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BuÇalışmaKitabı" autoCompressPictures="0"/>
  <mc:AlternateContent xmlns:mc="http://schemas.openxmlformats.org/markup-compatibility/2006">
    <mc:Choice Requires="x15">
      <x15ac:absPath xmlns:x15ac="http://schemas.microsoft.com/office/spreadsheetml/2010/11/ac" url="C:\Users\crmtakimlideri\Desktop\2022 tablo 4 son\"/>
    </mc:Choice>
  </mc:AlternateContent>
  <bookViews>
    <workbookView xWindow="0" yWindow="0" windowWidth="24000" windowHeight="9615" tabRatio="932" firstSheet="1" activeTab="1"/>
  </bookViews>
  <sheets>
    <sheet name="TABLO-3" sheetId="1" state="hidden" r:id="rId1"/>
    <sheet name="TÜM BÖLGE" sheetId="8" r:id="rId2"/>
    <sheet name="İZMİR" sheetId="160" r:id="rId3"/>
    <sheet name="MANİSA" sheetId="224" r:id="rId4"/>
    <sheet name="İZMİR - KONAK" sheetId="166" r:id="rId5"/>
    <sheet name="İZMİR - BORNOVA" sheetId="167" r:id="rId6"/>
    <sheet name="İZMİR - BUCA" sheetId="168" r:id="rId7"/>
    <sheet name="İZMİR - KARŞIYAKA" sheetId="169" r:id="rId8"/>
    <sheet name="İZMİR - NARLIDERE" sheetId="170" r:id="rId9"/>
    <sheet name="İZMİR - GAZİEMİR" sheetId="171" r:id="rId10"/>
    <sheet name="İZMİR - ÇİĞLİ" sheetId="172" r:id="rId11"/>
    <sheet name="İZMİR - GÜZELBAHÇE" sheetId="173" r:id="rId12"/>
    <sheet name="İZMİR - KARABAĞLAR" sheetId="174" r:id="rId13"/>
    <sheet name="İZMİR - SELÇUK" sheetId="175" r:id="rId14"/>
    <sheet name="İZMİR - SEFERİHİSAR" sheetId="176" r:id="rId15"/>
    <sheet name="İZMİR - ÖDEMİŞ" sheetId="177" r:id="rId16"/>
    <sheet name="İZMİR - BERGAMA" sheetId="178" r:id="rId17"/>
    <sheet name="İZMİR - ALİAĞA" sheetId="179" r:id="rId18"/>
    <sheet name="İZMİR - ÇEŞME" sheetId="180" r:id="rId19"/>
    <sheet name="İZMİR - URLA" sheetId="181" r:id="rId20"/>
    <sheet name="İZMİR - BAYINDIR" sheetId="182" r:id="rId21"/>
    <sheet name="İZMİR - KARABURUN" sheetId="183" r:id="rId22"/>
    <sheet name="İZMİR - MENDERES" sheetId="184" r:id="rId23"/>
    <sheet name="İZMİR - FOÇA" sheetId="185" r:id="rId24"/>
    <sheet name="İZMİR - KINIK" sheetId="186" r:id="rId25"/>
    <sheet name="İZMİR - TORBALI" sheetId="187" r:id="rId26"/>
    <sheet name="İZMİR - KEMALPAŞA" sheetId="188" r:id="rId27"/>
    <sheet name="İZMİR - MENEMEN" sheetId="189" r:id="rId28"/>
    <sheet name="İZMİR - TİRE" sheetId="190" r:id="rId29"/>
    <sheet name="İZMİR - DİKİLİ" sheetId="191" r:id="rId30"/>
    <sheet name="İZMİR - KİRAZ" sheetId="192" r:id="rId31"/>
    <sheet name="İZMİR - BEYDAĞ" sheetId="193" r:id="rId32"/>
    <sheet name="İZMİR - BAYRAKLI" sheetId="194" r:id="rId33"/>
    <sheet name="İZMİR - BALÇOVA" sheetId="195" r:id="rId34"/>
    <sheet name="MANİSA - AKHİSAR" sheetId="196" r:id="rId35"/>
    <sheet name="MANİSA - ALAŞEHİR" sheetId="197" r:id="rId36"/>
    <sheet name="MANİSA - DEMİRCİ" sheetId="198" r:id="rId37"/>
    <sheet name="MANİSA - GÖRDES" sheetId="225" r:id="rId38"/>
    <sheet name="MANİSA - KIRKAĞAÇ" sheetId="199" r:id="rId39"/>
    <sheet name="MANİSA - KULA" sheetId="201" r:id="rId40"/>
    <sheet name="MANİSA - SALİHLİ" sheetId="202" r:id="rId41"/>
    <sheet name="MANİSA - SARIGÖL" sheetId="203" r:id="rId42"/>
    <sheet name="MANİSA - SARUHANLI" sheetId="204" r:id="rId43"/>
    <sheet name="MANİSA - SELENDİ" sheetId="205" r:id="rId44"/>
    <sheet name="MANİSA - SOMA" sheetId="206" r:id="rId45"/>
    <sheet name="MANİSA - TURGUTLU" sheetId="207" r:id="rId46"/>
    <sheet name="MANİSA - AHMETLİ" sheetId="208" r:id="rId47"/>
    <sheet name="MANİSA - GÖLMARMARA" sheetId="209" r:id="rId48"/>
    <sheet name="MANİSA - KÖPRÜBAŞI" sheetId="210" r:id="rId49"/>
    <sheet name="MANİSA - ŞEHZADELER" sheetId="211" r:id="rId50"/>
    <sheet name="MANİSA - YUNUSEMRE" sheetId="212" r:id="rId51"/>
    <sheet name="ABONE SAYILARI" sheetId="4" r:id="rId52"/>
    <sheet name="ORTALAMA TÜKETİM" sheetId="158" r:id="rId53"/>
    <sheet name="ANLAŞMA GÜÇLERİ" sheetId="159" r:id="rId54"/>
  </sheets>
  <definedNames>
    <definedName name="_xlnm._FilterDatabase" localSheetId="51" hidden="1">'ABONE SAYILARI'!$C$3:$H$52</definedName>
    <definedName name="_xlnm._FilterDatabase" localSheetId="0" hidden="1">'TABLO-3'!$A$1:$U$1</definedName>
    <definedName name="ABONE">'ABONE SAYILARI'!$A:$I</definedName>
    <definedName name="ABONE1">'ABONE SAYILARI'!$A:$O</definedName>
    <definedName name="ABONE2">'ABONE SAYILARI'!$A:$O</definedName>
    <definedName name="ANLASMA">'ANLAŞMA GÜÇLERİ'!$A:$O</definedName>
    <definedName name="BİLDİRİM">'TABLO-3'!$K:$K</definedName>
    <definedName name="İL">'TABLO-3'!$C:$C</definedName>
    <definedName name="İLÇE">'TABLO-3'!$D:$D</definedName>
    <definedName name="KAYNAK">'TABLO-3'!$H:$H</definedName>
    <definedName name="MESKENAG1">'TABLO-3'!$P:$P</definedName>
    <definedName name="MESKENAG2">'TABLO-3'!$X:$X</definedName>
    <definedName name="MESKENOG1">'TABLO-3'!$O:$O</definedName>
    <definedName name="MESKENOG2">'TABLO-3'!$W:$W</definedName>
    <definedName name="SANAYIAG1">'TABLO-3'!$V:$V</definedName>
    <definedName name="SANAYIAG2">'TABLO-3'!$AD:$AD</definedName>
    <definedName name="SANAYIOG1">'TABLO-3'!$U:$U</definedName>
    <definedName name="SANAYIOG2">'TABLO-3'!$AC:$AC</definedName>
    <definedName name="SEBEP">'TABLO-3'!$J:$J</definedName>
    <definedName name="SÜRE">'TABLO-3'!$I:$I</definedName>
    <definedName name="TARIMSALAG1">'TABLO-3'!$R:$R</definedName>
    <definedName name="TARIMSALAG2">'TABLO-3'!$Z:$Z</definedName>
    <definedName name="TARIMSALOG1">'TABLO-3'!$Q:$Q</definedName>
    <definedName name="TARIMSALOG2">'TABLO-3'!$Y:$Y</definedName>
    <definedName name="TICARETHANEAG1">'TABLO-3'!$T:$T</definedName>
    <definedName name="TICARETHANEAG2">'TABLO-3'!$AB:$AB</definedName>
    <definedName name="TICARETHANEOG1">'TABLO-3'!$S:$S</definedName>
    <definedName name="TICARETHANEOG2">'TABLO-3'!$AA:$AA</definedName>
    <definedName name="TOPLAM">'TABLO-3'!$AE:$AE</definedName>
    <definedName name="TOPLAM1">'TABLO-3'!$N:$Q</definedName>
    <definedName name="TOPLAM2">'TABLO-3'!$R:$U</definedName>
    <definedName name="TUKETIM">'ORTALAMA TÜKETİM'!$A:$O</definedName>
  </definedNames>
  <calcPr calcId="162913" calcMode="manual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39" i="212" l="1"/>
  <c r="N39" i="212"/>
  <c r="M39" i="212"/>
  <c r="L39" i="212"/>
  <c r="K39" i="212"/>
  <c r="J39" i="212"/>
  <c r="I39" i="212"/>
  <c r="H39" i="212"/>
  <c r="G39" i="212"/>
  <c r="F39" i="212"/>
  <c r="E39" i="212"/>
  <c r="D39" i="212"/>
  <c r="C39" i="212"/>
  <c r="O38" i="212"/>
  <c r="N38" i="212"/>
  <c r="M38" i="212"/>
  <c r="L38" i="212"/>
  <c r="K38" i="212"/>
  <c r="J38" i="212"/>
  <c r="I38" i="212"/>
  <c r="H38" i="212"/>
  <c r="G38" i="212"/>
  <c r="F38" i="212"/>
  <c r="E38" i="212"/>
  <c r="D38" i="212"/>
  <c r="C38" i="212"/>
  <c r="O37" i="212"/>
  <c r="N37" i="212"/>
  <c r="M37" i="212"/>
  <c r="L37" i="212"/>
  <c r="K37" i="212"/>
  <c r="J37" i="212"/>
  <c r="I37" i="212"/>
  <c r="H37" i="212"/>
  <c r="G37" i="212"/>
  <c r="F37" i="212"/>
  <c r="E37" i="212"/>
  <c r="D37" i="212"/>
  <c r="C37" i="212"/>
  <c r="O39" i="211"/>
  <c r="N39" i="211"/>
  <c r="M39" i="211"/>
  <c r="L39" i="211"/>
  <c r="K39" i="211"/>
  <c r="J39" i="211"/>
  <c r="I39" i="211"/>
  <c r="H39" i="211"/>
  <c r="G39" i="211"/>
  <c r="F39" i="211"/>
  <c r="E39" i="211"/>
  <c r="D39" i="211"/>
  <c r="C39" i="211"/>
  <c r="O38" i="211"/>
  <c r="N38" i="211"/>
  <c r="M38" i="211"/>
  <c r="L38" i="211"/>
  <c r="K38" i="211"/>
  <c r="J38" i="211"/>
  <c r="I38" i="211"/>
  <c r="H38" i="211"/>
  <c r="G38" i="211"/>
  <c r="F38" i="211"/>
  <c r="E38" i="211"/>
  <c r="D38" i="211"/>
  <c r="C38" i="211"/>
  <c r="O37" i="211"/>
  <c r="N37" i="211"/>
  <c r="M37" i="211"/>
  <c r="L37" i="211"/>
  <c r="K37" i="211"/>
  <c r="J37" i="211"/>
  <c r="I37" i="211"/>
  <c r="H37" i="211"/>
  <c r="G37" i="211"/>
  <c r="F37" i="211"/>
  <c r="E37" i="211"/>
  <c r="D37" i="211"/>
  <c r="C37" i="211"/>
  <c r="O39" i="210"/>
  <c r="N39" i="210"/>
  <c r="M39" i="210"/>
  <c r="L39" i="210"/>
  <c r="K39" i="210"/>
  <c r="J39" i="210"/>
  <c r="I39" i="210"/>
  <c r="H39" i="210"/>
  <c r="G39" i="210"/>
  <c r="F39" i="210"/>
  <c r="E39" i="210"/>
  <c r="D39" i="210"/>
  <c r="C39" i="210"/>
  <c r="O38" i="210"/>
  <c r="N38" i="210"/>
  <c r="M38" i="210"/>
  <c r="L38" i="210"/>
  <c r="K38" i="210"/>
  <c r="J38" i="210"/>
  <c r="I38" i="210"/>
  <c r="H38" i="210"/>
  <c r="G38" i="210"/>
  <c r="F38" i="210"/>
  <c r="E38" i="210"/>
  <c r="D38" i="210"/>
  <c r="C38" i="210"/>
  <c r="O37" i="210"/>
  <c r="N37" i="210"/>
  <c r="M37" i="210"/>
  <c r="L37" i="210"/>
  <c r="K37" i="210"/>
  <c r="J37" i="210"/>
  <c r="I37" i="210"/>
  <c r="H37" i="210"/>
  <c r="G37" i="210"/>
  <c r="F37" i="210"/>
  <c r="E37" i="210"/>
  <c r="D37" i="210"/>
  <c r="C37" i="210"/>
  <c r="O39" i="209"/>
  <c r="N39" i="209"/>
  <c r="M39" i="209"/>
  <c r="L39" i="209"/>
  <c r="K39" i="209"/>
  <c r="J39" i="209"/>
  <c r="I39" i="209"/>
  <c r="H39" i="209"/>
  <c r="G39" i="209"/>
  <c r="F39" i="209"/>
  <c r="E39" i="209"/>
  <c r="D39" i="209"/>
  <c r="C39" i="209"/>
  <c r="O38" i="209"/>
  <c r="N38" i="209"/>
  <c r="M38" i="209"/>
  <c r="L38" i="209"/>
  <c r="K38" i="209"/>
  <c r="J38" i="209"/>
  <c r="I38" i="209"/>
  <c r="H38" i="209"/>
  <c r="G38" i="209"/>
  <c r="F38" i="209"/>
  <c r="E38" i="209"/>
  <c r="D38" i="209"/>
  <c r="C38" i="209"/>
  <c r="O37" i="209"/>
  <c r="N37" i="209"/>
  <c r="M37" i="209"/>
  <c r="L37" i="209"/>
  <c r="K37" i="209"/>
  <c r="J37" i="209"/>
  <c r="I37" i="209"/>
  <c r="H37" i="209"/>
  <c r="G37" i="209"/>
  <c r="F37" i="209"/>
  <c r="E37" i="209"/>
  <c r="D37" i="209"/>
  <c r="C37" i="209"/>
  <c r="O39" i="208"/>
  <c r="N39" i="208"/>
  <c r="M39" i="208"/>
  <c r="L39" i="208"/>
  <c r="K39" i="208"/>
  <c r="J39" i="208"/>
  <c r="I39" i="208"/>
  <c r="H39" i="208"/>
  <c r="G39" i="208"/>
  <c r="F39" i="208"/>
  <c r="E39" i="208"/>
  <c r="D39" i="208"/>
  <c r="C39" i="208"/>
  <c r="O38" i="208"/>
  <c r="N38" i="208"/>
  <c r="M38" i="208"/>
  <c r="L38" i="208"/>
  <c r="K38" i="208"/>
  <c r="J38" i="208"/>
  <c r="I38" i="208"/>
  <c r="H38" i="208"/>
  <c r="G38" i="208"/>
  <c r="F38" i="208"/>
  <c r="E38" i="208"/>
  <c r="D38" i="208"/>
  <c r="C38" i="208"/>
  <c r="O37" i="208"/>
  <c r="N37" i="208"/>
  <c r="M37" i="208"/>
  <c r="L37" i="208"/>
  <c r="K37" i="208"/>
  <c r="J37" i="208"/>
  <c r="I37" i="208"/>
  <c r="H37" i="208"/>
  <c r="G37" i="208"/>
  <c r="F37" i="208"/>
  <c r="E37" i="208"/>
  <c r="D37" i="208"/>
  <c r="C37" i="208"/>
  <c r="O39" i="207"/>
  <c r="N39" i="207"/>
  <c r="M39" i="207"/>
  <c r="L39" i="207"/>
  <c r="K39" i="207"/>
  <c r="J39" i="207"/>
  <c r="I39" i="207"/>
  <c r="H39" i="207"/>
  <c r="G39" i="207"/>
  <c r="F39" i="207"/>
  <c r="E39" i="207"/>
  <c r="D39" i="207"/>
  <c r="C39" i="207"/>
  <c r="O38" i="207"/>
  <c r="N38" i="207"/>
  <c r="M38" i="207"/>
  <c r="L38" i="207"/>
  <c r="K38" i="207"/>
  <c r="J38" i="207"/>
  <c r="I38" i="207"/>
  <c r="H38" i="207"/>
  <c r="G38" i="207"/>
  <c r="F38" i="207"/>
  <c r="E38" i="207"/>
  <c r="D38" i="207"/>
  <c r="C38" i="207"/>
  <c r="O37" i="207"/>
  <c r="N37" i="207"/>
  <c r="M37" i="207"/>
  <c r="L37" i="207"/>
  <c r="K37" i="207"/>
  <c r="J37" i="207"/>
  <c r="I37" i="207"/>
  <c r="H37" i="207"/>
  <c r="G37" i="207"/>
  <c r="F37" i="207"/>
  <c r="E37" i="207"/>
  <c r="D37" i="207"/>
  <c r="C37" i="207"/>
  <c r="O39" i="206"/>
  <c r="N39" i="206"/>
  <c r="M39" i="206"/>
  <c r="L39" i="206"/>
  <c r="K39" i="206"/>
  <c r="J39" i="206"/>
  <c r="I39" i="206"/>
  <c r="H39" i="206"/>
  <c r="G39" i="206"/>
  <c r="F39" i="206"/>
  <c r="E39" i="206"/>
  <c r="D39" i="206"/>
  <c r="C39" i="206"/>
  <c r="O38" i="206"/>
  <c r="N38" i="206"/>
  <c r="M38" i="206"/>
  <c r="L38" i="206"/>
  <c r="K38" i="206"/>
  <c r="J38" i="206"/>
  <c r="I38" i="206"/>
  <c r="H38" i="206"/>
  <c r="G38" i="206"/>
  <c r="F38" i="206"/>
  <c r="E38" i="206"/>
  <c r="D38" i="206"/>
  <c r="C38" i="206"/>
  <c r="O37" i="206"/>
  <c r="N37" i="206"/>
  <c r="M37" i="206"/>
  <c r="L37" i="206"/>
  <c r="K37" i="206"/>
  <c r="J37" i="206"/>
  <c r="I37" i="206"/>
  <c r="H37" i="206"/>
  <c r="G37" i="206"/>
  <c r="F37" i="206"/>
  <c r="E37" i="206"/>
  <c r="D37" i="206"/>
  <c r="C37" i="206"/>
  <c r="O39" i="205"/>
  <c r="N39" i="205"/>
  <c r="M39" i="205"/>
  <c r="L39" i="205"/>
  <c r="K39" i="205"/>
  <c r="J39" i="205"/>
  <c r="I39" i="205"/>
  <c r="H39" i="205"/>
  <c r="G39" i="205"/>
  <c r="F39" i="205"/>
  <c r="E39" i="205"/>
  <c r="D39" i="205"/>
  <c r="C39" i="205"/>
  <c r="O38" i="205"/>
  <c r="N38" i="205"/>
  <c r="M38" i="205"/>
  <c r="L38" i="205"/>
  <c r="K38" i="205"/>
  <c r="J38" i="205"/>
  <c r="I38" i="205"/>
  <c r="H38" i="205"/>
  <c r="G38" i="205"/>
  <c r="F38" i="205"/>
  <c r="E38" i="205"/>
  <c r="D38" i="205"/>
  <c r="C38" i="205"/>
  <c r="O37" i="205"/>
  <c r="N37" i="205"/>
  <c r="M37" i="205"/>
  <c r="L37" i="205"/>
  <c r="K37" i="205"/>
  <c r="J37" i="205"/>
  <c r="I37" i="205"/>
  <c r="H37" i="205"/>
  <c r="G37" i="205"/>
  <c r="F37" i="205"/>
  <c r="E37" i="205"/>
  <c r="D37" i="205"/>
  <c r="C37" i="205"/>
  <c r="O39" i="204"/>
  <c r="N39" i="204"/>
  <c r="M39" i="204"/>
  <c r="L39" i="204"/>
  <c r="K39" i="204"/>
  <c r="J39" i="204"/>
  <c r="I39" i="204"/>
  <c r="H39" i="204"/>
  <c r="G39" i="204"/>
  <c r="F39" i="204"/>
  <c r="E39" i="204"/>
  <c r="D39" i="204"/>
  <c r="C39" i="204"/>
  <c r="O38" i="204"/>
  <c r="N38" i="204"/>
  <c r="M38" i="204"/>
  <c r="L38" i="204"/>
  <c r="K38" i="204"/>
  <c r="J38" i="204"/>
  <c r="I38" i="204"/>
  <c r="H38" i="204"/>
  <c r="G38" i="204"/>
  <c r="F38" i="204"/>
  <c r="E38" i="204"/>
  <c r="D38" i="204"/>
  <c r="C38" i="204"/>
  <c r="O37" i="204"/>
  <c r="N37" i="204"/>
  <c r="M37" i="204"/>
  <c r="L37" i="204"/>
  <c r="K37" i="204"/>
  <c r="J37" i="204"/>
  <c r="I37" i="204"/>
  <c r="H37" i="204"/>
  <c r="G37" i="204"/>
  <c r="F37" i="204"/>
  <c r="E37" i="204"/>
  <c r="D37" i="204"/>
  <c r="C37" i="204"/>
  <c r="O39" i="203"/>
  <c r="N39" i="203"/>
  <c r="M39" i="203"/>
  <c r="L39" i="203"/>
  <c r="K39" i="203"/>
  <c r="J39" i="203"/>
  <c r="I39" i="203"/>
  <c r="H39" i="203"/>
  <c r="G39" i="203"/>
  <c r="F39" i="203"/>
  <c r="E39" i="203"/>
  <c r="D39" i="203"/>
  <c r="C39" i="203"/>
  <c r="O38" i="203"/>
  <c r="N38" i="203"/>
  <c r="M38" i="203"/>
  <c r="L38" i="203"/>
  <c r="K38" i="203"/>
  <c r="J38" i="203"/>
  <c r="I38" i="203"/>
  <c r="H38" i="203"/>
  <c r="G38" i="203"/>
  <c r="F38" i="203"/>
  <c r="E38" i="203"/>
  <c r="D38" i="203"/>
  <c r="C38" i="203"/>
  <c r="O37" i="203"/>
  <c r="N37" i="203"/>
  <c r="M37" i="203"/>
  <c r="L37" i="203"/>
  <c r="K37" i="203"/>
  <c r="J37" i="203"/>
  <c r="I37" i="203"/>
  <c r="H37" i="203"/>
  <c r="G37" i="203"/>
  <c r="F37" i="203"/>
  <c r="E37" i="203"/>
  <c r="D37" i="203"/>
  <c r="C37" i="203"/>
  <c r="O39" i="202"/>
  <c r="N39" i="202"/>
  <c r="M39" i="202"/>
  <c r="L39" i="202"/>
  <c r="K39" i="202"/>
  <c r="J39" i="202"/>
  <c r="I39" i="202"/>
  <c r="H39" i="202"/>
  <c r="G39" i="202"/>
  <c r="F39" i="202"/>
  <c r="E39" i="202"/>
  <c r="D39" i="202"/>
  <c r="C39" i="202"/>
  <c r="O38" i="202"/>
  <c r="N38" i="202"/>
  <c r="M38" i="202"/>
  <c r="L38" i="202"/>
  <c r="K38" i="202"/>
  <c r="J38" i="202"/>
  <c r="I38" i="202"/>
  <c r="H38" i="202"/>
  <c r="G38" i="202"/>
  <c r="F38" i="202"/>
  <c r="E38" i="202"/>
  <c r="D38" i="202"/>
  <c r="C38" i="202"/>
  <c r="O37" i="202"/>
  <c r="N37" i="202"/>
  <c r="M37" i="202"/>
  <c r="L37" i="202"/>
  <c r="K37" i="202"/>
  <c r="J37" i="202"/>
  <c r="I37" i="202"/>
  <c r="H37" i="202"/>
  <c r="G37" i="202"/>
  <c r="F37" i="202"/>
  <c r="E37" i="202"/>
  <c r="D37" i="202"/>
  <c r="C37" i="202"/>
  <c r="O39" i="201"/>
  <c r="N39" i="201"/>
  <c r="M39" i="201"/>
  <c r="L39" i="201"/>
  <c r="K39" i="201"/>
  <c r="J39" i="201"/>
  <c r="I39" i="201"/>
  <c r="H39" i="201"/>
  <c r="G39" i="201"/>
  <c r="F39" i="201"/>
  <c r="E39" i="201"/>
  <c r="D39" i="201"/>
  <c r="C39" i="201"/>
  <c r="O38" i="201"/>
  <c r="N38" i="201"/>
  <c r="M38" i="201"/>
  <c r="L38" i="201"/>
  <c r="K38" i="201"/>
  <c r="J38" i="201"/>
  <c r="I38" i="201"/>
  <c r="H38" i="201"/>
  <c r="G38" i="201"/>
  <c r="F38" i="201"/>
  <c r="E38" i="201"/>
  <c r="D38" i="201"/>
  <c r="C38" i="201"/>
  <c r="O37" i="201"/>
  <c r="N37" i="201"/>
  <c r="M37" i="201"/>
  <c r="L37" i="201"/>
  <c r="K37" i="201"/>
  <c r="J37" i="201"/>
  <c r="I37" i="201"/>
  <c r="H37" i="201"/>
  <c r="G37" i="201"/>
  <c r="F37" i="201"/>
  <c r="E37" i="201"/>
  <c r="D37" i="201"/>
  <c r="C37" i="201"/>
  <c r="O39" i="199"/>
  <c r="N39" i="199"/>
  <c r="M39" i="199"/>
  <c r="L39" i="199"/>
  <c r="K39" i="199"/>
  <c r="J39" i="199"/>
  <c r="I39" i="199"/>
  <c r="H39" i="199"/>
  <c r="G39" i="199"/>
  <c r="F39" i="199"/>
  <c r="E39" i="199"/>
  <c r="D39" i="199"/>
  <c r="C39" i="199"/>
  <c r="O38" i="199"/>
  <c r="N38" i="199"/>
  <c r="M38" i="199"/>
  <c r="L38" i="199"/>
  <c r="K38" i="199"/>
  <c r="J38" i="199"/>
  <c r="I38" i="199"/>
  <c r="H38" i="199"/>
  <c r="G38" i="199"/>
  <c r="F38" i="199"/>
  <c r="E38" i="199"/>
  <c r="D38" i="199"/>
  <c r="C38" i="199"/>
  <c r="O37" i="199"/>
  <c r="N37" i="199"/>
  <c r="M37" i="199"/>
  <c r="L37" i="199"/>
  <c r="K37" i="199"/>
  <c r="J37" i="199"/>
  <c r="I37" i="199"/>
  <c r="H37" i="199"/>
  <c r="G37" i="199"/>
  <c r="F37" i="199"/>
  <c r="E37" i="199"/>
  <c r="D37" i="199"/>
  <c r="C37" i="199"/>
  <c r="O39" i="225"/>
  <c r="N39" i="225"/>
  <c r="M39" i="225"/>
  <c r="L39" i="225"/>
  <c r="K39" i="225"/>
  <c r="J39" i="225"/>
  <c r="I39" i="225"/>
  <c r="H39" i="225"/>
  <c r="G39" i="225"/>
  <c r="F39" i="225"/>
  <c r="E39" i="225"/>
  <c r="D39" i="225"/>
  <c r="C39" i="225"/>
  <c r="O38" i="225"/>
  <c r="N38" i="225"/>
  <c r="M38" i="225"/>
  <c r="L38" i="225"/>
  <c r="K38" i="225"/>
  <c r="J38" i="225"/>
  <c r="I38" i="225"/>
  <c r="H38" i="225"/>
  <c r="G38" i="225"/>
  <c r="F38" i="225"/>
  <c r="E38" i="225"/>
  <c r="D38" i="225"/>
  <c r="C38" i="225"/>
  <c r="O37" i="225"/>
  <c r="N37" i="225"/>
  <c r="M37" i="225"/>
  <c r="L37" i="225"/>
  <c r="K37" i="225"/>
  <c r="J37" i="225"/>
  <c r="I37" i="225"/>
  <c r="H37" i="225"/>
  <c r="G37" i="225"/>
  <c r="F37" i="225"/>
  <c r="E37" i="225"/>
  <c r="D37" i="225"/>
  <c r="C37" i="225"/>
  <c r="O39" i="198"/>
  <c r="N39" i="198"/>
  <c r="M39" i="198"/>
  <c r="L39" i="198"/>
  <c r="K39" i="198"/>
  <c r="J39" i="198"/>
  <c r="I39" i="198"/>
  <c r="H39" i="198"/>
  <c r="G39" i="198"/>
  <c r="F39" i="198"/>
  <c r="E39" i="198"/>
  <c r="D39" i="198"/>
  <c r="C39" i="198"/>
  <c r="O38" i="198"/>
  <c r="N38" i="198"/>
  <c r="M38" i="198"/>
  <c r="L38" i="198"/>
  <c r="K38" i="198"/>
  <c r="J38" i="198"/>
  <c r="I38" i="198"/>
  <c r="H38" i="198"/>
  <c r="G38" i="198"/>
  <c r="F38" i="198"/>
  <c r="E38" i="198"/>
  <c r="D38" i="198"/>
  <c r="C38" i="198"/>
  <c r="O37" i="198"/>
  <c r="N37" i="198"/>
  <c r="M37" i="198"/>
  <c r="L37" i="198"/>
  <c r="K37" i="198"/>
  <c r="J37" i="198"/>
  <c r="I37" i="198"/>
  <c r="H37" i="198"/>
  <c r="G37" i="198"/>
  <c r="F37" i="198"/>
  <c r="E37" i="198"/>
  <c r="D37" i="198"/>
  <c r="C37" i="198"/>
  <c r="O39" i="197"/>
  <c r="N39" i="197"/>
  <c r="M39" i="197"/>
  <c r="L39" i="197"/>
  <c r="K39" i="197"/>
  <c r="J39" i="197"/>
  <c r="I39" i="197"/>
  <c r="H39" i="197"/>
  <c r="G39" i="197"/>
  <c r="F39" i="197"/>
  <c r="E39" i="197"/>
  <c r="D39" i="197"/>
  <c r="C39" i="197"/>
  <c r="O38" i="197"/>
  <c r="N38" i="197"/>
  <c r="M38" i="197"/>
  <c r="L38" i="197"/>
  <c r="K38" i="197"/>
  <c r="J38" i="197"/>
  <c r="I38" i="197"/>
  <c r="H38" i="197"/>
  <c r="G38" i="197"/>
  <c r="F38" i="197"/>
  <c r="E38" i="197"/>
  <c r="D38" i="197"/>
  <c r="C38" i="197"/>
  <c r="O37" i="197"/>
  <c r="N37" i="197"/>
  <c r="M37" i="197"/>
  <c r="L37" i="197"/>
  <c r="K37" i="197"/>
  <c r="J37" i="197"/>
  <c r="I37" i="197"/>
  <c r="H37" i="197"/>
  <c r="G37" i="197"/>
  <c r="F37" i="197"/>
  <c r="E37" i="197"/>
  <c r="D37" i="197"/>
  <c r="C37" i="197"/>
  <c r="O39" i="196"/>
  <c r="N39" i="196"/>
  <c r="M39" i="196"/>
  <c r="L39" i="196"/>
  <c r="K39" i="196"/>
  <c r="J39" i="196"/>
  <c r="I39" i="196"/>
  <c r="H39" i="196"/>
  <c r="G39" i="196"/>
  <c r="F39" i="196"/>
  <c r="E39" i="196"/>
  <c r="D39" i="196"/>
  <c r="C39" i="196"/>
  <c r="O38" i="196"/>
  <c r="N38" i="196"/>
  <c r="M38" i="196"/>
  <c r="L38" i="196"/>
  <c r="K38" i="196"/>
  <c r="J38" i="196"/>
  <c r="I38" i="196"/>
  <c r="H38" i="196"/>
  <c r="G38" i="196"/>
  <c r="F38" i="196"/>
  <c r="E38" i="196"/>
  <c r="D38" i="196"/>
  <c r="C38" i="196"/>
  <c r="O37" i="196"/>
  <c r="N37" i="196"/>
  <c r="M37" i="196"/>
  <c r="L37" i="196"/>
  <c r="K37" i="196"/>
  <c r="J37" i="196"/>
  <c r="I37" i="196"/>
  <c r="H37" i="196"/>
  <c r="G37" i="196"/>
  <c r="F37" i="196"/>
  <c r="E37" i="196"/>
  <c r="D37" i="196"/>
  <c r="C37" i="196"/>
  <c r="O39" i="195"/>
  <c r="N39" i="195"/>
  <c r="M39" i="195"/>
  <c r="L39" i="195"/>
  <c r="K39" i="195"/>
  <c r="J39" i="195"/>
  <c r="I39" i="195"/>
  <c r="H39" i="195"/>
  <c r="G39" i="195"/>
  <c r="F39" i="195"/>
  <c r="E39" i="195"/>
  <c r="D39" i="195"/>
  <c r="C39" i="195"/>
  <c r="O38" i="195"/>
  <c r="N38" i="195"/>
  <c r="M38" i="195"/>
  <c r="L38" i="195"/>
  <c r="K38" i="195"/>
  <c r="J38" i="195"/>
  <c r="I38" i="195"/>
  <c r="H38" i="195"/>
  <c r="G38" i="195"/>
  <c r="F38" i="195"/>
  <c r="E38" i="195"/>
  <c r="D38" i="195"/>
  <c r="C38" i="195"/>
  <c r="O37" i="195"/>
  <c r="N37" i="195"/>
  <c r="M37" i="195"/>
  <c r="L37" i="195"/>
  <c r="K37" i="195"/>
  <c r="J37" i="195"/>
  <c r="I37" i="195"/>
  <c r="H37" i="195"/>
  <c r="G37" i="195"/>
  <c r="F37" i="195"/>
  <c r="E37" i="195"/>
  <c r="D37" i="195"/>
  <c r="C37" i="195"/>
  <c r="O39" i="194"/>
  <c r="N39" i="194"/>
  <c r="M39" i="194"/>
  <c r="L39" i="194"/>
  <c r="K39" i="194"/>
  <c r="J39" i="194"/>
  <c r="I39" i="194"/>
  <c r="H39" i="194"/>
  <c r="G39" i="194"/>
  <c r="F39" i="194"/>
  <c r="E39" i="194"/>
  <c r="D39" i="194"/>
  <c r="C39" i="194"/>
  <c r="O38" i="194"/>
  <c r="N38" i="194"/>
  <c r="M38" i="194"/>
  <c r="L38" i="194"/>
  <c r="K38" i="194"/>
  <c r="J38" i="194"/>
  <c r="I38" i="194"/>
  <c r="H38" i="194"/>
  <c r="G38" i="194"/>
  <c r="F38" i="194"/>
  <c r="E38" i="194"/>
  <c r="D38" i="194"/>
  <c r="C38" i="194"/>
  <c r="O37" i="194"/>
  <c r="N37" i="194"/>
  <c r="M37" i="194"/>
  <c r="L37" i="194"/>
  <c r="K37" i="194"/>
  <c r="J37" i="194"/>
  <c r="I37" i="194"/>
  <c r="H37" i="194"/>
  <c r="G37" i="194"/>
  <c r="F37" i="194"/>
  <c r="E37" i="194"/>
  <c r="D37" i="194"/>
  <c r="C37" i="194"/>
  <c r="O39" i="193"/>
  <c r="N39" i="193"/>
  <c r="M39" i="193"/>
  <c r="L39" i="193"/>
  <c r="K39" i="193"/>
  <c r="J39" i="193"/>
  <c r="I39" i="193"/>
  <c r="H39" i="193"/>
  <c r="G39" i="193"/>
  <c r="F39" i="193"/>
  <c r="E39" i="193"/>
  <c r="D39" i="193"/>
  <c r="C39" i="193"/>
  <c r="O38" i="193"/>
  <c r="N38" i="193"/>
  <c r="M38" i="193"/>
  <c r="L38" i="193"/>
  <c r="K38" i="193"/>
  <c r="J38" i="193"/>
  <c r="I38" i="193"/>
  <c r="H38" i="193"/>
  <c r="G38" i="193"/>
  <c r="F38" i="193"/>
  <c r="E38" i="193"/>
  <c r="D38" i="193"/>
  <c r="C38" i="193"/>
  <c r="O37" i="193"/>
  <c r="N37" i="193"/>
  <c r="M37" i="193"/>
  <c r="L37" i="193"/>
  <c r="K37" i="193"/>
  <c r="J37" i="193"/>
  <c r="I37" i="193"/>
  <c r="H37" i="193"/>
  <c r="G37" i="193"/>
  <c r="F37" i="193"/>
  <c r="E37" i="193"/>
  <c r="D37" i="193"/>
  <c r="C37" i="193"/>
  <c r="O39" i="192"/>
  <c r="N39" i="192"/>
  <c r="M39" i="192"/>
  <c r="L39" i="192"/>
  <c r="K39" i="192"/>
  <c r="J39" i="192"/>
  <c r="I39" i="192"/>
  <c r="H39" i="192"/>
  <c r="G39" i="192"/>
  <c r="F39" i="192"/>
  <c r="E39" i="192"/>
  <c r="D39" i="192"/>
  <c r="C39" i="192"/>
  <c r="O38" i="192"/>
  <c r="N38" i="192"/>
  <c r="M38" i="192"/>
  <c r="L38" i="192"/>
  <c r="K38" i="192"/>
  <c r="J38" i="192"/>
  <c r="I38" i="192"/>
  <c r="H38" i="192"/>
  <c r="G38" i="192"/>
  <c r="F38" i="192"/>
  <c r="E38" i="192"/>
  <c r="D38" i="192"/>
  <c r="C38" i="192"/>
  <c r="O37" i="192"/>
  <c r="N37" i="192"/>
  <c r="M37" i="192"/>
  <c r="L37" i="192"/>
  <c r="K37" i="192"/>
  <c r="J37" i="192"/>
  <c r="I37" i="192"/>
  <c r="H37" i="192"/>
  <c r="G37" i="192"/>
  <c r="F37" i="192"/>
  <c r="E37" i="192"/>
  <c r="D37" i="192"/>
  <c r="C37" i="192"/>
  <c r="O39" i="191"/>
  <c r="N39" i="191"/>
  <c r="M39" i="191"/>
  <c r="L39" i="191"/>
  <c r="K39" i="191"/>
  <c r="J39" i="191"/>
  <c r="I39" i="191"/>
  <c r="H39" i="191"/>
  <c r="G39" i="191"/>
  <c r="F39" i="191"/>
  <c r="E39" i="191"/>
  <c r="D39" i="191"/>
  <c r="C39" i="191"/>
  <c r="O38" i="191"/>
  <c r="N38" i="191"/>
  <c r="M38" i="191"/>
  <c r="L38" i="191"/>
  <c r="K38" i="191"/>
  <c r="J38" i="191"/>
  <c r="I38" i="191"/>
  <c r="H38" i="191"/>
  <c r="G38" i="191"/>
  <c r="F38" i="191"/>
  <c r="E38" i="191"/>
  <c r="D38" i="191"/>
  <c r="C38" i="191"/>
  <c r="O37" i="191"/>
  <c r="N37" i="191"/>
  <c r="M37" i="191"/>
  <c r="L37" i="191"/>
  <c r="K37" i="191"/>
  <c r="J37" i="191"/>
  <c r="I37" i="191"/>
  <c r="H37" i="191"/>
  <c r="G37" i="191"/>
  <c r="F37" i="191"/>
  <c r="E37" i="191"/>
  <c r="D37" i="191"/>
  <c r="C37" i="191"/>
  <c r="O39" i="190"/>
  <c r="N39" i="190"/>
  <c r="M39" i="190"/>
  <c r="L39" i="190"/>
  <c r="K39" i="190"/>
  <c r="J39" i="190"/>
  <c r="I39" i="190"/>
  <c r="H39" i="190"/>
  <c r="G39" i="190"/>
  <c r="F39" i="190"/>
  <c r="E39" i="190"/>
  <c r="D39" i="190"/>
  <c r="C39" i="190"/>
  <c r="O38" i="190"/>
  <c r="N38" i="190"/>
  <c r="M38" i="190"/>
  <c r="L38" i="190"/>
  <c r="K38" i="190"/>
  <c r="J38" i="190"/>
  <c r="I38" i="190"/>
  <c r="H38" i="190"/>
  <c r="G38" i="190"/>
  <c r="F38" i="190"/>
  <c r="E38" i="190"/>
  <c r="D38" i="190"/>
  <c r="C38" i="190"/>
  <c r="O37" i="190"/>
  <c r="N37" i="190"/>
  <c r="M37" i="190"/>
  <c r="L37" i="190"/>
  <c r="K37" i="190"/>
  <c r="J37" i="190"/>
  <c r="I37" i="190"/>
  <c r="H37" i="190"/>
  <c r="G37" i="190"/>
  <c r="F37" i="190"/>
  <c r="E37" i="190"/>
  <c r="D37" i="190"/>
  <c r="C37" i="190"/>
  <c r="O39" i="189"/>
  <c r="N39" i="189"/>
  <c r="M39" i="189"/>
  <c r="L39" i="189"/>
  <c r="K39" i="189"/>
  <c r="J39" i="189"/>
  <c r="I39" i="189"/>
  <c r="H39" i="189"/>
  <c r="G39" i="189"/>
  <c r="F39" i="189"/>
  <c r="E39" i="189"/>
  <c r="D39" i="189"/>
  <c r="C39" i="189"/>
  <c r="O38" i="189"/>
  <c r="N38" i="189"/>
  <c r="M38" i="189"/>
  <c r="L38" i="189"/>
  <c r="K38" i="189"/>
  <c r="J38" i="189"/>
  <c r="I38" i="189"/>
  <c r="H38" i="189"/>
  <c r="G38" i="189"/>
  <c r="F38" i="189"/>
  <c r="E38" i="189"/>
  <c r="D38" i="189"/>
  <c r="C38" i="189"/>
  <c r="O37" i="189"/>
  <c r="N37" i="189"/>
  <c r="M37" i="189"/>
  <c r="L37" i="189"/>
  <c r="K37" i="189"/>
  <c r="J37" i="189"/>
  <c r="I37" i="189"/>
  <c r="H37" i="189"/>
  <c r="G37" i="189"/>
  <c r="F37" i="189"/>
  <c r="E37" i="189"/>
  <c r="D37" i="189"/>
  <c r="C37" i="189"/>
  <c r="O39" i="188"/>
  <c r="N39" i="188"/>
  <c r="M39" i="188"/>
  <c r="L39" i="188"/>
  <c r="K39" i="188"/>
  <c r="J39" i="188"/>
  <c r="I39" i="188"/>
  <c r="H39" i="188"/>
  <c r="G39" i="188"/>
  <c r="F39" i="188"/>
  <c r="E39" i="188"/>
  <c r="D39" i="188"/>
  <c r="C39" i="188"/>
  <c r="O38" i="188"/>
  <c r="N38" i="188"/>
  <c r="M38" i="188"/>
  <c r="L38" i="188"/>
  <c r="K38" i="188"/>
  <c r="J38" i="188"/>
  <c r="I38" i="188"/>
  <c r="H38" i="188"/>
  <c r="G38" i="188"/>
  <c r="F38" i="188"/>
  <c r="E38" i="188"/>
  <c r="D38" i="188"/>
  <c r="C38" i="188"/>
  <c r="O37" i="188"/>
  <c r="N37" i="188"/>
  <c r="M37" i="188"/>
  <c r="L37" i="188"/>
  <c r="K37" i="188"/>
  <c r="J37" i="188"/>
  <c r="I37" i="188"/>
  <c r="H37" i="188"/>
  <c r="G37" i="188"/>
  <c r="F37" i="188"/>
  <c r="E37" i="188"/>
  <c r="D37" i="188"/>
  <c r="C37" i="188"/>
  <c r="O39" i="187"/>
  <c r="N39" i="187"/>
  <c r="M39" i="187"/>
  <c r="L39" i="187"/>
  <c r="K39" i="187"/>
  <c r="J39" i="187"/>
  <c r="I39" i="187"/>
  <c r="H39" i="187"/>
  <c r="G39" i="187"/>
  <c r="F39" i="187"/>
  <c r="E39" i="187"/>
  <c r="D39" i="187"/>
  <c r="C39" i="187"/>
  <c r="O38" i="187"/>
  <c r="N38" i="187"/>
  <c r="M38" i="187"/>
  <c r="L38" i="187"/>
  <c r="K38" i="187"/>
  <c r="J38" i="187"/>
  <c r="I38" i="187"/>
  <c r="H38" i="187"/>
  <c r="G38" i="187"/>
  <c r="F38" i="187"/>
  <c r="E38" i="187"/>
  <c r="D38" i="187"/>
  <c r="C38" i="187"/>
  <c r="O37" i="187"/>
  <c r="N37" i="187"/>
  <c r="M37" i="187"/>
  <c r="L37" i="187"/>
  <c r="K37" i="187"/>
  <c r="J37" i="187"/>
  <c r="I37" i="187"/>
  <c r="H37" i="187"/>
  <c r="G37" i="187"/>
  <c r="F37" i="187"/>
  <c r="E37" i="187"/>
  <c r="D37" i="187"/>
  <c r="C37" i="187"/>
  <c r="O39" i="186"/>
  <c r="N39" i="186"/>
  <c r="M39" i="186"/>
  <c r="L39" i="186"/>
  <c r="K39" i="186"/>
  <c r="J39" i="186"/>
  <c r="I39" i="186"/>
  <c r="H39" i="186"/>
  <c r="G39" i="186"/>
  <c r="F39" i="186"/>
  <c r="E39" i="186"/>
  <c r="D39" i="186"/>
  <c r="C39" i="186"/>
  <c r="O38" i="186"/>
  <c r="N38" i="186"/>
  <c r="M38" i="186"/>
  <c r="L38" i="186"/>
  <c r="K38" i="186"/>
  <c r="J38" i="186"/>
  <c r="I38" i="186"/>
  <c r="H38" i="186"/>
  <c r="G38" i="186"/>
  <c r="F38" i="186"/>
  <c r="E38" i="186"/>
  <c r="D38" i="186"/>
  <c r="C38" i="186"/>
  <c r="O37" i="186"/>
  <c r="N37" i="186"/>
  <c r="M37" i="186"/>
  <c r="L37" i="186"/>
  <c r="K37" i="186"/>
  <c r="J37" i="186"/>
  <c r="I37" i="186"/>
  <c r="H37" i="186"/>
  <c r="G37" i="186"/>
  <c r="F37" i="186"/>
  <c r="E37" i="186"/>
  <c r="D37" i="186"/>
  <c r="C37" i="186"/>
  <c r="O39" i="185"/>
  <c r="N39" i="185"/>
  <c r="M39" i="185"/>
  <c r="L39" i="185"/>
  <c r="K39" i="185"/>
  <c r="J39" i="185"/>
  <c r="I39" i="185"/>
  <c r="H39" i="185"/>
  <c r="G39" i="185"/>
  <c r="F39" i="185"/>
  <c r="E39" i="185"/>
  <c r="D39" i="185"/>
  <c r="C39" i="185"/>
  <c r="O38" i="185"/>
  <c r="N38" i="185"/>
  <c r="M38" i="185"/>
  <c r="L38" i="185"/>
  <c r="K38" i="185"/>
  <c r="J38" i="185"/>
  <c r="I38" i="185"/>
  <c r="H38" i="185"/>
  <c r="G38" i="185"/>
  <c r="F38" i="185"/>
  <c r="E38" i="185"/>
  <c r="D38" i="185"/>
  <c r="C38" i="185"/>
  <c r="O37" i="185"/>
  <c r="N37" i="185"/>
  <c r="M37" i="185"/>
  <c r="L37" i="185"/>
  <c r="K37" i="185"/>
  <c r="J37" i="185"/>
  <c r="I37" i="185"/>
  <c r="H37" i="185"/>
  <c r="G37" i="185"/>
  <c r="F37" i="185"/>
  <c r="E37" i="185"/>
  <c r="D37" i="185"/>
  <c r="C37" i="185"/>
  <c r="O39" i="184"/>
  <c r="N39" i="184"/>
  <c r="M39" i="184"/>
  <c r="L39" i="184"/>
  <c r="K39" i="184"/>
  <c r="J39" i="184"/>
  <c r="I39" i="184"/>
  <c r="H39" i="184"/>
  <c r="G39" i="184"/>
  <c r="F39" i="184"/>
  <c r="E39" i="184"/>
  <c r="D39" i="184"/>
  <c r="C39" i="184"/>
  <c r="O38" i="184"/>
  <c r="N38" i="184"/>
  <c r="M38" i="184"/>
  <c r="L38" i="184"/>
  <c r="K38" i="184"/>
  <c r="J38" i="184"/>
  <c r="I38" i="184"/>
  <c r="H38" i="184"/>
  <c r="G38" i="184"/>
  <c r="F38" i="184"/>
  <c r="E38" i="184"/>
  <c r="D38" i="184"/>
  <c r="C38" i="184"/>
  <c r="O37" i="184"/>
  <c r="N37" i="184"/>
  <c r="M37" i="184"/>
  <c r="L37" i="184"/>
  <c r="K37" i="184"/>
  <c r="J37" i="184"/>
  <c r="I37" i="184"/>
  <c r="H37" i="184"/>
  <c r="G37" i="184"/>
  <c r="F37" i="184"/>
  <c r="E37" i="184"/>
  <c r="D37" i="184"/>
  <c r="C37" i="184"/>
  <c r="O39" i="183"/>
  <c r="N39" i="183"/>
  <c r="M39" i="183"/>
  <c r="L39" i="183"/>
  <c r="K39" i="183"/>
  <c r="J39" i="183"/>
  <c r="I39" i="183"/>
  <c r="H39" i="183"/>
  <c r="G39" i="183"/>
  <c r="F39" i="183"/>
  <c r="E39" i="183"/>
  <c r="D39" i="183"/>
  <c r="C39" i="183"/>
  <c r="O38" i="183"/>
  <c r="N38" i="183"/>
  <c r="M38" i="183"/>
  <c r="L38" i="183"/>
  <c r="K38" i="183"/>
  <c r="J38" i="183"/>
  <c r="I38" i="183"/>
  <c r="H38" i="183"/>
  <c r="G38" i="183"/>
  <c r="F38" i="183"/>
  <c r="E38" i="183"/>
  <c r="D38" i="183"/>
  <c r="C38" i="183"/>
  <c r="O37" i="183"/>
  <c r="N37" i="183"/>
  <c r="M37" i="183"/>
  <c r="L37" i="183"/>
  <c r="K37" i="183"/>
  <c r="J37" i="183"/>
  <c r="I37" i="183"/>
  <c r="H37" i="183"/>
  <c r="G37" i="183"/>
  <c r="F37" i="183"/>
  <c r="E37" i="183"/>
  <c r="D37" i="183"/>
  <c r="C37" i="183"/>
  <c r="O39" i="182"/>
  <c r="N39" i="182"/>
  <c r="M39" i="182"/>
  <c r="L39" i="182"/>
  <c r="K39" i="182"/>
  <c r="J39" i="182"/>
  <c r="I39" i="182"/>
  <c r="H39" i="182"/>
  <c r="G39" i="182"/>
  <c r="F39" i="182"/>
  <c r="E39" i="182"/>
  <c r="D39" i="182"/>
  <c r="C39" i="182"/>
  <c r="O38" i="182"/>
  <c r="N38" i="182"/>
  <c r="M38" i="182"/>
  <c r="L38" i="182"/>
  <c r="K38" i="182"/>
  <c r="J38" i="182"/>
  <c r="I38" i="182"/>
  <c r="H38" i="182"/>
  <c r="G38" i="182"/>
  <c r="F38" i="182"/>
  <c r="E38" i="182"/>
  <c r="D38" i="182"/>
  <c r="C38" i="182"/>
  <c r="O37" i="182"/>
  <c r="N37" i="182"/>
  <c r="M37" i="182"/>
  <c r="L37" i="182"/>
  <c r="K37" i="182"/>
  <c r="J37" i="182"/>
  <c r="I37" i="182"/>
  <c r="H37" i="182"/>
  <c r="G37" i="182"/>
  <c r="F37" i="182"/>
  <c r="E37" i="182"/>
  <c r="D37" i="182"/>
  <c r="C37" i="182"/>
  <c r="O39" i="181"/>
  <c r="N39" i="181"/>
  <c r="M39" i="181"/>
  <c r="L39" i="181"/>
  <c r="K39" i="181"/>
  <c r="J39" i="181"/>
  <c r="I39" i="181"/>
  <c r="H39" i="181"/>
  <c r="G39" i="181"/>
  <c r="F39" i="181"/>
  <c r="E39" i="181"/>
  <c r="D39" i="181"/>
  <c r="C39" i="181"/>
  <c r="O38" i="181"/>
  <c r="N38" i="181"/>
  <c r="M38" i="181"/>
  <c r="L38" i="181"/>
  <c r="K38" i="181"/>
  <c r="J38" i="181"/>
  <c r="I38" i="181"/>
  <c r="H38" i="181"/>
  <c r="G38" i="181"/>
  <c r="F38" i="181"/>
  <c r="E38" i="181"/>
  <c r="D38" i="181"/>
  <c r="C38" i="181"/>
  <c r="O37" i="181"/>
  <c r="N37" i="181"/>
  <c r="M37" i="181"/>
  <c r="L37" i="181"/>
  <c r="K37" i="181"/>
  <c r="J37" i="181"/>
  <c r="I37" i="181"/>
  <c r="H37" i="181"/>
  <c r="G37" i="181"/>
  <c r="F37" i="181"/>
  <c r="E37" i="181"/>
  <c r="D37" i="181"/>
  <c r="C37" i="181"/>
  <c r="O39" i="180"/>
  <c r="N39" i="180"/>
  <c r="M39" i="180"/>
  <c r="L39" i="180"/>
  <c r="K39" i="180"/>
  <c r="J39" i="180"/>
  <c r="I39" i="180"/>
  <c r="H39" i="180"/>
  <c r="G39" i="180"/>
  <c r="F39" i="180"/>
  <c r="E39" i="180"/>
  <c r="D39" i="180"/>
  <c r="C39" i="180"/>
  <c r="O38" i="180"/>
  <c r="N38" i="180"/>
  <c r="M38" i="180"/>
  <c r="L38" i="180"/>
  <c r="K38" i="180"/>
  <c r="J38" i="180"/>
  <c r="I38" i="180"/>
  <c r="H38" i="180"/>
  <c r="G38" i="180"/>
  <c r="F38" i="180"/>
  <c r="E38" i="180"/>
  <c r="D38" i="180"/>
  <c r="C38" i="180"/>
  <c r="O37" i="180"/>
  <c r="N37" i="180"/>
  <c r="M37" i="180"/>
  <c r="L37" i="180"/>
  <c r="K37" i="180"/>
  <c r="J37" i="180"/>
  <c r="I37" i="180"/>
  <c r="H37" i="180"/>
  <c r="G37" i="180"/>
  <c r="F37" i="180"/>
  <c r="E37" i="180"/>
  <c r="D37" i="180"/>
  <c r="C37" i="180"/>
  <c r="O39" i="179"/>
  <c r="N39" i="179"/>
  <c r="M39" i="179"/>
  <c r="L39" i="179"/>
  <c r="K39" i="179"/>
  <c r="J39" i="179"/>
  <c r="I39" i="179"/>
  <c r="H39" i="179"/>
  <c r="G39" i="179"/>
  <c r="F39" i="179"/>
  <c r="E39" i="179"/>
  <c r="D39" i="179"/>
  <c r="C39" i="179"/>
  <c r="O38" i="179"/>
  <c r="N38" i="179"/>
  <c r="M38" i="179"/>
  <c r="L38" i="179"/>
  <c r="K38" i="179"/>
  <c r="J38" i="179"/>
  <c r="I38" i="179"/>
  <c r="H38" i="179"/>
  <c r="G38" i="179"/>
  <c r="F38" i="179"/>
  <c r="E38" i="179"/>
  <c r="D38" i="179"/>
  <c r="C38" i="179"/>
  <c r="O37" i="179"/>
  <c r="N37" i="179"/>
  <c r="M37" i="179"/>
  <c r="L37" i="179"/>
  <c r="K37" i="179"/>
  <c r="J37" i="179"/>
  <c r="I37" i="179"/>
  <c r="H37" i="179"/>
  <c r="G37" i="179"/>
  <c r="F37" i="179"/>
  <c r="E37" i="179"/>
  <c r="D37" i="179"/>
  <c r="C37" i="179"/>
  <c r="O39" i="178"/>
  <c r="N39" i="178"/>
  <c r="M39" i="178"/>
  <c r="L39" i="178"/>
  <c r="K39" i="178"/>
  <c r="J39" i="178"/>
  <c r="I39" i="178"/>
  <c r="H39" i="178"/>
  <c r="G39" i="178"/>
  <c r="F39" i="178"/>
  <c r="E39" i="178"/>
  <c r="D39" i="178"/>
  <c r="C39" i="178"/>
  <c r="O38" i="178"/>
  <c r="N38" i="178"/>
  <c r="M38" i="178"/>
  <c r="L38" i="178"/>
  <c r="K38" i="178"/>
  <c r="J38" i="178"/>
  <c r="I38" i="178"/>
  <c r="H38" i="178"/>
  <c r="G38" i="178"/>
  <c r="F38" i="178"/>
  <c r="E38" i="178"/>
  <c r="D38" i="178"/>
  <c r="C38" i="178"/>
  <c r="O37" i="178"/>
  <c r="N37" i="178"/>
  <c r="M37" i="178"/>
  <c r="L37" i="178"/>
  <c r="K37" i="178"/>
  <c r="J37" i="178"/>
  <c r="I37" i="178"/>
  <c r="H37" i="178"/>
  <c r="G37" i="178"/>
  <c r="F37" i="178"/>
  <c r="E37" i="178"/>
  <c r="D37" i="178"/>
  <c r="C37" i="178"/>
  <c r="O39" i="177"/>
  <c r="N39" i="177"/>
  <c r="M39" i="177"/>
  <c r="L39" i="177"/>
  <c r="K39" i="177"/>
  <c r="J39" i="177"/>
  <c r="I39" i="177"/>
  <c r="H39" i="177"/>
  <c r="G39" i="177"/>
  <c r="F39" i="177"/>
  <c r="E39" i="177"/>
  <c r="D39" i="177"/>
  <c r="C39" i="177"/>
  <c r="O38" i="177"/>
  <c r="N38" i="177"/>
  <c r="M38" i="177"/>
  <c r="L38" i="177"/>
  <c r="K38" i="177"/>
  <c r="J38" i="177"/>
  <c r="I38" i="177"/>
  <c r="H38" i="177"/>
  <c r="G38" i="177"/>
  <c r="F38" i="177"/>
  <c r="E38" i="177"/>
  <c r="D38" i="177"/>
  <c r="C38" i="177"/>
  <c r="O37" i="177"/>
  <c r="N37" i="177"/>
  <c r="M37" i="177"/>
  <c r="L37" i="177"/>
  <c r="K37" i="177"/>
  <c r="J37" i="177"/>
  <c r="I37" i="177"/>
  <c r="H37" i="177"/>
  <c r="G37" i="177"/>
  <c r="F37" i="177"/>
  <c r="E37" i="177"/>
  <c r="D37" i="177"/>
  <c r="C37" i="177"/>
  <c r="O39" i="176"/>
  <c r="N39" i="176"/>
  <c r="M39" i="176"/>
  <c r="L39" i="176"/>
  <c r="K39" i="176"/>
  <c r="J39" i="176"/>
  <c r="I39" i="176"/>
  <c r="H39" i="176"/>
  <c r="G39" i="176"/>
  <c r="F39" i="176"/>
  <c r="E39" i="176"/>
  <c r="D39" i="176"/>
  <c r="C39" i="176"/>
  <c r="O38" i="176"/>
  <c r="N38" i="176"/>
  <c r="M38" i="176"/>
  <c r="L38" i="176"/>
  <c r="K38" i="176"/>
  <c r="J38" i="176"/>
  <c r="I38" i="176"/>
  <c r="H38" i="176"/>
  <c r="G38" i="176"/>
  <c r="F38" i="176"/>
  <c r="E38" i="176"/>
  <c r="D38" i="176"/>
  <c r="C38" i="176"/>
  <c r="O37" i="176"/>
  <c r="N37" i="176"/>
  <c r="M37" i="176"/>
  <c r="L37" i="176"/>
  <c r="K37" i="176"/>
  <c r="J37" i="176"/>
  <c r="I37" i="176"/>
  <c r="H37" i="176"/>
  <c r="G37" i="176"/>
  <c r="F37" i="176"/>
  <c r="E37" i="176"/>
  <c r="D37" i="176"/>
  <c r="C37" i="176"/>
  <c r="O39" i="175"/>
  <c r="N39" i="175"/>
  <c r="M39" i="175"/>
  <c r="L39" i="175"/>
  <c r="K39" i="175"/>
  <c r="J39" i="175"/>
  <c r="I39" i="175"/>
  <c r="H39" i="175"/>
  <c r="G39" i="175"/>
  <c r="F39" i="175"/>
  <c r="E39" i="175"/>
  <c r="D39" i="175"/>
  <c r="C39" i="175"/>
  <c r="O38" i="175"/>
  <c r="N38" i="175"/>
  <c r="M38" i="175"/>
  <c r="L38" i="175"/>
  <c r="K38" i="175"/>
  <c r="J38" i="175"/>
  <c r="I38" i="175"/>
  <c r="H38" i="175"/>
  <c r="G38" i="175"/>
  <c r="F38" i="175"/>
  <c r="E38" i="175"/>
  <c r="D38" i="175"/>
  <c r="C38" i="175"/>
  <c r="O37" i="175"/>
  <c r="N37" i="175"/>
  <c r="M37" i="175"/>
  <c r="L37" i="175"/>
  <c r="K37" i="175"/>
  <c r="J37" i="175"/>
  <c r="I37" i="175"/>
  <c r="H37" i="175"/>
  <c r="G37" i="175"/>
  <c r="F37" i="175"/>
  <c r="E37" i="175"/>
  <c r="D37" i="175"/>
  <c r="C37" i="175"/>
  <c r="O39" i="174"/>
  <c r="N39" i="174"/>
  <c r="M39" i="174"/>
  <c r="L39" i="174"/>
  <c r="K39" i="174"/>
  <c r="J39" i="174"/>
  <c r="I39" i="174"/>
  <c r="H39" i="174"/>
  <c r="G39" i="174"/>
  <c r="F39" i="174"/>
  <c r="E39" i="174"/>
  <c r="D39" i="174"/>
  <c r="C39" i="174"/>
  <c r="O38" i="174"/>
  <c r="N38" i="174"/>
  <c r="M38" i="174"/>
  <c r="L38" i="174"/>
  <c r="K38" i="174"/>
  <c r="J38" i="174"/>
  <c r="I38" i="174"/>
  <c r="H38" i="174"/>
  <c r="G38" i="174"/>
  <c r="F38" i="174"/>
  <c r="E38" i="174"/>
  <c r="D38" i="174"/>
  <c r="C38" i="174"/>
  <c r="O37" i="174"/>
  <c r="N37" i="174"/>
  <c r="M37" i="174"/>
  <c r="L37" i="174"/>
  <c r="K37" i="174"/>
  <c r="J37" i="174"/>
  <c r="I37" i="174"/>
  <c r="H37" i="174"/>
  <c r="G37" i="174"/>
  <c r="F37" i="174"/>
  <c r="E37" i="174"/>
  <c r="D37" i="174"/>
  <c r="C37" i="174"/>
  <c r="O39" i="173"/>
  <c r="N39" i="173"/>
  <c r="M39" i="173"/>
  <c r="L39" i="173"/>
  <c r="K39" i="173"/>
  <c r="J39" i="173"/>
  <c r="I39" i="173"/>
  <c r="H39" i="173"/>
  <c r="G39" i="173"/>
  <c r="F39" i="173"/>
  <c r="E39" i="173"/>
  <c r="D39" i="173"/>
  <c r="C39" i="173"/>
  <c r="O38" i="173"/>
  <c r="N38" i="173"/>
  <c r="M38" i="173"/>
  <c r="L38" i="173"/>
  <c r="K38" i="173"/>
  <c r="J38" i="173"/>
  <c r="I38" i="173"/>
  <c r="H38" i="173"/>
  <c r="G38" i="173"/>
  <c r="F38" i="173"/>
  <c r="E38" i="173"/>
  <c r="D38" i="173"/>
  <c r="C38" i="173"/>
  <c r="O37" i="173"/>
  <c r="N37" i="173"/>
  <c r="M37" i="173"/>
  <c r="L37" i="173"/>
  <c r="K37" i="173"/>
  <c r="J37" i="173"/>
  <c r="I37" i="173"/>
  <c r="H37" i="173"/>
  <c r="G37" i="173"/>
  <c r="F37" i="173"/>
  <c r="E37" i="173"/>
  <c r="D37" i="173"/>
  <c r="C37" i="173"/>
  <c r="O39" i="172"/>
  <c r="N39" i="172"/>
  <c r="M39" i="172"/>
  <c r="L39" i="172"/>
  <c r="K39" i="172"/>
  <c r="J39" i="172"/>
  <c r="I39" i="172"/>
  <c r="H39" i="172"/>
  <c r="G39" i="172"/>
  <c r="F39" i="172"/>
  <c r="E39" i="172"/>
  <c r="D39" i="172"/>
  <c r="C39" i="172"/>
  <c r="O38" i="172"/>
  <c r="N38" i="172"/>
  <c r="M38" i="172"/>
  <c r="L38" i="172"/>
  <c r="K38" i="172"/>
  <c r="J38" i="172"/>
  <c r="I38" i="172"/>
  <c r="H38" i="172"/>
  <c r="G38" i="172"/>
  <c r="F38" i="172"/>
  <c r="E38" i="172"/>
  <c r="D38" i="172"/>
  <c r="C38" i="172"/>
  <c r="O37" i="172"/>
  <c r="N37" i="172"/>
  <c r="M37" i="172"/>
  <c r="L37" i="172"/>
  <c r="K37" i="172"/>
  <c r="J37" i="172"/>
  <c r="I37" i="172"/>
  <c r="H37" i="172"/>
  <c r="G37" i="172"/>
  <c r="F37" i="172"/>
  <c r="E37" i="172"/>
  <c r="D37" i="172"/>
  <c r="C37" i="172"/>
  <c r="O39" i="171"/>
  <c r="N39" i="171"/>
  <c r="M39" i="171"/>
  <c r="L39" i="171"/>
  <c r="K39" i="171"/>
  <c r="J39" i="171"/>
  <c r="I39" i="171"/>
  <c r="H39" i="171"/>
  <c r="G39" i="171"/>
  <c r="F39" i="171"/>
  <c r="E39" i="171"/>
  <c r="D39" i="171"/>
  <c r="C39" i="171"/>
  <c r="O38" i="171"/>
  <c r="N38" i="171"/>
  <c r="M38" i="171"/>
  <c r="L38" i="171"/>
  <c r="K38" i="171"/>
  <c r="J38" i="171"/>
  <c r="I38" i="171"/>
  <c r="H38" i="171"/>
  <c r="G38" i="171"/>
  <c r="F38" i="171"/>
  <c r="E38" i="171"/>
  <c r="D38" i="171"/>
  <c r="C38" i="171"/>
  <c r="O37" i="171"/>
  <c r="N37" i="171"/>
  <c r="M37" i="171"/>
  <c r="L37" i="171"/>
  <c r="K37" i="171"/>
  <c r="J37" i="171"/>
  <c r="I37" i="171"/>
  <c r="H37" i="171"/>
  <c r="G37" i="171"/>
  <c r="F37" i="171"/>
  <c r="E37" i="171"/>
  <c r="D37" i="171"/>
  <c r="C37" i="171"/>
  <c r="O39" i="170"/>
  <c r="N39" i="170"/>
  <c r="M39" i="170"/>
  <c r="L39" i="170"/>
  <c r="K39" i="170"/>
  <c r="J39" i="170"/>
  <c r="I39" i="170"/>
  <c r="H39" i="170"/>
  <c r="G39" i="170"/>
  <c r="F39" i="170"/>
  <c r="E39" i="170"/>
  <c r="D39" i="170"/>
  <c r="C39" i="170"/>
  <c r="O38" i="170"/>
  <c r="N38" i="170"/>
  <c r="M38" i="170"/>
  <c r="L38" i="170"/>
  <c r="K38" i="170"/>
  <c r="J38" i="170"/>
  <c r="I38" i="170"/>
  <c r="H38" i="170"/>
  <c r="G38" i="170"/>
  <c r="F38" i="170"/>
  <c r="E38" i="170"/>
  <c r="D38" i="170"/>
  <c r="C38" i="170"/>
  <c r="O37" i="170"/>
  <c r="N37" i="170"/>
  <c r="M37" i="170"/>
  <c r="L37" i="170"/>
  <c r="K37" i="170"/>
  <c r="J37" i="170"/>
  <c r="I37" i="170"/>
  <c r="H37" i="170"/>
  <c r="G37" i="170"/>
  <c r="F37" i="170"/>
  <c r="E37" i="170"/>
  <c r="D37" i="170"/>
  <c r="C37" i="170"/>
  <c r="O39" i="169"/>
  <c r="N39" i="169"/>
  <c r="M39" i="169"/>
  <c r="L39" i="169"/>
  <c r="K39" i="169"/>
  <c r="J39" i="169"/>
  <c r="I39" i="169"/>
  <c r="H39" i="169"/>
  <c r="G39" i="169"/>
  <c r="F39" i="169"/>
  <c r="E39" i="169"/>
  <c r="D39" i="169"/>
  <c r="C39" i="169"/>
  <c r="O38" i="169"/>
  <c r="N38" i="169"/>
  <c r="M38" i="169"/>
  <c r="L38" i="169"/>
  <c r="K38" i="169"/>
  <c r="J38" i="169"/>
  <c r="I38" i="169"/>
  <c r="H38" i="169"/>
  <c r="G38" i="169"/>
  <c r="F38" i="169"/>
  <c r="E38" i="169"/>
  <c r="D38" i="169"/>
  <c r="C38" i="169"/>
  <c r="O37" i="169"/>
  <c r="N37" i="169"/>
  <c r="M37" i="169"/>
  <c r="L37" i="169"/>
  <c r="K37" i="169"/>
  <c r="J37" i="169"/>
  <c r="I37" i="169"/>
  <c r="H37" i="169"/>
  <c r="G37" i="169"/>
  <c r="F37" i="169"/>
  <c r="E37" i="169"/>
  <c r="D37" i="169"/>
  <c r="C37" i="169"/>
  <c r="O39" i="168"/>
  <c r="N39" i="168"/>
  <c r="M39" i="168"/>
  <c r="L39" i="168"/>
  <c r="K39" i="168"/>
  <c r="J39" i="168"/>
  <c r="I39" i="168"/>
  <c r="H39" i="168"/>
  <c r="G39" i="168"/>
  <c r="F39" i="168"/>
  <c r="E39" i="168"/>
  <c r="D39" i="168"/>
  <c r="C39" i="168"/>
  <c r="O38" i="168"/>
  <c r="N38" i="168"/>
  <c r="M38" i="168"/>
  <c r="L38" i="168"/>
  <c r="K38" i="168"/>
  <c r="J38" i="168"/>
  <c r="I38" i="168"/>
  <c r="H38" i="168"/>
  <c r="G38" i="168"/>
  <c r="F38" i="168"/>
  <c r="E38" i="168"/>
  <c r="D38" i="168"/>
  <c r="C38" i="168"/>
  <c r="O37" i="168"/>
  <c r="N37" i="168"/>
  <c r="M37" i="168"/>
  <c r="L37" i="168"/>
  <c r="K37" i="168"/>
  <c r="J37" i="168"/>
  <c r="I37" i="168"/>
  <c r="H37" i="168"/>
  <c r="G37" i="168"/>
  <c r="F37" i="168"/>
  <c r="E37" i="168"/>
  <c r="D37" i="168"/>
  <c r="C37" i="168"/>
  <c r="O39" i="167"/>
  <c r="N39" i="167"/>
  <c r="M39" i="167"/>
  <c r="L39" i="167"/>
  <c r="K39" i="167"/>
  <c r="J39" i="167"/>
  <c r="I39" i="167"/>
  <c r="H39" i="167"/>
  <c r="G39" i="167"/>
  <c r="F39" i="167"/>
  <c r="E39" i="167"/>
  <c r="D39" i="167"/>
  <c r="C39" i="167"/>
  <c r="O38" i="167"/>
  <c r="N38" i="167"/>
  <c r="M38" i="167"/>
  <c r="L38" i="167"/>
  <c r="K38" i="167"/>
  <c r="J38" i="167"/>
  <c r="I38" i="167"/>
  <c r="H38" i="167"/>
  <c r="G38" i="167"/>
  <c r="F38" i="167"/>
  <c r="E38" i="167"/>
  <c r="D38" i="167"/>
  <c r="C38" i="167"/>
  <c r="O37" i="167"/>
  <c r="N37" i="167"/>
  <c r="M37" i="167"/>
  <c r="L37" i="167"/>
  <c r="K37" i="167"/>
  <c r="J37" i="167"/>
  <c r="I37" i="167"/>
  <c r="H37" i="167"/>
  <c r="G37" i="167"/>
  <c r="F37" i="167"/>
  <c r="E37" i="167"/>
  <c r="D37" i="167"/>
  <c r="C37" i="167"/>
  <c r="O39" i="166"/>
  <c r="N39" i="166"/>
  <c r="M39" i="166"/>
  <c r="L39" i="166"/>
  <c r="K39" i="166"/>
  <c r="J39" i="166"/>
  <c r="I39" i="166"/>
  <c r="H39" i="166"/>
  <c r="G39" i="166"/>
  <c r="F39" i="166"/>
  <c r="E39" i="166"/>
  <c r="D39" i="166"/>
  <c r="C39" i="166"/>
  <c r="O38" i="166"/>
  <c r="N38" i="166"/>
  <c r="M38" i="166"/>
  <c r="L38" i="166"/>
  <c r="K38" i="166"/>
  <c r="J38" i="166"/>
  <c r="I38" i="166"/>
  <c r="H38" i="166"/>
  <c r="G38" i="166"/>
  <c r="F38" i="166"/>
  <c r="E38" i="166"/>
  <c r="D38" i="166"/>
  <c r="C38" i="166"/>
  <c r="O37" i="166"/>
  <c r="N37" i="166"/>
  <c r="M37" i="166"/>
  <c r="L37" i="166"/>
  <c r="K37" i="166"/>
  <c r="J37" i="166"/>
  <c r="I37" i="166"/>
  <c r="H37" i="166"/>
  <c r="G37" i="166"/>
  <c r="F37" i="166"/>
  <c r="E37" i="166"/>
  <c r="D37" i="166"/>
  <c r="C37" i="166"/>
  <c r="O39" i="224"/>
  <c r="N39" i="224"/>
  <c r="M39" i="224"/>
  <c r="L39" i="224"/>
  <c r="K39" i="224"/>
  <c r="J39" i="224"/>
  <c r="I39" i="224"/>
  <c r="H39" i="224"/>
  <c r="G39" i="224"/>
  <c r="F39" i="224"/>
  <c r="E39" i="224"/>
  <c r="D39" i="224"/>
  <c r="C39" i="224"/>
  <c r="O38" i="224"/>
  <c r="N38" i="224"/>
  <c r="M38" i="224"/>
  <c r="L38" i="224"/>
  <c r="K38" i="224"/>
  <c r="J38" i="224"/>
  <c r="I38" i="224"/>
  <c r="H38" i="224"/>
  <c r="G38" i="224"/>
  <c r="F38" i="224"/>
  <c r="E38" i="224"/>
  <c r="D38" i="224"/>
  <c r="C38" i="224"/>
  <c r="O37" i="224"/>
  <c r="N37" i="224"/>
  <c r="M37" i="224"/>
  <c r="L37" i="224"/>
  <c r="K37" i="224"/>
  <c r="J37" i="224"/>
  <c r="I37" i="224"/>
  <c r="H37" i="224"/>
  <c r="G37" i="224"/>
  <c r="F37" i="224"/>
  <c r="E37" i="224"/>
  <c r="D37" i="224"/>
  <c r="C37" i="224"/>
  <c r="O39" i="160"/>
  <c r="N39" i="160"/>
  <c r="M39" i="160"/>
  <c r="L39" i="160"/>
  <c r="K39" i="160"/>
  <c r="J39" i="160"/>
  <c r="I39" i="160"/>
  <c r="H39" i="160"/>
  <c r="G39" i="160"/>
  <c r="F39" i="160"/>
  <c r="E39" i="160"/>
  <c r="D39" i="160"/>
  <c r="C39" i="160"/>
  <c r="O38" i="160"/>
  <c r="N38" i="160"/>
  <c r="M38" i="160"/>
  <c r="L38" i="160"/>
  <c r="K38" i="160"/>
  <c r="J38" i="160"/>
  <c r="I38" i="160"/>
  <c r="H38" i="160"/>
  <c r="G38" i="160"/>
  <c r="F38" i="160"/>
  <c r="E38" i="160"/>
  <c r="D38" i="160"/>
  <c r="C38" i="160"/>
  <c r="O37" i="160"/>
  <c r="N37" i="160"/>
  <c r="M37" i="160"/>
  <c r="L37" i="160"/>
  <c r="K37" i="160"/>
  <c r="J37" i="160"/>
  <c r="I37" i="160"/>
  <c r="H37" i="160"/>
  <c r="G37" i="160"/>
  <c r="F37" i="160"/>
  <c r="E37" i="160"/>
  <c r="D37" i="160"/>
  <c r="C37" i="160"/>
  <c r="O39" i="8"/>
  <c r="N39" i="8"/>
  <c r="M39" i="8"/>
  <c r="L39" i="8"/>
  <c r="K39" i="8"/>
  <c r="J39" i="8"/>
  <c r="I39" i="8"/>
  <c r="H39" i="8"/>
  <c r="G39" i="8"/>
  <c r="F39" i="8"/>
  <c r="E39" i="8"/>
  <c r="O38" i="8"/>
  <c r="N38" i="8"/>
  <c r="M38" i="8"/>
  <c r="L38" i="8"/>
  <c r="K38" i="8"/>
  <c r="J38" i="8"/>
  <c r="I38" i="8"/>
  <c r="H38" i="8"/>
  <c r="G38" i="8"/>
  <c r="F38" i="8"/>
  <c r="E38" i="8"/>
  <c r="O37" i="8"/>
  <c r="N37" i="8"/>
  <c r="M37" i="8"/>
  <c r="L37" i="8"/>
  <c r="K37" i="8"/>
  <c r="J37" i="8"/>
  <c r="I37" i="8"/>
  <c r="H37" i="8"/>
  <c r="G37" i="8"/>
  <c r="F37" i="8"/>
  <c r="E37" i="8" l="1"/>
  <c r="O32" i="225"/>
  <c r="N32" i="225"/>
  <c r="M32" i="225"/>
  <c r="L32" i="225"/>
  <c r="K32" i="225"/>
  <c r="J32" i="225"/>
  <c r="I32" i="225"/>
  <c r="H32" i="225"/>
  <c r="G32" i="225"/>
  <c r="F32" i="225"/>
  <c r="E32" i="225"/>
  <c r="C32" i="225"/>
  <c r="O31" i="225"/>
  <c r="N31" i="225"/>
  <c r="M31" i="225"/>
  <c r="L31" i="225"/>
  <c r="K31" i="225"/>
  <c r="J31" i="225"/>
  <c r="I31" i="225"/>
  <c r="H31" i="225"/>
  <c r="G31" i="225"/>
  <c r="F31" i="225"/>
  <c r="E31" i="225"/>
  <c r="C31" i="225"/>
  <c r="O30" i="225"/>
  <c r="N30" i="225"/>
  <c r="M30" i="225"/>
  <c r="L30" i="225"/>
  <c r="K30" i="225"/>
  <c r="J30" i="225"/>
  <c r="I30" i="225"/>
  <c r="H30" i="225"/>
  <c r="G30" i="225"/>
  <c r="F30" i="225"/>
  <c r="E30" i="225"/>
  <c r="C30" i="225"/>
  <c r="O29" i="225"/>
  <c r="N29" i="225"/>
  <c r="M29" i="225"/>
  <c r="L29" i="225"/>
  <c r="K29" i="225"/>
  <c r="J29" i="225"/>
  <c r="I29" i="225"/>
  <c r="H29" i="225"/>
  <c r="G29" i="225"/>
  <c r="F29" i="225"/>
  <c r="E29" i="225"/>
  <c r="C29" i="225"/>
  <c r="O28" i="225"/>
  <c r="N28" i="225"/>
  <c r="M28" i="225"/>
  <c r="L28" i="225"/>
  <c r="K28" i="225"/>
  <c r="J28" i="225"/>
  <c r="I28" i="225"/>
  <c r="H28" i="225"/>
  <c r="G28" i="225"/>
  <c r="F28" i="225"/>
  <c r="E28" i="225"/>
  <c r="C28" i="225"/>
  <c r="O24" i="225"/>
  <c r="N24" i="225"/>
  <c r="M24" i="225"/>
  <c r="L24" i="225"/>
  <c r="K24" i="225"/>
  <c r="J24" i="225"/>
  <c r="I24" i="225"/>
  <c r="H24" i="225"/>
  <c r="G24" i="225"/>
  <c r="F24" i="225"/>
  <c r="E24" i="225"/>
  <c r="C24" i="225"/>
  <c r="O23" i="225"/>
  <c r="N23" i="225"/>
  <c r="M23" i="225"/>
  <c r="L23" i="225"/>
  <c r="K23" i="225"/>
  <c r="J23" i="225"/>
  <c r="I23" i="225"/>
  <c r="H23" i="225"/>
  <c r="G23" i="225"/>
  <c r="F23" i="225"/>
  <c r="E23" i="225"/>
  <c r="C23" i="225"/>
  <c r="O22" i="225"/>
  <c r="N22" i="225"/>
  <c r="M22" i="225"/>
  <c r="L22" i="225"/>
  <c r="K22" i="225"/>
  <c r="J22" i="225"/>
  <c r="I22" i="225"/>
  <c r="H22" i="225"/>
  <c r="G22" i="225"/>
  <c r="F22" i="225"/>
  <c r="E22" i="225"/>
  <c r="C22" i="225"/>
  <c r="O21" i="225"/>
  <c r="N21" i="225"/>
  <c r="M21" i="225"/>
  <c r="L21" i="225"/>
  <c r="K21" i="225"/>
  <c r="J21" i="225"/>
  <c r="I21" i="225"/>
  <c r="H21" i="225"/>
  <c r="G21" i="225"/>
  <c r="F21" i="225"/>
  <c r="E21" i="225"/>
  <c r="C21" i="225"/>
  <c r="O20" i="225"/>
  <c r="N20" i="225"/>
  <c r="M20" i="225"/>
  <c r="L20" i="225"/>
  <c r="K20" i="225"/>
  <c r="J20" i="225"/>
  <c r="I20" i="225"/>
  <c r="H20" i="225"/>
  <c r="G20" i="225"/>
  <c r="F20" i="225"/>
  <c r="E20" i="225"/>
  <c r="C20" i="225"/>
  <c r="O19" i="225"/>
  <c r="N19" i="225"/>
  <c r="M19" i="225"/>
  <c r="L19" i="225"/>
  <c r="K19" i="225"/>
  <c r="J19" i="225"/>
  <c r="I19" i="225"/>
  <c r="H19" i="225"/>
  <c r="G19" i="225"/>
  <c r="F19" i="225"/>
  <c r="E19" i="225"/>
  <c r="C19" i="225"/>
  <c r="O18" i="225"/>
  <c r="N18" i="225"/>
  <c r="M18" i="225"/>
  <c r="L18" i="225"/>
  <c r="K18" i="225"/>
  <c r="J18" i="225"/>
  <c r="I18" i="225"/>
  <c r="H18" i="225"/>
  <c r="G18" i="225"/>
  <c r="F18" i="225"/>
  <c r="E18" i="225"/>
  <c r="C18" i="225"/>
  <c r="O17" i="225"/>
  <c r="N17" i="225"/>
  <c r="M17" i="225"/>
  <c r="L17" i="225"/>
  <c r="K17" i="225"/>
  <c r="J17" i="225"/>
  <c r="I17" i="225"/>
  <c r="H17" i="225"/>
  <c r="G17" i="225"/>
  <c r="F17" i="225"/>
  <c r="E17" i="225"/>
  <c r="C17" i="225"/>
  <c r="O16" i="225"/>
  <c r="N16" i="225"/>
  <c r="M16" i="225"/>
  <c r="L16" i="225"/>
  <c r="K16" i="225"/>
  <c r="J16" i="225"/>
  <c r="I16" i="225"/>
  <c r="H16" i="225"/>
  <c r="G16" i="225"/>
  <c r="F16" i="225"/>
  <c r="E16" i="225"/>
  <c r="C16" i="225"/>
  <c r="O15" i="225"/>
  <c r="N15" i="225"/>
  <c r="M15" i="225"/>
  <c r="L15" i="225"/>
  <c r="K15" i="225"/>
  <c r="J15" i="225"/>
  <c r="I15" i="225"/>
  <c r="H15" i="225"/>
  <c r="G15" i="225"/>
  <c r="F15" i="225"/>
  <c r="E15" i="225"/>
  <c r="C15" i="225"/>
  <c r="O32" i="224"/>
  <c r="N32" i="224"/>
  <c r="M32" i="224"/>
  <c r="L32" i="224"/>
  <c r="K32" i="224"/>
  <c r="J32" i="224"/>
  <c r="I32" i="224"/>
  <c r="H32" i="224"/>
  <c r="G32" i="224"/>
  <c r="F32" i="224"/>
  <c r="E32" i="224"/>
  <c r="D32" i="224"/>
  <c r="C32" i="224"/>
  <c r="O31" i="224"/>
  <c r="N31" i="224"/>
  <c r="M31" i="224"/>
  <c r="L31" i="224"/>
  <c r="K31" i="224"/>
  <c r="J31" i="224"/>
  <c r="I31" i="224"/>
  <c r="H31" i="224"/>
  <c r="G31" i="224"/>
  <c r="F31" i="224"/>
  <c r="E31" i="224"/>
  <c r="D31" i="224"/>
  <c r="C31" i="224"/>
  <c r="O30" i="224"/>
  <c r="N30" i="224"/>
  <c r="M30" i="224"/>
  <c r="L30" i="224"/>
  <c r="K30" i="224"/>
  <c r="J30" i="224"/>
  <c r="I30" i="224"/>
  <c r="H30" i="224"/>
  <c r="G30" i="224"/>
  <c r="F30" i="224"/>
  <c r="E30" i="224"/>
  <c r="D30" i="224"/>
  <c r="C30" i="224"/>
  <c r="O29" i="224"/>
  <c r="N29" i="224"/>
  <c r="M29" i="224"/>
  <c r="L29" i="224"/>
  <c r="K29" i="224"/>
  <c r="J29" i="224"/>
  <c r="I29" i="224"/>
  <c r="H29" i="224"/>
  <c r="G29" i="224"/>
  <c r="F29" i="224"/>
  <c r="E29" i="224"/>
  <c r="D29" i="224"/>
  <c r="C29" i="224"/>
  <c r="O28" i="224"/>
  <c r="N28" i="224"/>
  <c r="M28" i="224"/>
  <c r="L28" i="224"/>
  <c r="K28" i="224"/>
  <c r="J28" i="224"/>
  <c r="I28" i="224"/>
  <c r="H28" i="224"/>
  <c r="G28" i="224"/>
  <c r="F28" i="224"/>
  <c r="E28" i="224"/>
  <c r="D28" i="224"/>
  <c r="C28" i="224"/>
  <c r="O24" i="224"/>
  <c r="N24" i="224"/>
  <c r="M24" i="224"/>
  <c r="L24" i="224"/>
  <c r="K24" i="224"/>
  <c r="J24" i="224"/>
  <c r="I24" i="224"/>
  <c r="H24" i="224"/>
  <c r="G24" i="224"/>
  <c r="F24" i="224"/>
  <c r="E24" i="224"/>
  <c r="D24" i="224"/>
  <c r="C24" i="224"/>
  <c r="O23" i="224"/>
  <c r="N23" i="224"/>
  <c r="M23" i="224"/>
  <c r="L23" i="224"/>
  <c r="K23" i="224"/>
  <c r="J23" i="224"/>
  <c r="I23" i="224"/>
  <c r="H23" i="224"/>
  <c r="G23" i="224"/>
  <c r="F23" i="224"/>
  <c r="E23" i="224"/>
  <c r="D23" i="224"/>
  <c r="C23" i="224"/>
  <c r="O22" i="224"/>
  <c r="N22" i="224"/>
  <c r="M22" i="224"/>
  <c r="L22" i="224"/>
  <c r="K22" i="224"/>
  <c r="J22" i="224"/>
  <c r="I22" i="224"/>
  <c r="H22" i="224"/>
  <c r="G22" i="224"/>
  <c r="F22" i="224"/>
  <c r="E22" i="224"/>
  <c r="D22" i="224"/>
  <c r="C22" i="224"/>
  <c r="O21" i="224"/>
  <c r="N21" i="224"/>
  <c r="M21" i="224"/>
  <c r="L21" i="224"/>
  <c r="K21" i="224"/>
  <c r="J21" i="224"/>
  <c r="I21" i="224"/>
  <c r="H21" i="224"/>
  <c r="G21" i="224"/>
  <c r="F21" i="224"/>
  <c r="E21" i="224"/>
  <c r="D21" i="224"/>
  <c r="C21" i="224"/>
  <c r="O20" i="224"/>
  <c r="N20" i="224"/>
  <c r="M20" i="224"/>
  <c r="L20" i="224"/>
  <c r="K20" i="224"/>
  <c r="J20" i="224"/>
  <c r="I20" i="224"/>
  <c r="H20" i="224"/>
  <c r="G20" i="224"/>
  <c r="F20" i="224"/>
  <c r="E20" i="224"/>
  <c r="D20" i="224"/>
  <c r="C20" i="224"/>
  <c r="O19" i="224"/>
  <c r="N19" i="224"/>
  <c r="M19" i="224"/>
  <c r="L19" i="224"/>
  <c r="K19" i="224"/>
  <c r="J19" i="224"/>
  <c r="I19" i="224"/>
  <c r="H19" i="224"/>
  <c r="G19" i="224"/>
  <c r="F19" i="224"/>
  <c r="E19" i="224"/>
  <c r="D19" i="224"/>
  <c r="C19" i="224"/>
  <c r="O18" i="224"/>
  <c r="N18" i="224"/>
  <c r="M18" i="224"/>
  <c r="L18" i="224"/>
  <c r="K18" i="224"/>
  <c r="J18" i="224"/>
  <c r="I18" i="224"/>
  <c r="H18" i="224"/>
  <c r="G18" i="224"/>
  <c r="F18" i="224"/>
  <c r="E18" i="224"/>
  <c r="D18" i="224"/>
  <c r="C18" i="224"/>
  <c r="O17" i="224"/>
  <c r="N17" i="224"/>
  <c r="M17" i="224"/>
  <c r="L17" i="224"/>
  <c r="K17" i="224"/>
  <c r="J17" i="224"/>
  <c r="I17" i="224"/>
  <c r="H17" i="224"/>
  <c r="G17" i="224"/>
  <c r="F17" i="224"/>
  <c r="E17" i="224"/>
  <c r="D17" i="224"/>
  <c r="C17" i="224"/>
  <c r="O16" i="224"/>
  <c r="N16" i="224"/>
  <c r="M16" i="224"/>
  <c r="L16" i="224"/>
  <c r="K16" i="224"/>
  <c r="J16" i="224"/>
  <c r="I16" i="224"/>
  <c r="H16" i="224"/>
  <c r="G16" i="224"/>
  <c r="F16" i="224"/>
  <c r="E16" i="224"/>
  <c r="D16" i="224"/>
  <c r="C16" i="224"/>
  <c r="O15" i="224"/>
  <c r="N15" i="224"/>
  <c r="M15" i="224"/>
  <c r="L15" i="224"/>
  <c r="K15" i="224"/>
  <c r="J15" i="224"/>
  <c r="I15" i="224"/>
  <c r="H15" i="224"/>
  <c r="G15" i="224"/>
  <c r="F15" i="224"/>
  <c r="E15" i="224"/>
  <c r="D15" i="224"/>
  <c r="C15" i="224"/>
  <c r="F33" i="225" l="1"/>
  <c r="N33" i="225"/>
  <c r="H25" i="225"/>
  <c r="G33" i="225"/>
  <c r="O33" i="225"/>
  <c r="G25" i="225"/>
  <c r="H33" i="225"/>
  <c r="I25" i="225"/>
  <c r="J25" i="225"/>
  <c r="C25" i="225"/>
  <c r="K25" i="225"/>
  <c r="I33" i="225"/>
  <c r="J33" i="225"/>
  <c r="C33" i="225"/>
  <c r="K33" i="225"/>
  <c r="E25" i="225"/>
  <c r="M25" i="225"/>
  <c r="F25" i="225"/>
  <c r="N25" i="225"/>
  <c r="D25" i="225"/>
  <c r="L25" i="225"/>
  <c r="D33" i="225"/>
  <c r="L33" i="225"/>
  <c r="O25" i="225"/>
  <c r="E33" i="225"/>
  <c r="M33" i="225"/>
  <c r="G33" i="224"/>
  <c r="O33" i="224"/>
  <c r="H33" i="224"/>
  <c r="E25" i="224"/>
  <c r="M25" i="224"/>
  <c r="C33" i="224"/>
  <c r="K33" i="224"/>
  <c r="E33" i="224"/>
  <c r="M33" i="224"/>
  <c r="H25" i="224"/>
  <c r="F33" i="224"/>
  <c r="N33" i="224"/>
  <c r="O25" i="224"/>
  <c r="J25" i="224"/>
  <c r="C25" i="224"/>
  <c r="K25" i="224"/>
  <c r="I33" i="224"/>
  <c r="I25" i="224"/>
  <c r="D25" i="224"/>
  <c r="L25" i="224"/>
  <c r="G25" i="224"/>
  <c r="J33" i="224"/>
  <c r="F25" i="224"/>
  <c r="N25" i="224"/>
  <c r="D33" i="224"/>
  <c r="L33" i="224"/>
  <c r="O32" i="212" l="1"/>
  <c r="N32" i="212"/>
  <c r="M32" i="212"/>
  <c r="L32" i="212"/>
  <c r="K32" i="212"/>
  <c r="J32" i="212"/>
  <c r="I32" i="212"/>
  <c r="H32" i="212"/>
  <c r="G32" i="212"/>
  <c r="F32" i="212"/>
  <c r="E32" i="212"/>
  <c r="D32" i="212"/>
  <c r="C32" i="212"/>
  <c r="O31" i="212"/>
  <c r="N31" i="212"/>
  <c r="M31" i="212"/>
  <c r="L31" i="212"/>
  <c r="K31" i="212"/>
  <c r="J31" i="212"/>
  <c r="I31" i="212"/>
  <c r="H31" i="212"/>
  <c r="G31" i="212"/>
  <c r="F31" i="212"/>
  <c r="E31" i="212"/>
  <c r="D31" i="212"/>
  <c r="C31" i="212"/>
  <c r="O30" i="212"/>
  <c r="N30" i="212"/>
  <c r="M30" i="212"/>
  <c r="L30" i="212"/>
  <c r="K30" i="212"/>
  <c r="J30" i="212"/>
  <c r="I30" i="212"/>
  <c r="H30" i="212"/>
  <c r="G30" i="212"/>
  <c r="F30" i="212"/>
  <c r="E30" i="212"/>
  <c r="D30" i="212"/>
  <c r="C30" i="212"/>
  <c r="O29" i="212"/>
  <c r="N29" i="212"/>
  <c r="M29" i="212"/>
  <c r="L29" i="212"/>
  <c r="K29" i="212"/>
  <c r="J29" i="212"/>
  <c r="I29" i="212"/>
  <c r="H29" i="212"/>
  <c r="G29" i="212"/>
  <c r="F29" i="212"/>
  <c r="E29" i="212"/>
  <c r="D29" i="212"/>
  <c r="C29" i="212"/>
  <c r="O28" i="212"/>
  <c r="N28" i="212"/>
  <c r="M28" i="212"/>
  <c r="L28" i="212"/>
  <c r="K28" i="212"/>
  <c r="J28" i="212"/>
  <c r="I28" i="212"/>
  <c r="H28" i="212"/>
  <c r="G28" i="212"/>
  <c r="F28" i="212"/>
  <c r="E28" i="212"/>
  <c r="D28" i="212"/>
  <c r="C28" i="212"/>
  <c r="O24" i="212"/>
  <c r="N24" i="212"/>
  <c r="M24" i="212"/>
  <c r="L24" i="212"/>
  <c r="K24" i="212"/>
  <c r="J24" i="212"/>
  <c r="I24" i="212"/>
  <c r="H24" i="212"/>
  <c r="G24" i="212"/>
  <c r="F24" i="212"/>
  <c r="E24" i="212"/>
  <c r="D24" i="212"/>
  <c r="C24" i="212"/>
  <c r="O23" i="212"/>
  <c r="N23" i="212"/>
  <c r="M23" i="212"/>
  <c r="L23" i="212"/>
  <c r="K23" i="212"/>
  <c r="J23" i="212"/>
  <c r="I23" i="212"/>
  <c r="H23" i="212"/>
  <c r="G23" i="212"/>
  <c r="F23" i="212"/>
  <c r="E23" i="212"/>
  <c r="D23" i="212"/>
  <c r="C23" i="212"/>
  <c r="O22" i="212"/>
  <c r="N22" i="212"/>
  <c r="M22" i="212"/>
  <c r="L22" i="212"/>
  <c r="K22" i="212"/>
  <c r="J22" i="212"/>
  <c r="I22" i="212"/>
  <c r="H22" i="212"/>
  <c r="G22" i="212"/>
  <c r="F22" i="212"/>
  <c r="E22" i="212"/>
  <c r="D22" i="212"/>
  <c r="C22" i="212"/>
  <c r="O21" i="212"/>
  <c r="N21" i="212"/>
  <c r="M21" i="212"/>
  <c r="L21" i="212"/>
  <c r="K21" i="212"/>
  <c r="J21" i="212"/>
  <c r="I21" i="212"/>
  <c r="H21" i="212"/>
  <c r="G21" i="212"/>
  <c r="F21" i="212"/>
  <c r="E21" i="212"/>
  <c r="D21" i="212"/>
  <c r="C21" i="212"/>
  <c r="O20" i="212"/>
  <c r="N20" i="212"/>
  <c r="M20" i="212"/>
  <c r="L20" i="212"/>
  <c r="K20" i="212"/>
  <c r="J20" i="212"/>
  <c r="I20" i="212"/>
  <c r="H20" i="212"/>
  <c r="G20" i="212"/>
  <c r="F20" i="212"/>
  <c r="E20" i="212"/>
  <c r="D20" i="212"/>
  <c r="C20" i="212"/>
  <c r="O19" i="212"/>
  <c r="N19" i="212"/>
  <c r="M19" i="212"/>
  <c r="L19" i="212"/>
  <c r="K19" i="212"/>
  <c r="J19" i="212"/>
  <c r="I19" i="212"/>
  <c r="H19" i="212"/>
  <c r="G19" i="212"/>
  <c r="F19" i="212"/>
  <c r="E19" i="212"/>
  <c r="D19" i="212"/>
  <c r="C19" i="212"/>
  <c r="O18" i="212"/>
  <c r="N18" i="212"/>
  <c r="M18" i="212"/>
  <c r="L18" i="212"/>
  <c r="K18" i="212"/>
  <c r="J18" i="212"/>
  <c r="I18" i="212"/>
  <c r="H18" i="212"/>
  <c r="G18" i="212"/>
  <c r="F18" i="212"/>
  <c r="E18" i="212"/>
  <c r="D18" i="212"/>
  <c r="C18" i="212"/>
  <c r="O17" i="212"/>
  <c r="N17" i="212"/>
  <c r="M17" i="212"/>
  <c r="L17" i="212"/>
  <c r="K17" i="212"/>
  <c r="J17" i="212"/>
  <c r="I17" i="212"/>
  <c r="H17" i="212"/>
  <c r="G17" i="212"/>
  <c r="F17" i="212"/>
  <c r="E17" i="212"/>
  <c r="D17" i="212"/>
  <c r="C17" i="212"/>
  <c r="O16" i="212"/>
  <c r="N16" i="212"/>
  <c r="M16" i="212"/>
  <c r="L16" i="212"/>
  <c r="K16" i="212"/>
  <c r="J16" i="212"/>
  <c r="I16" i="212"/>
  <c r="H16" i="212"/>
  <c r="G16" i="212"/>
  <c r="F16" i="212"/>
  <c r="E16" i="212"/>
  <c r="D16" i="212"/>
  <c r="C16" i="212"/>
  <c r="O15" i="212"/>
  <c r="N15" i="212"/>
  <c r="M15" i="212"/>
  <c r="L15" i="212"/>
  <c r="K15" i="212"/>
  <c r="J15" i="212"/>
  <c r="I15" i="212"/>
  <c r="H15" i="212"/>
  <c r="G15" i="212"/>
  <c r="F15" i="212"/>
  <c r="E15" i="212"/>
  <c r="D15" i="212"/>
  <c r="C15" i="212"/>
  <c r="O32" i="211"/>
  <c r="N32" i="211"/>
  <c r="M32" i="211"/>
  <c r="L32" i="211"/>
  <c r="K32" i="211"/>
  <c r="J32" i="211"/>
  <c r="I32" i="211"/>
  <c r="H32" i="211"/>
  <c r="G32" i="211"/>
  <c r="F32" i="211"/>
  <c r="E32" i="211"/>
  <c r="D32" i="211"/>
  <c r="C32" i="211"/>
  <c r="O31" i="211"/>
  <c r="N31" i="211"/>
  <c r="M31" i="211"/>
  <c r="L31" i="211"/>
  <c r="K31" i="211"/>
  <c r="J31" i="211"/>
  <c r="I31" i="211"/>
  <c r="H31" i="211"/>
  <c r="G31" i="211"/>
  <c r="F31" i="211"/>
  <c r="E31" i="211"/>
  <c r="D31" i="211"/>
  <c r="C31" i="211"/>
  <c r="O30" i="211"/>
  <c r="N30" i="211"/>
  <c r="M30" i="211"/>
  <c r="L30" i="211"/>
  <c r="K30" i="211"/>
  <c r="J30" i="211"/>
  <c r="I30" i="211"/>
  <c r="H30" i="211"/>
  <c r="G30" i="211"/>
  <c r="F30" i="211"/>
  <c r="E30" i="211"/>
  <c r="D30" i="211"/>
  <c r="C30" i="211"/>
  <c r="O29" i="211"/>
  <c r="N29" i="211"/>
  <c r="M29" i="211"/>
  <c r="L29" i="211"/>
  <c r="K29" i="211"/>
  <c r="J29" i="211"/>
  <c r="I29" i="211"/>
  <c r="H29" i="211"/>
  <c r="G29" i="211"/>
  <c r="F29" i="211"/>
  <c r="E29" i="211"/>
  <c r="D29" i="211"/>
  <c r="C29" i="211"/>
  <c r="O28" i="211"/>
  <c r="N28" i="211"/>
  <c r="M28" i="211"/>
  <c r="L28" i="211"/>
  <c r="K28" i="211"/>
  <c r="J28" i="211"/>
  <c r="I28" i="211"/>
  <c r="H28" i="211"/>
  <c r="G28" i="211"/>
  <c r="F28" i="211"/>
  <c r="E28" i="211"/>
  <c r="D28" i="211"/>
  <c r="C28" i="211"/>
  <c r="O24" i="211"/>
  <c r="N24" i="211"/>
  <c r="M24" i="211"/>
  <c r="L24" i="211"/>
  <c r="K24" i="211"/>
  <c r="J24" i="211"/>
  <c r="I24" i="211"/>
  <c r="H24" i="211"/>
  <c r="G24" i="211"/>
  <c r="F24" i="211"/>
  <c r="E24" i="211"/>
  <c r="D24" i="211"/>
  <c r="C24" i="211"/>
  <c r="O23" i="211"/>
  <c r="N23" i="211"/>
  <c r="M23" i="211"/>
  <c r="L23" i="211"/>
  <c r="K23" i="211"/>
  <c r="J23" i="211"/>
  <c r="I23" i="211"/>
  <c r="H23" i="211"/>
  <c r="G23" i="211"/>
  <c r="F23" i="211"/>
  <c r="E23" i="211"/>
  <c r="D23" i="211"/>
  <c r="C23" i="211"/>
  <c r="O22" i="211"/>
  <c r="N22" i="211"/>
  <c r="M22" i="211"/>
  <c r="L22" i="211"/>
  <c r="K22" i="211"/>
  <c r="J22" i="211"/>
  <c r="I22" i="211"/>
  <c r="H22" i="211"/>
  <c r="G22" i="211"/>
  <c r="F22" i="211"/>
  <c r="E22" i="211"/>
  <c r="D22" i="211"/>
  <c r="C22" i="211"/>
  <c r="O21" i="211"/>
  <c r="N21" i="211"/>
  <c r="M21" i="211"/>
  <c r="L21" i="211"/>
  <c r="K21" i="211"/>
  <c r="J21" i="211"/>
  <c r="I21" i="211"/>
  <c r="H21" i="211"/>
  <c r="G21" i="211"/>
  <c r="F21" i="211"/>
  <c r="E21" i="211"/>
  <c r="D21" i="211"/>
  <c r="C21" i="211"/>
  <c r="O20" i="211"/>
  <c r="N20" i="211"/>
  <c r="M20" i="211"/>
  <c r="L20" i="211"/>
  <c r="K20" i="211"/>
  <c r="J20" i="211"/>
  <c r="I20" i="211"/>
  <c r="H20" i="211"/>
  <c r="G20" i="211"/>
  <c r="F20" i="211"/>
  <c r="E20" i="211"/>
  <c r="D20" i="211"/>
  <c r="C20" i="211"/>
  <c r="O19" i="211"/>
  <c r="N19" i="211"/>
  <c r="M19" i="211"/>
  <c r="L19" i="211"/>
  <c r="K19" i="211"/>
  <c r="J19" i="211"/>
  <c r="I19" i="211"/>
  <c r="H19" i="211"/>
  <c r="G19" i="211"/>
  <c r="F19" i="211"/>
  <c r="E19" i="211"/>
  <c r="D19" i="211"/>
  <c r="C19" i="211"/>
  <c r="O18" i="211"/>
  <c r="N18" i="211"/>
  <c r="M18" i="211"/>
  <c r="L18" i="211"/>
  <c r="K18" i="211"/>
  <c r="J18" i="211"/>
  <c r="I18" i="211"/>
  <c r="H18" i="211"/>
  <c r="G18" i="211"/>
  <c r="F18" i="211"/>
  <c r="E18" i="211"/>
  <c r="D18" i="211"/>
  <c r="C18" i="211"/>
  <c r="O17" i="211"/>
  <c r="N17" i="211"/>
  <c r="M17" i="211"/>
  <c r="L17" i="211"/>
  <c r="K17" i="211"/>
  <c r="J17" i="211"/>
  <c r="I17" i="211"/>
  <c r="H17" i="211"/>
  <c r="G17" i="211"/>
  <c r="F17" i="211"/>
  <c r="E17" i="211"/>
  <c r="D17" i="211"/>
  <c r="C17" i="211"/>
  <c r="O16" i="211"/>
  <c r="N16" i="211"/>
  <c r="M16" i="211"/>
  <c r="L16" i="211"/>
  <c r="K16" i="211"/>
  <c r="J16" i="211"/>
  <c r="I16" i="211"/>
  <c r="H16" i="211"/>
  <c r="G16" i="211"/>
  <c r="F16" i="211"/>
  <c r="E16" i="211"/>
  <c r="D16" i="211"/>
  <c r="C16" i="211"/>
  <c r="O15" i="211"/>
  <c r="N15" i="211"/>
  <c r="M15" i="211"/>
  <c r="L15" i="211"/>
  <c r="K15" i="211"/>
  <c r="J15" i="211"/>
  <c r="I15" i="211"/>
  <c r="H15" i="211"/>
  <c r="G15" i="211"/>
  <c r="F15" i="211"/>
  <c r="E15" i="211"/>
  <c r="D15" i="211"/>
  <c r="C15" i="211"/>
  <c r="O32" i="210"/>
  <c r="N32" i="210"/>
  <c r="M32" i="210"/>
  <c r="L32" i="210"/>
  <c r="K32" i="210"/>
  <c r="J32" i="210"/>
  <c r="I32" i="210"/>
  <c r="H32" i="210"/>
  <c r="G32" i="210"/>
  <c r="F32" i="210"/>
  <c r="E32" i="210"/>
  <c r="D32" i="210"/>
  <c r="C32" i="210"/>
  <c r="O31" i="210"/>
  <c r="N31" i="210"/>
  <c r="M31" i="210"/>
  <c r="L31" i="210"/>
  <c r="K31" i="210"/>
  <c r="J31" i="210"/>
  <c r="I31" i="210"/>
  <c r="H31" i="210"/>
  <c r="G31" i="210"/>
  <c r="F31" i="210"/>
  <c r="E31" i="210"/>
  <c r="D31" i="210"/>
  <c r="C31" i="210"/>
  <c r="O30" i="210"/>
  <c r="N30" i="210"/>
  <c r="M30" i="210"/>
  <c r="L30" i="210"/>
  <c r="K30" i="210"/>
  <c r="J30" i="210"/>
  <c r="I30" i="210"/>
  <c r="H30" i="210"/>
  <c r="G30" i="210"/>
  <c r="F30" i="210"/>
  <c r="E30" i="210"/>
  <c r="D30" i="210"/>
  <c r="C30" i="210"/>
  <c r="O29" i="210"/>
  <c r="N29" i="210"/>
  <c r="M29" i="210"/>
  <c r="L29" i="210"/>
  <c r="K29" i="210"/>
  <c r="J29" i="210"/>
  <c r="I29" i="210"/>
  <c r="H29" i="210"/>
  <c r="G29" i="210"/>
  <c r="F29" i="210"/>
  <c r="E29" i="210"/>
  <c r="D29" i="210"/>
  <c r="C29" i="210"/>
  <c r="O28" i="210"/>
  <c r="N28" i="210"/>
  <c r="M28" i="210"/>
  <c r="L28" i="210"/>
  <c r="K28" i="210"/>
  <c r="J28" i="210"/>
  <c r="I28" i="210"/>
  <c r="H28" i="210"/>
  <c r="G28" i="210"/>
  <c r="F28" i="210"/>
  <c r="E28" i="210"/>
  <c r="D28" i="210"/>
  <c r="C28" i="210"/>
  <c r="O24" i="210"/>
  <c r="N24" i="210"/>
  <c r="M24" i="210"/>
  <c r="L24" i="210"/>
  <c r="K24" i="210"/>
  <c r="J24" i="210"/>
  <c r="I24" i="210"/>
  <c r="H24" i="210"/>
  <c r="G24" i="210"/>
  <c r="F24" i="210"/>
  <c r="E24" i="210"/>
  <c r="D24" i="210"/>
  <c r="C24" i="210"/>
  <c r="O23" i="210"/>
  <c r="N23" i="210"/>
  <c r="M23" i="210"/>
  <c r="L23" i="210"/>
  <c r="K23" i="210"/>
  <c r="J23" i="210"/>
  <c r="I23" i="210"/>
  <c r="H23" i="210"/>
  <c r="G23" i="210"/>
  <c r="F23" i="210"/>
  <c r="E23" i="210"/>
  <c r="D23" i="210"/>
  <c r="C23" i="210"/>
  <c r="O22" i="210"/>
  <c r="N22" i="210"/>
  <c r="M22" i="210"/>
  <c r="L22" i="210"/>
  <c r="K22" i="210"/>
  <c r="J22" i="210"/>
  <c r="I22" i="210"/>
  <c r="H22" i="210"/>
  <c r="G22" i="210"/>
  <c r="F22" i="210"/>
  <c r="E22" i="210"/>
  <c r="D22" i="210"/>
  <c r="C22" i="210"/>
  <c r="O21" i="210"/>
  <c r="N21" i="210"/>
  <c r="M21" i="210"/>
  <c r="L21" i="210"/>
  <c r="K21" i="210"/>
  <c r="J21" i="210"/>
  <c r="I21" i="210"/>
  <c r="H21" i="210"/>
  <c r="G21" i="210"/>
  <c r="F21" i="210"/>
  <c r="E21" i="210"/>
  <c r="D21" i="210"/>
  <c r="C21" i="210"/>
  <c r="O20" i="210"/>
  <c r="N20" i="210"/>
  <c r="M20" i="210"/>
  <c r="L20" i="210"/>
  <c r="K20" i="210"/>
  <c r="J20" i="210"/>
  <c r="I20" i="210"/>
  <c r="H20" i="210"/>
  <c r="G20" i="210"/>
  <c r="F20" i="210"/>
  <c r="E20" i="210"/>
  <c r="D20" i="210"/>
  <c r="C20" i="210"/>
  <c r="O19" i="210"/>
  <c r="N19" i="210"/>
  <c r="M19" i="210"/>
  <c r="L19" i="210"/>
  <c r="K19" i="210"/>
  <c r="J19" i="210"/>
  <c r="I19" i="210"/>
  <c r="H19" i="210"/>
  <c r="G19" i="210"/>
  <c r="F19" i="210"/>
  <c r="E19" i="210"/>
  <c r="D19" i="210"/>
  <c r="C19" i="210"/>
  <c r="O18" i="210"/>
  <c r="N18" i="210"/>
  <c r="M18" i="210"/>
  <c r="L18" i="210"/>
  <c r="K18" i="210"/>
  <c r="J18" i="210"/>
  <c r="I18" i="210"/>
  <c r="H18" i="210"/>
  <c r="G18" i="210"/>
  <c r="F18" i="210"/>
  <c r="E18" i="210"/>
  <c r="D18" i="210"/>
  <c r="C18" i="210"/>
  <c r="O17" i="210"/>
  <c r="N17" i="210"/>
  <c r="M17" i="210"/>
  <c r="L17" i="210"/>
  <c r="K17" i="210"/>
  <c r="J17" i="210"/>
  <c r="I17" i="210"/>
  <c r="H17" i="210"/>
  <c r="G17" i="210"/>
  <c r="F17" i="210"/>
  <c r="E17" i="210"/>
  <c r="D17" i="210"/>
  <c r="C17" i="210"/>
  <c r="O16" i="210"/>
  <c r="N16" i="210"/>
  <c r="M16" i="210"/>
  <c r="L16" i="210"/>
  <c r="K16" i="210"/>
  <c r="J16" i="210"/>
  <c r="I16" i="210"/>
  <c r="H16" i="210"/>
  <c r="G16" i="210"/>
  <c r="F16" i="210"/>
  <c r="E16" i="210"/>
  <c r="D16" i="210"/>
  <c r="C16" i="210"/>
  <c r="O15" i="210"/>
  <c r="N15" i="210"/>
  <c r="M15" i="210"/>
  <c r="L15" i="210"/>
  <c r="K15" i="210"/>
  <c r="J15" i="210"/>
  <c r="I15" i="210"/>
  <c r="H15" i="210"/>
  <c r="G15" i="210"/>
  <c r="F15" i="210"/>
  <c r="E15" i="210"/>
  <c r="D15" i="210"/>
  <c r="C15" i="210"/>
  <c r="O32" i="209"/>
  <c r="N32" i="209"/>
  <c r="M32" i="209"/>
  <c r="L32" i="209"/>
  <c r="K32" i="209"/>
  <c r="J32" i="209"/>
  <c r="I32" i="209"/>
  <c r="H32" i="209"/>
  <c r="G32" i="209"/>
  <c r="F32" i="209"/>
  <c r="E32" i="209"/>
  <c r="D32" i="209"/>
  <c r="C32" i="209"/>
  <c r="O31" i="209"/>
  <c r="N31" i="209"/>
  <c r="M31" i="209"/>
  <c r="L31" i="209"/>
  <c r="K31" i="209"/>
  <c r="J31" i="209"/>
  <c r="I31" i="209"/>
  <c r="H31" i="209"/>
  <c r="G31" i="209"/>
  <c r="F31" i="209"/>
  <c r="E31" i="209"/>
  <c r="D31" i="209"/>
  <c r="C31" i="209"/>
  <c r="O30" i="209"/>
  <c r="N30" i="209"/>
  <c r="M30" i="209"/>
  <c r="L30" i="209"/>
  <c r="K30" i="209"/>
  <c r="J30" i="209"/>
  <c r="I30" i="209"/>
  <c r="H30" i="209"/>
  <c r="G30" i="209"/>
  <c r="F30" i="209"/>
  <c r="E30" i="209"/>
  <c r="D30" i="209"/>
  <c r="C30" i="209"/>
  <c r="O29" i="209"/>
  <c r="N29" i="209"/>
  <c r="M29" i="209"/>
  <c r="L29" i="209"/>
  <c r="K29" i="209"/>
  <c r="J29" i="209"/>
  <c r="I29" i="209"/>
  <c r="H29" i="209"/>
  <c r="G29" i="209"/>
  <c r="F29" i="209"/>
  <c r="E29" i="209"/>
  <c r="D29" i="209"/>
  <c r="C29" i="209"/>
  <c r="O28" i="209"/>
  <c r="N28" i="209"/>
  <c r="M28" i="209"/>
  <c r="L28" i="209"/>
  <c r="K28" i="209"/>
  <c r="J28" i="209"/>
  <c r="I28" i="209"/>
  <c r="H28" i="209"/>
  <c r="G28" i="209"/>
  <c r="F28" i="209"/>
  <c r="E28" i="209"/>
  <c r="D28" i="209"/>
  <c r="C28" i="209"/>
  <c r="O24" i="209"/>
  <c r="N24" i="209"/>
  <c r="M24" i="209"/>
  <c r="L24" i="209"/>
  <c r="K24" i="209"/>
  <c r="J24" i="209"/>
  <c r="I24" i="209"/>
  <c r="H24" i="209"/>
  <c r="G24" i="209"/>
  <c r="F24" i="209"/>
  <c r="E24" i="209"/>
  <c r="D24" i="209"/>
  <c r="C24" i="209"/>
  <c r="O23" i="209"/>
  <c r="N23" i="209"/>
  <c r="M23" i="209"/>
  <c r="L23" i="209"/>
  <c r="K23" i="209"/>
  <c r="J23" i="209"/>
  <c r="I23" i="209"/>
  <c r="H23" i="209"/>
  <c r="G23" i="209"/>
  <c r="F23" i="209"/>
  <c r="E23" i="209"/>
  <c r="D23" i="209"/>
  <c r="C23" i="209"/>
  <c r="O22" i="209"/>
  <c r="N22" i="209"/>
  <c r="M22" i="209"/>
  <c r="L22" i="209"/>
  <c r="K22" i="209"/>
  <c r="J22" i="209"/>
  <c r="I22" i="209"/>
  <c r="H22" i="209"/>
  <c r="G22" i="209"/>
  <c r="F22" i="209"/>
  <c r="E22" i="209"/>
  <c r="D22" i="209"/>
  <c r="C22" i="209"/>
  <c r="O21" i="209"/>
  <c r="N21" i="209"/>
  <c r="M21" i="209"/>
  <c r="L21" i="209"/>
  <c r="K21" i="209"/>
  <c r="J21" i="209"/>
  <c r="I21" i="209"/>
  <c r="H21" i="209"/>
  <c r="G21" i="209"/>
  <c r="F21" i="209"/>
  <c r="E21" i="209"/>
  <c r="D21" i="209"/>
  <c r="C21" i="209"/>
  <c r="O20" i="209"/>
  <c r="N20" i="209"/>
  <c r="M20" i="209"/>
  <c r="L20" i="209"/>
  <c r="K20" i="209"/>
  <c r="J20" i="209"/>
  <c r="I20" i="209"/>
  <c r="H20" i="209"/>
  <c r="G20" i="209"/>
  <c r="F20" i="209"/>
  <c r="E20" i="209"/>
  <c r="D20" i="209"/>
  <c r="C20" i="209"/>
  <c r="O19" i="209"/>
  <c r="N19" i="209"/>
  <c r="M19" i="209"/>
  <c r="L19" i="209"/>
  <c r="K19" i="209"/>
  <c r="J19" i="209"/>
  <c r="I19" i="209"/>
  <c r="H19" i="209"/>
  <c r="G19" i="209"/>
  <c r="F19" i="209"/>
  <c r="E19" i="209"/>
  <c r="D19" i="209"/>
  <c r="C19" i="209"/>
  <c r="O18" i="209"/>
  <c r="N18" i="209"/>
  <c r="M18" i="209"/>
  <c r="L18" i="209"/>
  <c r="K18" i="209"/>
  <c r="J18" i="209"/>
  <c r="I18" i="209"/>
  <c r="H18" i="209"/>
  <c r="G18" i="209"/>
  <c r="F18" i="209"/>
  <c r="E18" i="209"/>
  <c r="D18" i="209"/>
  <c r="C18" i="209"/>
  <c r="O17" i="209"/>
  <c r="N17" i="209"/>
  <c r="M17" i="209"/>
  <c r="L17" i="209"/>
  <c r="K17" i="209"/>
  <c r="J17" i="209"/>
  <c r="I17" i="209"/>
  <c r="H17" i="209"/>
  <c r="G17" i="209"/>
  <c r="F17" i="209"/>
  <c r="E17" i="209"/>
  <c r="D17" i="209"/>
  <c r="C17" i="209"/>
  <c r="O16" i="209"/>
  <c r="N16" i="209"/>
  <c r="M16" i="209"/>
  <c r="L16" i="209"/>
  <c r="K16" i="209"/>
  <c r="J16" i="209"/>
  <c r="I16" i="209"/>
  <c r="H16" i="209"/>
  <c r="G16" i="209"/>
  <c r="F16" i="209"/>
  <c r="E16" i="209"/>
  <c r="D16" i="209"/>
  <c r="C16" i="209"/>
  <c r="O15" i="209"/>
  <c r="N15" i="209"/>
  <c r="M15" i="209"/>
  <c r="L15" i="209"/>
  <c r="K15" i="209"/>
  <c r="J15" i="209"/>
  <c r="I15" i="209"/>
  <c r="H15" i="209"/>
  <c r="G15" i="209"/>
  <c r="F15" i="209"/>
  <c r="E15" i="209"/>
  <c r="D15" i="209"/>
  <c r="C15" i="209"/>
  <c r="O32" i="208"/>
  <c r="N32" i="208"/>
  <c r="M32" i="208"/>
  <c r="L32" i="208"/>
  <c r="K32" i="208"/>
  <c r="J32" i="208"/>
  <c r="I32" i="208"/>
  <c r="H32" i="208"/>
  <c r="G32" i="208"/>
  <c r="F32" i="208"/>
  <c r="E32" i="208"/>
  <c r="D32" i="208"/>
  <c r="C32" i="208"/>
  <c r="O31" i="208"/>
  <c r="N31" i="208"/>
  <c r="M31" i="208"/>
  <c r="L31" i="208"/>
  <c r="K31" i="208"/>
  <c r="J31" i="208"/>
  <c r="I31" i="208"/>
  <c r="H31" i="208"/>
  <c r="G31" i="208"/>
  <c r="F31" i="208"/>
  <c r="E31" i="208"/>
  <c r="D31" i="208"/>
  <c r="C31" i="208"/>
  <c r="O30" i="208"/>
  <c r="N30" i="208"/>
  <c r="M30" i="208"/>
  <c r="L30" i="208"/>
  <c r="K30" i="208"/>
  <c r="J30" i="208"/>
  <c r="I30" i="208"/>
  <c r="H30" i="208"/>
  <c r="G30" i="208"/>
  <c r="F30" i="208"/>
  <c r="E30" i="208"/>
  <c r="D30" i="208"/>
  <c r="C30" i="208"/>
  <c r="O29" i="208"/>
  <c r="N29" i="208"/>
  <c r="M29" i="208"/>
  <c r="L29" i="208"/>
  <c r="K29" i="208"/>
  <c r="J29" i="208"/>
  <c r="I29" i="208"/>
  <c r="H29" i="208"/>
  <c r="G29" i="208"/>
  <c r="F29" i="208"/>
  <c r="E29" i="208"/>
  <c r="D29" i="208"/>
  <c r="C29" i="208"/>
  <c r="O28" i="208"/>
  <c r="N28" i="208"/>
  <c r="M28" i="208"/>
  <c r="L28" i="208"/>
  <c r="K28" i="208"/>
  <c r="J28" i="208"/>
  <c r="I28" i="208"/>
  <c r="H28" i="208"/>
  <c r="G28" i="208"/>
  <c r="F28" i="208"/>
  <c r="E28" i="208"/>
  <c r="D28" i="208"/>
  <c r="C28" i="208"/>
  <c r="O24" i="208"/>
  <c r="N24" i="208"/>
  <c r="M24" i="208"/>
  <c r="L24" i="208"/>
  <c r="K24" i="208"/>
  <c r="J24" i="208"/>
  <c r="I24" i="208"/>
  <c r="H24" i="208"/>
  <c r="G24" i="208"/>
  <c r="F24" i="208"/>
  <c r="E24" i="208"/>
  <c r="D24" i="208"/>
  <c r="C24" i="208"/>
  <c r="O23" i="208"/>
  <c r="N23" i="208"/>
  <c r="M23" i="208"/>
  <c r="L23" i="208"/>
  <c r="K23" i="208"/>
  <c r="J23" i="208"/>
  <c r="I23" i="208"/>
  <c r="H23" i="208"/>
  <c r="G23" i="208"/>
  <c r="F23" i="208"/>
  <c r="E23" i="208"/>
  <c r="D23" i="208"/>
  <c r="C23" i="208"/>
  <c r="O22" i="208"/>
  <c r="N22" i="208"/>
  <c r="M22" i="208"/>
  <c r="L22" i="208"/>
  <c r="K22" i="208"/>
  <c r="J22" i="208"/>
  <c r="I22" i="208"/>
  <c r="H22" i="208"/>
  <c r="G22" i="208"/>
  <c r="F22" i="208"/>
  <c r="E22" i="208"/>
  <c r="D22" i="208"/>
  <c r="C22" i="208"/>
  <c r="O21" i="208"/>
  <c r="N21" i="208"/>
  <c r="M21" i="208"/>
  <c r="L21" i="208"/>
  <c r="K21" i="208"/>
  <c r="J21" i="208"/>
  <c r="I21" i="208"/>
  <c r="H21" i="208"/>
  <c r="G21" i="208"/>
  <c r="F21" i="208"/>
  <c r="E21" i="208"/>
  <c r="D21" i="208"/>
  <c r="C21" i="208"/>
  <c r="O20" i="208"/>
  <c r="N20" i="208"/>
  <c r="M20" i="208"/>
  <c r="L20" i="208"/>
  <c r="K20" i="208"/>
  <c r="J20" i="208"/>
  <c r="I20" i="208"/>
  <c r="H20" i="208"/>
  <c r="G20" i="208"/>
  <c r="F20" i="208"/>
  <c r="E20" i="208"/>
  <c r="D20" i="208"/>
  <c r="C20" i="208"/>
  <c r="O19" i="208"/>
  <c r="N19" i="208"/>
  <c r="M19" i="208"/>
  <c r="L19" i="208"/>
  <c r="K19" i="208"/>
  <c r="J19" i="208"/>
  <c r="I19" i="208"/>
  <c r="H19" i="208"/>
  <c r="G19" i="208"/>
  <c r="F19" i="208"/>
  <c r="E19" i="208"/>
  <c r="D19" i="208"/>
  <c r="C19" i="208"/>
  <c r="O18" i="208"/>
  <c r="N18" i="208"/>
  <c r="M18" i="208"/>
  <c r="L18" i="208"/>
  <c r="K18" i="208"/>
  <c r="J18" i="208"/>
  <c r="I18" i="208"/>
  <c r="H18" i="208"/>
  <c r="G18" i="208"/>
  <c r="F18" i="208"/>
  <c r="E18" i="208"/>
  <c r="D18" i="208"/>
  <c r="C18" i="208"/>
  <c r="O17" i="208"/>
  <c r="N17" i="208"/>
  <c r="M17" i="208"/>
  <c r="L17" i="208"/>
  <c r="K17" i="208"/>
  <c r="J17" i="208"/>
  <c r="I17" i="208"/>
  <c r="H17" i="208"/>
  <c r="G17" i="208"/>
  <c r="F17" i="208"/>
  <c r="E17" i="208"/>
  <c r="D17" i="208"/>
  <c r="C17" i="208"/>
  <c r="O16" i="208"/>
  <c r="N16" i="208"/>
  <c r="M16" i="208"/>
  <c r="L16" i="208"/>
  <c r="K16" i="208"/>
  <c r="J16" i="208"/>
  <c r="I16" i="208"/>
  <c r="H16" i="208"/>
  <c r="G16" i="208"/>
  <c r="F16" i="208"/>
  <c r="E16" i="208"/>
  <c r="D16" i="208"/>
  <c r="C16" i="208"/>
  <c r="O15" i="208"/>
  <c r="N15" i="208"/>
  <c r="M15" i="208"/>
  <c r="L15" i="208"/>
  <c r="K15" i="208"/>
  <c r="J15" i="208"/>
  <c r="I15" i="208"/>
  <c r="H15" i="208"/>
  <c r="G15" i="208"/>
  <c r="F15" i="208"/>
  <c r="E15" i="208"/>
  <c r="D15" i="208"/>
  <c r="C15" i="208"/>
  <c r="O32" i="207"/>
  <c r="N32" i="207"/>
  <c r="M32" i="207"/>
  <c r="L32" i="207"/>
  <c r="K32" i="207"/>
  <c r="J32" i="207"/>
  <c r="I32" i="207"/>
  <c r="H32" i="207"/>
  <c r="G32" i="207"/>
  <c r="F32" i="207"/>
  <c r="E32" i="207"/>
  <c r="D32" i="207"/>
  <c r="C32" i="207"/>
  <c r="O31" i="207"/>
  <c r="N31" i="207"/>
  <c r="M31" i="207"/>
  <c r="L31" i="207"/>
  <c r="K31" i="207"/>
  <c r="J31" i="207"/>
  <c r="I31" i="207"/>
  <c r="H31" i="207"/>
  <c r="G31" i="207"/>
  <c r="F31" i="207"/>
  <c r="E31" i="207"/>
  <c r="D31" i="207"/>
  <c r="C31" i="207"/>
  <c r="O30" i="207"/>
  <c r="N30" i="207"/>
  <c r="M30" i="207"/>
  <c r="L30" i="207"/>
  <c r="K30" i="207"/>
  <c r="J30" i="207"/>
  <c r="I30" i="207"/>
  <c r="H30" i="207"/>
  <c r="G30" i="207"/>
  <c r="F30" i="207"/>
  <c r="E30" i="207"/>
  <c r="D30" i="207"/>
  <c r="C30" i="207"/>
  <c r="O29" i="207"/>
  <c r="N29" i="207"/>
  <c r="M29" i="207"/>
  <c r="L29" i="207"/>
  <c r="K29" i="207"/>
  <c r="J29" i="207"/>
  <c r="I29" i="207"/>
  <c r="H29" i="207"/>
  <c r="G29" i="207"/>
  <c r="F29" i="207"/>
  <c r="E29" i="207"/>
  <c r="D29" i="207"/>
  <c r="C29" i="207"/>
  <c r="O28" i="207"/>
  <c r="N28" i="207"/>
  <c r="M28" i="207"/>
  <c r="L28" i="207"/>
  <c r="K28" i="207"/>
  <c r="J28" i="207"/>
  <c r="I28" i="207"/>
  <c r="H28" i="207"/>
  <c r="G28" i="207"/>
  <c r="F28" i="207"/>
  <c r="E28" i="207"/>
  <c r="D28" i="207"/>
  <c r="C28" i="207"/>
  <c r="O24" i="207"/>
  <c r="N24" i="207"/>
  <c r="M24" i="207"/>
  <c r="L24" i="207"/>
  <c r="K24" i="207"/>
  <c r="J24" i="207"/>
  <c r="I24" i="207"/>
  <c r="H24" i="207"/>
  <c r="G24" i="207"/>
  <c r="F24" i="207"/>
  <c r="E24" i="207"/>
  <c r="D24" i="207"/>
  <c r="C24" i="207"/>
  <c r="O23" i="207"/>
  <c r="N23" i="207"/>
  <c r="M23" i="207"/>
  <c r="L23" i="207"/>
  <c r="K23" i="207"/>
  <c r="J23" i="207"/>
  <c r="I23" i="207"/>
  <c r="H23" i="207"/>
  <c r="G23" i="207"/>
  <c r="F23" i="207"/>
  <c r="E23" i="207"/>
  <c r="D23" i="207"/>
  <c r="C23" i="207"/>
  <c r="O22" i="207"/>
  <c r="N22" i="207"/>
  <c r="M22" i="207"/>
  <c r="L22" i="207"/>
  <c r="K22" i="207"/>
  <c r="J22" i="207"/>
  <c r="I22" i="207"/>
  <c r="H22" i="207"/>
  <c r="G22" i="207"/>
  <c r="F22" i="207"/>
  <c r="E22" i="207"/>
  <c r="D22" i="207"/>
  <c r="C22" i="207"/>
  <c r="O21" i="207"/>
  <c r="N21" i="207"/>
  <c r="M21" i="207"/>
  <c r="L21" i="207"/>
  <c r="K21" i="207"/>
  <c r="J21" i="207"/>
  <c r="I21" i="207"/>
  <c r="H21" i="207"/>
  <c r="G21" i="207"/>
  <c r="F21" i="207"/>
  <c r="E21" i="207"/>
  <c r="D21" i="207"/>
  <c r="C21" i="207"/>
  <c r="O20" i="207"/>
  <c r="N20" i="207"/>
  <c r="M20" i="207"/>
  <c r="L20" i="207"/>
  <c r="K20" i="207"/>
  <c r="J20" i="207"/>
  <c r="I20" i="207"/>
  <c r="H20" i="207"/>
  <c r="G20" i="207"/>
  <c r="F20" i="207"/>
  <c r="E20" i="207"/>
  <c r="D20" i="207"/>
  <c r="C20" i="207"/>
  <c r="O19" i="207"/>
  <c r="N19" i="207"/>
  <c r="M19" i="207"/>
  <c r="L19" i="207"/>
  <c r="K19" i="207"/>
  <c r="J19" i="207"/>
  <c r="I19" i="207"/>
  <c r="H19" i="207"/>
  <c r="G19" i="207"/>
  <c r="F19" i="207"/>
  <c r="E19" i="207"/>
  <c r="D19" i="207"/>
  <c r="C19" i="207"/>
  <c r="O18" i="207"/>
  <c r="N18" i="207"/>
  <c r="M18" i="207"/>
  <c r="L18" i="207"/>
  <c r="K18" i="207"/>
  <c r="J18" i="207"/>
  <c r="I18" i="207"/>
  <c r="H18" i="207"/>
  <c r="G18" i="207"/>
  <c r="F18" i="207"/>
  <c r="E18" i="207"/>
  <c r="D18" i="207"/>
  <c r="C18" i="207"/>
  <c r="O17" i="207"/>
  <c r="N17" i="207"/>
  <c r="M17" i="207"/>
  <c r="L17" i="207"/>
  <c r="K17" i="207"/>
  <c r="J17" i="207"/>
  <c r="I17" i="207"/>
  <c r="H17" i="207"/>
  <c r="G17" i="207"/>
  <c r="F17" i="207"/>
  <c r="E17" i="207"/>
  <c r="D17" i="207"/>
  <c r="C17" i="207"/>
  <c r="O16" i="207"/>
  <c r="N16" i="207"/>
  <c r="M16" i="207"/>
  <c r="L16" i="207"/>
  <c r="K16" i="207"/>
  <c r="J16" i="207"/>
  <c r="I16" i="207"/>
  <c r="H16" i="207"/>
  <c r="G16" i="207"/>
  <c r="F16" i="207"/>
  <c r="E16" i="207"/>
  <c r="D16" i="207"/>
  <c r="C16" i="207"/>
  <c r="O15" i="207"/>
  <c r="N15" i="207"/>
  <c r="M15" i="207"/>
  <c r="L15" i="207"/>
  <c r="K15" i="207"/>
  <c r="J15" i="207"/>
  <c r="I15" i="207"/>
  <c r="H15" i="207"/>
  <c r="G15" i="207"/>
  <c r="F15" i="207"/>
  <c r="E15" i="207"/>
  <c r="D15" i="207"/>
  <c r="C15" i="207"/>
  <c r="O32" i="206"/>
  <c r="N32" i="206"/>
  <c r="M32" i="206"/>
  <c r="L32" i="206"/>
  <c r="K32" i="206"/>
  <c r="J32" i="206"/>
  <c r="I32" i="206"/>
  <c r="H32" i="206"/>
  <c r="G32" i="206"/>
  <c r="F32" i="206"/>
  <c r="E32" i="206"/>
  <c r="D32" i="206"/>
  <c r="C32" i="206"/>
  <c r="O31" i="206"/>
  <c r="N31" i="206"/>
  <c r="M31" i="206"/>
  <c r="L31" i="206"/>
  <c r="K31" i="206"/>
  <c r="J31" i="206"/>
  <c r="I31" i="206"/>
  <c r="H31" i="206"/>
  <c r="G31" i="206"/>
  <c r="F31" i="206"/>
  <c r="E31" i="206"/>
  <c r="D31" i="206"/>
  <c r="C31" i="206"/>
  <c r="O30" i="206"/>
  <c r="N30" i="206"/>
  <c r="M30" i="206"/>
  <c r="L30" i="206"/>
  <c r="K30" i="206"/>
  <c r="J30" i="206"/>
  <c r="I30" i="206"/>
  <c r="H30" i="206"/>
  <c r="G30" i="206"/>
  <c r="F30" i="206"/>
  <c r="E30" i="206"/>
  <c r="D30" i="206"/>
  <c r="C30" i="206"/>
  <c r="O29" i="206"/>
  <c r="N29" i="206"/>
  <c r="M29" i="206"/>
  <c r="L29" i="206"/>
  <c r="K29" i="206"/>
  <c r="J29" i="206"/>
  <c r="I29" i="206"/>
  <c r="H29" i="206"/>
  <c r="G29" i="206"/>
  <c r="F29" i="206"/>
  <c r="E29" i="206"/>
  <c r="D29" i="206"/>
  <c r="C29" i="206"/>
  <c r="O28" i="206"/>
  <c r="N28" i="206"/>
  <c r="M28" i="206"/>
  <c r="L28" i="206"/>
  <c r="K28" i="206"/>
  <c r="J28" i="206"/>
  <c r="I28" i="206"/>
  <c r="H28" i="206"/>
  <c r="G28" i="206"/>
  <c r="F28" i="206"/>
  <c r="E28" i="206"/>
  <c r="D28" i="206"/>
  <c r="C28" i="206"/>
  <c r="O24" i="206"/>
  <c r="N24" i="206"/>
  <c r="M24" i="206"/>
  <c r="L24" i="206"/>
  <c r="K24" i="206"/>
  <c r="J24" i="206"/>
  <c r="I24" i="206"/>
  <c r="H24" i="206"/>
  <c r="G24" i="206"/>
  <c r="F24" i="206"/>
  <c r="E24" i="206"/>
  <c r="D24" i="206"/>
  <c r="C24" i="206"/>
  <c r="O23" i="206"/>
  <c r="N23" i="206"/>
  <c r="M23" i="206"/>
  <c r="L23" i="206"/>
  <c r="K23" i="206"/>
  <c r="J23" i="206"/>
  <c r="I23" i="206"/>
  <c r="H23" i="206"/>
  <c r="G23" i="206"/>
  <c r="F23" i="206"/>
  <c r="E23" i="206"/>
  <c r="D23" i="206"/>
  <c r="C23" i="206"/>
  <c r="O22" i="206"/>
  <c r="N22" i="206"/>
  <c r="M22" i="206"/>
  <c r="L22" i="206"/>
  <c r="K22" i="206"/>
  <c r="J22" i="206"/>
  <c r="I22" i="206"/>
  <c r="H22" i="206"/>
  <c r="G22" i="206"/>
  <c r="F22" i="206"/>
  <c r="E22" i="206"/>
  <c r="D22" i="206"/>
  <c r="C22" i="206"/>
  <c r="O21" i="206"/>
  <c r="N21" i="206"/>
  <c r="M21" i="206"/>
  <c r="L21" i="206"/>
  <c r="K21" i="206"/>
  <c r="J21" i="206"/>
  <c r="I21" i="206"/>
  <c r="H21" i="206"/>
  <c r="G21" i="206"/>
  <c r="F21" i="206"/>
  <c r="E21" i="206"/>
  <c r="D21" i="206"/>
  <c r="C21" i="206"/>
  <c r="O20" i="206"/>
  <c r="N20" i="206"/>
  <c r="M20" i="206"/>
  <c r="L20" i="206"/>
  <c r="K20" i="206"/>
  <c r="J20" i="206"/>
  <c r="I20" i="206"/>
  <c r="H20" i="206"/>
  <c r="G20" i="206"/>
  <c r="F20" i="206"/>
  <c r="E20" i="206"/>
  <c r="D20" i="206"/>
  <c r="C20" i="206"/>
  <c r="O19" i="206"/>
  <c r="N19" i="206"/>
  <c r="M19" i="206"/>
  <c r="L19" i="206"/>
  <c r="K19" i="206"/>
  <c r="J19" i="206"/>
  <c r="I19" i="206"/>
  <c r="H19" i="206"/>
  <c r="G19" i="206"/>
  <c r="F19" i="206"/>
  <c r="E19" i="206"/>
  <c r="D19" i="206"/>
  <c r="C19" i="206"/>
  <c r="O18" i="206"/>
  <c r="N18" i="206"/>
  <c r="M18" i="206"/>
  <c r="L18" i="206"/>
  <c r="K18" i="206"/>
  <c r="J18" i="206"/>
  <c r="I18" i="206"/>
  <c r="H18" i="206"/>
  <c r="G18" i="206"/>
  <c r="F18" i="206"/>
  <c r="E18" i="206"/>
  <c r="D18" i="206"/>
  <c r="C18" i="206"/>
  <c r="O17" i="206"/>
  <c r="N17" i="206"/>
  <c r="M17" i="206"/>
  <c r="L17" i="206"/>
  <c r="K17" i="206"/>
  <c r="J17" i="206"/>
  <c r="I17" i="206"/>
  <c r="H17" i="206"/>
  <c r="G17" i="206"/>
  <c r="F17" i="206"/>
  <c r="E17" i="206"/>
  <c r="D17" i="206"/>
  <c r="C17" i="206"/>
  <c r="O16" i="206"/>
  <c r="N16" i="206"/>
  <c r="M16" i="206"/>
  <c r="L16" i="206"/>
  <c r="K16" i="206"/>
  <c r="J16" i="206"/>
  <c r="I16" i="206"/>
  <c r="H16" i="206"/>
  <c r="G16" i="206"/>
  <c r="F16" i="206"/>
  <c r="E16" i="206"/>
  <c r="D16" i="206"/>
  <c r="C16" i="206"/>
  <c r="O15" i="206"/>
  <c r="N15" i="206"/>
  <c r="M15" i="206"/>
  <c r="L15" i="206"/>
  <c r="K15" i="206"/>
  <c r="J15" i="206"/>
  <c r="I15" i="206"/>
  <c r="H15" i="206"/>
  <c r="G15" i="206"/>
  <c r="F15" i="206"/>
  <c r="E15" i="206"/>
  <c r="D15" i="206"/>
  <c r="C15" i="206"/>
  <c r="O32" i="205"/>
  <c r="N32" i="205"/>
  <c r="M32" i="205"/>
  <c r="L32" i="205"/>
  <c r="K32" i="205"/>
  <c r="J32" i="205"/>
  <c r="I32" i="205"/>
  <c r="H32" i="205"/>
  <c r="G32" i="205"/>
  <c r="F32" i="205"/>
  <c r="E32" i="205"/>
  <c r="D32" i="205"/>
  <c r="C32" i="205"/>
  <c r="O31" i="205"/>
  <c r="N31" i="205"/>
  <c r="M31" i="205"/>
  <c r="L31" i="205"/>
  <c r="K31" i="205"/>
  <c r="J31" i="205"/>
  <c r="I31" i="205"/>
  <c r="H31" i="205"/>
  <c r="G31" i="205"/>
  <c r="F31" i="205"/>
  <c r="E31" i="205"/>
  <c r="D31" i="205"/>
  <c r="C31" i="205"/>
  <c r="O30" i="205"/>
  <c r="N30" i="205"/>
  <c r="M30" i="205"/>
  <c r="L30" i="205"/>
  <c r="K30" i="205"/>
  <c r="J30" i="205"/>
  <c r="I30" i="205"/>
  <c r="H30" i="205"/>
  <c r="G30" i="205"/>
  <c r="F30" i="205"/>
  <c r="E30" i="205"/>
  <c r="D30" i="205"/>
  <c r="C30" i="205"/>
  <c r="O29" i="205"/>
  <c r="N29" i="205"/>
  <c r="M29" i="205"/>
  <c r="L29" i="205"/>
  <c r="K29" i="205"/>
  <c r="J29" i="205"/>
  <c r="I29" i="205"/>
  <c r="H29" i="205"/>
  <c r="G29" i="205"/>
  <c r="F29" i="205"/>
  <c r="E29" i="205"/>
  <c r="D29" i="205"/>
  <c r="C29" i="205"/>
  <c r="O28" i="205"/>
  <c r="N28" i="205"/>
  <c r="M28" i="205"/>
  <c r="L28" i="205"/>
  <c r="K28" i="205"/>
  <c r="J28" i="205"/>
  <c r="I28" i="205"/>
  <c r="H28" i="205"/>
  <c r="G28" i="205"/>
  <c r="F28" i="205"/>
  <c r="E28" i="205"/>
  <c r="D28" i="205"/>
  <c r="C28" i="205"/>
  <c r="O24" i="205"/>
  <c r="N24" i="205"/>
  <c r="M24" i="205"/>
  <c r="L24" i="205"/>
  <c r="K24" i="205"/>
  <c r="J24" i="205"/>
  <c r="I24" i="205"/>
  <c r="H24" i="205"/>
  <c r="G24" i="205"/>
  <c r="F24" i="205"/>
  <c r="E24" i="205"/>
  <c r="D24" i="205"/>
  <c r="C24" i="205"/>
  <c r="O23" i="205"/>
  <c r="N23" i="205"/>
  <c r="M23" i="205"/>
  <c r="L23" i="205"/>
  <c r="K23" i="205"/>
  <c r="J23" i="205"/>
  <c r="I23" i="205"/>
  <c r="H23" i="205"/>
  <c r="G23" i="205"/>
  <c r="F23" i="205"/>
  <c r="E23" i="205"/>
  <c r="D23" i="205"/>
  <c r="C23" i="205"/>
  <c r="O22" i="205"/>
  <c r="N22" i="205"/>
  <c r="M22" i="205"/>
  <c r="L22" i="205"/>
  <c r="K22" i="205"/>
  <c r="J22" i="205"/>
  <c r="I22" i="205"/>
  <c r="H22" i="205"/>
  <c r="G22" i="205"/>
  <c r="F22" i="205"/>
  <c r="E22" i="205"/>
  <c r="D22" i="205"/>
  <c r="C22" i="205"/>
  <c r="O21" i="205"/>
  <c r="N21" i="205"/>
  <c r="M21" i="205"/>
  <c r="L21" i="205"/>
  <c r="K21" i="205"/>
  <c r="J21" i="205"/>
  <c r="I21" i="205"/>
  <c r="H21" i="205"/>
  <c r="G21" i="205"/>
  <c r="F21" i="205"/>
  <c r="E21" i="205"/>
  <c r="D21" i="205"/>
  <c r="C21" i="205"/>
  <c r="O20" i="205"/>
  <c r="N20" i="205"/>
  <c r="M20" i="205"/>
  <c r="L20" i="205"/>
  <c r="K20" i="205"/>
  <c r="J20" i="205"/>
  <c r="I20" i="205"/>
  <c r="H20" i="205"/>
  <c r="G20" i="205"/>
  <c r="F20" i="205"/>
  <c r="E20" i="205"/>
  <c r="D20" i="205"/>
  <c r="C20" i="205"/>
  <c r="O19" i="205"/>
  <c r="N19" i="205"/>
  <c r="M19" i="205"/>
  <c r="L19" i="205"/>
  <c r="K19" i="205"/>
  <c r="J19" i="205"/>
  <c r="I19" i="205"/>
  <c r="H19" i="205"/>
  <c r="G19" i="205"/>
  <c r="F19" i="205"/>
  <c r="E19" i="205"/>
  <c r="D19" i="205"/>
  <c r="C19" i="205"/>
  <c r="O18" i="205"/>
  <c r="N18" i="205"/>
  <c r="M18" i="205"/>
  <c r="L18" i="205"/>
  <c r="K18" i="205"/>
  <c r="J18" i="205"/>
  <c r="I18" i="205"/>
  <c r="H18" i="205"/>
  <c r="G18" i="205"/>
  <c r="F18" i="205"/>
  <c r="E18" i="205"/>
  <c r="D18" i="205"/>
  <c r="C18" i="205"/>
  <c r="O17" i="205"/>
  <c r="N17" i="205"/>
  <c r="M17" i="205"/>
  <c r="L17" i="205"/>
  <c r="K17" i="205"/>
  <c r="J17" i="205"/>
  <c r="I17" i="205"/>
  <c r="H17" i="205"/>
  <c r="G17" i="205"/>
  <c r="F17" i="205"/>
  <c r="E17" i="205"/>
  <c r="D17" i="205"/>
  <c r="C17" i="205"/>
  <c r="O16" i="205"/>
  <c r="N16" i="205"/>
  <c r="M16" i="205"/>
  <c r="L16" i="205"/>
  <c r="K16" i="205"/>
  <c r="J16" i="205"/>
  <c r="I16" i="205"/>
  <c r="H16" i="205"/>
  <c r="G16" i="205"/>
  <c r="F16" i="205"/>
  <c r="E16" i="205"/>
  <c r="D16" i="205"/>
  <c r="C16" i="205"/>
  <c r="O15" i="205"/>
  <c r="N15" i="205"/>
  <c r="M15" i="205"/>
  <c r="L15" i="205"/>
  <c r="K15" i="205"/>
  <c r="J15" i="205"/>
  <c r="I15" i="205"/>
  <c r="H15" i="205"/>
  <c r="G15" i="205"/>
  <c r="F15" i="205"/>
  <c r="E15" i="205"/>
  <c r="D15" i="205"/>
  <c r="C15" i="205"/>
  <c r="O32" i="204"/>
  <c r="N32" i="204"/>
  <c r="M32" i="204"/>
  <c r="L32" i="204"/>
  <c r="K32" i="204"/>
  <c r="J32" i="204"/>
  <c r="I32" i="204"/>
  <c r="H32" i="204"/>
  <c r="G32" i="204"/>
  <c r="F32" i="204"/>
  <c r="E32" i="204"/>
  <c r="D32" i="204"/>
  <c r="C32" i="204"/>
  <c r="O31" i="204"/>
  <c r="N31" i="204"/>
  <c r="M31" i="204"/>
  <c r="L31" i="204"/>
  <c r="K31" i="204"/>
  <c r="J31" i="204"/>
  <c r="I31" i="204"/>
  <c r="H31" i="204"/>
  <c r="G31" i="204"/>
  <c r="F31" i="204"/>
  <c r="E31" i="204"/>
  <c r="D31" i="204"/>
  <c r="C31" i="204"/>
  <c r="O30" i="204"/>
  <c r="N30" i="204"/>
  <c r="M30" i="204"/>
  <c r="L30" i="204"/>
  <c r="K30" i="204"/>
  <c r="J30" i="204"/>
  <c r="I30" i="204"/>
  <c r="H30" i="204"/>
  <c r="G30" i="204"/>
  <c r="F30" i="204"/>
  <c r="E30" i="204"/>
  <c r="D30" i="204"/>
  <c r="C30" i="204"/>
  <c r="O29" i="204"/>
  <c r="N29" i="204"/>
  <c r="M29" i="204"/>
  <c r="L29" i="204"/>
  <c r="K29" i="204"/>
  <c r="J29" i="204"/>
  <c r="I29" i="204"/>
  <c r="H29" i="204"/>
  <c r="G29" i="204"/>
  <c r="F29" i="204"/>
  <c r="E29" i="204"/>
  <c r="D29" i="204"/>
  <c r="C29" i="204"/>
  <c r="O28" i="204"/>
  <c r="N28" i="204"/>
  <c r="M28" i="204"/>
  <c r="L28" i="204"/>
  <c r="K28" i="204"/>
  <c r="J28" i="204"/>
  <c r="I28" i="204"/>
  <c r="H28" i="204"/>
  <c r="G28" i="204"/>
  <c r="F28" i="204"/>
  <c r="E28" i="204"/>
  <c r="D28" i="204"/>
  <c r="C28" i="204"/>
  <c r="O24" i="204"/>
  <c r="N24" i="204"/>
  <c r="M24" i="204"/>
  <c r="L24" i="204"/>
  <c r="K24" i="204"/>
  <c r="J24" i="204"/>
  <c r="I24" i="204"/>
  <c r="H24" i="204"/>
  <c r="G24" i="204"/>
  <c r="F24" i="204"/>
  <c r="E24" i="204"/>
  <c r="D24" i="204"/>
  <c r="C24" i="204"/>
  <c r="O23" i="204"/>
  <c r="N23" i="204"/>
  <c r="M23" i="204"/>
  <c r="L23" i="204"/>
  <c r="K23" i="204"/>
  <c r="J23" i="204"/>
  <c r="I23" i="204"/>
  <c r="H23" i="204"/>
  <c r="G23" i="204"/>
  <c r="F23" i="204"/>
  <c r="E23" i="204"/>
  <c r="D23" i="204"/>
  <c r="C23" i="204"/>
  <c r="O22" i="204"/>
  <c r="N22" i="204"/>
  <c r="M22" i="204"/>
  <c r="L22" i="204"/>
  <c r="K22" i="204"/>
  <c r="J22" i="204"/>
  <c r="I22" i="204"/>
  <c r="H22" i="204"/>
  <c r="G22" i="204"/>
  <c r="F22" i="204"/>
  <c r="E22" i="204"/>
  <c r="D22" i="204"/>
  <c r="C22" i="204"/>
  <c r="O21" i="204"/>
  <c r="N21" i="204"/>
  <c r="M21" i="204"/>
  <c r="L21" i="204"/>
  <c r="K21" i="204"/>
  <c r="J21" i="204"/>
  <c r="I21" i="204"/>
  <c r="H21" i="204"/>
  <c r="G21" i="204"/>
  <c r="F21" i="204"/>
  <c r="E21" i="204"/>
  <c r="D21" i="204"/>
  <c r="C21" i="204"/>
  <c r="O20" i="204"/>
  <c r="N20" i="204"/>
  <c r="M20" i="204"/>
  <c r="L20" i="204"/>
  <c r="K20" i="204"/>
  <c r="J20" i="204"/>
  <c r="I20" i="204"/>
  <c r="H20" i="204"/>
  <c r="G20" i="204"/>
  <c r="F20" i="204"/>
  <c r="E20" i="204"/>
  <c r="D20" i="204"/>
  <c r="C20" i="204"/>
  <c r="O19" i="204"/>
  <c r="N19" i="204"/>
  <c r="M19" i="204"/>
  <c r="L19" i="204"/>
  <c r="K19" i="204"/>
  <c r="J19" i="204"/>
  <c r="I19" i="204"/>
  <c r="H19" i="204"/>
  <c r="G19" i="204"/>
  <c r="F19" i="204"/>
  <c r="E19" i="204"/>
  <c r="D19" i="204"/>
  <c r="C19" i="204"/>
  <c r="O18" i="204"/>
  <c r="N18" i="204"/>
  <c r="M18" i="204"/>
  <c r="L18" i="204"/>
  <c r="K18" i="204"/>
  <c r="J18" i="204"/>
  <c r="I18" i="204"/>
  <c r="H18" i="204"/>
  <c r="G18" i="204"/>
  <c r="F18" i="204"/>
  <c r="E18" i="204"/>
  <c r="D18" i="204"/>
  <c r="C18" i="204"/>
  <c r="O17" i="204"/>
  <c r="N17" i="204"/>
  <c r="M17" i="204"/>
  <c r="L17" i="204"/>
  <c r="K17" i="204"/>
  <c r="J17" i="204"/>
  <c r="I17" i="204"/>
  <c r="H17" i="204"/>
  <c r="G17" i="204"/>
  <c r="F17" i="204"/>
  <c r="E17" i="204"/>
  <c r="D17" i="204"/>
  <c r="C17" i="204"/>
  <c r="O16" i="204"/>
  <c r="N16" i="204"/>
  <c r="M16" i="204"/>
  <c r="L16" i="204"/>
  <c r="K16" i="204"/>
  <c r="J16" i="204"/>
  <c r="I16" i="204"/>
  <c r="H16" i="204"/>
  <c r="G16" i="204"/>
  <c r="F16" i="204"/>
  <c r="E16" i="204"/>
  <c r="D16" i="204"/>
  <c r="C16" i="204"/>
  <c r="O15" i="204"/>
  <c r="N15" i="204"/>
  <c r="M15" i="204"/>
  <c r="L15" i="204"/>
  <c r="K15" i="204"/>
  <c r="J15" i="204"/>
  <c r="I15" i="204"/>
  <c r="H15" i="204"/>
  <c r="G15" i="204"/>
  <c r="F15" i="204"/>
  <c r="E15" i="204"/>
  <c r="D15" i="204"/>
  <c r="C15" i="204"/>
  <c r="O32" i="203"/>
  <c r="N32" i="203"/>
  <c r="M32" i="203"/>
  <c r="L32" i="203"/>
  <c r="K32" i="203"/>
  <c r="J32" i="203"/>
  <c r="I32" i="203"/>
  <c r="H32" i="203"/>
  <c r="G32" i="203"/>
  <c r="F32" i="203"/>
  <c r="E32" i="203"/>
  <c r="D32" i="203"/>
  <c r="C32" i="203"/>
  <c r="O31" i="203"/>
  <c r="N31" i="203"/>
  <c r="M31" i="203"/>
  <c r="L31" i="203"/>
  <c r="K31" i="203"/>
  <c r="J31" i="203"/>
  <c r="I31" i="203"/>
  <c r="H31" i="203"/>
  <c r="G31" i="203"/>
  <c r="F31" i="203"/>
  <c r="E31" i="203"/>
  <c r="D31" i="203"/>
  <c r="C31" i="203"/>
  <c r="O30" i="203"/>
  <c r="N30" i="203"/>
  <c r="M30" i="203"/>
  <c r="L30" i="203"/>
  <c r="K30" i="203"/>
  <c r="J30" i="203"/>
  <c r="I30" i="203"/>
  <c r="H30" i="203"/>
  <c r="G30" i="203"/>
  <c r="F30" i="203"/>
  <c r="E30" i="203"/>
  <c r="D30" i="203"/>
  <c r="C30" i="203"/>
  <c r="O29" i="203"/>
  <c r="N29" i="203"/>
  <c r="M29" i="203"/>
  <c r="L29" i="203"/>
  <c r="K29" i="203"/>
  <c r="J29" i="203"/>
  <c r="I29" i="203"/>
  <c r="H29" i="203"/>
  <c r="G29" i="203"/>
  <c r="F29" i="203"/>
  <c r="E29" i="203"/>
  <c r="D29" i="203"/>
  <c r="C29" i="203"/>
  <c r="O28" i="203"/>
  <c r="N28" i="203"/>
  <c r="M28" i="203"/>
  <c r="L28" i="203"/>
  <c r="K28" i="203"/>
  <c r="J28" i="203"/>
  <c r="I28" i="203"/>
  <c r="H28" i="203"/>
  <c r="G28" i="203"/>
  <c r="F28" i="203"/>
  <c r="E28" i="203"/>
  <c r="D28" i="203"/>
  <c r="C28" i="203"/>
  <c r="O24" i="203"/>
  <c r="N24" i="203"/>
  <c r="M24" i="203"/>
  <c r="L24" i="203"/>
  <c r="K24" i="203"/>
  <c r="J24" i="203"/>
  <c r="I24" i="203"/>
  <c r="H24" i="203"/>
  <c r="G24" i="203"/>
  <c r="F24" i="203"/>
  <c r="E24" i="203"/>
  <c r="D24" i="203"/>
  <c r="C24" i="203"/>
  <c r="O23" i="203"/>
  <c r="N23" i="203"/>
  <c r="M23" i="203"/>
  <c r="L23" i="203"/>
  <c r="K23" i="203"/>
  <c r="J23" i="203"/>
  <c r="I23" i="203"/>
  <c r="H23" i="203"/>
  <c r="G23" i="203"/>
  <c r="F23" i="203"/>
  <c r="E23" i="203"/>
  <c r="D23" i="203"/>
  <c r="C23" i="203"/>
  <c r="O22" i="203"/>
  <c r="N22" i="203"/>
  <c r="M22" i="203"/>
  <c r="L22" i="203"/>
  <c r="K22" i="203"/>
  <c r="J22" i="203"/>
  <c r="I22" i="203"/>
  <c r="H22" i="203"/>
  <c r="G22" i="203"/>
  <c r="F22" i="203"/>
  <c r="E22" i="203"/>
  <c r="D22" i="203"/>
  <c r="C22" i="203"/>
  <c r="O21" i="203"/>
  <c r="N21" i="203"/>
  <c r="M21" i="203"/>
  <c r="L21" i="203"/>
  <c r="K21" i="203"/>
  <c r="J21" i="203"/>
  <c r="I21" i="203"/>
  <c r="H21" i="203"/>
  <c r="G21" i="203"/>
  <c r="F21" i="203"/>
  <c r="E21" i="203"/>
  <c r="D21" i="203"/>
  <c r="C21" i="203"/>
  <c r="O20" i="203"/>
  <c r="N20" i="203"/>
  <c r="M20" i="203"/>
  <c r="L20" i="203"/>
  <c r="K20" i="203"/>
  <c r="J20" i="203"/>
  <c r="I20" i="203"/>
  <c r="H20" i="203"/>
  <c r="G20" i="203"/>
  <c r="F20" i="203"/>
  <c r="E20" i="203"/>
  <c r="D20" i="203"/>
  <c r="C20" i="203"/>
  <c r="O19" i="203"/>
  <c r="N19" i="203"/>
  <c r="M19" i="203"/>
  <c r="L19" i="203"/>
  <c r="K19" i="203"/>
  <c r="J19" i="203"/>
  <c r="I19" i="203"/>
  <c r="H19" i="203"/>
  <c r="G19" i="203"/>
  <c r="F19" i="203"/>
  <c r="E19" i="203"/>
  <c r="D19" i="203"/>
  <c r="C19" i="203"/>
  <c r="O18" i="203"/>
  <c r="N18" i="203"/>
  <c r="M18" i="203"/>
  <c r="L18" i="203"/>
  <c r="K18" i="203"/>
  <c r="J18" i="203"/>
  <c r="I18" i="203"/>
  <c r="H18" i="203"/>
  <c r="G18" i="203"/>
  <c r="F18" i="203"/>
  <c r="E18" i="203"/>
  <c r="D18" i="203"/>
  <c r="C18" i="203"/>
  <c r="O17" i="203"/>
  <c r="N17" i="203"/>
  <c r="M17" i="203"/>
  <c r="L17" i="203"/>
  <c r="K17" i="203"/>
  <c r="J17" i="203"/>
  <c r="I17" i="203"/>
  <c r="H17" i="203"/>
  <c r="G17" i="203"/>
  <c r="F17" i="203"/>
  <c r="E17" i="203"/>
  <c r="D17" i="203"/>
  <c r="C17" i="203"/>
  <c r="O16" i="203"/>
  <c r="N16" i="203"/>
  <c r="M16" i="203"/>
  <c r="L16" i="203"/>
  <c r="K16" i="203"/>
  <c r="J16" i="203"/>
  <c r="I16" i="203"/>
  <c r="H16" i="203"/>
  <c r="G16" i="203"/>
  <c r="F16" i="203"/>
  <c r="E16" i="203"/>
  <c r="D16" i="203"/>
  <c r="C16" i="203"/>
  <c r="O15" i="203"/>
  <c r="N15" i="203"/>
  <c r="M15" i="203"/>
  <c r="L15" i="203"/>
  <c r="K15" i="203"/>
  <c r="J15" i="203"/>
  <c r="I15" i="203"/>
  <c r="H15" i="203"/>
  <c r="G15" i="203"/>
  <c r="F15" i="203"/>
  <c r="E15" i="203"/>
  <c r="D15" i="203"/>
  <c r="C15" i="203"/>
  <c r="O32" i="202"/>
  <c r="N32" i="202"/>
  <c r="M32" i="202"/>
  <c r="L32" i="202"/>
  <c r="K32" i="202"/>
  <c r="J32" i="202"/>
  <c r="I32" i="202"/>
  <c r="H32" i="202"/>
  <c r="G32" i="202"/>
  <c r="F32" i="202"/>
  <c r="E32" i="202"/>
  <c r="D32" i="202"/>
  <c r="C32" i="202"/>
  <c r="O31" i="202"/>
  <c r="N31" i="202"/>
  <c r="M31" i="202"/>
  <c r="L31" i="202"/>
  <c r="K31" i="202"/>
  <c r="J31" i="202"/>
  <c r="I31" i="202"/>
  <c r="H31" i="202"/>
  <c r="G31" i="202"/>
  <c r="F31" i="202"/>
  <c r="E31" i="202"/>
  <c r="D31" i="202"/>
  <c r="C31" i="202"/>
  <c r="O30" i="202"/>
  <c r="N30" i="202"/>
  <c r="M30" i="202"/>
  <c r="L30" i="202"/>
  <c r="K30" i="202"/>
  <c r="J30" i="202"/>
  <c r="I30" i="202"/>
  <c r="H30" i="202"/>
  <c r="G30" i="202"/>
  <c r="F30" i="202"/>
  <c r="E30" i="202"/>
  <c r="D30" i="202"/>
  <c r="C30" i="202"/>
  <c r="O29" i="202"/>
  <c r="N29" i="202"/>
  <c r="M29" i="202"/>
  <c r="L29" i="202"/>
  <c r="K29" i="202"/>
  <c r="J29" i="202"/>
  <c r="I29" i="202"/>
  <c r="H29" i="202"/>
  <c r="G29" i="202"/>
  <c r="F29" i="202"/>
  <c r="E29" i="202"/>
  <c r="D29" i="202"/>
  <c r="C29" i="202"/>
  <c r="O28" i="202"/>
  <c r="N28" i="202"/>
  <c r="M28" i="202"/>
  <c r="L28" i="202"/>
  <c r="K28" i="202"/>
  <c r="J28" i="202"/>
  <c r="I28" i="202"/>
  <c r="H28" i="202"/>
  <c r="G28" i="202"/>
  <c r="F28" i="202"/>
  <c r="E28" i="202"/>
  <c r="D28" i="202"/>
  <c r="C28" i="202"/>
  <c r="O24" i="202"/>
  <c r="N24" i="202"/>
  <c r="M24" i="202"/>
  <c r="L24" i="202"/>
  <c r="K24" i="202"/>
  <c r="J24" i="202"/>
  <c r="I24" i="202"/>
  <c r="H24" i="202"/>
  <c r="G24" i="202"/>
  <c r="F24" i="202"/>
  <c r="E24" i="202"/>
  <c r="D24" i="202"/>
  <c r="C24" i="202"/>
  <c r="O23" i="202"/>
  <c r="N23" i="202"/>
  <c r="M23" i="202"/>
  <c r="L23" i="202"/>
  <c r="K23" i="202"/>
  <c r="J23" i="202"/>
  <c r="I23" i="202"/>
  <c r="H23" i="202"/>
  <c r="G23" i="202"/>
  <c r="F23" i="202"/>
  <c r="E23" i="202"/>
  <c r="D23" i="202"/>
  <c r="C23" i="202"/>
  <c r="O22" i="202"/>
  <c r="N22" i="202"/>
  <c r="M22" i="202"/>
  <c r="L22" i="202"/>
  <c r="K22" i="202"/>
  <c r="J22" i="202"/>
  <c r="I22" i="202"/>
  <c r="H22" i="202"/>
  <c r="G22" i="202"/>
  <c r="F22" i="202"/>
  <c r="E22" i="202"/>
  <c r="D22" i="202"/>
  <c r="C22" i="202"/>
  <c r="O21" i="202"/>
  <c r="N21" i="202"/>
  <c r="M21" i="202"/>
  <c r="L21" i="202"/>
  <c r="K21" i="202"/>
  <c r="J21" i="202"/>
  <c r="I21" i="202"/>
  <c r="H21" i="202"/>
  <c r="G21" i="202"/>
  <c r="F21" i="202"/>
  <c r="E21" i="202"/>
  <c r="D21" i="202"/>
  <c r="C21" i="202"/>
  <c r="O20" i="202"/>
  <c r="N20" i="202"/>
  <c r="M20" i="202"/>
  <c r="L20" i="202"/>
  <c r="K20" i="202"/>
  <c r="J20" i="202"/>
  <c r="I20" i="202"/>
  <c r="H20" i="202"/>
  <c r="G20" i="202"/>
  <c r="F20" i="202"/>
  <c r="E20" i="202"/>
  <c r="D20" i="202"/>
  <c r="C20" i="202"/>
  <c r="O19" i="202"/>
  <c r="N19" i="202"/>
  <c r="M19" i="202"/>
  <c r="L19" i="202"/>
  <c r="K19" i="202"/>
  <c r="J19" i="202"/>
  <c r="I19" i="202"/>
  <c r="H19" i="202"/>
  <c r="G19" i="202"/>
  <c r="F19" i="202"/>
  <c r="E19" i="202"/>
  <c r="D19" i="202"/>
  <c r="C19" i="202"/>
  <c r="O18" i="202"/>
  <c r="N18" i="202"/>
  <c r="M18" i="202"/>
  <c r="L18" i="202"/>
  <c r="K18" i="202"/>
  <c r="J18" i="202"/>
  <c r="I18" i="202"/>
  <c r="H18" i="202"/>
  <c r="G18" i="202"/>
  <c r="F18" i="202"/>
  <c r="E18" i="202"/>
  <c r="D18" i="202"/>
  <c r="C18" i="202"/>
  <c r="O17" i="202"/>
  <c r="N17" i="202"/>
  <c r="M17" i="202"/>
  <c r="L17" i="202"/>
  <c r="K17" i="202"/>
  <c r="J17" i="202"/>
  <c r="I17" i="202"/>
  <c r="H17" i="202"/>
  <c r="G17" i="202"/>
  <c r="F17" i="202"/>
  <c r="E17" i="202"/>
  <c r="D17" i="202"/>
  <c r="C17" i="202"/>
  <c r="O16" i="202"/>
  <c r="N16" i="202"/>
  <c r="M16" i="202"/>
  <c r="L16" i="202"/>
  <c r="K16" i="202"/>
  <c r="J16" i="202"/>
  <c r="I16" i="202"/>
  <c r="H16" i="202"/>
  <c r="G16" i="202"/>
  <c r="F16" i="202"/>
  <c r="E16" i="202"/>
  <c r="D16" i="202"/>
  <c r="C16" i="202"/>
  <c r="O15" i="202"/>
  <c r="N15" i="202"/>
  <c r="M15" i="202"/>
  <c r="L15" i="202"/>
  <c r="K15" i="202"/>
  <c r="J15" i="202"/>
  <c r="I15" i="202"/>
  <c r="H15" i="202"/>
  <c r="G15" i="202"/>
  <c r="F15" i="202"/>
  <c r="E15" i="202"/>
  <c r="D15" i="202"/>
  <c r="C15" i="202"/>
  <c r="O32" i="201"/>
  <c r="N32" i="201"/>
  <c r="M32" i="201"/>
  <c r="L32" i="201"/>
  <c r="K32" i="201"/>
  <c r="J32" i="201"/>
  <c r="I32" i="201"/>
  <c r="H32" i="201"/>
  <c r="G32" i="201"/>
  <c r="F32" i="201"/>
  <c r="E32" i="201"/>
  <c r="D32" i="201"/>
  <c r="C32" i="201"/>
  <c r="O31" i="201"/>
  <c r="N31" i="201"/>
  <c r="M31" i="201"/>
  <c r="L31" i="201"/>
  <c r="K31" i="201"/>
  <c r="J31" i="201"/>
  <c r="I31" i="201"/>
  <c r="H31" i="201"/>
  <c r="G31" i="201"/>
  <c r="F31" i="201"/>
  <c r="E31" i="201"/>
  <c r="D31" i="201"/>
  <c r="C31" i="201"/>
  <c r="O30" i="201"/>
  <c r="N30" i="201"/>
  <c r="M30" i="201"/>
  <c r="L30" i="201"/>
  <c r="K30" i="201"/>
  <c r="J30" i="201"/>
  <c r="I30" i="201"/>
  <c r="H30" i="201"/>
  <c r="G30" i="201"/>
  <c r="F30" i="201"/>
  <c r="E30" i="201"/>
  <c r="D30" i="201"/>
  <c r="C30" i="201"/>
  <c r="O29" i="201"/>
  <c r="N29" i="201"/>
  <c r="M29" i="201"/>
  <c r="L29" i="201"/>
  <c r="K29" i="201"/>
  <c r="J29" i="201"/>
  <c r="I29" i="201"/>
  <c r="H29" i="201"/>
  <c r="G29" i="201"/>
  <c r="F29" i="201"/>
  <c r="E29" i="201"/>
  <c r="D29" i="201"/>
  <c r="C29" i="201"/>
  <c r="O28" i="201"/>
  <c r="N28" i="201"/>
  <c r="M28" i="201"/>
  <c r="L28" i="201"/>
  <c r="K28" i="201"/>
  <c r="J28" i="201"/>
  <c r="I28" i="201"/>
  <c r="H28" i="201"/>
  <c r="G28" i="201"/>
  <c r="F28" i="201"/>
  <c r="E28" i="201"/>
  <c r="D28" i="201"/>
  <c r="C28" i="201"/>
  <c r="O24" i="201"/>
  <c r="N24" i="201"/>
  <c r="M24" i="201"/>
  <c r="L24" i="201"/>
  <c r="K24" i="201"/>
  <c r="J24" i="201"/>
  <c r="I24" i="201"/>
  <c r="H24" i="201"/>
  <c r="G24" i="201"/>
  <c r="F24" i="201"/>
  <c r="E24" i="201"/>
  <c r="D24" i="201"/>
  <c r="C24" i="201"/>
  <c r="O23" i="201"/>
  <c r="N23" i="201"/>
  <c r="M23" i="201"/>
  <c r="L23" i="201"/>
  <c r="K23" i="201"/>
  <c r="J23" i="201"/>
  <c r="I23" i="201"/>
  <c r="H23" i="201"/>
  <c r="G23" i="201"/>
  <c r="F23" i="201"/>
  <c r="E23" i="201"/>
  <c r="D23" i="201"/>
  <c r="C23" i="201"/>
  <c r="O22" i="201"/>
  <c r="N22" i="201"/>
  <c r="M22" i="201"/>
  <c r="L22" i="201"/>
  <c r="K22" i="201"/>
  <c r="J22" i="201"/>
  <c r="I22" i="201"/>
  <c r="H22" i="201"/>
  <c r="G22" i="201"/>
  <c r="F22" i="201"/>
  <c r="E22" i="201"/>
  <c r="D22" i="201"/>
  <c r="C22" i="201"/>
  <c r="O21" i="201"/>
  <c r="N21" i="201"/>
  <c r="M21" i="201"/>
  <c r="L21" i="201"/>
  <c r="K21" i="201"/>
  <c r="J21" i="201"/>
  <c r="I21" i="201"/>
  <c r="H21" i="201"/>
  <c r="G21" i="201"/>
  <c r="F21" i="201"/>
  <c r="E21" i="201"/>
  <c r="D21" i="201"/>
  <c r="C21" i="201"/>
  <c r="O20" i="201"/>
  <c r="N20" i="201"/>
  <c r="M20" i="201"/>
  <c r="L20" i="201"/>
  <c r="K20" i="201"/>
  <c r="J20" i="201"/>
  <c r="I20" i="201"/>
  <c r="H20" i="201"/>
  <c r="G20" i="201"/>
  <c r="F20" i="201"/>
  <c r="E20" i="201"/>
  <c r="D20" i="201"/>
  <c r="C20" i="201"/>
  <c r="O19" i="201"/>
  <c r="N19" i="201"/>
  <c r="M19" i="201"/>
  <c r="L19" i="201"/>
  <c r="K19" i="201"/>
  <c r="J19" i="201"/>
  <c r="I19" i="201"/>
  <c r="H19" i="201"/>
  <c r="G19" i="201"/>
  <c r="F19" i="201"/>
  <c r="E19" i="201"/>
  <c r="D19" i="201"/>
  <c r="C19" i="201"/>
  <c r="O18" i="201"/>
  <c r="N18" i="201"/>
  <c r="M18" i="201"/>
  <c r="L18" i="201"/>
  <c r="K18" i="201"/>
  <c r="J18" i="201"/>
  <c r="I18" i="201"/>
  <c r="H18" i="201"/>
  <c r="G18" i="201"/>
  <c r="F18" i="201"/>
  <c r="E18" i="201"/>
  <c r="D18" i="201"/>
  <c r="C18" i="201"/>
  <c r="O17" i="201"/>
  <c r="N17" i="201"/>
  <c r="M17" i="201"/>
  <c r="L17" i="201"/>
  <c r="K17" i="201"/>
  <c r="J17" i="201"/>
  <c r="I17" i="201"/>
  <c r="H17" i="201"/>
  <c r="G17" i="201"/>
  <c r="F17" i="201"/>
  <c r="E17" i="201"/>
  <c r="D17" i="201"/>
  <c r="C17" i="201"/>
  <c r="O16" i="201"/>
  <c r="N16" i="201"/>
  <c r="M16" i="201"/>
  <c r="L16" i="201"/>
  <c r="K16" i="201"/>
  <c r="J16" i="201"/>
  <c r="I16" i="201"/>
  <c r="H16" i="201"/>
  <c r="G16" i="201"/>
  <c r="F16" i="201"/>
  <c r="E16" i="201"/>
  <c r="D16" i="201"/>
  <c r="C16" i="201"/>
  <c r="O15" i="201"/>
  <c r="N15" i="201"/>
  <c r="M15" i="201"/>
  <c r="L15" i="201"/>
  <c r="K15" i="201"/>
  <c r="J15" i="201"/>
  <c r="I15" i="201"/>
  <c r="H15" i="201"/>
  <c r="G15" i="201"/>
  <c r="F15" i="201"/>
  <c r="E15" i="201"/>
  <c r="D15" i="201"/>
  <c r="C15" i="201"/>
  <c r="O32" i="199"/>
  <c r="N32" i="199"/>
  <c r="M32" i="199"/>
  <c r="L32" i="199"/>
  <c r="K32" i="199"/>
  <c r="J32" i="199"/>
  <c r="I32" i="199"/>
  <c r="H32" i="199"/>
  <c r="G32" i="199"/>
  <c r="F32" i="199"/>
  <c r="E32" i="199"/>
  <c r="D32" i="199"/>
  <c r="C32" i="199"/>
  <c r="O31" i="199"/>
  <c r="N31" i="199"/>
  <c r="M31" i="199"/>
  <c r="L31" i="199"/>
  <c r="K31" i="199"/>
  <c r="J31" i="199"/>
  <c r="I31" i="199"/>
  <c r="H31" i="199"/>
  <c r="G31" i="199"/>
  <c r="F31" i="199"/>
  <c r="E31" i="199"/>
  <c r="D31" i="199"/>
  <c r="C31" i="199"/>
  <c r="O30" i="199"/>
  <c r="N30" i="199"/>
  <c r="M30" i="199"/>
  <c r="L30" i="199"/>
  <c r="K30" i="199"/>
  <c r="J30" i="199"/>
  <c r="I30" i="199"/>
  <c r="H30" i="199"/>
  <c r="G30" i="199"/>
  <c r="F30" i="199"/>
  <c r="E30" i="199"/>
  <c r="D30" i="199"/>
  <c r="C30" i="199"/>
  <c r="O29" i="199"/>
  <c r="N29" i="199"/>
  <c r="M29" i="199"/>
  <c r="L29" i="199"/>
  <c r="K29" i="199"/>
  <c r="J29" i="199"/>
  <c r="I29" i="199"/>
  <c r="H29" i="199"/>
  <c r="G29" i="199"/>
  <c r="F29" i="199"/>
  <c r="E29" i="199"/>
  <c r="D29" i="199"/>
  <c r="C29" i="199"/>
  <c r="O28" i="199"/>
  <c r="N28" i="199"/>
  <c r="M28" i="199"/>
  <c r="L28" i="199"/>
  <c r="K28" i="199"/>
  <c r="J28" i="199"/>
  <c r="I28" i="199"/>
  <c r="H28" i="199"/>
  <c r="G28" i="199"/>
  <c r="F28" i="199"/>
  <c r="E28" i="199"/>
  <c r="D28" i="199"/>
  <c r="C28" i="199"/>
  <c r="O24" i="199"/>
  <c r="N24" i="199"/>
  <c r="M24" i="199"/>
  <c r="L24" i="199"/>
  <c r="K24" i="199"/>
  <c r="J24" i="199"/>
  <c r="I24" i="199"/>
  <c r="H24" i="199"/>
  <c r="G24" i="199"/>
  <c r="F24" i="199"/>
  <c r="E24" i="199"/>
  <c r="D24" i="199"/>
  <c r="C24" i="199"/>
  <c r="O23" i="199"/>
  <c r="N23" i="199"/>
  <c r="M23" i="199"/>
  <c r="L23" i="199"/>
  <c r="K23" i="199"/>
  <c r="J23" i="199"/>
  <c r="I23" i="199"/>
  <c r="H23" i="199"/>
  <c r="G23" i="199"/>
  <c r="F23" i="199"/>
  <c r="E23" i="199"/>
  <c r="D23" i="199"/>
  <c r="C23" i="199"/>
  <c r="O22" i="199"/>
  <c r="N22" i="199"/>
  <c r="M22" i="199"/>
  <c r="L22" i="199"/>
  <c r="K22" i="199"/>
  <c r="J22" i="199"/>
  <c r="I22" i="199"/>
  <c r="H22" i="199"/>
  <c r="G22" i="199"/>
  <c r="F22" i="199"/>
  <c r="E22" i="199"/>
  <c r="D22" i="199"/>
  <c r="C22" i="199"/>
  <c r="O21" i="199"/>
  <c r="N21" i="199"/>
  <c r="M21" i="199"/>
  <c r="L21" i="199"/>
  <c r="K21" i="199"/>
  <c r="J21" i="199"/>
  <c r="I21" i="199"/>
  <c r="H21" i="199"/>
  <c r="G21" i="199"/>
  <c r="F21" i="199"/>
  <c r="E21" i="199"/>
  <c r="D21" i="199"/>
  <c r="C21" i="199"/>
  <c r="O20" i="199"/>
  <c r="N20" i="199"/>
  <c r="M20" i="199"/>
  <c r="L20" i="199"/>
  <c r="K20" i="199"/>
  <c r="J20" i="199"/>
  <c r="I20" i="199"/>
  <c r="H20" i="199"/>
  <c r="G20" i="199"/>
  <c r="F20" i="199"/>
  <c r="E20" i="199"/>
  <c r="D20" i="199"/>
  <c r="C20" i="199"/>
  <c r="O19" i="199"/>
  <c r="N19" i="199"/>
  <c r="M19" i="199"/>
  <c r="L19" i="199"/>
  <c r="K19" i="199"/>
  <c r="J19" i="199"/>
  <c r="I19" i="199"/>
  <c r="H19" i="199"/>
  <c r="G19" i="199"/>
  <c r="F19" i="199"/>
  <c r="E19" i="199"/>
  <c r="D19" i="199"/>
  <c r="C19" i="199"/>
  <c r="O18" i="199"/>
  <c r="N18" i="199"/>
  <c r="M18" i="199"/>
  <c r="L18" i="199"/>
  <c r="K18" i="199"/>
  <c r="J18" i="199"/>
  <c r="I18" i="199"/>
  <c r="H18" i="199"/>
  <c r="G18" i="199"/>
  <c r="F18" i="199"/>
  <c r="E18" i="199"/>
  <c r="D18" i="199"/>
  <c r="C18" i="199"/>
  <c r="O17" i="199"/>
  <c r="N17" i="199"/>
  <c r="M17" i="199"/>
  <c r="L17" i="199"/>
  <c r="K17" i="199"/>
  <c r="J17" i="199"/>
  <c r="I17" i="199"/>
  <c r="H17" i="199"/>
  <c r="G17" i="199"/>
  <c r="F17" i="199"/>
  <c r="E17" i="199"/>
  <c r="D17" i="199"/>
  <c r="C17" i="199"/>
  <c r="O16" i="199"/>
  <c r="N16" i="199"/>
  <c r="M16" i="199"/>
  <c r="L16" i="199"/>
  <c r="K16" i="199"/>
  <c r="J16" i="199"/>
  <c r="I16" i="199"/>
  <c r="H16" i="199"/>
  <c r="G16" i="199"/>
  <c r="F16" i="199"/>
  <c r="E16" i="199"/>
  <c r="D16" i="199"/>
  <c r="C16" i="199"/>
  <c r="O15" i="199"/>
  <c r="N15" i="199"/>
  <c r="M15" i="199"/>
  <c r="L15" i="199"/>
  <c r="K15" i="199"/>
  <c r="J15" i="199"/>
  <c r="I15" i="199"/>
  <c r="H15" i="199"/>
  <c r="G15" i="199"/>
  <c r="F15" i="199"/>
  <c r="E15" i="199"/>
  <c r="D15" i="199"/>
  <c r="C15" i="199"/>
  <c r="O32" i="198"/>
  <c r="N32" i="198"/>
  <c r="M32" i="198"/>
  <c r="L32" i="198"/>
  <c r="K32" i="198"/>
  <c r="J32" i="198"/>
  <c r="I32" i="198"/>
  <c r="H32" i="198"/>
  <c r="G32" i="198"/>
  <c r="F32" i="198"/>
  <c r="E32" i="198"/>
  <c r="D32" i="198"/>
  <c r="C32" i="198"/>
  <c r="O31" i="198"/>
  <c r="N31" i="198"/>
  <c r="M31" i="198"/>
  <c r="L31" i="198"/>
  <c r="K31" i="198"/>
  <c r="J31" i="198"/>
  <c r="I31" i="198"/>
  <c r="H31" i="198"/>
  <c r="G31" i="198"/>
  <c r="F31" i="198"/>
  <c r="E31" i="198"/>
  <c r="D31" i="198"/>
  <c r="C31" i="198"/>
  <c r="O30" i="198"/>
  <c r="N30" i="198"/>
  <c r="M30" i="198"/>
  <c r="L30" i="198"/>
  <c r="K30" i="198"/>
  <c r="J30" i="198"/>
  <c r="I30" i="198"/>
  <c r="H30" i="198"/>
  <c r="G30" i="198"/>
  <c r="F30" i="198"/>
  <c r="E30" i="198"/>
  <c r="D30" i="198"/>
  <c r="C30" i="198"/>
  <c r="O29" i="198"/>
  <c r="N29" i="198"/>
  <c r="M29" i="198"/>
  <c r="L29" i="198"/>
  <c r="K29" i="198"/>
  <c r="J29" i="198"/>
  <c r="I29" i="198"/>
  <c r="H29" i="198"/>
  <c r="G29" i="198"/>
  <c r="F29" i="198"/>
  <c r="E29" i="198"/>
  <c r="D29" i="198"/>
  <c r="C29" i="198"/>
  <c r="O28" i="198"/>
  <c r="N28" i="198"/>
  <c r="M28" i="198"/>
  <c r="L28" i="198"/>
  <c r="K28" i="198"/>
  <c r="J28" i="198"/>
  <c r="I28" i="198"/>
  <c r="H28" i="198"/>
  <c r="G28" i="198"/>
  <c r="F28" i="198"/>
  <c r="E28" i="198"/>
  <c r="D28" i="198"/>
  <c r="C28" i="198"/>
  <c r="O24" i="198"/>
  <c r="N24" i="198"/>
  <c r="M24" i="198"/>
  <c r="L24" i="198"/>
  <c r="K24" i="198"/>
  <c r="J24" i="198"/>
  <c r="I24" i="198"/>
  <c r="H24" i="198"/>
  <c r="G24" i="198"/>
  <c r="F24" i="198"/>
  <c r="E24" i="198"/>
  <c r="D24" i="198"/>
  <c r="C24" i="198"/>
  <c r="O23" i="198"/>
  <c r="N23" i="198"/>
  <c r="M23" i="198"/>
  <c r="L23" i="198"/>
  <c r="K23" i="198"/>
  <c r="J23" i="198"/>
  <c r="I23" i="198"/>
  <c r="H23" i="198"/>
  <c r="G23" i="198"/>
  <c r="F23" i="198"/>
  <c r="E23" i="198"/>
  <c r="D23" i="198"/>
  <c r="C23" i="198"/>
  <c r="O22" i="198"/>
  <c r="N22" i="198"/>
  <c r="M22" i="198"/>
  <c r="L22" i="198"/>
  <c r="K22" i="198"/>
  <c r="J22" i="198"/>
  <c r="I22" i="198"/>
  <c r="H22" i="198"/>
  <c r="G22" i="198"/>
  <c r="F22" i="198"/>
  <c r="E22" i="198"/>
  <c r="D22" i="198"/>
  <c r="C22" i="198"/>
  <c r="O21" i="198"/>
  <c r="N21" i="198"/>
  <c r="M21" i="198"/>
  <c r="L21" i="198"/>
  <c r="K21" i="198"/>
  <c r="J21" i="198"/>
  <c r="I21" i="198"/>
  <c r="H21" i="198"/>
  <c r="G21" i="198"/>
  <c r="F21" i="198"/>
  <c r="E21" i="198"/>
  <c r="D21" i="198"/>
  <c r="C21" i="198"/>
  <c r="O20" i="198"/>
  <c r="N20" i="198"/>
  <c r="M20" i="198"/>
  <c r="L20" i="198"/>
  <c r="K20" i="198"/>
  <c r="J20" i="198"/>
  <c r="I20" i="198"/>
  <c r="H20" i="198"/>
  <c r="G20" i="198"/>
  <c r="F20" i="198"/>
  <c r="E20" i="198"/>
  <c r="D20" i="198"/>
  <c r="C20" i="198"/>
  <c r="O19" i="198"/>
  <c r="N19" i="198"/>
  <c r="M19" i="198"/>
  <c r="L19" i="198"/>
  <c r="K19" i="198"/>
  <c r="J19" i="198"/>
  <c r="I19" i="198"/>
  <c r="H19" i="198"/>
  <c r="G19" i="198"/>
  <c r="F19" i="198"/>
  <c r="E19" i="198"/>
  <c r="D19" i="198"/>
  <c r="C19" i="198"/>
  <c r="O18" i="198"/>
  <c r="N18" i="198"/>
  <c r="M18" i="198"/>
  <c r="L18" i="198"/>
  <c r="K18" i="198"/>
  <c r="J18" i="198"/>
  <c r="I18" i="198"/>
  <c r="H18" i="198"/>
  <c r="G18" i="198"/>
  <c r="F18" i="198"/>
  <c r="E18" i="198"/>
  <c r="D18" i="198"/>
  <c r="C18" i="198"/>
  <c r="O17" i="198"/>
  <c r="N17" i="198"/>
  <c r="M17" i="198"/>
  <c r="L17" i="198"/>
  <c r="K17" i="198"/>
  <c r="J17" i="198"/>
  <c r="I17" i="198"/>
  <c r="H17" i="198"/>
  <c r="G17" i="198"/>
  <c r="F17" i="198"/>
  <c r="E17" i="198"/>
  <c r="D17" i="198"/>
  <c r="C17" i="198"/>
  <c r="O16" i="198"/>
  <c r="N16" i="198"/>
  <c r="M16" i="198"/>
  <c r="L16" i="198"/>
  <c r="K16" i="198"/>
  <c r="J16" i="198"/>
  <c r="I16" i="198"/>
  <c r="H16" i="198"/>
  <c r="G16" i="198"/>
  <c r="F16" i="198"/>
  <c r="E16" i="198"/>
  <c r="D16" i="198"/>
  <c r="C16" i="198"/>
  <c r="O15" i="198"/>
  <c r="N15" i="198"/>
  <c r="M15" i="198"/>
  <c r="L15" i="198"/>
  <c r="K15" i="198"/>
  <c r="J15" i="198"/>
  <c r="I15" i="198"/>
  <c r="H15" i="198"/>
  <c r="G15" i="198"/>
  <c r="F15" i="198"/>
  <c r="E15" i="198"/>
  <c r="D15" i="198"/>
  <c r="C15" i="198"/>
  <c r="O32" i="197"/>
  <c r="N32" i="197"/>
  <c r="M32" i="197"/>
  <c r="L32" i="197"/>
  <c r="K32" i="197"/>
  <c r="J32" i="197"/>
  <c r="I32" i="197"/>
  <c r="H32" i="197"/>
  <c r="G32" i="197"/>
  <c r="F32" i="197"/>
  <c r="E32" i="197"/>
  <c r="D32" i="197"/>
  <c r="C32" i="197"/>
  <c r="O31" i="197"/>
  <c r="N31" i="197"/>
  <c r="M31" i="197"/>
  <c r="L31" i="197"/>
  <c r="K31" i="197"/>
  <c r="J31" i="197"/>
  <c r="I31" i="197"/>
  <c r="H31" i="197"/>
  <c r="G31" i="197"/>
  <c r="F31" i="197"/>
  <c r="E31" i="197"/>
  <c r="D31" i="197"/>
  <c r="C31" i="197"/>
  <c r="O30" i="197"/>
  <c r="N30" i="197"/>
  <c r="M30" i="197"/>
  <c r="L30" i="197"/>
  <c r="K30" i="197"/>
  <c r="J30" i="197"/>
  <c r="I30" i="197"/>
  <c r="H30" i="197"/>
  <c r="G30" i="197"/>
  <c r="F30" i="197"/>
  <c r="E30" i="197"/>
  <c r="D30" i="197"/>
  <c r="C30" i="197"/>
  <c r="O29" i="197"/>
  <c r="N29" i="197"/>
  <c r="M29" i="197"/>
  <c r="L29" i="197"/>
  <c r="K29" i="197"/>
  <c r="J29" i="197"/>
  <c r="I29" i="197"/>
  <c r="H29" i="197"/>
  <c r="G29" i="197"/>
  <c r="F29" i="197"/>
  <c r="E29" i="197"/>
  <c r="D29" i="197"/>
  <c r="C29" i="197"/>
  <c r="O28" i="197"/>
  <c r="N28" i="197"/>
  <c r="M28" i="197"/>
  <c r="L28" i="197"/>
  <c r="K28" i="197"/>
  <c r="J28" i="197"/>
  <c r="I28" i="197"/>
  <c r="H28" i="197"/>
  <c r="G28" i="197"/>
  <c r="F28" i="197"/>
  <c r="E28" i="197"/>
  <c r="D28" i="197"/>
  <c r="C28" i="197"/>
  <c r="O24" i="197"/>
  <c r="N24" i="197"/>
  <c r="M24" i="197"/>
  <c r="L24" i="197"/>
  <c r="K24" i="197"/>
  <c r="J24" i="197"/>
  <c r="I24" i="197"/>
  <c r="H24" i="197"/>
  <c r="G24" i="197"/>
  <c r="F24" i="197"/>
  <c r="E24" i="197"/>
  <c r="D24" i="197"/>
  <c r="C24" i="197"/>
  <c r="O23" i="197"/>
  <c r="N23" i="197"/>
  <c r="M23" i="197"/>
  <c r="L23" i="197"/>
  <c r="K23" i="197"/>
  <c r="J23" i="197"/>
  <c r="I23" i="197"/>
  <c r="H23" i="197"/>
  <c r="G23" i="197"/>
  <c r="F23" i="197"/>
  <c r="E23" i="197"/>
  <c r="D23" i="197"/>
  <c r="C23" i="197"/>
  <c r="O22" i="197"/>
  <c r="N22" i="197"/>
  <c r="M22" i="197"/>
  <c r="L22" i="197"/>
  <c r="K22" i="197"/>
  <c r="J22" i="197"/>
  <c r="I22" i="197"/>
  <c r="H22" i="197"/>
  <c r="G22" i="197"/>
  <c r="F22" i="197"/>
  <c r="E22" i="197"/>
  <c r="D22" i="197"/>
  <c r="C22" i="197"/>
  <c r="O21" i="197"/>
  <c r="N21" i="197"/>
  <c r="M21" i="197"/>
  <c r="L21" i="197"/>
  <c r="K21" i="197"/>
  <c r="J21" i="197"/>
  <c r="I21" i="197"/>
  <c r="H21" i="197"/>
  <c r="G21" i="197"/>
  <c r="F21" i="197"/>
  <c r="E21" i="197"/>
  <c r="D21" i="197"/>
  <c r="C21" i="197"/>
  <c r="O20" i="197"/>
  <c r="N20" i="197"/>
  <c r="M20" i="197"/>
  <c r="L20" i="197"/>
  <c r="K20" i="197"/>
  <c r="J20" i="197"/>
  <c r="I20" i="197"/>
  <c r="H20" i="197"/>
  <c r="G20" i="197"/>
  <c r="F20" i="197"/>
  <c r="E20" i="197"/>
  <c r="D20" i="197"/>
  <c r="C20" i="197"/>
  <c r="O19" i="197"/>
  <c r="N19" i="197"/>
  <c r="M19" i="197"/>
  <c r="L19" i="197"/>
  <c r="K19" i="197"/>
  <c r="J19" i="197"/>
  <c r="I19" i="197"/>
  <c r="H19" i="197"/>
  <c r="G19" i="197"/>
  <c r="F19" i="197"/>
  <c r="E19" i="197"/>
  <c r="D19" i="197"/>
  <c r="C19" i="197"/>
  <c r="O18" i="197"/>
  <c r="N18" i="197"/>
  <c r="M18" i="197"/>
  <c r="L18" i="197"/>
  <c r="K18" i="197"/>
  <c r="J18" i="197"/>
  <c r="I18" i="197"/>
  <c r="H18" i="197"/>
  <c r="G18" i="197"/>
  <c r="F18" i="197"/>
  <c r="E18" i="197"/>
  <c r="D18" i="197"/>
  <c r="C18" i="197"/>
  <c r="O17" i="197"/>
  <c r="N17" i="197"/>
  <c r="M17" i="197"/>
  <c r="L17" i="197"/>
  <c r="K17" i="197"/>
  <c r="J17" i="197"/>
  <c r="I17" i="197"/>
  <c r="H17" i="197"/>
  <c r="G17" i="197"/>
  <c r="F17" i="197"/>
  <c r="E17" i="197"/>
  <c r="D17" i="197"/>
  <c r="C17" i="197"/>
  <c r="O16" i="197"/>
  <c r="N16" i="197"/>
  <c r="M16" i="197"/>
  <c r="L16" i="197"/>
  <c r="K16" i="197"/>
  <c r="J16" i="197"/>
  <c r="I16" i="197"/>
  <c r="H16" i="197"/>
  <c r="G16" i="197"/>
  <c r="F16" i="197"/>
  <c r="E16" i="197"/>
  <c r="D16" i="197"/>
  <c r="C16" i="197"/>
  <c r="O15" i="197"/>
  <c r="N15" i="197"/>
  <c r="M15" i="197"/>
  <c r="L15" i="197"/>
  <c r="K15" i="197"/>
  <c r="J15" i="197"/>
  <c r="I15" i="197"/>
  <c r="H15" i="197"/>
  <c r="G15" i="197"/>
  <c r="F15" i="197"/>
  <c r="E15" i="197"/>
  <c r="D15" i="197"/>
  <c r="C15" i="197"/>
  <c r="O32" i="196"/>
  <c r="N32" i="196"/>
  <c r="M32" i="196"/>
  <c r="L32" i="196"/>
  <c r="K32" i="196"/>
  <c r="J32" i="196"/>
  <c r="I32" i="196"/>
  <c r="H32" i="196"/>
  <c r="G32" i="196"/>
  <c r="F32" i="196"/>
  <c r="E32" i="196"/>
  <c r="D32" i="196"/>
  <c r="C32" i="196"/>
  <c r="O31" i="196"/>
  <c r="N31" i="196"/>
  <c r="M31" i="196"/>
  <c r="L31" i="196"/>
  <c r="K31" i="196"/>
  <c r="J31" i="196"/>
  <c r="I31" i="196"/>
  <c r="H31" i="196"/>
  <c r="G31" i="196"/>
  <c r="F31" i="196"/>
  <c r="E31" i="196"/>
  <c r="D31" i="196"/>
  <c r="C31" i="196"/>
  <c r="O30" i="196"/>
  <c r="N30" i="196"/>
  <c r="M30" i="196"/>
  <c r="L30" i="196"/>
  <c r="K30" i="196"/>
  <c r="J30" i="196"/>
  <c r="I30" i="196"/>
  <c r="H30" i="196"/>
  <c r="G30" i="196"/>
  <c r="F30" i="196"/>
  <c r="E30" i="196"/>
  <c r="D30" i="196"/>
  <c r="C30" i="196"/>
  <c r="O29" i="196"/>
  <c r="N29" i="196"/>
  <c r="M29" i="196"/>
  <c r="L29" i="196"/>
  <c r="K29" i="196"/>
  <c r="J29" i="196"/>
  <c r="I29" i="196"/>
  <c r="H29" i="196"/>
  <c r="G29" i="196"/>
  <c r="F29" i="196"/>
  <c r="E29" i="196"/>
  <c r="D29" i="196"/>
  <c r="C29" i="196"/>
  <c r="O28" i="196"/>
  <c r="N28" i="196"/>
  <c r="M28" i="196"/>
  <c r="L28" i="196"/>
  <c r="K28" i="196"/>
  <c r="J28" i="196"/>
  <c r="I28" i="196"/>
  <c r="H28" i="196"/>
  <c r="G28" i="196"/>
  <c r="F28" i="196"/>
  <c r="E28" i="196"/>
  <c r="D28" i="196"/>
  <c r="C28" i="196"/>
  <c r="O24" i="196"/>
  <c r="N24" i="196"/>
  <c r="M24" i="196"/>
  <c r="L24" i="196"/>
  <c r="K24" i="196"/>
  <c r="J24" i="196"/>
  <c r="I24" i="196"/>
  <c r="H24" i="196"/>
  <c r="G24" i="196"/>
  <c r="F24" i="196"/>
  <c r="E24" i="196"/>
  <c r="D24" i="196"/>
  <c r="C24" i="196"/>
  <c r="O23" i="196"/>
  <c r="N23" i="196"/>
  <c r="M23" i="196"/>
  <c r="L23" i="196"/>
  <c r="K23" i="196"/>
  <c r="J23" i="196"/>
  <c r="I23" i="196"/>
  <c r="H23" i="196"/>
  <c r="G23" i="196"/>
  <c r="F23" i="196"/>
  <c r="E23" i="196"/>
  <c r="D23" i="196"/>
  <c r="C23" i="196"/>
  <c r="O22" i="196"/>
  <c r="N22" i="196"/>
  <c r="M22" i="196"/>
  <c r="L22" i="196"/>
  <c r="K22" i="196"/>
  <c r="J22" i="196"/>
  <c r="I22" i="196"/>
  <c r="H22" i="196"/>
  <c r="G22" i="196"/>
  <c r="F22" i="196"/>
  <c r="E22" i="196"/>
  <c r="D22" i="196"/>
  <c r="C22" i="196"/>
  <c r="O21" i="196"/>
  <c r="N21" i="196"/>
  <c r="M21" i="196"/>
  <c r="L21" i="196"/>
  <c r="K21" i="196"/>
  <c r="J21" i="196"/>
  <c r="I21" i="196"/>
  <c r="H21" i="196"/>
  <c r="G21" i="196"/>
  <c r="F21" i="196"/>
  <c r="E21" i="196"/>
  <c r="D21" i="196"/>
  <c r="C21" i="196"/>
  <c r="O20" i="196"/>
  <c r="N20" i="196"/>
  <c r="M20" i="196"/>
  <c r="L20" i="196"/>
  <c r="K20" i="196"/>
  <c r="J20" i="196"/>
  <c r="I20" i="196"/>
  <c r="H20" i="196"/>
  <c r="G20" i="196"/>
  <c r="F20" i="196"/>
  <c r="E20" i="196"/>
  <c r="D20" i="196"/>
  <c r="C20" i="196"/>
  <c r="O19" i="196"/>
  <c r="N19" i="196"/>
  <c r="M19" i="196"/>
  <c r="L19" i="196"/>
  <c r="K19" i="196"/>
  <c r="J19" i="196"/>
  <c r="I19" i="196"/>
  <c r="H19" i="196"/>
  <c r="G19" i="196"/>
  <c r="F19" i="196"/>
  <c r="E19" i="196"/>
  <c r="D19" i="196"/>
  <c r="C19" i="196"/>
  <c r="O18" i="196"/>
  <c r="N18" i="196"/>
  <c r="M18" i="196"/>
  <c r="L18" i="196"/>
  <c r="K18" i="196"/>
  <c r="J18" i="196"/>
  <c r="I18" i="196"/>
  <c r="H18" i="196"/>
  <c r="G18" i="196"/>
  <c r="F18" i="196"/>
  <c r="E18" i="196"/>
  <c r="D18" i="196"/>
  <c r="C18" i="196"/>
  <c r="O17" i="196"/>
  <c r="N17" i="196"/>
  <c r="M17" i="196"/>
  <c r="L17" i="196"/>
  <c r="K17" i="196"/>
  <c r="J17" i="196"/>
  <c r="I17" i="196"/>
  <c r="H17" i="196"/>
  <c r="G17" i="196"/>
  <c r="F17" i="196"/>
  <c r="E17" i="196"/>
  <c r="D17" i="196"/>
  <c r="C17" i="196"/>
  <c r="O16" i="196"/>
  <c r="N16" i="196"/>
  <c r="M16" i="196"/>
  <c r="L16" i="196"/>
  <c r="K16" i="196"/>
  <c r="J16" i="196"/>
  <c r="I16" i="196"/>
  <c r="H16" i="196"/>
  <c r="G16" i="196"/>
  <c r="F16" i="196"/>
  <c r="E16" i="196"/>
  <c r="D16" i="196"/>
  <c r="C16" i="196"/>
  <c r="O15" i="196"/>
  <c r="N15" i="196"/>
  <c r="M15" i="196"/>
  <c r="L15" i="196"/>
  <c r="K15" i="196"/>
  <c r="J15" i="196"/>
  <c r="I15" i="196"/>
  <c r="H15" i="196"/>
  <c r="G15" i="196"/>
  <c r="F15" i="196"/>
  <c r="E15" i="196"/>
  <c r="D15" i="196"/>
  <c r="C15" i="196"/>
  <c r="O32" i="195"/>
  <c r="N32" i="195"/>
  <c r="M32" i="195"/>
  <c r="L32" i="195"/>
  <c r="K32" i="195"/>
  <c r="J32" i="195"/>
  <c r="I32" i="195"/>
  <c r="H32" i="195"/>
  <c r="G32" i="195"/>
  <c r="F32" i="195"/>
  <c r="E32" i="195"/>
  <c r="D32" i="195"/>
  <c r="C32" i="195"/>
  <c r="O31" i="195"/>
  <c r="N31" i="195"/>
  <c r="M31" i="195"/>
  <c r="L31" i="195"/>
  <c r="K31" i="195"/>
  <c r="J31" i="195"/>
  <c r="I31" i="195"/>
  <c r="H31" i="195"/>
  <c r="G31" i="195"/>
  <c r="F31" i="195"/>
  <c r="E31" i="195"/>
  <c r="D31" i="195"/>
  <c r="C31" i="195"/>
  <c r="O30" i="195"/>
  <c r="N30" i="195"/>
  <c r="M30" i="195"/>
  <c r="L30" i="195"/>
  <c r="K30" i="195"/>
  <c r="J30" i="195"/>
  <c r="I30" i="195"/>
  <c r="H30" i="195"/>
  <c r="G30" i="195"/>
  <c r="F30" i="195"/>
  <c r="E30" i="195"/>
  <c r="D30" i="195"/>
  <c r="C30" i="195"/>
  <c r="O29" i="195"/>
  <c r="N29" i="195"/>
  <c r="M29" i="195"/>
  <c r="L29" i="195"/>
  <c r="K29" i="195"/>
  <c r="J29" i="195"/>
  <c r="I29" i="195"/>
  <c r="H29" i="195"/>
  <c r="G29" i="195"/>
  <c r="F29" i="195"/>
  <c r="E29" i="195"/>
  <c r="D29" i="195"/>
  <c r="C29" i="195"/>
  <c r="O28" i="195"/>
  <c r="N28" i="195"/>
  <c r="M28" i="195"/>
  <c r="L28" i="195"/>
  <c r="K28" i="195"/>
  <c r="J28" i="195"/>
  <c r="I28" i="195"/>
  <c r="H28" i="195"/>
  <c r="G28" i="195"/>
  <c r="F28" i="195"/>
  <c r="E28" i="195"/>
  <c r="D28" i="195"/>
  <c r="C28" i="195"/>
  <c r="O24" i="195"/>
  <c r="N24" i="195"/>
  <c r="M24" i="195"/>
  <c r="L24" i="195"/>
  <c r="K24" i="195"/>
  <c r="J24" i="195"/>
  <c r="I24" i="195"/>
  <c r="H24" i="195"/>
  <c r="G24" i="195"/>
  <c r="F24" i="195"/>
  <c r="E24" i="195"/>
  <c r="D24" i="195"/>
  <c r="C24" i="195"/>
  <c r="O23" i="195"/>
  <c r="N23" i="195"/>
  <c r="M23" i="195"/>
  <c r="L23" i="195"/>
  <c r="K23" i="195"/>
  <c r="J23" i="195"/>
  <c r="I23" i="195"/>
  <c r="H23" i="195"/>
  <c r="G23" i="195"/>
  <c r="F23" i="195"/>
  <c r="E23" i="195"/>
  <c r="D23" i="195"/>
  <c r="C23" i="195"/>
  <c r="O22" i="195"/>
  <c r="N22" i="195"/>
  <c r="M22" i="195"/>
  <c r="L22" i="195"/>
  <c r="K22" i="195"/>
  <c r="J22" i="195"/>
  <c r="I22" i="195"/>
  <c r="H22" i="195"/>
  <c r="G22" i="195"/>
  <c r="F22" i="195"/>
  <c r="E22" i="195"/>
  <c r="D22" i="195"/>
  <c r="C22" i="195"/>
  <c r="O21" i="195"/>
  <c r="N21" i="195"/>
  <c r="M21" i="195"/>
  <c r="L21" i="195"/>
  <c r="K21" i="195"/>
  <c r="J21" i="195"/>
  <c r="I21" i="195"/>
  <c r="H21" i="195"/>
  <c r="G21" i="195"/>
  <c r="F21" i="195"/>
  <c r="E21" i="195"/>
  <c r="D21" i="195"/>
  <c r="C21" i="195"/>
  <c r="O20" i="195"/>
  <c r="N20" i="195"/>
  <c r="M20" i="195"/>
  <c r="L20" i="195"/>
  <c r="K20" i="195"/>
  <c r="J20" i="195"/>
  <c r="I20" i="195"/>
  <c r="H20" i="195"/>
  <c r="G20" i="195"/>
  <c r="F20" i="195"/>
  <c r="E20" i="195"/>
  <c r="D20" i="195"/>
  <c r="C20" i="195"/>
  <c r="O19" i="195"/>
  <c r="N19" i="195"/>
  <c r="M19" i="195"/>
  <c r="L19" i="195"/>
  <c r="K19" i="195"/>
  <c r="J19" i="195"/>
  <c r="I19" i="195"/>
  <c r="H19" i="195"/>
  <c r="G19" i="195"/>
  <c r="F19" i="195"/>
  <c r="E19" i="195"/>
  <c r="D19" i="195"/>
  <c r="C19" i="195"/>
  <c r="O18" i="195"/>
  <c r="N18" i="195"/>
  <c r="M18" i="195"/>
  <c r="L18" i="195"/>
  <c r="K18" i="195"/>
  <c r="J18" i="195"/>
  <c r="I18" i="195"/>
  <c r="H18" i="195"/>
  <c r="G18" i="195"/>
  <c r="F18" i="195"/>
  <c r="E18" i="195"/>
  <c r="D18" i="195"/>
  <c r="C18" i="195"/>
  <c r="O17" i="195"/>
  <c r="N17" i="195"/>
  <c r="M17" i="195"/>
  <c r="L17" i="195"/>
  <c r="K17" i="195"/>
  <c r="J17" i="195"/>
  <c r="I17" i="195"/>
  <c r="H17" i="195"/>
  <c r="G17" i="195"/>
  <c r="F17" i="195"/>
  <c r="E17" i="195"/>
  <c r="D17" i="195"/>
  <c r="C17" i="195"/>
  <c r="O16" i="195"/>
  <c r="N16" i="195"/>
  <c r="M16" i="195"/>
  <c r="L16" i="195"/>
  <c r="K16" i="195"/>
  <c r="J16" i="195"/>
  <c r="I16" i="195"/>
  <c r="H16" i="195"/>
  <c r="G16" i="195"/>
  <c r="F16" i="195"/>
  <c r="E16" i="195"/>
  <c r="D16" i="195"/>
  <c r="C16" i="195"/>
  <c r="O15" i="195"/>
  <c r="N15" i="195"/>
  <c r="M15" i="195"/>
  <c r="L15" i="195"/>
  <c r="K15" i="195"/>
  <c r="J15" i="195"/>
  <c r="I15" i="195"/>
  <c r="H15" i="195"/>
  <c r="G15" i="195"/>
  <c r="F15" i="195"/>
  <c r="E15" i="195"/>
  <c r="D15" i="195"/>
  <c r="C15" i="195"/>
  <c r="O32" i="194"/>
  <c r="N32" i="194"/>
  <c r="M32" i="194"/>
  <c r="L32" i="194"/>
  <c r="K32" i="194"/>
  <c r="J32" i="194"/>
  <c r="I32" i="194"/>
  <c r="H32" i="194"/>
  <c r="G32" i="194"/>
  <c r="F32" i="194"/>
  <c r="E32" i="194"/>
  <c r="D32" i="194"/>
  <c r="C32" i="194"/>
  <c r="O31" i="194"/>
  <c r="N31" i="194"/>
  <c r="M31" i="194"/>
  <c r="L31" i="194"/>
  <c r="K31" i="194"/>
  <c r="J31" i="194"/>
  <c r="I31" i="194"/>
  <c r="H31" i="194"/>
  <c r="G31" i="194"/>
  <c r="F31" i="194"/>
  <c r="E31" i="194"/>
  <c r="D31" i="194"/>
  <c r="C31" i="194"/>
  <c r="O30" i="194"/>
  <c r="N30" i="194"/>
  <c r="M30" i="194"/>
  <c r="L30" i="194"/>
  <c r="K30" i="194"/>
  <c r="J30" i="194"/>
  <c r="I30" i="194"/>
  <c r="H30" i="194"/>
  <c r="G30" i="194"/>
  <c r="F30" i="194"/>
  <c r="E30" i="194"/>
  <c r="D30" i="194"/>
  <c r="C30" i="194"/>
  <c r="O29" i="194"/>
  <c r="N29" i="194"/>
  <c r="M29" i="194"/>
  <c r="L29" i="194"/>
  <c r="K29" i="194"/>
  <c r="J29" i="194"/>
  <c r="I29" i="194"/>
  <c r="H29" i="194"/>
  <c r="G29" i="194"/>
  <c r="F29" i="194"/>
  <c r="E29" i="194"/>
  <c r="D29" i="194"/>
  <c r="C29" i="194"/>
  <c r="O28" i="194"/>
  <c r="N28" i="194"/>
  <c r="M28" i="194"/>
  <c r="L28" i="194"/>
  <c r="K28" i="194"/>
  <c r="J28" i="194"/>
  <c r="I28" i="194"/>
  <c r="H28" i="194"/>
  <c r="G28" i="194"/>
  <c r="F28" i="194"/>
  <c r="E28" i="194"/>
  <c r="D28" i="194"/>
  <c r="C28" i="194"/>
  <c r="O24" i="194"/>
  <c r="N24" i="194"/>
  <c r="M24" i="194"/>
  <c r="L24" i="194"/>
  <c r="K24" i="194"/>
  <c r="J24" i="194"/>
  <c r="I24" i="194"/>
  <c r="H24" i="194"/>
  <c r="G24" i="194"/>
  <c r="F24" i="194"/>
  <c r="E24" i="194"/>
  <c r="D24" i="194"/>
  <c r="C24" i="194"/>
  <c r="O23" i="194"/>
  <c r="N23" i="194"/>
  <c r="M23" i="194"/>
  <c r="L23" i="194"/>
  <c r="K23" i="194"/>
  <c r="J23" i="194"/>
  <c r="I23" i="194"/>
  <c r="H23" i="194"/>
  <c r="G23" i="194"/>
  <c r="F23" i="194"/>
  <c r="E23" i="194"/>
  <c r="D23" i="194"/>
  <c r="C23" i="194"/>
  <c r="O22" i="194"/>
  <c r="N22" i="194"/>
  <c r="M22" i="194"/>
  <c r="L22" i="194"/>
  <c r="K22" i="194"/>
  <c r="J22" i="194"/>
  <c r="I22" i="194"/>
  <c r="H22" i="194"/>
  <c r="G22" i="194"/>
  <c r="F22" i="194"/>
  <c r="E22" i="194"/>
  <c r="D22" i="194"/>
  <c r="C22" i="194"/>
  <c r="O21" i="194"/>
  <c r="N21" i="194"/>
  <c r="M21" i="194"/>
  <c r="L21" i="194"/>
  <c r="K21" i="194"/>
  <c r="J21" i="194"/>
  <c r="I21" i="194"/>
  <c r="H21" i="194"/>
  <c r="G21" i="194"/>
  <c r="F21" i="194"/>
  <c r="E21" i="194"/>
  <c r="D21" i="194"/>
  <c r="C21" i="194"/>
  <c r="O20" i="194"/>
  <c r="N20" i="194"/>
  <c r="M20" i="194"/>
  <c r="L20" i="194"/>
  <c r="K20" i="194"/>
  <c r="J20" i="194"/>
  <c r="I20" i="194"/>
  <c r="H20" i="194"/>
  <c r="G20" i="194"/>
  <c r="F20" i="194"/>
  <c r="E20" i="194"/>
  <c r="D20" i="194"/>
  <c r="C20" i="194"/>
  <c r="O19" i="194"/>
  <c r="N19" i="194"/>
  <c r="M19" i="194"/>
  <c r="L19" i="194"/>
  <c r="K19" i="194"/>
  <c r="J19" i="194"/>
  <c r="I19" i="194"/>
  <c r="H19" i="194"/>
  <c r="G19" i="194"/>
  <c r="F19" i="194"/>
  <c r="E19" i="194"/>
  <c r="D19" i="194"/>
  <c r="C19" i="194"/>
  <c r="O18" i="194"/>
  <c r="N18" i="194"/>
  <c r="M18" i="194"/>
  <c r="L18" i="194"/>
  <c r="K18" i="194"/>
  <c r="J18" i="194"/>
  <c r="I18" i="194"/>
  <c r="H18" i="194"/>
  <c r="G18" i="194"/>
  <c r="F18" i="194"/>
  <c r="E18" i="194"/>
  <c r="D18" i="194"/>
  <c r="C18" i="194"/>
  <c r="O17" i="194"/>
  <c r="N17" i="194"/>
  <c r="M17" i="194"/>
  <c r="L17" i="194"/>
  <c r="K17" i="194"/>
  <c r="J17" i="194"/>
  <c r="I17" i="194"/>
  <c r="H17" i="194"/>
  <c r="G17" i="194"/>
  <c r="F17" i="194"/>
  <c r="E17" i="194"/>
  <c r="D17" i="194"/>
  <c r="C17" i="194"/>
  <c r="O16" i="194"/>
  <c r="N16" i="194"/>
  <c r="M16" i="194"/>
  <c r="L16" i="194"/>
  <c r="K16" i="194"/>
  <c r="J16" i="194"/>
  <c r="I16" i="194"/>
  <c r="H16" i="194"/>
  <c r="G16" i="194"/>
  <c r="F16" i="194"/>
  <c r="E16" i="194"/>
  <c r="D16" i="194"/>
  <c r="C16" i="194"/>
  <c r="O15" i="194"/>
  <c r="N15" i="194"/>
  <c r="M15" i="194"/>
  <c r="L15" i="194"/>
  <c r="K15" i="194"/>
  <c r="J15" i="194"/>
  <c r="I15" i="194"/>
  <c r="H15" i="194"/>
  <c r="G15" i="194"/>
  <c r="F15" i="194"/>
  <c r="E15" i="194"/>
  <c r="D15" i="194"/>
  <c r="C15" i="194"/>
  <c r="O32" i="193"/>
  <c r="N32" i="193"/>
  <c r="M32" i="193"/>
  <c r="L32" i="193"/>
  <c r="K32" i="193"/>
  <c r="J32" i="193"/>
  <c r="I32" i="193"/>
  <c r="H32" i="193"/>
  <c r="G32" i="193"/>
  <c r="F32" i="193"/>
  <c r="E32" i="193"/>
  <c r="D32" i="193"/>
  <c r="C32" i="193"/>
  <c r="O31" i="193"/>
  <c r="N31" i="193"/>
  <c r="M31" i="193"/>
  <c r="L31" i="193"/>
  <c r="K31" i="193"/>
  <c r="J31" i="193"/>
  <c r="I31" i="193"/>
  <c r="H31" i="193"/>
  <c r="G31" i="193"/>
  <c r="F31" i="193"/>
  <c r="E31" i="193"/>
  <c r="D31" i="193"/>
  <c r="C31" i="193"/>
  <c r="O30" i="193"/>
  <c r="N30" i="193"/>
  <c r="M30" i="193"/>
  <c r="L30" i="193"/>
  <c r="K30" i="193"/>
  <c r="J30" i="193"/>
  <c r="I30" i="193"/>
  <c r="H30" i="193"/>
  <c r="G30" i="193"/>
  <c r="F30" i="193"/>
  <c r="E30" i="193"/>
  <c r="D30" i="193"/>
  <c r="C30" i="193"/>
  <c r="O29" i="193"/>
  <c r="N29" i="193"/>
  <c r="M29" i="193"/>
  <c r="L29" i="193"/>
  <c r="K29" i="193"/>
  <c r="J29" i="193"/>
  <c r="I29" i="193"/>
  <c r="H29" i="193"/>
  <c r="G29" i="193"/>
  <c r="F29" i="193"/>
  <c r="E29" i="193"/>
  <c r="D29" i="193"/>
  <c r="C29" i="193"/>
  <c r="O28" i="193"/>
  <c r="N28" i="193"/>
  <c r="M28" i="193"/>
  <c r="L28" i="193"/>
  <c r="K28" i="193"/>
  <c r="J28" i="193"/>
  <c r="I28" i="193"/>
  <c r="H28" i="193"/>
  <c r="G28" i="193"/>
  <c r="F28" i="193"/>
  <c r="E28" i="193"/>
  <c r="D28" i="193"/>
  <c r="C28" i="193"/>
  <c r="O24" i="193"/>
  <c r="N24" i="193"/>
  <c r="M24" i="193"/>
  <c r="L24" i="193"/>
  <c r="K24" i="193"/>
  <c r="J24" i="193"/>
  <c r="I24" i="193"/>
  <c r="H24" i="193"/>
  <c r="G24" i="193"/>
  <c r="F24" i="193"/>
  <c r="E24" i="193"/>
  <c r="D24" i="193"/>
  <c r="C24" i="193"/>
  <c r="O23" i="193"/>
  <c r="N23" i="193"/>
  <c r="M23" i="193"/>
  <c r="L23" i="193"/>
  <c r="K23" i="193"/>
  <c r="J23" i="193"/>
  <c r="I23" i="193"/>
  <c r="H23" i="193"/>
  <c r="G23" i="193"/>
  <c r="F23" i="193"/>
  <c r="E23" i="193"/>
  <c r="D23" i="193"/>
  <c r="C23" i="193"/>
  <c r="O22" i="193"/>
  <c r="N22" i="193"/>
  <c r="M22" i="193"/>
  <c r="L22" i="193"/>
  <c r="K22" i="193"/>
  <c r="J22" i="193"/>
  <c r="I22" i="193"/>
  <c r="H22" i="193"/>
  <c r="G22" i="193"/>
  <c r="F22" i="193"/>
  <c r="E22" i="193"/>
  <c r="D22" i="193"/>
  <c r="C22" i="193"/>
  <c r="O21" i="193"/>
  <c r="N21" i="193"/>
  <c r="M21" i="193"/>
  <c r="L21" i="193"/>
  <c r="K21" i="193"/>
  <c r="J21" i="193"/>
  <c r="I21" i="193"/>
  <c r="H21" i="193"/>
  <c r="G21" i="193"/>
  <c r="F21" i="193"/>
  <c r="E21" i="193"/>
  <c r="D21" i="193"/>
  <c r="C21" i="193"/>
  <c r="O20" i="193"/>
  <c r="N20" i="193"/>
  <c r="M20" i="193"/>
  <c r="L20" i="193"/>
  <c r="K20" i="193"/>
  <c r="J20" i="193"/>
  <c r="I20" i="193"/>
  <c r="H20" i="193"/>
  <c r="G20" i="193"/>
  <c r="F20" i="193"/>
  <c r="E20" i="193"/>
  <c r="D20" i="193"/>
  <c r="C20" i="193"/>
  <c r="O19" i="193"/>
  <c r="N19" i="193"/>
  <c r="M19" i="193"/>
  <c r="L19" i="193"/>
  <c r="K19" i="193"/>
  <c r="J19" i="193"/>
  <c r="I19" i="193"/>
  <c r="H19" i="193"/>
  <c r="G19" i="193"/>
  <c r="F19" i="193"/>
  <c r="E19" i="193"/>
  <c r="D19" i="193"/>
  <c r="C19" i="193"/>
  <c r="O18" i="193"/>
  <c r="N18" i="193"/>
  <c r="M18" i="193"/>
  <c r="L18" i="193"/>
  <c r="K18" i="193"/>
  <c r="J18" i="193"/>
  <c r="I18" i="193"/>
  <c r="H18" i="193"/>
  <c r="G18" i="193"/>
  <c r="F18" i="193"/>
  <c r="E18" i="193"/>
  <c r="D18" i="193"/>
  <c r="C18" i="193"/>
  <c r="O17" i="193"/>
  <c r="N17" i="193"/>
  <c r="M17" i="193"/>
  <c r="L17" i="193"/>
  <c r="K17" i="193"/>
  <c r="J17" i="193"/>
  <c r="I17" i="193"/>
  <c r="H17" i="193"/>
  <c r="G17" i="193"/>
  <c r="F17" i="193"/>
  <c r="E17" i="193"/>
  <c r="D17" i="193"/>
  <c r="C17" i="193"/>
  <c r="O16" i="193"/>
  <c r="N16" i="193"/>
  <c r="M16" i="193"/>
  <c r="L16" i="193"/>
  <c r="K16" i="193"/>
  <c r="J16" i="193"/>
  <c r="I16" i="193"/>
  <c r="H16" i="193"/>
  <c r="G16" i="193"/>
  <c r="F16" i="193"/>
  <c r="E16" i="193"/>
  <c r="D16" i="193"/>
  <c r="C16" i="193"/>
  <c r="O15" i="193"/>
  <c r="N15" i="193"/>
  <c r="M15" i="193"/>
  <c r="L15" i="193"/>
  <c r="K15" i="193"/>
  <c r="J15" i="193"/>
  <c r="I15" i="193"/>
  <c r="H15" i="193"/>
  <c r="G15" i="193"/>
  <c r="F15" i="193"/>
  <c r="E15" i="193"/>
  <c r="D15" i="193"/>
  <c r="C15" i="193"/>
  <c r="O32" i="192"/>
  <c r="N32" i="192"/>
  <c r="M32" i="192"/>
  <c r="L32" i="192"/>
  <c r="K32" i="192"/>
  <c r="J32" i="192"/>
  <c r="I32" i="192"/>
  <c r="H32" i="192"/>
  <c r="G32" i="192"/>
  <c r="F32" i="192"/>
  <c r="E32" i="192"/>
  <c r="D32" i="192"/>
  <c r="C32" i="192"/>
  <c r="O31" i="192"/>
  <c r="N31" i="192"/>
  <c r="M31" i="192"/>
  <c r="L31" i="192"/>
  <c r="K31" i="192"/>
  <c r="J31" i="192"/>
  <c r="I31" i="192"/>
  <c r="H31" i="192"/>
  <c r="G31" i="192"/>
  <c r="F31" i="192"/>
  <c r="E31" i="192"/>
  <c r="D31" i="192"/>
  <c r="C31" i="192"/>
  <c r="O30" i="192"/>
  <c r="N30" i="192"/>
  <c r="M30" i="192"/>
  <c r="L30" i="192"/>
  <c r="K30" i="192"/>
  <c r="J30" i="192"/>
  <c r="I30" i="192"/>
  <c r="H30" i="192"/>
  <c r="G30" i="192"/>
  <c r="F30" i="192"/>
  <c r="E30" i="192"/>
  <c r="D30" i="192"/>
  <c r="C30" i="192"/>
  <c r="O29" i="192"/>
  <c r="N29" i="192"/>
  <c r="M29" i="192"/>
  <c r="L29" i="192"/>
  <c r="K29" i="192"/>
  <c r="J29" i="192"/>
  <c r="I29" i="192"/>
  <c r="H29" i="192"/>
  <c r="G29" i="192"/>
  <c r="F29" i="192"/>
  <c r="E29" i="192"/>
  <c r="D29" i="192"/>
  <c r="C29" i="192"/>
  <c r="O28" i="192"/>
  <c r="N28" i="192"/>
  <c r="M28" i="192"/>
  <c r="L28" i="192"/>
  <c r="K28" i="192"/>
  <c r="J28" i="192"/>
  <c r="I28" i="192"/>
  <c r="H28" i="192"/>
  <c r="G28" i="192"/>
  <c r="F28" i="192"/>
  <c r="E28" i="192"/>
  <c r="D28" i="192"/>
  <c r="C28" i="192"/>
  <c r="O24" i="192"/>
  <c r="N24" i="192"/>
  <c r="M24" i="192"/>
  <c r="L24" i="192"/>
  <c r="K24" i="192"/>
  <c r="J24" i="192"/>
  <c r="I24" i="192"/>
  <c r="H24" i="192"/>
  <c r="G24" i="192"/>
  <c r="F24" i="192"/>
  <c r="E24" i="192"/>
  <c r="D24" i="192"/>
  <c r="C24" i="192"/>
  <c r="O23" i="192"/>
  <c r="N23" i="192"/>
  <c r="M23" i="192"/>
  <c r="L23" i="192"/>
  <c r="K23" i="192"/>
  <c r="J23" i="192"/>
  <c r="I23" i="192"/>
  <c r="H23" i="192"/>
  <c r="G23" i="192"/>
  <c r="F23" i="192"/>
  <c r="E23" i="192"/>
  <c r="D23" i="192"/>
  <c r="C23" i="192"/>
  <c r="O22" i="192"/>
  <c r="N22" i="192"/>
  <c r="M22" i="192"/>
  <c r="L22" i="192"/>
  <c r="K22" i="192"/>
  <c r="J22" i="192"/>
  <c r="I22" i="192"/>
  <c r="H22" i="192"/>
  <c r="G22" i="192"/>
  <c r="F22" i="192"/>
  <c r="E22" i="192"/>
  <c r="D22" i="192"/>
  <c r="C22" i="192"/>
  <c r="O21" i="192"/>
  <c r="N21" i="192"/>
  <c r="M21" i="192"/>
  <c r="L21" i="192"/>
  <c r="K21" i="192"/>
  <c r="J21" i="192"/>
  <c r="I21" i="192"/>
  <c r="H21" i="192"/>
  <c r="G21" i="192"/>
  <c r="F21" i="192"/>
  <c r="E21" i="192"/>
  <c r="D21" i="192"/>
  <c r="C21" i="192"/>
  <c r="O20" i="192"/>
  <c r="N20" i="192"/>
  <c r="M20" i="192"/>
  <c r="L20" i="192"/>
  <c r="K20" i="192"/>
  <c r="J20" i="192"/>
  <c r="I20" i="192"/>
  <c r="H20" i="192"/>
  <c r="G20" i="192"/>
  <c r="F20" i="192"/>
  <c r="E20" i="192"/>
  <c r="D20" i="192"/>
  <c r="C20" i="192"/>
  <c r="O19" i="192"/>
  <c r="N19" i="192"/>
  <c r="M19" i="192"/>
  <c r="L19" i="192"/>
  <c r="K19" i="192"/>
  <c r="J19" i="192"/>
  <c r="I19" i="192"/>
  <c r="H19" i="192"/>
  <c r="G19" i="192"/>
  <c r="F19" i="192"/>
  <c r="E19" i="192"/>
  <c r="D19" i="192"/>
  <c r="C19" i="192"/>
  <c r="O18" i="192"/>
  <c r="N18" i="192"/>
  <c r="M18" i="192"/>
  <c r="L18" i="192"/>
  <c r="K18" i="192"/>
  <c r="J18" i="192"/>
  <c r="I18" i="192"/>
  <c r="H18" i="192"/>
  <c r="G18" i="192"/>
  <c r="F18" i="192"/>
  <c r="E18" i="192"/>
  <c r="D18" i="192"/>
  <c r="C18" i="192"/>
  <c r="O17" i="192"/>
  <c r="N17" i="192"/>
  <c r="M17" i="192"/>
  <c r="L17" i="192"/>
  <c r="K17" i="192"/>
  <c r="J17" i="192"/>
  <c r="I17" i="192"/>
  <c r="H17" i="192"/>
  <c r="G17" i="192"/>
  <c r="F17" i="192"/>
  <c r="E17" i="192"/>
  <c r="D17" i="192"/>
  <c r="C17" i="192"/>
  <c r="O16" i="192"/>
  <c r="N16" i="192"/>
  <c r="M16" i="192"/>
  <c r="L16" i="192"/>
  <c r="K16" i="192"/>
  <c r="J16" i="192"/>
  <c r="I16" i="192"/>
  <c r="H16" i="192"/>
  <c r="G16" i="192"/>
  <c r="F16" i="192"/>
  <c r="E16" i="192"/>
  <c r="D16" i="192"/>
  <c r="C16" i="192"/>
  <c r="O15" i="192"/>
  <c r="N15" i="192"/>
  <c r="M15" i="192"/>
  <c r="L15" i="192"/>
  <c r="K15" i="192"/>
  <c r="J15" i="192"/>
  <c r="I15" i="192"/>
  <c r="H15" i="192"/>
  <c r="G15" i="192"/>
  <c r="F15" i="192"/>
  <c r="E15" i="192"/>
  <c r="D15" i="192"/>
  <c r="C15" i="192"/>
  <c r="O32" i="191"/>
  <c r="N32" i="191"/>
  <c r="M32" i="191"/>
  <c r="L32" i="191"/>
  <c r="K32" i="191"/>
  <c r="J32" i="191"/>
  <c r="I32" i="191"/>
  <c r="H32" i="191"/>
  <c r="G32" i="191"/>
  <c r="F32" i="191"/>
  <c r="E32" i="191"/>
  <c r="D32" i="191"/>
  <c r="C32" i="191"/>
  <c r="O31" i="191"/>
  <c r="N31" i="191"/>
  <c r="M31" i="191"/>
  <c r="L31" i="191"/>
  <c r="K31" i="191"/>
  <c r="J31" i="191"/>
  <c r="I31" i="191"/>
  <c r="H31" i="191"/>
  <c r="G31" i="191"/>
  <c r="F31" i="191"/>
  <c r="E31" i="191"/>
  <c r="D31" i="191"/>
  <c r="C31" i="191"/>
  <c r="O30" i="191"/>
  <c r="N30" i="191"/>
  <c r="M30" i="191"/>
  <c r="L30" i="191"/>
  <c r="K30" i="191"/>
  <c r="J30" i="191"/>
  <c r="I30" i="191"/>
  <c r="H30" i="191"/>
  <c r="G30" i="191"/>
  <c r="F30" i="191"/>
  <c r="E30" i="191"/>
  <c r="D30" i="191"/>
  <c r="C30" i="191"/>
  <c r="O29" i="191"/>
  <c r="N29" i="191"/>
  <c r="M29" i="191"/>
  <c r="L29" i="191"/>
  <c r="K29" i="191"/>
  <c r="J29" i="191"/>
  <c r="I29" i="191"/>
  <c r="H29" i="191"/>
  <c r="G29" i="191"/>
  <c r="F29" i="191"/>
  <c r="E29" i="191"/>
  <c r="D29" i="191"/>
  <c r="C29" i="191"/>
  <c r="O28" i="191"/>
  <c r="N28" i="191"/>
  <c r="M28" i="191"/>
  <c r="L28" i="191"/>
  <c r="K28" i="191"/>
  <c r="J28" i="191"/>
  <c r="I28" i="191"/>
  <c r="H28" i="191"/>
  <c r="G28" i="191"/>
  <c r="F28" i="191"/>
  <c r="E28" i="191"/>
  <c r="D28" i="191"/>
  <c r="C28" i="191"/>
  <c r="O24" i="191"/>
  <c r="N24" i="191"/>
  <c r="M24" i="191"/>
  <c r="L24" i="191"/>
  <c r="K24" i="191"/>
  <c r="J24" i="191"/>
  <c r="I24" i="191"/>
  <c r="H24" i="191"/>
  <c r="G24" i="191"/>
  <c r="F24" i="191"/>
  <c r="E24" i="191"/>
  <c r="D24" i="191"/>
  <c r="C24" i="191"/>
  <c r="O23" i="191"/>
  <c r="N23" i="191"/>
  <c r="M23" i="191"/>
  <c r="L23" i="191"/>
  <c r="K23" i="191"/>
  <c r="J23" i="191"/>
  <c r="I23" i="191"/>
  <c r="H23" i="191"/>
  <c r="G23" i="191"/>
  <c r="F23" i="191"/>
  <c r="E23" i="191"/>
  <c r="D23" i="191"/>
  <c r="C23" i="191"/>
  <c r="O22" i="191"/>
  <c r="N22" i="191"/>
  <c r="M22" i="191"/>
  <c r="L22" i="191"/>
  <c r="K22" i="191"/>
  <c r="J22" i="191"/>
  <c r="I22" i="191"/>
  <c r="H22" i="191"/>
  <c r="G22" i="191"/>
  <c r="F22" i="191"/>
  <c r="E22" i="191"/>
  <c r="D22" i="191"/>
  <c r="C22" i="191"/>
  <c r="O21" i="191"/>
  <c r="N21" i="191"/>
  <c r="M21" i="191"/>
  <c r="L21" i="191"/>
  <c r="K21" i="191"/>
  <c r="J21" i="191"/>
  <c r="I21" i="191"/>
  <c r="H21" i="191"/>
  <c r="G21" i="191"/>
  <c r="F21" i="191"/>
  <c r="E21" i="191"/>
  <c r="D21" i="191"/>
  <c r="C21" i="191"/>
  <c r="O20" i="191"/>
  <c r="N20" i="191"/>
  <c r="M20" i="191"/>
  <c r="L20" i="191"/>
  <c r="K20" i="191"/>
  <c r="J20" i="191"/>
  <c r="I20" i="191"/>
  <c r="H20" i="191"/>
  <c r="G20" i="191"/>
  <c r="F20" i="191"/>
  <c r="E20" i="191"/>
  <c r="D20" i="191"/>
  <c r="C20" i="191"/>
  <c r="O19" i="191"/>
  <c r="N19" i="191"/>
  <c r="M19" i="191"/>
  <c r="L19" i="191"/>
  <c r="K19" i="191"/>
  <c r="J19" i="191"/>
  <c r="I19" i="191"/>
  <c r="H19" i="191"/>
  <c r="G19" i="191"/>
  <c r="F19" i="191"/>
  <c r="E19" i="191"/>
  <c r="D19" i="191"/>
  <c r="C19" i="191"/>
  <c r="O18" i="191"/>
  <c r="N18" i="191"/>
  <c r="M18" i="191"/>
  <c r="L18" i="191"/>
  <c r="K18" i="191"/>
  <c r="J18" i="191"/>
  <c r="I18" i="191"/>
  <c r="H18" i="191"/>
  <c r="G18" i="191"/>
  <c r="F18" i="191"/>
  <c r="E18" i="191"/>
  <c r="D18" i="191"/>
  <c r="C18" i="191"/>
  <c r="O17" i="191"/>
  <c r="N17" i="191"/>
  <c r="M17" i="191"/>
  <c r="L17" i="191"/>
  <c r="K17" i="191"/>
  <c r="J17" i="191"/>
  <c r="I17" i="191"/>
  <c r="H17" i="191"/>
  <c r="G17" i="191"/>
  <c r="F17" i="191"/>
  <c r="E17" i="191"/>
  <c r="D17" i="191"/>
  <c r="C17" i="191"/>
  <c r="O16" i="191"/>
  <c r="N16" i="191"/>
  <c r="M16" i="191"/>
  <c r="L16" i="191"/>
  <c r="K16" i="191"/>
  <c r="J16" i="191"/>
  <c r="I16" i="191"/>
  <c r="H16" i="191"/>
  <c r="G16" i="191"/>
  <c r="F16" i="191"/>
  <c r="E16" i="191"/>
  <c r="D16" i="191"/>
  <c r="C16" i="191"/>
  <c r="O15" i="191"/>
  <c r="N15" i="191"/>
  <c r="M15" i="191"/>
  <c r="L15" i="191"/>
  <c r="K15" i="191"/>
  <c r="J15" i="191"/>
  <c r="I15" i="191"/>
  <c r="H15" i="191"/>
  <c r="G15" i="191"/>
  <c r="F15" i="191"/>
  <c r="E15" i="191"/>
  <c r="D15" i="191"/>
  <c r="C15" i="191"/>
  <c r="O32" i="190"/>
  <c r="N32" i="190"/>
  <c r="M32" i="190"/>
  <c r="L32" i="190"/>
  <c r="K32" i="190"/>
  <c r="J32" i="190"/>
  <c r="I32" i="190"/>
  <c r="H32" i="190"/>
  <c r="G32" i="190"/>
  <c r="F32" i="190"/>
  <c r="E32" i="190"/>
  <c r="D32" i="190"/>
  <c r="C32" i="190"/>
  <c r="O31" i="190"/>
  <c r="N31" i="190"/>
  <c r="M31" i="190"/>
  <c r="L31" i="190"/>
  <c r="K31" i="190"/>
  <c r="J31" i="190"/>
  <c r="I31" i="190"/>
  <c r="H31" i="190"/>
  <c r="G31" i="190"/>
  <c r="F31" i="190"/>
  <c r="E31" i="190"/>
  <c r="D31" i="190"/>
  <c r="C31" i="190"/>
  <c r="O30" i="190"/>
  <c r="N30" i="190"/>
  <c r="M30" i="190"/>
  <c r="L30" i="190"/>
  <c r="K30" i="190"/>
  <c r="J30" i="190"/>
  <c r="I30" i="190"/>
  <c r="H30" i="190"/>
  <c r="G30" i="190"/>
  <c r="F30" i="190"/>
  <c r="E30" i="190"/>
  <c r="D30" i="190"/>
  <c r="C30" i="190"/>
  <c r="O29" i="190"/>
  <c r="N29" i="190"/>
  <c r="M29" i="190"/>
  <c r="L29" i="190"/>
  <c r="K29" i="190"/>
  <c r="J29" i="190"/>
  <c r="I29" i="190"/>
  <c r="H29" i="190"/>
  <c r="G29" i="190"/>
  <c r="F29" i="190"/>
  <c r="E29" i="190"/>
  <c r="D29" i="190"/>
  <c r="C29" i="190"/>
  <c r="O28" i="190"/>
  <c r="N28" i="190"/>
  <c r="M28" i="190"/>
  <c r="L28" i="190"/>
  <c r="K28" i="190"/>
  <c r="J28" i="190"/>
  <c r="I28" i="190"/>
  <c r="H28" i="190"/>
  <c r="G28" i="190"/>
  <c r="F28" i="190"/>
  <c r="E28" i="190"/>
  <c r="D28" i="190"/>
  <c r="C28" i="190"/>
  <c r="O24" i="190"/>
  <c r="N24" i="190"/>
  <c r="M24" i="190"/>
  <c r="L24" i="190"/>
  <c r="K24" i="190"/>
  <c r="J24" i="190"/>
  <c r="I24" i="190"/>
  <c r="H24" i="190"/>
  <c r="G24" i="190"/>
  <c r="F24" i="190"/>
  <c r="E24" i="190"/>
  <c r="D24" i="190"/>
  <c r="C24" i="190"/>
  <c r="O23" i="190"/>
  <c r="N23" i="190"/>
  <c r="M23" i="190"/>
  <c r="L23" i="190"/>
  <c r="K23" i="190"/>
  <c r="J23" i="190"/>
  <c r="I23" i="190"/>
  <c r="H23" i="190"/>
  <c r="G23" i="190"/>
  <c r="F23" i="190"/>
  <c r="E23" i="190"/>
  <c r="D23" i="190"/>
  <c r="C23" i="190"/>
  <c r="O22" i="190"/>
  <c r="N22" i="190"/>
  <c r="M22" i="190"/>
  <c r="L22" i="190"/>
  <c r="K22" i="190"/>
  <c r="J22" i="190"/>
  <c r="I22" i="190"/>
  <c r="H22" i="190"/>
  <c r="G22" i="190"/>
  <c r="F22" i="190"/>
  <c r="E22" i="190"/>
  <c r="D22" i="190"/>
  <c r="C22" i="190"/>
  <c r="O21" i="190"/>
  <c r="N21" i="190"/>
  <c r="M21" i="190"/>
  <c r="L21" i="190"/>
  <c r="K21" i="190"/>
  <c r="J21" i="190"/>
  <c r="I21" i="190"/>
  <c r="H21" i="190"/>
  <c r="G21" i="190"/>
  <c r="F21" i="190"/>
  <c r="E21" i="190"/>
  <c r="D21" i="190"/>
  <c r="C21" i="190"/>
  <c r="O20" i="190"/>
  <c r="N20" i="190"/>
  <c r="M20" i="190"/>
  <c r="L20" i="190"/>
  <c r="K20" i="190"/>
  <c r="J20" i="190"/>
  <c r="I20" i="190"/>
  <c r="H20" i="190"/>
  <c r="G20" i="190"/>
  <c r="F20" i="190"/>
  <c r="E20" i="190"/>
  <c r="D20" i="190"/>
  <c r="C20" i="190"/>
  <c r="O19" i="190"/>
  <c r="N19" i="190"/>
  <c r="M19" i="190"/>
  <c r="L19" i="190"/>
  <c r="K19" i="190"/>
  <c r="J19" i="190"/>
  <c r="I19" i="190"/>
  <c r="H19" i="190"/>
  <c r="G19" i="190"/>
  <c r="F19" i="190"/>
  <c r="E19" i="190"/>
  <c r="D19" i="190"/>
  <c r="C19" i="190"/>
  <c r="O18" i="190"/>
  <c r="N18" i="190"/>
  <c r="M18" i="190"/>
  <c r="L18" i="190"/>
  <c r="K18" i="190"/>
  <c r="J18" i="190"/>
  <c r="I18" i="190"/>
  <c r="H18" i="190"/>
  <c r="G18" i="190"/>
  <c r="F18" i="190"/>
  <c r="E18" i="190"/>
  <c r="D18" i="190"/>
  <c r="C18" i="190"/>
  <c r="O17" i="190"/>
  <c r="N17" i="190"/>
  <c r="M17" i="190"/>
  <c r="L17" i="190"/>
  <c r="K17" i="190"/>
  <c r="J17" i="190"/>
  <c r="I17" i="190"/>
  <c r="H17" i="190"/>
  <c r="G17" i="190"/>
  <c r="F17" i="190"/>
  <c r="E17" i="190"/>
  <c r="D17" i="190"/>
  <c r="C17" i="190"/>
  <c r="O16" i="190"/>
  <c r="N16" i="190"/>
  <c r="M16" i="190"/>
  <c r="L16" i="190"/>
  <c r="K16" i="190"/>
  <c r="J16" i="190"/>
  <c r="I16" i="190"/>
  <c r="H16" i="190"/>
  <c r="G16" i="190"/>
  <c r="F16" i="190"/>
  <c r="E16" i="190"/>
  <c r="D16" i="190"/>
  <c r="C16" i="190"/>
  <c r="O15" i="190"/>
  <c r="N15" i="190"/>
  <c r="M15" i="190"/>
  <c r="L15" i="190"/>
  <c r="K15" i="190"/>
  <c r="J15" i="190"/>
  <c r="I15" i="190"/>
  <c r="H15" i="190"/>
  <c r="G15" i="190"/>
  <c r="F15" i="190"/>
  <c r="E15" i="190"/>
  <c r="D15" i="190"/>
  <c r="C15" i="190"/>
  <c r="O32" i="189"/>
  <c r="N32" i="189"/>
  <c r="M32" i="189"/>
  <c r="L32" i="189"/>
  <c r="K32" i="189"/>
  <c r="J32" i="189"/>
  <c r="I32" i="189"/>
  <c r="H32" i="189"/>
  <c r="G32" i="189"/>
  <c r="F32" i="189"/>
  <c r="E32" i="189"/>
  <c r="D32" i="189"/>
  <c r="C32" i="189"/>
  <c r="O31" i="189"/>
  <c r="N31" i="189"/>
  <c r="M31" i="189"/>
  <c r="L31" i="189"/>
  <c r="K31" i="189"/>
  <c r="J31" i="189"/>
  <c r="I31" i="189"/>
  <c r="H31" i="189"/>
  <c r="G31" i="189"/>
  <c r="F31" i="189"/>
  <c r="E31" i="189"/>
  <c r="D31" i="189"/>
  <c r="C31" i="189"/>
  <c r="O30" i="189"/>
  <c r="N30" i="189"/>
  <c r="M30" i="189"/>
  <c r="L30" i="189"/>
  <c r="K30" i="189"/>
  <c r="J30" i="189"/>
  <c r="I30" i="189"/>
  <c r="H30" i="189"/>
  <c r="G30" i="189"/>
  <c r="F30" i="189"/>
  <c r="E30" i="189"/>
  <c r="D30" i="189"/>
  <c r="C30" i="189"/>
  <c r="O29" i="189"/>
  <c r="N29" i="189"/>
  <c r="M29" i="189"/>
  <c r="L29" i="189"/>
  <c r="K29" i="189"/>
  <c r="J29" i="189"/>
  <c r="I29" i="189"/>
  <c r="H29" i="189"/>
  <c r="G29" i="189"/>
  <c r="F29" i="189"/>
  <c r="E29" i="189"/>
  <c r="D29" i="189"/>
  <c r="C29" i="189"/>
  <c r="O28" i="189"/>
  <c r="N28" i="189"/>
  <c r="M28" i="189"/>
  <c r="L28" i="189"/>
  <c r="K28" i="189"/>
  <c r="J28" i="189"/>
  <c r="I28" i="189"/>
  <c r="H28" i="189"/>
  <c r="G28" i="189"/>
  <c r="F28" i="189"/>
  <c r="E28" i="189"/>
  <c r="D28" i="189"/>
  <c r="C28" i="189"/>
  <c r="O24" i="189"/>
  <c r="N24" i="189"/>
  <c r="M24" i="189"/>
  <c r="L24" i="189"/>
  <c r="K24" i="189"/>
  <c r="J24" i="189"/>
  <c r="I24" i="189"/>
  <c r="H24" i="189"/>
  <c r="G24" i="189"/>
  <c r="F24" i="189"/>
  <c r="E24" i="189"/>
  <c r="D24" i="189"/>
  <c r="C24" i="189"/>
  <c r="O23" i="189"/>
  <c r="N23" i="189"/>
  <c r="M23" i="189"/>
  <c r="L23" i="189"/>
  <c r="K23" i="189"/>
  <c r="J23" i="189"/>
  <c r="I23" i="189"/>
  <c r="H23" i="189"/>
  <c r="G23" i="189"/>
  <c r="F23" i="189"/>
  <c r="E23" i="189"/>
  <c r="D23" i="189"/>
  <c r="C23" i="189"/>
  <c r="O22" i="189"/>
  <c r="N22" i="189"/>
  <c r="M22" i="189"/>
  <c r="L22" i="189"/>
  <c r="K22" i="189"/>
  <c r="J22" i="189"/>
  <c r="I22" i="189"/>
  <c r="H22" i="189"/>
  <c r="G22" i="189"/>
  <c r="F22" i="189"/>
  <c r="E22" i="189"/>
  <c r="D22" i="189"/>
  <c r="C22" i="189"/>
  <c r="O21" i="189"/>
  <c r="N21" i="189"/>
  <c r="M21" i="189"/>
  <c r="L21" i="189"/>
  <c r="K21" i="189"/>
  <c r="J21" i="189"/>
  <c r="I21" i="189"/>
  <c r="H21" i="189"/>
  <c r="G21" i="189"/>
  <c r="F21" i="189"/>
  <c r="E21" i="189"/>
  <c r="D21" i="189"/>
  <c r="C21" i="189"/>
  <c r="O20" i="189"/>
  <c r="N20" i="189"/>
  <c r="M20" i="189"/>
  <c r="L20" i="189"/>
  <c r="K20" i="189"/>
  <c r="J20" i="189"/>
  <c r="I20" i="189"/>
  <c r="H20" i="189"/>
  <c r="G20" i="189"/>
  <c r="F20" i="189"/>
  <c r="E20" i="189"/>
  <c r="D20" i="189"/>
  <c r="C20" i="189"/>
  <c r="O19" i="189"/>
  <c r="N19" i="189"/>
  <c r="M19" i="189"/>
  <c r="L19" i="189"/>
  <c r="K19" i="189"/>
  <c r="J19" i="189"/>
  <c r="I19" i="189"/>
  <c r="H19" i="189"/>
  <c r="G19" i="189"/>
  <c r="F19" i="189"/>
  <c r="E19" i="189"/>
  <c r="D19" i="189"/>
  <c r="C19" i="189"/>
  <c r="O18" i="189"/>
  <c r="N18" i="189"/>
  <c r="M18" i="189"/>
  <c r="L18" i="189"/>
  <c r="K18" i="189"/>
  <c r="J18" i="189"/>
  <c r="I18" i="189"/>
  <c r="H18" i="189"/>
  <c r="G18" i="189"/>
  <c r="F18" i="189"/>
  <c r="E18" i="189"/>
  <c r="D18" i="189"/>
  <c r="C18" i="189"/>
  <c r="O17" i="189"/>
  <c r="N17" i="189"/>
  <c r="M17" i="189"/>
  <c r="L17" i="189"/>
  <c r="K17" i="189"/>
  <c r="J17" i="189"/>
  <c r="I17" i="189"/>
  <c r="H17" i="189"/>
  <c r="G17" i="189"/>
  <c r="F17" i="189"/>
  <c r="E17" i="189"/>
  <c r="D17" i="189"/>
  <c r="C17" i="189"/>
  <c r="O16" i="189"/>
  <c r="N16" i="189"/>
  <c r="M16" i="189"/>
  <c r="L16" i="189"/>
  <c r="K16" i="189"/>
  <c r="J16" i="189"/>
  <c r="I16" i="189"/>
  <c r="H16" i="189"/>
  <c r="G16" i="189"/>
  <c r="F16" i="189"/>
  <c r="E16" i="189"/>
  <c r="D16" i="189"/>
  <c r="C16" i="189"/>
  <c r="O15" i="189"/>
  <c r="N15" i="189"/>
  <c r="M15" i="189"/>
  <c r="L15" i="189"/>
  <c r="K15" i="189"/>
  <c r="J15" i="189"/>
  <c r="I15" i="189"/>
  <c r="H15" i="189"/>
  <c r="G15" i="189"/>
  <c r="F15" i="189"/>
  <c r="E15" i="189"/>
  <c r="D15" i="189"/>
  <c r="C15" i="189"/>
  <c r="O32" i="188"/>
  <c r="N32" i="188"/>
  <c r="M32" i="188"/>
  <c r="L32" i="188"/>
  <c r="K32" i="188"/>
  <c r="J32" i="188"/>
  <c r="I32" i="188"/>
  <c r="H32" i="188"/>
  <c r="G32" i="188"/>
  <c r="F32" i="188"/>
  <c r="E32" i="188"/>
  <c r="D32" i="188"/>
  <c r="C32" i="188"/>
  <c r="O31" i="188"/>
  <c r="N31" i="188"/>
  <c r="M31" i="188"/>
  <c r="L31" i="188"/>
  <c r="K31" i="188"/>
  <c r="J31" i="188"/>
  <c r="I31" i="188"/>
  <c r="H31" i="188"/>
  <c r="G31" i="188"/>
  <c r="F31" i="188"/>
  <c r="E31" i="188"/>
  <c r="D31" i="188"/>
  <c r="C31" i="188"/>
  <c r="O30" i="188"/>
  <c r="N30" i="188"/>
  <c r="M30" i="188"/>
  <c r="L30" i="188"/>
  <c r="K30" i="188"/>
  <c r="J30" i="188"/>
  <c r="I30" i="188"/>
  <c r="H30" i="188"/>
  <c r="G30" i="188"/>
  <c r="F30" i="188"/>
  <c r="E30" i="188"/>
  <c r="D30" i="188"/>
  <c r="C30" i="188"/>
  <c r="O29" i="188"/>
  <c r="N29" i="188"/>
  <c r="M29" i="188"/>
  <c r="L29" i="188"/>
  <c r="K29" i="188"/>
  <c r="J29" i="188"/>
  <c r="I29" i="188"/>
  <c r="H29" i="188"/>
  <c r="G29" i="188"/>
  <c r="F29" i="188"/>
  <c r="E29" i="188"/>
  <c r="D29" i="188"/>
  <c r="C29" i="188"/>
  <c r="O28" i="188"/>
  <c r="N28" i="188"/>
  <c r="M28" i="188"/>
  <c r="L28" i="188"/>
  <c r="K28" i="188"/>
  <c r="J28" i="188"/>
  <c r="I28" i="188"/>
  <c r="H28" i="188"/>
  <c r="G28" i="188"/>
  <c r="F28" i="188"/>
  <c r="E28" i="188"/>
  <c r="D28" i="188"/>
  <c r="C28" i="188"/>
  <c r="O24" i="188"/>
  <c r="N24" i="188"/>
  <c r="M24" i="188"/>
  <c r="L24" i="188"/>
  <c r="K24" i="188"/>
  <c r="J24" i="188"/>
  <c r="I24" i="188"/>
  <c r="H24" i="188"/>
  <c r="G24" i="188"/>
  <c r="F24" i="188"/>
  <c r="E24" i="188"/>
  <c r="D24" i="188"/>
  <c r="C24" i="188"/>
  <c r="O23" i="188"/>
  <c r="N23" i="188"/>
  <c r="M23" i="188"/>
  <c r="L23" i="188"/>
  <c r="K23" i="188"/>
  <c r="J23" i="188"/>
  <c r="I23" i="188"/>
  <c r="H23" i="188"/>
  <c r="G23" i="188"/>
  <c r="F23" i="188"/>
  <c r="E23" i="188"/>
  <c r="D23" i="188"/>
  <c r="C23" i="188"/>
  <c r="O22" i="188"/>
  <c r="N22" i="188"/>
  <c r="M22" i="188"/>
  <c r="L22" i="188"/>
  <c r="K22" i="188"/>
  <c r="J22" i="188"/>
  <c r="I22" i="188"/>
  <c r="H22" i="188"/>
  <c r="G22" i="188"/>
  <c r="F22" i="188"/>
  <c r="E22" i="188"/>
  <c r="D22" i="188"/>
  <c r="C22" i="188"/>
  <c r="O21" i="188"/>
  <c r="N21" i="188"/>
  <c r="M21" i="188"/>
  <c r="L21" i="188"/>
  <c r="K21" i="188"/>
  <c r="J21" i="188"/>
  <c r="I21" i="188"/>
  <c r="H21" i="188"/>
  <c r="G21" i="188"/>
  <c r="F21" i="188"/>
  <c r="E21" i="188"/>
  <c r="D21" i="188"/>
  <c r="C21" i="188"/>
  <c r="O20" i="188"/>
  <c r="N20" i="188"/>
  <c r="M20" i="188"/>
  <c r="L20" i="188"/>
  <c r="K20" i="188"/>
  <c r="J20" i="188"/>
  <c r="I20" i="188"/>
  <c r="H20" i="188"/>
  <c r="G20" i="188"/>
  <c r="F20" i="188"/>
  <c r="E20" i="188"/>
  <c r="D20" i="188"/>
  <c r="C20" i="188"/>
  <c r="O19" i="188"/>
  <c r="N19" i="188"/>
  <c r="M19" i="188"/>
  <c r="L19" i="188"/>
  <c r="K19" i="188"/>
  <c r="J19" i="188"/>
  <c r="I19" i="188"/>
  <c r="H19" i="188"/>
  <c r="G19" i="188"/>
  <c r="F19" i="188"/>
  <c r="E19" i="188"/>
  <c r="D19" i="188"/>
  <c r="C19" i="188"/>
  <c r="O18" i="188"/>
  <c r="N18" i="188"/>
  <c r="M18" i="188"/>
  <c r="L18" i="188"/>
  <c r="K18" i="188"/>
  <c r="J18" i="188"/>
  <c r="I18" i="188"/>
  <c r="H18" i="188"/>
  <c r="G18" i="188"/>
  <c r="F18" i="188"/>
  <c r="E18" i="188"/>
  <c r="D18" i="188"/>
  <c r="C18" i="188"/>
  <c r="O17" i="188"/>
  <c r="N17" i="188"/>
  <c r="M17" i="188"/>
  <c r="L17" i="188"/>
  <c r="K17" i="188"/>
  <c r="J17" i="188"/>
  <c r="I17" i="188"/>
  <c r="H17" i="188"/>
  <c r="G17" i="188"/>
  <c r="F17" i="188"/>
  <c r="E17" i="188"/>
  <c r="D17" i="188"/>
  <c r="C17" i="188"/>
  <c r="O16" i="188"/>
  <c r="N16" i="188"/>
  <c r="M16" i="188"/>
  <c r="L16" i="188"/>
  <c r="K16" i="188"/>
  <c r="J16" i="188"/>
  <c r="I16" i="188"/>
  <c r="H16" i="188"/>
  <c r="G16" i="188"/>
  <c r="F16" i="188"/>
  <c r="E16" i="188"/>
  <c r="D16" i="188"/>
  <c r="C16" i="188"/>
  <c r="O15" i="188"/>
  <c r="N15" i="188"/>
  <c r="M15" i="188"/>
  <c r="L15" i="188"/>
  <c r="K15" i="188"/>
  <c r="J15" i="188"/>
  <c r="I15" i="188"/>
  <c r="H15" i="188"/>
  <c r="G15" i="188"/>
  <c r="F15" i="188"/>
  <c r="E15" i="188"/>
  <c r="D15" i="188"/>
  <c r="C15" i="188"/>
  <c r="O32" i="187"/>
  <c r="N32" i="187"/>
  <c r="M32" i="187"/>
  <c r="L32" i="187"/>
  <c r="K32" i="187"/>
  <c r="J32" i="187"/>
  <c r="I32" i="187"/>
  <c r="H32" i="187"/>
  <c r="G32" i="187"/>
  <c r="F32" i="187"/>
  <c r="E32" i="187"/>
  <c r="D32" i="187"/>
  <c r="C32" i="187"/>
  <c r="O31" i="187"/>
  <c r="N31" i="187"/>
  <c r="M31" i="187"/>
  <c r="L31" i="187"/>
  <c r="K31" i="187"/>
  <c r="J31" i="187"/>
  <c r="I31" i="187"/>
  <c r="H31" i="187"/>
  <c r="G31" i="187"/>
  <c r="F31" i="187"/>
  <c r="E31" i="187"/>
  <c r="D31" i="187"/>
  <c r="C31" i="187"/>
  <c r="O30" i="187"/>
  <c r="N30" i="187"/>
  <c r="M30" i="187"/>
  <c r="L30" i="187"/>
  <c r="K30" i="187"/>
  <c r="J30" i="187"/>
  <c r="I30" i="187"/>
  <c r="H30" i="187"/>
  <c r="G30" i="187"/>
  <c r="F30" i="187"/>
  <c r="E30" i="187"/>
  <c r="D30" i="187"/>
  <c r="C30" i="187"/>
  <c r="O29" i="187"/>
  <c r="N29" i="187"/>
  <c r="M29" i="187"/>
  <c r="L29" i="187"/>
  <c r="K29" i="187"/>
  <c r="J29" i="187"/>
  <c r="I29" i="187"/>
  <c r="H29" i="187"/>
  <c r="G29" i="187"/>
  <c r="F29" i="187"/>
  <c r="E29" i="187"/>
  <c r="D29" i="187"/>
  <c r="C29" i="187"/>
  <c r="O28" i="187"/>
  <c r="N28" i="187"/>
  <c r="M28" i="187"/>
  <c r="L28" i="187"/>
  <c r="K28" i="187"/>
  <c r="J28" i="187"/>
  <c r="I28" i="187"/>
  <c r="H28" i="187"/>
  <c r="G28" i="187"/>
  <c r="F28" i="187"/>
  <c r="E28" i="187"/>
  <c r="D28" i="187"/>
  <c r="C28" i="187"/>
  <c r="O24" i="187"/>
  <c r="N24" i="187"/>
  <c r="M24" i="187"/>
  <c r="L24" i="187"/>
  <c r="K24" i="187"/>
  <c r="J24" i="187"/>
  <c r="I24" i="187"/>
  <c r="H24" i="187"/>
  <c r="G24" i="187"/>
  <c r="F24" i="187"/>
  <c r="E24" i="187"/>
  <c r="D24" i="187"/>
  <c r="C24" i="187"/>
  <c r="O23" i="187"/>
  <c r="N23" i="187"/>
  <c r="M23" i="187"/>
  <c r="L23" i="187"/>
  <c r="K23" i="187"/>
  <c r="J23" i="187"/>
  <c r="I23" i="187"/>
  <c r="H23" i="187"/>
  <c r="G23" i="187"/>
  <c r="F23" i="187"/>
  <c r="E23" i="187"/>
  <c r="D23" i="187"/>
  <c r="C23" i="187"/>
  <c r="O22" i="187"/>
  <c r="N22" i="187"/>
  <c r="M22" i="187"/>
  <c r="L22" i="187"/>
  <c r="K22" i="187"/>
  <c r="J22" i="187"/>
  <c r="I22" i="187"/>
  <c r="H22" i="187"/>
  <c r="G22" i="187"/>
  <c r="F22" i="187"/>
  <c r="E22" i="187"/>
  <c r="D22" i="187"/>
  <c r="C22" i="187"/>
  <c r="O21" i="187"/>
  <c r="N21" i="187"/>
  <c r="M21" i="187"/>
  <c r="L21" i="187"/>
  <c r="K21" i="187"/>
  <c r="J21" i="187"/>
  <c r="I21" i="187"/>
  <c r="H21" i="187"/>
  <c r="G21" i="187"/>
  <c r="F21" i="187"/>
  <c r="E21" i="187"/>
  <c r="D21" i="187"/>
  <c r="C21" i="187"/>
  <c r="O20" i="187"/>
  <c r="N20" i="187"/>
  <c r="M20" i="187"/>
  <c r="L20" i="187"/>
  <c r="K20" i="187"/>
  <c r="J20" i="187"/>
  <c r="I20" i="187"/>
  <c r="H20" i="187"/>
  <c r="G20" i="187"/>
  <c r="F20" i="187"/>
  <c r="E20" i="187"/>
  <c r="D20" i="187"/>
  <c r="C20" i="187"/>
  <c r="O19" i="187"/>
  <c r="N19" i="187"/>
  <c r="M19" i="187"/>
  <c r="L19" i="187"/>
  <c r="K19" i="187"/>
  <c r="J19" i="187"/>
  <c r="I19" i="187"/>
  <c r="H19" i="187"/>
  <c r="G19" i="187"/>
  <c r="F19" i="187"/>
  <c r="E19" i="187"/>
  <c r="D19" i="187"/>
  <c r="C19" i="187"/>
  <c r="O18" i="187"/>
  <c r="N18" i="187"/>
  <c r="M18" i="187"/>
  <c r="L18" i="187"/>
  <c r="K18" i="187"/>
  <c r="J18" i="187"/>
  <c r="I18" i="187"/>
  <c r="H18" i="187"/>
  <c r="G18" i="187"/>
  <c r="F18" i="187"/>
  <c r="E18" i="187"/>
  <c r="D18" i="187"/>
  <c r="C18" i="187"/>
  <c r="O17" i="187"/>
  <c r="N17" i="187"/>
  <c r="M17" i="187"/>
  <c r="L17" i="187"/>
  <c r="K17" i="187"/>
  <c r="J17" i="187"/>
  <c r="I17" i="187"/>
  <c r="H17" i="187"/>
  <c r="G17" i="187"/>
  <c r="F17" i="187"/>
  <c r="E17" i="187"/>
  <c r="D17" i="187"/>
  <c r="C17" i="187"/>
  <c r="O16" i="187"/>
  <c r="N16" i="187"/>
  <c r="M16" i="187"/>
  <c r="L16" i="187"/>
  <c r="K16" i="187"/>
  <c r="J16" i="187"/>
  <c r="I16" i="187"/>
  <c r="H16" i="187"/>
  <c r="G16" i="187"/>
  <c r="F16" i="187"/>
  <c r="E16" i="187"/>
  <c r="D16" i="187"/>
  <c r="C16" i="187"/>
  <c r="O15" i="187"/>
  <c r="N15" i="187"/>
  <c r="M15" i="187"/>
  <c r="L15" i="187"/>
  <c r="K15" i="187"/>
  <c r="J15" i="187"/>
  <c r="I15" i="187"/>
  <c r="H15" i="187"/>
  <c r="G15" i="187"/>
  <c r="F15" i="187"/>
  <c r="E15" i="187"/>
  <c r="D15" i="187"/>
  <c r="C15" i="187"/>
  <c r="O32" i="186"/>
  <c r="N32" i="186"/>
  <c r="M32" i="186"/>
  <c r="L32" i="186"/>
  <c r="K32" i="186"/>
  <c r="J32" i="186"/>
  <c r="I32" i="186"/>
  <c r="H32" i="186"/>
  <c r="G32" i="186"/>
  <c r="F32" i="186"/>
  <c r="E32" i="186"/>
  <c r="D32" i="186"/>
  <c r="C32" i="186"/>
  <c r="O31" i="186"/>
  <c r="N31" i="186"/>
  <c r="M31" i="186"/>
  <c r="L31" i="186"/>
  <c r="K31" i="186"/>
  <c r="J31" i="186"/>
  <c r="I31" i="186"/>
  <c r="H31" i="186"/>
  <c r="G31" i="186"/>
  <c r="F31" i="186"/>
  <c r="E31" i="186"/>
  <c r="D31" i="186"/>
  <c r="C31" i="186"/>
  <c r="O30" i="186"/>
  <c r="N30" i="186"/>
  <c r="M30" i="186"/>
  <c r="L30" i="186"/>
  <c r="K30" i="186"/>
  <c r="J30" i="186"/>
  <c r="I30" i="186"/>
  <c r="H30" i="186"/>
  <c r="G30" i="186"/>
  <c r="F30" i="186"/>
  <c r="E30" i="186"/>
  <c r="D30" i="186"/>
  <c r="C30" i="186"/>
  <c r="O29" i="186"/>
  <c r="N29" i="186"/>
  <c r="M29" i="186"/>
  <c r="L29" i="186"/>
  <c r="K29" i="186"/>
  <c r="J29" i="186"/>
  <c r="I29" i="186"/>
  <c r="H29" i="186"/>
  <c r="G29" i="186"/>
  <c r="F29" i="186"/>
  <c r="E29" i="186"/>
  <c r="D29" i="186"/>
  <c r="C29" i="186"/>
  <c r="O28" i="186"/>
  <c r="N28" i="186"/>
  <c r="M28" i="186"/>
  <c r="L28" i="186"/>
  <c r="K28" i="186"/>
  <c r="J28" i="186"/>
  <c r="I28" i="186"/>
  <c r="H28" i="186"/>
  <c r="G28" i="186"/>
  <c r="F28" i="186"/>
  <c r="E28" i="186"/>
  <c r="D28" i="186"/>
  <c r="C28" i="186"/>
  <c r="O24" i="186"/>
  <c r="N24" i="186"/>
  <c r="M24" i="186"/>
  <c r="L24" i="186"/>
  <c r="K24" i="186"/>
  <c r="J24" i="186"/>
  <c r="I24" i="186"/>
  <c r="H24" i="186"/>
  <c r="G24" i="186"/>
  <c r="F24" i="186"/>
  <c r="E24" i="186"/>
  <c r="D24" i="186"/>
  <c r="C24" i="186"/>
  <c r="O23" i="186"/>
  <c r="N23" i="186"/>
  <c r="M23" i="186"/>
  <c r="L23" i="186"/>
  <c r="K23" i="186"/>
  <c r="J23" i="186"/>
  <c r="I23" i="186"/>
  <c r="H23" i="186"/>
  <c r="G23" i="186"/>
  <c r="F23" i="186"/>
  <c r="E23" i="186"/>
  <c r="D23" i="186"/>
  <c r="C23" i="186"/>
  <c r="O22" i="186"/>
  <c r="N22" i="186"/>
  <c r="M22" i="186"/>
  <c r="L22" i="186"/>
  <c r="K22" i="186"/>
  <c r="J22" i="186"/>
  <c r="I22" i="186"/>
  <c r="H22" i="186"/>
  <c r="G22" i="186"/>
  <c r="F22" i="186"/>
  <c r="E22" i="186"/>
  <c r="D22" i="186"/>
  <c r="C22" i="186"/>
  <c r="O21" i="186"/>
  <c r="N21" i="186"/>
  <c r="M21" i="186"/>
  <c r="L21" i="186"/>
  <c r="K21" i="186"/>
  <c r="J21" i="186"/>
  <c r="I21" i="186"/>
  <c r="H21" i="186"/>
  <c r="G21" i="186"/>
  <c r="F21" i="186"/>
  <c r="E21" i="186"/>
  <c r="D21" i="186"/>
  <c r="C21" i="186"/>
  <c r="O20" i="186"/>
  <c r="N20" i="186"/>
  <c r="M20" i="186"/>
  <c r="L20" i="186"/>
  <c r="K20" i="186"/>
  <c r="J20" i="186"/>
  <c r="I20" i="186"/>
  <c r="H20" i="186"/>
  <c r="G20" i="186"/>
  <c r="F20" i="186"/>
  <c r="E20" i="186"/>
  <c r="D20" i="186"/>
  <c r="C20" i="186"/>
  <c r="O19" i="186"/>
  <c r="N19" i="186"/>
  <c r="M19" i="186"/>
  <c r="L19" i="186"/>
  <c r="K19" i="186"/>
  <c r="J19" i="186"/>
  <c r="I19" i="186"/>
  <c r="H19" i="186"/>
  <c r="G19" i="186"/>
  <c r="F19" i="186"/>
  <c r="E19" i="186"/>
  <c r="D19" i="186"/>
  <c r="C19" i="186"/>
  <c r="O18" i="186"/>
  <c r="N18" i="186"/>
  <c r="M18" i="186"/>
  <c r="L18" i="186"/>
  <c r="K18" i="186"/>
  <c r="J18" i="186"/>
  <c r="I18" i="186"/>
  <c r="H18" i="186"/>
  <c r="G18" i="186"/>
  <c r="F18" i="186"/>
  <c r="E18" i="186"/>
  <c r="D18" i="186"/>
  <c r="C18" i="186"/>
  <c r="O17" i="186"/>
  <c r="N17" i="186"/>
  <c r="M17" i="186"/>
  <c r="L17" i="186"/>
  <c r="K17" i="186"/>
  <c r="J17" i="186"/>
  <c r="I17" i="186"/>
  <c r="H17" i="186"/>
  <c r="G17" i="186"/>
  <c r="F17" i="186"/>
  <c r="E17" i="186"/>
  <c r="D17" i="186"/>
  <c r="C17" i="186"/>
  <c r="O16" i="186"/>
  <c r="N16" i="186"/>
  <c r="M16" i="186"/>
  <c r="L16" i="186"/>
  <c r="K16" i="186"/>
  <c r="J16" i="186"/>
  <c r="I16" i="186"/>
  <c r="H16" i="186"/>
  <c r="G16" i="186"/>
  <c r="F16" i="186"/>
  <c r="E16" i="186"/>
  <c r="D16" i="186"/>
  <c r="C16" i="186"/>
  <c r="O15" i="186"/>
  <c r="N15" i="186"/>
  <c r="M15" i="186"/>
  <c r="L15" i="186"/>
  <c r="K15" i="186"/>
  <c r="J15" i="186"/>
  <c r="I15" i="186"/>
  <c r="H15" i="186"/>
  <c r="G15" i="186"/>
  <c r="F15" i="186"/>
  <c r="E15" i="186"/>
  <c r="D15" i="186"/>
  <c r="C15" i="186"/>
  <c r="O32" i="185"/>
  <c r="N32" i="185"/>
  <c r="M32" i="185"/>
  <c r="L32" i="185"/>
  <c r="K32" i="185"/>
  <c r="J32" i="185"/>
  <c r="I32" i="185"/>
  <c r="H32" i="185"/>
  <c r="G32" i="185"/>
  <c r="F32" i="185"/>
  <c r="E32" i="185"/>
  <c r="D32" i="185"/>
  <c r="C32" i="185"/>
  <c r="O31" i="185"/>
  <c r="N31" i="185"/>
  <c r="M31" i="185"/>
  <c r="L31" i="185"/>
  <c r="K31" i="185"/>
  <c r="J31" i="185"/>
  <c r="I31" i="185"/>
  <c r="H31" i="185"/>
  <c r="G31" i="185"/>
  <c r="F31" i="185"/>
  <c r="E31" i="185"/>
  <c r="D31" i="185"/>
  <c r="C31" i="185"/>
  <c r="O30" i="185"/>
  <c r="N30" i="185"/>
  <c r="M30" i="185"/>
  <c r="L30" i="185"/>
  <c r="K30" i="185"/>
  <c r="J30" i="185"/>
  <c r="I30" i="185"/>
  <c r="H30" i="185"/>
  <c r="G30" i="185"/>
  <c r="F30" i="185"/>
  <c r="E30" i="185"/>
  <c r="D30" i="185"/>
  <c r="C30" i="185"/>
  <c r="O29" i="185"/>
  <c r="N29" i="185"/>
  <c r="M29" i="185"/>
  <c r="L29" i="185"/>
  <c r="K29" i="185"/>
  <c r="J29" i="185"/>
  <c r="I29" i="185"/>
  <c r="H29" i="185"/>
  <c r="G29" i="185"/>
  <c r="F29" i="185"/>
  <c r="E29" i="185"/>
  <c r="D29" i="185"/>
  <c r="C29" i="185"/>
  <c r="O28" i="185"/>
  <c r="N28" i="185"/>
  <c r="M28" i="185"/>
  <c r="L28" i="185"/>
  <c r="K28" i="185"/>
  <c r="J28" i="185"/>
  <c r="I28" i="185"/>
  <c r="H28" i="185"/>
  <c r="G28" i="185"/>
  <c r="F28" i="185"/>
  <c r="E28" i="185"/>
  <c r="D28" i="185"/>
  <c r="C28" i="185"/>
  <c r="O24" i="185"/>
  <c r="N24" i="185"/>
  <c r="M24" i="185"/>
  <c r="L24" i="185"/>
  <c r="K24" i="185"/>
  <c r="J24" i="185"/>
  <c r="I24" i="185"/>
  <c r="H24" i="185"/>
  <c r="G24" i="185"/>
  <c r="F24" i="185"/>
  <c r="E24" i="185"/>
  <c r="D24" i="185"/>
  <c r="C24" i="185"/>
  <c r="O23" i="185"/>
  <c r="N23" i="185"/>
  <c r="M23" i="185"/>
  <c r="L23" i="185"/>
  <c r="K23" i="185"/>
  <c r="J23" i="185"/>
  <c r="I23" i="185"/>
  <c r="H23" i="185"/>
  <c r="G23" i="185"/>
  <c r="F23" i="185"/>
  <c r="E23" i="185"/>
  <c r="D23" i="185"/>
  <c r="C23" i="185"/>
  <c r="O22" i="185"/>
  <c r="N22" i="185"/>
  <c r="M22" i="185"/>
  <c r="L22" i="185"/>
  <c r="K22" i="185"/>
  <c r="J22" i="185"/>
  <c r="I22" i="185"/>
  <c r="H22" i="185"/>
  <c r="G22" i="185"/>
  <c r="F22" i="185"/>
  <c r="E22" i="185"/>
  <c r="D22" i="185"/>
  <c r="C22" i="185"/>
  <c r="O21" i="185"/>
  <c r="N21" i="185"/>
  <c r="M21" i="185"/>
  <c r="L21" i="185"/>
  <c r="K21" i="185"/>
  <c r="J21" i="185"/>
  <c r="I21" i="185"/>
  <c r="H21" i="185"/>
  <c r="G21" i="185"/>
  <c r="F21" i="185"/>
  <c r="E21" i="185"/>
  <c r="D21" i="185"/>
  <c r="C21" i="185"/>
  <c r="O20" i="185"/>
  <c r="N20" i="185"/>
  <c r="M20" i="185"/>
  <c r="L20" i="185"/>
  <c r="K20" i="185"/>
  <c r="J20" i="185"/>
  <c r="I20" i="185"/>
  <c r="H20" i="185"/>
  <c r="G20" i="185"/>
  <c r="F20" i="185"/>
  <c r="E20" i="185"/>
  <c r="D20" i="185"/>
  <c r="C20" i="185"/>
  <c r="O19" i="185"/>
  <c r="N19" i="185"/>
  <c r="M19" i="185"/>
  <c r="L19" i="185"/>
  <c r="K19" i="185"/>
  <c r="J19" i="185"/>
  <c r="I19" i="185"/>
  <c r="H19" i="185"/>
  <c r="G19" i="185"/>
  <c r="F19" i="185"/>
  <c r="E19" i="185"/>
  <c r="D19" i="185"/>
  <c r="C19" i="185"/>
  <c r="O18" i="185"/>
  <c r="N18" i="185"/>
  <c r="M18" i="185"/>
  <c r="L18" i="185"/>
  <c r="K18" i="185"/>
  <c r="J18" i="185"/>
  <c r="I18" i="185"/>
  <c r="H18" i="185"/>
  <c r="G18" i="185"/>
  <c r="F18" i="185"/>
  <c r="E18" i="185"/>
  <c r="D18" i="185"/>
  <c r="C18" i="185"/>
  <c r="O17" i="185"/>
  <c r="N17" i="185"/>
  <c r="M17" i="185"/>
  <c r="L17" i="185"/>
  <c r="K17" i="185"/>
  <c r="J17" i="185"/>
  <c r="I17" i="185"/>
  <c r="H17" i="185"/>
  <c r="G17" i="185"/>
  <c r="F17" i="185"/>
  <c r="E17" i="185"/>
  <c r="D17" i="185"/>
  <c r="C17" i="185"/>
  <c r="O16" i="185"/>
  <c r="N16" i="185"/>
  <c r="M16" i="185"/>
  <c r="L16" i="185"/>
  <c r="K16" i="185"/>
  <c r="J16" i="185"/>
  <c r="I16" i="185"/>
  <c r="H16" i="185"/>
  <c r="G16" i="185"/>
  <c r="F16" i="185"/>
  <c r="E16" i="185"/>
  <c r="D16" i="185"/>
  <c r="C16" i="185"/>
  <c r="O15" i="185"/>
  <c r="N15" i="185"/>
  <c r="M15" i="185"/>
  <c r="L15" i="185"/>
  <c r="K15" i="185"/>
  <c r="J15" i="185"/>
  <c r="I15" i="185"/>
  <c r="H15" i="185"/>
  <c r="G15" i="185"/>
  <c r="F15" i="185"/>
  <c r="E15" i="185"/>
  <c r="D15" i="185"/>
  <c r="C15" i="185"/>
  <c r="O32" i="184"/>
  <c r="N32" i="184"/>
  <c r="M32" i="184"/>
  <c r="L32" i="184"/>
  <c r="K32" i="184"/>
  <c r="J32" i="184"/>
  <c r="I32" i="184"/>
  <c r="H32" i="184"/>
  <c r="G32" i="184"/>
  <c r="F32" i="184"/>
  <c r="E32" i="184"/>
  <c r="D32" i="184"/>
  <c r="C32" i="184"/>
  <c r="O31" i="184"/>
  <c r="N31" i="184"/>
  <c r="M31" i="184"/>
  <c r="L31" i="184"/>
  <c r="K31" i="184"/>
  <c r="J31" i="184"/>
  <c r="I31" i="184"/>
  <c r="H31" i="184"/>
  <c r="G31" i="184"/>
  <c r="F31" i="184"/>
  <c r="E31" i="184"/>
  <c r="D31" i="184"/>
  <c r="C31" i="184"/>
  <c r="O30" i="184"/>
  <c r="N30" i="184"/>
  <c r="M30" i="184"/>
  <c r="L30" i="184"/>
  <c r="K30" i="184"/>
  <c r="J30" i="184"/>
  <c r="I30" i="184"/>
  <c r="H30" i="184"/>
  <c r="G30" i="184"/>
  <c r="F30" i="184"/>
  <c r="E30" i="184"/>
  <c r="D30" i="184"/>
  <c r="C30" i="184"/>
  <c r="O29" i="184"/>
  <c r="N29" i="184"/>
  <c r="M29" i="184"/>
  <c r="L29" i="184"/>
  <c r="K29" i="184"/>
  <c r="J29" i="184"/>
  <c r="I29" i="184"/>
  <c r="H29" i="184"/>
  <c r="G29" i="184"/>
  <c r="F29" i="184"/>
  <c r="E29" i="184"/>
  <c r="D29" i="184"/>
  <c r="C29" i="184"/>
  <c r="O28" i="184"/>
  <c r="N28" i="184"/>
  <c r="M28" i="184"/>
  <c r="L28" i="184"/>
  <c r="K28" i="184"/>
  <c r="J28" i="184"/>
  <c r="I28" i="184"/>
  <c r="H28" i="184"/>
  <c r="G28" i="184"/>
  <c r="F28" i="184"/>
  <c r="E28" i="184"/>
  <c r="D28" i="184"/>
  <c r="C28" i="184"/>
  <c r="O24" i="184"/>
  <c r="N24" i="184"/>
  <c r="M24" i="184"/>
  <c r="L24" i="184"/>
  <c r="K24" i="184"/>
  <c r="J24" i="184"/>
  <c r="I24" i="184"/>
  <c r="H24" i="184"/>
  <c r="G24" i="184"/>
  <c r="F24" i="184"/>
  <c r="E24" i="184"/>
  <c r="D24" i="184"/>
  <c r="C24" i="184"/>
  <c r="O23" i="184"/>
  <c r="N23" i="184"/>
  <c r="M23" i="184"/>
  <c r="L23" i="184"/>
  <c r="K23" i="184"/>
  <c r="J23" i="184"/>
  <c r="I23" i="184"/>
  <c r="H23" i="184"/>
  <c r="G23" i="184"/>
  <c r="F23" i="184"/>
  <c r="E23" i="184"/>
  <c r="D23" i="184"/>
  <c r="C23" i="184"/>
  <c r="O22" i="184"/>
  <c r="N22" i="184"/>
  <c r="M22" i="184"/>
  <c r="L22" i="184"/>
  <c r="K22" i="184"/>
  <c r="J22" i="184"/>
  <c r="I22" i="184"/>
  <c r="H22" i="184"/>
  <c r="G22" i="184"/>
  <c r="F22" i="184"/>
  <c r="E22" i="184"/>
  <c r="D22" i="184"/>
  <c r="C22" i="184"/>
  <c r="O21" i="184"/>
  <c r="N21" i="184"/>
  <c r="M21" i="184"/>
  <c r="L21" i="184"/>
  <c r="K21" i="184"/>
  <c r="J21" i="184"/>
  <c r="I21" i="184"/>
  <c r="H21" i="184"/>
  <c r="G21" i="184"/>
  <c r="F21" i="184"/>
  <c r="E21" i="184"/>
  <c r="D21" i="184"/>
  <c r="C21" i="184"/>
  <c r="O20" i="184"/>
  <c r="N20" i="184"/>
  <c r="M20" i="184"/>
  <c r="L20" i="184"/>
  <c r="K20" i="184"/>
  <c r="J20" i="184"/>
  <c r="I20" i="184"/>
  <c r="H20" i="184"/>
  <c r="G20" i="184"/>
  <c r="F20" i="184"/>
  <c r="E20" i="184"/>
  <c r="D20" i="184"/>
  <c r="C20" i="184"/>
  <c r="O19" i="184"/>
  <c r="N19" i="184"/>
  <c r="M19" i="184"/>
  <c r="L19" i="184"/>
  <c r="K19" i="184"/>
  <c r="J19" i="184"/>
  <c r="I19" i="184"/>
  <c r="H19" i="184"/>
  <c r="G19" i="184"/>
  <c r="F19" i="184"/>
  <c r="E19" i="184"/>
  <c r="D19" i="184"/>
  <c r="C19" i="184"/>
  <c r="O18" i="184"/>
  <c r="N18" i="184"/>
  <c r="M18" i="184"/>
  <c r="L18" i="184"/>
  <c r="K18" i="184"/>
  <c r="J18" i="184"/>
  <c r="I18" i="184"/>
  <c r="H18" i="184"/>
  <c r="G18" i="184"/>
  <c r="F18" i="184"/>
  <c r="E18" i="184"/>
  <c r="D18" i="184"/>
  <c r="C18" i="184"/>
  <c r="O17" i="184"/>
  <c r="N17" i="184"/>
  <c r="M17" i="184"/>
  <c r="L17" i="184"/>
  <c r="K17" i="184"/>
  <c r="J17" i="184"/>
  <c r="I17" i="184"/>
  <c r="H17" i="184"/>
  <c r="G17" i="184"/>
  <c r="F17" i="184"/>
  <c r="E17" i="184"/>
  <c r="D17" i="184"/>
  <c r="C17" i="184"/>
  <c r="O16" i="184"/>
  <c r="N16" i="184"/>
  <c r="M16" i="184"/>
  <c r="L16" i="184"/>
  <c r="K16" i="184"/>
  <c r="J16" i="184"/>
  <c r="I16" i="184"/>
  <c r="H16" i="184"/>
  <c r="G16" i="184"/>
  <c r="F16" i="184"/>
  <c r="E16" i="184"/>
  <c r="D16" i="184"/>
  <c r="C16" i="184"/>
  <c r="O15" i="184"/>
  <c r="N15" i="184"/>
  <c r="M15" i="184"/>
  <c r="L15" i="184"/>
  <c r="K15" i="184"/>
  <c r="J15" i="184"/>
  <c r="I15" i="184"/>
  <c r="H15" i="184"/>
  <c r="G15" i="184"/>
  <c r="F15" i="184"/>
  <c r="E15" i="184"/>
  <c r="D15" i="184"/>
  <c r="C15" i="184"/>
  <c r="O32" i="183"/>
  <c r="N32" i="183"/>
  <c r="M32" i="183"/>
  <c r="L32" i="183"/>
  <c r="K32" i="183"/>
  <c r="J32" i="183"/>
  <c r="I32" i="183"/>
  <c r="H32" i="183"/>
  <c r="G32" i="183"/>
  <c r="F32" i="183"/>
  <c r="E32" i="183"/>
  <c r="D32" i="183"/>
  <c r="C32" i="183"/>
  <c r="O31" i="183"/>
  <c r="N31" i="183"/>
  <c r="M31" i="183"/>
  <c r="L31" i="183"/>
  <c r="K31" i="183"/>
  <c r="J31" i="183"/>
  <c r="I31" i="183"/>
  <c r="H31" i="183"/>
  <c r="G31" i="183"/>
  <c r="F31" i="183"/>
  <c r="E31" i="183"/>
  <c r="D31" i="183"/>
  <c r="C31" i="183"/>
  <c r="O30" i="183"/>
  <c r="N30" i="183"/>
  <c r="M30" i="183"/>
  <c r="L30" i="183"/>
  <c r="K30" i="183"/>
  <c r="J30" i="183"/>
  <c r="I30" i="183"/>
  <c r="H30" i="183"/>
  <c r="G30" i="183"/>
  <c r="F30" i="183"/>
  <c r="E30" i="183"/>
  <c r="D30" i="183"/>
  <c r="C30" i="183"/>
  <c r="O29" i="183"/>
  <c r="N29" i="183"/>
  <c r="M29" i="183"/>
  <c r="L29" i="183"/>
  <c r="K29" i="183"/>
  <c r="J29" i="183"/>
  <c r="I29" i="183"/>
  <c r="H29" i="183"/>
  <c r="G29" i="183"/>
  <c r="F29" i="183"/>
  <c r="E29" i="183"/>
  <c r="D29" i="183"/>
  <c r="C29" i="183"/>
  <c r="O28" i="183"/>
  <c r="N28" i="183"/>
  <c r="M28" i="183"/>
  <c r="L28" i="183"/>
  <c r="K28" i="183"/>
  <c r="J28" i="183"/>
  <c r="I28" i="183"/>
  <c r="H28" i="183"/>
  <c r="G28" i="183"/>
  <c r="F28" i="183"/>
  <c r="E28" i="183"/>
  <c r="D28" i="183"/>
  <c r="C28" i="183"/>
  <c r="O24" i="183"/>
  <c r="N24" i="183"/>
  <c r="M24" i="183"/>
  <c r="L24" i="183"/>
  <c r="K24" i="183"/>
  <c r="J24" i="183"/>
  <c r="I24" i="183"/>
  <c r="H24" i="183"/>
  <c r="G24" i="183"/>
  <c r="F24" i="183"/>
  <c r="E24" i="183"/>
  <c r="D24" i="183"/>
  <c r="C24" i="183"/>
  <c r="O23" i="183"/>
  <c r="N23" i="183"/>
  <c r="M23" i="183"/>
  <c r="L23" i="183"/>
  <c r="K23" i="183"/>
  <c r="J23" i="183"/>
  <c r="I23" i="183"/>
  <c r="H23" i="183"/>
  <c r="G23" i="183"/>
  <c r="F23" i="183"/>
  <c r="E23" i="183"/>
  <c r="D23" i="183"/>
  <c r="C23" i="183"/>
  <c r="O22" i="183"/>
  <c r="N22" i="183"/>
  <c r="M22" i="183"/>
  <c r="L22" i="183"/>
  <c r="K22" i="183"/>
  <c r="J22" i="183"/>
  <c r="I22" i="183"/>
  <c r="H22" i="183"/>
  <c r="G22" i="183"/>
  <c r="F22" i="183"/>
  <c r="E22" i="183"/>
  <c r="D22" i="183"/>
  <c r="C22" i="183"/>
  <c r="O21" i="183"/>
  <c r="N21" i="183"/>
  <c r="M21" i="183"/>
  <c r="L21" i="183"/>
  <c r="K21" i="183"/>
  <c r="J21" i="183"/>
  <c r="I21" i="183"/>
  <c r="H21" i="183"/>
  <c r="G21" i="183"/>
  <c r="F21" i="183"/>
  <c r="E21" i="183"/>
  <c r="D21" i="183"/>
  <c r="C21" i="183"/>
  <c r="O20" i="183"/>
  <c r="N20" i="183"/>
  <c r="M20" i="183"/>
  <c r="L20" i="183"/>
  <c r="K20" i="183"/>
  <c r="J20" i="183"/>
  <c r="I20" i="183"/>
  <c r="H20" i="183"/>
  <c r="G20" i="183"/>
  <c r="F20" i="183"/>
  <c r="E20" i="183"/>
  <c r="D20" i="183"/>
  <c r="C20" i="183"/>
  <c r="O19" i="183"/>
  <c r="N19" i="183"/>
  <c r="M19" i="183"/>
  <c r="L19" i="183"/>
  <c r="K19" i="183"/>
  <c r="J19" i="183"/>
  <c r="I19" i="183"/>
  <c r="H19" i="183"/>
  <c r="G19" i="183"/>
  <c r="F19" i="183"/>
  <c r="E19" i="183"/>
  <c r="D19" i="183"/>
  <c r="C19" i="183"/>
  <c r="O18" i="183"/>
  <c r="N18" i="183"/>
  <c r="M18" i="183"/>
  <c r="L18" i="183"/>
  <c r="K18" i="183"/>
  <c r="J18" i="183"/>
  <c r="I18" i="183"/>
  <c r="H18" i="183"/>
  <c r="G18" i="183"/>
  <c r="F18" i="183"/>
  <c r="E18" i="183"/>
  <c r="D18" i="183"/>
  <c r="C18" i="183"/>
  <c r="O17" i="183"/>
  <c r="N17" i="183"/>
  <c r="M17" i="183"/>
  <c r="L17" i="183"/>
  <c r="K17" i="183"/>
  <c r="J17" i="183"/>
  <c r="I17" i="183"/>
  <c r="H17" i="183"/>
  <c r="G17" i="183"/>
  <c r="F17" i="183"/>
  <c r="E17" i="183"/>
  <c r="D17" i="183"/>
  <c r="C17" i="183"/>
  <c r="O16" i="183"/>
  <c r="N16" i="183"/>
  <c r="M16" i="183"/>
  <c r="L16" i="183"/>
  <c r="K16" i="183"/>
  <c r="J16" i="183"/>
  <c r="I16" i="183"/>
  <c r="H16" i="183"/>
  <c r="G16" i="183"/>
  <c r="F16" i="183"/>
  <c r="E16" i="183"/>
  <c r="D16" i="183"/>
  <c r="C16" i="183"/>
  <c r="O15" i="183"/>
  <c r="N15" i="183"/>
  <c r="M15" i="183"/>
  <c r="L15" i="183"/>
  <c r="K15" i="183"/>
  <c r="J15" i="183"/>
  <c r="I15" i="183"/>
  <c r="H15" i="183"/>
  <c r="G15" i="183"/>
  <c r="F15" i="183"/>
  <c r="E15" i="183"/>
  <c r="D15" i="183"/>
  <c r="C15" i="183"/>
  <c r="O32" i="182"/>
  <c r="N32" i="182"/>
  <c r="M32" i="182"/>
  <c r="L32" i="182"/>
  <c r="K32" i="182"/>
  <c r="J32" i="182"/>
  <c r="I32" i="182"/>
  <c r="H32" i="182"/>
  <c r="G32" i="182"/>
  <c r="F32" i="182"/>
  <c r="E32" i="182"/>
  <c r="D32" i="182"/>
  <c r="C32" i="182"/>
  <c r="O31" i="182"/>
  <c r="N31" i="182"/>
  <c r="M31" i="182"/>
  <c r="L31" i="182"/>
  <c r="K31" i="182"/>
  <c r="J31" i="182"/>
  <c r="I31" i="182"/>
  <c r="H31" i="182"/>
  <c r="G31" i="182"/>
  <c r="F31" i="182"/>
  <c r="E31" i="182"/>
  <c r="D31" i="182"/>
  <c r="C31" i="182"/>
  <c r="O30" i="182"/>
  <c r="N30" i="182"/>
  <c r="M30" i="182"/>
  <c r="L30" i="182"/>
  <c r="K30" i="182"/>
  <c r="J30" i="182"/>
  <c r="I30" i="182"/>
  <c r="H30" i="182"/>
  <c r="G30" i="182"/>
  <c r="F30" i="182"/>
  <c r="E30" i="182"/>
  <c r="D30" i="182"/>
  <c r="C30" i="182"/>
  <c r="O29" i="182"/>
  <c r="N29" i="182"/>
  <c r="M29" i="182"/>
  <c r="L29" i="182"/>
  <c r="K29" i="182"/>
  <c r="J29" i="182"/>
  <c r="I29" i="182"/>
  <c r="H29" i="182"/>
  <c r="G29" i="182"/>
  <c r="F29" i="182"/>
  <c r="E29" i="182"/>
  <c r="D29" i="182"/>
  <c r="C29" i="182"/>
  <c r="O28" i="182"/>
  <c r="N28" i="182"/>
  <c r="M28" i="182"/>
  <c r="L28" i="182"/>
  <c r="K28" i="182"/>
  <c r="J28" i="182"/>
  <c r="I28" i="182"/>
  <c r="H28" i="182"/>
  <c r="G28" i="182"/>
  <c r="F28" i="182"/>
  <c r="E28" i="182"/>
  <c r="D28" i="182"/>
  <c r="C28" i="182"/>
  <c r="O24" i="182"/>
  <c r="N24" i="182"/>
  <c r="M24" i="182"/>
  <c r="L24" i="182"/>
  <c r="K24" i="182"/>
  <c r="J24" i="182"/>
  <c r="I24" i="182"/>
  <c r="H24" i="182"/>
  <c r="G24" i="182"/>
  <c r="F24" i="182"/>
  <c r="E24" i="182"/>
  <c r="D24" i="182"/>
  <c r="C24" i="182"/>
  <c r="O23" i="182"/>
  <c r="N23" i="182"/>
  <c r="M23" i="182"/>
  <c r="L23" i="182"/>
  <c r="K23" i="182"/>
  <c r="J23" i="182"/>
  <c r="I23" i="182"/>
  <c r="H23" i="182"/>
  <c r="G23" i="182"/>
  <c r="F23" i="182"/>
  <c r="E23" i="182"/>
  <c r="D23" i="182"/>
  <c r="C23" i="182"/>
  <c r="O22" i="182"/>
  <c r="N22" i="182"/>
  <c r="M22" i="182"/>
  <c r="L22" i="182"/>
  <c r="K22" i="182"/>
  <c r="J22" i="182"/>
  <c r="I22" i="182"/>
  <c r="H22" i="182"/>
  <c r="G22" i="182"/>
  <c r="F22" i="182"/>
  <c r="E22" i="182"/>
  <c r="D22" i="182"/>
  <c r="C22" i="182"/>
  <c r="O21" i="182"/>
  <c r="N21" i="182"/>
  <c r="M21" i="182"/>
  <c r="L21" i="182"/>
  <c r="K21" i="182"/>
  <c r="J21" i="182"/>
  <c r="I21" i="182"/>
  <c r="H21" i="182"/>
  <c r="G21" i="182"/>
  <c r="F21" i="182"/>
  <c r="E21" i="182"/>
  <c r="D21" i="182"/>
  <c r="C21" i="182"/>
  <c r="O20" i="182"/>
  <c r="N20" i="182"/>
  <c r="M20" i="182"/>
  <c r="L20" i="182"/>
  <c r="K20" i="182"/>
  <c r="J20" i="182"/>
  <c r="I20" i="182"/>
  <c r="H20" i="182"/>
  <c r="G20" i="182"/>
  <c r="F20" i="182"/>
  <c r="E20" i="182"/>
  <c r="D20" i="182"/>
  <c r="C20" i="182"/>
  <c r="O19" i="182"/>
  <c r="N19" i="182"/>
  <c r="M19" i="182"/>
  <c r="L19" i="182"/>
  <c r="K19" i="182"/>
  <c r="J19" i="182"/>
  <c r="I19" i="182"/>
  <c r="H19" i="182"/>
  <c r="G19" i="182"/>
  <c r="F19" i="182"/>
  <c r="E19" i="182"/>
  <c r="D19" i="182"/>
  <c r="C19" i="182"/>
  <c r="O18" i="182"/>
  <c r="N18" i="182"/>
  <c r="M18" i="182"/>
  <c r="L18" i="182"/>
  <c r="K18" i="182"/>
  <c r="J18" i="182"/>
  <c r="I18" i="182"/>
  <c r="H18" i="182"/>
  <c r="G18" i="182"/>
  <c r="F18" i="182"/>
  <c r="E18" i="182"/>
  <c r="D18" i="182"/>
  <c r="C18" i="182"/>
  <c r="O17" i="182"/>
  <c r="N17" i="182"/>
  <c r="M17" i="182"/>
  <c r="L17" i="182"/>
  <c r="K17" i="182"/>
  <c r="J17" i="182"/>
  <c r="I17" i="182"/>
  <c r="H17" i="182"/>
  <c r="G17" i="182"/>
  <c r="F17" i="182"/>
  <c r="E17" i="182"/>
  <c r="D17" i="182"/>
  <c r="C17" i="182"/>
  <c r="O16" i="182"/>
  <c r="N16" i="182"/>
  <c r="M16" i="182"/>
  <c r="L16" i="182"/>
  <c r="K16" i="182"/>
  <c r="J16" i="182"/>
  <c r="I16" i="182"/>
  <c r="H16" i="182"/>
  <c r="G16" i="182"/>
  <c r="F16" i="182"/>
  <c r="E16" i="182"/>
  <c r="D16" i="182"/>
  <c r="C16" i="182"/>
  <c r="O15" i="182"/>
  <c r="N15" i="182"/>
  <c r="M15" i="182"/>
  <c r="L15" i="182"/>
  <c r="K15" i="182"/>
  <c r="J15" i="182"/>
  <c r="I15" i="182"/>
  <c r="H15" i="182"/>
  <c r="G15" i="182"/>
  <c r="F15" i="182"/>
  <c r="E15" i="182"/>
  <c r="D15" i="182"/>
  <c r="C15" i="182"/>
  <c r="O32" i="181"/>
  <c r="N32" i="181"/>
  <c r="M32" i="181"/>
  <c r="L32" i="181"/>
  <c r="K32" i="181"/>
  <c r="J32" i="181"/>
  <c r="I32" i="181"/>
  <c r="H32" i="181"/>
  <c r="G32" i="181"/>
  <c r="F32" i="181"/>
  <c r="E32" i="181"/>
  <c r="D32" i="181"/>
  <c r="C32" i="181"/>
  <c r="O31" i="181"/>
  <c r="N31" i="181"/>
  <c r="M31" i="181"/>
  <c r="L31" i="181"/>
  <c r="K31" i="181"/>
  <c r="J31" i="181"/>
  <c r="I31" i="181"/>
  <c r="H31" i="181"/>
  <c r="G31" i="181"/>
  <c r="F31" i="181"/>
  <c r="E31" i="181"/>
  <c r="D31" i="181"/>
  <c r="C31" i="181"/>
  <c r="O30" i="181"/>
  <c r="N30" i="181"/>
  <c r="M30" i="181"/>
  <c r="L30" i="181"/>
  <c r="K30" i="181"/>
  <c r="J30" i="181"/>
  <c r="I30" i="181"/>
  <c r="H30" i="181"/>
  <c r="G30" i="181"/>
  <c r="F30" i="181"/>
  <c r="E30" i="181"/>
  <c r="D30" i="181"/>
  <c r="C30" i="181"/>
  <c r="O29" i="181"/>
  <c r="N29" i="181"/>
  <c r="M29" i="181"/>
  <c r="L29" i="181"/>
  <c r="K29" i="181"/>
  <c r="J29" i="181"/>
  <c r="I29" i="181"/>
  <c r="H29" i="181"/>
  <c r="G29" i="181"/>
  <c r="F29" i="181"/>
  <c r="E29" i="181"/>
  <c r="D29" i="181"/>
  <c r="C29" i="181"/>
  <c r="O28" i="181"/>
  <c r="N28" i="181"/>
  <c r="M28" i="181"/>
  <c r="L28" i="181"/>
  <c r="K28" i="181"/>
  <c r="J28" i="181"/>
  <c r="I28" i="181"/>
  <c r="H28" i="181"/>
  <c r="G28" i="181"/>
  <c r="F28" i="181"/>
  <c r="E28" i="181"/>
  <c r="D28" i="181"/>
  <c r="C28" i="181"/>
  <c r="O24" i="181"/>
  <c r="N24" i="181"/>
  <c r="M24" i="181"/>
  <c r="L24" i="181"/>
  <c r="K24" i="181"/>
  <c r="J24" i="181"/>
  <c r="I24" i="181"/>
  <c r="H24" i="181"/>
  <c r="G24" i="181"/>
  <c r="F24" i="181"/>
  <c r="E24" i="181"/>
  <c r="D24" i="181"/>
  <c r="C24" i="181"/>
  <c r="O23" i="181"/>
  <c r="N23" i="181"/>
  <c r="M23" i="181"/>
  <c r="L23" i="181"/>
  <c r="K23" i="181"/>
  <c r="J23" i="181"/>
  <c r="I23" i="181"/>
  <c r="H23" i="181"/>
  <c r="G23" i="181"/>
  <c r="F23" i="181"/>
  <c r="E23" i="181"/>
  <c r="D23" i="181"/>
  <c r="C23" i="181"/>
  <c r="O22" i="181"/>
  <c r="N22" i="181"/>
  <c r="M22" i="181"/>
  <c r="L22" i="181"/>
  <c r="K22" i="181"/>
  <c r="J22" i="181"/>
  <c r="I22" i="181"/>
  <c r="H22" i="181"/>
  <c r="G22" i="181"/>
  <c r="F22" i="181"/>
  <c r="E22" i="181"/>
  <c r="D22" i="181"/>
  <c r="C22" i="181"/>
  <c r="O21" i="181"/>
  <c r="N21" i="181"/>
  <c r="M21" i="181"/>
  <c r="L21" i="181"/>
  <c r="K21" i="181"/>
  <c r="J21" i="181"/>
  <c r="I21" i="181"/>
  <c r="H21" i="181"/>
  <c r="G21" i="181"/>
  <c r="F21" i="181"/>
  <c r="E21" i="181"/>
  <c r="D21" i="181"/>
  <c r="C21" i="181"/>
  <c r="O20" i="181"/>
  <c r="N20" i="181"/>
  <c r="M20" i="181"/>
  <c r="L20" i="181"/>
  <c r="K20" i="181"/>
  <c r="J20" i="181"/>
  <c r="I20" i="181"/>
  <c r="H20" i="181"/>
  <c r="G20" i="181"/>
  <c r="F20" i="181"/>
  <c r="E20" i="181"/>
  <c r="D20" i="181"/>
  <c r="C20" i="181"/>
  <c r="O19" i="181"/>
  <c r="N19" i="181"/>
  <c r="M19" i="181"/>
  <c r="L19" i="181"/>
  <c r="K19" i="181"/>
  <c r="J19" i="181"/>
  <c r="I19" i="181"/>
  <c r="H19" i="181"/>
  <c r="G19" i="181"/>
  <c r="F19" i="181"/>
  <c r="E19" i="181"/>
  <c r="D19" i="181"/>
  <c r="C19" i="181"/>
  <c r="O18" i="181"/>
  <c r="N18" i="181"/>
  <c r="M18" i="181"/>
  <c r="L18" i="181"/>
  <c r="K18" i="181"/>
  <c r="J18" i="181"/>
  <c r="I18" i="181"/>
  <c r="H18" i="181"/>
  <c r="G18" i="181"/>
  <c r="F18" i="181"/>
  <c r="E18" i="181"/>
  <c r="D18" i="181"/>
  <c r="C18" i="181"/>
  <c r="O17" i="181"/>
  <c r="N17" i="181"/>
  <c r="M17" i="181"/>
  <c r="L17" i="181"/>
  <c r="K17" i="181"/>
  <c r="J17" i="181"/>
  <c r="I17" i="181"/>
  <c r="H17" i="181"/>
  <c r="G17" i="181"/>
  <c r="F17" i="181"/>
  <c r="E17" i="181"/>
  <c r="D17" i="181"/>
  <c r="C17" i="181"/>
  <c r="O16" i="181"/>
  <c r="N16" i="181"/>
  <c r="M16" i="181"/>
  <c r="L16" i="181"/>
  <c r="K16" i="181"/>
  <c r="J16" i="181"/>
  <c r="I16" i="181"/>
  <c r="H16" i="181"/>
  <c r="G16" i="181"/>
  <c r="F16" i="181"/>
  <c r="E16" i="181"/>
  <c r="D16" i="181"/>
  <c r="C16" i="181"/>
  <c r="O15" i="181"/>
  <c r="N15" i="181"/>
  <c r="M15" i="181"/>
  <c r="L15" i="181"/>
  <c r="K15" i="181"/>
  <c r="J15" i="181"/>
  <c r="I15" i="181"/>
  <c r="H15" i="181"/>
  <c r="G15" i="181"/>
  <c r="F15" i="181"/>
  <c r="E15" i="181"/>
  <c r="D15" i="181"/>
  <c r="C15" i="181"/>
  <c r="O32" i="180"/>
  <c r="N32" i="180"/>
  <c r="M32" i="180"/>
  <c r="L32" i="180"/>
  <c r="K32" i="180"/>
  <c r="J32" i="180"/>
  <c r="I32" i="180"/>
  <c r="H32" i="180"/>
  <c r="G32" i="180"/>
  <c r="F32" i="180"/>
  <c r="E32" i="180"/>
  <c r="D32" i="180"/>
  <c r="C32" i="180"/>
  <c r="O31" i="180"/>
  <c r="N31" i="180"/>
  <c r="M31" i="180"/>
  <c r="L31" i="180"/>
  <c r="K31" i="180"/>
  <c r="J31" i="180"/>
  <c r="I31" i="180"/>
  <c r="H31" i="180"/>
  <c r="G31" i="180"/>
  <c r="F31" i="180"/>
  <c r="E31" i="180"/>
  <c r="D31" i="180"/>
  <c r="C31" i="180"/>
  <c r="O30" i="180"/>
  <c r="N30" i="180"/>
  <c r="M30" i="180"/>
  <c r="L30" i="180"/>
  <c r="K30" i="180"/>
  <c r="J30" i="180"/>
  <c r="I30" i="180"/>
  <c r="H30" i="180"/>
  <c r="G30" i="180"/>
  <c r="F30" i="180"/>
  <c r="E30" i="180"/>
  <c r="D30" i="180"/>
  <c r="C30" i="180"/>
  <c r="O29" i="180"/>
  <c r="N29" i="180"/>
  <c r="M29" i="180"/>
  <c r="L29" i="180"/>
  <c r="K29" i="180"/>
  <c r="J29" i="180"/>
  <c r="I29" i="180"/>
  <c r="H29" i="180"/>
  <c r="G29" i="180"/>
  <c r="F29" i="180"/>
  <c r="E29" i="180"/>
  <c r="D29" i="180"/>
  <c r="C29" i="180"/>
  <c r="O28" i="180"/>
  <c r="N28" i="180"/>
  <c r="M28" i="180"/>
  <c r="L28" i="180"/>
  <c r="K28" i="180"/>
  <c r="J28" i="180"/>
  <c r="I28" i="180"/>
  <c r="H28" i="180"/>
  <c r="G28" i="180"/>
  <c r="F28" i="180"/>
  <c r="E28" i="180"/>
  <c r="D28" i="180"/>
  <c r="C28" i="180"/>
  <c r="O24" i="180"/>
  <c r="N24" i="180"/>
  <c r="M24" i="180"/>
  <c r="L24" i="180"/>
  <c r="K24" i="180"/>
  <c r="J24" i="180"/>
  <c r="I24" i="180"/>
  <c r="H24" i="180"/>
  <c r="G24" i="180"/>
  <c r="F24" i="180"/>
  <c r="E24" i="180"/>
  <c r="D24" i="180"/>
  <c r="C24" i="180"/>
  <c r="O23" i="180"/>
  <c r="N23" i="180"/>
  <c r="M23" i="180"/>
  <c r="L23" i="180"/>
  <c r="K23" i="180"/>
  <c r="J23" i="180"/>
  <c r="I23" i="180"/>
  <c r="H23" i="180"/>
  <c r="G23" i="180"/>
  <c r="F23" i="180"/>
  <c r="E23" i="180"/>
  <c r="D23" i="180"/>
  <c r="C23" i="180"/>
  <c r="O22" i="180"/>
  <c r="N22" i="180"/>
  <c r="M22" i="180"/>
  <c r="L22" i="180"/>
  <c r="K22" i="180"/>
  <c r="J22" i="180"/>
  <c r="I22" i="180"/>
  <c r="H22" i="180"/>
  <c r="G22" i="180"/>
  <c r="F22" i="180"/>
  <c r="E22" i="180"/>
  <c r="D22" i="180"/>
  <c r="C22" i="180"/>
  <c r="O21" i="180"/>
  <c r="N21" i="180"/>
  <c r="M21" i="180"/>
  <c r="L21" i="180"/>
  <c r="K21" i="180"/>
  <c r="J21" i="180"/>
  <c r="I21" i="180"/>
  <c r="H21" i="180"/>
  <c r="G21" i="180"/>
  <c r="F21" i="180"/>
  <c r="E21" i="180"/>
  <c r="D21" i="180"/>
  <c r="C21" i="180"/>
  <c r="O20" i="180"/>
  <c r="N20" i="180"/>
  <c r="M20" i="180"/>
  <c r="L20" i="180"/>
  <c r="K20" i="180"/>
  <c r="J20" i="180"/>
  <c r="I20" i="180"/>
  <c r="H20" i="180"/>
  <c r="G20" i="180"/>
  <c r="F20" i="180"/>
  <c r="E20" i="180"/>
  <c r="D20" i="180"/>
  <c r="C20" i="180"/>
  <c r="O19" i="180"/>
  <c r="N19" i="180"/>
  <c r="M19" i="180"/>
  <c r="L19" i="180"/>
  <c r="K19" i="180"/>
  <c r="J19" i="180"/>
  <c r="I19" i="180"/>
  <c r="H19" i="180"/>
  <c r="G19" i="180"/>
  <c r="F19" i="180"/>
  <c r="E19" i="180"/>
  <c r="D19" i="180"/>
  <c r="C19" i="180"/>
  <c r="O18" i="180"/>
  <c r="N18" i="180"/>
  <c r="M18" i="180"/>
  <c r="L18" i="180"/>
  <c r="K18" i="180"/>
  <c r="J18" i="180"/>
  <c r="I18" i="180"/>
  <c r="H18" i="180"/>
  <c r="G18" i="180"/>
  <c r="F18" i="180"/>
  <c r="E18" i="180"/>
  <c r="D18" i="180"/>
  <c r="C18" i="180"/>
  <c r="O17" i="180"/>
  <c r="N17" i="180"/>
  <c r="M17" i="180"/>
  <c r="L17" i="180"/>
  <c r="K17" i="180"/>
  <c r="J17" i="180"/>
  <c r="I17" i="180"/>
  <c r="H17" i="180"/>
  <c r="G17" i="180"/>
  <c r="F17" i="180"/>
  <c r="E17" i="180"/>
  <c r="D17" i="180"/>
  <c r="C17" i="180"/>
  <c r="O16" i="180"/>
  <c r="N16" i="180"/>
  <c r="M16" i="180"/>
  <c r="L16" i="180"/>
  <c r="K16" i="180"/>
  <c r="J16" i="180"/>
  <c r="I16" i="180"/>
  <c r="H16" i="180"/>
  <c r="G16" i="180"/>
  <c r="F16" i="180"/>
  <c r="E16" i="180"/>
  <c r="D16" i="180"/>
  <c r="C16" i="180"/>
  <c r="O15" i="180"/>
  <c r="N15" i="180"/>
  <c r="M15" i="180"/>
  <c r="L15" i="180"/>
  <c r="K15" i="180"/>
  <c r="J15" i="180"/>
  <c r="I15" i="180"/>
  <c r="H15" i="180"/>
  <c r="G15" i="180"/>
  <c r="F15" i="180"/>
  <c r="E15" i="180"/>
  <c r="D15" i="180"/>
  <c r="C15" i="180"/>
  <c r="O32" i="179"/>
  <c r="N32" i="179"/>
  <c r="M32" i="179"/>
  <c r="L32" i="179"/>
  <c r="K32" i="179"/>
  <c r="J32" i="179"/>
  <c r="I32" i="179"/>
  <c r="H32" i="179"/>
  <c r="G32" i="179"/>
  <c r="F32" i="179"/>
  <c r="E32" i="179"/>
  <c r="D32" i="179"/>
  <c r="C32" i="179"/>
  <c r="O31" i="179"/>
  <c r="N31" i="179"/>
  <c r="M31" i="179"/>
  <c r="L31" i="179"/>
  <c r="K31" i="179"/>
  <c r="J31" i="179"/>
  <c r="I31" i="179"/>
  <c r="H31" i="179"/>
  <c r="G31" i="179"/>
  <c r="F31" i="179"/>
  <c r="E31" i="179"/>
  <c r="D31" i="179"/>
  <c r="C31" i="179"/>
  <c r="O30" i="179"/>
  <c r="N30" i="179"/>
  <c r="M30" i="179"/>
  <c r="L30" i="179"/>
  <c r="K30" i="179"/>
  <c r="J30" i="179"/>
  <c r="I30" i="179"/>
  <c r="H30" i="179"/>
  <c r="G30" i="179"/>
  <c r="F30" i="179"/>
  <c r="E30" i="179"/>
  <c r="D30" i="179"/>
  <c r="C30" i="179"/>
  <c r="O29" i="179"/>
  <c r="N29" i="179"/>
  <c r="M29" i="179"/>
  <c r="L29" i="179"/>
  <c r="K29" i="179"/>
  <c r="J29" i="179"/>
  <c r="I29" i="179"/>
  <c r="H29" i="179"/>
  <c r="G29" i="179"/>
  <c r="F29" i="179"/>
  <c r="E29" i="179"/>
  <c r="D29" i="179"/>
  <c r="C29" i="179"/>
  <c r="O28" i="179"/>
  <c r="N28" i="179"/>
  <c r="M28" i="179"/>
  <c r="L28" i="179"/>
  <c r="K28" i="179"/>
  <c r="J28" i="179"/>
  <c r="I28" i="179"/>
  <c r="H28" i="179"/>
  <c r="G28" i="179"/>
  <c r="F28" i="179"/>
  <c r="E28" i="179"/>
  <c r="D28" i="179"/>
  <c r="C28" i="179"/>
  <c r="O24" i="179"/>
  <c r="N24" i="179"/>
  <c r="M24" i="179"/>
  <c r="L24" i="179"/>
  <c r="K24" i="179"/>
  <c r="J24" i="179"/>
  <c r="I24" i="179"/>
  <c r="H24" i="179"/>
  <c r="G24" i="179"/>
  <c r="F24" i="179"/>
  <c r="E24" i="179"/>
  <c r="D24" i="179"/>
  <c r="C24" i="179"/>
  <c r="O23" i="179"/>
  <c r="N23" i="179"/>
  <c r="M23" i="179"/>
  <c r="L23" i="179"/>
  <c r="K23" i="179"/>
  <c r="J23" i="179"/>
  <c r="I23" i="179"/>
  <c r="H23" i="179"/>
  <c r="G23" i="179"/>
  <c r="F23" i="179"/>
  <c r="E23" i="179"/>
  <c r="D23" i="179"/>
  <c r="C23" i="179"/>
  <c r="O22" i="179"/>
  <c r="N22" i="179"/>
  <c r="M22" i="179"/>
  <c r="L22" i="179"/>
  <c r="K22" i="179"/>
  <c r="J22" i="179"/>
  <c r="I22" i="179"/>
  <c r="H22" i="179"/>
  <c r="G22" i="179"/>
  <c r="F22" i="179"/>
  <c r="E22" i="179"/>
  <c r="D22" i="179"/>
  <c r="C22" i="179"/>
  <c r="O21" i="179"/>
  <c r="N21" i="179"/>
  <c r="M21" i="179"/>
  <c r="L21" i="179"/>
  <c r="K21" i="179"/>
  <c r="J21" i="179"/>
  <c r="I21" i="179"/>
  <c r="H21" i="179"/>
  <c r="G21" i="179"/>
  <c r="F21" i="179"/>
  <c r="E21" i="179"/>
  <c r="D21" i="179"/>
  <c r="C21" i="179"/>
  <c r="O20" i="179"/>
  <c r="N20" i="179"/>
  <c r="M20" i="179"/>
  <c r="L20" i="179"/>
  <c r="K20" i="179"/>
  <c r="J20" i="179"/>
  <c r="I20" i="179"/>
  <c r="H20" i="179"/>
  <c r="G20" i="179"/>
  <c r="F20" i="179"/>
  <c r="E20" i="179"/>
  <c r="D20" i="179"/>
  <c r="C20" i="179"/>
  <c r="O19" i="179"/>
  <c r="N19" i="179"/>
  <c r="M19" i="179"/>
  <c r="L19" i="179"/>
  <c r="K19" i="179"/>
  <c r="J19" i="179"/>
  <c r="I19" i="179"/>
  <c r="H19" i="179"/>
  <c r="G19" i="179"/>
  <c r="F19" i="179"/>
  <c r="E19" i="179"/>
  <c r="D19" i="179"/>
  <c r="C19" i="179"/>
  <c r="O18" i="179"/>
  <c r="N18" i="179"/>
  <c r="M18" i="179"/>
  <c r="L18" i="179"/>
  <c r="K18" i="179"/>
  <c r="J18" i="179"/>
  <c r="I18" i="179"/>
  <c r="H18" i="179"/>
  <c r="G18" i="179"/>
  <c r="F18" i="179"/>
  <c r="E18" i="179"/>
  <c r="D18" i="179"/>
  <c r="C18" i="179"/>
  <c r="O17" i="179"/>
  <c r="N17" i="179"/>
  <c r="M17" i="179"/>
  <c r="L17" i="179"/>
  <c r="K17" i="179"/>
  <c r="J17" i="179"/>
  <c r="I17" i="179"/>
  <c r="H17" i="179"/>
  <c r="G17" i="179"/>
  <c r="F17" i="179"/>
  <c r="E17" i="179"/>
  <c r="D17" i="179"/>
  <c r="C17" i="179"/>
  <c r="O16" i="179"/>
  <c r="N16" i="179"/>
  <c r="M16" i="179"/>
  <c r="L16" i="179"/>
  <c r="K16" i="179"/>
  <c r="J16" i="179"/>
  <c r="I16" i="179"/>
  <c r="H16" i="179"/>
  <c r="G16" i="179"/>
  <c r="F16" i="179"/>
  <c r="E16" i="179"/>
  <c r="D16" i="179"/>
  <c r="C16" i="179"/>
  <c r="O15" i="179"/>
  <c r="N15" i="179"/>
  <c r="M15" i="179"/>
  <c r="L15" i="179"/>
  <c r="K15" i="179"/>
  <c r="J15" i="179"/>
  <c r="I15" i="179"/>
  <c r="H15" i="179"/>
  <c r="G15" i="179"/>
  <c r="F15" i="179"/>
  <c r="E15" i="179"/>
  <c r="D15" i="179"/>
  <c r="C15" i="179"/>
  <c r="O32" i="178"/>
  <c r="N32" i="178"/>
  <c r="M32" i="178"/>
  <c r="L32" i="178"/>
  <c r="K32" i="178"/>
  <c r="J32" i="178"/>
  <c r="I32" i="178"/>
  <c r="H32" i="178"/>
  <c r="G32" i="178"/>
  <c r="F32" i="178"/>
  <c r="E32" i="178"/>
  <c r="D32" i="178"/>
  <c r="C32" i="178"/>
  <c r="O31" i="178"/>
  <c r="N31" i="178"/>
  <c r="M31" i="178"/>
  <c r="L31" i="178"/>
  <c r="K31" i="178"/>
  <c r="J31" i="178"/>
  <c r="I31" i="178"/>
  <c r="H31" i="178"/>
  <c r="G31" i="178"/>
  <c r="F31" i="178"/>
  <c r="E31" i="178"/>
  <c r="D31" i="178"/>
  <c r="C31" i="178"/>
  <c r="O30" i="178"/>
  <c r="N30" i="178"/>
  <c r="M30" i="178"/>
  <c r="L30" i="178"/>
  <c r="K30" i="178"/>
  <c r="J30" i="178"/>
  <c r="I30" i="178"/>
  <c r="H30" i="178"/>
  <c r="G30" i="178"/>
  <c r="F30" i="178"/>
  <c r="E30" i="178"/>
  <c r="D30" i="178"/>
  <c r="C30" i="178"/>
  <c r="O29" i="178"/>
  <c r="N29" i="178"/>
  <c r="M29" i="178"/>
  <c r="L29" i="178"/>
  <c r="K29" i="178"/>
  <c r="J29" i="178"/>
  <c r="I29" i="178"/>
  <c r="H29" i="178"/>
  <c r="G29" i="178"/>
  <c r="F29" i="178"/>
  <c r="E29" i="178"/>
  <c r="D29" i="178"/>
  <c r="C29" i="178"/>
  <c r="O28" i="178"/>
  <c r="N28" i="178"/>
  <c r="M28" i="178"/>
  <c r="L28" i="178"/>
  <c r="K28" i="178"/>
  <c r="J28" i="178"/>
  <c r="I28" i="178"/>
  <c r="H28" i="178"/>
  <c r="G28" i="178"/>
  <c r="F28" i="178"/>
  <c r="E28" i="178"/>
  <c r="D28" i="178"/>
  <c r="C28" i="178"/>
  <c r="O24" i="178"/>
  <c r="N24" i="178"/>
  <c r="M24" i="178"/>
  <c r="L24" i="178"/>
  <c r="K24" i="178"/>
  <c r="J24" i="178"/>
  <c r="I24" i="178"/>
  <c r="H24" i="178"/>
  <c r="G24" i="178"/>
  <c r="F24" i="178"/>
  <c r="E24" i="178"/>
  <c r="D24" i="178"/>
  <c r="C24" i="178"/>
  <c r="O23" i="178"/>
  <c r="N23" i="178"/>
  <c r="M23" i="178"/>
  <c r="L23" i="178"/>
  <c r="K23" i="178"/>
  <c r="J23" i="178"/>
  <c r="I23" i="178"/>
  <c r="H23" i="178"/>
  <c r="G23" i="178"/>
  <c r="F23" i="178"/>
  <c r="E23" i="178"/>
  <c r="D23" i="178"/>
  <c r="C23" i="178"/>
  <c r="O22" i="178"/>
  <c r="N22" i="178"/>
  <c r="M22" i="178"/>
  <c r="L22" i="178"/>
  <c r="K22" i="178"/>
  <c r="J22" i="178"/>
  <c r="I22" i="178"/>
  <c r="H22" i="178"/>
  <c r="G22" i="178"/>
  <c r="F22" i="178"/>
  <c r="E22" i="178"/>
  <c r="D22" i="178"/>
  <c r="C22" i="178"/>
  <c r="O21" i="178"/>
  <c r="N21" i="178"/>
  <c r="M21" i="178"/>
  <c r="L21" i="178"/>
  <c r="K21" i="178"/>
  <c r="J21" i="178"/>
  <c r="I21" i="178"/>
  <c r="H21" i="178"/>
  <c r="G21" i="178"/>
  <c r="F21" i="178"/>
  <c r="E21" i="178"/>
  <c r="D21" i="178"/>
  <c r="C21" i="178"/>
  <c r="O20" i="178"/>
  <c r="N20" i="178"/>
  <c r="M20" i="178"/>
  <c r="L20" i="178"/>
  <c r="K20" i="178"/>
  <c r="J20" i="178"/>
  <c r="I20" i="178"/>
  <c r="H20" i="178"/>
  <c r="G20" i="178"/>
  <c r="F20" i="178"/>
  <c r="E20" i="178"/>
  <c r="D20" i="178"/>
  <c r="C20" i="178"/>
  <c r="O19" i="178"/>
  <c r="N19" i="178"/>
  <c r="M19" i="178"/>
  <c r="L19" i="178"/>
  <c r="K19" i="178"/>
  <c r="J19" i="178"/>
  <c r="I19" i="178"/>
  <c r="H19" i="178"/>
  <c r="G19" i="178"/>
  <c r="F19" i="178"/>
  <c r="E19" i="178"/>
  <c r="D19" i="178"/>
  <c r="C19" i="178"/>
  <c r="O18" i="178"/>
  <c r="N18" i="178"/>
  <c r="M18" i="178"/>
  <c r="L18" i="178"/>
  <c r="K18" i="178"/>
  <c r="J18" i="178"/>
  <c r="I18" i="178"/>
  <c r="H18" i="178"/>
  <c r="G18" i="178"/>
  <c r="F18" i="178"/>
  <c r="E18" i="178"/>
  <c r="D18" i="178"/>
  <c r="C18" i="178"/>
  <c r="O17" i="178"/>
  <c r="N17" i="178"/>
  <c r="M17" i="178"/>
  <c r="L17" i="178"/>
  <c r="K17" i="178"/>
  <c r="J17" i="178"/>
  <c r="I17" i="178"/>
  <c r="H17" i="178"/>
  <c r="G17" i="178"/>
  <c r="F17" i="178"/>
  <c r="E17" i="178"/>
  <c r="D17" i="178"/>
  <c r="C17" i="178"/>
  <c r="O16" i="178"/>
  <c r="N16" i="178"/>
  <c r="M16" i="178"/>
  <c r="L16" i="178"/>
  <c r="K16" i="178"/>
  <c r="J16" i="178"/>
  <c r="I16" i="178"/>
  <c r="H16" i="178"/>
  <c r="G16" i="178"/>
  <c r="F16" i="178"/>
  <c r="E16" i="178"/>
  <c r="D16" i="178"/>
  <c r="C16" i="178"/>
  <c r="O15" i="178"/>
  <c r="N15" i="178"/>
  <c r="M15" i="178"/>
  <c r="L15" i="178"/>
  <c r="K15" i="178"/>
  <c r="J15" i="178"/>
  <c r="I15" i="178"/>
  <c r="H15" i="178"/>
  <c r="G15" i="178"/>
  <c r="F15" i="178"/>
  <c r="E15" i="178"/>
  <c r="D15" i="178"/>
  <c r="C15" i="178"/>
  <c r="O32" i="177"/>
  <c r="N32" i="177"/>
  <c r="M32" i="177"/>
  <c r="L32" i="177"/>
  <c r="K32" i="177"/>
  <c r="J32" i="177"/>
  <c r="I32" i="177"/>
  <c r="H32" i="177"/>
  <c r="G32" i="177"/>
  <c r="F32" i="177"/>
  <c r="E32" i="177"/>
  <c r="D32" i="177"/>
  <c r="C32" i="177"/>
  <c r="O31" i="177"/>
  <c r="N31" i="177"/>
  <c r="M31" i="177"/>
  <c r="L31" i="177"/>
  <c r="K31" i="177"/>
  <c r="J31" i="177"/>
  <c r="I31" i="177"/>
  <c r="H31" i="177"/>
  <c r="G31" i="177"/>
  <c r="F31" i="177"/>
  <c r="E31" i="177"/>
  <c r="D31" i="177"/>
  <c r="C31" i="177"/>
  <c r="O30" i="177"/>
  <c r="N30" i="177"/>
  <c r="M30" i="177"/>
  <c r="L30" i="177"/>
  <c r="K30" i="177"/>
  <c r="J30" i="177"/>
  <c r="I30" i="177"/>
  <c r="H30" i="177"/>
  <c r="G30" i="177"/>
  <c r="F30" i="177"/>
  <c r="E30" i="177"/>
  <c r="D30" i="177"/>
  <c r="C30" i="177"/>
  <c r="O29" i="177"/>
  <c r="N29" i="177"/>
  <c r="M29" i="177"/>
  <c r="L29" i="177"/>
  <c r="K29" i="177"/>
  <c r="J29" i="177"/>
  <c r="I29" i="177"/>
  <c r="H29" i="177"/>
  <c r="G29" i="177"/>
  <c r="F29" i="177"/>
  <c r="E29" i="177"/>
  <c r="D29" i="177"/>
  <c r="C29" i="177"/>
  <c r="O28" i="177"/>
  <c r="N28" i="177"/>
  <c r="M28" i="177"/>
  <c r="L28" i="177"/>
  <c r="K28" i="177"/>
  <c r="J28" i="177"/>
  <c r="I28" i="177"/>
  <c r="H28" i="177"/>
  <c r="G28" i="177"/>
  <c r="F28" i="177"/>
  <c r="E28" i="177"/>
  <c r="D28" i="177"/>
  <c r="C28" i="177"/>
  <c r="O24" i="177"/>
  <c r="N24" i="177"/>
  <c r="M24" i="177"/>
  <c r="L24" i="177"/>
  <c r="K24" i="177"/>
  <c r="J24" i="177"/>
  <c r="I24" i="177"/>
  <c r="H24" i="177"/>
  <c r="G24" i="177"/>
  <c r="F24" i="177"/>
  <c r="E24" i="177"/>
  <c r="D24" i="177"/>
  <c r="C24" i="177"/>
  <c r="O23" i="177"/>
  <c r="N23" i="177"/>
  <c r="M23" i="177"/>
  <c r="L23" i="177"/>
  <c r="K23" i="177"/>
  <c r="J23" i="177"/>
  <c r="I23" i="177"/>
  <c r="H23" i="177"/>
  <c r="G23" i="177"/>
  <c r="F23" i="177"/>
  <c r="E23" i="177"/>
  <c r="D23" i="177"/>
  <c r="C23" i="177"/>
  <c r="O22" i="177"/>
  <c r="N22" i="177"/>
  <c r="M22" i="177"/>
  <c r="L22" i="177"/>
  <c r="K22" i="177"/>
  <c r="J22" i="177"/>
  <c r="I22" i="177"/>
  <c r="H22" i="177"/>
  <c r="G22" i="177"/>
  <c r="F22" i="177"/>
  <c r="E22" i="177"/>
  <c r="D22" i="177"/>
  <c r="C22" i="177"/>
  <c r="O21" i="177"/>
  <c r="N21" i="177"/>
  <c r="M21" i="177"/>
  <c r="L21" i="177"/>
  <c r="K21" i="177"/>
  <c r="J21" i="177"/>
  <c r="I21" i="177"/>
  <c r="H21" i="177"/>
  <c r="G21" i="177"/>
  <c r="F21" i="177"/>
  <c r="E21" i="177"/>
  <c r="D21" i="177"/>
  <c r="C21" i="177"/>
  <c r="O20" i="177"/>
  <c r="N20" i="177"/>
  <c r="M20" i="177"/>
  <c r="L20" i="177"/>
  <c r="K20" i="177"/>
  <c r="J20" i="177"/>
  <c r="I20" i="177"/>
  <c r="H20" i="177"/>
  <c r="G20" i="177"/>
  <c r="F20" i="177"/>
  <c r="E20" i="177"/>
  <c r="D20" i="177"/>
  <c r="C20" i="177"/>
  <c r="O19" i="177"/>
  <c r="N19" i="177"/>
  <c r="M19" i="177"/>
  <c r="L19" i="177"/>
  <c r="K19" i="177"/>
  <c r="J19" i="177"/>
  <c r="I19" i="177"/>
  <c r="H19" i="177"/>
  <c r="G19" i="177"/>
  <c r="F19" i="177"/>
  <c r="E19" i="177"/>
  <c r="D19" i="177"/>
  <c r="C19" i="177"/>
  <c r="O18" i="177"/>
  <c r="N18" i="177"/>
  <c r="M18" i="177"/>
  <c r="L18" i="177"/>
  <c r="K18" i="177"/>
  <c r="J18" i="177"/>
  <c r="I18" i="177"/>
  <c r="H18" i="177"/>
  <c r="G18" i="177"/>
  <c r="F18" i="177"/>
  <c r="E18" i="177"/>
  <c r="D18" i="177"/>
  <c r="C18" i="177"/>
  <c r="O17" i="177"/>
  <c r="N17" i="177"/>
  <c r="M17" i="177"/>
  <c r="L17" i="177"/>
  <c r="K17" i="177"/>
  <c r="J17" i="177"/>
  <c r="I17" i="177"/>
  <c r="H17" i="177"/>
  <c r="G17" i="177"/>
  <c r="F17" i="177"/>
  <c r="E17" i="177"/>
  <c r="D17" i="177"/>
  <c r="C17" i="177"/>
  <c r="O16" i="177"/>
  <c r="N16" i="177"/>
  <c r="M16" i="177"/>
  <c r="L16" i="177"/>
  <c r="K16" i="177"/>
  <c r="J16" i="177"/>
  <c r="I16" i="177"/>
  <c r="H16" i="177"/>
  <c r="G16" i="177"/>
  <c r="F16" i="177"/>
  <c r="E16" i="177"/>
  <c r="D16" i="177"/>
  <c r="C16" i="177"/>
  <c r="O15" i="177"/>
  <c r="N15" i="177"/>
  <c r="M15" i="177"/>
  <c r="L15" i="177"/>
  <c r="K15" i="177"/>
  <c r="J15" i="177"/>
  <c r="I15" i="177"/>
  <c r="H15" i="177"/>
  <c r="G15" i="177"/>
  <c r="F15" i="177"/>
  <c r="E15" i="177"/>
  <c r="D15" i="177"/>
  <c r="C15" i="177"/>
  <c r="O32" i="176"/>
  <c r="N32" i="176"/>
  <c r="M32" i="176"/>
  <c r="L32" i="176"/>
  <c r="K32" i="176"/>
  <c r="J32" i="176"/>
  <c r="I32" i="176"/>
  <c r="H32" i="176"/>
  <c r="G32" i="176"/>
  <c r="F32" i="176"/>
  <c r="E32" i="176"/>
  <c r="D32" i="176"/>
  <c r="C32" i="176"/>
  <c r="O31" i="176"/>
  <c r="N31" i="176"/>
  <c r="M31" i="176"/>
  <c r="L31" i="176"/>
  <c r="K31" i="176"/>
  <c r="J31" i="176"/>
  <c r="I31" i="176"/>
  <c r="H31" i="176"/>
  <c r="G31" i="176"/>
  <c r="F31" i="176"/>
  <c r="E31" i="176"/>
  <c r="D31" i="176"/>
  <c r="C31" i="176"/>
  <c r="O30" i="176"/>
  <c r="N30" i="176"/>
  <c r="M30" i="176"/>
  <c r="L30" i="176"/>
  <c r="K30" i="176"/>
  <c r="J30" i="176"/>
  <c r="I30" i="176"/>
  <c r="H30" i="176"/>
  <c r="G30" i="176"/>
  <c r="F30" i="176"/>
  <c r="E30" i="176"/>
  <c r="D30" i="176"/>
  <c r="C30" i="176"/>
  <c r="O29" i="176"/>
  <c r="N29" i="176"/>
  <c r="M29" i="176"/>
  <c r="L29" i="176"/>
  <c r="K29" i="176"/>
  <c r="J29" i="176"/>
  <c r="I29" i="176"/>
  <c r="H29" i="176"/>
  <c r="G29" i="176"/>
  <c r="F29" i="176"/>
  <c r="E29" i="176"/>
  <c r="D29" i="176"/>
  <c r="C29" i="176"/>
  <c r="O28" i="176"/>
  <c r="N28" i="176"/>
  <c r="M28" i="176"/>
  <c r="L28" i="176"/>
  <c r="K28" i="176"/>
  <c r="J28" i="176"/>
  <c r="I28" i="176"/>
  <c r="H28" i="176"/>
  <c r="G28" i="176"/>
  <c r="F28" i="176"/>
  <c r="E28" i="176"/>
  <c r="D28" i="176"/>
  <c r="C28" i="176"/>
  <c r="O24" i="176"/>
  <c r="N24" i="176"/>
  <c r="M24" i="176"/>
  <c r="L24" i="176"/>
  <c r="K24" i="176"/>
  <c r="J24" i="176"/>
  <c r="I24" i="176"/>
  <c r="H24" i="176"/>
  <c r="G24" i="176"/>
  <c r="F24" i="176"/>
  <c r="E24" i="176"/>
  <c r="D24" i="176"/>
  <c r="C24" i="176"/>
  <c r="O23" i="176"/>
  <c r="N23" i="176"/>
  <c r="M23" i="176"/>
  <c r="L23" i="176"/>
  <c r="K23" i="176"/>
  <c r="J23" i="176"/>
  <c r="I23" i="176"/>
  <c r="H23" i="176"/>
  <c r="G23" i="176"/>
  <c r="F23" i="176"/>
  <c r="E23" i="176"/>
  <c r="D23" i="176"/>
  <c r="C23" i="176"/>
  <c r="O22" i="176"/>
  <c r="N22" i="176"/>
  <c r="M22" i="176"/>
  <c r="L22" i="176"/>
  <c r="K22" i="176"/>
  <c r="J22" i="176"/>
  <c r="I22" i="176"/>
  <c r="H22" i="176"/>
  <c r="G22" i="176"/>
  <c r="F22" i="176"/>
  <c r="E22" i="176"/>
  <c r="D22" i="176"/>
  <c r="C22" i="176"/>
  <c r="O21" i="176"/>
  <c r="N21" i="176"/>
  <c r="M21" i="176"/>
  <c r="L21" i="176"/>
  <c r="K21" i="176"/>
  <c r="J21" i="176"/>
  <c r="I21" i="176"/>
  <c r="H21" i="176"/>
  <c r="G21" i="176"/>
  <c r="F21" i="176"/>
  <c r="E21" i="176"/>
  <c r="D21" i="176"/>
  <c r="C21" i="176"/>
  <c r="O20" i="176"/>
  <c r="N20" i="176"/>
  <c r="M20" i="176"/>
  <c r="L20" i="176"/>
  <c r="K20" i="176"/>
  <c r="J20" i="176"/>
  <c r="I20" i="176"/>
  <c r="H20" i="176"/>
  <c r="G20" i="176"/>
  <c r="F20" i="176"/>
  <c r="E20" i="176"/>
  <c r="D20" i="176"/>
  <c r="C20" i="176"/>
  <c r="O19" i="176"/>
  <c r="N19" i="176"/>
  <c r="M19" i="176"/>
  <c r="L19" i="176"/>
  <c r="K19" i="176"/>
  <c r="J19" i="176"/>
  <c r="I19" i="176"/>
  <c r="H19" i="176"/>
  <c r="G19" i="176"/>
  <c r="F19" i="176"/>
  <c r="E19" i="176"/>
  <c r="D19" i="176"/>
  <c r="C19" i="176"/>
  <c r="O18" i="176"/>
  <c r="N18" i="176"/>
  <c r="M18" i="176"/>
  <c r="L18" i="176"/>
  <c r="K18" i="176"/>
  <c r="J18" i="176"/>
  <c r="I18" i="176"/>
  <c r="H18" i="176"/>
  <c r="G18" i="176"/>
  <c r="F18" i="176"/>
  <c r="E18" i="176"/>
  <c r="D18" i="176"/>
  <c r="C18" i="176"/>
  <c r="O17" i="176"/>
  <c r="N17" i="176"/>
  <c r="M17" i="176"/>
  <c r="L17" i="176"/>
  <c r="K17" i="176"/>
  <c r="J17" i="176"/>
  <c r="I17" i="176"/>
  <c r="H17" i="176"/>
  <c r="G17" i="176"/>
  <c r="F17" i="176"/>
  <c r="E17" i="176"/>
  <c r="D17" i="176"/>
  <c r="C17" i="176"/>
  <c r="O16" i="176"/>
  <c r="N16" i="176"/>
  <c r="M16" i="176"/>
  <c r="L16" i="176"/>
  <c r="K16" i="176"/>
  <c r="J16" i="176"/>
  <c r="I16" i="176"/>
  <c r="H16" i="176"/>
  <c r="G16" i="176"/>
  <c r="F16" i="176"/>
  <c r="E16" i="176"/>
  <c r="D16" i="176"/>
  <c r="C16" i="176"/>
  <c r="O15" i="176"/>
  <c r="N15" i="176"/>
  <c r="M15" i="176"/>
  <c r="L15" i="176"/>
  <c r="K15" i="176"/>
  <c r="J15" i="176"/>
  <c r="I15" i="176"/>
  <c r="H15" i="176"/>
  <c r="G15" i="176"/>
  <c r="F15" i="176"/>
  <c r="E15" i="176"/>
  <c r="D15" i="176"/>
  <c r="C15" i="176"/>
  <c r="O32" i="175"/>
  <c r="N32" i="175"/>
  <c r="M32" i="175"/>
  <c r="L32" i="175"/>
  <c r="K32" i="175"/>
  <c r="J32" i="175"/>
  <c r="I32" i="175"/>
  <c r="H32" i="175"/>
  <c r="G32" i="175"/>
  <c r="F32" i="175"/>
  <c r="E32" i="175"/>
  <c r="D32" i="175"/>
  <c r="C32" i="175"/>
  <c r="O31" i="175"/>
  <c r="N31" i="175"/>
  <c r="M31" i="175"/>
  <c r="L31" i="175"/>
  <c r="K31" i="175"/>
  <c r="J31" i="175"/>
  <c r="I31" i="175"/>
  <c r="H31" i="175"/>
  <c r="G31" i="175"/>
  <c r="F31" i="175"/>
  <c r="E31" i="175"/>
  <c r="D31" i="175"/>
  <c r="C31" i="175"/>
  <c r="O30" i="175"/>
  <c r="N30" i="175"/>
  <c r="M30" i="175"/>
  <c r="L30" i="175"/>
  <c r="K30" i="175"/>
  <c r="J30" i="175"/>
  <c r="I30" i="175"/>
  <c r="H30" i="175"/>
  <c r="G30" i="175"/>
  <c r="F30" i="175"/>
  <c r="E30" i="175"/>
  <c r="D30" i="175"/>
  <c r="C30" i="175"/>
  <c r="O29" i="175"/>
  <c r="N29" i="175"/>
  <c r="M29" i="175"/>
  <c r="L29" i="175"/>
  <c r="K29" i="175"/>
  <c r="J29" i="175"/>
  <c r="I29" i="175"/>
  <c r="H29" i="175"/>
  <c r="G29" i="175"/>
  <c r="F29" i="175"/>
  <c r="E29" i="175"/>
  <c r="D29" i="175"/>
  <c r="C29" i="175"/>
  <c r="O28" i="175"/>
  <c r="N28" i="175"/>
  <c r="M28" i="175"/>
  <c r="L28" i="175"/>
  <c r="K28" i="175"/>
  <c r="J28" i="175"/>
  <c r="I28" i="175"/>
  <c r="H28" i="175"/>
  <c r="G28" i="175"/>
  <c r="F28" i="175"/>
  <c r="E28" i="175"/>
  <c r="D28" i="175"/>
  <c r="C28" i="175"/>
  <c r="O24" i="175"/>
  <c r="N24" i="175"/>
  <c r="M24" i="175"/>
  <c r="L24" i="175"/>
  <c r="K24" i="175"/>
  <c r="J24" i="175"/>
  <c r="I24" i="175"/>
  <c r="H24" i="175"/>
  <c r="G24" i="175"/>
  <c r="F24" i="175"/>
  <c r="E24" i="175"/>
  <c r="D24" i="175"/>
  <c r="C24" i="175"/>
  <c r="O23" i="175"/>
  <c r="N23" i="175"/>
  <c r="M23" i="175"/>
  <c r="L23" i="175"/>
  <c r="K23" i="175"/>
  <c r="J23" i="175"/>
  <c r="I23" i="175"/>
  <c r="H23" i="175"/>
  <c r="G23" i="175"/>
  <c r="F23" i="175"/>
  <c r="E23" i="175"/>
  <c r="D23" i="175"/>
  <c r="C23" i="175"/>
  <c r="O22" i="175"/>
  <c r="N22" i="175"/>
  <c r="M22" i="175"/>
  <c r="L22" i="175"/>
  <c r="K22" i="175"/>
  <c r="J22" i="175"/>
  <c r="I22" i="175"/>
  <c r="H22" i="175"/>
  <c r="G22" i="175"/>
  <c r="F22" i="175"/>
  <c r="E22" i="175"/>
  <c r="D22" i="175"/>
  <c r="C22" i="175"/>
  <c r="O21" i="175"/>
  <c r="N21" i="175"/>
  <c r="M21" i="175"/>
  <c r="L21" i="175"/>
  <c r="K21" i="175"/>
  <c r="J21" i="175"/>
  <c r="I21" i="175"/>
  <c r="H21" i="175"/>
  <c r="G21" i="175"/>
  <c r="F21" i="175"/>
  <c r="E21" i="175"/>
  <c r="D21" i="175"/>
  <c r="C21" i="175"/>
  <c r="O20" i="175"/>
  <c r="N20" i="175"/>
  <c r="M20" i="175"/>
  <c r="L20" i="175"/>
  <c r="K20" i="175"/>
  <c r="J20" i="175"/>
  <c r="I20" i="175"/>
  <c r="H20" i="175"/>
  <c r="G20" i="175"/>
  <c r="F20" i="175"/>
  <c r="E20" i="175"/>
  <c r="D20" i="175"/>
  <c r="C20" i="175"/>
  <c r="O19" i="175"/>
  <c r="N19" i="175"/>
  <c r="M19" i="175"/>
  <c r="L19" i="175"/>
  <c r="K19" i="175"/>
  <c r="J19" i="175"/>
  <c r="I19" i="175"/>
  <c r="H19" i="175"/>
  <c r="G19" i="175"/>
  <c r="F19" i="175"/>
  <c r="E19" i="175"/>
  <c r="D19" i="175"/>
  <c r="C19" i="175"/>
  <c r="O18" i="175"/>
  <c r="N18" i="175"/>
  <c r="M18" i="175"/>
  <c r="L18" i="175"/>
  <c r="K18" i="175"/>
  <c r="J18" i="175"/>
  <c r="I18" i="175"/>
  <c r="H18" i="175"/>
  <c r="G18" i="175"/>
  <c r="F18" i="175"/>
  <c r="E18" i="175"/>
  <c r="D18" i="175"/>
  <c r="C18" i="175"/>
  <c r="O17" i="175"/>
  <c r="N17" i="175"/>
  <c r="M17" i="175"/>
  <c r="L17" i="175"/>
  <c r="K17" i="175"/>
  <c r="J17" i="175"/>
  <c r="I17" i="175"/>
  <c r="H17" i="175"/>
  <c r="G17" i="175"/>
  <c r="F17" i="175"/>
  <c r="E17" i="175"/>
  <c r="D17" i="175"/>
  <c r="C17" i="175"/>
  <c r="O16" i="175"/>
  <c r="N16" i="175"/>
  <c r="M16" i="175"/>
  <c r="L16" i="175"/>
  <c r="K16" i="175"/>
  <c r="J16" i="175"/>
  <c r="I16" i="175"/>
  <c r="H16" i="175"/>
  <c r="G16" i="175"/>
  <c r="F16" i="175"/>
  <c r="E16" i="175"/>
  <c r="D16" i="175"/>
  <c r="C16" i="175"/>
  <c r="O15" i="175"/>
  <c r="N15" i="175"/>
  <c r="M15" i="175"/>
  <c r="L15" i="175"/>
  <c r="K15" i="175"/>
  <c r="J15" i="175"/>
  <c r="I15" i="175"/>
  <c r="H15" i="175"/>
  <c r="G15" i="175"/>
  <c r="F15" i="175"/>
  <c r="E15" i="175"/>
  <c r="D15" i="175"/>
  <c r="C15" i="175"/>
  <c r="O32" i="174"/>
  <c r="N32" i="174"/>
  <c r="M32" i="174"/>
  <c r="L32" i="174"/>
  <c r="K32" i="174"/>
  <c r="J32" i="174"/>
  <c r="I32" i="174"/>
  <c r="H32" i="174"/>
  <c r="G32" i="174"/>
  <c r="F32" i="174"/>
  <c r="E32" i="174"/>
  <c r="D32" i="174"/>
  <c r="C32" i="174"/>
  <c r="O31" i="174"/>
  <c r="N31" i="174"/>
  <c r="M31" i="174"/>
  <c r="L31" i="174"/>
  <c r="K31" i="174"/>
  <c r="J31" i="174"/>
  <c r="I31" i="174"/>
  <c r="H31" i="174"/>
  <c r="G31" i="174"/>
  <c r="F31" i="174"/>
  <c r="E31" i="174"/>
  <c r="D31" i="174"/>
  <c r="C31" i="174"/>
  <c r="O30" i="174"/>
  <c r="N30" i="174"/>
  <c r="M30" i="174"/>
  <c r="L30" i="174"/>
  <c r="K30" i="174"/>
  <c r="J30" i="174"/>
  <c r="I30" i="174"/>
  <c r="H30" i="174"/>
  <c r="G30" i="174"/>
  <c r="F30" i="174"/>
  <c r="E30" i="174"/>
  <c r="D30" i="174"/>
  <c r="C30" i="174"/>
  <c r="O29" i="174"/>
  <c r="N29" i="174"/>
  <c r="M29" i="174"/>
  <c r="L29" i="174"/>
  <c r="K29" i="174"/>
  <c r="J29" i="174"/>
  <c r="I29" i="174"/>
  <c r="H29" i="174"/>
  <c r="G29" i="174"/>
  <c r="F29" i="174"/>
  <c r="E29" i="174"/>
  <c r="D29" i="174"/>
  <c r="C29" i="174"/>
  <c r="O28" i="174"/>
  <c r="N28" i="174"/>
  <c r="M28" i="174"/>
  <c r="L28" i="174"/>
  <c r="K28" i="174"/>
  <c r="J28" i="174"/>
  <c r="I28" i="174"/>
  <c r="H28" i="174"/>
  <c r="G28" i="174"/>
  <c r="F28" i="174"/>
  <c r="E28" i="174"/>
  <c r="D28" i="174"/>
  <c r="C28" i="174"/>
  <c r="O24" i="174"/>
  <c r="N24" i="174"/>
  <c r="M24" i="174"/>
  <c r="L24" i="174"/>
  <c r="K24" i="174"/>
  <c r="J24" i="174"/>
  <c r="I24" i="174"/>
  <c r="H24" i="174"/>
  <c r="G24" i="174"/>
  <c r="F24" i="174"/>
  <c r="E24" i="174"/>
  <c r="D24" i="174"/>
  <c r="C24" i="174"/>
  <c r="O23" i="174"/>
  <c r="N23" i="174"/>
  <c r="M23" i="174"/>
  <c r="L23" i="174"/>
  <c r="K23" i="174"/>
  <c r="J23" i="174"/>
  <c r="I23" i="174"/>
  <c r="H23" i="174"/>
  <c r="G23" i="174"/>
  <c r="F23" i="174"/>
  <c r="E23" i="174"/>
  <c r="D23" i="174"/>
  <c r="C23" i="174"/>
  <c r="O22" i="174"/>
  <c r="N22" i="174"/>
  <c r="M22" i="174"/>
  <c r="L22" i="174"/>
  <c r="K22" i="174"/>
  <c r="J22" i="174"/>
  <c r="I22" i="174"/>
  <c r="H22" i="174"/>
  <c r="G22" i="174"/>
  <c r="F22" i="174"/>
  <c r="E22" i="174"/>
  <c r="D22" i="174"/>
  <c r="C22" i="174"/>
  <c r="O21" i="174"/>
  <c r="N21" i="174"/>
  <c r="M21" i="174"/>
  <c r="L21" i="174"/>
  <c r="K21" i="174"/>
  <c r="J21" i="174"/>
  <c r="I21" i="174"/>
  <c r="H21" i="174"/>
  <c r="G21" i="174"/>
  <c r="F21" i="174"/>
  <c r="E21" i="174"/>
  <c r="D21" i="174"/>
  <c r="C21" i="174"/>
  <c r="O20" i="174"/>
  <c r="N20" i="174"/>
  <c r="M20" i="174"/>
  <c r="L20" i="174"/>
  <c r="K20" i="174"/>
  <c r="J20" i="174"/>
  <c r="I20" i="174"/>
  <c r="H20" i="174"/>
  <c r="G20" i="174"/>
  <c r="F20" i="174"/>
  <c r="E20" i="174"/>
  <c r="D20" i="174"/>
  <c r="C20" i="174"/>
  <c r="O19" i="174"/>
  <c r="N19" i="174"/>
  <c r="M19" i="174"/>
  <c r="L19" i="174"/>
  <c r="K19" i="174"/>
  <c r="J19" i="174"/>
  <c r="I19" i="174"/>
  <c r="H19" i="174"/>
  <c r="G19" i="174"/>
  <c r="F19" i="174"/>
  <c r="E19" i="174"/>
  <c r="D19" i="174"/>
  <c r="C19" i="174"/>
  <c r="O18" i="174"/>
  <c r="N18" i="174"/>
  <c r="M18" i="174"/>
  <c r="L18" i="174"/>
  <c r="K18" i="174"/>
  <c r="J18" i="174"/>
  <c r="I18" i="174"/>
  <c r="H18" i="174"/>
  <c r="G18" i="174"/>
  <c r="F18" i="174"/>
  <c r="E18" i="174"/>
  <c r="D18" i="174"/>
  <c r="C18" i="174"/>
  <c r="O17" i="174"/>
  <c r="N17" i="174"/>
  <c r="M17" i="174"/>
  <c r="L17" i="174"/>
  <c r="K17" i="174"/>
  <c r="J17" i="174"/>
  <c r="I17" i="174"/>
  <c r="H17" i="174"/>
  <c r="G17" i="174"/>
  <c r="F17" i="174"/>
  <c r="E17" i="174"/>
  <c r="D17" i="174"/>
  <c r="C17" i="174"/>
  <c r="O16" i="174"/>
  <c r="N16" i="174"/>
  <c r="M16" i="174"/>
  <c r="L16" i="174"/>
  <c r="K16" i="174"/>
  <c r="J16" i="174"/>
  <c r="I16" i="174"/>
  <c r="H16" i="174"/>
  <c r="G16" i="174"/>
  <c r="F16" i="174"/>
  <c r="E16" i="174"/>
  <c r="D16" i="174"/>
  <c r="C16" i="174"/>
  <c r="O15" i="174"/>
  <c r="N15" i="174"/>
  <c r="M15" i="174"/>
  <c r="L15" i="174"/>
  <c r="K15" i="174"/>
  <c r="J15" i="174"/>
  <c r="I15" i="174"/>
  <c r="H15" i="174"/>
  <c r="G15" i="174"/>
  <c r="F15" i="174"/>
  <c r="E15" i="174"/>
  <c r="D15" i="174"/>
  <c r="C15" i="174"/>
  <c r="O32" i="173"/>
  <c r="N32" i="173"/>
  <c r="M32" i="173"/>
  <c r="L32" i="173"/>
  <c r="K32" i="173"/>
  <c r="J32" i="173"/>
  <c r="I32" i="173"/>
  <c r="H32" i="173"/>
  <c r="G32" i="173"/>
  <c r="F32" i="173"/>
  <c r="E32" i="173"/>
  <c r="D32" i="173"/>
  <c r="C32" i="173"/>
  <c r="O31" i="173"/>
  <c r="N31" i="173"/>
  <c r="M31" i="173"/>
  <c r="L31" i="173"/>
  <c r="K31" i="173"/>
  <c r="J31" i="173"/>
  <c r="I31" i="173"/>
  <c r="H31" i="173"/>
  <c r="G31" i="173"/>
  <c r="F31" i="173"/>
  <c r="E31" i="173"/>
  <c r="D31" i="173"/>
  <c r="C31" i="173"/>
  <c r="O30" i="173"/>
  <c r="N30" i="173"/>
  <c r="M30" i="173"/>
  <c r="L30" i="173"/>
  <c r="K30" i="173"/>
  <c r="J30" i="173"/>
  <c r="I30" i="173"/>
  <c r="H30" i="173"/>
  <c r="G30" i="173"/>
  <c r="F30" i="173"/>
  <c r="E30" i="173"/>
  <c r="D30" i="173"/>
  <c r="C30" i="173"/>
  <c r="O29" i="173"/>
  <c r="N29" i="173"/>
  <c r="M29" i="173"/>
  <c r="L29" i="173"/>
  <c r="K29" i="173"/>
  <c r="J29" i="173"/>
  <c r="I29" i="173"/>
  <c r="H29" i="173"/>
  <c r="G29" i="173"/>
  <c r="F29" i="173"/>
  <c r="E29" i="173"/>
  <c r="D29" i="173"/>
  <c r="C29" i="173"/>
  <c r="O28" i="173"/>
  <c r="N28" i="173"/>
  <c r="M28" i="173"/>
  <c r="L28" i="173"/>
  <c r="K28" i="173"/>
  <c r="J28" i="173"/>
  <c r="I28" i="173"/>
  <c r="H28" i="173"/>
  <c r="G28" i="173"/>
  <c r="F28" i="173"/>
  <c r="E28" i="173"/>
  <c r="D28" i="173"/>
  <c r="C28" i="173"/>
  <c r="O24" i="173"/>
  <c r="N24" i="173"/>
  <c r="M24" i="173"/>
  <c r="L24" i="173"/>
  <c r="K24" i="173"/>
  <c r="J24" i="173"/>
  <c r="I24" i="173"/>
  <c r="H24" i="173"/>
  <c r="G24" i="173"/>
  <c r="F24" i="173"/>
  <c r="E24" i="173"/>
  <c r="D24" i="173"/>
  <c r="C24" i="173"/>
  <c r="O23" i="173"/>
  <c r="N23" i="173"/>
  <c r="M23" i="173"/>
  <c r="L23" i="173"/>
  <c r="K23" i="173"/>
  <c r="J23" i="173"/>
  <c r="I23" i="173"/>
  <c r="H23" i="173"/>
  <c r="G23" i="173"/>
  <c r="F23" i="173"/>
  <c r="E23" i="173"/>
  <c r="D23" i="173"/>
  <c r="C23" i="173"/>
  <c r="O22" i="173"/>
  <c r="N22" i="173"/>
  <c r="M22" i="173"/>
  <c r="L22" i="173"/>
  <c r="K22" i="173"/>
  <c r="J22" i="173"/>
  <c r="I22" i="173"/>
  <c r="H22" i="173"/>
  <c r="G22" i="173"/>
  <c r="F22" i="173"/>
  <c r="E22" i="173"/>
  <c r="D22" i="173"/>
  <c r="C22" i="173"/>
  <c r="O21" i="173"/>
  <c r="N21" i="173"/>
  <c r="M21" i="173"/>
  <c r="L21" i="173"/>
  <c r="K21" i="173"/>
  <c r="J21" i="173"/>
  <c r="I21" i="173"/>
  <c r="H21" i="173"/>
  <c r="G21" i="173"/>
  <c r="F21" i="173"/>
  <c r="E21" i="173"/>
  <c r="D21" i="173"/>
  <c r="C21" i="173"/>
  <c r="O20" i="173"/>
  <c r="N20" i="173"/>
  <c r="M20" i="173"/>
  <c r="L20" i="173"/>
  <c r="K20" i="173"/>
  <c r="J20" i="173"/>
  <c r="I20" i="173"/>
  <c r="H20" i="173"/>
  <c r="G20" i="173"/>
  <c r="F20" i="173"/>
  <c r="E20" i="173"/>
  <c r="D20" i="173"/>
  <c r="C20" i="173"/>
  <c r="O19" i="173"/>
  <c r="N19" i="173"/>
  <c r="M19" i="173"/>
  <c r="L19" i="173"/>
  <c r="K19" i="173"/>
  <c r="J19" i="173"/>
  <c r="I19" i="173"/>
  <c r="H19" i="173"/>
  <c r="G19" i="173"/>
  <c r="F19" i="173"/>
  <c r="E19" i="173"/>
  <c r="D19" i="173"/>
  <c r="C19" i="173"/>
  <c r="O18" i="173"/>
  <c r="N18" i="173"/>
  <c r="M18" i="173"/>
  <c r="L18" i="173"/>
  <c r="K18" i="173"/>
  <c r="J18" i="173"/>
  <c r="I18" i="173"/>
  <c r="H18" i="173"/>
  <c r="G18" i="173"/>
  <c r="F18" i="173"/>
  <c r="E18" i="173"/>
  <c r="D18" i="173"/>
  <c r="C18" i="173"/>
  <c r="O17" i="173"/>
  <c r="N17" i="173"/>
  <c r="M17" i="173"/>
  <c r="L17" i="173"/>
  <c r="K17" i="173"/>
  <c r="J17" i="173"/>
  <c r="I17" i="173"/>
  <c r="H17" i="173"/>
  <c r="G17" i="173"/>
  <c r="F17" i="173"/>
  <c r="E17" i="173"/>
  <c r="D17" i="173"/>
  <c r="C17" i="173"/>
  <c r="O16" i="173"/>
  <c r="N16" i="173"/>
  <c r="M16" i="173"/>
  <c r="L16" i="173"/>
  <c r="K16" i="173"/>
  <c r="J16" i="173"/>
  <c r="I16" i="173"/>
  <c r="H16" i="173"/>
  <c r="G16" i="173"/>
  <c r="F16" i="173"/>
  <c r="E16" i="173"/>
  <c r="D16" i="173"/>
  <c r="C16" i="173"/>
  <c r="O15" i="173"/>
  <c r="N15" i="173"/>
  <c r="M15" i="173"/>
  <c r="L15" i="173"/>
  <c r="K15" i="173"/>
  <c r="J15" i="173"/>
  <c r="I15" i="173"/>
  <c r="H15" i="173"/>
  <c r="G15" i="173"/>
  <c r="F15" i="173"/>
  <c r="E15" i="173"/>
  <c r="D15" i="173"/>
  <c r="C15" i="173"/>
  <c r="O32" i="172"/>
  <c r="N32" i="172"/>
  <c r="M32" i="172"/>
  <c r="L32" i="172"/>
  <c r="K32" i="172"/>
  <c r="J32" i="172"/>
  <c r="I32" i="172"/>
  <c r="H32" i="172"/>
  <c r="G32" i="172"/>
  <c r="F32" i="172"/>
  <c r="E32" i="172"/>
  <c r="D32" i="172"/>
  <c r="C32" i="172"/>
  <c r="O31" i="172"/>
  <c r="N31" i="172"/>
  <c r="M31" i="172"/>
  <c r="L31" i="172"/>
  <c r="K31" i="172"/>
  <c r="J31" i="172"/>
  <c r="I31" i="172"/>
  <c r="H31" i="172"/>
  <c r="G31" i="172"/>
  <c r="F31" i="172"/>
  <c r="E31" i="172"/>
  <c r="D31" i="172"/>
  <c r="C31" i="172"/>
  <c r="O30" i="172"/>
  <c r="N30" i="172"/>
  <c r="M30" i="172"/>
  <c r="L30" i="172"/>
  <c r="K30" i="172"/>
  <c r="J30" i="172"/>
  <c r="I30" i="172"/>
  <c r="H30" i="172"/>
  <c r="G30" i="172"/>
  <c r="F30" i="172"/>
  <c r="E30" i="172"/>
  <c r="D30" i="172"/>
  <c r="C30" i="172"/>
  <c r="O29" i="172"/>
  <c r="N29" i="172"/>
  <c r="M29" i="172"/>
  <c r="L29" i="172"/>
  <c r="K29" i="172"/>
  <c r="J29" i="172"/>
  <c r="I29" i="172"/>
  <c r="H29" i="172"/>
  <c r="G29" i="172"/>
  <c r="F29" i="172"/>
  <c r="E29" i="172"/>
  <c r="D29" i="172"/>
  <c r="C29" i="172"/>
  <c r="O28" i="172"/>
  <c r="N28" i="172"/>
  <c r="M28" i="172"/>
  <c r="L28" i="172"/>
  <c r="K28" i="172"/>
  <c r="J28" i="172"/>
  <c r="I28" i="172"/>
  <c r="H28" i="172"/>
  <c r="G28" i="172"/>
  <c r="F28" i="172"/>
  <c r="E28" i="172"/>
  <c r="D28" i="172"/>
  <c r="C28" i="172"/>
  <c r="O24" i="172"/>
  <c r="N24" i="172"/>
  <c r="M24" i="172"/>
  <c r="L24" i="172"/>
  <c r="K24" i="172"/>
  <c r="J24" i="172"/>
  <c r="I24" i="172"/>
  <c r="H24" i="172"/>
  <c r="G24" i="172"/>
  <c r="F24" i="172"/>
  <c r="E24" i="172"/>
  <c r="D24" i="172"/>
  <c r="C24" i="172"/>
  <c r="O23" i="172"/>
  <c r="N23" i="172"/>
  <c r="M23" i="172"/>
  <c r="L23" i="172"/>
  <c r="K23" i="172"/>
  <c r="J23" i="172"/>
  <c r="I23" i="172"/>
  <c r="H23" i="172"/>
  <c r="G23" i="172"/>
  <c r="F23" i="172"/>
  <c r="E23" i="172"/>
  <c r="D23" i="172"/>
  <c r="C23" i="172"/>
  <c r="O22" i="172"/>
  <c r="N22" i="172"/>
  <c r="M22" i="172"/>
  <c r="L22" i="172"/>
  <c r="K22" i="172"/>
  <c r="J22" i="172"/>
  <c r="I22" i="172"/>
  <c r="H22" i="172"/>
  <c r="G22" i="172"/>
  <c r="F22" i="172"/>
  <c r="E22" i="172"/>
  <c r="D22" i="172"/>
  <c r="C22" i="172"/>
  <c r="O21" i="172"/>
  <c r="N21" i="172"/>
  <c r="M21" i="172"/>
  <c r="L21" i="172"/>
  <c r="K21" i="172"/>
  <c r="J21" i="172"/>
  <c r="I21" i="172"/>
  <c r="H21" i="172"/>
  <c r="G21" i="172"/>
  <c r="F21" i="172"/>
  <c r="E21" i="172"/>
  <c r="D21" i="172"/>
  <c r="C21" i="172"/>
  <c r="O20" i="172"/>
  <c r="N20" i="172"/>
  <c r="M20" i="172"/>
  <c r="L20" i="172"/>
  <c r="K20" i="172"/>
  <c r="J20" i="172"/>
  <c r="I20" i="172"/>
  <c r="H20" i="172"/>
  <c r="G20" i="172"/>
  <c r="F20" i="172"/>
  <c r="E20" i="172"/>
  <c r="D20" i="172"/>
  <c r="C20" i="172"/>
  <c r="O19" i="172"/>
  <c r="N19" i="172"/>
  <c r="M19" i="172"/>
  <c r="L19" i="172"/>
  <c r="K19" i="172"/>
  <c r="J19" i="172"/>
  <c r="I19" i="172"/>
  <c r="H19" i="172"/>
  <c r="G19" i="172"/>
  <c r="F19" i="172"/>
  <c r="E19" i="172"/>
  <c r="D19" i="172"/>
  <c r="C19" i="172"/>
  <c r="O18" i="172"/>
  <c r="N18" i="172"/>
  <c r="M18" i="172"/>
  <c r="L18" i="172"/>
  <c r="K18" i="172"/>
  <c r="J18" i="172"/>
  <c r="I18" i="172"/>
  <c r="H18" i="172"/>
  <c r="G18" i="172"/>
  <c r="F18" i="172"/>
  <c r="E18" i="172"/>
  <c r="D18" i="172"/>
  <c r="C18" i="172"/>
  <c r="O17" i="172"/>
  <c r="N17" i="172"/>
  <c r="M17" i="172"/>
  <c r="L17" i="172"/>
  <c r="K17" i="172"/>
  <c r="J17" i="172"/>
  <c r="I17" i="172"/>
  <c r="H17" i="172"/>
  <c r="G17" i="172"/>
  <c r="F17" i="172"/>
  <c r="E17" i="172"/>
  <c r="D17" i="172"/>
  <c r="C17" i="172"/>
  <c r="O16" i="172"/>
  <c r="N16" i="172"/>
  <c r="M16" i="172"/>
  <c r="L16" i="172"/>
  <c r="K16" i="172"/>
  <c r="J16" i="172"/>
  <c r="I16" i="172"/>
  <c r="H16" i="172"/>
  <c r="G16" i="172"/>
  <c r="F16" i="172"/>
  <c r="E16" i="172"/>
  <c r="D16" i="172"/>
  <c r="C16" i="172"/>
  <c r="O15" i="172"/>
  <c r="N15" i="172"/>
  <c r="M15" i="172"/>
  <c r="L15" i="172"/>
  <c r="K15" i="172"/>
  <c r="J15" i="172"/>
  <c r="I15" i="172"/>
  <c r="H15" i="172"/>
  <c r="G15" i="172"/>
  <c r="F15" i="172"/>
  <c r="E15" i="172"/>
  <c r="D15" i="172"/>
  <c r="C15" i="172"/>
  <c r="O32" i="171"/>
  <c r="N32" i="171"/>
  <c r="M32" i="171"/>
  <c r="L32" i="171"/>
  <c r="K32" i="171"/>
  <c r="J32" i="171"/>
  <c r="I32" i="171"/>
  <c r="H32" i="171"/>
  <c r="G32" i="171"/>
  <c r="F32" i="171"/>
  <c r="E32" i="171"/>
  <c r="D32" i="171"/>
  <c r="C32" i="171"/>
  <c r="O31" i="171"/>
  <c r="N31" i="171"/>
  <c r="M31" i="171"/>
  <c r="L31" i="171"/>
  <c r="K31" i="171"/>
  <c r="J31" i="171"/>
  <c r="I31" i="171"/>
  <c r="H31" i="171"/>
  <c r="G31" i="171"/>
  <c r="F31" i="171"/>
  <c r="E31" i="171"/>
  <c r="D31" i="171"/>
  <c r="C31" i="171"/>
  <c r="O30" i="171"/>
  <c r="N30" i="171"/>
  <c r="M30" i="171"/>
  <c r="L30" i="171"/>
  <c r="K30" i="171"/>
  <c r="J30" i="171"/>
  <c r="I30" i="171"/>
  <c r="H30" i="171"/>
  <c r="G30" i="171"/>
  <c r="F30" i="171"/>
  <c r="E30" i="171"/>
  <c r="D30" i="171"/>
  <c r="C30" i="171"/>
  <c r="O29" i="171"/>
  <c r="N29" i="171"/>
  <c r="M29" i="171"/>
  <c r="L29" i="171"/>
  <c r="K29" i="171"/>
  <c r="J29" i="171"/>
  <c r="I29" i="171"/>
  <c r="H29" i="171"/>
  <c r="G29" i="171"/>
  <c r="F29" i="171"/>
  <c r="E29" i="171"/>
  <c r="D29" i="171"/>
  <c r="C29" i="171"/>
  <c r="O28" i="171"/>
  <c r="N28" i="171"/>
  <c r="M28" i="171"/>
  <c r="L28" i="171"/>
  <c r="K28" i="171"/>
  <c r="J28" i="171"/>
  <c r="I28" i="171"/>
  <c r="H28" i="171"/>
  <c r="G28" i="171"/>
  <c r="F28" i="171"/>
  <c r="E28" i="171"/>
  <c r="D28" i="171"/>
  <c r="C28" i="171"/>
  <c r="O24" i="171"/>
  <c r="N24" i="171"/>
  <c r="M24" i="171"/>
  <c r="L24" i="171"/>
  <c r="K24" i="171"/>
  <c r="J24" i="171"/>
  <c r="I24" i="171"/>
  <c r="H24" i="171"/>
  <c r="G24" i="171"/>
  <c r="F24" i="171"/>
  <c r="E24" i="171"/>
  <c r="D24" i="171"/>
  <c r="C24" i="171"/>
  <c r="O23" i="171"/>
  <c r="N23" i="171"/>
  <c r="M23" i="171"/>
  <c r="L23" i="171"/>
  <c r="K23" i="171"/>
  <c r="J23" i="171"/>
  <c r="I23" i="171"/>
  <c r="H23" i="171"/>
  <c r="G23" i="171"/>
  <c r="F23" i="171"/>
  <c r="E23" i="171"/>
  <c r="D23" i="171"/>
  <c r="C23" i="171"/>
  <c r="O22" i="171"/>
  <c r="N22" i="171"/>
  <c r="M22" i="171"/>
  <c r="L22" i="171"/>
  <c r="K22" i="171"/>
  <c r="J22" i="171"/>
  <c r="I22" i="171"/>
  <c r="H22" i="171"/>
  <c r="G22" i="171"/>
  <c r="F22" i="171"/>
  <c r="E22" i="171"/>
  <c r="D22" i="171"/>
  <c r="C22" i="171"/>
  <c r="O21" i="171"/>
  <c r="N21" i="171"/>
  <c r="M21" i="171"/>
  <c r="L21" i="171"/>
  <c r="K21" i="171"/>
  <c r="J21" i="171"/>
  <c r="I21" i="171"/>
  <c r="H21" i="171"/>
  <c r="G21" i="171"/>
  <c r="F21" i="171"/>
  <c r="E21" i="171"/>
  <c r="D21" i="171"/>
  <c r="C21" i="171"/>
  <c r="O20" i="171"/>
  <c r="N20" i="171"/>
  <c r="M20" i="171"/>
  <c r="L20" i="171"/>
  <c r="K20" i="171"/>
  <c r="J20" i="171"/>
  <c r="I20" i="171"/>
  <c r="H20" i="171"/>
  <c r="G20" i="171"/>
  <c r="F20" i="171"/>
  <c r="E20" i="171"/>
  <c r="D20" i="171"/>
  <c r="C20" i="171"/>
  <c r="O19" i="171"/>
  <c r="N19" i="171"/>
  <c r="M19" i="171"/>
  <c r="L19" i="171"/>
  <c r="K19" i="171"/>
  <c r="J19" i="171"/>
  <c r="I19" i="171"/>
  <c r="H19" i="171"/>
  <c r="G19" i="171"/>
  <c r="F19" i="171"/>
  <c r="E19" i="171"/>
  <c r="D19" i="171"/>
  <c r="C19" i="171"/>
  <c r="O18" i="171"/>
  <c r="N18" i="171"/>
  <c r="M18" i="171"/>
  <c r="L18" i="171"/>
  <c r="K18" i="171"/>
  <c r="J18" i="171"/>
  <c r="I18" i="171"/>
  <c r="H18" i="171"/>
  <c r="G18" i="171"/>
  <c r="F18" i="171"/>
  <c r="E18" i="171"/>
  <c r="D18" i="171"/>
  <c r="C18" i="171"/>
  <c r="O17" i="171"/>
  <c r="N17" i="171"/>
  <c r="M17" i="171"/>
  <c r="L17" i="171"/>
  <c r="K17" i="171"/>
  <c r="J17" i="171"/>
  <c r="I17" i="171"/>
  <c r="H17" i="171"/>
  <c r="G17" i="171"/>
  <c r="F17" i="171"/>
  <c r="E17" i="171"/>
  <c r="D17" i="171"/>
  <c r="C17" i="171"/>
  <c r="O16" i="171"/>
  <c r="N16" i="171"/>
  <c r="M16" i="171"/>
  <c r="L16" i="171"/>
  <c r="K16" i="171"/>
  <c r="J16" i="171"/>
  <c r="I16" i="171"/>
  <c r="H16" i="171"/>
  <c r="G16" i="171"/>
  <c r="F16" i="171"/>
  <c r="E16" i="171"/>
  <c r="D16" i="171"/>
  <c r="C16" i="171"/>
  <c r="O15" i="171"/>
  <c r="N15" i="171"/>
  <c r="M15" i="171"/>
  <c r="L15" i="171"/>
  <c r="K15" i="171"/>
  <c r="J15" i="171"/>
  <c r="I15" i="171"/>
  <c r="H15" i="171"/>
  <c r="G15" i="171"/>
  <c r="F15" i="171"/>
  <c r="E15" i="171"/>
  <c r="D15" i="171"/>
  <c r="C15" i="171"/>
  <c r="O32" i="170"/>
  <c r="N32" i="170"/>
  <c r="M32" i="170"/>
  <c r="L32" i="170"/>
  <c r="K32" i="170"/>
  <c r="J32" i="170"/>
  <c r="I32" i="170"/>
  <c r="H32" i="170"/>
  <c r="F32" i="170"/>
  <c r="E32" i="170"/>
  <c r="D32" i="170"/>
  <c r="C32" i="170"/>
  <c r="O31" i="170"/>
  <c r="N31" i="170"/>
  <c r="M31" i="170"/>
  <c r="L31" i="170"/>
  <c r="K31" i="170"/>
  <c r="J31" i="170"/>
  <c r="I31" i="170"/>
  <c r="H31" i="170"/>
  <c r="F31" i="170"/>
  <c r="E31" i="170"/>
  <c r="D31" i="170"/>
  <c r="C31" i="170"/>
  <c r="O30" i="170"/>
  <c r="N30" i="170"/>
  <c r="M30" i="170"/>
  <c r="L30" i="170"/>
  <c r="K30" i="170"/>
  <c r="J30" i="170"/>
  <c r="I30" i="170"/>
  <c r="H30" i="170"/>
  <c r="F30" i="170"/>
  <c r="E30" i="170"/>
  <c r="D30" i="170"/>
  <c r="C30" i="170"/>
  <c r="O29" i="170"/>
  <c r="N29" i="170"/>
  <c r="M29" i="170"/>
  <c r="L29" i="170"/>
  <c r="K29" i="170"/>
  <c r="J29" i="170"/>
  <c r="I29" i="170"/>
  <c r="H29" i="170"/>
  <c r="F29" i="170"/>
  <c r="E29" i="170"/>
  <c r="D29" i="170"/>
  <c r="C29" i="170"/>
  <c r="O28" i="170"/>
  <c r="N28" i="170"/>
  <c r="M28" i="170"/>
  <c r="L28" i="170"/>
  <c r="K28" i="170"/>
  <c r="J28" i="170"/>
  <c r="I28" i="170"/>
  <c r="H28" i="170"/>
  <c r="F28" i="170"/>
  <c r="E28" i="170"/>
  <c r="D28" i="170"/>
  <c r="C28" i="170"/>
  <c r="O24" i="170"/>
  <c r="N24" i="170"/>
  <c r="M24" i="170"/>
  <c r="L24" i="170"/>
  <c r="K24" i="170"/>
  <c r="J24" i="170"/>
  <c r="I24" i="170"/>
  <c r="H24" i="170"/>
  <c r="F24" i="170"/>
  <c r="E24" i="170"/>
  <c r="D24" i="170"/>
  <c r="C24" i="170"/>
  <c r="O23" i="170"/>
  <c r="N23" i="170"/>
  <c r="M23" i="170"/>
  <c r="L23" i="170"/>
  <c r="K23" i="170"/>
  <c r="J23" i="170"/>
  <c r="I23" i="170"/>
  <c r="H23" i="170"/>
  <c r="F23" i="170"/>
  <c r="E23" i="170"/>
  <c r="D23" i="170"/>
  <c r="C23" i="170"/>
  <c r="O22" i="170"/>
  <c r="N22" i="170"/>
  <c r="M22" i="170"/>
  <c r="L22" i="170"/>
  <c r="K22" i="170"/>
  <c r="J22" i="170"/>
  <c r="I22" i="170"/>
  <c r="H22" i="170"/>
  <c r="F22" i="170"/>
  <c r="E22" i="170"/>
  <c r="D22" i="170"/>
  <c r="C22" i="170"/>
  <c r="O21" i="170"/>
  <c r="N21" i="170"/>
  <c r="M21" i="170"/>
  <c r="L21" i="170"/>
  <c r="K21" i="170"/>
  <c r="J21" i="170"/>
  <c r="I21" i="170"/>
  <c r="H21" i="170"/>
  <c r="F21" i="170"/>
  <c r="E21" i="170"/>
  <c r="D21" i="170"/>
  <c r="C21" i="170"/>
  <c r="O20" i="170"/>
  <c r="N20" i="170"/>
  <c r="M20" i="170"/>
  <c r="L20" i="170"/>
  <c r="K20" i="170"/>
  <c r="J20" i="170"/>
  <c r="I20" i="170"/>
  <c r="H20" i="170"/>
  <c r="F20" i="170"/>
  <c r="E20" i="170"/>
  <c r="D20" i="170"/>
  <c r="C20" i="170"/>
  <c r="O19" i="170"/>
  <c r="N19" i="170"/>
  <c r="M19" i="170"/>
  <c r="L19" i="170"/>
  <c r="K19" i="170"/>
  <c r="J19" i="170"/>
  <c r="I19" i="170"/>
  <c r="H19" i="170"/>
  <c r="F19" i="170"/>
  <c r="E19" i="170"/>
  <c r="D19" i="170"/>
  <c r="C19" i="170"/>
  <c r="O18" i="170"/>
  <c r="N18" i="170"/>
  <c r="M18" i="170"/>
  <c r="L18" i="170"/>
  <c r="K18" i="170"/>
  <c r="J18" i="170"/>
  <c r="I18" i="170"/>
  <c r="H18" i="170"/>
  <c r="F18" i="170"/>
  <c r="E18" i="170"/>
  <c r="D18" i="170"/>
  <c r="C18" i="170"/>
  <c r="O17" i="170"/>
  <c r="N17" i="170"/>
  <c r="M17" i="170"/>
  <c r="L17" i="170"/>
  <c r="K17" i="170"/>
  <c r="J17" i="170"/>
  <c r="I17" i="170"/>
  <c r="H17" i="170"/>
  <c r="F17" i="170"/>
  <c r="E17" i="170"/>
  <c r="D17" i="170"/>
  <c r="C17" i="170"/>
  <c r="O16" i="170"/>
  <c r="N16" i="170"/>
  <c r="M16" i="170"/>
  <c r="L16" i="170"/>
  <c r="K16" i="170"/>
  <c r="J16" i="170"/>
  <c r="I16" i="170"/>
  <c r="H16" i="170"/>
  <c r="F16" i="170"/>
  <c r="E16" i="170"/>
  <c r="D16" i="170"/>
  <c r="C16" i="170"/>
  <c r="O15" i="170"/>
  <c r="N15" i="170"/>
  <c r="M15" i="170"/>
  <c r="L15" i="170"/>
  <c r="K15" i="170"/>
  <c r="J15" i="170"/>
  <c r="I15" i="170"/>
  <c r="H15" i="170"/>
  <c r="F15" i="170"/>
  <c r="E15" i="170"/>
  <c r="D15" i="170"/>
  <c r="C15" i="170"/>
  <c r="O32" i="169"/>
  <c r="N32" i="169"/>
  <c r="M32" i="169"/>
  <c r="L32" i="169"/>
  <c r="K32" i="169"/>
  <c r="J32" i="169"/>
  <c r="I32" i="169"/>
  <c r="H32" i="169"/>
  <c r="G32" i="169"/>
  <c r="F32" i="169"/>
  <c r="E32" i="169"/>
  <c r="D32" i="169"/>
  <c r="C32" i="169"/>
  <c r="O31" i="169"/>
  <c r="N31" i="169"/>
  <c r="M31" i="169"/>
  <c r="L31" i="169"/>
  <c r="K31" i="169"/>
  <c r="J31" i="169"/>
  <c r="I31" i="169"/>
  <c r="H31" i="169"/>
  <c r="G31" i="169"/>
  <c r="F31" i="169"/>
  <c r="E31" i="169"/>
  <c r="D31" i="169"/>
  <c r="C31" i="169"/>
  <c r="O30" i="169"/>
  <c r="N30" i="169"/>
  <c r="M30" i="169"/>
  <c r="L30" i="169"/>
  <c r="K30" i="169"/>
  <c r="J30" i="169"/>
  <c r="I30" i="169"/>
  <c r="H30" i="169"/>
  <c r="G30" i="169"/>
  <c r="F30" i="169"/>
  <c r="E30" i="169"/>
  <c r="D30" i="169"/>
  <c r="C30" i="169"/>
  <c r="O29" i="169"/>
  <c r="N29" i="169"/>
  <c r="M29" i="169"/>
  <c r="L29" i="169"/>
  <c r="K29" i="169"/>
  <c r="J29" i="169"/>
  <c r="I29" i="169"/>
  <c r="H29" i="169"/>
  <c r="G29" i="169"/>
  <c r="F29" i="169"/>
  <c r="E29" i="169"/>
  <c r="D29" i="169"/>
  <c r="C29" i="169"/>
  <c r="O28" i="169"/>
  <c r="N28" i="169"/>
  <c r="M28" i="169"/>
  <c r="L28" i="169"/>
  <c r="K28" i="169"/>
  <c r="J28" i="169"/>
  <c r="I28" i="169"/>
  <c r="H28" i="169"/>
  <c r="G28" i="169"/>
  <c r="F28" i="169"/>
  <c r="E28" i="169"/>
  <c r="D28" i="169"/>
  <c r="C28" i="169"/>
  <c r="O24" i="169"/>
  <c r="N24" i="169"/>
  <c r="M24" i="169"/>
  <c r="L24" i="169"/>
  <c r="K24" i="169"/>
  <c r="J24" i="169"/>
  <c r="I24" i="169"/>
  <c r="H24" i="169"/>
  <c r="G24" i="169"/>
  <c r="F24" i="169"/>
  <c r="E24" i="169"/>
  <c r="D24" i="169"/>
  <c r="C24" i="169"/>
  <c r="O23" i="169"/>
  <c r="N23" i="169"/>
  <c r="M23" i="169"/>
  <c r="L23" i="169"/>
  <c r="K23" i="169"/>
  <c r="J23" i="169"/>
  <c r="I23" i="169"/>
  <c r="H23" i="169"/>
  <c r="G23" i="169"/>
  <c r="F23" i="169"/>
  <c r="E23" i="169"/>
  <c r="D23" i="169"/>
  <c r="C23" i="169"/>
  <c r="O22" i="169"/>
  <c r="N22" i="169"/>
  <c r="M22" i="169"/>
  <c r="L22" i="169"/>
  <c r="K22" i="169"/>
  <c r="J22" i="169"/>
  <c r="I22" i="169"/>
  <c r="H22" i="169"/>
  <c r="G22" i="169"/>
  <c r="F22" i="169"/>
  <c r="E22" i="169"/>
  <c r="D22" i="169"/>
  <c r="C22" i="169"/>
  <c r="O21" i="169"/>
  <c r="N21" i="169"/>
  <c r="M21" i="169"/>
  <c r="L21" i="169"/>
  <c r="K21" i="169"/>
  <c r="J21" i="169"/>
  <c r="I21" i="169"/>
  <c r="H21" i="169"/>
  <c r="G21" i="169"/>
  <c r="F21" i="169"/>
  <c r="E21" i="169"/>
  <c r="D21" i="169"/>
  <c r="C21" i="169"/>
  <c r="O20" i="169"/>
  <c r="N20" i="169"/>
  <c r="M20" i="169"/>
  <c r="L20" i="169"/>
  <c r="K20" i="169"/>
  <c r="J20" i="169"/>
  <c r="I20" i="169"/>
  <c r="H20" i="169"/>
  <c r="G20" i="169"/>
  <c r="F20" i="169"/>
  <c r="E20" i="169"/>
  <c r="D20" i="169"/>
  <c r="C20" i="169"/>
  <c r="O19" i="169"/>
  <c r="N19" i="169"/>
  <c r="M19" i="169"/>
  <c r="L19" i="169"/>
  <c r="K19" i="169"/>
  <c r="J19" i="169"/>
  <c r="I19" i="169"/>
  <c r="H19" i="169"/>
  <c r="G19" i="169"/>
  <c r="F19" i="169"/>
  <c r="E19" i="169"/>
  <c r="D19" i="169"/>
  <c r="C19" i="169"/>
  <c r="O18" i="169"/>
  <c r="N18" i="169"/>
  <c r="M18" i="169"/>
  <c r="L18" i="169"/>
  <c r="K18" i="169"/>
  <c r="J18" i="169"/>
  <c r="I18" i="169"/>
  <c r="H18" i="169"/>
  <c r="G18" i="169"/>
  <c r="F18" i="169"/>
  <c r="E18" i="169"/>
  <c r="D18" i="169"/>
  <c r="C18" i="169"/>
  <c r="O17" i="169"/>
  <c r="N17" i="169"/>
  <c r="M17" i="169"/>
  <c r="L17" i="169"/>
  <c r="K17" i="169"/>
  <c r="J17" i="169"/>
  <c r="I17" i="169"/>
  <c r="H17" i="169"/>
  <c r="G17" i="169"/>
  <c r="F17" i="169"/>
  <c r="E17" i="169"/>
  <c r="D17" i="169"/>
  <c r="C17" i="169"/>
  <c r="O16" i="169"/>
  <c r="N16" i="169"/>
  <c r="M16" i="169"/>
  <c r="L16" i="169"/>
  <c r="K16" i="169"/>
  <c r="J16" i="169"/>
  <c r="I16" i="169"/>
  <c r="H16" i="169"/>
  <c r="G16" i="169"/>
  <c r="F16" i="169"/>
  <c r="E16" i="169"/>
  <c r="D16" i="169"/>
  <c r="C16" i="169"/>
  <c r="O15" i="169"/>
  <c r="N15" i="169"/>
  <c r="M15" i="169"/>
  <c r="L15" i="169"/>
  <c r="K15" i="169"/>
  <c r="J15" i="169"/>
  <c r="I15" i="169"/>
  <c r="H15" i="169"/>
  <c r="G15" i="169"/>
  <c r="F15" i="169"/>
  <c r="E15" i="169"/>
  <c r="D15" i="169"/>
  <c r="C15" i="169"/>
  <c r="O32" i="168"/>
  <c r="N32" i="168"/>
  <c r="M32" i="168"/>
  <c r="L32" i="168"/>
  <c r="K32" i="168"/>
  <c r="J32" i="168"/>
  <c r="I32" i="168"/>
  <c r="H32" i="168"/>
  <c r="G32" i="168"/>
  <c r="F32" i="168"/>
  <c r="E32" i="168"/>
  <c r="D32" i="168"/>
  <c r="C32" i="168"/>
  <c r="O31" i="168"/>
  <c r="N31" i="168"/>
  <c r="M31" i="168"/>
  <c r="L31" i="168"/>
  <c r="K31" i="168"/>
  <c r="J31" i="168"/>
  <c r="I31" i="168"/>
  <c r="H31" i="168"/>
  <c r="G31" i="168"/>
  <c r="F31" i="168"/>
  <c r="E31" i="168"/>
  <c r="D31" i="168"/>
  <c r="C31" i="168"/>
  <c r="O30" i="168"/>
  <c r="N30" i="168"/>
  <c r="M30" i="168"/>
  <c r="L30" i="168"/>
  <c r="K30" i="168"/>
  <c r="J30" i="168"/>
  <c r="I30" i="168"/>
  <c r="H30" i="168"/>
  <c r="G30" i="168"/>
  <c r="F30" i="168"/>
  <c r="E30" i="168"/>
  <c r="D30" i="168"/>
  <c r="C30" i="168"/>
  <c r="O29" i="168"/>
  <c r="N29" i="168"/>
  <c r="M29" i="168"/>
  <c r="L29" i="168"/>
  <c r="K29" i="168"/>
  <c r="J29" i="168"/>
  <c r="I29" i="168"/>
  <c r="H29" i="168"/>
  <c r="G29" i="168"/>
  <c r="F29" i="168"/>
  <c r="E29" i="168"/>
  <c r="D29" i="168"/>
  <c r="C29" i="168"/>
  <c r="O28" i="168"/>
  <c r="N28" i="168"/>
  <c r="M28" i="168"/>
  <c r="L28" i="168"/>
  <c r="K28" i="168"/>
  <c r="J28" i="168"/>
  <c r="I28" i="168"/>
  <c r="H28" i="168"/>
  <c r="G28" i="168"/>
  <c r="F28" i="168"/>
  <c r="E28" i="168"/>
  <c r="D28" i="168"/>
  <c r="C28" i="168"/>
  <c r="O24" i="168"/>
  <c r="N24" i="168"/>
  <c r="M24" i="168"/>
  <c r="L24" i="168"/>
  <c r="K24" i="168"/>
  <c r="J24" i="168"/>
  <c r="I24" i="168"/>
  <c r="H24" i="168"/>
  <c r="G24" i="168"/>
  <c r="F24" i="168"/>
  <c r="E24" i="168"/>
  <c r="D24" i="168"/>
  <c r="C24" i="168"/>
  <c r="O23" i="168"/>
  <c r="N23" i="168"/>
  <c r="M23" i="168"/>
  <c r="L23" i="168"/>
  <c r="K23" i="168"/>
  <c r="J23" i="168"/>
  <c r="I23" i="168"/>
  <c r="H23" i="168"/>
  <c r="G23" i="168"/>
  <c r="F23" i="168"/>
  <c r="E23" i="168"/>
  <c r="D23" i="168"/>
  <c r="C23" i="168"/>
  <c r="O22" i="168"/>
  <c r="N22" i="168"/>
  <c r="M22" i="168"/>
  <c r="L22" i="168"/>
  <c r="K22" i="168"/>
  <c r="J22" i="168"/>
  <c r="I22" i="168"/>
  <c r="H22" i="168"/>
  <c r="G22" i="168"/>
  <c r="F22" i="168"/>
  <c r="E22" i="168"/>
  <c r="D22" i="168"/>
  <c r="C22" i="168"/>
  <c r="O21" i="168"/>
  <c r="N21" i="168"/>
  <c r="M21" i="168"/>
  <c r="L21" i="168"/>
  <c r="K21" i="168"/>
  <c r="J21" i="168"/>
  <c r="I21" i="168"/>
  <c r="H21" i="168"/>
  <c r="G21" i="168"/>
  <c r="F21" i="168"/>
  <c r="E21" i="168"/>
  <c r="D21" i="168"/>
  <c r="C21" i="168"/>
  <c r="O20" i="168"/>
  <c r="N20" i="168"/>
  <c r="M20" i="168"/>
  <c r="L20" i="168"/>
  <c r="K20" i="168"/>
  <c r="J20" i="168"/>
  <c r="I20" i="168"/>
  <c r="H20" i="168"/>
  <c r="G20" i="168"/>
  <c r="F20" i="168"/>
  <c r="E20" i="168"/>
  <c r="D20" i="168"/>
  <c r="C20" i="168"/>
  <c r="O19" i="168"/>
  <c r="N19" i="168"/>
  <c r="M19" i="168"/>
  <c r="L19" i="168"/>
  <c r="K19" i="168"/>
  <c r="J19" i="168"/>
  <c r="I19" i="168"/>
  <c r="H19" i="168"/>
  <c r="G19" i="168"/>
  <c r="F19" i="168"/>
  <c r="E19" i="168"/>
  <c r="D19" i="168"/>
  <c r="C19" i="168"/>
  <c r="O18" i="168"/>
  <c r="N18" i="168"/>
  <c r="M18" i="168"/>
  <c r="L18" i="168"/>
  <c r="K18" i="168"/>
  <c r="J18" i="168"/>
  <c r="I18" i="168"/>
  <c r="H18" i="168"/>
  <c r="G18" i="168"/>
  <c r="F18" i="168"/>
  <c r="E18" i="168"/>
  <c r="D18" i="168"/>
  <c r="C18" i="168"/>
  <c r="O17" i="168"/>
  <c r="N17" i="168"/>
  <c r="M17" i="168"/>
  <c r="L17" i="168"/>
  <c r="K17" i="168"/>
  <c r="J17" i="168"/>
  <c r="I17" i="168"/>
  <c r="H17" i="168"/>
  <c r="G17" i="168"/>
  <c r="F17" i="168"/>
  <c r="E17" i="168"/>
  <c r="D17" i="168"/>
  <c r="C17" i="168"/>
  <c r="O16" i="168"/>
  <c r="N16" i="168"/>
  <c r="M16" i="168"/>
  <c r="L16" i="168"/>
  <c r="K16" i="168"/>
  <c r="J16" i="168"/>
  <c r="I16" i="168"/>
  <c r="H16" i="168"/>
  <c r="G16" i="168"/>
  <c r="F16" i="168"/>
  <c r="E16" i="168"/>
  <c r="D16" i="168"/>
  <c r="C16" i="168"/>
  <c r="O15" i="168"/>
  <c r="N15" i="168"/>
  <c r="M15" i="168"/>
  <c r="L15" i="168"/>
  <c r="K15" i="168"/>
  <c r="J15" i="168"/>
  <c r="I15" i="168"/>
  <c r="H15" i="168"/>
  <c r="G15" i="168"/>
  <c r="F15" i="168"/>
  <c r="E15" i="168"/>
  <c r="D15" i="168"/>
  <c r="C15" i="168"/>
  <c r="O32" i="167"/>
  <c r="N32" i="167"/>
  <c r="M32" i="167"/>
  <c r="L32" i="167"/>
  <c r="K32" i="167"/>
  <c r="J32" i="167"/>
  <c r="I32" i="167"/>
  <c r="H32" i="167"/>
  <c r="G32" i="167"/>
  <c r="F32" i="167"/>
  <c r="E32" i="167"/>
  <c r="D32" i="167"/>
  <c r="C32" i="167"/>
  <c r="O31" i="167"/>
  <c r="N31" i="167"/>
  <c r="M31" i="167"/>
  <c r="L31" i="167"/>
  <c r="K31" i="167"/>
  <c r="J31" i="167"/>
  <c r="I31" i="167"/>
  <c r="H31" i="167"/>
  <c r="G31" i="167"/>
  <c r="F31" i="167"/>
  <c r="E31" i="167"/>
  <c r="D31" i="167"/>
  <c r="C31" i="167"/>
  <c r="O30" i="167"/>
  <c r="N30" i="167"/>
  <c r="M30" i="167"/>
  <c r="L30" i="167"/>
  <c r="K30" i="167"/>
  <c r="J30" i="167"/>
  <c r="I30" i="167"/>
  <c r="H30" i="167"/>
  <c r="G30" i="167"/>
  <c r="F30" i="167"/>
  <c r="E30" i="167"/>
  <c r="D30" i="167"/>
  <c r="C30" i="167"/>
  <c r="O29" i="167"/>
  <c r="N29" i="167"/>
  <c r="M29" i="167"/>
  <c r="L29" i="167"/>
  <c r="K29" i="167"/>
  <c r="J29" i="167"/>
  <c r="I29" i="167"/>
  <c r="H29" i="167"/>
  <c r="G29" i="167"/>
  <c r="F29" i="167"/>
  <c r="E29" i="167"/>
  <c r="D29" i="167"/>
  <c r="C29" i="167"/>
  <c r="O28" i="167"/>
  <c r="N28" i="167"/>
  <c r="M28" i="167"/>
  <c r="L28" i="167"/>
  <c r="K28" i="167"/>
  <c r="J28" i="167"/>
  <c r="I28" i="167"/>
  <c r="H28" i="167"/>
  <c r="G28" i="167"/>
  <c r="F28" i="167"/>
  <c r="E28" i="167"/>
  <c r="D28" i="167"/>
  <c r="C28" i="167"/>
  <c r="O24" i="167"/>
  <c r="N24" i="167"/>
  <c r="M24" i="167"/>
  <c r="L24" i="167"/>
  <c r="K24" i="167"/>
  <c r="J24" i="167"/>
  <c r="I24" i="167"/>
  <c r="H24" i="167"/>
  <c r="G24" i="167"/>
  <c r="F24" i="167"/>
  <c r="E24" i="167"/>
  <c r="D24" i="167"/>
  <c r="C24" i="167"/>
  <c r="O23" i="167"/>
  <c r="N23" i="167"/>
  <c r="M23" i="167"/>
  <c r="L23" i="167"/>
  <c r="K23" i="167"/>
  <c r="J23" i="167"/>
  <c r="I23" i="167"/>
  <c r="H23" i="167"/>
  <c r="G23" i="167"/>
  <c r="F23" i="167"/>
  <c r="E23" i="167"/>
  <c r="D23" i="167"/>
  <c r="C23" i="167"/>
  <c r="O22" i="167"/>
  <c r="N22" i="167"/>
  <c r="M22" i="167"/>
  <c r="L22" i="167"/>
  <c r="K22" i="167"/>
  <c r="J22" i="167"/>
  <c r="I22" i="167"/>
  <c r="H22" i="167"/>
  <c r="G22" i="167"/>
  <c r="F22" i="167"/>
  <c r="E22" i="167"/>
  <c r="D22" i="167"/>
  <c r="C22" i="167"/>
  <c r="O21" i="167"/>
  <c r="N21" i="167"/>
  <c r="M21" i="167"/>
  <c r="L21" i="167"/>
  <c r="K21" i="167"/>
  <c r="J21" i="167"/>
  <c r="I21" i="167"/>
  <c r="H21" i="167"/>
  <c r="G21" i="167"/>
  <c r="F21" i="167"/>
  <c r="E21" i="167"/>
  <c r="D21" i="167"/>
  <c r="C21" i="167"/>
  <c r="O20" i="167"/>
  <c r="N20" i="167"/>
  <c r="M20" i="167"/>
  <c r="L20" i="167"/>
  <c r="K20" i="167"/>
  <c r="J20" i="167"/>
  <c r="I20" i="167"/>
  <c r="H20" i="167"/>
  <c r="G20" i="167"/>
  <c r="F20" i="167"/>
  <c r="E20" i="167"/>
  <c r="D20" i="167"/>
  <c r="C20" i="167"/>
  <c r="O19" i="167"/>
  <c r="N19" i="167"/>
  <c r="M19" i="167"/>
  <c r="L19" i="167"/>
  <c r="K19" i="167"/>
  <c r="J19" i="167"/>
  <c r="I19" i="167"/>
  <c r="H19" i="167"/>
  <c r="G19" i="167"/>
  <c r="F19" i="167"/>
  <c r="E19" i="167"/>
  <c r="D19" i="167"/>
  <c r="C19" i="167"/>
  <c r="O18" i="167"/>
  <c r="N18" i="167"/>
  <c r="M18" i="167"/>
  <c r="L18" i="167"/>
  <c r="K18" i="167"/>
  <c r="J18" i="167"/>
  <c r="I18" i="167"/>
  <c r="H18" i="167"/>
  <c r="G18" i="167"/>
  <c r="F18" i="167"/>
  <c r="E18" i="167"/>
  <c r="D18" i="167"/>
  <c r="C18" i="167"/>
  <c r="O17" i="167"/>
  <c r="N17" i="167"/>
  <c r="M17" i="167"/>
  <c r="L17" i="167"/>
  <c r="K17" i="167"/>
  <c r="J17" i="167"/>
  <c r="I17" i="167"/>
  <c r="H17" i="167"/>
  <c r="G17" i="167"/>
  <c r="F17" i="167"/>
  <c r="E17" i="167"/>
  <c r="D17" i="167"/>
  <c r="C17" i="167"/>
  <c r="O16" i="167"/>
  <c r="N16" i="167"/>
  <c r="M16" i="167"/>
  <c r="L16" i="167"/>
  <c r="K16" i="167"/>
  <c r="J16" i="167"/>
  <c r="I16" i="167"/>
  <c r="H16" i="167"/>
  <c r="G16" i="167"/>
  <c r="F16" i="167"/>
  <c r="E16" i="167"/>
  <c r="D16" i="167"/>
  <c r="C16" i="167"/>
  <c r="O15" i="167"/>
  <c r="N15" i="167"/>
  <c r="M15" i="167"/>
  <c r="L15" i="167"/>
  <c r="K15" i="167"/>
  <c r="J15" i="167"/>
  <c r="I15" i="167"/>
  <c r="H15" i="167"/>
  <c r="G15" i="167"/>
  <c r="F15" i="167"/>
  <c r="E15" i="167"/>
  <c r="D15" i="167"/>
  <c r="C15" i="167"/>
  <c r="C29" i="166"/>
  <c r="D29" i="166"/>
  <c r="E29" i="166"/>
  <c r="F29" i="166"/>
  <c r="G29" i="166"/>
  <c r="H29" i="166"/>
  <c r="I29" i="166"/>
  <c r="J29" i="166"/>
  <c r="K29" i="166"/>
  <c r="L29" i="166"/>
  <c r="M29" i="166"/>
  <c r="N29" i="166"/>
  <c r="O29" i="166"/>
  <c r="C30" i="166"/>
  <c r="D30" i="166"/>
  <c r="E30" i="166"/>
  <c r="F30" i="166"/>
  <c r="G30" i="166"/>
  <c r="H30" i="166"/>
  <c r="I30" i="166"/>
  <c r="J30" i="166"/>
  <c r="K30" i="166"/>
  <c r="L30" i="166"/>
  <c r="M30" i="166"/>
  <c r="N30" i="166"/>
  <c r="O30" i="166"/>
  <c r="C31" i="166"/>
  <c r="D31" i="166"/>
  <c r="E31" i="166"/>
  <c r="F31" i="166"/>
  <c r="G31" i="166"/>
  <c r="H31" i="166"/>
  <c r="I31" i="166"/>
  <c r="J31" i="166"/>
  <c r="K31" i="166"/>
  <c r="L31" i="166"/>
  <c r="M31" i="166"/>
  <c r="N31" i="166"/>
  <c r="O31" i="166"/>
  <c r="C32" i="166"/>
  <c r="D32" i="166"/>
  <c r="E32" i="166"/>
  <c r="F32" i="166"/>
  <c r="G32" i="166"/>
  <c r="H32" i="166"/>
  <c r="I32" i="166"/>
  <c r="J32" i="166"/>
  <c r="K32" i="166"/>
  <c r="L32" i="166"/>
  <c r="M32" i="166"/>
  <c r="N32" i="166"/>
  <c r="O32" i="166"/>
  <c r="O28" i="166"/>
  <c r="N28" i="166"/>
  <c r="M28" i="166"/>
  <c r="L28" i="166"/>
  <c r="K28" i="166"/>
  <c r="J28" i="166"/>
  <c r="I28" i="166"/>
  <c r="H28" i="166"/>
  <c r="G28" i="166"/>
  <c r="F28" i="166"/>
  <c r="E28" i="166"/>
  <c r="D28" i="166"/>
  <c r="C28" i="166"/>
  <c r="O24" i="166"/>
  <c r="N24" i="166"/>
  <c r="M24" i="166"/>
  <c r="L24" i="166"/>
  <c r="K24" i="166"/>
  <c r="J24" i="166"/>
  <c r="I24" i="166"/>
  <c r="H24" i="166"/>
  <c r="G24" i="166"/>
  <c r="F24" i="166"/>
  <c r="E24" i="166"/>
  <c r="D24" i="166"/>
  <c r="C24" i="166"/>
  <c r="O23" i="166"/>
  <c r="N23" i="166"/>
  <c r="M23" i="166"/>
  <c r="L23" i="166"/>
  <c r="K23" i="166"/>
  <c r="J23" i="166"/>
  <c r="I23" i="166"/>
  <c r="H23" i="166"/>
  <c r="G23" i="166"/>
  <c r="F23" i="166"/>
  <c r="E23" i="166"/>
  <c r="D23" i="166"/>
  <c r="C23" i="166"/>
  <c r="O22" i="166"/>
  <c r="N22" i="166"/>
  <c r="M22" i="166"/>
  <c r="L22" i="166"/>
  <c r="K22" i="166"/>
  <c r="J22" i="166"/>
  <c r="I22" i="166"/>
  <c r="H22" i="166"/>
  <c r="G22" i="166"/>
  <c r="F22" i="166"/>
  <c r="E22" i="166"/>
  <c r="D22" i="166"/>
  <c r="C22" i="166"/>
  <c r="O21" i="166"/>
  <c r="N21" i="166"/>
  <c r="M21" i="166"/>
  <c r="L21" i="166"/>
  <c r="K21" i="166"/>
  <c r="J21" i="166"/>
  <c r="I21" i="166"/>
  <c r="H21" i="166"/>
  <c r="G21" i="166"/>
  <c r="F21" i="166"/>
  <c r="E21" i="166"/>
  <c r="D21" i="166"/>
  <c r="C21" i="166"/>
  <c r="O20" i="166"/>
  <c r="N20" i="166"/>
  <c r="M20" i="166"/>
  <c r="L20" i="166"/>
  <c r="K20" i="166"/>
  <c r="J20" i="166"/>
  <c r="I20" i="166"/>
  <c r="H20" i="166"/>
  <c r="G20" i="166"/>
  <c r="F20" i="166"/>
  <c r="E20" i="166"/>
  <c r="D20" i="166"/>
  <c r="C20" i="166"/>
  <c r="O19" i="166"/>
  <c r="N19" i="166"/>
  <c r="M19" i="166"/>
  <c r="L19" i="166"/>
  <c r="K19" i="166"/>
  <c r="J19" i="166"/>
  <c r="I19" i="166"/>
  <c r="H19" i="166"/>
  <c r="G19" i="166"/>
  <c r="F19" i="166"/>
  <c r="E19" i="166"/>
  <c r="D19" i="166"/>
  <c r="C19" i="166"/>
  <c r="O18" i="166"/>
  <c r="N18" i="166"/>
  <c r="M18" i="166"/>
  <c r="L18" i="166"/>
  <c r="K18" i="166"/>
  <c r="J18" i="166"/>
  <c r="I18" i="166"/>
  <c r="H18" i="166"/>
  <c r="G18" i="166"/>
  <c r="F18" i="166"/>
  <c r="E18" i="166"/>
  <c r="D18" i="166"/>
  <c r="C18" i="166"/>
  <c r="O17" i="166"/>
  <c r="N17" i="166"/>
  <c r="M17" i="166"/>
  <c r="L17" i="166"/>
  <c r="K17" i="166"/>
  <c r="J17" i="166"/>
  <c r="I17" i="166"/>
  <c r="H17" i="166"/>
  <c r="G17" i="166"/>
  <c r="F17" i="166"/>
  <c r="E17" i="166"/>
  <c r="D17" i="166"/>
  <c r="C17" i="166"/>
  <c r="O16" i="166"/>
  <c r="N16" i="166"/>
  <c r="M16" i="166"/>
  <c r="L16" i="166"/>
  <c r="K16" i="166"/>
  <c r="J16" i="166"/>
  <c r="I16" i="166"/>
  <c r="H16" i="166"/>
  <c r="G16" i="166"/>
  <c r="F16" i="166"/>
  <c r="E16" i="166"/>
  <c r="D16" i="166"/>
  <c r="C16" i="166"/>
  <c r="O15" i="166"/>
  <c r="N15" i="166"/>
  <c r="M15" i="166"/>
  <c r="L15" i="166"/>
  <c r="K15" i="166"/>
  <c r="J15" i="166"/>
  <c r="I15" i="166"/>
  <c r="H15" i="166"/>
  <c r="G15" i="166"/>
  <c r="F15" i="166"/>
  <c r="E15" i="166"/>
  <c r="D15" i="166"/>
  <c r="C15" i="166"/>
  <c r="C29" i="160"/>
  <c r="D29" i="160"/>
  <c r="E29" i="160"/>
  <c r="F29" i="160"/>
  <c r="G29" i="160"/>
  <c r="H29" i="160"/>
  <c r="I29" i="160"/>
  <c r="J29" i="160"/>
  <c r="K29" i="160"/>
  <c r="L29" i="160"/>
  <c r="M29" i="160"/>
  <c r="N29" i="160"/>
  <c r="O29" i="160"/>
  <c r="C30" i="160"/>
  <c r="D30" i="160"/>
  <c r="E30" i="160"/>
  <c r="F30" i="160"/>
  <c r="G30" i="160"/>
  <c r="H30" i="160"/>
  <c r="I30" i="160"/>
  <c r="J30" i="160"/>
  <c r="K30" i="160"/>
  <c r="L30" i="160"/>
  <c r="M30" i="160"/>
  <c r="N30" i="160"/>
  <c r="O30" i="160"/>
  <c r="C31" i="160"/>
  <c r="D31" i="160"/>
  <c r="E31" i="160"/>
  <c r="F31" i="160"/>
  <c r="G31" i="160"/>
  <c r="H31" i="160"/>
  <c r="I31" i="160"/>
  <c r="J31" i="160"/>
  <c r="K31" i="160"/>
  <c r="L31" i="160"/>
  <c r="M31" i="160"/>
  <c r="N31" i="160"/>
  <c r="O31" i="160"/>
  <c r="C32" i="160"/>
  <c r="D32" i="160"/>
  <c r="E32" i="160"/>
  <c r="F32" i="160"/>
  <c r="G32" i="160"/>
  <c r="H32" i="160"/>
  <c r="I32" i="160"/>
  <c r="J32" i="160"/>
  <c r="K32" i="160"/>
  <c r="L32" i="160"/>
  <c r="M32" i="160"/>
  <c r="N32" i="160"/>
  <c r="O32" i="160"/>
  <c r="O28" i="160"/>
  <c r="N28" i="160"/>
  <c r="M28" i="160"/>
  <c r="L28" i="160"/>
  <c r="K28" i="160"/>
  <c r="J28" i="160"/>
  <c r="I28" i="160"/>
  <c r="H28" i="160"/>
  <c r="G28" i="160"/>
  <c r="F28" i="160"/>
  <c r="E28" i="160"/>
  <c r="D28" i="160"/>
  <c r="C28" i="160"/>
  <c r="C16" i="160"/>
  <c r="D16" i="160"/>
  <c r="E16" i="160"/>
  <c r="F16" i="160"/>
  <c r="G16" i="160"/>
  <c r="H16" i="160"/>
  <c r="I16" i="160"/>
  <c r="J16" i="160"/>
  <c r="K16" i="160"/>
  <c r="L16" i="160"/>
  <c r="M16" i="160"/>
  <c r="N16" i="160"/>
  <c r="O16" i="160"/>
  <c r="C17" i="160"/>
  <c r="D17" i="160"/>
  <c r="E17" i="160"/>
  <c r="F17" i="160"/>
  <c r="G17" i="160"/>
  <c r="H17" i="160"/>
  <c r="I17" i="160"/>
  <c r="J17" i="160"/>
  <c r="K17" i="160"/>
  <c r="L17" i="160"/>
  <c r="M17" i="160"/>
  <c r="N17" i="160"/>
  <c r="O17" i="160"/>
  <c r="C18" i="160"/>
  <c r="D18" i="160"/>
  <c r="E18" i="160"/>
  <c r="F18" i="160"/>
  <c r="G18" i="160"/>
  <c r="H18" i="160"/>
  <c r="I18" i="160"/>
  <c r="J18" i="160"/>
  <c r="K18" i="160"/>
  <c r="L18" i="160"/>
  <c r="M18" i="160"/>
  <c r="N18" i="160"/>
  <c r="O18" i="160"/>
  <c r="C19" i="160"/>
  <c r="D19" i="160"/>
  <c r="E19" i="160"/>
  <c r="F19" i="160"/>
  <c r="G19" i="160"/>
  <c r="H19" i="160"/>
  <c r="I19" i="160"/>
  <c r="J19" i="160"/>
  <c r="K19" i="160"/>
  <c r="L19" i="160"/>
  <c r="M19" i="160"/>
  <c r="N19" i="160"/>
  <c r="O19" i="160"/>
  <c r="C20" i="160"/>
  <c r="D20" i="160"/>
  <c r="E20" i="160"/>
  <c r="F20" i="160"/>
  <c r="G20" i="160"/>
  <c r="H20" i="160"/>
  <c r="I20" i="160"/>
  <c r="J20" i="160"/>
  <c r="K20" i="160"/>
  <c r="L20" i="160"/>
  <c r="M20" i="160"/>
  <c r="N20" i="160"/>
  <c r="O20" i="160"/>
  <c r="C21" i="160"/>
  <c r="D21" i="160"/>
  <c r="E21" i="160"/>
  <c r="F21" i="160"/>
  <c r="G21" i="160"/>
  <c r="H21" i="160"/>
  <c r="I21" i="160"/>
  <c r="J21" i="160"/>
  <c r="K21" i="160"/>
  <c r="L21" i="160"/>
  <c r="M21" i="160"/>
  <c r="N21" i="160"/>
  <c r="O21" i="160"/>
  <c r="C22" i="160"/>
  <c r="D22" i="160"/>
  <c r="E22" i="160"/>
  <c r="F22" i="160"/>
  <c r="G22" i="160"/>
  <c r="H22" i="160"/>
  <c r="I22" i="160"/>
  <c r="J22" i="160"/>
  <c r="K22" i="160"/>
  <c r="L22" i="160"/>
  <c r="M22" i="160"/>
  <c r="N22" i="160"/>
  <c r="O22" i="160"/>
  <c r="C23" i="160"/>
  <c r="D23" i="160"/>
  <c r="E23" i="160"/>
  <c r="F23" i="160"/>
  <c r="G23" i="160"/>
  <c r="H23" i="160"/>
  <c r="I23" i="160"/>
  <c r="J23" i="160"/>
  <c r="K23" i="160"/>
  <c r="L23" i="160"/>
  <c r="M23" i="160"/>
  <c r="N23" i="160"/>
  <c r="O23" i="160"/>
  <c r="C24" i="160"/>
  <c r="D24" i="160"/>
  <c r="E24" i="160"/>
  <c r="F24" i="160"/>
  <c r="G24" i="160"/>
  <c r="H24" i="160"/>
  <c r="I24" i="160"/>
  <c r="J24" i="160"/>
  <c r="K24" i="160"/>
  <c r="L24" i="160"/>
  <c r="M24" i="160"/>
  <c r="N24" i="160"/>
  <c r="O24" i="160"/>
  <c r="O15" i="160"/>
  <c r="N15" i="160"/>
  <c r="M15" i="160"/>
  <c r="L15" i="160"/>
  <c r="K15" i="160"/>
  <c r="J15" i="160"/>
  <c r="I15" i="160"/>
  <c r="H15" i="160"/>
  <c r="G15" i="160"/>
  <c r="F15" i="160"/>
  <c r="E15" i="160"/>
  <c r="D15" i="160"/>
  <c r="C15" i="160"/>
  <c r="D39" i="8"/>
  <c r="C39" i="8"/>
  <c r="D38" i="8"/>
  <c r="C38" i="8"/>
  <c r="C25" i="188" l="1"/>
  <c r="C33" i="188"/>
  <c r="C25" i="182"/>
  <c r="C33" i="182"/>
  <c r="F33" i="211"/>
  <c r="N33" i="211"/>
  <c r="K33" i="212"/>
  <c r="C25" i="212"/>
  <c r="K25" i="212"/>
  <c r="F25" i="212"/>
  <c r="L25" i="212"/>
  <c r="J33" i="212"/>
  <c r="C33" i="212"/>
  <c r="D25" i="212"/>
  <c r="F33" i="212"/>
  <c r="N33" i="212"/>
  <c r="N25" i="212"/>
  <c r="I25" i="212"/>
  <c r="I33" i="212"/>
  <c r="E25" i="212"/>
  <c r="M25" i="212"/>
  <c r="D33" i="212"/>
  <c r="L33" i="212"/>
  <c r="E33" i="212"/>
  <c r="M33" i="212"/>
  <c r="G25" i="212"/>
  <c r="H25" i="212"/>
  <c r="G33" i="212"/>
  <c r="O33" i="212"/>
  <c r="O25" i="212"/>
  <c r="J25" i="212"/>
  <c r="H33" i="212"/>
  <c r="H33" i="211"/>
  <c r="J33" i="211"/>
  <c r="C33" i="211"/>
  <c r="K33" i="211"/>
  <c r="G25" i="211"/>
  <c r="E33" i="211"/>
  <c r="M33" i="211"/>
  <c r="H25" i="211"/>
  <c r="I25" i="211"/>
  <c r="G33" i="211"/>
  <c r="O33" i="211"/>
  <c r="J25" i="211"/>
  <c r="I33" i="211"/>
  <c r="D25" i="211"/>
  <c r="E25" i="211"/>
  <c r="M25" i="211"/>
  <c r="K25" i="211"/>
  <c r="L25" i="211"/>
  <c r="C25" i="211"/>
  <c r="F25" i="211"/>
  <c r="N25" i="211"/>
  <c r="D33" i="211"/>
  <c r="L33" i="211"/>
  <c r="O25" i="211"/>
  <c r="O33" i="210"/>
  <c r="K33" i="210"/>
  <c r="F33" i="210"/>
  <c r="N33" i="210"/>
  <c r="E25" i="210"/>
  <c r="M25" i="210"/>
  <c r="H25" i="210"/>
  <c r="H33" i="210"/>
  <c r="G33" i="210"/>
  <c r="C25" i="210"/>
  <c r="K25" i="210"/>
  <c r="I33" i="210"/>
  <c r="J25" i="210"/>
  <c r="J33" i="210"/>
  <c r="L25" i="210"/>
  <c r="C33" i="210"/>
  <c r="D25" i="210"/>
  <c r="F25" i="210"/>
  <c r="N25" i="210"/>
  <c r="I25" i="210"/>
  <c r="D33" i="210"/>
  <c r="L33" i="210"/>
  <c r="G25" i="210"/>
  <c r="O25" i="210"/>
  <c r="E33" i="210"/>
  <c r="M33" i="210"/>
  <c r="D25" i="208"/>
  <c r="L25" i="208"/>
  <c r="J33" i="208"/>
  <c r="F25" i="209"/>
  <c r="N25" i="209"/>
  <c r="D25" i="209"/>
  <c r="L25" i="209"/>
  <c r="D33" i="209"/>
  <c r="L33" i="209"/>
  <c r="F33" i="209"/>
  <c r="N33" i="209"/>
  <c r="G33" i="209"/>
  <c r="O33" i="209"/>
  <c r="I25" i="209"/>
  <c r="H33" i="209"/>
  <c r="H25" i="209"/>
  <c r="C25" i="209"/>
  <c r="K25" i="209"/>
  <c r="I33" i="209"/>
  <c r="J33" i="209"/>
  <c r="E25" i="209"/>
  <c r="M25" i="209"/>
  <c r="C33" i="209"/>
  <c r="K33" i="209"/>
  <c r="G25" i="209"/>
  <c r="O25" i="209"/>
  <c r="J25" i="209"/>
  <c r="E33" i="209"/>
  <c r="M33" i="209"/>
  <c r="D33" i="203"/>
  <c r="L33" i="203"/>
  <c r="N33" i="204"/>
  <c r="F25" i="207"/>
  <c r="N25" i="207"/>
  <c r="D33" i="207"/>
  <c r="L33" i="207"/>
  <c r="N33" i="208"/>
  <c r="E25" i="208"/>
  <c r="G25" i="208"/>
  <c r="F33" i="208"/>
  <c r="G33" i="208"/>
  <c r="O33" i="208"/>
  <c r="H25" i="208"/>
  <c r="J25" i="208"/>
  <c r="H33" i="208"/>
  <c r="C25" i="208"/>
  <c r="K25" i="208"/>
  <c r="F25" i="208"/>
  <c r="N25" i="208"/>
  <c r="I25" i="208"/>
  <c r="I33" i="208"/>
  <c r="C33" i="208"/>
  <c r="K33" i="208"/>
  <c r="M25" i="208"/>
  <c r="D33" i="208"/>
  <c r="L33" i="208"/>
  <c r="O25" i="208"/>
  <c r="E33" i="208"/>
  <c r="M33" i="208"/>
  <c r="G33" i="207"/>
  <c r="O33" i="207"/>
  <c r="O25" i="207"/>
  <c r="E33" i="207"/>
  <c r="M33" i="207"/>
  <c r="L25" i="207"/>
  <c r="I25" i="207"/>
  <c r="J25" i="207"/>
  <c r="H33" i="207"/>
  <c r="D25" i="207"/>
  <c r="E25" i="207"/>
  <c r="C25" i="207"/>
  <c r="K25" i="207"/>
  <c r="I33" i="207"/>
  <c r="J33" i="207"/>
  <c r="C33" i="207"/>
  <c r="K33" i="207"/>
  <c r="G25" i="207"/>
  <c r="M25" i="207"/>
  <c r="H25" i="207"/>
  <c r="F33" i="207"/>
  <c r="N33" i="207"/>
  <c r="H25" i="205"/>
  <c r="F33" i="205"/>
  <c r="N33" i="205"/>
  <c r="C25" i="206"/>
  <c r="K25" i="206"/>
  <c r="I33" i="206"/>
  <c r="G33" i="206"/>
  <c r="O33" i="206"/>
  <c r="J25" i="206"/>
  <c r="H25" i="206"/>
  <c r="H33" i="206"/>
  <c r="J33" i="206"/>
  <c r="D25" i="206"/>
  <c r="L25" i="206"/>
  <c r="E25" i="206"/>
  <c r="M25" i="206"/>
  <c r="C33" i="206"/>
  <c r="K33" i="206"/>
  <c r="N25" i="206"/>
  <c r="D33" i="206"/>
  <c r="L33" i="206"/>
  <c r="G25" i="206"/>
  <c r="O25" i="206"/>
  <c r="E33" i="206"/>
  <c r="M33" i="206"/>
  <c r="F25" i="206"/>
  <c r="I25" i="206"/>
  <c r="F33" i="206"/>
  <c r="N33" i="206"/>
  <c r="C33" i="205"/>
  <c r="F25" i="205"/>
  <c r="N25" i="205"/>
  <c r="G33" i="205"/>
  <c r="O33" i="205"/>
  <c r="I25" i="205"/>
  <c r="J25" i="205"/>
  <c r="H33" i="205"/>
  <c r="I33" i="205"/>
  <c r="D25" i="205"/>
  <c r="L25" i="205"/>
  <c r="G25" i="205"/>
  <c r="O25" i="205"/>
  <c r="J33" i="205"/>
  <c r="E25" i="205"/>
  <c r="M25" i="205"/>
  <c r="C25" i="205"/>
  <c r="K25" i="205"/>
  <c r="K33" i="205"/>
  <c r="D33" i="205"/>
  <c r="L33" i="205"/>
  <c r="E33" i="205"/>
  <c r="M33" i="205"/>
  <c r="J33" i="204"/>
  <c r="G25" i="204"/>
  <c r="O25" i="204"/>
  <c r="E33" i="204"/>
  <c r="M33" i="204"/>
  <c r="F25" i="204"/>
  <c r="N25" i="204"/>
  <c r="I25" i="204"/>
  <c r="G33" i="204"/>
  <c r="O33" i="204"/>
  <c r="H25" i="204"/>
  <c r="F33" i="204"/>
  <c r="J25" i="204"/>
  <c r="H33" i="204"/>
  <c r="C25" i="204"/>
  <c r="K25" i="204"/>
  <c r="I33" i="204"/>
  <c r="L25" i="204"/>
  <c r="C33" i="204"/>
  <c r="K33" i="204"/>
  <c r="D25" i="204"/>
  <c r="E25" i="204"/>
  <c r="M25" i="204"/>
  <c r="D33" i="204"/>
  <c r="L33" i="204"/>
  <c r="C33" i="201"/>
  <c r="K33" i="201"/>
  <c r="D25" i="203"/>
  <c r="L25" i="203"/>
  <c r="G25" i="203"/>
  <c r="O25" i="203"/>
  <c r="J33" i="203"/>
  <c r="N33" i="203"/>
  <c r="F25" i="203"/>
  <c r="I25" i="203"/>
  <c r="G33" i="203"/>
  <c r="O33" i="203"/>
  <c r="N25" i="203"/>
  <c r="H33" i="203"/>
  <c r="C25" i="203"/>
  <c r="K25" i="203"/>
  <c r="I33" i="203"/>
  <c r="E25" i="203"/>
  <c r="M25" i="203"/>
  <c r="C33" i="203"/>
  <c r="K33" i="203"/>
  <c r="J25" i="203"/>
  <c r="E33" i="203"/>
  <c r="M33" i="203"/>
  <c r="H25" i="203"/>
  <c r="F33" i="203"/>
  <c r="J25" i="202"/>
  <c r="H33" i="202"/>
  <c r="J33" i="202"/>
  <c r="D25" i="202"/>
  <c r="I25" i="202"/>
  <c r="G33" i="202"/>
  <c r="O33" i="202"/>
  <c r="I33" i="202"/>
  <c r="L25" i="202"/>
  <c r="K33" i="202"/>
  <c r="D33" i="202"/>
  <c r="L33" i="202"/>
  <c r="C25" i="202"/>
  <c r="M25" i="202"/>
  <c r="C33" i="202"/>
  <c r="G25" i="202"/>
  <c r="O25" i="202"/>
  <c r="E33" i="202"/>
  <c r="M33" i="202"/>
  <c r="K25" i="202"/>
  <c r="E25" i="202"/>
  <c r="H25" i="202"/>
  <c r="F25" i="202"/>
  <c r="N25" i="202"/>
  <c r="F33" i="202"/>
  <c r="N33" i="202"/>
  <c r="C25" i="201"/>
  <c r="K25" i="201"/>
  <c r="I33" i="201"/>
  <c r="L33" i="201"/>
  <c r="G33" i="201"/>
  <c r="I25" i="201"/>
  <c r="O33" i="201"/>
  <c r="E25" i="201"/>
  <c r="M25" i="201"/>
  <c r="H25" i="201"/>
  <c r="H33" i="201"/>
  <c r="D25" i="201"/>
  <c r="L25" i="201"/>
  <c r="J25" i="201"/>
  <c r="J33" i="201"/>
  <c r="N25" i="201"/>
  <c r="D33" i="201"/>
  <c r="G25" i="201"/>
  <c r="O25" i="201"/>
  <c r="E33" i="201"/>
  <c r="M33" i="201"/>
  <c r="F25" i="201"/>
  <c r="F33" i="201"/>
  <c r="N33" i="201"/>
  <c r="C33" i="198"/>
  <c r="K33" i="198"/>
  <c r="G25" i="199"/>
  <c r="O25" i="199"/>
  <c r="E33" i="199"/>
  <c r="M33" i="199"/>
  <c r="G33" i="199"/>
  <c r="O33" i="199"/>
  <c r="H33" i="199"/>
  <c r="K25" i="199"/>
  <c r="I33" i="199"/>
  <c r="I25" i="199"/>
  <c r="J33" i="199"/>
  <c r="J25" i="199"/>
  <c r="C25" i="199"/>
  <c r="L25" i="199"/>
  <c r="K33" i="199"/>
  <c r="D25" i="199"/>
  <c r="C33" i="199"/>
  <c r="F25" i="199"/>
  <c r="N25" i="199"/>
  <c r="D33" i="199"/>
  <c r="L33" i="199"/>
  <c r="H25" i="199"/>
  <c r="F33" i="199"/>
  <c r="N33" i="199"/>
  <c r="E25" i="199"/>
  <c r="M25" i="199"/>
  <c r="G33" i="198"/>
  <c r="O33" i="198"/>
  <c r="F25" i="198"/>
  <c r="N25" i="198"/>
  <c r="D33" i="198"/>
  <c r="L33" i="198"/>
  <c r="H25" i="198"/>
  <c r="F33" i="198"/>
  <c r="N33" i="198"/>
  <c r="H33" i="198"/>
  <c r="I33" i="198"/>
  <c r="D25" i="198"/>
  <c r="L25" i="198"/>
  <c r="J25" i="198"/>
  <c r="J33" i="198"/>
  <c r="E25" i="198"/>
  <c r="M25" i="198"/>
  <c r="C25" i="198"/>
  <c r="K25" i="198"/>
  <c r="I25" i="198"/>
  <c r="G25" i="198"/>
  <c r="O25" i="198"/>
  <c r="E33" i="198"/>
  <c r="M33" i="198"/>
  <c r="J33" i="197"/>
  <c r="F25" i="197"/>
  <c r="N25" i="197"/>
  <c r="G25" i="197"/>
  <c r="O25" i="197"/>
  <c r="E33" i="197"/>
  <c r="M33" i="197"/>
  <c r="H25" i="197"/>
  <c r="F33" i="197"/>
  <c r="N33" i="197"/>
  <c r="G33" i="197"/>
  <c r="O33" i="197"/>
  <c r="H33" i="197"/>
  <c r="I25" i="197"/>
  <c r="C25" i="197"/>
  <c r="K25" i="197"/>
  <c r="I33" i="197"/>
  <c r="J25" i="197"/>
  <c r="D25" i="197"/>
  <c r="L25" i="197"/>
  <c r="E25" i="197"/>
  <c r="M25" i="197"/>
  <c r="C33" i="197"/>
  <c r="K33" i="197"/>
  <c r="D33" i="197"/>
  <c r="L33" i="197"/>
  <c r="G33" i="196"/>
  <c r="O33" i="196"/>
  <c r="I33" i="195"/>
  <c r="C33" i="196"/>
  <c r="K33" i="196"/>
  <c r="H25" i="196"/>
  <c r="F33" i="196"/>
  <c r="N33" i="196"/>
  <c r="J25" i="196"/>
  <c r="H33" i="196"/>
  <c r="I33" i="196"/>
  <c r="J33" i="196"/>
  <c r="E25" i="196"/>
  <c r="M25" i="196"/>
  <c r="C25" i="196"/>
  <c r="K25" i="196"/>
  <c r="N25" i="196"/>
  <c r="D33" i="196"/>
  <c r="L33" i="196"/>
  <c r="I25" i="196"/>
  <c r="F25" i="196"/>
  <c r="D25" i="196"/>
  <c r="L25" i="196"/>
  <c r="G25" i="196"/>
  <c r="O25" i="196"/>
  <c r="E33" i="196"/>
  <c r="M33" i="196"/>
  <c r="E33" i="194"/>
  <c r="M33" i="194"/>
  <c r="H33" i="195"/>
  <c r="F25" i="195"/>
  <c r="N25" i="195"/>
  <c r="D33" i="195"/>
  <c r="L33" i="195"/>
  <c r="I25" i="195"/>
  <c r="G25" i="195"/>
  <c r="O25" i="195"/>
  <c r="G33" i="195"/>
  <c r="O33" i="195"/>
  <c r="J25" i="195"/>
  <c r="D25" i="195"/>
  <c r="L25" i="195"/>
  <c r="J33" i="195"/>
  <c r="E25" i="195"/>
  <c r="M25" i="195"/>
  <c r="H25" i="195"/>
  <c r="C25" i="195"/>
  <c r="K25" i="195"/>
  <c r="C33" i="195"/>
  <c r="K33" i="195"/>
  <c r="E33" i="195"/>
  <c r="M33" i="195"/>
  <c r="F33" i="195"/>
  <c r="N33" i="195"/>
  <c r="E25" i="194"/>
  <c r="H25" i="194"/>
  <c r="F33" i="194"/>
  <c r="N33" i="194"/>
  <c r="O25" i="194"/>
  <c r="G33" i="194"/>
  <c r="O33" i="194"/>
  <c r="I25" i="194"/>
  <c r="G25" i="194"/>
  <c r="J25" i="194"/>
  <c r="H33" i="194"/>
  <c r="C25" i="194"/>
  <c r="K25" i="194"/>
  <c r="F25" i="194"/>
  <c r="N25" i="194"/>
  <c r="I33" i="194"/>
  <c r="D25" i="194"/>
  <c r="L25" i="194"/>
  <c r="J33" i="194"/>
  <c r="M25" i="194"/>
  <c r="C33" i="194"/>
  <c r="K33" i="194"/>
  <c r="D33" i="194"/>
  <c r="L33" i="194"/>
  <c r="D25" i="193"/>
  <c r="L25" i="193"/>
  <c r="J33" i="193"/>
  <c r="F25" i="193"/>
  <c r="I25" i="193"/>
  <c r="G33" i="193"/>
  <c r="O33" i="193"/>
  <c r="K25" i="193"/>
  <c r="G25" i="193"/>
  <c r="J25" i="193"/>
  <c r="H33" i="193"/>
  <c r="I33" i="193"/>
  <c r="H25" i="193"/>
  <c r="C33" i="193"/>
  <c r="K33" i="193"/>
  <c r="E25" i="193"/>
  <c r="C25" i="193"/>
  <c r="N25" i="193"/>
  <c r="D33" i="193"/>
  <c r="L33" i="193"/>
  <c r="O25" i="193"/>
  <c r="E33" i="193"/>
  <c r="M33" i="193"/>
  <c r="M25" i="193"/>
  <c r="F33" i="193"/>
  <c r="N33" i="193"/>
  <c r="F33" i="191"/>
  <c r="N33" i="191"/>
  <c r="J33" i="192"/>
  <c r="L25" i="192"/>
  <c r="D25" i="192"/>
  <c r="D33" i="192"/>
  <c r="L33" i="192"/>
  <c r="F33" i="192"/>
  <c r="N33" i="192"/>
  <c r="H25" i="192"/>
  <c r="N25" i="192"/>
  <c r="G33" i="192"/>
  <c r="O33" i="192"/>
  <c r="J25" i="192"/>
  <c r="H33" i="192"/>
  <c r="F25" i="192"/>
  <c r="C25" i="192"/>
  <c r="K25" i="192"/>
  <c r="I25" i="192"/>
  <c r="I33" i="192"/>
  <c r="E25" i="192"/>
  <c r="M25" i="192"/>
  <c r="C33" i="192"/>
  <c r="K33" i="192"/>
  <c r="G25" i="192"/>
  <c r="O25" i="192"/>
  <c r="E33" i="192"/>
  <c r="M33" i="192"/>
  <c r="H25" i="190"/>
  <c r="F33" i="190"/>
  <c r="N33" i="190"/>
  <c r="H33" i="191"/>
  <c r="J33" i="191"/>
  <c r="C33" i="191"/>
  <c r="K33" i="191"/>
  <c r="I25" i="191"/>
  <c r="G33" i="191"/>
  <c r="O33" i="191"/>
  <c r="J25" i="191"/>
  <c r="H25" i="191"/>
  <c r="C25" i="191"/>
  <c r="K25" i="191"/>
  <c r="I33" i="191"/>
  <c r="L25" i="191"/>
  <c r="E25" i="191"/>
  <c r="D25" i="191"/>
  <c r="F25" i="191"/>
  <c r="N25" i="191"/>
  <c r="D33" i="191"/>
  <c r="L33" i="191"/>
  <c r="M25" i="191"/>
  <c r="G25" i="191"/>
  <c r="O25" i="191"/>
  <c r="E33" i="191"/>
  <c r="M33" i="191"/>
  <c r="G33" i="190"/>
  <c r="O33" i="190"/>
  <c r="H33" i="190"/>
  <c r="K25" i="190"/>
  <c r="I33" i="190"/>
  <c r="C25" i="190"/>
  <c r="D25" i="190"/>
  <c r="L25" i="190"/>
  <c r="J33" i="190"/>
  <c r="J25" i="190"/>
  <c r="E25" i="190"/>
  <c r="M25" i="190"/>
  <c r="C33" i="190"/>
  <c r="K33" i="190"/>
  <c r="F25" i="190"/>
  <c r="N25" i="190"/>
  <c r="I25" i="190"/>
  <c r="D33" i="190"/>
  <c r="L33" i="190"/>
  <c r="G25" i="190"/>
  <c r="O25" i="190"/>
  <c r="E33" i="190"/>
  <c r="M33" i="190"/>
  <c r="C25" i="189"/>
  <c r="J33" i="189"/>
  <c r="F33" i="186"/>
  <c r="N33" i="186"/>
  <c r="J25" i="187"/>
  <c r="H33" i="187"/>
  <c r="G25" i="189"/>
  <c r="O25" i="189"/>
  <c r="E33" i="189"/>
  <c r="M33" i="189"/>
  <c r="I25" i="189"/>
  <c r="G33" i="189"/>
  <c r="O33" i="189"/>
  <c r="J25" i="189"/>
  <c r="H33" i="189"/>
  <c r="K25" i="189"/>
  <c r="I33" i="189"/>
  <c r="C33" i="189"/>
  <c r="K33" i="189"/>
  <c r="E25" i="189"/>
  <c r="M25" i="189"/>
  <c r="F25" i="189"/>
  <c r="N25" i="189"/>
  <c r="D25" i="189"/>
  <c r="L25" i="189"/>
  <c r="D33" i="189"/>
  <c r="L33" i="189"/>
  <c r="H25" i="189"/>
  <c r="F33" i="189"/>
  <c r="N33" i="189"/>
  <c r="H33" i="188"/>
  <c r="G33" i="187"/>
  <c r="O33" i="187"/>
  <c r="G25" i="188"/>
  <c r="O25" i="188"/>
  <c r="H25" i="188"/>
  <c r="F33" i="188"/>
  <c r="N33" i="188"/>
  <c r="I25" i="188"/>
  <c r="G33" i="188"/>
  <c r="O33" i="188"/>
  <c r="I33" i="188"/>
  <c r="K25" i="188"/>
  <c r="L25" i="188"/>
  <c r="J25" i="188"/>
  <c r="J33" i="188"/>
  <c r="D25" i="188"/>
  <c r="E25" i="188"/>
  <c r="M25" i="188"/>
  <c r="K33" i="188"/>
  <c r="F25" i="188"/>
  <c r="N25" i="188"/>
  <c r="D33" i="188"/>
  <c r="L33" i="188"/>
  <c r="E33" i="188"/>
  <c r="M33" i="188"/>
  <c r="I25" i="187"/>
  <c r="I33" i="187"/>
  <c r="D25" i="187"/>
  <c r="L25" i="187"/>
  <c r="J33" i="187"/>
  <c r="E25" i="187"/>
  <c r="M25" i="187"/>
  <c r="C25" i="187"/>
  <c r="K25" i="187"/>
  <c r="C33" i="187"/>
  <c r="K33" i="187"/>
  <c r="F25" i="187"/>
  <c r="N25" i="187"/>
  <c r="D33" i="187"/>
  <c r="L33" i="187"/>
  <c r="G25" i="187"/>
  <c r="O25" i="187"/>
  <c r="E33" i="187"/>
  <c r="M33" i="187"/>
  <c r="H25" i="187"/>
  <c r="F33" i="187"/>
  <c r="N33" i="187"/>
  <c r="H33" i="186"/>
  <c r="F33" i="184"/>
  <c r="N33" i="184"/>
  <c r="F25" i="186"/>
  <c r="N25" i="186"/>
  <c r="D33" i="186"/>
  <c r="L33" i="186"/>
  <c r="H25" i="186"/>
  <c r="I25" i="186"/>
  <c r="G33" i="186"/>
  <c r="O33" i="186"/>
  <c r="C25" i="186"/>
  <c r="K25" i="186"/>
  <c r="I33" i="186"/>
  <c r="J25" i="186"/>
  <c r="J33" i="186"/>
  <c r="D25" i="186"/>
  <c r="L25" i="186"/>
  <c r="E25" i="186"/>
  <c r="M25" i="186"/>
  <c r="C33" i="186"/>
  <c r="K33" i="186"/>
  <c r="G25" i="186"/>
  <c r="O25" i="186"/>
  <c r="E33" i="186"/>
  <c r="M33" i="186"/>
  <c r="G33" i="185"/>
  <c r="O33" i="185"/>
  <c r="I33" i="185"/>
  <c r="I33" i="184"/>
  <c r="G25" i="185"/>
  <c r="O25" i="185"/>
  <c r="E33" i="185"/>
  <c r="M33" i="185"/>
  <c r="N33" i="185"/>
  <c r="J25" i="185"/>
  <c r="H33" i="185"/>
  <c r="H25" i="185"/>
  <c r="K25" i="185"/>
  <c r="I25" i="185"/>
  <c r="D25" i="185"/>
  <c r="L25" i="185"/>
  <c r="J33" i="185"/>
  <c r="C25" i="185"/>
  <c r="F25" i="185"/>
  <c r="M25" i="185"/>
  <c r="C33" i="185"/>
  <c r="K33" i="185"/>
  <c r="N25" i="185"/>
  <c r="E25" i="185"/>
  <c r="D33" i="185"/>
  <c r="L33" i="185"/>
  <c r="F33" i="185"/>
  <c r="H33" i="184"/>
  <c r="C25" i="184"/>
  <c r="K25" i="184"/>
  <c r="C33" i="184"/>
  <c r="K33" i="184"/>
  <c r="H25" i="184"/>
  <c r="N25" i="184"/>
  <c r="I25" i="184"/>
  <c r="G33" i="184"/>
  <c r="O33" i="184"/>
  <c r="J25" i="184"/>
  <c r="J33" i="184"/>
  <c r="E25" i="184"/>
  <c r="L25" i="184"/>
  <c r="D33" i="184"/>
  <c r="L33" i="184"/>
  <c r="O25" i="184"/>
  <c r="E33" i="184"/>
  <c r="M33" i="184"/>
  <c r="D25" i="184"/>
  <c r="M25" i="184"/>
  <c r="G25" i="184"/>
  <c r="F25" i="184"/>
  <c r="C33" i="183"/>
  <c r="K33" i="182"/>
  <c r="H25" i="183"/>
  <c r="H33" i="183"/>
  <c r="I33" i="183"/>
  <c r="D33" i="183"/>
  <c r="L33" i="183"/>
  <c r="C25" i="183"/>
  <c r="G25" i="183"/>
  <c r="O25" i="183"/>
  <c r="G33" i="183"/>
  <c r="O33" i="183"/>
  <c r="J25" i="183"/>
  <c r="D25" i="183"/>
  <c r="L25" i="183"/>
  <c r="E25" i="183"/>
  <c r="M25" i="183"/>
  <c r="K25" i="183"/>
  <c r="J33" i="183"/>
  <c r="F25" i="183"/>
  <c r="N25" i="183"/>
  <c r="K33" i="183"/>
  <c r="E33" i="183"/>
  <c r="M33" i="183"/>
  <c r="I25" i="183"/>
  <c r="F33" i="183"/>
  <c r="N33" i="183"/>
  <c r="I33" i="181"/>
  <c r="E25" i="182"/>
  <c r="M25" i="182"/>
  <c r="H25" i="182"/>
  <c r="G33" i="182"/>
  <c r="O33" i="182"/>
  <c r="J25" i="182"/>
  <c r="H33" i="182"/>
  <c r="K25" i="182"/>
  <c r="I33" i="182"/>
  <c r="D25" i="182"/>
  <c r="L25" i="182"/>
  <c r="J33" i="182"/>
  <c r="F25" i="182"/>
  <c r="N25" i="182"/>
  <c r="I25" i="182"/>
  <c r="D33" i="182"/>
  <c r="L33" i="182"/>
  <c r="G25" i="182"/>
  <c r="O25" i="182"/>
  <c r="E33" i="182"/>
  <c r="M33" i="182"/>
  <c r="F33" i="182"/>
  <c r="N33" i="182"/>
  <c r="F25" i="181"/>
  <c r="N25" i="181"/>
  <c r="G25" i="181"/>
  <c r="O25" i="181"/>
  <c r="E33" i="181"/>
  <c r="M33" i="181"/>
  <c r="G33" i="181"/>
  <c r="O33" i="181"/>
  <c r="H33" i="181"/>
  <c r="K25" i="181"/>
  <c r="C25" i="181"/>
  <c r="J25" i="181"/>
  <c r="J33" i="181"/>
  <c r="D25" i="181"/>
  <c r="L25" i="181"/>
  <c r="E25" i="181"/>
  <c r="M25" i="181"/>
  <c r="C33" i="181"/>
  <c r="K33" i="181"/>
  <c r="I25" i="181"/>
  <c r="D33" i="181"/>
  <c r="L33" i="181"/>
  <c r="H25" i="181"/>
  <c r="F33" i="181"/>
  <c r="N33" i="181"/>
  <c r="E25" i="180"/>
  <c r="M25" i="180"/>
  <c r="C33" i="180"/>
  <c r="K33" i="180"/>
  <c r="M33" i="180"/>
  <c r="D33" i="180"/>
  <c r="L33" i="180"/>
  <c r="E33" i="180"/>
  <c r="I25" i="180"/>
  <c r="G33" i="180"/>
  <c r="O33" i="180"/>
  <c r="J25" i="180"/>
  <c r="H33" i="180"/>
  <c r="C25" i="180"/>
  <c r="K25" i="180"/>
  <c r="I33" i="180"/>
  <c r="D25" i="180"/>
  <c r="L25" i="180"/>
  <c r="J33" i="180"/>
  <c r="G25" i="180"/>
  <c r="O25" i="180"/>
  <c r="H25" i="180"/>
  <c r="F25" i="180"/>
  <c r="N25" i="180"/>
  <c r="F33" i="180"/>
  <c r="N33" i="180"/>
  <c r="H33" i="179"/>
  <c r="M33" i="179"/>
  <c r="G33" i="179"/>
  <c r="O33" i="179"/>
  <c r="K25" i="179"/>
  <c r="I33" i="179"/>
  <c r="C25" i="179"/>
  <c r="D25" i="179"/>
  <c r="L25" i="179"/>
  <c r="J25" i="179"/>
  <c r="J33" i="179"/>
  <c r="C33" i="179"/>
  <c r="K33" i="179"/>
  <c r="E25" i="179"/>
  <c r="F25" i="179"/>
  <c r="N25" i="179"/>
  <c r="I25" i="179"/>
  <c r="D33" i="179"/>
  <c r="L33" i="179"/>
  <c r="M25" i="179"/>
  <c r="O25" i="179"/>
  <c r="E33" i="179"/>
  <c r="G25" i="179"/>
  <c r="H25" i="179"/>
  <c r="F33" i="179"/>
  <c r="N33" i="179"/>
  <c r="I25" i="178"/>
  <c r="G33" i="178"/>
  <c r="O33" i="178"/>
  <c r="I33" i="178"/>
  <c r="H33" i="177"/>
  <c r="D33" i="178"/>
  <c r="L33" i="178"/>
  <c r="J25" i="178"/>
  <c r="H33" i="178"/>
  <c r="F25" i="178"/>
  <c r="D25" i="178"/>
  <c r="L25" i="178"/>
  <c r="J33" i="178"/>
  <c r="N25" i="178"/>
  <c r="E25" i="178"/>
  <c r="M25" i="178"/>
  <c r="H25" i="178"/>
  <c r="C25" i="178"/>
  <c r="K25" i="178"/>
  <c r="C33" i="178"/>
  <c r="K33" i="178"/>
  <c r="G25" i="178"/>
  <c r="O25" i="178"/>
  <c r="E33" i="178"/>
  <c r="M33" i="178"/>
  <c r="F33" i="178"/>
  <c r="N33" i="178"/>
  <c r="H33" i="176"/>
  <c r="J33" i="177"/>
  <c r="K25" i="177"/>
  <c r="H25" i="177"/>
  <c r="N33" i="177"/>
  <c r="I25" i="177"/>
  <c r="G33" i="177"/>
  <c r="O33" i="177"/>
  <c r="I33" i="177"/>
  <c r="D25" i="177"/>
  <c r="C33" i="177"/>
  <c r="K33" i="177"/>
  <c r="E25" i="177"/>
  <c r="C25" i="177"/>
  <c r="D33" i="177"/>
  <c r="L33" i="177"/>
  <c r="M25" i="177"/>
  <c r="N25" i="177"/>
  <c r="G25" i="177"/>
  <c r="O25" i="177"/>
  <c r="J25" i="177"/>
  <c r="E33" i="177"/>
  <c r="M33" i="177"/>
  <c r="L25" i="177"/>
  <c r="F25" i="177"/>
  <c r="F33" i="177"/>
  <c r="J25" i="176"/>
  <c r="J33" i="176"/>
  <c r="D25" i="175"/>
  <c r="L25" i="175"/>
  <c r="H25" i="176"/>
  <c r="F33" i="176"/>
  <c r="I25" i="176"/>
  <c r="G33" i="176"/>
  <c r="O33" i="176"/>
  <c r="C25" i="176"/>
  <c r="K25" i="176"/>
  <c r="I33" i="176"/>
  <c r="M25" i="176"/>
  <c r="C33" i="176"/>
  <c r="K33" i="176"/>
  <c r="N25" i="176"/>
  <c r="D25" i="176"/>
  <c r="L25" i="176"/>
  <c r="D33" i="176"/>
  <c r="L33" i="176"/>
  <c r="E25" i="176"/>
  <c r="F25" i="176"/>
  <c r="G25" i="176"/>
  <c r="O25" i="176"/>
  <c r="E33" i="176"/>
  <c r="M33" i="176"/>
  <c r="N33" i="176"/>
  <c r="I33" i="174"/>
  <c r="E25" i="175"/>
  <c r="M25" i="175"/>
  <c r="C25" i="175"/>
  <c r="K25" i="175"/>
  <c r="C33" i="175"/>
  <c r="K33" i="175"/>
  <c r="F25" i="175"/>
  <c r="N25" i="175"/>
  <c r="D33" i="175"/>
  <c r="L33" i="175"/>
  <c r="M33" i="175"/>
  <c r="I25" i="175"/>
  <c r="G33" i="175"/>
  <c r="O33" i="175"/>
  <c r="J25" i="175"/>
  <c r="H33" i="175"/>
  <c r="G25" i="175"/>
  <c r="I33" i="175"/>
  <c r="J33" i="175"/>
  <c r="O25" i="175"/>
  <c r="E33" i="175"/>
  <c r="H25" i="175"/>
  <c r="F33" i="175"/>
  <c r="N33" i="175"/>
  <c r="M33" i="171"/>
  <c r="D25" i="174"/>
  <c r="K25" i="174"/>
  <c r="C33" i="174"/>
  <c r="G33" i="174"/>
  <c r="O33" i="174"/>
  <c r="F25" i="174"/>
  <c r="J25" i="174"/>
  <c r="H33" i="174"/>
  <c r="L25" i="174"/>
  <c r="K33" i="174"/>
  <c r="M25" i="174"/>
  <c r="I25" i="174"/>
  <c r="D33" i="174"/>
  <c r="L33" i="174"/>
  <c r="E25" i="174"/>
  <c r="C25" i="174"/>
  <c r="G25" i="174"/>
  <c r="O25" i="174"/>
  <c r="E33" i="174"/>
  <c r="M33" i="174"/>
  <c r="J33" i="174"/>
  <c r="N25" i="174"/>
  <c r="H25" i="174"/>
  <c r="F33" i="174"/>
  <c r="N33" i="174"/>
  <c r="D25" i="173"/>
  <c r="L25" i="173"/>
  <c r="G25" i="173"/>
  <c r="O25" i="173"/>
  <c r="J33" i="173"/>
  <c r="D33" i="173"/>
  <c r="L33" i="173"/>
  <c r="F33" i="173"/>
  <c r="N33" i="173"/>
  <c r="N25" i="173"/>
  <c r="H25" i="173"/>
  <c r="G33" i="173"/>
  <c r="O33" i="173"/>
  <c r="H33" i="173"/>
  <c r="J25" i="173"/>
  <c r="C25" i="173"/>
  <c r="K25" i="173"/>
  <c r="I25" i="173"/>
  <c r="I33" i="173"/>
  <c r="E25" i="173"/>
  <c r="M25" i="173"/>
  <c r="C33" i="173"/>
  <c r="K33" i="173"/>
  <c r="E33" i="173"/>
  <c r="M33" i="173"/>
  <c r="F25" i="173"/>
  <c r="I25" i="172"/>
  <c r="G33" i="172"/>
  <c r="O33" i="172"/>
  <c r="I33" i="172"/>
  <c r="J25" i="172"/>
  <c r="H33" i="172"/>
  <c r="C25" i="172"/>
  <c r="K25" i="172"/>
  <c r="D25" i="172"/>
  <c r="L25" i="172"/>
  <c r="J33" i="172"/>
  <c r="C33" i="172"/>
  <c r="K33" i="172"/>
  <c r="D33" i="172"/>
  <c r="L33" i="172"/>
  <c r="G25" i="172"/>
  <c r="O25" i="172"/>
  <c r="E25" i="172"/>
  <c r="M25" i="172"/>
  <c r="E33" i="172"/>
  <c r="M33" i="172"/>
  <c r="H25" i="172"/>
  <c r="F25" i="172"/>
  <c r="N25" i="172"/>
  <c r="F33" i="172"/>
  <c r="N33" i="172"/>
  <c r="I33" i="171"/>
  <c r="F25" i="171"/>
  <c r="N25" i="171"/>
  <c r="I25" i="171"/>
  <c r="D33" i="171"/>
  <c r="L33" i="171"/>
  <c r="O25" i="171"/>
  <c r="G33" i="171"/>
  <c r="O33" i="171"/>
  <c r="H33" i="171"/>
  <c r="K25" i="171"/>
  <c r="C25" i="171"/>
  <c r="D25" i="171"/>
  <c r="L25" i="171"/>
  <c r="J25" i="171"/>
  <c r="J33" i="171"/>
  <c r="E25" i="171"/>
  <c r="M25" i="171"/>
  <c r="H25" i="171"/>
  <c r="C33" i="171"/>
  <c r="K33" i="171"/>
  <c r="E33" i="171"/>
  <c r="G25" i="171"/>
  <c r="F33" i="171"/>
  <c r="N33" i="171"/>
  <c r="C25" i="170"/>
  <c r="K25" i="170"/>
  <c r="I33" i="170"/>
  <c r="F33" i="170"/>
  <c r="N33" i="170"/>
  <c r="H25" i="170"/>
  <c r="N25" i="170"/>
  <c r="O25" i="170"/>
  <c r="G33" i="170"/>
  <c r="O33" i="170"/>
  <c r="D25" i="170"/>
  <c r="F25" i="170"/>
  <c r="I25" i="170"/>
  <c r="G25" i="170"/>
  <c r="J25" i="170"/>
  <c r="H33" i="170"/>
  <c r="J33" i="170"/>
  <c r="M25" i="170"/>
  <c r="C33" i="170"/>
  <c r="K33" i="170"/>
  <c r="L25" i="170"/>
  <c r="D33" i="170"/>
  <c r="L33" i="170"/>
  <c r="E25" i="170"/>
  <c r="E33" i="170"/>
  <c r="M33" i="170"/>
  <c r="G33" i="169"/>
  <c r="O33" i="169"/>
  <c r="H33" i="169"/>
  <c r="E33" i="167"/>
  <c r="M33" i="167"/>
  <c r="H33" i="168"/>
  <c r="E33" i="169"/>
  <c r="M33" i="169"/>
  <c r="G25" i="169"/>
  <c r="I25" i="169"/>
  <c r="K25" i="169"/>
  <c r="I33" i="169"/>
  <c r="D25" i="169"/>
  <c r="L25" i="169"/>
  <c r="O25" i="169"/>
  <c r="J25" i="169"/>
  <c r="J33" i="169"/>
  <c r="E25" i="169"/>
  <c r="M25" i="169"/>
  <c r="C33" i="169"/>
  <c r="K33" i="169"/>
  <c r="C25" i="169"/>
  <c r="F25" i="169"/>
  <c r="N25" i="169"/>
  <c r="D33" i="169"/>
  <c r="L33" i="169"/>
  <c r="H25" i="169"/>
  <c r="F33" i="169"/>
  <c r="N33" i="169"/>
  <c r="E25" i="168"/>
  <c r="M25" i="168"/>
  <c r="C33" i="168"/>
  <c r="K33" i="168"/>
  <c r="F33" i="168"/>
  <c r="N33" i="168"/>
  <c r="G33" i="168"/>
  <c r="O33" i="168"/>
  <c r="I25" i="168"/>
  <c r="J25" i="168"/>
  <c r="H25" i="168"/>
  <c r="K25" i="168"/>
  <c r="I33" i="168"/>
  <c r="C25" i="168"/>
  <c r="D25" i="168"/>
  <c r="L25" i="168"/>
  <c r="J33" i="168"/>
  <c r="F25" i="168"/>
  <c r="N25" i="168"/>
  <c r="D33" i="168"/>
  <c r="L33" i="168"/>
  <c r="E33" i="168"/>
  <c r="M33" i="168"/>
  <c r="G25" i="168"/>
  <c r="O25" i="168"/>
  <c r="J25" i="167"/>
  <c r="H33" i="167"/>
  <c r="D33" i="167"/>
  <c r="L33" i="167"/>
  <c r="N25" i="167"/>
  <c r="I25" i="167"/>
  <c r="G25" i="167"/>
  <c r="O25" i="167"/>
  <c r="G33" i="167"/>
  <c r="O33" i="167"/>
  <c r="C25" i="167"/>
  <c r="I33" i="167"/>
  <c r="K25" i="167"/>
  <c r="D25" i="167"/>
  <c r="L25" i="167"/>
  <c r="J33" i="167"/>
  <c r="M25" i="167"/>
  <c r="C33" i="167"/>
  <c r="K33" i="167"/>
  <c r="E25" i="167"/>
  <c r="F25" i="167"/>
  <c r="H25" i="167"/>
  <c r="F33" i="167"/>
  <c r="N33" i="167"/>
  <c r="C33" i="166"/>
  <c r="K33" i="166"/>
  <c r="E25" i="166"/>
  <c r="M25" i="166"/>
  <c r="H33" i="166"/>
  <c r="C25" i="166"/>
  <c r="K25" i="166"/>
  <c r="F33" i="166"/>
  <c r="N33" i="166"/>
  <c r="H25" i="166"/>
  <c r="I25" i="166"/>
  <c r="G33" i="166"/>
  <c r="O33" i="166"/>
  <c r="J25" i="166"/>
  <c r="I33" i="166"/>
  <c r="D25" i="166"/>
  <c r="L25" i="166"/>
  <c r="J33" i="166"/>
  <c r="F25" i="166"/>
  <c r="D33" i="166"/>
  <c r="L33" i="166"/>
  <c r="N25" i="166"/>
  <c r="G25" i="166"/>
  <c r="O25" i="166"/>
  <c r="E33" i="166"/>
  <c r="M33" i="166"/>
  <c r="F33" i="160"/>
  <c r="I25" i="160"/>
  <c r="N33" i="160"/>
  <c r="M33" i="160"/>
  <c r="G33" i="160"/>
  <c r="O33" i="160"/>
  <c r="I33" i="160"/>
  <c r="H33" i="160"/>
  <c r="D25" i="160"/>
  <c r="L25" i="160"/>
  <c r="J33" i="160"/>
  <c r="C33" i="160"/>
  <c r="K33" i="160"/>
  <c r="J25" i="160"/>
  <c r="C25" i="160"/>
  <c r="D33" i="160"/>
  <c r="L33" i="160"/>
  <c r="K25" i="160"/>
  <c r="E25" i="160"/>
  <c r="M25" i="160"/>
  <c r="F25" i="160"/>
  <c r="O25" i="160"/>
  <c r="E33" i="160"/>
  <c r="N25" i="160"/>
  <c r="G25" i="160"/>
  <c r="H25" i="160"/>
  <c r="D37" i="8"/>
  <c r="C37" i="8"/>
  <c r="C29" i="8"/>
  <c r="D29" i="8"/>
  <c r="E29" i="8"/>
  <c r="F29" i="8"/>
  <c r="G29" i="8"/>
  <c r="H29" i="8"/>
  <c r="I29" i="8"/>
  <c r="J29" i="8"/>
  <c r="K29" i="8"/>
  <c r="L29" i="8"/>
  <c r="M29" i="8"/>
  <c r="N29" i="8"/>
  <c r="O29" i="8"/>
  <c r="C30" i="8"/>
  <c r="D30" i="8"/>
  <c r="E30" i="8"/>
  <c r="F30" i="8"/>
  <c r="G30" i="8"/>
  <c r="H30" i="8"/>
  <c r="I30" i="8"/>
  <c r="J30" i="8"/>
  <c r="K30" i="8"/>
  <c r="L30" i="8"/>
  <c r="M30" i="8"/>
  <c r="N30" i="8"/>
  <c r="O30" i="8"/>
  <c r="C31" i="8"/>
  <c r="D31" i="8"/>
  <c r="E31" i="8"/>
  <c r="F31" i="8"/>
  <c r="G31" i="8"/>
  <c r="H31" i="8"/>
  <c r="I31" i="8"/>
  <c r="J31" i="8"/>
  <c r="K31" i="8"/>
  <c r="L31" i="8"/>
  <c r="M31" i="8"/>
  <c r="N31" i="8"/>
  <c r="O31" i="8"/>
  <c r="C32" i="8"/>
  <c r="D32" i="8"/>
  <c r="E32" i="8"/>
  <c r="F32" i="8"/>
  <c r="G32" i="8"/>
  <c r="H32" i="8"/>
  <c r="I32" i="8"/>
  <c r="J32" i="8"/>
  <c r="K32" i="8"/>
  <c r="L32" i="8"/>
  <c r="M32" i="8"/>
  <c r="N32" i="8"/>
  <c r="O32" i="8"/>
  <c r="O28" i="8"/>
  <c r="N28" i="8"/>
  <c r="M28" i="8"/>
  <c r="L28" i="8"/>
  <c r="K28" i="8"/>
  <c r="J28" i="8"/>
  <c r="I28" i="8"/>
  <c r="H28" i="8"/>
  <c r="G28" i="8"/>
  <c r="F28" i="8"/>
  <c r="E28" i="8"/>
  <c r="D28" i="8"/>
  <c r="C28" i="8"/>
  <c r="C16" i="8"/>
  <c r="D16" i="8"/>
  <c r="E16" i="8"/>
  <c r="F16" i="8"/>
  <c r="G16" i="8"/>
  <c r="H16" i="8"/>
  <c r="I16" i="8"/>
  <c r="J16" i="8"/>
  <c r="K16" i="8"/>
  <c r="L16" i="8"/>
  <c r="M16" i="8"/>
  <c r="N16" i="8"/>
  <c r="O16" i="8"/>
  <c r="C17" i="8"/>
  <c r="D17" i="8"/>
  <c r="E17" i="8"/>
  <c r="F17" i="8"/>
  <c r="G17" i="8"/>
  <c r="H17" i="8"/>
  <c r="I17" i="8"/>
  <c r="J17" i="8"/>
  <c r="K17" i="8"/>
  <c r="L17" i="8"/>
  <c r="M17" i="8"/>
  <c r="N17" i="8"/>
  <c r="O17" i="8"/>
  <c r="C18" i="8"/>
  <c r="D18" i="8"/>
  <c r="E18" i="8"/>
  <c r="F18" i="8"/>
  <c r="G18" i="8"/>
  <c r="H18" i="8"/>
  <c r="I18" i="8"/>
  <c r="J18" i="8"/>
  <c r="K18" i="8"/>
  <c r="L18" i="8"/>
  <c r="M18" i="8"/>
  <c r="N18" i="8"/>
  <c r="O18" i="8"/>
  <c r="C19" i="8"/>
  <c r="D19" i="8"/>
  <c r="E19" i="8"/>
  <c r="F19" i="8"/>
  <c r="G19" i="8"/>
  <c r="H19" i="8"/>
  <c r="I19" i="8"/>
  <c r="J19" i="8"/>
  <c r="K19" i="8"/>
  <c r="L19" i="8"/>
  <c r="M19" i="8"/>
  <c r="N19" i="8"/>
  <c r="O19" i="8"/>
  <c r="C20" i="8"/>
  <c r="D20" i="8"/>
  <c r="E20" i="8"/>
  <c r="F20" i="8"/>
  <c r="G20" i="8"/>
  <c r="H20" i="8"/>
  <c r="I20" i="8"/>
  <c r="J20" i="8"/>
  <c r="K20" i="8"/>
  <c r="L20" i="8"/>
  <c r="M20" i="8"/>
  <c r="N20" i="8"/>
  <c r="O20" i="8"/>
  <c r="C21" i="8"/>
  <c r="D21" i="8"/>
  <c r="E21" i="8"/>
  <c r="F21" i="8"/>
  <c r="G21" i="8"/>
  <c r="H21" i="8"/>
  <c r="I21" i="8"/>
  <c r="J21" i="8"/>
  <c r="K21" i="8"/>
  <c r="L21" i="8"/>
  <c r="M21" i="8"/>
  <c r="N21" i="8"/>
  <c r="O21" i="8"/>
  <c r="C22" i="8"/>
  <c r="D22" i="8"/>
  <c r="E22" i="8"/>
  <c r="F22" i="8"/>
  <c r="G22" i="8"/>
  <c r="H22" i="8"/>
  <c r="I22" i="8"/>
  <c r="J22" i="8"/>
  <c r="K22" i="8"/>
  <c r="L22" i="8"/>
  <c r="M22" i="8"/>
  <c r="N22" i="8"/>
  <c r="O22" i="8"/>
  <c r="C23" i="8"/>
  <c r="D23" i="8"/>
  <c r="E23" i="8"/>
  <c r="F23" i="8"/>
  <c r="G23" i="8"/>
  <c r="H23" i="8"/>
  <c r="I23" i="8"/>
  <c r="J23" i="8"/>
  <c r="K23" i="8"/>
  <c r="L23" i="8"/>
  <c r="M23" i="8"/>
  <c r="N23" i="8"/>
  <c r="O23" i="8"/>
  <c r="C24" i="8"/>
  <c r="D24" i="8"/>
  <c r="E24" i="8"/>
  <c r="F24" i="8"/>
  <c r="G24" i="8"/>
  <c r="H24" i="8"/>
  <c r="I24" i="8"/>
  <c r="J24" i="8"/>
  <c r="K24" i="8"/>
  <c r="L24" i="8"/>
  <c r="M24" i="8"/>
  <c r="N24" i="8"/>
  <c r="O24" i="8"/>
  <c r="O15" i="8"/>
  <c r="M15" i="8"/>
  <c r="N15" i="8"/>
  <c r="L15" i="8"/>
  <c r="K15" i="8"/>
  <c r="J15" i="8"/>
  <c r="I15" i="8"/>
  <c r="H15" i="8"/>
  <c r="G15" i="8"/>
  <c r="F15" i="8"/>
  <c r="E15" i="8"/>
  <c r="D15" i="8"/>
  <c r="C15" i="8"/>
  <c r="G33" i="8" l="1"/>
  <c r="H25" i="8"/>
  <c r="O33" i="8"/>
  <c r="J33" i="8"/>
  <c r="I33" i="8"/>
  <c r="C25" i="8"/>
  <c r="K25" i="8"/>
  <c r="C33" i="8"/>
  <c r="K33" i="8"/>
  <c r="F33" i="8"/>
  <c r="N33" i="8"/>
  <c r="J25" i="8"/>
  <c r="H33" i="8"/>
  <c r="L25" i="8"/>
  <c r="N25" i="8"/>
  <c r="D25" i="8"/>
  <c r="F25" i="8"/>
  <c r="M25" i="8"/>
  <c r="D33" i="8"/>
  <c r="L33" i="8"/>
  <c r="E25" i="8"/>
  <c r="G25" i="8"/>
  <c r="O25" i="8"/>
  <c r="E33" i="8"/>
  <c r="M33" i="8"/>
  <c r="I25" i="8"/>
</calcChain>
</file>

<file path=xl/sharedStrings.xml><?xml version="1.0" encoding="utf-8"?>
<sst xmlns="http://schemas.openxmlformats.org/spreadsheetml/2006/main" count="89450" uniqueCount="21678">
  <si>
    <t>KADEME</t>
  </si>
  <si>
    <t>AG</t>
  </si>
  <si>
    <t>OG</t>
  </si>
  <si>
    <t>Dışsal</t>
  </si>
  <si>
    <t>Mücbir</t>
  </si>
  <si>
    <t>Güvenlik</t>
  </si>
  <si>
    <t>T.C. ENERJİ PİYASASI DÜZENLEME KURUMU</t>
  </si>
  <si>
    <t>Form No</t>
  </si>
  <si>
    <t>EPF-02</t>
  </si>
  <si>
    <t>Form Adı</t>
  </si>
  <si>
    <t>Form Versiyonu</t>
  </si>
  <si>
    <t>Lisans No</t>
  </si>
  <si>
    <t>Vergi No</t>
  </si>
  <si>
    <t>Lisans Sahibi Unvanı</t>
  </si>
  <si>
    <t>Yıl</t>
  </si>
  <si>
    <t>Dönem</t>
  </si>
  <si>
    <t>İli</t>
  </si>
  <si>
    <t>GENEL TOPLAM</t>
  </si>
  <si>
    <t>KAYNAK</t>
  </si>
  <si>
    <t>SEBEP</t>
  </si>
  <si>
    <t xml:space="preserve">AG </t>
  </si>
  <si>
    <t>TÜM BÖLGE</t>
  </si>
  <si>
    <t>İL-1</t>
  </si>
  <si>
    <t>İL-2</t>
  </si>
  <si>
    <t>İlçesi</t>
  </si>
  <si>
    <t xml:space="preserve">TOPLAM </t>
  </si>
  <si>
    <t>İLETİM</t>
  </si>
  <si>
    <t>Şebeke İşletmecisi</t>
  </si>
  <si>
    <t>AÇIKLAMALAR:</t>
  </si>
  <si>
    <t>KESINTI_KOD_NO</t>
  </si>
  <si>
    <t>IL</t>
  </si>
  <si>
    <t>ILCE</t>
  </si>
  <si>
    <t>SEBEKE_UNSURU</t>
  </si>
  <si>
    <t>SEBEKE_UNSURU_KODU</t>
  </si>
  <si>
    <t>KESINTI_NEDENI</t>
  </si>
  <si>
    <t>KESINTI_KAYNAGI</t>
  </si>
  <si>
    <t>KESINTI_SURE_SINIFI</t>
  </si>
  <si>
    <t>KESINTI_SEBEBI</t>
  </si>
  <si>
    <t>KESINTI_BILDIRIM_SINIFI</t>
  </si>
  <si>
    <t>KESINTI_BASLANGIC_ZAMANI</t>
  </si>
  <si>
    <t>KESINTI_SONA_ERME_ZAMANI</t>
  </si>
  <si>
    <t>KESINTI_SURESI</t>
  </si>
  <si>
    <t>ETKILENEN_KULLANICI_SAYISI_MESKEN_OG</t>
  </si>
  <si>
    <t>ETKILENEN_KULLANICI_SAYISI_MESKEN_AG</t>
  </si>
  <si>
    <t>ETKILENEN_KULLANICI_SAYISI_TARIMSAL_OG</t>
  </si>
  <si>
    <t>ETKILENEN_KULLANICI_SAYISI_TARIMSAL_AG</t>
  </si>
  <si>
    <t>ETKILENEN_KULLANICI_SAYISI_TICARETHANE_OG</t>
  </si>
  <si>
    <t>ETKILENEN_KULLANICI_SAYISI_TICARETHANE_AG</t>
  </si>
  <si>
    <t>ETKILENEN_KULLANICI_SAYISI_SANAYI_OG</t>
  </si>
  <si>
    <t>ETKILENEN_KULLANICI_SAYISI_SANAYI_AG</t>
  </si>
  <si>
    <t>DAGITILMAYAN_ENERJI_MESKEN_OG</t>
  </si>
  <si>
    <t>DAGITILMAYAN_ENERJI_MESKEN_AG</t>
  </si>
  <si>
    <t>DAGITILMAYAN_ENERJI_TARIMSAL_OG</t>
  </si>
  <si>
    <t>DAGITILMAYAN_ENERJI_TARIMSAL_AG</t>
  </si>
  <si>
    <t>DAGITILMAYAN_ENERJI_TICARETHANE_OG</t>
  </si>
  <si>
    <t>DAGITILMAYAN_ENERJI_TICARETHANE_AG</t>
  </si>
  <si>
    <t>DAGITILMAYAN_ENERJI_SANAYI_OG</t>
  </si>
  <si>
    <t>DAGITILMAYAN_ENERJI_SANAYI_AG</t>
  </si>
  <si>
    <t>TOPLAM_DAGITILMAYAN_ENERJI</t>
  </si>
  <si>
    <t>Mesken</t>
  </si>
  <si>
    <t>Tarımsal Sulama</t>
  </si>
  <si>
    <t>Ticarethane</t>
  </si>
  <si>
    <t xml:space="preserve">Sanayi </t>
  </si>
  <si>
    <t>Genel Toplam</t>
  </si>
  <si>
    <t>Toplam</t>
  </si>
  <si>
    <r>
      <t>Kullanıcı Sayıları (U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</t>
    </r>
  </si>
  <si>
    <r>
      <t>Ortalama Tüketimlerin Toplamı (OT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 (kWh)</t>
    </r>
  </si>
  <si>
    <r>
      <t>Anlaşma Güçlerinin Toplamı (L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 (kWh)</t>
    </r>
  </si>
  <si>
    <t>MESKEN KULLANICILAR</t>
  </si>
  <si>
    <t>TARIMSAL SULAMA KULLANICILAR</t>
  </si>
  <si>
    <t>TİCARETHANE KULLANICILAR</t>
  </si>
  <si>
    <t>SANAYİ KULLANICILAR</t>
  </si>
  <si>
    <t>ODE BİLDİRİMSİZ</t>
  </si>
  <si>
    <t>ODE BİLDİRİMLİ</t>
  </si>
  <si>
    <t>C-	ODE Gösterge Hesabında Kullanılan Bilgiler</t>
  </si>
  <si>
    <t xml:space="preserve">1- Ortalama Dağıtılmayan Enerji Bildirimsiz ve Bildirimli Gösterge Tablosu tüketici grubu ve bağlantı seviyesine uygun olarak doldurulur.  </t>
  </si>
  <si>
    <t xml:space="preserve">2- Dağıtım bölgesi, il, tüketici grubu ve bağlantı seviyesine göre göstergelerin hesaplanmasında dağıtılmayan enerji tablosunun ilgili kayıtları ve bu göstergelere ilişkin tüketici grubuna uygun kullanıcı sayıları kullanılır.  </t>
  </si>
  <si>
    <t>3- İl bazlı raporlanan ODE tablosunda, “C) ODE Gösterge Hesabında Kullanılan Bilgiler”de tablonun doldurulduğu ilin değerlerine yer verilir.</t>
  </si>
  <si>
    <t>4- ODE göstergeleri kWh/kullanıcı olarak hesaplanır</t>
  </si>
  <si>
    <t>Kalite Göstergeleri (Tablo 4)</t>
  </si>
  <si>
    <t>İZMİR</t>
  </si>
  <si>
    <t>MANİSA</t>
  </si>
  <si>
    <t>KONAK</t>
  </si>
  <si>
    <t>BORNOVA</t>
  </si>
  <si>
    <t>BUCA</t>
  </si>
  <si>
    <t>KARŞIYAKA</t>
  </si>
  <si>
    <t>NARLIDERE</t>
  </si>
  <si>
    <t>GAZİEMİR</t>
  </si>
  <si>
    <t>ÇİĞLİ</t>
  </si>
  <si>
    <t>GÜZELBAHÇE</t>
  </si>
  <si>
    <t>KARABAĞLAR</t>
  </si>
  <si>
    <t>SELÇUK</t>
  </si>
  <si>
    <t>SEFERİHİSAR</t>
  </si>
  <si>
    <t>ÖDEMİŞ</t>
  </si>
  <si>
    <t>BERGAMA</t>
  </si>
  <si>
    <t>ALİAĞA</t>
  </si>
  <si>
    <t>ÇEŞME</t>
  </si>
  <si>
    <t>URLA</t>
  </si>
  <si>
    <t>BAYINDIR</t>
  </si>
  <si>
    <t>KARABURUN</t>
  </si>
  <si>
    <t>MENDERES</t>
  </si>
  <si>
    <t>FOÇA</t>
  </si>
  <si>
    <t>KINIK</t>
  </si>
  <si>
    <t>TORBALI</t>
  </si>
  <si>
    <t>KEMALPAŞA</t>
  </si>
  <si>
    <t>MENEMEN</t>
  </si>
  <si>
    <t>TİRE</t>
  </si>
  <si>
    <t>DİKİLİ</t>
  </si>
  <si>
    <t>KİRAZ</t>
  </si>
  <si>
    <t>BEYDAĞ</t>
  </si>
  <si>
    <t>BAYRAKLI</t>
  </si>
  <si>
    <t>BALÇOVA</t>
  </si>
  <si>
    <t>AKHİSAR</t>
  </si>
  <si>
    <t>ALAŞEHİR</t>
  </si>
  <si>
    <t>DEMİRCİ</t>
  </si>
  <si>
    <t>GÖRDES</t>
  </si>
  <si>
    <t>KIRKAĞAÇ</t>
  </si>
  <si>
    <t>KULA</t>
  </si>
  <si>
    <t>SALİHLİ</t>
  </si>
  <si>
    <t>SARIGÖL</t>
  </si>
  <si>
    <t>SARUHANLI</t>
  </si>
  <si>
    <t>SELENDİ</t>
  </si>
  <si>
    <t>SOMA</t>
  </si>
  <si>
    <t>TURGUTLU</t>
  </si>
  <si>
    <t>AHMETLİ</t>
  </si>
  <si>
    <t>GÖLMARMARA</t>
  </si>
  <si>
    <t>KÖPRÜBAŞI</t>
  </si>
  <si>
    <t>ŞEHZADELER</t>
  </si>
  <si>
    <t>YUNUSEMRE</t>
  </si>
  <si>
    <t>DAĞITIM-OG</t>
  </si>
  <si>
    <t>DAĞITIM-AG</t>
  </si>
  <si>
    <t xml:space="preserve">OG </t>
  </si>
  <si>
    <t>Kullanıcı Bağlantı Hattı</t>
  </si>
  <si>
    <t>KÜNER TR-4 35-22-M00228_965673776_965673776</t>
  </si>
  <si>
    <t>AG Direkten Kesme Açma</t>
  </si>
  <si>
    <t>Dağıtım-AG</t>
  </si>
  <si>
    <t>Uzun</t>
  </si>
  <si>
    <t>Şebeke işletmecisi</t>
  </si>
  <si>
    <t>Bildirimsiz</t>
  </si>
  <si>
    <t>11.02.2022 10:28:27</t>
  </si>
  <si>
    <t>11.02.2022 12:17:50</t>
  </si>
  <si>
    <t>Dağıtım Transformatörü</t>
  </si>
  <si>
    <t>TR-1-2/4 SADIKPAŞA MAH. 35-20-L00013_35-20-L00013_2365282</t>
  </si>
  <si>
    <t>Müteahhit Çalışması</t>
  </si>
  <si>
    <t>Bildirimli</t>
  </si>
  <si>
    <t>11.02.2022 10:35:07</t>
  </si>
  <si>
    <t>11.02.2022 15:44:00</t>
  </si>
  <si>
    <t>TR-153 (DM-2/43) 35-16-L00153_953316972_953316972</t>
  </si>
  <si>
    <t>AG Havai Branşman Arızası</t>
  </si>
  <si>
    <t>11.02.2022 10:30:07</t>
  </si>
  <si>
    <t>11.02.2022 12:26:11</t>
  </si>
  <si>
    <t>DM-1/4 35-18-L00579_950465745_950465745</t>
  </si>
  <si>
    <t>Üçüncü Şahısların Vermiş Olduğu Hasarlar</t>
  </si>
  <si>
    <t>11.02.2022 10:36:27</t>
  </si>
  <si>
    <t>11.02.2022 15:49:20</t>
  </si>
  <si>
    <t>TR-7 (KURTULUŞ PARKI KABİN) 35-32-L00007_946411538_946411538</t>
  </si>
  <si>
    <t>11.02.2022 10:34:54</t>
  </si>
  <si>
    <t>11.02.2022 11:58:38</t>
  </si>
  <si>
    <t>L-332 SERKANKENT 35-18-L00332_950437018_950437018</t>
  </si>
  <si>
    <t>11.02.2022 10:38:48</t>
  </si>
  <si>
    <t>11.02.2022 17:40:48</t>
  </si>
  <si>
    <t>KÖK</t>
  </si>
  <si>
    <t>YUSUFLU KÖK 35-20-L00077_YUSUFLU ÇAYIR L02_66527924</t>
  </si>
  <si>
    <t>Dağıtım-OG</t>
  </si>
  <si>
    <t>11.02.2022 10:05:00</t>
  </si>
  <si>
    <t>11.02.2022 11:14:00</t>
  </si>
  <si>
    <t>L-332 SERKANKENT 35-18-L00332_950437001_950437001</t>
  </si>
  <si>
    <t>11.02.2022 10:39:26</t>
  </si>
  <si>
    <t>11.02.2022 18:05:43</t>
  </si>
  <si>
    <t>M-946 35-04-M00946_99016372_99016372</t>
  </si>
  <si>
    <t>AG Branşman Yeraltı Kablo Arızası</t>
  </si>
  <si>
    <t>11.02.2022 10:44:22</t>
  </si>
  <si>
    <t>11.02.2022 15:22:12</t>
  </si>
  <si>
    <t>PİYADELER KÖK 45-73-M00136_PİYADELER M01_66674818</t>
  </si>
  <si>
    <t>OG Fider Açması</t>
  </si>
  <si>
    <t>11.02.2022 10:38:29</t>
  </si>
  <si>
    <t>11.02.2022 11:42:54</t>
  </si>
  <si>
    <t>Saha Dağıtım Kutusu (SDK)</t>
  </si>
  <si>
    <t>TR-93 35-17-M00093_11901905 tr/9-e1_5808600</t>
  </si>
  <si>
    <t>AG Pano Kol Sigorta Atığı</t>
  </si>
  <si>
    <t>11.02.2022 10:47:54</t>
  </si>
  <si>
    <t>11.02.2022 11:34:07</t>
  </si>
  <si>
    <t>OG Fideri</t>
  </si>
  <si>
    <t>M-2760 35-10-M02760_TCK M02_81656712</t>
  </si>
  <si>
    <t>11.02.2022 10:49:29</t>
  </si>
  <si>
    <t>11.02.2022 11:47:38</t>
  </si>
  <si>
    <t>GÖKKAYA TR-2 45-84-L00019_45-84-L00019_2372645</t>
  </si>
  <si>
    <t>AG Termik Açması</t>
  </si>
  <si>
    <t>11.02.2022 10:23:29</t>
  </si>
  <si>
    <t>11.02.2022 11:20:25</t>
  </si>
  <si>
    <t>TR-27/A 45-77-L00013_95001337852_95001337852</t>
  </si>
  <si>
    <t>AG Box / Sdk Abone Çıkış Sigorta Atığı</t>
  </si>
  <si>
    <t>11.02.2022 10:50:42</t>
  </si>
  <si>
    <t>11.02.2022 11:29:51</t>
  </si>
  <si>
    <t>AG Fideri</t>
  </si>
  <si>
    <t>K-259 35-02-K00259_B_56362306_56362306</t>
  </si>
  <si>
    <t>Şebeke Bakım Çalışması</t>
  </si>
  <si>
    <t>11.02.2022 11:02:38</t>
  </si>
  <si>
    <t>11.02.2022 11:21:46</t>
  </si>
  <si>
    <t>AHMETBEYLİ M-5 35-22-M00243_915180566_915180566</t>
  </si>
  <si>
    <t>11.02.2022 11:01:00</t>
  </si>
  <si>
    <t>11.02.2022 18:40:27</t>
  </si>
  <si>
    <t>AHMETLİ TR-4 35-26-L00128_35-26-L00128_2351633</t>
  </si>
  <si>
    <t>11.02.2022 11:06:11</t>
  </si>
  <si>
    <t>11.02.2022 17:40:27</t>
  </si>
  <si>
    <t>K-3313 35-09-K03313_913159595_913159595</t>
  </si>
  <si>
    <t>11.02.2022 11:04:42</t>
  </si>
  <si>
    <t>11.02.2022 17:03:34</t>
  </si>
  <si>
    <t>DM-2/8 BAŞKENT TR 35-18-L00588_950454002_950454002</t>
  </si>
  <si>
    <t>11.02.2022 11:02:48</t>
  </si>
  <si>
    <t>11.02.2022 16:33:59</t>
  </si>
  <si>
    <t>M-3052 35-09-M03052_TRAFO K03_45353898</t>
  </si>
  <si>
    <t>11.02.2022 09:42:00</t>
  </si>
  <si>
    <t>11.02.2022 17:48:00</t>
  </si>
  <si>
    <t>K-3322 35-09-K03322_D d1b_5870118</t>
  </si>
  <si>
    <t>AG Box / Sdk Giriş Sigorta Atığı</t>
  </si>
  <si>
    <t>11.02.2022 11:11:22</t>
  </si>
  <si>
    <t>11.02.2022 13:43:24</t>
  </si>
  <si>
    <t>TIRAZLI KÖK 45-79-M00079_HatBaşıAyırıcı_53134387 M06_53134387</t>
  </si>
  <si>
    <t>OG Atlama(Jumper) Arızası</t>
  </si>
  <si>
    <t>11.02.2022 11:25:43</t>
  </si>
  <si>
    <t>11.02.2022 14:53:12</t>
  </si>
  <si>
    <t>K-3760 35-02-K03760_35-02-K03760_2348458</t>
  </si>
  <si>
    <t>11.02.2022 11:23:49</t>
  </si>
  <si>
    <t>11.02.2022 14:49:38</t>
  </si>
  <si>
    <t>KEMERDAMLARI TR-2 45-78-M00587_95001225334_95001225334</t>
  </si>
  <si>
    <t>11.02.2022 11:34:42</t>
  </si>
  <si>
    <t>11.02.2022 15:46:57</t>
  </si>
  <si>
    <t>TR-31(M-731) 35-30-M00731_A a1_43010556</t>
  </si>
  <si>
    <t>11.02.2022 11:34:05</t>
  </si>
  <si>
    <t>11.02.2022 17:10:05</t>
  </si>
  <si>
    <t>KOYUNDERE TR-12 35-28-M00161_953372319_953372319</t>
  </si>
  <si>
    <t>11.02.2022 11:39:34</t>
  </si>
  <si>
    <t>11.02.2022 12:45:52</t>
  </si>
  <si>
    <t>K-4537 35-07-K04537_7123346 e2_5829759</t>
  </si>
  <si>
    <t>AG Yeraltı Kablo Arızası</t>
  </si>
  <si>
    <t>11.02.2022 11:54:10</t>
  </si>
  <si>
    <t>11.02.2022 21:04:02</t>
  </si>
  <si>
    <t>AKÇEŞME TR-1 45-72-L00860_965845534_965845534</t>
  </si>
  <si>
    <t>11.02.2022 11:40:54</t>
  </si>
  <si>
    <t>11.02.2022 13:35:53</t>
  </si>
  <si>
    <t>TR-15 35-32-L00015_946414102_946414102</t>
  </si>
  <si>
    <t>11.02.2022 11:46:11</t>
  </si>
  <si>
    <t>11.02.2022 13:53:01</t>
  </si>
  <si>
    <t>K-4156 35-02-K04156_K-1498 K02_2065739</t>
  </si>
  <si>
    <t>11.02.2022 11:53:56</t>
  </si>
  <si>
    <t>11.02.2022 15:02:59</t>
  </si>
  <si>
    <t>CEVİZLİ ASKERLER TR-4 35-31-L00323_35-31-L00323_2364991</t>
  </si>
  <si>
    <t>AG Direk Değişimi</t>
  </si>
  <si>
    <t>11.02.2022 12:16:00</t>
  </si>
  <si>
    <t>11.02.2022 13:26:32</t>
  </si>
  <si>
    <t>M-2506 35-01-M02506_965094222_965094222</t>
  </si>
  <si>
    <t>11.02.2022 12:18:55</t>
  </si>
  <si>
    <t>11.02.2022 14:05:32</t>
  </si>
  <si>
    <t>TR-1/80 45-72-M00080_956504659_956504659</t>
  </si>
  <si>
    <t>11.02.2022 12:13:30</t>
  </si>
  <si>
    <t>11.02.2022 12:58:59</t>
  </si>
  <si>
    <t>L-93 ULAMIŞ MEYDAN 35-14-L00093_956633998_956633998</t>
  </si>
  <si>
    <t>11.02.2022 12:27:23</t>
  </si>
  <si>
    <t>11.02.2022 15:23:08</t>
  </si>
  <si>
    <t>TR-35 45-74-M00035_DEMİRCİ TM M04_72244432</t>
  </si>
  <si>
    <t>Kısa</t>
  </si>
  <si>
    <t>11.02.2022 12:43:11</t>
  </si>
  <si>
    <t>11.02.2022 12:45:41</t>
  </si>
  <si>
    <t>EFENDİLİ ESENYURT TR-1 45-75-M00184_A_56386291_56386291</t>
  </si>
  <si>
    <t>11.02.2022 12:49:53</t>
  </si>
  <si>
    <t>11.02.2022 17:05:22</t>
  </si>
  <si>
    <t>YELKİ TR-5 (M-2339) 35-10-M02339_913179613_913179613</t>
  </si>
  <si>
    <t>11.02.2022 12:57:19</t>
  </si>
  <si>
    <t>11.02.2022 13:33:28</t>
  </si>
  <si>
    <t>MECİDİYE TR-7 45-72-L00574_956517360_956517360</t>
  </si>
  <si>
    <t>11.02.2022 12:54:45</t>
  </si>
  <si>
    <t>11.02.2022 14:52:45</t>
  </si>
  <si>
    <t>DM</t>
  </si>
  <si>
    <t>ATAKENT DM (M-2214) 35-09-M02214_M-1143 M05_2046716</t>
  </si>
  <si>
    <t>11.02.2022 13:09:28</t>
  </si>
  <si>
    <t>11.02.2022 13:49:46</t>
  </si>
  <si>
    <t>PANCAR OSB DM-1 35-26-M00869_AYRANCILAR-2 M09_2303471</t>
  </si>
  <si>
    <t>11.02.2022 13:10:59</t>
  </si>
  <si>
    <t>11.02.2022 13:40:40</t>
  </si>
  <si>
    <t>L-56 HUZURKENT 35-14-L00056_956640403_956640403</t>
  </si>
  <si>
    <t>11.02.2022 13:15:36</t>
  </si>
  <si>
    <t>11.02.2022 18:17:12</t>
  </si>
  <si>
    <t>AYRANCILAR DM-3 35-26-M00795_DM-3/22 M11_2335348</t>
  </si>
  <si>
    <t>OG Hatta Yabancı Cisim</t>
  </si>
  <si>
    <t>11.02.2022 13:22:07</t>
  </si>
  <si>
    <t>11.02.2022 13:57:49</t>
  </si>
  <si>
    <t>DM-20 45-71-M00273_DM-19 M08_2070226</t>
  </si>
  <si>
    <t>11.02.2022 13:24:14</t>
  </si>
  <si>
    <t>11.02.2022 13:40:00</t>
  </si>
  <si>
    <t>SİYEKLİ KÖK 45-71-M00185_MALDAN M05_72256924</t>
  </si>
  <si>
    <t>11.02.2022 13:25:29</t>
  </si>
  <si>
    <t>11.02.2022 15:04:16</t>
  </si>
  <si>
    <t>ÜÇPINAR DM 45-71-M00183_AVDAL M02_72249124</t>
  </si>
  <si>
    <t>11.02.2022 13:25:19</t>
  </si>
  <si>
    <t>11.02.2022 13:45:00</t>
  </si>
  <si>
    <t>L-41 PANDALAKİ 35-14-L00041_7506701_60983070_60983070</t>
  </si>
  <si>
    <t>11.02.2022 13:49:00</t>
  </si>
  <si>
    <t>11.02.2022 18:49:40</t>
  </si>
  <si>
    <t>DM-5/19 35-26-M00815__81571260_81571260</t>
  </si>
  <si>
    <t>11.02.2022 13:43:40</t>
  </si>
  <si>
    <t>11.02.2022 15:47:30</t>
  </si>
  <si>
    <t>M-1088 35-09-M01088_M-1087 M01_47327790</t>
  </si>
  <si>
    <t>Manevra</t>
  </si>
  <si>
    <t>11.02.2022 13:50:09</t>
  </si>
  <si>
    <t>11.02.2022 13:50:49</t>
  </si>
  <si>
    <t>TR-108 ZEYTİNALANI 35-19-L00108_10633332 a1b_5942524</t>
  </si>
  <si>
    <t>11.02.2022 13:49:43</t>
  </si>
  <si>
    <t>11.02.2022 15:58:07</t>
  </si>
  <si>
    <t>ÇIPLAK KÖK 35-29-M00126_YENİÇİFTLİK ENH M09_72190075</t>
  </si>
  <si>
    <t>11.02.2022 13:53:27</t>
  </si>
  <si>
    <t>11.02.2022 15:35:55</t>
  </si>
  <si>
    <t>ÇITAK TR-2 35-17-M00450_6334849_56356757_56356757</t>
  </si>
  <si>
    <t>11.02.2022 14:08:00</t>
  </si>
  <si>
    <t>11.02.2022 15:14:54</t>
  </si>
  <si>
    <t>L-401 ALTINYUNUS DM 35-18-L00401_950446072_950446072</t>
  </si>
  <si>
    <t>11.02.2022 14:06:02</t>
  </si>
  <si>
    <t>11.02.2022 16:57:56</t>
  </si>
  <si>
    <t>HALK EĞİTİMCİLER TR-1 35-30-M00341_DIREK TIPI TRAFO HUCRESI H01_2042011</t>
  </si>
  <si>
    <t>OG Sigorta Atması</t>
  </si>
  <si>
    <t>11.02.2022 14:08:42</t>
  </si>
  <si>
    <t>11.02.2022 17:59:19</t>
  </si>
  <si>
    <t>L-510 REİSDERE 35-18-L00510_95001317603_95001317603</t>
  </si>
  <si>
    <t>11.02.2022 14:09:35</t>
  </si>
  <si>
    <t>11.02.2022 20:47:46</t>
  </si>
  <si>
    <t>YUKARI KIZILCA TR-3 35-27-L00053_98752366_98752366</t>
  </si>
  <si>
    <t>11.02.2022 14:00:31</t>
  </si>
  <si>
    <t>11.02.2022 17:31:28</t>
  </si>
  <si>
    <t>M-851 35-02-M00851_DIREK TIPI TRAFO HUCRESI H01_2065528</t>
  </si>
  <si>
    <t>11.02.2022 13:36:02</t>
  </si>
  <si>
    <t>11.02.2022 16:53:21</t>
  </si>
  <si>
    <t>KARAAĞAÇLI TR-3 45-71-M01083_953213140_953213140</t>
  </si>
  <si>
    <t>11.02.2022 14:10:13</t>
  </si>
  <si>
    <t>11.02.2022 21:07:23</t>
  </si>
  <si>
    <t>SARIGÖL DM 45-79-M00069_TIRAZLAR M09_2074535</t>
  </si>
  <si>
    <t>11.02.2022 14:20:21</t>
  </si>
  <si>
    <t>11.02.2022 14:49:49</t>
  </si>
  <si>
    <t>K-524 35-01-K00524_910590476_910590476</t>
  </si>
  <si>
    <t>11.02.2022 14:16:01</t>
  </si>
  <si>
    <t>11.02.2022 19:02:33</t>
  </si>
  <si>
    <t>M-2669 35-02-M02669_910048673_910048673</t>
  </si>
  <si>
    <t>11.02.2022 14:26:11</t>
  </si>
  <si>
    <t>11.02.2022 16:18:40</t>
  </si>
  <si>
    <t>ATAKÖY OVA TR-4 35-22-M00179_955293094_955293094</t>
  </si>
  <si>
    <t>11.02.2022 14:30:36</t>
  </si>
  <si>
    <t>11.02.2022 19:49:55</t>
  </si>
  <si>
    <t>AĞAÇ İŞLERİ TR-12 35-22-M00124_955276160_955276160</t>
  </si>
  <si>
    <t>11.02.2022 14:35:45</t>
  </si>
  <si>
    <t>11.02.2022 21:29:24</t>
  </si>
  <si>
    <t>K-3322 35-09-K03322_D d2b_5870110</t>
  </si>
  <si>
    <t>11.02.2022 14:32:55</t>
  </si>
  <si>
    <t>11.02.2022 17:09:30</t>
  </si>
  <si>
    <t>K-4418 35-04-K04418_B_56365544_56365544</t>
  </si>
  <si>
    <t>11.02.2022 14:42:07</t>
  </si>
  <si>
    <t>11.02.2022 19:02:59</t>
  </si>
  <si>
    <t>DM-14/08 45-71-M00385_953200653_953200653</t>
  </si>
  <si>
    <t>11.02.2022 14:44:19</t>
  </si>
  <si>
    <t>11.02.2022 15:50:58</t>
  </si>
  <si>
    <t>TR-75 45-78-M00075_95000566968_95000566968</t>
  </si>
  <si>
    <t>11.02.2022 14:53:31</t>
  </si>
  <si>
    <t>11.02.2022 15:46:16</t>
  </si>
  <si>
    <t>KEMALPAŞA BÖCEK SİTESİ 35-27-M00142_915041106_915041106</t>
  </si>
  <si>
    <t>11.02.2022 14:52:26</t>
  </si>
  <si>
    <t>11.02.2022 17:18:10</t>
  </si>
  <si>
    <t>M-1285 35-02-M01285_914678702_914678702</t>
  </si>
  <si>
    <t>11.02.2022 14:59:04</t>
  </si>
  <si>
    <t>11.02.2022 18:15:32</t>
  </si>
  <si>
    <t>ÇAMÖNÜ TR-2 35-22-M00166_955280631_955280631</t>
  </si>
  <si>
    <t>11.02.2022 15:01:29</t>
  </si>
  <si>
    <t>11.02.2022 19:03:09</t>
  </si>
  <si>
    <t>YUKARI AKTEPE KÖYÜ TR-1 35-32-L00073_A_65513154_65513154</t>
  </si>
  <si>
    <t>AG İzolatör Arızası</t>
  </si>
  <si>
    <t>11.02.2022 15:04:10</t>
  </si>
  <si>
    <t>11.02.2022 17:24:05</t>
  </si>
  <si>
    <t>M-2902 35-02-M02902_910165540_910165540</t>
  </si>
  <si>
    <t>11.02.2022 15:06:25</t>
  </si>
  <si>
    <t>11.02.2022 15:55:23</t>
  </si>
  <si>
    <t>TR-145 35-19-L00145_B 1_5934869</t>
  </si>
  <si>
    <t>11.02.2022 15:06:42</t>
  </si>
  <si>
    <t>11.02.2022 17:18:33</t>
  </si>
  <si>
    <t>ADİLOBA TR-2 45-80-M00157_DIREK TIPI TRAFO HUCRESI H01_2089948</t>
  </si>
  <si>
    <t>14.02.2022 11:58:12</t>
  </si>
  <si>
    <t>14.02.2022 14:02:58</t>
  </si>
  <si>
    <t>SELENDİ DM 45-81-M00001_SELENDİ M13_2079212</t>
  </si>
  <si>
    <t>14.02.2022 12:03:57</t>
  </si>
  <si>
    <t>14.02.2022 12:50:20</t>
  </si>
  <si>
    <t>KEMHALLI KÖK 45-86-M00044_UĞURLU KÖK M03_72224733</t>
  </si>
  <si>
    <t>14.02.2022 12:07:35</t>
  </si>
  <si>
    <t>14.02.2022 13:27:56</t>
  </si>
  <si>
    <t>MURADİYE TR-2 SU DEPOSU 45-71-M00199_D_60985261_60985261</t>
  </si>
  <si>
    <t>AG Tel Kopuğu</t>
  </si>
  <si>
    <t>14.02.2022 12:16:14</t>
  </si>
  <si>
    <t>14.02.2022 17:42:55</t>
  </si>
  <si>
    <t>MURADİYE DM-5/7 KÖK 45-71-M00594_MURADİYE DM-5/17 M04_2336445</t>
  </si>
  <si>
    <t>14.02.2022 12:17:03</t>
  </si>
  <si>
    <t>14.02.2022 13:25:48</t>
  </si>
  <si>
    <t>GÖKÇEN DM 35-29-M00123_HatBaşıAyırıcı_53133192 M03_53133192</t>
  </si>
  <si>
    <t>14.02.2022 12:21:54</t>
  </si>
  <si>
    <t>14.02.2022 14:04:37</t>
  </si>
  <si>
    <t>K-2984 35-03-K02984_911065753_911065753</t>
  </si>
  <si>
    <t>14.02.2022 12:22:19</t>
  </si>
  <si>
    <t>14.02.2022 14:32:16</t>
  </si>
  <si>
    <t>DM-1/40 45-71-M00052_953215596_953215596</t>
  </si>
  <si>
    <t>14.02.2022 12:18:51</t>
  </si>
  <si>
    <t>14.02.2022 13:58:12</t>
  </si>
  <si>
    <t>TM Fideri</t>
  </si>
  <si>
    <t>ŞEMİKLER TM 35-04-A00003_ŞEMİKLER-6 K30_2311174</t>
  </si>
  <si>
    <t>14.02.2022 12:25:49</t>
  </si>
  <si>
    <t>14.02.2022 13:23:41</t>
  </si>
  <si>
    <t>ULUCAK DM-2/14 35-27-M00332_912733656_912733656</t>
  </si>
  <si>
    <t>14.02.2022 12:24:51</t>
  </si>
  <si>
    <t>14.02.2022 16:08:04</t>
  </si>
  <si>
    <t>M-1122 35-02-M01122_B B1B_5820901</t>
  </si>
  <si>
    <t>14.02.2022 12:28:53</t>
  </si>
  <si>
    <t>14.02.2022 18:14:57</t>
  </si>
  <si>
    <t>K-1386 35-01-K01386_A 2A_5873907</t>
  </si>
  <si>
    <t>14.02.2022 12:29:15</t>
  </si>
  <si>
    <t>14.02.2022 17:18:38</t>
  </si>
  <si>
    <t>DM-14/3B 45-71-M02250_966748102_966748102</t>
  </si>
  <si>
    <t>14.02.2022 12:29:18</t>
  </si>
  <si>
    <t>14.02.2022 18:09:57</t>
  </si>
  <si>
    <t>M-2010 35-01-M02010_A 3A_5872684</t>
  </si>
  <si>
    <t>AG Pano Faz Sigorta Atığı</t>
  </si>
  <si>
    <t>14.02.2022 12:29:31</t>
  </si>
  <si>
    <t>14.02.2022 14:39:15</t>
  </si>
  <si>
    <t>AHMETLİ DM 45-77-M00187_ESKİ SELENDİ M08_80367319</t>
  </si>
  <si>
    <t>14.02.2022 12:26:58</t>
  </si>
  <si>
    <t>14.02.2022 13:03:51</t>
  </si>
  <si>
    <t>TR-133 ÇAMLIK 35-19-L00133_95000049229_95000049229</t>
  </si>
  <si>
    <t>14.02.2022 12:35:45</t>
  </si>
  <si>
    <t>14.02.2022 13:57:43</t>
  </si>
  <si>
    <t>TEKKE TR-2 35-15-L01012_B_56368989_56368989</t>
  </si>
  <si>
    <t>14.02.2022 12:47:00</t>
  </si>
  <si>
    <t>14.02.2022 14:02:13</t>
  </si>
  <si>
    <t>TR-44 (DM-5/TR-12) ALPKENT 35-26-M00044_95001300357_95001300357</t>
  </si>
  <si>
    <t>14.02.2022 12:28:56</t>
  </si>
  <si>
    <t>14.02.2022 15:37:39</t>
  </si>
  <si>
    <t>SELENDİ DM 45-81-M00001_DUMANLAR M08_2077092</t>
  </si>
  <si>
    <t>14.02.2022 12:56:55</t>
  </si>
  <si>
    <t>14.02.2022 13:57:00</t>
  </si>
  <si>
    <t>K-3313 35-09-K03313_97851186_97851186</t>
  </si>
  <si>
    <t>14.02.2022 12:56:54</t>
  </si>
  <si>
    <t>14.02.2022 17:09:48</t>
  </si>
  <si>
    <t>KAYIŞLAR KÖK 45-80-M00183_DİLEK M03_72195773</t>
  </si>
  <si>
    <t>14.02.2022 13:00:12</t>
  </si>
  <si>
    <t>14.02.2022 14:06:41</t>
  </si>
  <si>
    <t>DM-11/6 (ŞİRİN SOKAK) 45-71-M01779_A_56405404_56405404</t>
  </si>
  <si>
    <t>14.02.2022 13:01:05</t>
  </si>
  <si>
    <t>14.02.2022 15:38:51</t>
  </si>
  <si>
    <t>GÜLBAHÇE TR-16 (KARAPINAR) 35-19-L00042_956694830_956694830</t>
  </si>
  <si>
    <t>14.02.2022 13:06:05</t>
  </si>
  <si>
    <t>14.02.2022 15:22:40</t>
  </si>
  <si>
    <t>AŞAĞI KIZILCA TR-2 35-27-L00025_98653043_98653043</t>
  </si>
  <si>
    <t>14.02.2022 13:18:05</t>
  </si>
  <si>
    <t>14.02.2022 18:49:59</t>
  </si>
  <si>
    <t>BAŞKÖY KUREYŞ TR-2 35-29-L00195_48206673_56400182_56400182</t>
  </si>
  <si>
    <t>14.02.2022 13:16:58</t>
  </si>
  <si>
    <t>14.02.2022 19:33:29</t>
  </si>
  <si>
    <t>K-1497 35-02-K01497_99667802_99667802</t>
  </si>
  <si>
    <t>14.02.2022 13:21:37</t>
  </si>
  <si>
    <t>14.02.2022 19:10:49</t>
  </si>
  <si>
    <t>K-3073 35-04-K03073_914545433_914545433</t>
  </si>
  <si>
    <t>14.02.2022 13:19:28</t>
  </si>
  <si>
    <t>14.02.2022 14:49:13</t>
  </si>
  <si>
    <t>ÇAPAKLI TR-2 45-78-M00446_49250670_56406190_56406190</t>
  </si>
  <si>
    <t>AG Hatta Ağaç Kesimi</t>
  </si>
  <si>
    <t>14.02.2022 13:26:59</t>
  </si>
  <si>
    <t>14.02.2022 14:19:22</t>
  </si>
  <si>
    <t>BAHÇELİ TR-1 35-30-L00147_955320986_955320986</t>
  </si>
  <si>
    <t>14.02.2022 13:28:49</t>
  </si>
  <si>
    <t>14.02.2022 15:19:17</t>
  </si>
  <si>
    <t>MAVİKENT TR-6 35-30-M00390_A_72044103_72044103</t>
  </si>
  <si>
    <t>AG Atlama Kopuğu</t>
  </si>
  <si>
    <t>14.02.2022 13:29:48</t>
  </si>
  <si>
    <t>14.02.2022 15:22:27</t>
  </si>
  <si>
    <t>ARAPBAŞI TR-1 35-20-L00082_949172851_949172851</t>
  </si>
  <si>
    <t>14.02.2022 13:29:51</t>
  </si>
  <si>
    <t>14.02.2022 16:05:16</t>
  </si>
  <si>
    <t>K-940 35-02-K00940_967156384_967156384</t>
  </si>
  <si>
    <t>14.02.2022 13:33:49</t>
  </si>
  <si>
    <t>14.02.2022 14:46:42</t>
  </si>
  <si>
    <t>SALİHLİ TM 45-78-A00004_YILMAZ DM-1 M12_2054896</t>
  </si>
  <si>
    <t>14.02.2022 13:37:18</t>
  </si>
  <si>
    <t>14.02.2022 14:13:46</t>
  </si>
  <si>
    <t>K-4375 35-04-K04375_A_56364910_56364910</t>
  </si>
  <si>
    <t>14.02.2022 13:34:56</t>
  </si>
  <si>
    <t>14.02.2022 17:10:33</t>
  </si>
  <si>
    <t>L-232 BİTLİSLİLER 35-14-L00232_956640767_956640767</t>
  </si>
  <si>
    <t>14.02.2022 13:47:27</t>
  </si>
  <si>
    <t>14.02.2022 15:05:01</t>
  </si>
  <si>
    <t>DM-3/25 (MUTLU MAH. MUHTARLIK) 45-71-M00076_953210448_953210448</t>
  </si>
  <si>
    <t>14.02.2022 13:43:15</t>
  </si>
  <si>
    <t>14.02.2022 17:47:22</t>
  </si>
  <si>
    <t>HASKÖY TR-1 35-20-L00206_35-20-L00206_2367741</t>
  </si>
  <si>
    <t>14.02.2022 13:52:28</t>
  </si>
  <si>
    <t>14.02.2022 15:10:13</t>
  </si>
  <si>
    <t>L-55 ÖZMET 35-14-L00055_10904363_56377216_56377216</t>
  </si>
  <si>
    <t>14.02.2022 13:49:47</t>
  </si>
  <si>
    <t>14.02.2022 14:56:27</t>
  </si>
  <si>
    <t>İĞDECİK TR-5 45-71-M00079_B_56403415_56403415</t>
  </si>
  <si>
    <t>14.02.2022 13:55:08</t>
  </si>
  <si>
    <t>14.02.2022 19:25:36</t>
  </si>
  <si>
    <t>DEMİRCİLİ TR-2 35-19-M00212_11399101_56377760_56377760</t>
  </si>
  <si>
    <t>14.02.2022 13:55:39</t>
  </si>
  <si>
    <t>14.02.2022 19:03:42</t>
  </si>
  <si>
    <t>ÇAMLI KÖYÜ TR-1 35-10-L00024_35-10-L00024_2351573</t>
  </si>
  <si>
    <t>14.02.2022 13:53:07</t>
  </si>
  <si>
    <t>14.02.2022 18:56:47</t>
  </si>
  <si>
    <t>L-83 35-14-L00083_956643268_956643268</t>
  </si>
  <si>
    <t>14.02.2022 13:58:53</t>
  </si>
  <si>
    <t>14.02.2022 17:46:18</t>
  </si>
  <si>
    <t>L-428 35-18-L00428_950466682_950466682</t>
  </si>
  <si>
    <t>14.02.2022 14:01:59</t>
  </si>
  <si>
    <t>14.02.2022 19:30:44</t>
  </si>
  <si>
    <t>SELENDİ DM 45-81-M00001_OKLU İSA M15_2321601</t>
  </si>
  <si>
    <t>14.02.2022 14:01:58</t>
  </si>
  <si>
    <t>14.02.2022 14:37:51</t>
  </si>
  <si>
    <t>TEPEKÖY TR-1 45-73-M00785_A_56385761_56385761</t>
  </si>
  <si>
    <t>AG Hatta Yabancı Cisim</t>
  </si>
  <si>
    <t>14.02.2022 14:05:07</t>
  </si>
  <si>
    <t>14.02.2022 17:17:26</t>
  </si>
  <si>
    <t>KİRAZ İM 35-31-A00001_ATERMİT M09_2331661</t>
  </si>
  <si>
    <t>14.02.2022 14:09:00</t>
  </si>
  <si>
    <t>14.02.2022 14:14:00</t>
  </si>
  <si>
    <t>KISIK TR-1 (M-135) 35-22-M00135_955256457_955256457</t>
  </si>
  <si>
    <t>14.02.2022 14:14:36</t>
  </si>
  <si>
    <t>14.02.2022 15:36:16</t>
  </si>
  <si>
    <t>URLA TM-1 35-19-A00004_ZEYTİNALANI İM M07_2313938</t>
  </si>
  <si>
    <t>14.02.2022 14:21:12</t>
  </si>
  <si>
    <t>14.02.2022 14:28:00</t>
  </si>
  <si>
    <t>SULTAN YAYLASI TR-1 45-71-M01766_C_56399901_56399901</t>
  </si>
  <si>
    <t>14.02.2022 14:15:40</t>
  </si>
  <si>
    <t>14.02.2022 21:46:26</t>
  </si>
  <si>
    <t>L-353 İŞTUR 35-18-L00353_950455340_950455340</t>
  </si>
  <si>
    <t>14.02.2022 14:20:30</t>
  </si>
  <si>
    <t>14.02.2022 18:04:14</t>
  </si>
  <si>
    <t>L-97 35-18-L00097_G g1_5959347</t>
  </si>
  <si>
    <t>14.02.2022 14:23:43</t>
  </si>
  <si>
    <t>14.02.2022 18:09:22</t>
  </si>
  <si>
    <t>TR-15 ( M-715) 35-30-M00715_B_56367245_56367245</t>
  </si>
  <si>
    <t>14.02.2022 14:19:09</t>
  </si>
  <si>
    <t>14.02.2022 16:34:04</t>
  </si>
  <si>
    <t>K-1768 35-01-K01768_911376259_911376259</t>
  </si>
  <si>
    <t>14.02.2022 14:37:29</t>
  </si>
  <si>
    <t>14.02.2022 17:15:03</t>
  </si>
  <si>
    <t>UĞURLU KÖK 45-86-M00045_GÜNDOĞDU UĞURLU M02_72226051</t>
  </si>
  <si>
    <t>14.02.2022 14:40:15</t>
  </si>
  <si>
    <t>14.02.2022 16:17:22</t>
  </si>
  <si>
    <t>OG İzolatör Arızası</t>
  </si>
  <si>
    <t>14.02.2022 14:29:10</t>
  </si>
  <si>
    <t>14.02.2022 14:51:22</t>
  </si>
  <si>
    <t>HALİLBEYLİ DM 35-27-M00620_HALİLBEYLİ TR-1 KÖK M12_2306341</t>
  </si>
  <si>
    <t>14.02.2022 14:46:48</t>
  </si>
  <si>
    <t>14.02.2022 15:05:14</t>
  </si>
  <si>
    <t>TR-1/14-B 45-72-M00099_956518975_956518975</t>
  </si>
  <si>
    <t>14.02.2022 14:49:02</t>
  </si>
  <si>
    <t>14.02.2022 15:45:55</t>
  </si>
  <si>
    <t>K-410 35-03-K00410_TRF-2 K02_42876863</t>
  </si>
  <si>
    <t>Hırsızlık</t>
  </si>
  <si>
    <t>14.02.2022 14:46:58</t>
  </si>
  <si>
    <t>14.02.2022 17:36:00</t>
  </si>
  <si>
    <t>EĞLENHOCA DM 35-21-M00013_KARABURUN-1 M05_72178832</t>
  </si>
  <si>
    <t>14.02.2022 15:02:06</t>
  </si>
  <si>
    <t>14.02.2022 15:39:47</t>
  </si>
  <si>
    <t>MORDOĞAN TR-27 35-21-L00154_953365224_953365224</t>
  </si>
  <si>
    <t>14.02.2022 15:03:32</t>
  </si>
  <si>
    <t>14.02.2022 20:23:42</t>
  </si>
  <si>
    <t>K-1636 35-01-K01636_913040232_913040232</t>
  </si>
  <si>
    <t>14.02.2022 15:12:01</t>
  </si>
  <si>
    <t>14.02.2022 16:12:49</t>
  </si>
  <si>
    <t>K-483 35-01-K00483_911103721_911103721</t>
  </si>
  <si>
    <t>14.02.2022 15:21:40</t>
  </si>
  <si>
    <t>14.02.2022 17:15:16</t>
  </si>
  <si>
    <t>DM-21/18A 45-71-M00476_953219941_953219941</t>
  </si>
  <si>
    <t>14.02.2022 15:36:08</t>
  </si>
  <si>
    <t>14.02.2022 18:57:26</t>
  </si>
  <si>
    <t>DM02/TR27 45-73-M00044_945678450_945678450</t>
  </si>
  <si>
    <t>14.02.2022 15:33:48</t>
  </si>
  <si>
    <t>14.02.2022 18:14:43</t>
  </si>
  <si>
    <t>M-845 35-09-M00845_97788376_97788376</t>
  </si>
  <si>
    <t>14.02.2022 15:54:19</t>
  </si>
  <si>
    <t>14.02.2022 18:10:00</t>
  </si>
  <si>
    <t>L-336 REİSDERE 35-18-L00336_950460725_950460725</t>
  </si>
  <si>
    <t>14.02.2022 15:53:46</t>
  </si>
  <si>
    <t>14.02.2022 19:00:20</t>
  </si>
  <si>
    <t>GÖKÇEN DM 35-29-M00123_SEYREKLİ M03_2328952</t>
  </si>
  <si>
    <t>14.02.2022 15:58:15</t>
  </si>
  <si>
    <t>14.02.2022 19:03:49</t>
  </si>
  <si>
    <t>ÇANDARLI TR-25 35-30-M00025__72538694_72538694</t>
  </si>
  <si>
    <t>AG Nötr İletken Kopması</t>
  </si>
  <si>
    <t>14.02.2022 16:17:32</t>
  </si>
  <si>
    <t>14.02.2022 18:25:37</t>
  </si>
  <si>
    <t>AŞAĞICUMA TR-3 35-16-M00102_47479064_56394963_56394963</t>
  </si>
  <si>
    <t>14.02.2022 16:18:54</t>
  </si>
  <si>
    <t>14.02.2022 17:22:28</t>
  </si>
  <si>
    <t>K-2786 35-01-K02786_911644689_911644689</t>
  </si>
  <si>
    <t>14.02.2022 16:18:51</t>
  </si>
  <si>
    <t>14.02.2022 19:31:05</t>
  </si>
  <si>
    <t>SAİP KÖYÜ TR-1 35-21-L00102_953358000_953358000</t>
  </si>
  <si>
    <t>14.02.2022 16:27:28</t>
  </si>
  <si>
    <t>14.02.2022 17:52:12</t>
  </si>
  <si>
    <t>EMİNBEY ASMALI MAHALLE TR-1 45-78-M00855_953290636_953290636</t>
  </si>
  <si>
    <t>14.02.2022 16:30:50</t>
  </si>
  <si>
    <t>14.02.2022 18:34:07</t>
  </si>
  <si>
    <t>PAZARKÖY KÖK 45-78-L00700_HatBaşıAyırıcı_53139329 L02_53139329</t>
  </si>
  <si>
    <t>17.02.2022 12:49:00</t>
  </si>
  <si>
    <t>17.02.2022 13:41:31</t>
  </si>
  <si>
    <t>DM-8/TR-49 45-72-L00943__72373503_72373503</t>
  </si>
  <si>
    <t>17.02.2022 12:31:29</t>
  </si>
  <si>
    <t>17.02.2022 14:14:00</t>
  </si>
  <si>
    <t>M-650 35-02-M00650_M-652 M02_2325058</t>
  </si>
  <si>
    <t>17.02.2022 12:44:20</t>
  </si>
  <si>
    <t>17.02.2022 12:58:43</t>
  </si>
  <si>
    <t>KARABURÇ AKÇAPINAR TR-15 35-31-L00278_DIREK TIPI TRAFO HUCRESI H01_2050616</t>
  </si>
  <si>
    <t>17.02.2022 12:49:04</t>
  </si>
  <si>
    <t>17.02.2022 13:31:27</t>
  </si>
  <si>
    <t>TÖYKO KÖK 35-30-M00213_GÜZELEGE SİTESİ M02_2039759</t>
  </si>
  <si>
    <t>17.02.2022 12:55:30</t>
  </si>
  <si>
    <t>17.02.2022 14:13:06</t>
  </si>
  <si>
    <t>M-993 35-03-M00993_910294882_910294882</t>
  </si>
  <si>
    <t>17.02.2022 12:46:21</t>
  </si>
  <si>
    <t>17.02.2022 14:45:29</t>
  </si>
  <si>
    <t>KARABURUN GIS TM 35-19-A00008_KARAREİS M05_2317316</t>
  </si>
  <si>
    <t>17.02.2022 13:09:43</t>
  </si>
  <si>
    <t>17.02.2022 15:10:12</t>
  </si>
  <si>
    <t>DM02/TR30 45-73-M00032_D_56400254_56400254</t>
  </si>
  <si>
    <t>17.02.2022 13:11:00</t>
  </si>
  <si>
    <t>17.02.2022 17:13:30</t>
  </si>
  <si>
    <t>KARAÇAIL TR-1 45-81-M00231_45-81-M00231_2358628</t>
  </si>
  <si>
    <t>17.02.2022 13:15:00</t>
  </si>
  <si>
    <t>17.02.2022 14:04:09</t>
  </si>
  <si>
    <t>PINARLI KÖK 35-20-M00085_TR-4 - TR-5 M04_72358872</t>
  </si>
  <si>
    <t>17.02.2022 13:09:07</t>
  </si>
  <si>
    <t>17.02.2022 13:36:40</t>
  </si>
  <si>
    <t>YAĞBASAN TR-1 45-78-M00546_953284228_953284228</t>
  </si>
  <si>
    <t>17.02.2022 13:13:43</t>
  </si>
  <si>
    <t>17.02.2022 15:42:45</t>
  </si>
  <si>
    <t>DM-14/3B 45-71-M02250_DM-14/4-B M02_73387478</t>
  </si>
  <si>
    <t>17.02.2022 13:20:00</t>
  </si>
  <si>
    <t>17.02.2022 14:56:27</t>
  </si>
  <si>
    <t>SELENDİ TR-8 45-81-M00008_A_56387553_56387553</t>
  </si>
  <si>
    <t>17.02.2022 13:26:21</t>
  </si>
  <si>
    <t>17.02.2022 15:41:20</t>
  </si>
  <si>
    <t>L-515 OVACIK 35-18-L00515_950466090_950466090</t>
  </si>
  <si>
    <t>17.02.2022 13:36:59</t>
  </si>
  <si>
    <t>17.02.2022 17:08:09</t>
  </si>
  <si>
    <t>DM-11/6 (ŞİRİN SOKAK) 45-71-M01779_953206891_953206891</t>
  </si>
  <si>
    <t>17.02.2022 13:32:16</t>
  </si>
  <si>
    <t>17.02.2022 15:53:02</t>
  </si>
  <si>
    <t>K-4590 35-01-K04590_D_56355027_56355027</t>
  </si>
  <si>
    <t>17.02.2022 13:43:56</t>
  </si>
  <si>
    <t>17.02.2022 14:27:19</t>
  </si>
  <si>
    <t>AHMETLİ TR-13 MANDIRA 45-84-L00013_950142269_950142269</t>
  </si>
  <si>
    <t>17.02.2022 13:44:04</t>
  </si>
  <si>
    <t>17.02.2022 14:57:12</t>
  </si>
  <si>
    <t>GÜZELBAHÇE İM 35-10-A00001_ILICA GİS KİLİZMAN M08_77678570</t>
  </si>
  <si>
    <t>17.02.2022 13:52:17</t>
  </si>
  <si>
    <t>17.02.2022 14:15:17</t>
  </si>
  <si>
    <t>ZEYTİNALAN İM 35-19-A00002_TR-98 L14_2308006</t>
  </si>
  <si>
    <t>17.02.2022 13:52:30</t>
  </si>
  <si>
    <t>17.02.2022 14:21:13</t>
  </si>
  <si>
    <t>ALÇUK TM 35-17-A00001_HABAŞ-1 M31_2307956</t>
  </si>
  <si>
    <t>17.02.2022 13:55:56</t>
  </si>
  <si>
    <t>17.02.2022 14:01:53</t>
  </si>
  <si>
    <t>ILICA GIS TM 35-07-A00002_SEZAİ SAÇAK M03_2313386</t>
  </si>
  <si>
    <t>17.02.2022 14:06:39</t>
  </si>
  <si>
    <t>17.02.2022 14:18:12</t>
  </si>
  <si>
    <t>K-4098 35-02-K04098_B_56381551_56381551</t>
  </si>
  <si>
    <t>17.02.2022 13:58:11</t>
  </si>
  <si>
    <t>17.02.2022 14:46:54</t>
  </si>
  <si>
    <t>_915165444_915165444</t>
  </si>
  <si>
    <t>17.02.2022 14:00:22</t>
  </si>
  <si>
    <t>17.02.2022 16:35:04</t>
  </si>
  <si>
    <t>K-1291 35-04-K01291_99357422_99357422</t>
  </si>
  <si>
    <t>17.02.2022 14:10:26</t>
  </si>
  <si>
    <t>17.02.2022 19:12:01</t>
  </si>
  <si>
    <t>ÇATALCA TR-1 35-22-M00267_955285572_955285572</t>
  </si>
  <si>
    <t>17.02.2022 14:07:43</t>
  </si>
  <si>
    <t>17.02.2022 15:56:01</t>
  </si>
  <si>
    <t>TR-74 35-16-M00074_953345184_953345184</t>
  </si>
  <si>
    <t>17.02.2022 14:04:59</t>
  </si>
  <si>
    <t>17.02.2022 15:57:23</t>
  </si>
  <si>
    <t>SARUHANLI TR-16 45-80-M00016_956558575_956558575</t>
  </si>
  <si>
    <t>17.02.2022 14:28:16</t>
  </si>
  <si>
    <t>17.02.2022 15:06:29</t>
  </si>
  <si>
    <t>M-3439(YATIRIM REZERVE) 35-03-M03439_910559861_910559861</t>
  </si>
  <si>
    <t>17.02.2022 14:32:12</t>
  </si>
  <si>
    <t>17.02.2022 15:59:32</t>
  </si>
  <si>
    <t>KUŞÇULAR DM-2 35-19-M00515_956678800_956678800</t>
  </si>
  <si>
    <t>17.02.2022 14:26:53</t>
  </si>
  <si>
    <t>17.02.2022 16:22:47</t>
  </si>
  <si>
    <t>TR-1/47 45-72-M00047_966611602_966611602</t>
  </si>
  <si>
    <t>17.02.2022 14:34:41</t>
  </si>
  <si>
    <t>17.02.2022 16:11:48</t>
  </si>
  <si>
    <t>K-1867 35-09-K01867_A_56382023_56382023</t>
  </si>
  <si>
    <t>17.02.2022 14:40:15</t>
  </si>
  <si>
    <t>17.02.2022 16:00:16</t>
  </si>
  <si>
    <t>YELKİ TR-9 35-10-L00009_98117826_98117826</t>
  </si>
  <si>
    <t>17.02.2022 14:43:15</t>
  </si>
  <si>
    <t>17.02.2022 20:24:46</t>
  </si>
  <si>
    <t>L-336 REİSDERE 35-18-L00336_950461704_950461704</t>
  </si>
  <si>
    <t>17.02.2022 14:50:36</t>
  </si>
  <si>
    <t>17.02.2022 22:48:22</t>
  </si>
  <si>
    <t>BAĞLICA TR-13 TARIMSAL SULAMA 45-79-M00300_45-79-M00300_2366789</t>
  </si>
  <si>
    <t>17.02.2022 14:54:27</t>
  </si>
  <si>
    <t>17.02.2022 17:25:06</t>
  </si>
  <si>
    <t>TR-1/6 45-83-M00006_TR-1/3 M01_83863452</t>
  </si>
  <si>
    <t>17.02.2022 14:52:37</t>
  </si>
  <si>
    <t>17.02.2022 15:49:33</t>
  </si>
  <si>
    <t>DM-3/18 35-19-M00416_8987640 a1b_5962331</t>
  </si>
  <si>
    <t>17.02.2022 15:03:28</t>
  </si>
  <si>
    <t>17.02.2022 16:59:50</t>
  </si>
  <si>
    <t>M-1538 35-01-M01538_910696501_910696501</t>
  </si>
  <si>
    <t>17.02.2022 15:07:39</t>
  </si>
  <si>
    <t>17.02.2022 17:08:19</t>
  </si>
  <si>
    <t>DM-14/3A 45-71-M02249_953184117_953184117</t>
  </si>
  <si>
    <t>17.02.2022 14:58:38</t>
  </si>
  <si>
    <t>17.02.2022 21:22:31</t>
  </si>
  <si>
    <t>TR-50 35-22-M00050_DEREKÖY M03_82002741</t>
  </si>
  <si>
    <t>17.02.2022 15:08:51</t>
  </si>
  <si>
    <t>17.02.2022 15:36:57</t>
  </si>
  <si>
    <t>IŞIKLAR TR-3 45-73-M00617_945666982_945666982</t>
  </si>
  <si>
    <t>17.02.2022 14:59:49</t>
  </si>
  <si>
    <t>17.02.2022 15:59:22</t>
  </si>
  <si>
    <t>ASARLIK TR-3 35-28-M00183_953376174_953376174</t>
  </si>
  <si>
    <t>17.02.2022 15:07:35</t>
  </si>
  <si>
    <t>17.02.2022 17:40:52</t>
  </si>
  <si>
    <t>K-278 35-01-K00278_910678723_910678723</t>
  </si>
  <si>
    <t>17.02.2022 15:15:40</t>
  </si>
  <si>
    <t>17.02.2022 17:43:11</t>
  </si>
  <si>
    <t>MURADİYE TR-2 SU DEPOSU 45-71-M00199_953221342_953221342</t>
  </si>
  <si>
    <t>17.02.2022 15:16:13</t>
  </si>
  <si>
    <t>17.02.2022 17:31:51</t>
  </si>
  <si>
    <t>M-2484 DADAŞKENT KÖK 35-10-M02484_ M02_50114017</t>
  </si>
  <si>
    <t>17.02.2022 15:16:49</t>
  </si>
  <si>
    <t>17.02.2022 18:32:02</t>
  </si>
  <si>
    <t>DM-3 35-29-M00003_DM-3/2 M04_72188083</t>
  </si>
  <si>
    <t>17.02.2022 15:26:33</t>
  </si>
  <si>
    <t>17.02.2022 16:23:31</t>
  </si>
  <si>
    <t>ÇINARLIKUYU KÖK 45-71-M00188_ÇINARLIKUYU TR-1 M02_72248739</t>
  </si>
  <si>
    <t>17.02.2022 15:30:00</t>
  </si>
  <si>
    <t>17.02.2022 15:35:00</t>
  </si>
  <si>
    <t>DM-3/19 35-26-M00820_6024742_56369063_56369063</t>
  </si>
  <si>
    <t>17.02.2022 15:31:57</t>
  </si>
  <si>
    <t>17.02.2022 16:48:44</t>
  </si>
  <si>
    <t>PANAZTEPE DM 35-28-M00732_MALTEPE M03_2055987</t>
  </si>
  <si>
    <t>17.02.2022 15:39:17</t>
  </si>
  <si>
    <t>17.02.2022 15:51:11</t>
  </si>
  <si>
    <t>KARABURUN TR-1 35-21-L00001_953368132_953368132</t>
  </si>
  <si>
    <t>17.02.2022 15:40:09</t>
  </si>
  <si>
    <t>17.02.2022 16:58:25</t>
  </si>
  <si>
    <t>KİLLİK TR-1 45-73-M00349_44975399_56404308_56404308</t>
  </si>
  <si>
    <t>17.02.2022 15:41:02</t>
  </si>
  <si>
    <t>17.02.2022 18:51:15</t>
  </si>
  <si>
    <t>YAĞBASAN TR-1 45-78-M00546_953284296_953284296</t>
  </si>
  <si>
    <t>17.02.2022 15:44:53</t>
  </si>
  <si>
    <t>17.02.2022 17:23:02</t>
  </si>
  <si>
    <t>ALACALI TR-2 35-29-L00776__72410937_72410937</t>
  </si>
  <si>
    <t>17.02.2022 15:47:48</t>
  </si>
  <si>
    <t>17.02.2022 17:09:29</t>
  </si>
  <si>
    <t>M-1186 35-04-M01186_D_56379762_56379762</t>
  </si>
  <si>
    <t>17.02.2022 15:47:19</t>
  </si>
  <si>
    <t>17.02.2022 18:14:46</t>
  </si>
  <si>
    <t>DM-21/23 (ITIR SOKAK) 45-71-M00326_A_56397159_56397159</t>
  </si>
  <si>
    <t>17.02.2022 10:30:25</t>
  </si>
  <si>
    <t>17.02.2022 18:42:55</t>
  </si>
  <si>
    <t>M-1233 35-01-M01233_911424690_911424690</t>
  </si>
  <si>
    <t>17.02.2022 16:02:35</t>
  </si>
  <si>
    <t>17.02.2022 17:44:33</t>
  </si>
  <si>
    <t>MELTEMKÖY SAHİL SİTESİ TR 35-30-M00676_955315032_955315032</t>
  </si>
  <si>
    <t>17.02.2022 16:10:16</t>
  </si>
  <si>
    <t>17.02.2022 18:06:06</t>
  </si>
  <si>
    <t>L-240 PTT TRAFO 35-18-L00240_6348110_56370833_56370833</t>
  </si>
  <si>
    <t>17.02.2022 16:14:08</t>
  </si>
  <si>
    <t>17.02.2022 19:40:36</t>
  </si>
  <si>
    <t>DM-2/2 ESKİ KUYUYANI 35-18-L00583_950467936_950467936</t>
  </si>
  <si>
    <t>17.02.2022 16:21:08</t>
  </si>
  <si>
    <t>17.02.2022 20:34:09</t>
  </si>
  <si>
    <t>SUBATAN TR-6 35-15-L00341_B_56367910_56367910</t>
  </si>
  <si>
    <t>17.02.2022 16:15:31</t>
  </si>
  <si>
    <t>17.02.2022 18:24:01</t>
  </si>
  <si>
    <t>KOLEJ SİTESİ TR 35-30-M00314_F F1B_42915967</t>
  </si>
  <si>
    <t>17.02.2022 16:24:22</t>
  </si>
  <si>
    <t>17.02.2022 18:50:01</t>
  </si>
  <si>
    <t>ÇİFTLİK SULAMA TR-6 35-16-M00192_35-16-M00192_2374897</t>
  </si>
  <si>
    <t>AG Kablo Başlığı Arızası</t>
  </si>
  <si>
    <t>17.02.2022 16:24:26</t>
  </si>
  <si>
    <t>17.02.2022 20:01:44</t>
  </si>
  <si>
    <t>YILMAZ BİLGİN SULAMA GRUBU 35-29-L00704_A_56388019_56388019</t>
  </si>
  <si>
    <t>17.02.2022 16:31:30</t>
  </si>
  <si>
    <t>17.02.2022 17:44:41</t>
  </si>
  <si>
    <t>KUŞÇULAR TR-2 35-19-M00519_956676620_956676620</t>
  </si>
  <si>
    <t>17.02.2022 16:37:04</t>
  </si>
  <si>
    <t>17.02.2022 19:23:28</t>
  </si>
  <si>
    <t>L-105 35-18-L00105_950461990_950461990</t>
  </si>
  <si>
    <t>17.02.2022 16:34:21</t>
  </si>
  <si>
    <t>17.02.2022 20:30:55</t>
  </si>
  <si>
    <t>ALKAN KÖYÜ TR-1 45-73-M00204_D_56402359_56402359</t>
  </si>
  <si>
    <t>17.02.2022 16:37:20</t>
  </si>
  <si>
    <t>17.02.2022 18:46:24</t>
  </si>
  <si>
    <t>SELENDİ TR-16 45-81-M00016_B_56386171_56386171</t>
  </si>
  <si>
    <t>17.02.2022 16:46:36</t>
  </si>
  <si>
    <t>17.02.2022 18:15:48</t>
  </si>
  <si>
    <t>DOĞANKAYA OVA MAHALLE TR-2 45-72-L00191_45-72-L00191_2370061</t>
  </si>
  <si>
    <t>17.02.2022 16:43:04</t>
  </si>
  <si>
    <t>17.02.2022 19:00:23</t>
  </si>
  <si>
    <t>M-2024 35-09-M02024_956334299_956334299</t>
  </si>
  <si>
    <t>17.02.2022 16:58:30</t>
  </si>
  <si>
    <t>17.02.2022 18:49:37</t>
  </si>
  <si>
    <t>KILAVUZLAR TR-5 45-74-M00316_945593106_945593106</t>
  </si>
  <si>
    <t>17.02.2022 16:59:10</t>
  </si>
  <si>
    <t>17.02.2022 18:11:37</t>
  </si>
  <si>
    <t>K-716 35-02-K00716_35-02-K00716_2363865</t>
  </si>
  <si>
    <t>17.02.2022 17:07:47</t>
  </si>
  <si>
    <t>17.02.2022 18:08:55</t>
  </si>
  <si>
    <t>ÇITAK TR-1 45-72-M00222_956524555_956524555</t>
  </si>
  <si>
    <t>17.02.2022 17:20:13</t>
  </si>
  <si>
    <t>17.02.2022 20:05:04</t>
  </si>
  <si>
    <t>SELENDİ TR-6 45-81-M00006__72410485_72410485</t>
  </si>
  <si>
    <t>17.02.2022 17:37:51</t>
  </si>
  <si>
    <t>17.02.2022 20:28:50</t>
  </si>
  <si>
    <t>K-1071 35-01-K01071_ K01_2034725</t>
  </si>
  <si>
    <t>20.02.2022 12:30:20</t>
  </si>
  <si>
    <t>20.02.2022 16:06:39</t>
  </si>
  <si>
    <t>L-96 35-18-L00096_950457676_950457676</t>
  </si>
  <si>
    <t>20.02.2022 17:17:22</t>
  </si>
  <si>
    <t>20.02.2022 18:50:08</t>
  </si>
  <si>
    <t>TR-10 35-15-M00010_950382493_950382493</t>
  </si>
  <si>
    <t>20.02.2022 10:59:36</t>
  </si>
  <si>
    <t>20.02.2022 11:37:59</t>
  </si>
  <si>
    <t>ASARLIK TR-22 35-28-M00595_7129021 _5794602</t>
  </si>
  <si>
    <t>20.02.2022 03:28:29</t>
  </si>
  <si>
    <t>20.02.2022 07:24:32</t>
  </si>
  <si>
    <t>M-1785 35-02-M01785_TRAFO M01_2058643</t>
  </si>
  <si>
    <t>20.02.2022 08:55:00</t>
  </si>
  <si>
    <t>20.02.2022 17:11:54</t>
  </si>
  <si>
    <t>ALAŞEHİR TR-88 45-73-M00088_A_56396811_56396811</t>
  </si>
  <si>
    <t>20.02.2022 10:05:00</t>
  </si>
  <si>
    <t>20.02.2022 18:56:42</t>
  </si>
  <si>
    <t>ASARLIK TR-22 35-28-M00595_7524894 _5878067</t>
  </si>
  <si>
    <t>20.02.2022 16:12:32</t>
  </si>
  <si>
    <t>21.02.2022 01:51:26</t>
  </si>
  <si>
    <t>AŞAĞI KIZILCA SULAMA KOOP. TR 35-27-L00032_960683612_960683612</t>
  </si>
  <si>
    <t>20.02.2022 12:47:53</t>
  </si>
  <si>
    <t>20.02.2022 15:28:44</t>
  </si>
  <si>
    <t>PEYNİRÇUKURU TR-3 45-73-M01224_945686515_945686515</t>
  </si>
  <si>
    <t>20.02.2022 18:36:40</t>
  </si>
  <si>
    <t>20.02.2022 21:17:34</t>
  </si>
  <si>
    <t>AHMETLİ TR-74 KURTULUŞ 45-84-L00074_A_56401421_56401421</t>
  </si>
  <si>
    <t>20.02.2022 20:54:59</t>
  </si>
  <si>
    <t>20.02.2022 21:49:44</t>
  </si>
  <si>
    <t>KARABURUN TR-6 35-21-L00032_953359764_953359764</t>
  </si>
  <si>
    <t>20.02.2022 12:52:42</t>
  </si>
  <si>
    <t>20.02.2022 16:28:48</t>
  </si>
  <si>
    <t>YENİ LİMAN TR-2 35-21-L00051_953357668_953357668</t>
  </si>
  <si>
    <t>20.02.2022 18:52:18</t>
  </si>
  <si>
    <t>20.02.2022 20:44:31</t>
  </si>
  <si>
    <t>K-1486 35-08-K01486_35-08-K01486_42563701</t>
  </si>
  <si>
    <t>20.02.2022 07:13:15</t>
  </si>
  <si>
    <t>20.02.2022 09:48:16</t>
  </si>
  <si>
    <t>TR-1/6 45-83-M00006__84021675_84021675</t>
  </si>
  <si>
    <t>20.02.2022 16:12:25</t>
  </si>
  <si>
    <t>20.02.2022 17:00:14</t>
  </si>
  <si>
    <t>SARUHANLI TR-13 45-80-M00013_SARUHANLI TR-14 ÇIKIŞI M03_60897531</t>
  </si>
  <si>
    <t>20.02.2022 08:58:50</t>
  </si>
  <si>
    <t>20.02.2022 09:41:56</t>
  </si>
  <si>
    <t>L-332 SERKANKENT 35-18-L00332_95001296800_95001296800</t>
  </si>
  <si>
    <t>20.02.2022 15:38:15</t>
  </si>
  <si>
    <t>20.02.2022 18:10:20</t>
  </si>
  <si>
    <t>SARIGÖL TR-8 45-79-M00008_A_56385522_56385522</t>
  </si>
  <si>
    <t>20.02.2022 10:40:16</t>
  </si>
  <si>
    <t>20.02.2022 12:15:26</t>
  </si>
  <si>
    <t>KARAKILIÇLI TR-1 45-71-M01555_45-71-M01555_2371336</t>
  </si>
  <si>
    <t>20.02.2022 20:20:49</t>
  </si>
  <si>
    <t>20.02.2022 21:14:58</t>
  </si>
  <si>
    <t>DM-14/24-A 45-71-M02217_953195822_953195822</t>
  </si>
  <si>
    <t>20.02.2022 14:09:18</t>
  </si>
  <si>
    <t>20.02.2022 15:24:55</t>
  </si>
  <si>
    <t>TR-54 YILDIZTEPE 35-19-L00054_956692147_956692147</t>
  </si>
  <si>
    <t>20.02.2022 16:14:08</t>
  </si>
  <si>
    <t>20.02.2022 17:34:26</t>
  </si>
  <si>
    <t>BEYDERE KÖK 45-71-M00128_ESKİ KARAAĞAÇLI M07_50217162</t>
  </si>
  <si>
    <t>20.02.2022 18:42:57</t>
  </si>
  <si>
    <t>20.02.2022 20:34:54</t>
  </si>
  <si>
    <t>DERELİ TR-1 35-29-L00461__72425651_72425651</t>
  </si>
  <si>
    <t>AG Sehim Bozukluğu</t>
  </si>
  <si>
    <t>20.02.2022 17:40:48</t>
  </si>
  <si>
    <t>20.02.2022 19:14:50</t>
  </si>
  <si>
    <t>GERELİ KÖYÜ İBRAHİM KAYALI SULAMA GRB TR-12 35-15-M00311_B_56406906_56406906</t>
  </si>
  <si>
    <t>20.02.2022 19:22:18</t>
  </si>
  <si>
    <t>20.02.2022 22:12:42</t>
  </si>
  <si>
    <t>M-2362 35-03-M02362_B_56367337_56367337</t>
  </si>
  <si>
    <t>20.02.2022 09:35:00</t>
  </si>
  <si>
    <t>20.02.2022 16:50:02</t>
  </si>
  <si>
    <t>SARUHANLI TR-6 45-80-M00006_B TR6B2_5987074</t>
  </si>
  <si>
    <t>20.02.2022 17:03:34</t>
  </si>
  <si>
    <t>20.02.2022 19:28:40</t>
  </si>
  <si>
    <t>AKHİSAR İM 45-72-A00001_CAMÖNÜ L03_2058312</t>
  </si>
  <si>
    <t>20.02.2022 09:00:31</t>
  </si>
  <si>
    <t>20.02.2022 17:22:03</t>
  </si>
  <si>
    <t>TR-32 DEREKÖY 35-22-M00032_955264350_955264350</t>
  </si>
  <si>
    <t>20.02.2022 14:59:33</t>
  </si>
  <si>
    <t>20.02.2022 18:35:48</t>
  </si>
  <si>
    <t>M-1229 35-01-M01229_911654689_911654689</t>
  </si>
  <si>
    <t>20.02.2022 14:03:29</t>
  </si>
  <si>
    <t>20.02.2022 14:58:45</t>
  </si>
  <si>
    <t>L-117 OVACIK 35-18-L00117_950466053_950466053</t>
  </si>
  <si>
    <t>20.02.2022 09:56:08</t>
  </si>
  <si>
    <t>20.02.2022 10:53:09</t>
  </si>
  <si>
    <t>M-561 GEÇİT 35-02-M00561_M-561 ÖZEL M03_66567623</t>
  </si>
  <si>
    <t>20.02.2022 08:11:00</t>
  </si>
  <si>
    <t>20.02.2022 16:07:19</t>
  </si>
  <si>
    <t>YAKAKÖY KÖK 45-75-M00067_TEPEKÖY M02_2324687</t>
  </si>
  <si>
    <t>20.02.2022 11:54:09</t>
  </si>
  <si>
    <t>20.02.2022 11:55:10</t>
  </si>
  <si>
    <t>DM-13/04(CEMİYET KARŞISI) 45-71-M00057_953215140_953215140</t>
  </si>
  <si>
    <t>20.02.2022 11:56:23</t>
  </si>
  <si>
    <t>20.02.2022 13:26:23</t>
  </si>
  <si>
    <t>L-332 SERKANKENT 35-18-L00332_11657273_56358036_56358036</t>
  </si>
  <si>
    <t>20.02.2022 16:15:53</t>
  </si>
  <si>
    <t>20.02.2022 18:51:42</t>
  </si>
  <si>
    <t>AHMETBEYLER DM 35-16-M00154_FERİZLER SULAMA M06_82965208</t>
  </si>
  <si>
    <t>20.02.2022 17:46:06</t>
  </si>
  <si>
    <t>20.02.2022 19:22:27</t>
  </si>
  <si>
    <t>DUMANLAR KÖK 45-81-M00044_DUMANLAR M03_72038346</t>
  </si>
  <si>
    <t>20.02.2022 10:23:12</t>
  </si>
  <si>
    <t>20.02.2022 10:24:00</t>
  </si>
  <si>
    <t>AŞAĞIKIRIKLAR DM 35-16-M00448_YENİKENT SULAMA M11_2334658</t>
  </si>
  <si>
    <t>20.02.2022 08:29:02</t>
  </si>
  <si>
    <t>20.02.2022 08:41:03</t>
  </si>
  <si>
    <t>K-1285 35-04-K01285_K-294 K03_2064076</t>
  </si>
  <si>
    <t>20.02.2022 22:50:19</t>
  </si>
  <si>
    <t>20.02.2022 23:24:18</t>
  </si>
  <si>
    <t>L-336 REİSDERE 35-18-L00336_949854491_949854491</t>
  </si>
  <si>
    <t>20.02.2022 14:14:48</t>
  </si>
  <si>
    <t>20.02.2022 15:31:31</t>
  </si>
  <si>
    <t>KIZILAVLU KÖK 45-78-M00837_DELİBAŞLI GRUBU M02_66247833</t>
  </si>
  <si>
    <t>20.02.2022 16:49:39</t>
  </si>
  <si>
    <t>20.02.2022 16:50:29</t>
  </si>
  <si>
    <t>M-2010 35-01-M02010_A 1A_5849955</t>
  </si>
  <si>
    <t>20.02.2022 09:09:00</t>
  </si>
  <si>
    <t>20.02.2022 12:23:35</t>
  </si>
  <si>
    <t>SALUR KÖK 45-75-M00062_OĞULDURUK M03_72037155</t>
  </si>
  <si>
    <t>20.02.2022 17:17:09</t>
  </si>
  <si>
    <t>20.02.2022 18:58:00</t>
  </si>
  <si>
    <t>MENEMEN DM-4/9 35-28-L00119_953372846_953372846</t>
  </si>
  <si>
    <t>20.02.2022 18:13:45</t>
  </si>
  <si>
    <t>20.02.2022 18:55:46</t>
  </si>
  <si>
    <t>ASSTAR KÖK 45-73-M00134_CABBAR DM GİRİŞ M01_66686360</t>
  </si>
  <si>
    <t>20.02.2022 09:06:00</t>
  </si>
  <si>
    <t>20.02.2022 13:13:42</t>
  </si>
  <si>
    <t>TR-129 35-15-M00129_35-15-M00129_66869861</t>
  </si>
  <si>
    <t>20.02.2022 09:58:19</t>
  </si>
  <si>
    <t>20.02.2022 10:15:49</t>
  </si>
  <si>
    <t>TURGUTLU TR-1/1 DM 45-83-M00001_KAPTANOĞLU M07_72159570</t>
  </si>
  <si>
    <t>20.02.2022 10:36:00</t>
  </si>
  <si>
    <t>20.02.2022 10:44:00</t>
  </si>
  <si>
    <t>HASAN YILDIRIM 1 SULAMA GRUBU TR 35-27-M00263_A_56356161_56356161</t>
  </si>
  <si>
    <t>20.02.2022 12:18:43</t>
  </si>
  <si>
    <t>20.02.2022 13:37:52</t>
  </si>
  <si>
    <t>ASARLIK TR-22 35-28-M00595_6672504 _5794567</t>
  </si>
  <si>
    <t>20.02.2022 08:17:28</t>
  </si>
  <si>
    <t>20.02.2022 13:27:59</t>
  </si>
  <si>
    <t>DENİZKÖY TR-1 35-30-M00594_42981858_56353091_56353091</t>
  </si>
  <si>
    <t>20.02.2022 14:18:42</t>
  </si>
  <si>
    <t>20.02.2022 16:52:25</t>
  </si>
  <si>
    <t>SANDAL TR-1 KÖK 45-77-M00007_945503667_945503667</t>
  </si>
  <si>
    <t>20.02.2022 19:48:10</t>
  </si>
  <si>
    <t>20.02.2022 20:32:00</t>
  </si>
  <si>
    <t>ÇEŞMEBAŞI YAĞCILAR 45-71-M00613_43132867_56400644_56400644</t>
  </si>
  <si>
    <t>20.02.2022 18:57:07</t>
  </si>
  <si>
    <t>20.02.2022 22:28:57</t>
  </si>
  <si>
    <t>DAĞKIZILCA-1 35-26-M00499_956610004_956610004</t>
  </si>
  <si>
    <t>20.02.2022 14:50:56</t>
  </si>
  <si>
    <t>20.02.2022 17:37:00</t>
  </si>
  <si>
    <t>PAYAMLI M-23 35-25-M00190_956633614_956633614</t>
  </si>
  <si>
    <t>20.02.2022 21:15:57</t>
  </si>
  <si>
    <t>20.02.2022 23:25:07</t>
  </si>
  <si>
    <t>TR-48 35-15-M00048_35-15-M00048_66571981</t>
  </si>
  <si>
    <t>20.02.2022 09:14:17</t>
  </si>
  <si>
    <t>20.02.2022 17:08:59</t>
  </si>
  <si>
    <t>TR-2/114 45-83-L00114_955150125_955150125</t>
  </si>
  <si>
    <t>20.02.2022 00:15:40</t>
  </si>
  <si>
    <t>20.02.2022 01:27:08</t>
  </si>
  <si>
    <t>ÇAMBEL TR1 35-27-M00477_914548979_914548979</t>
  </si>
  <si>
    <t>20.02.2022 13:03:34</t>
  </si>
  <si>
    <t>20.02.2022 15:29:05</t>
  </si>
  <si>
    <t>ÖREN TR7 35-27-L00216_913890430_913890430</t>
  </si>
  <si>
    <t>20.02.2022 17:11:31</t>
  </si>
  <si>
    <t>20.02.2022 18:56:59</t>
  </si>
  <si>
    <t>M-85 ORHANLI TEMESALTI 35-14-M00085_956649551_956649551</t>
  </si>
  <si>
    <t>20.02.2022 12:20:38</t>
  </si>
  <si>
    <t>20.02.2022 18:09:39</t>
  </si>
  <si>
    <t>K-2510 35-01-K02510_912139036_912139036</t>
  </si>
  <si>
    <t>20.02.2022 10:56:18</t>
  </si>
  <si>
    <t>20.02.2022 14:48:22</t>
  </si>
  <si>
    <t>TR-51 35-15-M00051_950350718_950350718</t>
  </si>
  <si>
    <t>20.02.2022 11:47:36</t>
  </si>
  <si>
    <t>20.02.2022 13:47:48</t>
  </si>
  <si>
    <t>TR-91 35-19-L00091_956700999_956700999</t>
  </si>
  <si>
    <t>20.02.2022 19:45:54</t>
  </si>
  <si>
    <t>20.02.2022 21:26:14</t>
  </si>
  <si>
    <t>DİKİLİ İM 35-30-A00001_BADEMLİ L11_72357048</t>
  </si>
  <si>
    <t>20.02.2022 10:05:09</t>
  </si>
  <si>
    <t>20.02.2022 14:43:21</t>
  </si>
  <si>
    <t>KABAAĞAÇKIRAN TR-1 45-72-L00266_956522306_956522306</t>
  </si>
  <si>
    <t>20.02.2022 18:08:00</t>
  </si>
  <si>
    <t>20.02.2022 20:06:08</t>
  </si>
  <si>
    <t>M-2769 35-02-M02769_D_56384046_56384046</t>
  </si>
  <si>
    <t>20.02.2022 14:26:59</t>
  </si>
  <si>
    <t>20.02.2022 16:11:13</t>
  </si>
  <si>
    <t>TR-55 35-30-L00055_A_56367239_56367239</t>
  </si>
  <si>
    <t>20.02.2022 08:12:43</t>
  </si>
  <si>
    <t>20.02.2022 11:15:50</t>
  </si>
  <si>
    <t>KARAYER SULAMA TR 35-16-M00252_35-16-M00252_2347324</t>
  </si>
  <si>
    <t>20.02.2022 17:29:56</t>
  </si>
  <si>
    <t>20.02.2022 19:50:24</t>
  </si>
  <si>
    <t>TR-67 45-77-L00067_A_56363337_56363337</t>
  </si>
  <si>
    <t>20.02.2022 19:02:35</t>
  </si>
  <si>
    <t>20.02.2022 19:51:53</t>
  </si>
  <si>
    <t>L-245 35-18-L00245_950445912_950445912</t>
  </si>
  <si>
    <t>20.02.2022 16:53:39</t>
  </si>
  <si>
    <t>20.02.2022 18:05:31</t>
  </si>
  <si>
    <t>K-1191 35-04-K01191_99103676_99103676</t>
  </si>
  <si>
    <t>20.02.2022 11:15:23</t>
  </si>
  <si>
    <t>20.02.2022 14:07:05</t>
  </si>
  <si>
    <t>DEMİRKÖPRÜ TM 45-78-A00005_HatBaşıAyırıcı_53139947 M07_53139947</t>
  </si>
  <si>
    <t>OG Ayırıcı Arızası</t>
  </si>
  <si>
    <t>20.02.2022 21:34:42</t>
  </si>
  <si>
    <t>20.02.2022 22:59:58</t>
  </si>
  <si>
    <t>M-2177 35-01-M02177_A_56374011_56374011</t>
  </si>
  <si>
    <t>AG Klemens Arızası</t>
  </si>
  <si>
    <t>20.02.2022 19:09:49</t>
  </si>
  <si>
    <t>20.02.2022 22:54:14</t>
  </si>
  <si>
    <t>K-4469 35-01-K04469_911699587_911699587</t>
  </si>
  <si>
    <t>20.02.2022 12:22:46</t>
  </si>
  <si>
    <t>20.02.2022 19:07:57</t>
  </si>
  <si>
    <t>YENİ LİMAN TR-4 35-21-L00199_49798935_56407103_56407103</t>
  </si>
  <si>
    <t>20.02.2022 13:32:45</t>
  </si>
  <si>
    <t>20.02.2022 15:32:22</t>
  </si>
  <si>
    <t>DAĞISTAN TR-2 35-16-M00130_953336392_953336392</t>
  </si>
  <si>
    <t>23.02.2022 12:02:22</t>
  </si>
  <si>
    <t>23.02.2022 12:42:29</t>
  </si>
  <si>
    <t>K-1285 35-04-K01285_35-04-K01285_2359966</t>
  </si>
  <si>
    <t>23.02.2022 12:05:24</t>
  </si>
  <si>
    <t>23.02.2022 12:41:10</t>
  </si>
  <si>
    <t>TR-112 KAVAKDERE 35-14-M00112_956639302_956639302</t>
  </si>
  <si>
    <t>23.02.2022 12:14:18</t>
  </si>
  <si>
    <t>23.02.2022 17:31:53</t>
  </si>
  <si>
    <t>TR-20 45-74-M00020_A_56351984_56351984</t>
  </si>
  <si>
    <t>23.02.2022 12:13:19</t>
  </si>
  <si>
    <t>23.02.2022 12:51:44</t>
  </si>
  <si>
    <t>L-182 35-18-L00182_950460195_950460195</t>
  </si>
  <si>
    <t>23.02.2022 12:17:21</t>
  </si>
  <si>
    <t>23.02.2022 22:07:25</t>
  </si>
  <si>
    <t>TR-36 35-15-M00036_48891383_56406664_56406664</t>
  </si>
  <si>
    <t>23.02.2022 12:05:04</t>
  </si>
  <si>
    <t>23.02.2022 14:19:27</t>
  </si>
  <si>
    <t>M-251 35-09-M00251_M-252 M03_47547384</t>
  </si>
  <si>
    <t>23.02.2022 12:35:10</t>
  </si>
  <si>
    <t>23.02.2022 13:04:05</t>
  </si>
  <si>
    <t>L-332 SERKANKENT 35-18-L00332_950463276_950463276</t>
  </si>
  <si>
    <t>23.02.2022 12:35:22</t>
  </si>
  <si>
    <t>23.02.2022 15:53:56</t>
  </si>
  <si>
    <t>L-417 MIAMI EVLERİ 35-18-L00417_6133286_56366162_56366162</t>
  </si>
  <si>
    <t>23.02.2022 12:43:40</t>
  </si>
  <si>
    <t>23.02.2022 23:28:50</t>
  </si>
  <si>
    <t>ÇAYBAŞI DM-1/19 35-26-M00182_ M10_2038795</t>
  </si>
  <si>
    <t>23.02.2022 12:46:18</t>
  </si>
  <si>
    <t>23.02.2022 13:17:44</t>
  </si>
  <si>
    <t>ÖKSÜZLÜ BEYLİK MH TR-1 45-74-M00213_A_56352101_56352101</t>
  </si>
  <si>
    <t>23.02.2022 13:14:28</t>
  </si>
  <si>
    <t>M-998 35-03-M00998_910223237_910223237</t>
  </si>
  <si>
    <t>23.02.2022 12:52:28</t>
  </si>
  <si>
    <t>23.02.2022 19:36:40</t>
  </si>
  <si>
    <t>ÇAMLIK TR-6 35-13-L00462_B_56405953_56405953</t>
  </si>
  <si>
    <t>23.02.2022 12:57:26</t>
  </si>
  <si>
    <t>23.02.2022 14:25:44</t>
  </si>
  <si>
    <t>K-4022 35-01-K04022_912390951_912390951</t>
  </si>
  <si>
    <t>23.02.2022 12:56:05</t>
  </si>
  <si>
    <t>23.02.2022 14:13:27</t>
  </si>
  <si>
    <t>TR-142 35-26-M00142_956614056_956614056</t>
  </si>
  <si>
    <t>23.02.2022 12:51:51</t>
  </si>
  <si>
    <t>23.02.2022 14:04:17</t>
  </si>
  <si>
    <t>SELİMŞAHLAR TR-2 45-71-M00137_HatBaşıAyırıcı_53135159 M03_53135159</t>
  </si>
  <si>
    <t>23.02.2022 13:10:09</t>
  </si>
  <si>
    <t>23.02.2022 13:10:51</t>
  </si>
  <si>
    <t>ÖZBEY İM 35-26-A00005_TR-1/ÖLÇÜ L04_2066123</t>
  </si>
  <si>
    <t>23.02.2022 13:53:43</t>
  </si>
  <si>
    <t>KARAMAN TR-1 35-31-L00049_956598949_956598949</t>
  </si>
  <si>
    <t>23.02.2022 13:09:53</t>
  </si>
  <si>
    <t>23.02.2022 14:31:56</t>
  </si>
  <si>
    <t>ULUDERBENT TR-5 45-73-M00536_C_56386466_56386466</t>
  </si>
  <si>
    <t>23.02.2022 13:03:45</t>
  </si>
  <si>
    <t>23.02.2022 14:48:32</t>
  </si>
  <si>
    <t>TR-2/31 45-72-L00031_45-72-L00031_61317664</t>
  </si>
  <si>
    <t>23.02.2022 13:17:00</t>
  </si>
  <si>
    <t>23.02.2022 14:58:33</t>
  </si>
  <si>
    <t>L-241 35-18-L00241_950440915_950440915</t>
  </si>
  <si>
    <t>23.02.2022 13:13:10</t>
  </si>
  <si>
    <t>23.02.2022 20:14:05</t>
  </si>
  <si>
    <t>TR-2/91 45-83-L00091_45-83-L00091_2354772</t>
  </si>
  <si>
    <t>23.02.2022 16:25:07</t>
  </si>
  <si>
    <t>23.02.2022 18:47:28</t>
  </si>
  <si>
    <t>TR-63 35-19-L00063_956677915_956677915</t>
  </si>
  <si>
    <t>23.02.2022 13:24:31</t>
  </si>
  <si>
    <t>23.02.2022 15:14:40</t>
  </si>
  <si>
    <t>URLA TM-1 35-19-A00004_ALAÇATI-1 M02_2313932</t>
  </si>
  <si>
    <t>23.02.2022 13:35:01</t>
  </si>
  <si>
    <t>23.02.2022 13:54:35</t>
  </si>
  <si>
    <t>L-287 SCOTCH PARK 35-18-L00287_950459152_950459152</t>
  </si>
  <si>
    <t>23.02.2022 13:36:16</t>
  </si>
  <si>
    <t>23.02.2022 15:40:23</t>
  </si>
  <si>
    <t>TR-2/116 45-83-M00714__72410722_72410722</t>
  </si>
  <si>
    <t>23.02.2022 13:43:56</t>
  </si>
  <si>
    <t>23.02.2022 14:43:42</t>
  </si>
  <si>
    <t>CEVİZLİ MERKEZ TR-1 35-31-L00321_47798060_56352011_56352011</t>
  </si>
  <si>
    <t>23.02.2022 13:48:42</t>
  </si>
  <si>
    <t>23.02.2022 18:57:16</t>
  </si>
  <si>
    <t>EĞERCİ TR-3 35-26-L00207_947528810_947528810</t>
  </si>
  <si>
    <t>23.02.2022 13:45:25</t>
  </si>
  <si>
    <t>23.02.2022 14:27:29</t>
  </si>
  <si>
    <t>DM-2 35-17-M00002_DOLUM TESİSİ M23_2321736</t>
  </si>
  <si>
    <t>23.02.2022 13:31:23</t>
  </si>
  <si>
    <t>23.02.2022 14:15:23</t>
  </si>
  <si>
    <t>TR-142 YAĞCILAR KÖK 35-19-M00142_YAĞCILAR M01_72114553</t>
  </si>
  <si>
    <t>23.02.2022 13:53:21</t>
  </si>
  <si>
    <t>23.02.2022 14:37:37</t>
  </si>
  <si>
    <t>KIRKAĞAÇ TR-1/6 45-76-M00030__72374773_72374773</t>
  </si>
  <si>
    <t>AG Travers Arızası</t>
  </si>
  <si>
    <t>23.02.2022 14:04:38</t>
  </si>
  <si>
    <t>23.02.2022 15:07:45</t>
  </si>
  <si>
    <t>ERGÜN AS SULAMA GRUBU 35-29-L00296_A_56406503_56406503</t>
  </si>
  <si>
    <t>23.02.2022 14:08:48</t>
  </si>
  <si>
    <t>23.02.2022 14:44:18</t>
  </si>
  <si>
    <t>TEPECİK KÖPRÜ DM 35-14-M00332_TEPECİK ÇIKIŞI (M-78) M04_49833964</t>
  </si>
  <si>
    <t>23.02.2022 14:16:16</t>
  </si>
  <si>
    <t>23.02.2022 14:38:18</t>
  </si>
  <si>
    <t>K-4472 35-03-K04472_910560081_910560081</t>
  </si>
  <si>
    <t>23.02.2022 14:20:00</t>
  </si>
  <si>
    <t>23.02.2022 18:00:49</t>
  </si>
  <si>
    <t>M-1212 35-02-M01212_98791479_98791479</t>
  </si>
  <si>
    <t>23.02.2022 14:28:00</t>
  </si>
  <si>
    <t>23.02.2022 15:55:27</t>
  </si>
  <si>
    <t>K-1187 35-01-K01187_910972292_910972292</t>
  </si>
  <si>
    <t>23.02.2022 14:27:03</t>
  </si>
  <si>
    <t>23.02.2022 15:20:39</t>
  </si>
  <si>
    <t>SASKO SİTESİ TR-1 35-21-L00211_953364098_953364098</t>
  </si>
  <si>
    <t>23.02.2022 14:33:20</t>
  </si>
  <si>
    <t>23.02.2022 15:30:01</t>
  </si>
  <si>
    <t>DM-05/02 45-71-M00048_DM-5/1 M01_66503087</t>
  </si>
  <si>
    <t>23.02.2022 14:33:05</t>
  </si>
  <si>
    <t>23.02.2022 15:20:54</t>
  </si>
  <si>
    <t>GÜZELKÖY KÖK 45-71-M00123_HatBaşıAyırıcı_53135146 M03_53135146</t>
  </si>
  <si>
    <t>OG Atlama Arızası</t>
  </si>
  <si>
    <t>23.02.2022 14:34:14</t>
  </si>
  <si>
    <t>23.02.2022 15:32:19</t>
  </si>
  <si>
    <t>YENİ ORHANLI M-87 35-14-M00087_956638202_956638202</t>
  </si>
  <si>
    <t>23.02.2022 14:39:05</t>
  </si>
  <si>
    <t>23.02.2022 18:13:43</t>
  </si>
  <si>
    <t>ÇOMAKLIYAYLA TR-1 45-75-M00096_B_56393782_56393782</t>
  </si>
  <si>
    <t>23.02.2022 14:42:07</t>
  </si>
  <si>
    <t>23.02.2022 17:20:07</t>
  </si>
  <si>
    <t>PINARLI KÖK 35-20-M00085_TR-1 M05_72358821</t>
  </si>
  <si>
    <t>23.02.2022 14:49:10</t>
  </si>
  <si>
    <t>23.02.2022 15:34:16</t>
  </si>
  <si>
    <t>KUŞÇULAR DM-2 35-19-M00515_TR-319 M05_80470430</t>
  </si>
  <si>
    <t>23.02.2022 15:04:06</t>
  </si>
  <si>
    <t>23.02.2022 17:29:28</t>
  </si>
  <si>
    <t>DM-1/4 35-18-L00579_950454568_950454568</t>
  </si>
  <si>
    <t>23.02.2022 15:14:19</t>
  </si>
  <si>
    <t>23.02.2022 19:32:23</t>
  </si>
  <si>
    <t>M-2431 35-02-M02431__79812653_79812653</t>
  </si>
  <si>
    <t>23.02.2022 15:18:36</t>
  </si>
  <si>
    <t>23.02.2022 19:26:27</t>
  </si>
  <si>
    <t>DEREKÖY TR-1 35-27-M00966_C_56382333_56382333</t>
  </si>
  <si>
    <t>23.02.2022 15:16:29</t>
  </si>
  <si>
    <t>23.02.2022 17:17:03</t>
  </si>
  <si>
    <t>K-2575 35-01-K02575_910621910_910621910</t>
  </si>
  <si>
    <t>23.02.2022 15:29:42</t>
  </si>
  <si>
    <t>23.02.2022 17:39:26</t>
  </si>
  <si>
    <t>K-573 35-01-K00573_A 1A_5916474</t>
  </si>
  <si>
    <t>23.02.2022 15:44:06</t>
  </si>
  <si>
    <t>23.02.2022 16:13:43</t>
  </si>
  <si>
    <t>HALİLBEYLİ TR-6 35-27-M01055_C_56382427_56382427</t>
  </si>
  <si>
    <t>23.02.2022 15:44:36</t>
  </si>
  <si>
    <t>23.02.2022 19:17:12</t>
  </si>
  <si>
    <t>DM-1/TR-8 URLA 35-19-M00466_956668561_956668561</t>
  </si>
  <si>
    <t>23.02.2022 15:40:57</t>
  </si>
  <si>
    <t>23.02.2022 16:36:53</t>
  </si>
  <si>
    <t>L-47 DENİZKENT SİTESİ 35-14-L00047_956639891_956639891</t>
  </si>
  <si>
    <t>23.02.2022 15:41:32</t>
  </si>
  <si>
    <t>23.02.2022 19:08:37</t>
  </si>
  <si>
    <t>HİKMET GIDA KÖK 45-72-M00122_HARTA BAKIR FİDERİ ÇIKIŞ M04_66519783</t>
  </si>
  <si>
    <t>23.02.2022 15:52:43</t>
  </si>
  <si>
    <t>23.02.2022 17:14:24</t>
  </si>
  <si>
    <t>SOMA TR-5 45-82-M00005_945538847_945538847</t>
  </si>
  <si>
    <t>23.02.2022 16:02:25</t>
  </si>
  <si>
    <t>23.02.2022 17:51:33</t>
  </si>
  <si>
    <t>K-3583 35-02-K03583_99331142_99331142</t>
  </si>
  <si>
    <t>23.02.2022 16:24:14</t>
  </si>
  <si>
    <t>23.02.2022 18:13:29</t>
  </si>
  <si>
    <t>PARLAK TR-1 35-21-L00074_953358211_953358211</t>
  </si>
  <si>
    <t>23.02.2022 16:26:12</t>
  </si>
  <si>
    <t>23.02.2022 22:53:38</t>
  </si>
  <si>
    <t>M-3090 35-09-M03090_914646435_914646435</t>
  </si>
  <si>
    <t>23.02.2022 15:59:17</t>
  </si>
  <si>
    <t>23.02.2022 20:35:39</t>
  </si>
  <si>
    <t>TR-22 45-78-L00022_965973320_965973320</t>
  </si>
  <si>
    <t>23.02.2022 16:08:10</t>
  </si>
  <si>
    <t>23.02.2022 18:57:02</t>
  </si>
  <si>
    <t>DERNEKLİ TR-1 35-20-M00039_955199390_955199390</t>
  </si>
  <si>
    <t>23.02.2022 16:39:31</t>
  </si>
  <si>
    <t>23.02.2022 18:53:39</t>
  </si>
  <si>
    <t>L-308 35-18-L00308_950447503_950447503</t>
  </si>
  <si>
    <t>23.02.2022 16:38:53</t>
  </si>
  <si>
    <t>23.02.2022 23:21:25</t>
  </si>
  <si>
    <t>K-3023 35-01-K03023_C_56380577_56380577</t>
  </si>
  <si>
    <t>23.02.2022 16:37:41</t>
  </si>
  <si>
    <t>23.02.2022 18:08:40</t>
  </si>
  <si>
    <t>L-67 ELMASTAŞ 35-14-L00067_956634907_956634907</t>
  </si>
  <si>
    <t>23.02.2022 16:43:25</t>
  </si>
  <si>
    <t>23.02.2022 19:55:20</t>
  </si>
  <si>
    <t>KARAAĞAÇLI TR-13 45-71-M01075_BEYDERE KÖK M03_72307181</t>
  </si>
  <si>
    <t>23.02.2022 16:48:29</t>
  </si>
  <si>
    <t>23.02.2022 16:49:29</t>
  </si>
  <si>
    <t>MURADİYE DM-5/10 45-71-M00775_DM-5/10C M03_2124686</t>
  </si>
  <si>
    <t>23.02.2022 16:47:19</t>
  </si>
  <si>
    <t>23.02.2022 17:10:51</t>
  </si>
  <si>
    <t>İSMAİL AYRANCI SULAMA GRUBU 35-29-M00199_B_56361061_56361061</t>
  </si>
  <si>
    <t>23.02.2022 16:48:36</t>
  </si>
  <si>
    <t>23.02.2022 19:21:24</t>
  </si>
  <si>
    <t>K-3558 35-02-K03558_912743209_912743209</t>
  </si>
  <si>
    <t>23.02.2022 16:54:15</t>
  </si>
  <si>
    <t>23.02.2022 17:17:49</t>
  </si>
  <si>
    <t>K-1498 35-02-K01498_913538487_913538487</t>
  </si>
  <si>
    <t>23.02.2022 16:58:07</t>
  </si>
  <si>
    <t>23.02.2022 18:42:13</t>
  </si>
  <si>
    <t>K-1482 35-04-K01482_954699397_954699397</t>
  </si>
  <si>
    <t>23.02.2022 17:13:53</t>
  </si>
  <si>
    <t>23.02.2022 20:10:33</t>
  </si>
  <si>
    <t>KARAAĞAÇLI TR-2 45-71-M00130_45-71-M00130_72242837</t>
  </si>
  <si>
    <t>23.02.2022 17:21:47</t>
  </si>
  <si>
    <t>23.02.2022 20:13:57</t>
  </si>
  <si>
    <t>K-1465 35-03-K01465_912212838_912212838</t>
  </si>
  <si>
    <t>23.02.2022 17:21:36</t>
  </si>
  <si>
    <t>23.02.2022 20:42:10</t>
  </si>
  <si>
    <t>SELENDİ DM 45-81-M00001_SELENDİ ŞEHİR-1 M02_2321594</t>
  </si>
  <si>
    <t>23.02.2022 17:19:29</t>
  </si>
  <si>
    <t>23.02.2022 17:33:00</t>
  </si>
  <si>
    <t>ÇINARDİBİ TR-2 35-20-M00048_35-20-M00048_61278058</t>
  </si>
  <si>
    <t>23.02.2022 17:26:49</t>
  </si>
  <si>
    <t>23.02.2022 17:55:19</t>
  </si>
  <si>
    <t>KORDON KÖK 45-78-M00730_ESKİ KABAZLI M04_2105511</t>
  </si>
  <si>
    <t>23.02.2022 17:29:31</t>
  </si>
  <si>
    <t>23.02.2022 17:31:31</t>
  </si>
  <si>
    <t>DM-3/25 (MUTLU MAH. MUHTARLIK) 45-71-M00076_45172879_60985031_60985031</t>
  </si>
  <si>
    <t>Plansız Kesinti / Müdahale</t>
  </si>
  <si>
    <t>25.02.2022 23:28:23</t>
  </si>
  <si>
    <t>26.02.2022 02:54:21</t>
  </si>
  <si>
    <t>FOÇA TR-66 35-23-L00066_42133259 a3b_42054703</t>
  </si>
  <si>
    <t>26.02.2022 00:25:19</t>
  </si>
  <si>
    <t>26.02.2022 01:18:11</t>
  </si>
  <si>
    <t>L-90 RAINBOW DM 35-18-L00090_ÇEVREYOLU L-97 L-96 L-95 L-93 L01_2325080</t>
  </si>
  <si>
    <t>26.02.2022 02:10:55</t>
  </si>
  <si>
    <t>26.02.2022 04:21:26</t>
  </si>
  <si>
    <t>SARNIÇ İM 35-08-A00005_SARNIÇ-12 K11_2049271</t>
  </si>
  <si>
    <t>26.02.2022 03:01:34</t>
  </si>
  <si>
    <t>26.02.2022 03:34:06</t>
  </si>
  <si>
    <t>MURADİYE TR-5 (ESKİ MEZARLIK YANI) 45-71-M00204_EVRENOS M04_2312807</t>
  </si>
  <si>
    <t>26.02.2022 03:01:38</t>
  </si>
  <si>
    <t>26.02.2022 07:23:05</t>
  </si>
  <si>
    <t>ÜÇYOL KÖK 45-82-M00128_URUZLAR GES M06_2090645</t>
  </si>
  <si>
    <t>26.02.2022 06:04:41</t>
  </si>
  <si>
    <t>26.02.2022 08:16:41</t>
  </si>
  <si>
    <t>K-1497 35-02-K01497_912967795_912967795</t>
  </si>
  <si>
    <t>26.02.2022 07:14:10</t>
  </si>
  <si>
    <t>26.02.2022 08:58:24</t>
  </si>
  <si>
    <t>ÇANDARLI DM-TR-20 35-30-M00020_BERGAMA-1 M11_72352932</t>
  </si>
  <si>
    <t>26.02.2022 07:37:30</t>
  </si>
  <si>
    <t>26.02.2022 09:26:38</t>
  </si>
  <si>
    <t>TOYGAR KÖK 45-73-M00166_TOYGAR ÇIKIŞ M01_66715045</t>
  </si>
  <si>
    <t>26.02.2022 07:45:39</t>
  </si>
  <si>
    <t>26.02.2022 07:45:51</t>
  </si>
  <si>
    <t>M-1393 35-03-M01393_910252804_910252804</t>
  </si>
  <si>
    <t>26.02.2022 06:52:51</t>
  </si>
  <si>
    <t>26.02.2022 13:45:34</t>
  </si>
  <si>
    <t>M-2926 35-03-M02926_910300008_910300008</t>
  </si>
  <si>
    <t>26.02.2022 07:44:36</t>
  </si>
  <si>
    <t>26.02.2022 17:25:00</t>
  </si>
  <si>
    <t>TR-81 35-30-L00081_95000514013_95000514013</t>
  </si>
  <si>
    <t>26.02.2022 08:05:50</t>
  </si>
  <si>
    <t>26.02.2022 09:07:16</t>
  </si>
  <si>
    <t>KIRKAĞAÇ DM 45-76-M00043_ŞEHİR-2(GARAJ TARAFI) M09_72247471</t>
  </si>
  <si>
    <t>26.02.2022 08:11:09</t>
  </si>
  <si>
    <t>26.02.2022 08:13:00</t>
  </si>
  <si>
    <t>ULUKENT DM-1/16 35-28-M00069_ULUCAK T.M. M02_66552809</t>
  </si>
  <si>
    <t>26.02.2022 08:22:09</t>
  </si>
  <si>
    <t>26.02.2022 08:25:49</t>
  </si>
  <si>
    <t>ULUCAK TM 35-28-A00002_DSİ M06_2313768</t>
  </si>
  <si>
    <t>26.02.2022 08:22:49</t>
  </si>
  <si>
    <t>26.02.2022 08:26:44</t>
  </si>
  <si>
    <t>YENMİŞ KÖK 35-27-M00366_HatBaşıAyırıcı_54697564 M06_54697564</t>
  </si>
  <si>
    <t>OG Kesici Arızası</t>
  </si>
  <si>
    <t>26.02.2022 08:23:48</t>
  </si>
  <si>
    <t>26.02.2022 09:30:20</t>
  </si>
  <si>
    <t>K-1361 35-02-K01361_912414025_912414025</t>
  </si>
  <si>
    <t>26.02.2022 08:23:07</t>
  </si>
  <si>
    <t>26.02.2022 10:29:27</t>
  </si>
  <si>
    <t>SAKIPAĞA KÖK 35-28-M00605_TÜEKELLİ DM(TR-4) M01_66565819</t>
  </si>
  <si>
    <t>26.02.2022 08:25:15</t>
  </si>
  <si>
    <t>26.02.2022 09:26:01</t>
  </si>
  <si>
    <t>ALİ ERİSEV GRB 35-20-L00059_9750908_56360272_56360272</t>
  </si>
  <si>
    <t>26.02.2022 08:28:42</t>
  </si>
  <si>
    <t>26.02.2022 09:52:15</t>
  </si>
  <si>
    <t>AŞAĞIKIRIKLAR DM 35-16-M00448_BERGAMA TM-2 GİRİŞ M15_2334655</t>
  </si>
  <si>
    <t>26.02.2022 08:36:18</t>
  </si>
  <si>
    <t>26.02.2022 09:24:50</t>
  </si>
  <si>
    <t>TR-75 (M-775) 35-30-M00775_955297333_955297333</t>
  </si>
  <si>
    <t>26.02.2022 08:36:01</t>
  </si>
  <si>
    <t>26.02.2022 11:50:33</t>
  </si>
  <si>
    <t>AKSELENDİ İM 45-72-A00004_HatBaşıAyırıcı_53139669 L23_53139669</t>
  </si>
  <si>
    <t>26.02.2022 08:39:47</t>
  </si>
  <si>
    <t>26.02.2022 10:16:29</t>
  </si>
  <si>
    <t>KOLDERE KÖK 45-80-M00051_ÇAVUŞOĞLU TST M06_73403318</t>
  </si>
  <si>
    <t>26.02.2022 08:56:37</t>
  </si>
  <si>
    <t>26.02.2022 11:18:23</t>
  </si>
  <si>
    <t>YENİOBA KÖK 35-29-M00125_YENİÇİFTLİK M05_72191062</t>
  </si>
  <si>
    <t>26.02.2022 09:16:58</t>
  </si>
  <si>
    <t>26.02.2022 18:26:09</t>
  </si>
  <si>
    <t>TR-2/106 45-83-L00106_İBRAHİMCİ L02_72116444</t>
  </si>
  <si>
    <t>26.02.2022 09:02:00</t>
  </si>
  <si>
    <t>26.02.2022 16:07:00</t>
  </si>
  <si>
    <t>POYRAZDAMLARI TR-11 45-78-M00576_HatBaşıAyırıcı_53139336 M05_53139336</t>
  </si>
  <si>
    <t>26.02.2022 09:03:46</t>
  </si>
  <si>
    <t>26.02.2022 15:51:57</t>
  </si>
  <si>
    <t>PAŞAKÖY KÖK 45-80-M00052_AYDINLAR ÇIKIŞI M06_72063857</t>
  </si>
  <si>
    <t>26.02.2022 09:00:39</t>
  </si>
  <si>
    <t>26.02.2022 10:35:51</t>
  </si>
  <si>
    <t>BERGAMA TM 35-16-A00004_AŞAĞIKIRIKLAR-1 M06_2314062</t>
  </si>
  <si>
    <t>26.02.2022 09:07:45</t>
  </si>
  <si>
    <t>26.02.2022 09:35:11</t>
  </si>
  <si>
    <t>TR-50 35-15-M00050_35-15-M00050_66575278</t>
  </si>
  <si>
    <t>26.02.2022 09:08:49</t>
  </si>
  <si>
    <t>26.02.2022 17:10:38</t>
  </si>
  <si>
    <t>M-42 35-14-M00042_35-14-M00042_80660212</t>
  </si>
  <si>
    <t>26.02.2022 09:11:00</t>
  </si>
  <si>
    <t>26.02.2022 15:43:28</t>
  </si>
  <si>
    <t>ÇİFTLİK İM 35-18-A00003_SAĞLIKÇILAR L06_2307805</t>
  </si>
  <si>
    <t>26.02.2022 09:12:38</t>
  </si>
  <si>
    <t>26.02.2022 12:23:48</t>
  </si>
  <si>
    <t>KÖPRÜBAŞI TR-25 (SANAYİ) 45-86-M00025_KÖPRÜBAŞI TR-26 M01_72219312</t>
  </si>
  <si>
    <t>26.02.2022 09:14:00</t>
  </si>
  <si>
    <t>26.02.2022 16:45:08</t>
  </si>
  <si>
    <t>TR-2 35-19-L00002_TR-4 L03_2115693</t>
  </si>
  <si>
    <t>26.02.2022 09:13:59</t>
  </si>
  <si>
    <t>26.02.2022 13:37:04</t>
  </si>
  <si>
    <t>K-3093 35-02-K03093_D_56364677_56364677</t>
  </si>
  <si>
    <t>26.02.2022 09:17:00</t>
  </si>
  <si>
    <t>26.02.2022 12:22:41</t>
  </si>
  <si>
    <t>K-1715 35-02-K01715_B_56377600_56377600</t>
  </si>
  <si>
    <t>26.02.2022 09:18:37</t>
  </si>
  <si>
    <t>26.02.2022 18:29:35</t>
  </si>
  <si>
    <t>DENİŞ TR-1 45-82-M00340_DIREK TIPI TRAFO HUCRESI H01_2083281</t>
  </si>
  <si>
    <t>26.02.2022 09:19:00</t>
  </si>
  <si>
    <t>26.02.2022 18:58:20</t>
  </si>
  <si>
    <t>YEŞİLKÖY-1 35-26-M00790_6784998_56370476_56370476</t>
  </si>
  <si>
    <t>26.02.2022 09:16:21</t>
  </si>
  <si>
    <t>26.02.2022 12:00:40</t>
  </si>
  <si>
    <t>ULUKENT KÖK-15 35-28-M00070_ULUKENT TR-6 M05_66524933</t>
  </si>
  <si>
    <t>26.02.2022 09:07:09</t>
  </si>
  <si>
    <t>26.02.2022 09:53:42</t>
  </si>
  <si>
    <t>KUŞÇULAR DM-2 35-19-M00515_KUŞÇULAR ÖZEL TRAFOLAR M04_80470367</t>
  </si>
  <si>
    <t>26.02.2022 09:21:00</t>
  </si>
  <si>
    <t>26.02.2022 16:50:35</t>
  </si>
  <si>
    <t>YUKARI AKPINAR TR-2 35-31-L00307_35-31-L00307_65826477</t>
  </si>
  <si>
    <t>26.02.2022 09:22:53</t>
  </si>
  <si>
    <t>26.02.2022 13:34:18</t>
  </si>
  <si>
    <t>DM-25/37 45-71-M00058_A_56396824_56396824</t>
  </si>
  <si>
    <t>26.02.2022 09:29:07</t>
  </si>
  <si>
    <t>26.02.2022 15:35:56</t>
  </si>
  <si>
    <t>M-1218 35-01-M01218_A_56364276_56364276</t>
  </si>
  <si>
    <t>26.02.2022 09:11:29</t>
  </si>
  <si>
    <t>26.02.2022 10:23:48</t>
  </si>
  <si>
    <t>K-4770 35-02-K04770__72410777_72410777</t>
  </si>
  <si>
    <t>26.02.2022 09:32:00</t>
  </si>
  <si>
    <t>26.02.2022 13:41:03</t>
  </si>
  <si>
    <t>ARMUTLU TR-4 35-27-L00004_35-27-L00004_2348612</t>
  </si>
  <si>
    <t>26.02.2022 09:33:05</t>
  </si>
  <si>
    <t>26.02.2022 18:27:10</t>
  </si>
  <si>
    <t>TR-146 35-15-M00146_TR-115 - TR-33 M02_66585690</t>
  </si>
  <si>
    <t>26.02.2022 09:34:00</t>
  </si>
  <si>
    <t>26.02.2022 17:25:58</t>
  </si>
  <si>
    <t>BERGAMA TM 35-16-A00004_AŞAĞIKIRIKLAR-1 M06_2057529</t>
  </si>
  <si>
    <t>26.02.2022 10:29:21</t>
  </si>
  <si>
    <t>26.02.2022 13:35:49</t>
  </si>
  <si>
    <t>HİKMET GIDA KÖK 45-72-M00122_HARTA BAKIR FİDERİ ÇIKIŞ M04_66519746</t>
  </si>
  <si>
    <t>26.02.2022 09:35:04</t>
  </si>
  <si>
    <t>26.02.2022 10:53:43</t>
  </si>
  <si>
    <t>L-258/1 35-18-L00608__72410835_72410835</t>
  </si>
  <si>
    <t>26.02.2022 09:23:01</t>
  </si>
  <si>
    <t>26.02.2022 11:45:07</t>
  </si>
  <si>
    <t>K-2805 35-03-K02805_35-03-K02805_2366839</t>
  </si>
  <si>
    <t>26.02.2022 09:43:29</t>
  </si>
  <si>
    <t>26.02.2022 10:24:57</t>
  </si>
  <si>
    <t>ZEYTİNBURNU TR-2 45-86-M00195_915857848_915857848</t>
  </si>
  <si>
    <t>26.02.2022 09:36:58</t>
  </si>
  <si>
    <t>26.02.2022 11:41:26</t>
  </si>
  <si>
    <t>K-1531 35-08-K01531_35-08-K01531_42456622</t>
  </si>
  <si>
    <t>26.02.2022 12:54:23</t>
  </si>
  <si>
    <t>26.02.2022 15:00:58</t>
  </si>
  <si>
    <t>TR-1/17 45-72-M00017_45-72-M00017_83426686</t>
  </si>
  <si>
    <t>26.02.2022 09:46:00</t>
  </si>
  <si>
    <t>26.02.2022 11:41:00</t>
  </si>
  <si>
    <t>İNECİK TR-1 35-21-L00121_953368760_953368760</t>
  </si>
  <si>
    <t>26.02.2022 09:56:28</t>
  </si>
  <si>
    <t>26.02.2022 14:32:47</t>
  </si>
  <si>
    <t>GÜNYAKA TR-3 45-79-M00478_945573454_945573454</t>
  </si>
  <si>
    <t>26.02.2022 09:38:50</t>
  </si>
  <si>
    <t>26.02.2022 11:26:29</t>
  </si>
  <si>
    <t>SALİHLİ İM 45-78-A00001_TRF-A M13_48929114</t>
  </si>
  <si>
    <t>26.02.2022 10:04:34</t>
  </si>
  <si>
    <t>26.02.2022 15:41:46</t>
  </si>
  <si>
    <t>BÖLCEK DM 35-16-M00153_HatBaşıAyırıcı_53140723 M07_53140723</t>
  </si>
  <si>
    <t>26.02.2022 09:51:10</t>
  </si>
  <si>
    <t>26.02.2022 12:44:35</t>
  </si>
  <si>
    <t>DM-21/23 (ITIR SOKAK) 45-71-M00326_C_56397180_56397180</t>
  </si>
  <si>
    <t>26.02.2022 10:11:08</t>
  </si>
  <si>
    <t>26.02.2022 17:06:49</t>
  </si>
  <si>
    <t>YOĞURTÇULAR TR-1 35-26-M00777_DIREK TIPI TRAFO HUCRESI H01_2039143</t>
  </si>
  <si>
    <t>26.02.2022 10:12:00</t>
  </si>
  <si>
    <t>26.02.2022 11:13:47</t>
  </si>
  <si>
    <t>YENİ LİMAN TR-1 35-21-L00050_953357655_953357655</t>
  </si>
  <si>
    <t>26.02.2022 10:14:51</t>
  </si>
  <si>
    <t>26.02.2022 18:39:24</t>
  </si>
  <si>
    <t>DM-14/4b 45-71-M00543_953197331_953197331</t>
  </si>
  <si>
    <t>26.02.2022 10:14:08</t>
  </si>
  <si>
    <t>26.02.2022 12:10:27</t>
  </si>
  <si>
    <t>26.02.2022 10:25:49</t>
  </si>
  <si>
    <t>26.02.2022 11:50:49</t>
  </si>
  <si>
    <t>M-470 35-17-M00470_950307601_950307601</t>
  </si>
  <si>
    <t>26.02.2022 10:17:17</t>
  </si>
  <si>
    <t>26.02.2022 11:40:20</t>
  </si>
  <si>
    <t>ATAKÖY OVA TR-1 35-22-M00182_A_56354519_56354519</t>
  </si>
  <si>
    <t>26.02.2022 10:24:55</t>
  </si>
  <si>
    <t>26.02.2022 15:49:32</t>
  </si>
  <si>
    <t>TARIMSAL SULAMA TR-82 45-85-L00187_DIREK TIPI TRAFO HUCRESI H01_2084739</t>
  </si>
  <si>
    <t>26.02.2022 10:25:28</t>
  </si>
  <si>
    <t>26.02.2022 11:05:54</t>
  </si>
  <si>
    <t>MORDOĞAN TR-2 35-21-L00140_MORDOĞAN TR-3 L02_72183035</t>
  </si>
  <si>
    <t>26.02.2022 10:21:19</t>
  </si>
  <si>
    <t>26.02.2022 10:58:19</t>
  </si>
  <si>
    <t>K-1117 35-08-K01117_35-08-K01117_42457662</t>
  </si>
  <si>
    <t>26.02.2022 13:31:12</t>
  </si>
  <si>
    <t>26.02.2022 15:15:43</t>
  </si>
  <si>
    <t>TEKELİ DM 35-22-M00088_TEKELİ M10_48495871</t>
  </si>
  <si>
    <t>26.02.2022 10:31:39</t>
  </si>
  <si>
    <t>26.02.2022 11:06:45</t>
  </si>
  <si>
    <t>ARAPBAŞI TR-1 35-20-L00082_955203433_955203433</t>
  </si>
  <si>
    <t>26.02.2022 10:29:55</t>
  </si>
  <si>
    <t>26.02.2022 13:26:08</t>
  </si>
  <si>
    <t>PANCAR OSB DM-1 35-26-M00869_TAHTALI-1 M36_2303823</t>
  </si>
  <si>
    <t>26.02.2022 10:32:10</t>
  </si>
  <si>
    <t>26.02.2022 10:50:18</t>
  </si>
  <si>
    <t>K-50 35-01-K00050_95000514100_95000514100</t>
  </si>
  <si>
    <t>26.02.2022 10:35:05</t>
  </si>
  <si>
    <t>26.02.2022 11:55:38</t>
  </si>
  <si>
    <t>DM-3/TR-14 35-13-L00052_C_56361979_56361979</t>
  </si>
  <si>
    <t>26.02.2022 10:33:04</t>
  </si>
  <si>
    <t>26.02.2022 12:14:23</t>
  </si>
  <si>
    <t>DM-3/09 (YAYLA KABİN) 45-71-M00120_DM-3/10  DM-3/11  DM-3/12 M03_72060360</t>
  </si>
  <si>
    <t>26.02.2022 10:35:29</t>
  </si>
  <si>
    <t>26.02.2022 15:32:12</t>
  </si>
  <si>
    <t>MAVİ KÖŞE TR-1 KÖK 35-17-M00224_HatBaşıAyırıcı_65357749 M03_65357749</t>
  </si>
  <si>
    <t>28.02.2022 07:14:09</t>
  </si>
  <si>
    <t>28.02.2022 09:21:31</t>
  </si>
  <si>
    <t>ADALA TR-1 45-78-M00284_ADALA TR-2/3/7/8/9 M03_83647780</t>
  </si>
  <si>
    <t>28.02.2022 18:14:29</t>
  </si>
  <si>
    <t>28.02.2022 18:45:31</t>
  </si>
  <si>
    <t>_953222656_953222656</t>
  </si>
  <si>
    <t>28.02.2022 07:50:51</t>
  </si>
  <si>
    <t>28.02.2022 09:09:28</t>
  </si>
  <si>
    <t>DM-1/40 45-71-M00052_45-71-M00052_72072615</t>
  </si>
  <si>
    <t>28.02.2022 09:41:19</t>
  </si>
  <si>
    <t>28.02.2022 11:26:49</t>
  </si>
  <si>
    <t>GERELİ KÖYÜ KAVAKKUYU TR 9 35-15-M00226_DIREK TIPI TRAFO HUCRESI H01_2043195</t>
  </si>
  <si>
    <t>28.02.2022 08:04:45</t>
  </si>
  <si>
    <t>28.02.2022 10:05:59</t>
  </si>
  <si>
    <t>TR-28 35-15-M00028_950365099_950365099</t>
  </si>
  <si>
    <t>28.02.2022 16:10:35</t>
  </si>
  <si>
    <t>28.02.2022 18:52:12</t>
  </si>
  <si>
    <t>TR-111 ZEYTİNALANI 35-19-L00111_95000598698_95000598698</t>
  </si>
  <si>
    <t>28.02.2022 10:36:34</t>
  </si>
  <si>
    <t>28.02.2022 12:27:21</t>
  </si>
  <si>
    <t>YENİKÖY TR-1 35-15-L00365_DIREK TIPI TRAFO HUCRESI H01_2048572</t>
  </si>
  <si>
    <t>28.02.2022 10:01:06</t>
  </si>
  <si>
    <t>28.02.2022 13:00:31</t>
  </si>
  <si>
    <t>YALLIOĞLU KÖK 35-15-L00361_YENİKÖY L02_66935957</t>
  </si>
  <si>
    <t>28.02.2022 09:48:19</t>
  </si>
  <si>
    <t>28.02.2022 09:48:49</t>
  </si>
  <si>
    <t>K-3975 35-04-K03975_D D01_83782048</t>
  </si>
  <si>
    <t>28.02.2022 02:14:22</t>
  </si>
  <si>
    <t>28.02.2022 03:22:56</t>
  </si>
  <si>
    <t>KARABURUN İM 35-21-A00001_MORDOĞAN KÖYLER L02_2314241</t>
  </si>
  <si>
    <t>28.02.2022 01:03:00</t>
  </si>
  <si>
    <t>28.02.2022 01:07:28</t>
  </si>
  <si>
    <t>L-10 KARADAĞ DM 35-18-L00010_7304369 c3_5945958</t>
  </si>
  <si>
    <t>AG Box Arızası</t>
  </si>
  <si>
    <t>28.02.2022 14:03:43</t>
  </si>
  <si>
    <t>28.02.2022 16:05:40</t>
  </si>
  <si>
    <t>DOMBAYLI BAHÇELER TR-2 45-78-M00276_E_83623042_83623042</t>
  </si>
  <si>
    <t>28.02.2022 21:17:06</t>
  </si>
  <si>
    <t>28.02.2022 22:36:51</t>
  </si>
  <si>
    <t>DM-1/40 45-71-M00052_B_56403388_56403388</t>
  </si>
  <si>
    <t>28.02.2022 11:27:00</t>
  </si>
  <si>
    <t>28.02.2022 16:10:55</t>
  </si>
  <si>
    <t>SAĞANCI İM 35-16-A00003_YAVAŞÇA L06_2316405</t>
  </si>
  <si>
    <t>28.02.2022 08:32:23</t>
  </si>
  <si>
    <t>28.02.2022 09:15:12</t>
  </si>
  <si>
    <t>TURGUTLAR TR-1 35-28-M00285_35-28-M00285_2351026</t>
  </si>
  <si>
    <t>28.02.2022 08:25:36</t>
  </si>
  <si>
    <t>28.02.2022 09:30:16</t>
  </si>
  <si>
    <t>YAYALAR TR-3 45-73-M00162_945662324_945662324</t>
  </si>
  <si>
    <t>28.02.2022 18:37:30</t>
  </si>
  <si>
    <t>28.02.2022 20:20:40</t>
  </si>
  <si>
    <t>K-707 35-04-K00707_35-04-K00707_2352074</t>
  </si>
  <si>
    <t>28.02.2022 12:06:39</t>
  </si>
  <si>
    <t>28.02.2022 12:57:38</t>
  </si>
  <si>
    <t>L-112 OVACIK 35-18-L00112_950461720_950461720</t>
  </si>
  <si>
    <t>28.02.2022 18:03:03</t>
  </si>
  <si>
    <t>28.02.2022 19:11:22</t>
  </si>
  <si>
    <t>BADINCA KÖK 45-73-M00341_BADINCA-1 (TAŞLIGERE TARAFI) M04_75913004</t>
  </si>
  <si>
    <t>28.02.2022 09:27:18</t>
  </si>
  <si>
    <t>28.02.2022 12:20:16</t>
  </si>
  <si>
    <t>_950389247_950389247</t>
  </si>
  <si>
    <t>28.02.2022 12:22:02</t>
  </si>
  <si>
    <t>28.02.2022 15:31:11</t>
  </si>
  <si>
    <t>TURGUTALP TR-4 45-82-M00054_960291897_960291897</t>
  </si>
  <si>
    <t>28.02.2022 13:13:38</t>
  </si>
  <si>
    <t>28.02.2022 14:11:16</t>
  </si>
  <si>
    <t>TR-10 (M-710) 35-30-M00710_955296680_955296680</t>
  </si>
  <si>
    <t>28.02.2022 16:53:31</t>
  </si>
  <si>
    <t>28.02.2022 18:01:59</t>
  </si>
  <si>
    <t>K-3501 35-01-K03501_910823584_910823584</t>
  </si>
  <si>
    <t>28.02.2022 11:51:12</t>
  </si>
  <si>
    <t>28.02.2022 14:35:37</t>
  </si>
  <si>
    <t>KAPAKLI TR-4 45-72-M00313_DIREK TIPI TRAFO HUCRESI H01_2037109</t>
  </si>
  <si>
    <t>OG Trafo Arızası</t>
  </si>
  <si>
    <t>28.02.2022 15:54:38</t>
  </si>
  <si>
    <t>28.02.2022 18:14:27</t>
  </si>
  <si>
    <t>L-97 35-18-L00097_950439685_950439685</t>
  </si>
  <si>
    <t>28.02.2022 13:11:05</t>
  </si>
  <si>
    <t>28.02.2022 15:24:38</t>
  </si>
  <si>
    <t>K-273 35-01-K00273_R 1R_5856705</t>
  </si>
  <si>
    <t>28.02.2022 20:04:56</t>
  </si>
  <si>
    <t>01.03.2022 04:53:06</t>
  </si>
  <si>
    <t>K-1293 35-04-K01293_B_56382264_56382264</t>
  </si>
  <si>
    <t>28.02.2022 21:06:57</t>
  </si>
  <si>
    <t>28.02.2022 22:35:59</t>
  </si>
  <si>
    <t>SOMA KÖYLER DM-2 45-82-M00125_KÖYLER 34.5 M08_2035837</t>
  </si>
  <si>
    <t>28.02.2022 09:30:00</t>
  </si>
  <si>
    <t>28.02.2022 17:16:08</t>
  </si>
  <si>
    <t>L-371 35-18-L00371_8098550_60982543_60982543</t>
  </si>
  <si>
    <t>28.02.2022 02:34:20</t>
  </si>
  <si>
    <t>28.02.2022 04:19:24</t>
  </si>
  <si>
    <t>TR-75 (M-775) 35-30-M00775_955297059_955297059</t>
  </si>
  <si>
    <t>28.02.2022 11:26:01</t>
  </si>
  <si>
    <t>28.02.2022 13:52:02</t>
  </si>
  <si>
    <t>GÖRDES DM 45-75-M00050_HatBaşıAyırıcı_53135653 M11_53135653</t>
  </si>
  <si>
    <t>28.02.2022 00:44:07</t>
  </si>
  <si>
    <t>28.02.2022 02:28:07</t>
  </si>
  <si>
    <t>K-4606 35-08-K04606__79415070_79415070</t>
  </si>
  <si>
    <t>28.02.2022 14:21:30</t>
  </si>
  <si>
    <t>28.02.2022 16:25:08</t>
  </si>
  <si>
    <t>KAPAKLI DM 45-72-M00309_KAPAKLI ŞEHİR M04_2099573</t>
  </si>
  <si>
    <t>28.02.2022 01:01:37</t>
  </si>
  <si>
    <t>28.02.2022 02:47:08</t>
  </si>
  <si>
    <t>K-3338 35-02-K03338_35-02-K03338_2359363</t>
  </si>
  <si>
    <t>28.02.2022 11:20:59</t>
  </si>
  <si>
    <t>28.02.2022 11:55:05</t>
  </si>
  <si>
    <t>K-1410 35-07-K01410_912516244_912516244</t>
  </si>
  <si>
    <t>28.02.2022 15:27:03</t>
  </si>
  <si>
    <t>28.02.2022 16:47:29</t>
  </si>
  <si>
    <t>AKHİSAR İM 45-72-A00001_CAMÖNÜ L03_2058311</t>
  </si>
  <si>
    <t>28.02.2022 09:30:25</t>
  </si>
  <si>
    <t>28.02.2022 16:45:35</t>
  </si>
  <si>
    <t>GÖZTEPE İM 35-01-A00004_KÜÇÜKYALI K26_2304111</t>
  </si>
  <si>
    <t>28.02.2022 18:42:09</t>
  </si>
  <si>
    <t>28.02.2022 19:26:34</t>
  </si>
  <si>
    <t>L-10 KARADAĞ DM 35-18-L00010_TOTAL ÇIKIŞ L03_72054839</t>
  </si>
  <si>
    <t>28.02.2022 10:25:09</t>
  </si>
  <si>
    <t>28.02.2022 12:06:55</t>
  </si>
  <si>
    <t>M-2539 35-02-M02539_913081192_913081192</t>
  </si>
  <si>
    <t>28.02.2022 11:48:26</t>
  </si>
  <si>
    <t>28.02.2022 14:28:44</t>
  </si>
  <si>
    <t>M-3036 35-09-M03036_913249409_913249409</t>
  </si>
  <si>
    <t>28.02.2022 14:50:00</t>
  </si>
  <si>
    <t>28.02.2022 16:46:05</t>
  </si>
  <si>
    <t>M-3024 35-01-M03024_911037654_911037654</t>
  </si>
  <si>
    <t>28.02.2022 20:09:11</t>
  </si>
  <si>
    <t>28.02.2022 22:40:13</t>
  </si>
  <si>
    <t>SANAYİ TR-2 (DM-1/TR-28) 35-14-M00312_956645461_956645461</t>
  </si>
  <si>
    <t>28.02.2022 11:06:42</t>
  </si>
  <si>
    <t>28.02.2022 12:43:00</t>
  </si>
  <si>
    <t>L-3 TEKEL 35-18-L00003_950436400_950436400</t>
  </si>
  <si>
    <t>08.02.2022 12:34:56</t>
  </si>
  <si>
    <t>08.02.2022 15:04:03</t>
  </si>
  <si>
    <t>PAZARKÖY KÖK 45-78-L00700_PAZARKÖY TEKELİOĞLU L01_66030179</t>
  </si>
  <si>
    <t>08.02.2022 19:48:57</t>
  </si>
  <si>
    <t>08.02.2022 21:59:03</t>
  </si>
  <si>
    <t>ÇATALCA TR-4 35-22-M00823_A_56384648_56384648</t>
  </si>
  <si>
    <t>08.02.2022 19:26:44</t>
  </si>
  <si>
    <t>08.02.2022 20:54:47</t>
  </si>
  <si>
    <t>ÇOBANKÖY KÖK 35-29-L00066_HatBaşıAyırıcı_53132673 L05_53132673</t>
  </si>
  <si>
    <t>OG Direk Yıkılması</t>
  </si>
  <si>
    <t>08.02.2022 11:25:00</t>
  </si>
  <si>
    <t>08.02.2022 16:24:24</t>
  </si>
  <si>
    <t>YUSUFLU TR-1 35-20-L00227_955207475_955207475</t>
  </si>
  <si>
    <t>08.02.2022 09:07:00</t>
  </si>
  <si>
    <t>08.02.2022 10:50:27</t>
  </si>
  <si>
    <t>08.02.2022 07:18:00</t>
  </si>
  <si>
    <t>08.02.2022 07:30:51</t>
  </si>
  <si>
    <t>M-1455 35-03-M01455_910291465_910291465</t>
  </si>
  <si>
    <t>08.02.2022 19:40:27</t>
  </si>
  <si>
    <t>08.02.2022 21:39:21</t>
  </si>
  <si>
    <t>MEDAR TR-3 45-72-L00286_956478912_956478912</t>
  </si>
  <si>
    <t>08.02.2022 12:29:21</t>
  </si>
  <si>
    <t>08.02.2022 17:25:47</t>
  </si>
  <si>
    <t>KARAVELİLER TR-3 35-20-L00142_A_56407434_56407434</t>
  </si>
  <si>
    <t>08.02.2022 23:30:33</t>
  </si>
  <si>
    <t>09.02.2022 00:35:39</t>
  </si>
  <si>
    <t>ULUKENT DM-5/14 35-28-M00089_953393103_953393103</t>
  </si>
  <si>
    <t>08.02.2022 14:58:11</t>
  </si>
  <si>
    <t>08.02.2022 16:07:44</t>
  </si>
  <si>
    <t>TR-77 TARIMSAL SULAMA 45-80-M01077_45-80-M01077_2372242</t>
  </si>
  <si>
    <t>08.02.2022 08:44:44</t>
  </si>
  <si>
    <t>08.02.2022 10:59:18</t>
  </si>
  <si>
    <t>KARAKÖY TR-2 45-83-L00296_A_56395012_56395012</t>
  </si>
  <si>
    <t>08.02.2022 10:40:00</t>
  </si>
  <si>
    <t>08.02.2022 11:31:59</t>
  </si>
  <si>
    <t>MEDİ KÖK 35-27-M00425_AKALAN M01_72165947</t>
  </si>
  <si>
    <t>08.02.2022 16:32:03</t>
  </si>
  <si>
    <t>08.02.2022 17:04:29</t>
  </si>
  <si>
    <t>TR-47 45-77-L00047_945489477_945489477</t>
  </si>
  <si>
    <t>08.02.2022 09:41:28</t>
  </si>
  <si>
    <t>08.02.2022 12:21:20</t>
  </si>
  <si>
    <t>KARADAĞ OLUKÇUKUR MEVKİİ TR-1 45-73-M00289_45-73-M00289_2368535</t>
  </si>
  <si>
    <t>08.02.2022 18:49:00</t>
  </si>
  <si>
    <t>08.02.2022 23:24:09</t>
  </si>
  <si>
    <t>ARSLANLAR TM 35-26-A00004_BEŞİKÇİOĞLU M21_2058471</t>
  </si>
  <si>
    <t>08.02.2022 22:49:00</t>
  </si>
  <si>
    <t>08.02.2022 23:04:50</t>
  </si>
  <si>
    <t>TR-38 35-27-M00038_A_56371339_56371339</t>
  </si>
  <si>
    <t>08.02.2022 18:02:45</t>
  </si>
  <si>
    <t>08.02.2022 21:17:20</t>
  </si>
  <si>
    <t>BAHÇECİK TR-1 35-22-M00264_A_56374674_56374674</t>
  </si>
  <si>
    <t>08.02.2022 17:32:53</t>
  </si>
  <si>
    <t>08.02.2022 20:28:22</t>
  </si>
  <si>
    <t>ABDULLAH BOZYAKA SULAMA TR 45-71-M01304_44420203_56389202_56389202</t>
  </si>
  <si>
    <t>AG Pano Arızası</t>
  </si>
  <si>
    <t>08.02.2022 16:30:00</t>
  </si>
  <si>
    <t>08.02.2022 21:11:13</t>
  </si>
  <si>
    <t>_B_56402657_56402657</t>
  </si>
  <si>
    <t>08.02.2022 21:53:24</t>
  </si>
  <si>
    <t>08.02.2022 23:37:37</t>
  </si>
  <si>
    <t>K-558 35-01-K00558_A k558/a1_5892361</t>
  </si>
  <si>
    <t>08.02.2022 21:00:24</t>
  </si>
  <si>
    <t>09.02.2022 01:23:21</t>
  </si>
  <si>
    <t>BİMEYKO TR-3 35-30-M00050_C_56353099_56353099</t>
  </si>
  <si>
    <t>08.02.2022 16:04:08</t>
  </si>
  <si>
    <t>08.02.2022 18:28:31</t>
  </si>
  <si>
    <t>TR-12 (M-712) 35-30-M00712_955297260_955297260</t>
  </si>
  <si>
    <t>08.02.2022 22:25:19</t>
  </si>
  <si>
    <t>09.02.2022 01:11:11</t>
  </si>
  <si>
    <t>KÜNER TR-3 35-22-M00226_955282020_955282020</t>
  </si>
  <si>
    <t>08.02.2022 18:33:25</t>
  </si>
  <si>
    <t>08.02.2022 21:25:56</t>
  </si>
  <si>
    <t>TR-31(M-731) 35-30-M00731_H h1_43010769</t>
  </si>
  <si>
    <t>08.02.2022 15:30:00</t>
  </si>
  <si>
    <t>08.02.2022 19:04:06</t>
  </si>
  <si>
    <t>ALAYAKA HORZUM TR-1 45-73-M01060_A_56389287_56389287</t>
  </si>
  <si>
    <t>08.02.2022 10:03:06</t>
  </si>
  <si>
    <t>08.02.2022 17:08:58</t>
  </si>
  <si>
    <t>KURTULMUŞ TR-1 45-72-L00201_956485071_956485071</t>
  </si>
  <si>
    <t>08.02.2022 12:52:19</t>
  </si>
  <si>
    <t>08.02.2022 15:30:15</t>
  </si>
  <si>
    <t>BAĞARASI TR-15 35-23-M00362_950426201_950426201</t>
  </si>
  <si>
    <t>08.02.2022 11:33:18</t>
  </si>
  <si>
    <t>08.02.2022 15:45:22</t>
  </si>
  <si>
    <t>KESİKKÖY TR-2 35-28-M00334_953374137_953374137</t>
  </si>
  <si>
    <t>08.02.2022 08:39:23</t>
  </si>
  <si>
    <t>08.02.2022 11:16:12</t>
  </si>
  <si>
    <t>SARIAHMETLİ TR-1 45-71-M01701_43176100_56387842_56387842</t>
  </si>
  <si>
    <t>08.02.2022 19:20:52</t>
  </si>
  <si>
    <t>09.02.2022 00:22:30</t>
  </si>
  <si>
    <t>YILMAZ DM 45-80-M02976_TR-20 M03_78582776</t>
  </si>
  <si>
    <t>08.02.2022 00:44:17</t>
  </si>
  <si>
    <t>08.02.2022 02:03:33</t>
  </si>
  <si>
    <t>KARABURUN TR-1/9 35-21-L00024_A_56357249_56357249</t>
  </si>
  <si>
    <t>08.02.2022 20:12:58</t>
  </si>
  <si>
    <t>09.02.2022 01:25:13</t>
  </si>
  <si>
    <t>ÇIKRIKÇI TR-3 45-83-L00466__72373878_72373878</t>
  </si>
  <si>
    <t>08.02.2022 11:19:37</t>
  </si>
  <si>
    <t>08.02.2022 13:06:18</t>
  </si>
  <si>
    <t>K-4625 35-03-K04625_A_56366077_56366077</t>
  </si>
  <si>
    <t>08.02.2022 09:57:28</t>
  </si>
  <si>
    <t>08.02.2022 11:37:16</t>
  </si>
  <si>
    <t>HALİLLER KÖK 35-31-L00228_KİRAZ TM L012_72238536</t>
  </si>
  <si>
    <t>08.02.2022 07:33:47</t>
  </si>
  <si>
    <t>08.02.2022 07:34:07</t>
  </si>
  <si>
    <t>ARPALIK TARIMSAL SULAMA TR-6 45-83-M00344_45-83-M00344_2356839</t>
  </si>
  <si>
    <t>08.02.2022 12:31:24</t>
  </si>
  <si>
    <t>08.02.2022 13:18:03</t>
  </si>
  <si>
    <t>L-444 35-18-L00444_11004432_56371863_56371863</t>
  </si>
  <si>
    <t>08.02.2022 21:24:48</t>
  </si>
  <si>
    <t>09.02.2022 01:17:09</t>
  </si>
  <si>
    <t>K-3083 35-04-K03083_913722451_913722451</t>
  </si>
  <si>
    <t>08.02.2022 19:03:06</t>
  </si>
  <si>
    <t>08.02.2022 20:02:39</t>
  </si>
  <si>
    <t>M-1335 KAYADİBİ KÖK 35-02-M01335_M-1157 KARAÇAM M05_2319919</t>
  </si>
  <si>
    <t>08.02.2022 23:35:00</t>
  </si>
  <si>
    <t>08.02.2022 23:45:00</t>
  </si>
  <si>
    <t>L-55 ÖZMET 35-14-L00055_35-14-L00055_2375377</t>
  </si>
  <si>
    <t>08.02.2022 21:40:13</t>
  </si>
  <si>
    <t>08.02.2022 22:31:10</t>
  </si>
  <si>
    <t>CAMBAZLI KÖK 45-84-M00005_KARGIN M04_50241504</t>
  </si>
  <si>
    <t>08.02.2022 13:49:38</t>
  </si>
  <si>
    <t>08.02.2022 15:53:03</t>
  </si>
  <si>
    <t>KARABULU KÖK 35-31-L00227_İĞDELİ L02_2119132</t>
  </si>
  <si>
    <t>08.02.2022 04:09:17</t>
  </si>
  <si>
    <t>08.02.2022 04:09:37</t>
  </si>
  <si>
    <t>GERMİYAN İM 35-18-A00004_HatBaşıAyırıcı_53138485 L02_53138485</t>
  </si>
  <si>
    <t>08.02.2022 20:17:58</t>
  </si>
  <si>
    <t>08.02.2022 23:27:49</t>
  </si>
  <si>
    <t>ARAPBAŞI TR-1 35-20-L00082_955210792_955210792</t>
  </si>
  <si>
    <t>08.02.2022 14:25:05</t>
  </si>
  <si>
    <t>08.02.2022 15:09:48</t>
  </si>
  <si>
    <t>HAMZABABA TR-1 35-27-M01048_914012867_914012867</t>
  </si>
  <si>
    <t>08.02.2022 17:03:10</t>
  </si>
  <si>
    <t>08.02.2022 20:02:18</t>
  </si>
  <si>
    <t>ALİ ERİSEV GRB 35-20-L00059_35-20-L00059_2351721</t>
  </si>
  <si>
    <t>08.02.2022 18:38:54</t>
  </si>
  <si>
    <t>09.02.2022 00:02:39</t>
  </si>
  <si>
    <t>ALTINOLUK TR-5 35-31-L00442_A_56406511_56406511</t>
  </si>
  <si>
    <t>08.02.2022 16:10:17</t>
  </si>
  <si>
    <t>08.02.2022 20:13:36</t>
  </si>
  <si>
    <t>MENEMEN TR-87 (DM-5/31) 35-28-M00687_953374692_953374692</t>
  </si>
  <si>
    <t>08.02.2022 13:12:00</t>
  </si>
  <si>
    <t>08.02.2022 15:53:37</t>
  </si>
  <si>
    <t>08.02.2022 04:27:17</t>
  </si>
  <si>
    <t>08.02.2022 09:00:31</t>
  </si>
  <si>
    <t>K-2377 35-08-K02377_956276445_956276445</t>
  </si>
  <si>
    <t>08.02.2022 19:32:21</t>
  </si>
  <si>
    <t>08.02.2022 20:44:12</t>
  </si>
  <si>
    <t>YASEMİN DM 35-19-M00002_ÖZBEK M03_2333725</t>
  </si>
  <si>
    <t>08.02.2022 21:07:02</t>
  </si>
  <si>
    <t>08.02.2022 21:29:11</t>
  </si>
  <si>
    <t>GÜLKENT TR-2 35-30-M00225_B_56404770_56404770</t>
  </si>
  <si>
    <t>08.02.2022 20:30:41</t>
  </si>
  <si>
    <t>08.02.2022 21:39:11</t>
  </si>
  <si>
    <t>TR-2/30 45-72-L00030_H H03_65856393</t>
  </si>
  <si>
    <t>08.02.2022 23:15:35</t>
  </si>
  <si>
    <t>09.02.2022 01:45:34</t>
  </si>
  <si>
    <t>ÇOBANKÖY KÖK 35-29-L00066_HAMAMKÖY FİDERİ L05_72212362</t>
  </si>
  <si>
    <t>08.02.2022 06:35:07</t>
  </si>
  <si>
    <t>08.02.2022 11:02:47</t>
  </si>
  <si>
    <t>HALİLBEYLİ TR-3 35-27-M01052_98707573_98707573</t>
  </si>
  <si>
    <t>08.02.2022 21:59:27</t>
  </si>
  <si>
    <t>08.02.2022 23:55:27</t>
  </si>
  <si>
    <t>L-336 REİSDERE 35-18-L00336_950439113_950439113</t>
  </si>
  <si>
    <t>08.02.2022 10:48:42</t>
  </si>
  <si>
    <t>08.02.2022 12:25:46</t>
  </si>
  <si>
    <t>KAVAKLIDERE TR-12 45-73-M00145_TR-13 M02_2317694</t>
  </si>
  <si>
    <t>08.02.2022 16:49:57</t>
  </si>
  <si>
    <t>08.02.2022 17:48:31</t>
  </si>
  <si>
    <t>08.02.2022 08:51:38</t>
  </si>
  <si>
    <t>08.02.2022 10:39:42</t>
  </si>
  <si>
    <t>L-254 35-18-L00254_950200016_950200016</t>
  </si>
  <si>
    <t>08.02.2022 18:32:42</t>
  </si>
  <si>
    <t>09.02.2022 02:11:33</t>
  </si>
  <si>
    <t>KÖSEDERE TR-2 35-21-L00125_A_56376251_56376251</t>
  </si>
  <si>
    <t>08.02.2022 08:22:09</t>
  </si>
  <si>
    <t>08.02.2022 10:37:15</t>
  </si>
  <si>
    <t>ÜÇYOL KÖK 45-82-M00128_URUZLAR GES M06_2090646</t>
  </si>
  <si>
    <t>08.02.2022 23:38:12</t>
  </si>
  <si>
    <t>09.02.2022 00:30:25</t>
  </si>
  <si>
    <t>_913475783_913475783</t>
  </si>
  <si>
    <t>08.02.2022 19:14:25</t>
  </si>
  <si>
    <t>08.02.2022 21:11:14</t>
  </si>
  <si>
    <t>CAMBAZLI KÖK 45-84-M00005_KARGIN M04_50241540</t>
  </si>
  <si>
    <t>08.02.2022 12:19:27</t>
  </si>
  <si>
    <t>08.02.2022 13:43:27</t>
  </si>
  <si>
    <t>BOYNUYOĞUN KÖK 35-29-L00051_DM-1 L07_72215396</t>
  </si>
  <si>
    <t>08.02.2022 18:09:20</t>
  </si>
  <si>
    <t>08.02.2022 18:31:04</t>
  </si>
  <si>
    <t>TATLIÇEŞME CÜCELER TR-1 45-77-L00205_945495039_945495039</t>
  </si>
  <si>
    <t>08.02.2022 07:44:15</t>
  </si>
  <si>
    <t>08.02.2022 10:20:49</t>
  </si>
  <si>
    <t>GİRELLİ KIROĞLAN TR-4 45-73-M00764_A_56389549_56389549</t>
  </si>
  <si>
    <t>08.02.2022 15:21:30</t>
  </si>
  <si>
    <t>08.02.2022 17:05:05</t>
  </si>
  <si>
    <t>SANCAKLI BOZKÖY KÖK 45-71-M00087_SULAMA M02_61320770</t>
  </si>
  <si>
    <t>02.02.2022 20:06:20</t>
  </si>
  <si>
    <t>02.02.2022 22:57:00</t>
  </si>
  <si>
    <t>M-2326 35-04-M02326_95001173089_95001173089</t>
  </si>
  <si>
    <t>02.02.2022 17:43:36</t>
  </si>
  <si>
    <t>02.02.2022 21:30:29</t>
  </si>
  <si>
    <t>DİKİLİ İM 35-30-A00001_ALTINOVA-1 M08_72357026</t>
  </si>
  <si>
    <t>02.02.2022 18:11:38</t>
  </si>
  <si>
    <t>02.02.2022 18:30:56</t>
  </si>
  <si>
    <t>K-1179 35-08-K01179_912443551_912443551</t>
  </si>
  <si>
    <t>02.02.2022 13:15:10</t>
  </si>
  <si>
    <t>02.02.2022 16:44:06</t>
  </si>
  <si>
    <t>OVACIK TR-7 35-31-L00149_47822087_56353083_56353083</t>
  </si>
  <si>
    <t>02.02.2022 15:57:18</t>
  </si>
  <si>
    <t>02.02.2022 17:40:24</t>
  </si>
  <si>
    <t>İBRAHİM DEMİRDEN TR-2 45-71-M00968_45-71-M00968_2369196</t>
  </si>
  <si>
    <t>02.02.2022 16:10:18</t>
  </si>
  <si>
    <t>02.02.2022 20:24:07</t>
  </si>
  <si>
    <t>02.02.2022 07:54:57</t>
  </si>
  <si>
    <t>02.02.2022 07:57:35</t>
  </si>
  <si>
    <t>SAKARLI KÖK 45-76-M00046_BADEMLİ M02_72214503</t>
  </si>
  <si>
    <t>02.02.2022 18:38:48</t>
  </si>
  <si>
    <t>02.02.2022 22:39:59</t>
  </si>
  <si>
    <t>GÖKTEPE TR-2 35-28-M00270_953379053_953379053</t>
  </si>
  <si>
    <t>02.02.2022 15:47:02</t>
  </si>
  <si>
    <t>02.02.2022 18:37:30</t>
  </si>
  <si>
    <t>TİRE TR-6/A 35-29-L00007_95000501245_95000501245</t>
  </si>
  <si>
    <t>02.02.2022 15:14:46</t>
  </si>
  <si>
    <t>02.02.2022 17:15:54</t>
  </si>
  <si>
    <t>KIRCALAR DM 35-16-M00261_TIRMANLAR DM M04_72041788</t>
  </si>
  <si>
    <t>02.02.2022 22:27:07</t>
  </si>
  <si>
    <t>02.02.2022 22:27:17</t>
  </si>
  <si>
    <t>TR-1/46 (25/17c) 45-71-M00146_A_56403130_56403130</t>
  </si>
  <si>
    <t>02.02.2022 08:59:11</t>
  </si>
  <si>
    <t>02.02.2022 11:24:10</t>
  </si>
  <si>
    <t>TR-12 HÜKÜMET KONAĞI 35-19-M00012_6785513_56372493_56372493</t>
  </si>
  <si>
    <t>02.02.2022 14:25:14</t>
  </si>
  <si>
    <t>02.02.2022 16:01:01</t>
  </si>
  <si>
    <t>K-1654 35-07-K01654_98859045_98859045</t>
  </si>
  <si>
    <t>02.02.2022 11:53:21</t>
  </si>
  <si>
    <t>02.02.2022 13:55:08</t>
  </si>
  <si>
    <t>KARABULU TR-2 35-31-L00349_956571190_956571190</t>
  </si>
  <si>
    <t>02.02.2022 17:46:41</t>
  </si>
  <si>
    <t>02.02.2022 21:04:23</t>
  </si>
  <si>
    <t>DAĞDERE TR-3 45-72-M00258_C_66325042_66325042</t>
  </si>
  <si>
    <t>02.02.2022 15:35:53</t>
  </si>
  <si>
    <t>02.02.2022 21:05:42</t>
  </si>
  <si>
    <t>M-2911 35-01-M02911_911728021_911728021</t>
  </si>
  <si>
    <t>02.02.2022 20:17:24</t>
  </si>
  <si>
    <t>03.02.2022 04:12:53</t>
  </si>
  <si>
    <t>İĞDELİ DAMLAR SOKAK TR-4 35-31-L00344_47904917_56385165_56385165</t>
  </si>
  <si>
    <t>02.02.2022 20:28:21</t>
  </si>
  <si>
    <t>02.02.2022 22:51:37</t>
  </si>
  <si>
    <t>L-313 ESKİ DOSTLAR SİTESİ 35-18-L00313_7819168_56357073_56357073</t>
  </si>
  <si>
    <t>02.02.2022 14:29:35</t>
  </si>
  <si>
    <t>02.02.2022 22:41:07</t>
  </si>
  <si>
    <t>DM-20/13 (ÇAPRA KABİN) 45-71-M00272_TR-90-91-92-93 M02_2052532</t>
  </si>
  <si>
    <t>OG İletken Kopması</t>
  </si>
  <si>
    <t>02.02.2022 16:46:00</t>
  </si>
  <si>
    <t>02.02.2022 19:53:05</t>
  </si>
  <si>
    <t>ALAŞEHİR TR-57 45-73-M00057_TR-58 TR-86 M01_81564840</t>
  </si>
  <si>
    <t>02.02.2022 13:20:00</t>
  </si>
  <si>
    <t>02.02.2022 16:08:49</t>
  </si>
  <si>
    <t>ALİAĞA GIS TM 35-17-A00014_EGE GÜBRE-1 (2H06) M019_66128139</t>
  </si>
  <si>
    <t>02.02.2022 21:23:00</t>
  </si>
  <si>
    <t>02.02.2022 21:33:33</t>
  </si>
  <si>
    <t>_A_56366444_56366444</t>
  </si>
  <si>
    <t>02.02.2022 10:18:27</t>
  </si>
  <si>
    <t>02.02.2022 18:05:04</t>
  </si>
  <si>
    <t>SARIGÖL TR-52 45-79-M00052_A_56396206_56396206</t>
  </si>
  <si>
    <t>02.02.2022 17:26:48</t>
  </si>
  <si>
    <t>02.02.2022 19:17:56</t>
  </si>
  <si>
    <t>GÜLKENT KÖK-3 35-30-M00219_ALTINOVA-1 ÇIKIŞ M05_2099586</t>
  </si>
  <si>
    <t>02.02.2022 19:38:41</t>
  </si>
  <si>
    <t>02.02.2022 20:00:27</t>
  </si>
  <si>
    <t>02.02.2022 17:35:24</t>
  </si>
  <si>
    <t>02.02.2022 19:22:22</t>
  </si>
  <si>
    <t>PANCAR OSB DM-1 35-26-M00869_AYRANCILAR-2 M09_2123006</t>
  </si>
  <si>
    <t>02.02.2022 02:26:56</t>
  </si>
  <si>
    <t>02.02.2022 02:47:00</t>
  </si>
  <si>
    <t>DİNDARLI KÖK TR-3 KAKLIK 45-79-M00395_KIZILÇUKUR GÜNYAKA KARACAALİ BEYHARMAN M06_72035371</t>
  </si>
  <si>
    <t>02.02.2022 20:16:37</t>
  </si>
  <si>
    <t>02.02.2022 20:17:27</t>
  </si>
  <si>
    <t>TR-5 35-19-L00005_BOZAVLU TRAFO L02_72124009</t>
  </si>
  <si>
    <t>02.02.2022 20:45:08</t>
  </si>
  <si>
    <t>02.02.2022 22:23:00</t>
  </si>
  <si>
    <t>K-4042 35-02-K04042_B_56374548_56374548</t>
  </si>
  <si>
    <t>02.02.2022 09:58:24</t>
  </si>
  <si>
    <t>02.02.2022 14:50:07</t>
  </si>
  <si>
    <t>TR-51 35-27-M00051_F F01_72824759</t>
  </si>
  <si>
    <t>02.02.2022 20:52:46</t>
  </si>
  <si>
    <t>02.02.2022 22:34:34</t>
  </si>
  <si>
    <t>02.02.2022 16:08:16</t>
  </si>
  <si>
    <t>02.02.2022 16:17:00</t>
  </si>
  <si>
    <t>TAHTALI TM 35-22-A00001_GÜMÜLDÜR-4 M09_2307936</t>
  </si>
  <si>
    <t>02.02.2022 22:41:08</t>
  </si>
  <si>
    <t>02.02.2022 22:46:00</t>
  </si>
  <si>
    <t>K-55 35-04-K00055_99385602_99385602</t>
  </si>
  <si>
    <t>02.02.2022 07:53:37</t>
  </si>
  <si>
    <t>02.02.2022 09:37:48</t>
  </si>
  <si>
    <t>AKÇAŞEHİR KÖK 35-29-L00035_AKYURT ENH L03_72208827</t>
  </si>
  <si>
    <t>OG Parafudr Patlaması</t>
  </si>
  <si>
    <t>02.02.2022 23:44:00</t>
  </si>
  <si>
    <t>03.02.2022 01:00:20</t>
  </si>
  <si>
    <t>ANDAK KÖK 35-23-M00312_ANDAK GES DM M03_41958338</t>
  </si>
  <si>
    <t>02.02.2022 21:41:38</t>
  </si>
  <si>
    <t>02.02.2022 22:30:18</t>
  </si>
  <si>
    <t>TR-84 45-78-L00084_49415953_56406736_56406736</t>
  </si>
  <si>
    <t>AG Yük Ayırıcı Arızası</t>
  </si>
  <si>
    <t>02.02.2022 17:27:10</t>
  </si>
  <si>
    <t>02.02.2022 18:56:05</t>
  </si>
  <si>
    <t>SARIGÖL DM 45-79-M00069_DADAĞLI FİDERİ M17_2076608</t>
  </si>
  <si>
    <t>02.02.2022 14:13:33</t>
  </si>
  <si>
    <t>02.02.2022 14:52:11</t>
  </si>
  <si>
    <t>L-300 DM 35-18-L00300_35-18-L00300_2351162</t>
  </si>
  <si>
    <t>02.02.2022 12:23:59</t>
  </si>
  <si>
    <t>02.02.2022 15:29:49</t>
  </si>
  <si>
    <t>DM-8/3 45-71-M00538_953198793_953198793</t>
  </si>
  <si>
    <t>AG Box / Sdk Abone Çıkış Faz Sigorta Atığı</t>
  </si>
  <si>
    <t>02.02.2022 22:26:26</t>
  </si>
  <si>
    <t>03.02.2022 01:09:29</t>
  </si>
  <si>
    <t>K-1383 35-01-K01383_911240309_911240309</t>
  </si>
  <si>
    <t>02.02.2022 07:47:07</t>
  </si>
  <si>
    <t>02.02.2022 11:41:11</t>
  </si>
  <si>
    <t>02.02.2022 11:38:00</t>
  </si>
  <si>
    <t>02.02.2022 13:01:50</t>
  </si>
  <si>
    <t>KARABURUN TR-1 35-21-L00001_35-21-L00001_2365917</t>
  </si>
  <si>
    <t>02.02.2022 12:02:11</t>
  </si>
  <si>
    <t>02.02.2022 15:58:05</t>
  </si>
  <si>
    <t>TR-11/9B 45-71-M01981_953244431_953244431</t>
  </si>
  <si>
    <t>02.02.2022 17:54:39</t>
  </si>
  <si>
    <t>02.02.2022 21:35:38</t>
  </si>
  <si>
    <t>K-18 35-04-K00018_F F2B_5835693</t>
  </si>
  <si>
    <t>02.02.2022 22:35:25</t>
  </si>
  <si>
    <t>03.02.2022 00:58:54</t>
  </si>
  <si>
    <t>TR-7 35-16-L00007_47588427_56353625_56353625</t>
  </si>
  <si>
    <t>02.02.2022 12:53:00</t>
  </si>
  <si>
    <t>02.02.2022 14:19:00</t>
  </si>
  <si>
    <t>YUKARIKEMER NARLI MAHALLESİ TR 45-78-M00634_45-78-M00634_2352554</t>
  </si>
  <si>
    <t>02.02.2022 22:57:04</t>
  </si>
  <si>
    <t>03.02.2022 00:20:10</t>
  </si>
  <si>
    <t>02.02.2022 14:52:22</t>
  </si>
  <si>
    <t>02.02.2022 15:27:00</t>
  </si>
  <si>
    <t>YUKARIBEY DM (TR-3) 35-16-M00866_AŞAĞICUMA DM M02_79464823</t>
  </si>
  <si>
    <t>02.02.2022 14:30:26</t>
  </si>
  <si>
    <t>02.02.2022 14:44:00</t>
  </si>
  <si>
    <t>GERMİYAN İM 35-18-A00004_HatBaşıAyırıcı_53138279 L05_53138279</t>
  </si>
  <si>
    <t>02.02.2022 09:28:19</t>
  </si>
  <si>
    <t>02.02.2022 12:09:50</t>
  </si>
  <si>
    <t>ALİZE KÖK 35-18-M00059_HatBaşıAyırıcı_53138296 M09_53138296</t>
  </si>
  <si>
    <t>02.02.2022 18:47:32</t>
  </si>
  <si>
    <t>02.02.2022 21:55:04</t>
  </si>
  <si>
    <t>DERBENT İM-DM 45-83-A00004_MANİSA-2 M12_2097148</t>
  </si>
  <si>
    <t>02.02.2022 21:59:17</t>
  </si>
  <si>
    <t>02.02.2022 22:45:08</t>
  </si>
  <si>
    <t>M-263 35-09-M00263_M-251 M01_47547813</t>
  </si>
  <si>
    <t>02.02.2022 21:21:27</t>
  </si>
  <si>
    <t>02.02.2022 22:15:26</t>
  </si>
  <si>
    <t>GERMİYAN İM 35-18-A00004_GERMİYAN EVLERİ L05_2064614</t>
  </si>
  <si>
    <t>02.02.2022 11:43:23</t>
  </si>
  <si>
    <t>02.02.2022 12:00:14</t>
  </si>
  <si>
    <t>KALİTE KÖK 35-26-M00860_ONUR ACAR-ÇALIŞKANLAR M03_65889140</t>
  </si>
  <si>
    <t>OG Yeraltı Kablo Arızası</t>
  </si>
  <si>
    <t>02.02.2022 01:21:05</t>
  </si>
  <si>
    <t>02.02.2022 04:55:54</t>
  </si>
  <si>
    <t>M-2465 35-09-M02465_966750621_966750621</t>
  </si>
  <si>
    <t>02.02.2022 06:24:16</t>
  </si>
  <si>
    <t>02.02.2022 08:45:04</t>
  </si>
  <si>
    <t>S.S.ÖZBURAK SİTESİ TR 35-30-L00107_DIREK TIPI TRAFO HUCRESI H01_2043614</t>
  </si>
  <si>
    <t>02.02.2022 10:41:07</t>
  </si>
  <si>
    <t>02.02.2022 19:31:04</t>
  </si>
  <si>
    <t>KARABURUN BOZKÖY 35-21-L00053_A_56358260_56358260</t>
  </si>
  <si>
    <t>02.02.2022 17:54:47</t>
  </si>
  <si>
    <t>03.02.2022 03:42:51</t>
  </si>
  <si>
    <t>K-31 35-01-K00031_910830533_910830533</t>
  </si>
  <si>
    <t>02.02.2022 17:18:00</t>
  </si>
  <si>
    <t>02.02.2022 19:31:49</t>
  </si>
  <si>
    <t>_912472766_912472766</t>
  </si>
  <si>
    <t>02.02.2022 11:12:59</t>
  </si>
  <si>
    <t>02.02.2022 12:04:04</t>
  </si>
  <si>
    <t>M-954 35-02-M00954_F_56364582_56364582</t>
  </si>
  <si>
    <t>02.02.2022 17:37:22</t>
  </si>
  <si>
    <t>02.02.2022 18:53:52</t>
  </si>
  <si>
    <t>L-300 DM 35-18-L00300_L-454 L10_2329803</t>
  </si>
  <si>
    <t>02.02.2022 11:47:06</t>
  </si>
  <si>
    <t>02.02.2022 13:03:09</t>
  </si>
  <si>
    <t>K-4033 35-01-K04033_912078405_912078405</t>
  </si>
  <si>
    <t>02.02.2022 18:21:13</t>
  </si>
  <si>
    <t>02.02.2022 19:20:16</t>
  </si>
  <si>
    <t>ORTAKÖY KÖK 45-78-M01336_DEMİRKÖPRÜ M01_81494435</t>
  </si>
  <si>
    <t>02.02.2022 07:17:07</t>
  </si>
  <si>
    <t>02.02.2022 07:19:46</t>
  </si>
  <si>
    <t>ORTAKÖY KÖK 45-78-M01336_GÖKEYÜP M03_81494432</t>
  </si>
  <si>
    <t>02.02.2022 05:52:48</t>
  </si>
  <si>
    <t>02.02.2022 05:58:16</t>
  </si>
  <si>
    <t>KEMALİYE DM (TR-1) 45-73-M00150_HatBaşıAyırıcı_53135429 M02_53135429</t>
  </si>
  <si>
    <t>02.02.2022 20:33:48</t>
  </si>
  <si>
    <t>02.02.2022 22:25:40</t>
  </si>
  <si>
    <t>ALİZE KÖK 35-18-M00059_TATAR DM (İYTE)-1 M09_72185134</t>
  </si>
  <si>
    <t>02.02.2022 18:11:32</t>
  </si>
  <si>
    <t>02.02.2022 18:48:40</t>
  </si>
  <si>
    <t>L-266 35-18-L00266_A_56369139_56369139</t>
  </si>
  <si>
    <t>02.02.2022 20:55:23</t>
  </si>
  <si>
    <t>03.02.2022 03:20:37</t>
  </si>
  <si>
    <t>M-1335 KAYADİBİ KÖK 35-02-M01335_M-640 TRT ÇIKIŞI M03_2333770</t>
  </si>
  <si>
    <t>02.02.2022 22:52:00</t>
  </si>
  <si>
    <t>02.02.2022 22:57:37</t>
  </si>
  <si>
    <t>MENDERES DM-2/TR-1 35-22-M00300_MENDERES-1 M17_2095708</t>
  </si>
  <si>
    <t>02.02.2022 15:53:03</t>
  </si>
  <si>
    <t>02.02.2022 15:57:30</t>
  </si>
  <si>
    <t>BİMEYKO KÖK-10 35-30-M00048_BİMEYKO TR-3 M04_2107754</t>
  </si>
  <si>
    <t>02.02.2022 11:54:46</t>
  </si>
  <si>
    <t>02.02.2022 15:26:13</t>
  </si>
  <si>
    <t>TR-3 45-77-L00003_A_56395841_56395841</t>
  </si>
  <si>
    <t>02.02.2022 19:46:47</t>
  </si>
  <si>
    <t>02.02.2022 21:10:06</t>
  </si>
  <si>
    <t>AZİZTEPE ÇAM MAH. TR-1 45-73-M00211_945688981_945688981</t>
  </si>
  <si>
    <t>03.02.2022 15:09:43</t>
  </si>
  <si>
    <t>03.02.2022 17:11:25</t>
  </si>
  <si>
    <t>DM-14/3 45-71-M00387_966489253_966489253</t>
  </si>
  <si>
    <t>03.02.2022 11:39:40</t>
  </si>
  <si>
    <t>03.02.2022 13:18:59</t>
  </si>
  <si>
    <t>ÇİFTLİK İM 35-18-A00003_HatBaşıAyırıcı_53138379 L14_53138379</t>
  </si>
  <si>
    <t>03.02.2022 08:56:36</t>
  </si>
  <si>
    <t>03.02.2022 14:16:55</t>
  </si>
  <si>
    <t>NURİYE TR-2 45-80-M00091_A_56385124_56385124</t>
  </si>
  <si>
    <t>03.02.2022 18:54:21</t>
  </si>
  <si>
    <t>03.02.2022 20:21:46</t>
  </si>
  <si>
    <t>M-1543 35-01-M01543_910783889_910783889</t>
  </si>
  <si>
    <t>03.02.2022 09:50:57</t>
  </si>
  <si>
    <t>03.02.2022 11:40:00</t>
  </si>
  <si>
    <t>BAYRAM KARAKOÇ SULAMA GRUBU TR 35-27-L00132_95000548742_95000548742</t>
  </si>
  <si>
    <t>03.02.2022 17:15:27</t>
  </si>
  <si>
    <t>03.02.2022 19:38:59</t>
  </si>
  <si>
    <t>BEZİRGANLI ÇAMLIK TR-1 45-78-M00250_49417608_56407551_56407551</t>
  </si>
  <si>
    <t>03.02.2022 06:07:34</t>
  </si>
  <si>
    <t>03.02.2022 07:28:59</t>
  </si>
  <si>
    <t>YASEMİN DM 35-19-M00002_HatBaşıAyırıcı_53137379 M02_53137379</t>
  </si>
  <si>
    <t>03.02.2022 14:27:11</t>
  </si>
  <si>
    <t>03.02.2022 17:47:59</t>
  </si>
  <si>
    <t>AKHİSAR İM 45-72-A00001_BAŞLAMIŞ L02_2058313</t>
  </si>
  <si>
    <t>03.02.2022 09:15:23</t>
  </si>
  <si>
    <t>03.02.2022 09:16:05</t>
  </si>
  <si>
    <t>KARABURUN İM 35-21-A00001_KÜÇÜKBAHÇE L05_2063035</t>
  </si>
  <si>
    <t>03.02.2022 11:11:06</t>
  </si>
  <si>
    <t>03.02.2022 11:49:47</t>
  </si>
  <si>
    <t>ÇUKURALTI M-27 35-25-M00075__83112675_83112675</t>
  </si>
  <si>
    <t>03.02.2022 00:18:50</t>
  </si>
  <si>
    <t>03.02.2022 01:20:39</t>
  </si>
  <si>
    <t>TEPEYNİHAN TR-1 45-81-M00244_A_56398846_56398846</t>
  </si>
  <si>
    <t>03.02.2022 17:10:00</t>
  </si>
  <si>
    <t>03.02.2022 18:09:29</t>
  </si>
  <si>
    <t>K-1620 35-08-K01620_913210295_913210295</t>
  </si>
  <si>
    <t>03.02.2022 10:47:44</t>
  </si>
  <si>
    <t>03.02.2022 13:56:40</t>
  </si>
  <si>
    <t>L-295 35-18-L00295_6197188_56370564_56370564</t>
  </si>
  <si>
    <t>03.02.2022 08:00:01</t>
  </si>
  <si>
    <t>03.02.2022 11:33:47</t>
  </si>
  <si>
    <t>MENEMEN DM-6/31 35-28-L00094_953384771_953384771</t>
  </si>
  <si>
    <t>03.02.2022 17:42:31</t>
  </si>
  <si>
    <t>03.02.2022 18:34:46</t>
  </si>
  <si>
    <t>DEREKÖY TR-46 35-22-M00652_A_81564645_81564645</t>
  </si>
  <si>
    <t>03.02.2022 18:12:17</t>
  </si>
  <si>
    <t>03.02.2022 20:51:44</t>
  </si>
  <si>
    <t>M-2204 DOĞANCILAR TR-5 35-03-M02204_915026328_915026328</t>
  </si>
  <si>
    <t>03.02.2022 15:28:43</t>
  </si>
  <si>
    <t>03.02.2022 20:16:35</t>
  </si>
  <si>
    <t>TR-2/73-A 45-83-L00151_IRLAMAZ KÖK L03_72157732</t>
  </si>
  <si>
    <t>03.02.2022 15:50:57</t>
  </si>
  <si>
    <t>03.02.2022 16:19:56</t>
  </si>
  <si>
    <t>K-34 35-01-K00034_911382245_911382245</t>
  </si>
  <si>
    <t>03.02.2022 03:00:09</t>
  </si>
  <si>
    <t>03.02.2022 06:16:16</t>
  </si>
  <si>
    <t>L-295 35-18-L00295_DIREK TIPI TRAFO HUCRESI H01_2099652</t>
  </si>
  <si>
    <t>03.02.2022 11:55:23</t>
  </si>
  <si>
    <t>03.02.2022 17:56:24</t>
  </si>
  <si>
    <t>YAKAKÖY KÖK 45-75-M00067_KAYACIK KÖK M01_2092153</t>
  </si>
  <si>
    <t>03.02.2022 12:25:37</t>
  </si>
  <si>
    <t>03.02.2022 12:26:17</t>
  </si>
  <si>
    <t>DÜNDARLI TR-1 35-24-M00202_955222277_955222277</t>
  </si>
  <si>
    <t>03.02.2022 18:25:49</t>
  </si>
  <si>
    <t>03.02.2022 19:19:31</t>
  </si>
  <si>
    <t>SÖĞÜTÖREN TR-3 35-20-L00349_12131123_56360256_56360256</t>
  </si>
  <si>
    <t>03.02.2022 18:59:09</t>
  </si>
  <si>
    <t>03.02.2022 21:33:25</t>
  </si>
  <si>
    <t>BAĞYOLU TR-1 45-71-M01598_B_56366569_56366569</t>
  </si>
  <si>
    <t>03.02.2022 13:05:37</t>
  </si>
  <si>
    <t>03.02.2022 14:19:26</t>
  </si>
  <si>
    <t>TAHTALI TM 35-22-A00001_PANCAR-2 M21_2307948</t>
  </si>
  <si>
    <t>03.02.2022 05:27:33</t>
  </si>
  <si>
    <t>03.02.2022 05:31:34</t>
  </si>
  <si>
    <t>03.02.2022 07:47:47</t>
  </si>
  <si>
    <t>03.02.2022 09:21:04</t>
  </si>
  <si>
    <t>M-669 KÖK 35-17-M00669_YENİ KARAKÖY M05_72390611</t>
  </si>
  <si>
    <t>03.02.2022 15:02:07</t>
  </si>
  <si>
    <t>03.02.2022 15:27:53</t>
  </si>
  <si>
    <t>DERELİ TR-1 35-29-L00461_35-29-L00461_72349508</t>
  </si>
  <si>
    <t>03.02.2022 08:19:00</t>
  </si>
  <si>
    <t>03.02.2022 10:10:01</t>
  </si>
  <si>
    <t>ALKANLAR TR-1 45-81-M00172_A_56401237_56401237</t>
  </si>
  <si>
    <t>03.02.2022 03:44:36</t>
  </si>
  <si>
    <t>03.02.2022 05:30:41</t>
  </si>
  <si>
    <t>MENDERES DM-2/TR-1 35-22-M00300_PERLİT M18_2328467</t>
  </si>
  <si>
    <t>03.02.2022 02:12:00</t>
  </si>
  <si>
    <t>03.02.2022 02:20:51</t>
  </si>
  <si>
    <t>AKHİSAR İM 45-72-A00001_ZEYTİNLİOVA ÇIKIŞ M06_42545386</t>
  </si>
  <si>
    <t>03.02.2022 09:01:44</t>
  </si>
  <si>
    <t>03.02.2022 09:12:47</t>
  </si>
  <si>
    <t>ÖREN TOPRAK SULAMA TR-4 35-27-M00785_DIREK TIPI TRAFO HUCRESI H01_2051028</t>
  </si>
  <si>
    <t>03.02.2022 11:44:00</t>
  </si>
  <si>
    <t>03.02.2022 12:50:57</t>
  </si>
  <si>
    <t>M-3103(YATIRIM REZERVE) 35-03-M03103_910070247_910070247</t>
  </si>
  <si>
    <t>03.02.2022 16:11:58</t>
  </si>
  <si>
    <t>03.02.2022 18:59:49</t>
  </si>
  <si>
    <t>YAHŞELLİ TR-5 35-28-M00497_B_56360436_56360436</t>
  </si>
  <si>
    <t>03.02.2022 05:28:43</t>
  </si>
  <si>
    <t>03.02.2022 07:04:19</t>
  </si>
  <si>
    <t>K-908 35-04-K00908_99377324_99377324</t>
  </si>
  <si>
    <t>03.02.2022 09:47:08</t>
  </si>
  <si>
    <t>03.02.2022 14:15:56</t>
  </si>
  <si>
    <t>BİMEYKO TR-5 35-30-M00052_C_56352805_56352805</t>
  </si>
  <si>
    <t>03.02.2022 00:14:24</t>
  </si>
  <si>
    <t>03.02.2022 03:45:01</t>
  </si>
  <si>
    <t>DÜZLEN TR-1 45-71-M01744_953192336_953192336</t>
  </si>
  <si>
    <t>03.02.2022 17:15:12</t>
  </si>
  <si>
    <t>03.02.2022 21:22:32</t>
  </si>
  <si>
    <t>ZEYTİNALAN İM 35-19-A00002_TR-69 L12_2308008</t>
  </si>
  <si>
    <t>03.02.2022 10:27:27</t>
  </si>
  <si>
    <t>03.02.2022 10:45:53</t>
  </si>
  <si>
    <t>SUBAŞI İM 35-26-A00002_NAİME L03_2035579</t>
  </si>
  <si>
    <t>03.02.2022 19:33:00</t>
  </si>
  <si>
    <t>03.02.2022 20:47:21</t>
  </si>
  <si>
    <t>HORZUMKESERLER TR-1 45-73-M00295_945686313_945686313</t>
  </si>
  <si>
    <t>03.02.2022 09:52:06</t>
  </si>
  <si>
    <t>03.02.2022 15:27:45</t>
  </si>
  <si>
    <t>GÜMÜLDÜR M-23 35-25-M00023_MİTOS KONUT/ÖZYÖN TURİZM/GÜMÜLDÜR M-26 M01_72085478</t>
  </si>
  <si>
    <t>03.02.2022 08:01:26</t>
  </si>
  <si>
    <t>03.02.2022 10:36:30</t>
  </si>
  <si>
    <t>YAĞCILAR TR-5 35-19-M00230_A_56389712_56389712</t>
  </si>
  <si>
    <t>03.02.2022 07:33:20</t>
  </si>
  <si>
    <t>03.02.2022 14:38:55</t>
  </si>
  <si>
    <t>L-296 35-18-L00296_950467581_950467581</t>
  </si>
  <si>
    <t>03.02.2022 12:31:12</t>
  </si>
  <si>
    <t>03.02.2022 22:51:34</t>
  </si>
  <si>
    <t>K-138 GÖRECE 35-22-K00138__83208872_83208872</t>
  </si>
  <si>
    <t>03.02.2022 18:32:41</t>
  </si>
  <si>
    <t>03.02.2022 20:11:42</t>
  </si>
  <si>
    <t>ÖZBEY TR-1 35-26-L00137_956602486_956602486</t>
  </si>
  <si>
    <t>03.02.2022 19:53:53</t>
  </si>
  <si>
    <t>TATAR DM 35-19-M00256_HatBaşıAyırıcı_53134107 M11_53134107</t>
  </si>
  <si>
    <t>03.02.2022 08:22:38</t>
  </si>
  <si>
    <t>03.02.2022 09:44:53</t>
  </si>
  <si>
    <t>YAHŞELLİ KÖK 35-28-M00293_EMİRALEM M03_66582307</t>
  </si>
  <si>
    <t>03.02.2022 09:50:27</t>
  </si>
  <si>
    <t>03.02.2022 10:29:18</t>
  </si>
  <si>
    <t>_95001195711_95001195711</t>
  </si>
  <si>
    <t>03.02.2022 09:57:12</t>
  </si>
  <si>
    <t>03.02.2022 12:32:52</t>
  </si>
  <si>
    <t>SAKARLI KÖK 45-76-M00046_HatBaşıAyırıcı_53136509 M04_53136509</t>
  </si>
  <si>
    <t>03.02.2022 19:04:28</t>
  </si>
  <si>
    <t>03.02.2022 20:37:32</t>
  </si>
  <si>
    <t>KARACAKAŞ TR-1 45-82-M00344_C_56400510_56400510</t>
  </si>
  <si>
    <t>03.02.2022 10:07:53</t>
  </si>
  <si>
    <t>03.02.2022 11:45:57</t>
  </si>
  <si>
    <t>TABAKLAR TR-2 45-75-M00337_B_56397918_56397918</t>
  </si>
  <si>
    <t>03.02.2022 23:37:04</t>
  </si>
  <si>
    <t>04.02.2022 00:47:21</t>
  </si>
  <si>
    <t>M-1498 35-03-M01498_E E1_5904988</t>
  </si>
  <si>
    <t>03.02.2022 15:35:31</t>
  </si>
  <si>
    <t>03.02.2022 17:24:58</t>
  </si>
  <si>
    <t>M-35 MOBİL KÖK 35-25-M00105_B_56355560_56355560</t>
  </si>
  <si>
    <t>03.02.2022 09:46:33</t>
  </si>
  <si>
    <t>03.02.2022 13:22:09</t>
  </si>
  <si>
    <t>OLGUNLAR TR-5 35-31-L00218_35-31-L00218_2361955</t>
  </si>
  <si>
    <t>03.02.2022 00:00:38</t>
  </si>
  <si>
    <t>03.02.2022 02:42:13</t>
  </si>
  <si>
    <t>ULUKENT DM-5/12 35-28-M00651_MARANGOZLAR SİTESİ TR-1 M01_66499505</t>
  </si>
  <si>
    <t>03.02.2022 03:05:00</t>
  </si>
  <si>
    <t>03.02.2022 05:02:51</t>
  </si>
  <si>
    <t>K-4123 35-09-K04123_97862677_97862677</t>
  </si>
  <si>
    <t>03.02.2022 21:12:57</t>
  </si>
  <si>
    <t>03.02.2022 22:20:34</t>
  </si>
  <si>
    <t>TEBA KÖK 35-26-M00630_ATASAN KALIP M01_65915355</t>
  </si>
  <si>
    <t>03.02.2022 05:05:28</t>
  </si>
  <si>
    <t>03.02.2022 06:56:54</t>
  </si>
  <si>
    <t>ÇAKALDOĞAN TR-1 45-78-M00737_953279677_953279677</t>
  </si>
  <si>
    <t>03.02.2022 10:26:22</t>
  </si>
  <si>
    <t>03.02.2022 15:20:26</t>
  </si>
  <si>
    <t>TR-16 ( M-716) 35-30-M00716_955296704_955296704</t>
  </si>
  <si>
    <t>03.02.2022 17:12:18</t>
  </si>
  <si>
    <t>03.02.2022 19:22:27</t>
  </si>
  <si>
    <t>MENEMEN TR-55 35-28-L00055_953386536_953386536</t>
  </si>
  <si>
    <t>03.02.2022 17:39:54</t>
  </si>
  <si>
    <t>03.02.2022 19:04:18</t>
  </si>
  <si>
    <t>GELENBE İM 45-76-A00001_GEBELER L12_2092293</t>
  </si>
  <si>
    <t>03.02.2022 09:06:12</t>
  </si>
  <si>
    <t>03.02.2022 10:24:36</t>
  </si>
  <si>
    <t>SELENDİ TR-20/A 45-81-M00255_945633898_945633898</t>
  </si>
  <si>
    <t>03.02.2022 16:17:00</t>
  </si>
  <si>
    <t>03.02.2022 17:37:34</t>
  </si>
  <si>
    <t>TAHTALI TM 35-22-A00001_PANCAR-1 M20_2307947</t>
  </si>
  <si>
    <t>03.02.2022 01:04:07</t>
  </si>
  <si>
    <t>03.02.2022 01:10:07</t>
  </si>
  <si>
    <t>SİNİRLİ TR-2 45-83-M00458_45-83-M00458_2348917</t>
  </si>
  <si>
    <t>03.02.2022 13:40:52</t>
  </si>
  <si>
    <t>03.02.2022 14:42:58</t>
  </si>
  <si>
    <t>ÇİFTLİK İM 35-18-A00003_TURSİTE L14_2054626</t>
  </si>
  <si>
    <t>03.02.2022 13:43:47</t>
  </si>
  <si>
    <t>03.02.2022 13:55:57</t>
  </si>
  <si>
    <t>TR-29 35-19-L00029_35-19-L00029_2349283</t>
  </si>
  <si>
    <t>03.02.2022 02:48:03</t>
  </si>
  <si>
    <t>03.02.2022 07:36:57</t>
  </si>
  <si>
    <t>KONAKLI TR-12 35-15-L00899_48652877_56370714_56370714</t>
  </si>
  <si>
    <t>03.02.2022 13:21:00</t>
  </si>
  <si>
    <t>03.02.2022 13:49:56</t>
  </si>
  <si>
    <t>K-704 35-01-K00704_912193911_912193911</t>
  </si>
  <si>
    <t>03.02.2022 21:42:00</t>
  </si>
  <si>
    <t>04.02.2022 01:20:02</t>
  </si>
  <si>
    <t>AKHİSAR İM 45-72-A00001_ESKİ ZEYTİN OVA L06_2058305</t>
  </si>
  <si>
    <t>03.02.2022 09:15:35</t>
  </si>
  <si>
    <t>03.02.2022 09:15:55</t>
  </si>
  <si>
    <t>M-1031 35-04-M01031_D 1031 d1b_5890322</t>
  </si>
  <si>
    <t>03.02.2022 14:29:44</t>
  </si>
  <si>
    <t>03.02.2022 19:13:48</t>
  </si>
  <si>
    <t>ALÇUK TM 35-17-A00001_FOÇA-1 M32_2307957</t>
  </si>
  <si>
    <t>03.02.2022 02:31:07</t>
  </si>
  <si>
    <t>03.02.2022 02:34:56</t>
  </si>
  <si>
    <t>HACIHALİLLER SULAMA TR-1 45-71-M01801_45-71-M01801_2372216</t>
  </si>
  <si>
    <t>04.02.2022 10:46:15</t>
  </si>
  <si>
    <t>04.02.2022 15:40:25</t>
  </si>
  <si>
    <t>AKKEÇİLİ TR-1 45-73-M00422_A_56402364_56402364</t>
  </si>
  <si>
    <t>05.02.2022 17:14:00</t>
  </si>
  <si>
    <t>05.02.2022 18:34:47</t>
  </si>
  <si>
    <t>BIÇAKÇI OVACIK TR-4 35-15-L00083_C_56362074_56362074</t>
  </si>
  <si>
    <t>05.02.2022 09:32:29</t>
  </si>
  <si>
    <t>05.02.2022 11:17:13</t>
  </si>
  <si>
    <t>TR-34 35-30-L00034_955330057_955330057</t>
  </si>
  <si>
    <t>05.02.2022 18:14:26</t>
  </si>
  <si>
    <t>05.02.2022 20:22:59</t>
  </si>
  <si>
    <t>TR-119 35-15-L00119_950381250_950381250</t>
  </si>
  <si>
    <t>05.02.2022 09:41:43</t>
  </si>
  <si>
    <t>05.02.2022 11:33:08</t>
  </si>
  <si>
    <t>HACIHALİLLER TR-5 45-71-M01782_C_56388470_56388470</t>
  </si>
  <si>
    <t>05.02.2022 19:54:08</t>
  </si>
  <si>
    <t>06.02.2022 03:59:58</t>
  </si>
  <si>
    <t>TEKBIÇAKLAR TR-2 35-31-L00243_35-31-L00243_2365457</t>
  </si>
  <si>
    <t>05.02.2022 09:40:56</t>
  </si>
  <si>
    <t>05.02.2022 15:45:22</t>
  </si>
  <si>
    <t>ALMAK TM 35-17-A00003_YENİFOÇA-2 M28_2307152</t>
  </si>
  <si>
    <t>05.02.2022 17:38:39</t>
  </si>
  <si>
    <t>05.02.2022 17:44:44</t>
  </si>
  <si>
    <t>K-4288 35-04-K04288_99597348_99597348</t>
  </si>
  <si>
    <t>05.02.2022 13:08:45</t>
  </si>
  <si>
    <t>05.02.2022 14:05:39</t>
  </si>
  <si>
    <t>TR-2/11 45-83-L00011_955146664_955146664</t>
  </si>
  <si>
    <t>05.02.2022 16:23:00</t>
  </si>
  <si>
    <t>05.02.2022 16:56:48</t>
  </si>
  <si>
    <t>K-122 35-01-K00122_911370072_911370072</t>
  </si>
  <si>
    <t>05.02.2022 22:14:02</t>
  </si>
  <si>
    <t>06.02.2022 00:21:09</t>
  </si>
  <si>
    <t>MAVİDERE TR-5 35-31-L00208_956574861_956574861</t>
  </si>
  <si>
    <t>05.02.2022 14:09:09</t>
  </si>
  <si>
    <t>05.02.2022 19:05:23</t>
  </si>
  <si>
    <t>ALAŞEHİR TR-57 45-73-M00057_945674088_945674088</t>
  </si>
  <si>
    <t>05.02.2022 16:19:53</t>
  </si>
  <si>
    <t>05.02.2022 18:10:24</t>
  </si>
  <si>
    <t>K-779 35-07-K00779_35-07-K00779_49846753</t>
  </si>
  <si>
    <t>05.02.2022 13:17:00</t>
  </si>
  <si>
    <t>05.02.2022 15:49:12</t>
  </si>
  <si>
    <t>TR-3 (M-703) 35-30-M00703_A A01_66174277</t>
  </si>
  <si>
    <t>05.02.2022 10:59:57</t>
  </si>
  <si>
    <t>05.02.2022 12:18:32</t>
  </si>
  <si>
    <t>MURADİYE TR-2/B (23 NİSAN PARKI) 45-71-M01852_953207617_953207617</t>
  </si>
  <si>
    <t>05.02.2022 15:10:06</t>
  </si>
  <si>
    <t>05.02.2022 18:03:12</t>
  </si>
  <si>
    <t>DM-23/7A 45-71-M00517_953190255_953190255</t>
  </si>
  <si>
    <t>05.02.2022 13:48:00</t>
  </si>
  <si>
    <t>05.02.2022 15:12:36</t>
  </si>
  <si>
    <t>TR-76 (M-701) 35-30-M00701_955299238_955299238</t>
  </si>
  <si>
    <t>05.02.2022 21:03:54</t>
  </si>
  <si>
    <t>05.02.2022 21:39:11</t>
  </si>
  <si>
    <t>KARAAĞAÇLI TARIMSAL SULAMA 45-71-M01094_45-71-M01094_2355447</t>
  </si>
  <si>
    <t>05.02.2022 11:02:36</t>
  </si>
  <si>
    <t>05.02.2022 12:14:35</t>
  </si>
  <si>
    <t>POYRACIK TR-3 35-24-L00026_955228037_955228037</t>
  </si>
  <si>
    <t>05.02.2022 14:38:00</t>
  </si>
  <si>
    <t>05.02.2022 15:21:31</t>
  </si>
  <si>
    <t>ÇİÇEKLİ TR-1 45-75-M00308_C_56401096_56401096</t>
  </si>
  <si>
    <t>05.02.2022 19:12:00</t>
  </si>
  <si>
    <t>05.02.2022 20:21:02</t>
  </si>
  <si>
    <t>K-847 35-01-K00847__79812630_79812630</t>
  </si>
  <si>
    <t>05.02.2022 14:33:23</t>
  </si>
  <si>
    <t>05.02.2022 17:21:18</t>
  </si>
  <si>
    <t>YENMİŞ KÖK 35-27-M00366_HatBaşıAyırıcı_53140790 M01_53140790</t>
  </si>
  <si>
    <t>05.02.2022 09:15:00</t>
  </si>
  <si>
    <t>05.02.2022 11:55:00</t>
  </si>
  <si>
    <t>K-471 35-02-K00471_911942586_911942586</t>
  </si>
  <si>
    <t>05.02.2022 19:04:03</t>
  </si>
  <si>
    <t>05.02.2022 22:11:34</t>
  </si>
  <si>
    <t>SOLAKLAR TR-1 (MERKEZ) 35-31-L00249_35-31-L00249_65805246</t>
  </si>
  <si>
    <t>05.02.2022 11:38:00</t>
  </si>
  <si>
    <t>05.02.2022 12:03:00</t>
  </si>
  <si>
    <t>M-1814 KISIK DM-1 35-22-M00095_KISIK SANAYİ-2 M05_72099849</t>
  </si>
  <si>
    <t>05.02.2022 17:36:37</t>
  </si>
  <si>
    <t>05.02.2022 18:43:40</t>
  </si>
  <si>
    <t>TİRE TR-11 35-29-L00011_DIREK TIPI TRAFO HUCRESI H01_2093799</t>
  </si>
  <si>
    <t>Yabani Hayvan Teması</t>
  </si>
  <si>
    <t>05.02.2022 07:36:15</t>
  </si>
  <si>
    <t>05.02.2022 08:45:59</t>
  </si>
  <si>
    <t>GÜNEŞLİ KÖK 45-75-M00056_HatBaşıAyırıcı_53139185 M01_53139185</t>
  </si>
  <si>
    <t>05.02.2022 10:22:56</t>
  </si>
  <si>
    <t>05.02.2022 14:36:35</t>
  </si>
  <si>
    <t>KARAKUYU TR-1 35-22-M00289_DIREK TIPI TRAFO HUCRESI H01_2103155</t>
  </si>
  <si>
    <t>05.02.2022 15:18:44</t>
  </si>
  <si>
    <t>05.02.2022 17:46:06</t>
  </si>
  <si>
    <t>L-242 35-18-L00242_950441117_950441117</t>
  </si>
  <si>
    <t>05.02.2022 11:23:49</t>
  </si>
  <si>
    <t>05.02.2022 15:53:22</t>
  </si>
  <si>
    <t>YILMAZ İM 45-78-A00003_AHMETLİ DSİ M09_2331191</t>
  </si>
  <si>
    <t>05.02.2022 16:24:27</t>
  </si>
  <si>
    <t>05.02.2022 16:50:26</t>
  </si>
  <si>
    <t>M-195 35-02-M00195_A_56360429_56360429</t>
  </si>
  <si>
    <t>05.02.2022 08:45:13</t>
  </si>
  <si>
    <t>05.02.2022 12:19:45</t>
  </si>
  <si>
    <t>M-1 İZSU ÇEŞME BARAJ ÖZEL 35-18-M00001Ö_93536497_93536497</t>
  </si>
  <si>
    <t>05.02.2022 15:36:12</t>
  </si>
  <si>
    <t>05.02.2022 21:04:55</t>
  </si>
  <si>
    <t>DAĞDERE DM 45-72-M00097_ÇITAK M05_2106082</t>
  </si>
  <si>
    <t>05.02.2022 20:55:43</t>
  </si>
  <si>
    <t>05.02.2022 21:38:39</t>
  </si>
  <si>
    <t>MENEMEN KÖK-24 35-28-M00024_JANDARMA M03_66514303</t>
  </si>
  <si>
    <t>05.02.2022 16:21:15</t>
  </si>
  <si>
    <t>05.02.2022 23:11:31</t>
  </si>
  <si>
    <t>K-1950 35-08-K01950_97691738_97691738</t>
  </si>
  <si>
    <t>05.02.2022 17:01:35</t>
  </si>
  <si>
    <t>05.02.2022 17:40:01</t>
  </si>
  <si>
    <t>SOLAKLAR TR-6 (ÇAVUŞLAR) 35-31-L00461_35-31-L00461_65805201</t>
  </si>
  <si>
    <t>05.02.2022 09:41:31</t>
  </si>
  <si>
    <t>05.02.2022 11:34:25</t>
  </si>
  <si>
    <t>PAYAMLI M-21 35-25-M00171_D_56377712_56377712</t>
  </si>
  <si>
    <t>05.02.2022 11:05:00</t>
  </si>
  <si>
    <t>05.02.2022 11:29:15</t>
  </si>
  <si>
    <t>BOYNUYOĞUN KÖK 35-29-L00051_ESKİBOYNUYOĞUN L02_72215398</t>
  </si>
  <si>
    <t>05.02.2022 15:40:26</t>
  </si>
  <si>
    <t>05.02.2022 16:36:57</t>
  </si>
  <si>
    <t>L-361 KARMEN SİTESİ 35-18-L00361_8733935 ta2_5936605</t>
  </si>
  <si>
    <t>05.02.2022 15:22:00</t>
  </si>
  <si>
    <t>05.02.2022 16:02:20</t>
  </si>
  <si>
    <t>ÇANDARLI TR-4 35-30-M00004_C_56365154_56365154</t>
  </si>
  <si>
    <t>05.02.2022 08:34:37</t>
  </si>
  <si>
    <t>05.02.2022 09:47:10</t>
  </si>
  <si>
    <t>DM-2/2 35-28-M00128__83737126_83737126</t>
  </si>
  <si>
    <t>05.02.2022 21:32:27</t>
  </si>
  <si>
    <t>05.02.2022 22:26:03</t>
  </si>
  <si>
    <t>L-121 35-18-L00121_950439509_950439509</t>
  </si>
  <si>
    <t>05.02.2022 21:06:33</t>
  </si>
  <si>
    <t>05.02.2022 23:22:22</t>
  </si>
  <si>
    <t>TR-106 45-78-L00106_49364119_56387688_56387688</t>
  </si>
  <si>
    <t>05.02.2022 19:18:00</t>
  </si>
  <si>
    <t>05.02.2022 20:02:30</t>
  </si>
  <si>
    <t>M-1828 35-01-M01828_B_56374740_56374740</t>
  </si>
  <si>
    <t>05.02.2022 10:31:18</t>
  </si>
  <si>
    <t>05.02.2022 11:29:14</t>
  </si>
  <si>
    <t>TR-27 35-17-M00027_950310099_950310099</t>
  </si>
  <si>
    <t>05.02.2022 12:56:28</t>
  </si>
  <si>
    <t>05.02.2022 13:50:24</t>
  </si>
  <si>
    <t>05.02.2022 14:21:16</t>
  </si>
  <si>
    <t>05.02.2022 17:54:43</t>
  </si>
  <si>
    <t>YENMİŞ KÖK 35-27-M00366_ÇAMBEL-1 M03_72163706</t>
  </si>
  <si>
    <t>05.02.2022 09:14:00</t>
  </si>
  <si>
    <t>TR-104 ZEYTİNALANI 35-19-L00104_956683424_956683424</t>
  </si>
  <si>
    <t>05.02.2022 13:52:28</t>
  </si>
  <si>
    <t>05.02.2022 16:01:00</t>
  </si>
  <si>
    <t>05.02.2022 17:56:47</t>
  </si>
  <si>
    <t>05.02.2022 18:55:04</t>
  </si>
  <si>
    <t>KARABURUN TR-2 35-21-L00014_953368108_953368108</t>
  </si>
  <si>
    <t>05.02.2022 14:21:58</t>
  </si>
  <si>
    <t>05.02.2022 15:42:18</t>
  </si>
  <si>
    <t>YENMİŞ KÖK 35-27-M00366_Recloser M03_2303188</t>
  </si>
  <si>
    <t>05.02.2022 09:02:13</t>
  </si>
  <si>
    <t>05.02.2022 09:03:22</t>
  </si>
  <si>
    <t>BOYNUYOĞUN KÖK 35-29-L00051_ÖDEMİŞ KAVAĞI L04_72215393</t>
  </si>
  <si>
    <t>07.02.2022 17:14:25</t>
  </si>
  <si>
    <t>07.02.2022 18:01:00</t>
  </si>
  <si>
    <t>TR-1/79 45-72-M00079_956505807_956505807</t>
  </si>
  <si>
    <t>07.02.2022 17:03:35</t>
  </si>
  <si>
    <t>07.02.2022 18:36:31</t>
  </si>
  <si>
    <t>K-2863 35-01-K02863_B k2863/b1_5898876</t>
  </si>
  <si>
    <t>07.02.2022 17:18:16</t>
  </si>
  <si>
    <t>07.02.2022 18:33:47</t>
  </si>
  <si>
    <t>M-315 35-02-M00315_TRF M03_2324622</t>
  </si>
  <si>
    <t>07.02.2022 14:33:30</t>
  </si>
  <si>
    <t>07.02.2022 19:13:00</t>
  </si>
  <si>
    <t>K-273 35-01-K00273_98078665_98078665</t>
  </si>
  <si>
    <t>07.02.2022 17:36:13</t>
  </si>
  <si>
    <t>07.02.2022 20:38:30</t>
  </si>
  <si>
    <t>L-143 35-18-L00143_950461092_950461092</t>
  </si>
  <si>
    <t>07.02.2022 17:28:52</t>
  </si>
  <si>
    <t>07.02.2022 20:53:01</t>
  </si>
  <si>
    <t>K-1873 35-09-K01873_D_56380874_56380874</t>
  </si>
  <si>
    <t>07.02.2022 17:39:10</t>
  </si>
  <si>
    <t>07.02.2022 18:00:57</t>
  </si>
  <si>
    <t>KIRKAĞAÇ TR-7 45-76-M00007_D_65501969_65501969</t>
  </si>
  <si>
    <t>07.02.2022 17:44:45</t>
  </si>
  <si>
    <t>07.02.2022 18:05:02</t>
  </si>
  <si>
    <t>TR-32 MEZBAHA YANI 35-15-M00032_48860276_56371389_56371389</t>
  </si>
  <si>
    <t>07.02.2022 17:46:08</t>
  </si>
  <si>
    <t>07.02.2022 19:21:08</t>
  </si>
  <si>
    <t>TR-2/16 45-72-L00016_956495758_956495758</t>
  </si>
  <si>
    <t>07.02.2022 17:58:41</t>
  </si>
  <si>
    <t>07.02.2022 18:59:37</t>
  </si>
  <si>
    <t>KARABURUN BOZKÖY 35-21-L00053_C_56358259_56358259</t>
  </si>
  <si>
    <t>07.02.2022 17:48:25</t>
  </si>
  <si>
    <t>07.02.2022 21:53:47</t>
  </si>
  <si>
    <t>DM-5/TR-13 35-26-M01287_A A02b_42573231</t>
  </si>
  <si>
    <t>07.02.2022 17:57:16</t>
  </si>
  <si>
    <t>07.02.2022 18:43:18</t>
  </si>
  <si>
    <t>ALAŞEHİR TR-57 45-73-M00057_B_56404307_56404307</t>
  </si>
  <si>
    <t>07.02.2022 18:02:13</t>
  </si>
  <si>
    <t>07.02.2022 19:15:59</t>
  </si>
  <si>
    <t>ESENYURT TR-1 45-74-M00111_B_56356612_56356612</t>
  </si>
  <si>
    <t>07.02.2022 18:02:21</t>
  </si>
  <si>
    <t>07.02.2022 19:27:06</t>
  </si>
  <si>
    <t>YENİ HARMANDALI TR-1 45-71-M00893_953215970_953215970</t>
  </si>
  <si>
    <t>07.02.2022 18:15:38</t>
  </si>
  <si>
    <t>07.02.2022 19:23:48</t>
  </si>
  <si>
    <t>POYRACIK TR-3 35-24-L00026_C_56369442_56369442</t>
  </si>
  <si>
    <t>07.02.2022 18:20:00</t>
  </si>
  <si>
    <t>07.02.2022 19:24:28</t>
  </si>
  <si>
    <t>TR-1-1/3 MEZARLIK KABİN 35-20-L00003_955202385_955202385</t>
  </si>
  <si>
    <t>07.02.2022 18:22:10</t>
  </si>
  <si>
    <t>07.02.2022 22:34:18</t>
  </si>
  <si>
    <t>HASSEKİ TR-1 35-21-L00066_ H_82611130</t>
  </si>
  <si>
    <t>07.02.2022 18:22:01</t>
  </si>
  <si>
    <t>08.02.2022 00:38:50</t>
  </si>
  <si>
    <t>TR-25 45-77-L00025_945503870_945503870</t>
  </si>
  <si>
    <t>07.02.2022 18:35:36</t>
  </si>
  <si>
    <t>07.02.2022 19:38:42</t>
  </si>
  <si>
    <t>TR-106 ZEYTİNALANI 35-19-L00106_C_56373286_56373286</t>
  </si>
  <si>
    <t>07.02.2022 18:22:25</t>
  </si>
  <si>
    <t>07.02.2022 21:03:50</t>
  </si>
  <si>
    <t>KAPLAN TR-1 35-29-M00091_A_56402475_56402475</t>
  </si>
  <si>
    <t>07.02.2022 18:43:57</t>
  </si>
  <si>
    <t>07.02.2022 20:13:54</t>
  </si>
  <si>
    <t>ALAYAKA HORZUM TR-1 45-73-M01060_45-73-M01060_2363861</t>
  </si>
  <si>
    <t>07.02.2022 18:46:14</t>
  </si>
  <si>
    <t>07.02.2022 21:33:38</t>
  </si>
  <si>
    <t>KURUDERE TR-1 45-83-L00419_A_56370319_56370319</t>
  </si>
  <si>
    <t>07.02.2022 18:50:56</t>
  </si>
  <si>
    <t>07.02.2022 20:44:27</t>
  </si>
  <si>
    <t>BOYABAĞ TR-1 35-21-L00113_953360747_953360747</t>
  </si>
  <si>
    <t>07.02.2022 18:51:54</t>
  </si>
  <si>
    <t>08.02.2022 01:51:53</t>
  </si>
  <si>
    <t>K-10 35-01-K00010_C_56363924_56363924</t>
  </si>
  <si>
    <t>07.02.2022 18:59:56</t>
  </si>
  <si>
    <t>07.02.2022 21:11:23</t>
  </si>
  <si>
    <t>K-1038 35-01-K01038_35-01-K01038_42396683</t>
  </si>
  <si>
    <t>07.02.2022 19:02:24</t>
  </si>
  <si>
    <t>07.02.2022 19:35:44</t>
  </si>
  <si>
    <t>K-2980 35-01-K02980_913202915_913202915</t>
  </si>
  <si>
    <t>07.02.2022 19:05:33</t>
  </si>
  <si>
    <t>07.02.2022 20:08:13</t>
  </si>
  <si>
    <t>ALAŞEHİR TR-57 45-73-M00057_45-73-M00057_81564842</t>
  </si>
  <si>
    <t>07.02.2022 19:23:00</t>
  </si>
  <si>
    <t>07.02.2022 21:15:14</t>
  </si>
  <si>
    <t>YENİKÖY TR-1 45-78-L00306_A_56406037_56406037</t>
  </si>
  <si>
    <t>07.02.2022 19:26:00</t>
  </si>
  <si>
    <t>07.02.2022 21:30:22</t>
  </si>
  <si>
    <t>EĞRİDERE KOKARCA TR-6 35-32-L00082_A_56392068_56392068</t>
  </si>
  <si>
    <t>07.02.2022 19:22:53</t>
  </si>
  <si>
    <t>07.02.2022 21:00:52</t>
  </si>
  <si>
    <t>YENİKÖY TR-3 35-22-M00278_A_56353063_56353063</t>
  </si>
  <si>
    <t>07.02.2022 19:24:31</t>
  </si>
  <si>
    <t>07.02.2022 22:23:20</t>
  </si>
  <si>
    <t>K-3628 35-01-K03628_910612958_910612958</t>
  </si>
  <si>
    <t>07.02.2022 19:25:32</t>
  </si>
  <si>
    <t>07.02.2022 21:04:51</t>
  </si>
  <si>
    <t>L-455 35-18-L00455_950447430_950447430</t>
  </si>
  <si>
    <t>07.02.2022 19:26:21</t>
  </si>
  <si>
    <t>07.02.2022 23:13:02</t>
  </si>
  <si>
    <t>ÇAMLIK DM 35-17-M00173_ZEYTİNDAĞ-1 M08_66328132</t>
  </si>
  <si>
    <t>07.02.2022 19:43:01</t>
  </si>
  <si>
    <t>07.02.2022 19:49:01</t>
  </si>
  <si>
    <t>SULTAN YAYLASI TR-1 45-71-M01766_B_56384964_56384964</t>
  </si>
  <si>
    <t>07.02.2022 19:43:02</t>
  </si>
  <si>
    <t>07.02.2022 22:15:34</t>
  </si>
  <si>
    <t>AŞAĞI KIZILCA TR-4 35-27-L00340_97510814_97510814</t>
  </si>
  <si>
    <t>07.02.2022 19:46:46</t>
  </si>
  <si>
    <t>07.02.2022 21:05:01</t>
  </si>
  <si>
    <t>KURTULMUŞ TR-1 45-72-L00201_956484927_956484927</t>
  </si>
  <si>
    <t>07.02.2022 19:56:06</t>
  </si>
  <si>
    <t>07.02.2022 21:37:54</t>
  </si>
  <si>
    <t>YAĞHANECİ PETROL ÖZEL TR 35-27-M00138Ö_DIREK TIPI TRAFO HUCRESI H01_2054783</t>
  </si>
  <si>
    <t>07.02.2022 20:17:40</t>
  </si>
  <si>
    <t>07.02.2022 22:37:46</t>
  </si>
  <si>
    <t>SIĞACIK DM (L-35) 35-14-M00425_956656054_956656054</t>
  </si>
  <si>
    <t>07.02.2022 20:14:21</t>
  </si>
  <si>
    <t>07.02.2022 21:39:35</t>
  </si>
  <si>
    <t>07.02.2022 20:31:17</t>
  </si>
  <si>
    <t>07.02.2022 20:36:58</t>
  </si>
  <si>
    <t>KUŞÇULAR TR-7 35-19-M00219_6375992_56390025_56390025</t>
  </si>
  <si>
    <t>07.02.2022 20:28:22</t>
  </si>
  <si>
    <t>07.02.2022 21:50:11</t>
  </si>
  <si>
    <t>MENDERES DM-2/TR-1 35-22-M00300_955288585_955288585</t>
  </si>
  <si>
    <t>07.02.2022 20:31:48</t>
  </si>
  <si>
    <t>07.02.2022 21:47:01</t>
  </si>
  <si>
    <t>L-513 REİSDERE 35-18-L00513_950464271_950464271</t>
  </si>
  <si>
    <t>07.02.2022 20:35:09</t>
  </si>
  <si>
    <t>08.02.2022 02:08:26</t>
  </si>
  <si>
    <t>AŞAĞICUMA DM 35-16-M00103_BERGAMA TM-GERİLİM M05_72040366</t>
  </si>
  <si>
    <t>07.02.2022 20:38:36</t>
  </si>
  <si>
    <t>07.02.2022 20:39:36</t>
  </si>
  <si>
    <t>DM-2/16 35-29-M00097_950334204_950334204</t>
  </si>
  <si>
    <t>07.02.2022 20:37:17</t>
  </si>
  <si>
    <t>07.02.2022 21:10:28</t>
  </si>
  <si>
    <t>AŞAĞICUMA DM 35-16-M00103_KAPLAN M01_72040417</t>
  </si>
  <si>
    <t>07.02.2022 20:41:50</t>
  </si>
  <si>
    <t>07.02.2022 22:07:57</t>
  </si>
  <si>
    <t>K-3591 35-01-K03591_913651725_913651725</t>
  </si>
  <si>
    <t>07.02.2022 20:42:50</t>
  </si>
  <si>
    <t>07.02.2022 22:18:52</t>
  </si>
  <si>
    <t>07.02.2022 20:56:25</t>
  </si>
  <si>
    <t>07.02.2022 21:01:22</t>
  </si>
  <si>
    <t>ÇAMLIK DM 35-17-M00173_ŞAKRAN GİRİŞ M10_66328237</t>
  </si>
  <si>
    <t>07.02.2022 21:01:57</t>
  </si>
  <si>
    <t>07.02.2022 23:24:51</t>
  </si>
  <si>
    <t>KARABURUN İM 35-21-A00001_YENİ LİMAN L03_2314242</t>
  </si>
  <si>
    <t>07.02.2022 21:03:46</t>
  </si>
  <si>
    <t>07.02.2022 21:15:01</t>
  </si>
  <si>
    <t>PAZARKÖY TR-1 45-78-L00699_953285674_953285674</t>
  </si>
  <si>
    <t>07.02.2022 21:14:11</t>
  </si>
  <si>
    <t>07.02.2022 23:08:12</t>
  </si>
  <si>
    <t>ALAŞEHİR TR-15 45-73-M00015_945673892_945673892</t>
  </si>
  <si>
    <t>07.02.2022 21:17:07</t>
  </si>
  <si>
    <t>07.02.2022 22:05:58</t>
  </si>
  <si>
    <t>ÜÇPINAR DM 45-71-M00183_ESKİ ÜÇPINAR M11_72249517</t>
  </si>
  <si>
    <t>07.02.2022 21:38:36</t>
  </si>
  <si>
    <t>07.02.2022 22:21:00</t>
  </si>
  <si>
    <t>ÜÇKONAK TR-1 35-15-L00258_950400307_950400307</t>
  </si>
  <si>
    <t>07.02.2022 21:47:05</t>
  </si>
  <si>
    <t>07.02.2022 23:52:51</t>
  </si>
  <si>
    <t>ÇAMLIK DM 35-17-M00173_ZEYTİNDAĞ-2 M04_66328243</t>
  </si>
  <si>
    <t>07.02.2022 21:53:18</t>
  </si>
  <si>
    <t>07.02.2022 22:45:55</t>
  </si>
  <si>
    <t>DEĞİRMENCİELİ TR-1 35-24-M00076_955222608_955222608</t>
  </si>
  <si>
    <t>07.02.2022 22:00:00</t>
  </si>
  <si>
    <t>07.02.2022 23:15:41</t>
  </si>
  <si>
    <t>ÇAMLIK DM 35-17-M00173_ZEYTİNDAĞ-1 M08_66328235</t>
  </si>
  <si>
    <t>07.02.2022 22:13:29</t>
  </si>
  <si>
    <t>07.02.2022 23:07:30</t>
  </si>
  <si>
    <t>ALİAĞA GIS TM 35-17-A00014_BELEDİYE-2 (2H05) M018_66128140</t>
  </si>
  <si>
    <t>07.02.2022 22:08:56</t>
  </si>
  <si>
    <t>07.02.2022 22:13:00</t>
  </si>
  <si>
    <t>L-284 İMAMOĞLU TRAFO 35-18-L00284_950462287_950462287</t>
  </si>
  <si>
    <t>07.02.2022 22:17:00</t>
  </si>
  <si>
    <t>07.02.2022 23:30:36</t>
  </si>
  <si>
    <t>L-43 AKARCA 35-14-L00043_11053065_56375172_56375172</t>
  </si>
  <si>
    <t>07.02.2022 22:36:49</t>
  </si>
  <si>
    <t>07.02.2022 23:23:49</t>
  </si>
  <si>
    <t>TR-54 35-17-M00054_8032088_56389429_56389429</t>
  </si>
  <si>
    <t>07.02.2022 22:24:42</t>
  </si>
  <si>
    <t>07.02.2022 23:55:11</t>
  </si>
  <si>
    <t>BEYDERE KÖK 45-71-M00128_ESKİ KARAAĞAÇLI M07_50217231</t>
  </si>
  <si>
    <t>07.02.2022 22:41:38</t>
  </si>
  <si>
    <t>08.02.2022 00:05:35</t>
  </si>
  <si>
    <t>OSMANCALI KÖYÜ TR-1 45-71-M01720_953206209_953206209</t>
  </si>
  <si>
    <t>07.02.2022 22:39:42</t>
  </si>
  <si>
    <t>08.02.2022 02:00:16</t>
  </si>
  <si>
    <t>TR-12 HÜKÜMET KONAĞI 35-19-M00012_956668487_956668487</t>
  </si>
  <si>
    <t>07.02.2022 23:07:02</t>
  </si>
  <si>
    <t>07.02.2022 23:52:13</t>
  </si>
  <si>
    <t>ARMUTLU İM 35-27-A00001_KIZILCA L05_2050859</t>
  </si>
  <si>
    <t>07.02.2022 23:18:15</t>
  </si>
  <si>
    <t>07.02.2022 23:48:33</t>
  </si>
  <si>
    <t>SIRIMLI TR-1 35-31-L00201_35-31-L00201_2365089</t>
  </si>
  <si>
    <t>07.02.2022 23:19:36</t>
  </si>
  <si>
    <t>07.02.2022 23:46:55</t>
  </si>
  <si>
    <t>07.02.2022 23:28:50</t>
  </si>
  <si>
    <t>08.02.2022 02:41:50</t>
  </si>
  <si>
    <t>KARABURUN İM 35-21-A00001_KÜÇÜKBAHÇE L05_2063036</t>
  </si>
  <si>
    <t>07.02.2022 23:49:20</t>
  </si>
  <si>
    <t>08.02.2022 00:11:01</t>
  </si>
  <si>
    <t>KAHRAMANLAR TR-1 45-79-M00218_945562874_945562874</t>
  </si>
  <si>
    <t>08.02.2022 15:44:00</t>
  </si>
  <si>
    <t>08.02.2022 17:23:35</t>
  </si>
  <si>
    <t>ARDIÇ MAHALLESİ TR-9 35-21-L00130_B_56378009_56378009</t>
  </si>
  <si>
    <t>08.02.2022 16:00:33</t>
  </si>
  <si>
    <t>08.02.2022 17:50:53</t>
  </si>
  <si>
    <t>MENEMEN TR-81 35-28-M00681_A A2_5826118</t>
  </si>
  <si>
    <t>08.02.2022 09:16:29</t>
  </si>
  <si>
    <t>08.02.2022 17:05:24</t>
  </si>
  <si>
    <t>DM-5/11 35-26-M00804_956629225_956629225</t>
  </si>
  <si>
    <t>08.02.2022 21:24:17</t>
  </si>
  <si>
    <t>08.02.2022 22:03:23</t>
  </si>
  <si>
    <t>EFEMÇUKURU TR-1 35-22-L00001_955265824_955265824</t>
  </si>
  <si>
    <t>08.02.2022 10:52:08</t>
  </si>
  <si>
    <t>08.02.2022 15:11:45</t>
  </si>
  <si>
    <t>EKREM YALÇIN GRB 35-20-M00016_DIREK TIPI TRAFO HUCRESI H01_2041916</t>
  </si>
  <si>
    <t>08.02.2022 10:23:44</t>
  </si>
  <si>
    <t>08.02.2022 12:02:01</t>
  </si>
  <si>
    <t>GÜMÜLDÜR M-36 35-25-M00036_DIREK TIPI TRAFO HUCRESI H01_2114731</t>
  </si>
  <si>
    <t>08.02.2022 12:02:40</t>
  </si>
  <si>
    <t>08.02.2022 14:51:48</t>
  </si>
  <si>
    <t>DURASILLI TR-1 KÖK 45-78-M01114_TR-12 M01_2328782</t>
  </si>
  <si>
    <t>08.02.2022 10:08:21</t>
  </si>
  <si>
    <t>08.02.2022 13:01:35</t>
  </si>
  <si>
    <t>TR-26 45-77-L00026_95001222177_95001222177</t>
  </si>
  <si>
    <t>08.02.2022 06:31:51</t>
  </si>
  <si>
    <t>08.02.2022 08:53:30</t>
  </si>
  <si>
    <t>L-367 ERBAY SİTESİ 35-18-L00367_35-18-L00367_72187692</t>
  </si>
  <si>
    <t>08.02.2022 21:22:22</t>
  </si>
  <si>
    <t>08.02.2022 22:29:25</t>
  </si>
  <si>
    <t>GÜNEY DM 45-83-L00130_ÇATAL L05_2331074</t>
  </si>
  <si>
    <t>08.02.2022 09:42:00</t>
  </si>
  <si>
    <t>08.02.2022 10:47:42</t>
  </si>
  <si>
    <t>08.02.2022 07:45:48</t>
  </si>
  <si>
    <t>08.02.2022 12:01:48</t>
  </si>
  <si>
    <t>M-36 ZİNDANCIK KÖK 35-25-M00106_TURAÇLAR EFES ROYAL ÖZEL-KORUKENT TATİL SİTESİ M03_72118717</t>
  </si>
  <si>
    <t>08.02.2022 14:36:48</t>
  </si>
  <si>
    <t>08.02.2022 16:16:37</t>
  </si>
  <si>
    <t>AŞAĞIKIRIKLAR DM 35-16-M00448_TOPÇAM M05_2334650</t>
  </si>
  <si>
    <t>08.02.2022 15:51:01</t>
  </si>
  <si>
    <t>08.02.2022 16:31:03</t>
  </si>
  <si>
    <t>TIRMANLAR DM 35-16-M00171_YOĞURTANLI M01_72041584</t>
  </si>
  <si>
    <t>08.02.2022 20:03:47</t>
  </si>
  <si>
    <t>08.02.2022 21:54:12</t>
  </si>
  <si>
    <t>TR-2/43 45-72-L00043_D D02_65858404</t>
  </si>
  <si>
    <t>08.02.2022 01:36:47</t>
  </si>
  <si>
    <t>08.02.2022 03:21:41</t>
  </si>
  <si>
    <t>BADEMLER DOĞA SİTESİ TR-8 35-14-M00149_DAĞITIM TRAFOSU M03_72143988</t>
  </si>
  <si>
    <t>OG Kademe Ayarı</t>
  </si>
  <si>
    <t>08.02.2022 17:34:45</t>
  </si>
  <si>
    <t>08.02.2022 20:00:02</t>
  </si>
  <si>
    <t>İNECİK TR-1 35-21-L00121_B_56373640_56373640</t>
  </si>
  <si>
    <t>08.02.2022 09:53:47</t>
  </si>
  <si>
    <t>TR-4 35-27-M00004_B_56383161_56383161</t>
  </si>
  <si>
    <t>08.02.2022 11:30:33</t>
  </si>
  <si>
    <t>08.02.2022 12:44:18</t>
  </si>
  <si>
    <t>YAHŞELLİ KÖK 35-28-M00293_HatBaşıAyırıcı_53133883 M01_53133883</t>
  </si>
  <si>
    <t>08.02.2022 23:53:27</t>
  </si>
  <si>
    <t>09.02.2022 10:14:13</t>
  </si>
  <si>
    <t>KARABURUN TR-2 35-21-L00014_D_56357679_56357679</t>
  </si>
  <si>
    <t>08.02.2022 22:38:26</t>
  </si>
  <si>
    <t>09.02.2022 09:26:06</t>
  </si>
  <si>
    <t>L-298 35-18-L00298_950458853_950458853</t>
  </si>
  <si>
    <t>08.02.2022 15:32:28</t>
  </si>
  <si>
    <t>08.02.2022 19:53:10</t>
  </si>
  <si>
    <t>YUKARICUMA TR-2 35-16-M00844_953323327_953323327</t>
  </si>
  <si>
    <t>08.02.2022 19:12:23</t>
  </si>
  <si>
    <t>08.02.2022 21:01:11</t>
  </si>
  <si>
    <t>HACIYUSUF TR-1 45-82-M00250_945533104_945533104</t>
  </si>
  <si>
    <t>08.02.2022 18:05:12</t>
  </si>
  <si>
    <t>08.02.2022 20:37:31</t>
  </si>
  <si>
    <t>ESKİ RAHMANLAR TR-3 45-81-M00110_B_56388211_56388211</t>
  </si>
  <si>
    <t>08.02.2022 12:42:27</t>
  </si>
  <si>
    <t>08.02.2022 15:01:22</t>
  </si>
  <si>
    <t>PAŞATIMARI TARIMSAL SULAMA TR-4 45-83-M00246_48140662_56396289_56396289</t>
  </si>
  <si>
    <t>08.02.2022 15:15:23</t>
  </si>
  <si>
    <t>08.02.2022 17:03:36</t>
  </si>
  <si>
    <t>ADİLOBA TR-3 45-80-M00158_45-80-M00158_2363801</t>
  </si>
  <si>
    <t>08.02.2022 09:12:07</t>
  </si>
  <si>
    <t>08.02.2022 11:55:18</t>
  </si>
  <si>
    <t>MORDOĞAN TR-1 35-21-L00201_953361652_953361652</t>
  </si>
  <si>
    <t>08.02.2022 16:04:13</t>
  </si>
  <si>
    <t>08.02.2022 18:22:34</t>
  </si>
  <si>
    <t>ALAŞEHİR TR-57 45-73-M00057__82431606_82431606</t>
  </si>
  <si>
    <t>08.02.2022 13:55:04</t>
  </si>
  <si>
    <t>08.02.2022 18:16:00</t>
  </si>
  <si>
    <t>SANCAKLI BOZKÖY TR-6 45-71-M00528_A_56392404_56392404</t>
  </si>
  <si>
    <t>08.02.2022 09:16:31</t>
  </si>
  <si>
    <t>08.02.2022 12:09:45</t>
  </si>
  <si>
    <t>TR-2 35-19-L00002_B_56393845_56393845</t>
  </si>
  <si>
    <t>08.02.2022 19:18:33</t>
  </si>
  <si>
    <t>08.02.2022 23:42:53</t>
  </si>
  <si>
    <t>ÖZLEMTUR SAHİL SİTESİ 35-21-L00084_35-21-L00084_72176570</t>
  </si>
  <si>
    <t>08.02.2022 07:25:17</t>
  </si>
  <si>
    <t>08.02.2022 12:59:42</t>
  </si>
  <si>
    <t>ARMUTLU TR-3 35-27-L00003_B_56356269_56356269</t>
  </si>
  <si>
    <t>08.02.2022 13:57:12</t>
  </si>
  <si>
    <t>08.02.2022 17:36:46</t>
  </si>
  <si>
    <t>08.02.2022 13:33:00</t>
  </si>
  <si>
    <t>08.02.2022 14:36:41</t>
  </si>
  <si>
    <t>DİKİLİ İM 35-30-A00001_ALTINOVA-1 M08_72356787</t>
  </si>
  <si>
    <t>08.02.2022 09:05:27</t>
  </si>
  <si>
    <t>08.02.2022 09:22:01</t>
  </si>
  <si>
    <t>TİRE İM-DM-1 35-29-A00001_DOYRANLI L11_2059659</t>
  </si>
  <si>
    <t>08.02.2022 13:24:30</t>
  </si>
  <si>
    <t>08.02.2022 13:36:00</t>
  </si>
  <si>
    <t>TR-11 35-15-M00011_DAĞITIM TRAFO TR-11 M04_72303932</t>
  </si>
  <si>
    <t>08.02.2022 08:24:02</t>
  </si>
  <si>
    <t>08.02.2022 09:02:47</t>
  </si>
  <si>
    <t>MENEMEN TR-24 35-28-L00024_953384635_953384635</t>
  </si>
  <si>
    <t>08.02.2022 10:56:23</t>
  </si>
  <si>
    <t>08.02.2022 11:54:42</t>
  </si>
  <si>
    <t>M-2959(YATIRIM REZERVE) 35-04-M02959_D_56359132_56359132</t>
  </si>
  <si>
    <t>08.02.2022 09:47:31</t>
  </si>
  <si>
    <t>08.02.2022 16:39:54</t>
  </si>
  <si>
    <t>08.02.2022 23:29:06</t>
  </si>
  <si>
    <t>09.02.2022 00:54:44</t>
  </si>
  <si>
    <t>SELENDİ TR-11 45-81-M00011_A_56386163_56386163</t>
  </si>
  <si>
    <t>08.02.2022 07:08:05</t>
  </si>
  <si>
    <t>08.02.2022 08:56:24</t>
  </si>
  <si>
    <t>BALLICA TR-1 45-72-L00547_A_56392064_56392064</t>
  </si>
  <si>
    <t>08.02.2022 15:43:00</t>
  </si>
  <si>
    <t>08.02.2022 17:23:54</t>
  </si>
  <si>
    <t>KARAKUYU KÖK 35-26-M00437_KÖYLER KORUCUK M06_66057229</t>
  </si>
  <si>
    <t>08.02.2022 12:10:34</t>
  </si>
  <si>
    <t>08.02.2022 13:55:52</t>
  </si>
  <si>
    <t>ÖZİMAR-ETKİNKENT SİTESİ 35-25-M00284_A A33b_5929131</t>
  </si>
  <si>
    <t>08.02.2022 17:42:03</t>
  </si>
  <si>
    <t>08.02.2022 20:50:57</t>
  </si>
  <si>
    <t>OLGUNLAR TR-2 35-31-L00220_47890964_56390996_56390996</t>
  </si>
  <si>
    <t>08.02.2022 08:59:26</t>
  </si>
  <si>
    <t>08.02.2022 11:20:18</t>
  </si>
  <si>
    <t>BEYOBA TR-3 45-72-M00420_956491744_956491744</t>
  </si>
  <si>
    <t>08.02.2022 20:12:16</t>
  </si>
  <si>
    <t>08.02.2022 20:45:40</t>
  </si>
  <si>
    <t>TR-27 35-19-L00027_956700738_956700738</t>
  </si>
  <si>
    <t>08.02.2022 19:19:55</t>
  </si>
  <si>
    <t>08.02.2022 20:27:11</t>
  </si>
  <si>
    <t>TR-2/14 45-72-L00014_49735369 b1_49736963</t>
  </si>
  <si>
    <t>08.02.2022 03:26:47</t>
  </si>
  <si>
    <t>08.02.2022 04:20:19</t>
  </si>
  <si>
    <t>TR-1-1/5 CEZAEVİ KABİN 35-20-L00005_955190242_955190242</t>
  </si>
  <si>
    <t>08.02.2022 12:59:15</t>
  </si>
  <si>
    <t>08.02.2022 14:20:04</t>
  </si>
  <si>
    <t>08.02.2022 12:46:18</t>
  </si>
  <si>
    <t>08.02.2022 13:32:49</t>
  </si>
  <si>
    <t>SARPINCIK TR-1 35-21-L00070_35-21-L00070_2347972</t>
  </si>
  <si>
    <t>08.02.2022 16:56:24</t>
  </si>
  <si>
    <t>08.02.2022 20:41:08</t>
  </si>
  <si>
    <t>ATAKÖY TR-1 35-22-M00190_8869217_56369722_56369722</t>
  </si>
  <si>
    <t>08.02.2022 14:12:24</t>
  </si>
  <si>
    <t>08.02.2022 18:18:00</t>
  </si>
  <si>
    <t>08.02.2022 08:32:50</t>
  </si>
  <si>
    <t>08.02.2022 12:44:27</t>
  </si>
  <si>
    <t>AKGEDİK TR-1 45-71-M01047_B_56395253_56395253</t>
  </si>
  <si>
    <t>08.02.2022 17:16:40</t>
  </si>
  <si>
    <t>08.02.2022 21:24:46</t>
  </si>
  <si>
    <t>K-71 35-01-K00071_R 1R_5860567</t>
  </si>
  <si>
    <t>08.02.2022 18:19:03</t>
  </si>
  <si>
    <t>08.02.2022 20:12:13</t>
  </si>
  <si>
    <t>K-11 35-01-K00011_A A2_5925424</t>
  </si>
  <si>
    <t>08.02.2022 13:05:49</t>
  </si>
  <si>
    <t>08.02.2022 14:27:18</t>
  </si>
  <si>
    <t>GİRELLİ TR-1 45-73-M00758_A_56390510_56390510</t>
  </si>
  <si>
    <t>08.02.2022 10:07:09</t>
  </si>
  <si>
    <t>08.02.2022 12:06:29</t>
  </si>
  <si>
    <t>08.02.2022 05:48:57</t>
  </si>
  <si>
    <t>08.02.2022 06:15:39</t>
  </si>
  <si>
    <t>BEYDERE KÖK 45-71-M00128_HatBaşıAyırıcı_53135144 M07_53135144</t>
  </si>
  <si>
    <t>08.02.2022 08:08:05</t>
  </si>
  <si>
    <t>08.02.2022 14:42:19</t>
  </si>
  <si>
    <t>EYNEZ TR-1 45-82-M00295_45-82-M00295_2374092</t>
  </si>
  <si>
    <t>08.02.2022 23:18:27</t>
  </si>
  <si>
    <t>09.02.2022 01:46:50</t>
  </si>
  <si>
    <t>YEŞİLYURT DM 45-73-M00476_KÖYLER HATTI M04_2318331</t>
  </si>
  <si>
    <t>08.02.2022 15:17:13</t>
  </si>
  <si>
    <t>08.02.2022 19:44:55</t>
  </si>
  <si>
    <t>ÇANKÖY TR-1 35-24-M00084_B_56352486_56352486</t>
  </si>
  <si>
    <t>08.02.2022 08:35:04</t>
  </si>
  <si>
    <t>08.02.2022 10:12:07</t>
  </si>
  <si>
    <t>ÜÇPINAR DM 45-71-M00183_PELİTALAN M03_72249223</t>
  </si>
  <si>
    <t>08.02.2022 04:59:42</t>
  </si>
  <si>
    <t>08.02.2022 05:59:19</t>
  </si>
  <si>
    <t>DENİŞ TR-1 45-82-M00340_45-82-M00340_2377090</t>
  </si>
  <si>
    <t>08.02.2022 22:14:00</t>
  </si>
  <si>
    <t>09.02.2022 02:32:24</t>
  </si>
  <si>
    <t>PAMUCAK KÖK 35-13-L00400_SELÇUK İ.M L03_2326928</t>
  </si>
  <si>
    <t>08.02.2022 07:02:07</t>
  </si>
  <si>
    <t>08.02.2022 07:31:01</t>
  </si>
  <si>
    <t>UMURLU TR-7 35-31-L00361_47784642_56352353_56352353</t>
  </si>
  <si>
    <t>08.02.2022 11:12:18</t>
  </si>
  <si>
    <t>08.02.2022 12:39:44</t>
  </si>
  <si>
    <t>MUTAFLAR ORTA MAH. TR-2 35-32-L00071_946414671_946414671</t>
  </si>
  <si>
    <t>08.02.2022 12:29:52</t>
  </si>
  <si>
    <t>08.02.2022 14:46:56</t>
  </si>
  <si>
    <t>ZEYTİNLİOVA TR-8 45-72-L00423_967159641_967159641</t>
  </si>
  <si>
    <t>08.02.2022 19:43:51</t>
  </si>
  <si>
    <t>08.02.2022 21:25:13</t>
  </si>
  <si>
    <t>M-2031 GEÇİT 35-02-M02031_M-2599 M05_66686895</t>
  </si>
  <si>
    <t>08.02.2022 08:44:31</t>
  </si>
  <si>
    <t>08.02.2022 10:15:58</t>
  </si>
  <si>
    <t>KOCAKAĞAN YELLİCE TR-1 45-72-L00231_B_56406584_56406584</t>
  </si>
  <si>
    <t>08.02.2022 11:43:28</t>
  </si>
  <si>
    <t>08.02.2022 15:51:29</t>
  </si>
  <si>
    <t>GÖRDES TR-17 45-75-M00408_945604788_945604788</t>
  </si>
  <si>
    <t>08.02.2022 09:56:00</t>
  </si>
  <si>
    <t>08.02.2022 11:45:23</t>
  </si>
  <si>
    <t>BAĞARASI TR-10 KÖK 35-23-M00179_YENİBAĞARASI M05_72143180</t>
  </si>
  <si>
    <t>08.02.2022 02:53:00</t>
  </si>
  <si>
    <t>08.02.2022 03:40:08</t>
  </si>
  <si>
    <t>GÖLMARMARA TR-25 45-85-L00025_TR-2 L03_61351328</t>
  </si>
  <si>
    <t>09.02.2022 09:32:20</t>
  </si>
  <si>
    <t>09.02.2022 09:57:34</t>
  </si>
  <si>
    <t>M-851 35-02-M00851_35-02-M00851_2356339</t>
  </si>
  <si>
    <t>09.02.2022 00:02:24</t>
  </si>
  <si>
    <t>09.02.2022 06:00:31</t>
  </si>
  <si>
    <t>YAYLADALI TR-1 45-82-M00185_45-82-M00185_2372047</t>
  </si>
  <si>
    <t>09.02.2022 11:04:00</t>
  </si>
  <si>
    <t>09.02.2022 13:12:17</t>
  </si>
  <si>
    <t>_A_56385916_56385916</t>
  </si>
  <si>
    <t>09.02.2022 10:57:00</t>
  </si>
  <si>
    <t>09.02.2022 14:35:38</t>
  </si>
  <si>
    <t>RADAR KÖK 35-21-M00006_LANCER M03_72199829</t>
  </si>
  <si>
    <t>09.02.2022 07:46:15</t>
  </si>
  <si>
    <t>09.02.2022 09:43:09</t>
  </si>
  <si>
    <t>L-376 PAZARYERİ 35-18-L00376_950448569_950448569</t>
  </si>
  <si>
    <t>09.02.2022 11:31:44</t>
  </si>
  <si>
    <t>09.02.2022 17:00:01</t>
  </si>
  <si>
    <t>ALÇUK TM 35-17-A00001_HatBaşıAyırıcı_53132690 M30_53132690</t>
  </si>
  <si>
    <t>09.02.2022 02:15:16</t>
  </si>
  <si>
    <t>09.02.2022 09:33:37</t>
  </si>
  <si>
    <t>ÇUKURALTI M-52 35-25-M00087__72455166_72455166</t>
  </si>
  <si>
    <t>09.02.2022 01:23:13</t>
  </si>
  <si>
    <t>09.02.2022 02:36:51</t>
  </si>
  <si>
    <t>M-1523 35-08-M01523_35-08-M01523_42029124</t>
  </si>
  <si>
    <t>Yük Aktarımı</t>
  </si>
  <si>
    <t>09.02.2022 12:58:00</t>
  </si>
  <si>
    <t>09.02.2022 13:52:28</t>
  </si>
  <si>
    <t>TR-100 KANAL KARŞISI 35-26-M00100_956604383_956604383</t>
  </si>
  <si>
    <t>09.02.2022 14:33:31</t>
  </si>
  <si>
    <t>09.02.2022 16:02:41</t>
  </si>
  <si>
    <t>M-1026 35-04-M01026_99583965_99583965</t>
  </si>
  <si>
    <t>09.02.2022 23:40:15</t>
  </si>
  <si>
    <t>10.02.2022 02:51:53</t>
  </si>
  <si>
    <t>HALK EĞİTİMCİLER TR-1 35-30-M00341_A_56403819_56403819</t>
  </si>
  <si>
    <t>09.02.2022 14:53:43</t>
  </si>
  <si>
    <t>09.02.2022 18:10:21</t>
  </si>
  <si>
    <t>GÖLMARMARA TR-25 45-85-L00025_TR-2 L03_61351359</t>
  </si>
  <si>
    <t>09.02.2022 16:12:00</t>
  </si>
  <si>
    <t>09.02.2022 16:48:33</t>
  </si>
  <si>
    <t>KESİKKÖY DM 35-28-M00309_HatBaşıAyırıcı_53133592 M14_53133592</t>
  </si>
  <si>
    <t>09.02.2022 03:47:28</t>
  </si>
  <si>
    <t>09.02.2022 09:42:32</t>
  </si>
  <si>
    <t>ZEYTİNLİOVA TR-1 KÖK 45-72-L00389_TR-4 ÇIKIŞI L06_2330198</t>
  </si>
  <si>
    <t>09.02.2022 05:05:20</t>
  </si>
  <si>
    <t>09.02.2022 06:58:00</t>
  </si>
  <si>
    <t>ŞEMSİLER KEMER TR-4 35-31-L00101_956596166_956596166</t>
  </si>
  <si>
    <t>09.02.2022 15:28:08</t>
  </si>
  <si>
    <t>09.02.2022 22:24:02</t>
  </si>
  <si>
    <t>İĞDELİ TR-2 35-31-L00301_47810819_56353012_56353012</t>
  </si>
  <si>
    <t>09.02.2022 22:37:05</t>
  </si>
  <si>
    <t>10.02.2022 02:09:40</t>
  </si>
  <si>
    <t>YUNTDAĞYENİCE KÖYÜ TR-1 45-71-M01699_43175940_56389172_56389172</t>
  </si>
  <si>
    <t>09.02.2022 09:39:52</t>
  </si>
  <si>
    <t>09.02.2022 15:18:49</t>
  </si>
  <si>
    <t>09.02.2022 19:03:05</t>
  </si>
  <si>
    <t>09.02.2022 19:28:06</t>
  </si>
  <si>
    <t>M-1741 35-04-M01741_910375518_910375518</t>
  </si>
  <si>
    <t>09.02.2022 21:05:49</t>
  </si>
  <si>
    <t>09.02.2022 22:40:00</t>
  </si>
  <si>
    <t>KALEMLİ TR-1 45-71-M01533_43109764_56385643_56385643</t>
  </si>
  <si>
    <t>09.02.2022 09:05:32</t>
  </si>
  <si>
    <t>09.02.2022 13:06:25</t>
  </si>
  <si>
    <t>09.02.2022 08:10:50</t>
  </si>
  <si>
    <t>09.02.2022 10:54:58</t>
  </si>
  <si>
    <t>K-1770 35-04-K01770_912492917_912492917</t>
  </si>
  <si>
    <t>09.02.2022 06:45:16</t>
  </si>
  <si>
    <t>09.02.2022 08:54:00</t>
  </si>
  <si>
    <t>GÜMÜLDÜR DM 35-25-M00100_SULTAN M04_2054409</t>
  </si>
  <si>
    <t>09.02.2022 09:55:42</t>
  </si>
  <si>
    <t>09.02.2022 10:00:28</t>
  </si>
  <si>
    <t>K-1699 35-02-K01699_C_56376631_56376631</t>
  </si>
  <si>
    <t>09.02.2022 19:49:12</t>
  </si>
  <si>
    <t>09.02.2022 20:32:41</t>
  </si>
  <si>
    <t>TR-68 ÇAYIRÇEŞME 35-19-L00068_947432889_947432889</t>
  </si>
  <si>
    <t>09.02.2022 15:02:10</t>
  </si>
  <si>
    <t>09.02.2022 19:38:53</t>
  </si>
  <si>
    <t>ULUKENT DM-5/3 35-28-M00638_953382883_953382883</t>
  </si>
  <si>
    <t>09.02.2022 17:11:00</t>
  </si>
  <si>
    <t>09.02.2022 17:49:17</t>
  </si>
  <si>
    <t>SAKARLI KÖK 45-76-M00046_BADEMLİ M02_72214544</t>
  </si>
  <si>
    <t>09.02.2022 12:31:55</t>
  </si>
  <si>
    <t>09.02.2022 13:05:14</t>
  </si>
  <si>
    <t>K-848 35-04-K00848_K-3857 K02_2314300</t>
  </si>
  <si>
    <t>09.02.2022 20:25:00</t>
  </si>
  <si>
    <t>09.02.2022 20:42:34</t>
  </si>
  <si>
    <t>DM-1/47 45-71-M00149_953216805_953216805</t>
  </si>
  <si>
    <t>09.02.2022 10:47:38</t>
  </si>
  <si>
    <t>09.02.2022 13:02:25</t>
  </si>
  <si>
    <t>GÜZELKÖY TR 45-71-M00984_44426479_56395547_56395547</t>
  </si>
  <si>
    <t>09.02.2022 08:53:10</t>
  </si>
  <si>
    <t>09.02.2022 11:30:49</t>
  </si>
  <si>
    <t>PİYADELER TR-1 45-73-M00165_945663669_945663669</t>
  </si>
  <si>
    <t>09.02.2022 11:02:27</t>
  </si>
  <si>
    <t>09.02.2022 17:06:34</t>
  </si>
  <si>
    <t>K-2333 35-07-K02333_A k2333/a2_5793925</t>
  </si>
  <si>
    <t>09.02.2022 21:04:38</t>
  </si>
  <si>
    <t>09.02.2022 22:15:00</t>
  </si>
  <si>
    <t>M-256 35-09-M00256_C_56371612_56371612</t>
  </si>
  <si>
    <t>09.02.2022 11:35:59</t>
  </si>
  <si>
    <t>09.02.2022 14:13:53</t>
  </si>
  <si>
    <t>FOÇA TR-14 35-23-L00014_950425813_950425813</t>
  </si>
  <si>
    <t>09.02.2022 16:01:19</t>
  </si>
  <si>
    <t>09.02.2022 19:19:02</t>
  </si>
  <si>
    <t>DM-14/3 45-71-M00387_95000105143_95000105143</t>
  </si>
  <si>
    <t>09.02.2022 22:51:14</t>
  </si>
  <si>
    <t>10.02.2022 05:16:24</t>
  </si>
  <si>
    <t>TIRAZLI KÖK 45-79-M00079_BAHARLAR M06_72036244</t>
  </si>
  <si>
    <t>09.02.2022 13:39:01</t>
  </si>
  <si>
    <t>09.02.2022 13:39:42</t>
  </si>
  <si>
    <t>K-3013 35-08-K03013_913156817_913156817</t>
  </si>
  <si>
    <t>09.02.2022 17:27:56</t>
  </si>
  <si>
    <t>09.02.2022 18:09:27</t>
  </si>
  <si>
    <t>DÜNDARLI TR-2 35-29-L00331_B_56395311_56395311</t>
  </si>
  <si>
    <t>09.02.2022 20:01:06</t>
  </si>
  <si>
    <t>10.02.2022 01:49:08</t>
  </si>
  <si>
    <t>YUSUFLU KÖK 35-20-L00077_ERGENLİ L01_66527971</t>
  </si>
  <si>
    <t>09.02.2022 05:42:30</t>
  </si>
  <si>
    <t>09.02.2022 06:03:11</t>
  </si>
  <si>
    <t>GÖKEYÜP TR-3 45-78-M00816_953292658_953292658</t>
  </si>
  <si>
    <t>09.02.2022 16:13:06</t>
  </si>
  <si>
    <t>09.02.2022 19:04:54</t>
  </si>
  <si>
    <t>09.02.2022 05:15:00</t>
  </si>
  <si>
    <t>09.02.2022 05:18:59</t>
  </si>
  <si>
    <t>SEYREK TR-5/2 35-28-M00911_953393156_953393156</t>
  </si>
  <si>
    <t>09.02.2022 07:46:26</t>
  </si>
  <si>
    <t>09.02.2022 11:52:03</t>
  </si>
  <si>
    <t>M-1222 35-01-M01222_911862656_911862656</t>
  </si>
  <si>
    <t>09.02.2022 16:41:33</t>
  </si>
  <si>
    <t>09.02.2022 17:59:57</t>
  </si>
  <si>
    <t>MAHMUDİYE TR-1 35-16-M00069_953323081_953323081</t>
  </si>
  <si>
    <t>09.02.2022 12:05:18</t>
  </si>
  <si>
    <t>09.02.2022 16:02:40</t>
  </si>
  <si>
    <t>K-2356 35-10-K02356_35-10-K02356_47756094</t>
  </si>
  <si>
    <t>09.02.2022 14:35:40</t>
  </si>
  <si>
    <t>09.02.2022 16:59:42</t>
  </si>
  <si>
    <t>TR-174/A 45-78-L00736_953256456_953256456</t>
  </si>
  <si>
    <t>09.02.2022 03:07:19</t>
  </si>
  <si>
    <t>09.02.2022 08:43:14</t>
  </si>
  <si>
    <t>K-3627 35-01-K03627_35-01-K03627_65814215</t>
  </si>
  <si>
    <t>09.02.2022 16:09:48</t>
  </si>
  <si>
    <t>09.02.2022 21:10:55</t>
  </si>
  <si>
    <t>EVKAFTEPE TR-1 45-72-L00514_A_56403379_56403379</t>
  </si>
  <si>
    <t>09.02.2022 10:04:37</t>
  </si>
  <si>
    <t>09.02.2022 18:13:11</t>
  </si>
  <si>
    <t>SELÇUK İM/DM 35-13-A00004_ŞİRİNCE L04_65986070</t>
  </si>
  <si>
    <t>09.02.2022 16:23:51</t>
  </si>
  <si>
    <t>09.02.2022 16:32:43</t>
  </si>
  <si>
    <t>L-245 35-18-L00245_C_56374873_56374873</t>
  </si>
  <si>
    <t>09.02.2022 10:14:26</t>
  </si>
  <si>
    <t>09.02.2022 16:06:41</t>
  </si>
  <si>
    <t>SUBATAN TR-6 35-15-L00341_C_56367911_56367911</t>
  </si>
  <si>
    <t>09.02.2022 19:04:55</t>
  </si>
  <si>
    <t>09.02.2022 23:54:15</t>
  </si>
  <si>
    <t>TURGUTLAR TR-1 35-28-M00285_B_56358088_56358088</t>
  </si>
  <si>
    <t>09.02.2022 07:54:25</t>
  </si>
  <si>
    <t>09.02.2022 11:41:31</t>
  </si>
  <si>
    <t>GÜMÜLDÜR M-31 35-25-M00031__72374050_72374050</t>
  </si>
  <si>
    <t>09.02.2022 07:11:05</t>
  </si>
  <si>
    <t>09.02.2022 08:18:56</t>
  </si>
  <si>
    <t>09.02.2022 18:48:10</t>
  </si>
  <si>
    <t>09.02.2022 20:11:31</t>
  </si>
  <si>
    <t>KARABURÇ KÖK 35-31-L00253_KARABURÇ L03_2337264</t>
  </si>
  <si>
    <t>09.02.2022 16:57:00</t>
  </si>
  <si>
    <t>09.02.2022 17:12:04</t>
  </si>
  <si>
    <t>SOMA A SANTRALİ İM/DM 45-82-A00001_MADEN L16_2091662</t>
  </si>
  <si>
    <t>09.02.2022 02:40:44</t>
  </si>
  <si>
    <t>09.02.2022 03:34:28</t>
  </si>
  <si>
    <t>K-4741 35-07-K04741_912799573_912799573</t>
  </si>
  <si>
    <t>09.02.2022 21:40:53</t>
  </si>
  <si>
    <t>09.02.2022 22:26:07</t>
  </si>
  <si>
    <t>ALAŞEHİR TR-56 EVRENLİ YOLU 45-73-M00056_45-73-M00056_2354277</t>
  </si>
  <si>
    <t>09.02.2022 09:21:47</t>
  </si>
  <si>
    <t>09.02.2022 16:51:00</t>
  </si>
  <si>
    <t>SÜLEYMANLI KÖK 45-72-L00299_SÜLEYMANLI PETROL TR KUZEY SAĞ ÇIKIŞI L04_2331424</t>
  </si>
  <si>
    <t>09.02.2022 05:51:30</t>
  </si>
  <si>
    <t>09.02.2022 06:44:06</t>
  </si>
  <si>
    <t>M-236 35-02-M00236_E_56382760_56382760</t>
  </si>
  <si>
    <t>09.02.2022 11:02:22</t>
  </si>
  <si>
    <t>09.02.2022 11:59:48</t>
  </si>
  <si>
    <t>09.02.2022 02:23:34</t>
  </si>
  <si>
    <t>09.02.2022 05:49:10</t>
  </si>
  <si>
    <t>KIZILCAAĞAÇ TR-1 35-20-L00354__72750569_72750569</t>
  </si>
  <si>
    <t>09.02.2022 19:56:00</t>
  </si>
  <si>
    <t>09.02.2022 21:25:41</t>
  </si>
  <si>
    <t>BAŞKÖY TR-1 35-29-L00229_A_56395257_56395257</t>
  </si>
  <si>
    <t>09.02.2022 17:08:56</t>
  </si>
  <si>
    <t>09.02.2022 19:22:20</t>
  </si>
  <si>
    <t>YUSUFLU KÖK 35-20-L00077_ERGENLİ L01_66527928</t>
  </si>
  <si>
    <t>09.02.2022 08:31:50</t>
  </si>
  <si>
    <t>09.02.2022 08:49:57</t>
  </si>
  <si>
    <t>AKHİSAR TM 45-72-A00006_GÖRDES M05_2313118</t>
  </si>
  <si>
    <t>09.02.2022 04:33:35</t>
  </si>
  <si>
    <t>09.02.2022 04:35:20</t>
  </si>
  <si>
    <t>SEFERİHİSAR İM 35-14-A00002_SEFERİHİSAR ŞEHİR-2 L04_72378556</t>
  </si>
  <si>
    <t>09.02.2022 06:23:40</t>
  </si>
  <si>
    <t>09.02.2022 06:30:00</t>
  </si>
  <si>
    <t>K-3766 35-04-K03766_99574750_99574750</t>
  </si>
  <si>
    <t>09.02.2022 13:19:44</t>
  </si>
  <si>
    <t>09.02.2022 17:10:57</t>
  </si>
  <si>
    <t>KARAVELİLER TR-1 (SARNIÇKÖY) 45-72-L00260_A_56389829_56389829</t>
  </si>
  <si>
    <t>09.02.2022 18:03:34</t>
  </si>
  <si>
    <t>09.02.2022 19:46:44</t>
  </si>
  <si>
    <t>ÇUKURKÖY KÖK 35-29-L00034_ÇUKURKÖY ENH L06_2329347</t>
  </si>
  <si>
    <t>09.02.2022 04:21:00</t>
  </si>
  <si>
    <t>09.02.2022 04:48:16</t>
  </si>
  <si>
    <t>ORHANLI M-88 ORTA 35-14-M00088_956662290_956662290</t>
  </si>
  <si>
    <t>09.02.2022 11:32:56</t>
  </si>
  <si>
    <t>09.02.2022 18:57:26</t>
  </si>
  <si>
    <t>KAMBERLER TR-1 35-20-M00058_912687251_912687251</t>
  </si>
  <si>
    <t>09.02.2022 21:34:14</t>
  </si>
  <si>
    <t>09.02.2022 23:36:19</t>
  </si>
  <si>
    <t>K-1040 35-04-K01040_99006889_99006889</t>
  </si>
  <si>
    <t>01.02.2022 08:20:20</t>
  </si>
  <si>
    <t>01.02.2022 09:58:19</t>
  </si>
  <si>
    <t>L-96 35-18-L00096_6347564_56369149_56369149</t>
  </si>
  <si>
    <t>01.02.2022 08:57:38</t>
  </si>
  <si>
    <t>01.02.2022 11:43:06</t>
  </si>
  <si>
    <t>DEMİRKÖPRÜ TM 45-78-A00005_KULA M05_2329518</t>
  </si>
  <si>
    <t>01.02.2022 08:35:15</t>
  </si>
  <si>
    <t>01.02.2022 09:01:51</t>
  </si>
  <si>
    <t>L-239 BAYKAL 35-18-L00239_D d1b_5949390</t>
  </si>
  <si>
    <t>01.02.2022 08:40:31</t>
  </si>
  <si>
    <t>01.02.2022 09:21:17</t>
  </si>
  <si>
    <t>BANKSİS TR-1 35-14-M00363_BANKSİS TR-1 DAHİLİ TRAFO M01_80640410</t>
  </si>
  <si>
    <t>01.02.2022 08:51:14</t>
  </si>
  <si>
    <t>01.02.2022 09:37:35</t>
  </si>
  <si>
    <t>01.02.2022 09:02:42</t>
  </si>
  <si>
    <t>01.02.2022 16:54:31</t>
  </si>
  <si>
    <t>K-2451 35-03-K02451_A_56354193_56354193</t>
  </si>
  <si>
    <t>01.02.2022 09:00:19</t>
  </si>
  <si>
    <t>01.02.2022 10:11:49</t>
  </si>
  <si>
    <t>DM-14/12A 45-71-M02425_953208666_953208666</t>
  </si>
  <si>
    <t>01.02.2022 08:58:24</t>
  </si>
  <si>
    <t>01.02.2022 10:00:37</t>
  </si>
  <si>
    <t>DM08/TR18 45-73-M00001_A A1B_65949238</t>
  </si>
  <si>
    <t>01.02.2022 08:57:18</t>
  </si>
  <si>
    <t>01.02.2022 11:26:21</t>
  </si>
  <si>
    <t>TR-2/107 (İBRAHİMCİ KÖK) 45-83-L00107_45-83-L00107_72168215</t>
  </si>
  <si>
    <t>01.02.2022 09:10:52</t>
  </si>
  <si>
    <t>01.02.2022 15:26:47</t>
  </si>
  <si>
    <t>DM-14/13-A 45-71-M01922_45065668_56400793_56400793</t>
  </si>
  <si>
    <t>01.02.2022 09:12:00</t>
  </si>
  <si>
    <t>01.02.2022 17:12:05</t>
  </si>
  <si>
    <t>K-2980 35-01-K02980_911535808_911535808</t>
  </si>
  <si>
    <t>01.02.2022 09:11:19</t>
  </si>
  <si>
    <t>01.02.2022 11:16:17</t>
  </si>
  <si>
    <t>BELENYAKA TR-4 45-73-M00701_45-73-M00701_2353696</t>
  </si>
  <si>
    <t>01.02.2022 09:07:57</t>
  </si>
  <si>
    <t>01.02.2022 13:00:00</t>
  </si>
  <si>
    <t>SART TR-1 KÖK 45-78-M00168_SART TR-5 M02_81491803</t>
  </si>
  <si>
    <t>01.02.2022 09:17:18</t>
  </si>
  <si>
    <t>01.02.2022 16:28:28</t>
  </si>
  <si>
    <t>MENEMEN TR-87 (DM-5/31) 35-28-M00687_A_56362456_56362456</t>
  </si>
  <si>
    <t>01.02.2022 09:18:35</t>
  </si>
  <si>
    <t>01.02.2022 16:26:11</t>
  </si>
  <si>
    <t>KIRAN KÖYÜ TR-1 45-75-M00187_B_56389340_56389340</t>
  </si>
  <si>
    <t>01.02.2022 09:18:59</t>
  </si>
  <si>
    <t>01.02.2022 17:28:24</t>
  </si>
  <si>
    <t>YILMAZ İM 45-78-A00003_YILMAZ DM-1 M07_2108835</t>
  </si>
  <si>
    <t>01.02.2022 09:12:46</t>
  </si>
  <si>
    <t>01.02.2022 09:39:20</t>
  </si>
  <si>
    <t>DELEMENLER KÖK 45-73-M00490_GÜZLE BELENYAKA M05_2081977</t>
  </si>
  <si>
    <t>01.02.2022 09:13:42</t>
  </si>
  <si>
    <t>01.02.2022 13:03:00</t>
  </si>
  <si>
    <t>DOĞANBEY KÖK 35-14-M00100_BANKSİS M03_80639821</t>
  </si>
  <si>
    <t>01.02.2022 09:21:00</t>
  </si>
  <si>
    <t>01.02.2022 09:51:23</t>
  </si>
  <si>
    <t>K-144 35-02-K00144_C_56383095_56383095</t>
  </si>
  <si>
    <t>01.02.2022 09:11:55</t>
  </si>
  <si>
    <t>01.02.2022 11:41:55</t>
  </si>
  <si>
    <t>TR-134 35-15-M00134_DAĞITIM TRAFO TR-134 M03_66588306</t>
  </si>
  <si>
    <t>01.02.2022 09:09:55</t>
  </si>
  <si>
    <t>01.02.2022 17:18:00</t>
  </si>
  <si>
    <t>M-1407 35-01-M01407_B_56382933_56382933</t>
  </si>
  <si>
    <t>01.02.2022 09:00:00</t>
  </si>
  <si>
    <t>01.02.2022 09:31:24</t>
  </si>
  <si>
    <t>UMURCALI TR 1 35-31-L00187_35-31-L00187_2361882</t>
  </si>
  <si>
    <t>01.02.2022 09:29:12</t>
  </si>
  <si>
    <t>01.02.2022 17:30:40</t>
  </si>
  <si>
    <t>K-3413 35-08-K03413_E_56382169_56382169</t>
  </si>
  <si>
    <t>01.02.2022 09:29:00</t>
  </si>
  <si>
    <t>01.02.2022 09:52:21</t>
  </si>
  <si>
    <t>BAĞARASI TR-10 KÖK 35-23-M00179_ESKİİBAĞARASI M02_72143144</t>
  </si>
  <si>
    <t>01.02.2022 09:31:45</t>
  </si>
  <si>
    <t>01.02.2022 09:50:19</t>
  </si>
  <si>
    <t>TIRMANLAR DM 35-16-M00171_YOĞURTANLI M01_72041529</t>
  </si>
  <si>
    <t>01.02.2022 09:33:52</t>
  </si>
  <si>
    <t>01.02.2022 11:15:29</t>
  </si>
  <si>
    <t>DEMİRKÖPRÜ TM 45-78-A00005_HatBaşıAyırıcı_53139701 M05_53139701</t>
  </si>
  <si>
    <t>01.02.2022 09:16:07</t>
  </si>
  <si>
    <t>01.02.2022 13:00:07</t>
  </si>
  <si>
    <t>GEDİK DUTLUDERE TR-3 35-31-L00132_DIREK TIPI TRAFO HUCRESI H01_2050102</t>
  </si>
  <si>
    <t>01.02.2022 09:35:37</t>
  </si>
  <si>
    <t>01.02.2022 17:11:45</t>
  </si>
  <si>
    <t>CANYURT SİTESİ 35-30-M00289_915011921_915011921</t>
  </si>
  <si>
    <t>01.02.2022 09:27:30</t>
  </si>
  <si>
    <t>01.02.2022 11:00:48</t>
  </si>
  <si>
    <t>TR-1/64 DM 45-72-M00064_TR/68-67-69 M19_66485028</t>
  </si>
  <si>
    <t>01.02.2022 09:31:58</t>
  </si>
  <si>
    <t>01.02.2022 10:41:35</t>
  </si>
  <si>
    <t>KUYUCAK TR-2 35-27-M00864_B_56371787_56371787</t>
  </si>
  <si>
    <t>01.02.2022 09:58:00</t>
  </si>
  <si>
    <t>01.02.2022 12:04:40</t>
  </si>
  <si>
    <t>SELİMŞAHLAR TR-1 45-71-M00133_BEYDERE KÖK M07_2079699</t>
  </si>
  <si>
    <t>01.02.2022 10:01:45</t>
  </si>
  <si>
    <t>01.02.2022 10:02:35</t>
  </si>
  <si>
    <t>KİRAZ İM 35-31-A00001_SARIKAYA L11_2328563</t>
  </si>
  <si>
    <t>01.02.2022 10:03:16</t>
  </si>
  <si>
    <t>01.02.2022 15:24:38</t>
  </si>
  <si>
    <t>M-1419 35-01-M01419_E_56380145_56380145</t>
  </si>
  <si>
    <t>01.02.2022 10:08:04</t>
  </si>
  <si>
    <t>01.02.2022 11:50:18</t>
  </si>
  <si>
    <t>M-1419 35-01-M01419_C_56380110_56380110</t>
  </si>
  <si>
    <t>01.02.2022 10:09:18</t>
  </si>
  <si>
    <t>01.02.2022 11:47:47</t>
  </si>
  <si>
    <t>DM08/TR40 45-73-M00002_945671543_945671543</t>
  </si>
  <si>
    <t>01.02.2022 10:07:51</t>
  </si>
  <si>
    <t>01.02.2022 11:54:50</t>
  </si>
  <si>
    <t>MASKİ İNCESU İÇME SUYU ÖZEL TR 45-77-M00051Ö_DIREK TIPI TRAFO HUCRESI H01_2054097</t>
  </si>
  <si>
    <t>01.02.2022 10:07:55</t>
  </si>
  <si>
    <t>01.02.2022 12:35:30</t>
  </si>
  <si>
    <t>DM-14/3B 45-71-M02250_95000556417_95000556417</t>
  </si>
  <si>
    <t>01.02.2022 10:18:00</t>
  </si>
  <si>
    <t>01.02.2022 14:51:36</t>
  </si>
  <si>
    <t>AKALAN İÇME SUYU TR-2 35-27-M01025_ H_50224841</t>
  </si>
  <si>
    <t>01.02.2022 10:06:55</t>
  </si>
  <si>
    <t>01.02.2022 12:07:17</t>
  </si>
  <si>
    <t>KARABURUN TR-2 35-21-L00014_B_56357704_56357704</t>
  </si>
  <si>
    <t>01.02.2022 10:20:24</t>
  </si>
  <si>
    <t>01.02.2022 17:07:32</t>
  </si>
  <si>
    <t>KARABURUN İM 35-21-A00001_KARABURUN MERKEZ L06_2063039</t>
  </si>
  <si>
    <t>01.02.2022 10:26:25</t>
  </si>
  <si>
    <t>01.02.2022 10:30:31</t>
  </si>
  <si>
    <t>TR-138 35-16-L00138_953337953_953337953</t>
  </si>
  <si>
    <t>01.02.2022 10:27:26</t>
  </si>
  <si>
    <t>01.02.2022 12:04:18</t>
  </si>
  <si>
    <t>BAYIRLI TR-2 35-15-L00332_35-15-L00332_2365865</t>
  </si>
  <si>
    <t>01.02.2022 10:04:05</t>
  </si>
  <si>
    <t>01.02.2022 12:24:34</t>
  </si>
  <si>
    <t>01.02.2022 10:33:40</t>
  </si>
  <si>
    <t>01.02.2022 10:53:15</t>
  </si>
  <si>
    <t>K-4136 35-07-K04136_B_56382390_56382390</t>
  </si>
  <si>
    <t>01.02.2022 10:24:06</t>
  </si>
  <si>
    <t>01.02.2022 11:25:03</t>
  </si>
  <si>
    <t>BAYINDIR İM 35-20-A00001_TR-A (15.8) L03_2058790</t>
  </si>
  <si>
    <t>01.02.2022 10:36:55</t>
  </si>
  <si>
    <t>01.02.2022 10:44:00</t>
  </si>
  <si>
    <t>YEŞİLTEPE MERKEZ TR-1 35-32-L00048_A_56376347_56376347</t>
  </si>
  <si>
    <t>01.02.2022 10:35:35</t>
  </si>
  <si>
    <t>01.02.2022 11:27:48</t>
  </si>
  <si>
    <t>ÖREN TOPRAK SULAMA TR-7 35-27-M00780_DIREK TIPI TRAFO HUCRESI H01_2053029</t>
  </si>
  <si>
    <t>01.02.2022 10:41:37</t>
  </si>
  <si>
    <t>01.02.2022 17:14:10</t>
  </si>
  <si>
    <t>KAVAKALAN TR-1 45-72-L00737_A_56406218_56406218</t>
  </si>
  <si>
    <t>01.02.2022 10:39:02</t>
  </si>
  <si>
    <t>01.02.2022 12:37:52</t>
  </si>
  <si>
    <t>ÖREN TOPRAK SU KÖK 35-27-M00760_ÖREN TOPRAK SULAMA-2 M02_80024021</t>
  </si>
  <si>
    <t>01.02.2022 10:44:42</t>
  </si>
  <si>
    <t>01.02.2022 10:46:09</t>
  </si>
  <si>
    <t>GÜLENYAKA ÇAMLIK MAH.TR-2 45-73-M00513_B_56403508_56403508</t>
  </si>
  <si>
    <t>01.02.2022 10:42:29</t>
  </si>
  <si>
    <t>01.02.2022 13:10:55</t>
  </si>
  <si>
    <t>M-285 35-14-M00305_967124401_967124401</t>
  </si>
  <si>
    <t>01.02.2022 10:45:01</t>
  </si>
  <si>
    <t>01.02.2022 11:58:47</t>
  </si>
  <si>
    <t>K-3499 35-03-K03499_35-03-K03499_41968975</t>
  </si>
  <si>
    <t>01.02.2022 11:01:35</t>
  </si>
  <si>
    <t>01.02.2022 11:40:38</t>
  </si>
  <si>
    <t>KARABURUN MERKEZ DM 35-21-L00002_KARABURUN TR-4/18 İSKELE L04_72170454</t>
  </si>
  <si>
    <t>01.02.2022 10:56:06</t>
  </si>
  <si>
    <t>01.02.2022 12:04:20</t>
  </si>
  <si>
    <t>K-1040 35-04-K01040_E_56383758_56383758</t>
  </si>
  <si>
    <t>01.02.2022 11:00:13</t>
  </si>
  <si>
    <t>01.02.2022 13:00:26</t>
  </si>
  <si>
    <t>BAYIRLI TR-5 35-15-L00328_35-15-L00328_2365795</t>
  </si>
  <si>
    <t>01.02.2022 10:55:25</t>
  </si>
  <si>
    <t>01.02.2022 12:21:34</t>
  </si>
  <si>
    <t>K-1637 35-01-K01637_912354323_912354323</t>
  </si>
  <si>
    <t>01.02.2022 11:07:11</t>
  </si>
  <si>
    <t>01.02.2022 13:26:07</t>
  </si>
  <si>
    <t>K-1708 35-01-K01708_C_56373641_56373641</t>
  </si>
  <si>
    <t>01.02.2022 11:14:12</t>
  </si>
  <si>
    <t>01.02.2022 13:29:23</t>
  </si>
  <si>
    <t>M-1988 35-09-M01988_E k1951 e1b_5876963</t>
  </si>
  <si>
    <t>01.02.2022 11:23:00</t>
  </si>
  <si>
    <t>01.02.2022 12:14:18</t>
  </si>
  <si>
    <t>01.02.2022 11:09:54</t>
  </si>
  <si>
    <t>01.02.2022 12:05:59</t>
  </si>
  <si>
    <t>KARABURUN TR-1/15 35-21-L00019_KARABURUN TR-4/6 L01_72176117</t>
  </si>
  <si>
    <t>01.02.2022 11:11:25</t>
  </si>
  <si>
    <t>01.02.2022 12:42:37</t>
  </si>
  <si>
    <t>MEDAR TR-6 45-72-L00276_C_56392264_56392264</t>
  </si>
  <si>
    <t>01.02.2022 11:26:39</t>
  </si>
  <si>
    <t>01.02.2022 13:04:32</t>
  </si>
  <si>
    <t>L-239 BAYKAL 35-18-L00239_950444553_950444553</t>
  </si>
  <si>
    <t>01.02.2022 11:29:06</t>
  </si>
  <si>
    <t>01.02.2022 12:42:41</t>
  </si>
  <si>
    <t>TR-13 35-19-L00013__72372415_72372415</t>
  </si>
  <si>
    <t>01.02.2022 11:29:54</t>
  </si>
  <si>
    <t>01.02.2022 12:22:53</t>
  </si>
  <si>
    <t>K-3499 35-03-K03499__79390435_79390435</t>
  </si>
  <si>
    <t>01.02.2022 11:41:00</t>
  </si>
  <si>
    <t>01.02.2022 18:43:24</t>
  </si>
  <si>
    <t>GERENKÖY TR-5 35-23-M00151_950426549_950426549</t>
  </si>
  <si>
    <t>01.02.2022 11:42:00</t>
  </si>
  <si>
    <t>01.02.2022 14:42:39</t>
  </si>
  <si>
    <t>TORBALI DM-5/TR-1 (TR-101) 35-26-M00101_956624702_956624702</t>
  </si>
  <si>
    <t>01.02.2022 11:32:24</t>
  </si>
  <si>
    <t>01.02.2022 15:20:27</t>
  </si>
  <si>
    <t>01.02.2022 11:35:12</t>
  </si>
  <si>
    <t>01.02.2022 14:32:29</t>
  </si>
  <si>
    <t>01.02.2022 11:48:00</t>
  </si>
  <si>
    <t>01.02.2022 11:53:11</t>
  </si>
  <si>
    <t>L-31 BİZBİZE SİTESİ 35-18-L00031_6221555_56392818_56392818</t>
  </si>
  <si>
    <t>01.02.2022 11:48:53</t>
  </si>
  <si>
    <t>01.02.2022 15:12:50</t>
  </si>
  <si>
    <t>AHMETLİ DM 45-77-M00187_ESKİ SELENDİ M08_80367394</t>
  </si>
  <si>
    <t>01.02.2022 11:48:47</t>
  </si>
  <si>
    <t>01.02.2022 12:02:00</t>
  </si>
  <si>
    <t>01.02.2022 11:47:05</t>
  </si>
  <si>
    <t>01.02.2022 13:02:16</t>
  </si>
  <si>
    <t>DM-3/TR-37 35-22-M00687_A A1B_41905355</t>
  </si>
  <si>
    <t>01.02.2022 11:50:20</t>
  </si>
  <si>
    <t>01.02.2022 12:24:49</t>
  </si>
  <si>
    <t>KARABURUN İM 35-21-A00001_YENİ LİMAN L03_2062912</t>
  </si>
  <si>
    <t>01.02.2022 11:53:27</t>
  </si>
  <si>
    <t>01.02.2022 11:57:45</t>
  </si>
  <si>
    <t>K-855 35-01-K00855_910763929_910763929</t>
  </si>
  <si>
    <t>01.02.2022 11:56:55</t>
  </si>
  <si>
    <t>01.02.2022 16:33:09</t>
  </si>
  <si>
    <t>01.02.2022 12:08:00</t>
  </si>
  <si>
    <t>01.02.2022 16:24:48</t>
  </si>
  <si>
    <t>L-259 35-14-L00259_DIREK TIPI TRAFO HUCRESI H01_2065125</t>
  </si>
  <si>
    <t>01.02.2022 12:29:00</t>
  </si>
  <si>
    <t>01.02.2022 13:00:21</t>
  </si>
  <si>
    <t>M-2748 35-01-M02748_E_56370520_56370520</t>
  </si>
  <si>
    <t>01.02.2022 12:32:00</t>
  </si>
  <si>
    <t>01.02.2022 13:33:49</t>
  </si>
  <si>
    <t>01.02.2022 12:34:16</t>
  </si>
  <si>
    <t>01.02.2022 12:57:23</t>
  </si>
  <si>
    <t>KARABURUN TEPEBOZ KÖYÜ TR 35-21-L00056_953357460_953357460</t>
  </si>
  <si>
    <t>01.02.2022 12:29:34</t>
  </si>
  <si>
    <t>01.02.2022 20:05:44</t>
  </si>
  <si>
    <t>K-524 35-01-K00524_911060657_911060657</t>
  </si>
  <si>
    <t>01.02.2022 12:39:58</t>
  </si>
  <si>
    <t>01.02.2022 15:35:23</t>
  </si>
  <si>
    <t>K-2313 35-04-K02313_913789187_913789187</t>
  </si>
  <si>
    <t>01.02.2022 12:41:33</t>
  </si>
  <si>
    <t>01.02.2022 14:01:38</t>
  </si>
  <si>
    <t>AKHİSAR İM 45-72-A00001_STADYUM DM M01_50251182</t>
  </si>
  <si>
    <t>01.02.2022 12:50:29</t>
  </si>
  <si>
    <t>01.02.2022 12:57:57</t>
  </si>
  <si>
    <t>AKÇAKİLİSE TR-2 35-21-L00045_A a1_5826902</t>
  </si>
  <si>
    <t>01.02.2022 12:50:32</t>
  </si>
  <si>
    <t>01.02.2022 18:15:18</t>
  </si>
  <si>
    <t>M-2842 35-02-M02842_99915827_99915827</t>
  </si>
  <si>
    <t>01.02.2022 12:46:22</t>
  </si>
  <si>
    <t>01.02.2022 14:22:29</t>
  </si>
  <si>
    <t>AKHİSAR İM 45-72-A00001_NOVADA AVM M04_42545442</t>
  </si>
  <si>
    <t>01.02.2022 12:55:07</t>
  </si>
  <si>
    <t>01.02.2022 12:58:35</t>
  </si>
  <si>
    <t>L-295 35-18-L00295_6197188_56370179_56370179</t>
  </si>
  <si>
    <t>01.02.2022 12:23:23</t>
  </si>
  <si>
    <t>01.02.2022 15:37:46</t>
  </si>
  <si>
    <t>AKHİSAR TM 45-72-A00006_AKHİSAR ŞEHİR-3 M22_2313105</t>
  </si>
  <si>
    <t>01.02.2022 12:36:26</t>
  </si>
  <si>
    <t>01.02.2022 13:25:43</t>
  </si>
  <si>
    <t>DM-14/24-A 45-71-M02217__73560694_73560694</t>
  </si>
  <si>
    <t>01.02.2022 13:04:51</t>
  </si>
  <si>
    <t>01.02.2022 16:51:46</t>
  </si>
  <si>
    <t>TR-2/87-1 45-83-L00133_B_56397665_56397665</t>
  </si>
  <si>
    <t>01.02.2022 13:02:08</t>
  </si>
  <si>
    <t>01.02.2022 13:57:28</t>
  </si>
  <si>
    <t>01.02.2022 13:10:00</t>
  </si>
  <si>
    <t>01.02.2022 17:14:32</t>
  </si>
  <si>
    <t>ÇATALKÖPRÜ TR-1 45-83-L00253_955165499_955165499</t>
  </si>
  <si>
    <t>01.02.2022 17:32:24</t>
  </si>
  <si>
    <t>L-221 35-18-L00221_950464304_950464304</t>
  </si>
  <si>
    <t>01.02.2022 13:16:49</t>
  </si>
  <si>
    <t>01.02.2022 17:10:56</t>
  </si>
  <si>
    <t>L-69 BAŞKENT SİTESİ 35-14-L00069_956635215_956635215</t>
  </si>
  <si>
    <t>01.02.2022 13:13:23</t>
  </si>
  <si>
    <t>01.02.2022 15:00:46</t>
  </si>
  <si>
    <t>DM-2/TR-19 45-72-L00019_TR-2/21 L03_61368782</t>
  </si>
  <si>
    <t>01.02.2022 13:08:21</t>
  </si>
  <si>
    <t>01.02.2022 13:38:31</t>
  </si>
  <si>
    <t>ILIPINAR KÖK 35-23-M00154_HatBaşıAyırıcı_58164931 M07_58164931</t>
  </si>
  <si>
    <t>01.02.2022 13:15:24</t>
  </si>
  <si>
    <t>01.02.2022 18:04:06</t>
  </si>
  <si>
    <t>HACIEMİNLER ÇAVLU TR 45-78-M00226_49263106_56391424_56391424</t>
  </si>
  <si>
    <t>01.02.2022 13:02:03</t>
  </si>
  <si>
    <t>01.02.2022 17:24:49</t>
  </si>
  <si>
    <t>K-1498 35-02-K01498_910012109_910012109</t>
  </si>
  <si>
    <t>01.02.2022 13:22:30</t>
  </si>
  <si>
    <t>01.02.2022 14:04:47</t>
  </si>
  <si>
    <t>M-2325 35-03-M02325_910264124_910264124</t>
  </si>
  <si>
    <t>01.02.2022 13:20:00</t>
  </si>
  <si>
    <t>01.02.2022 13:53:40</t>
  </si>
  <si>
    <t>L-142 MAVİ BESTE SİTESİ 35-18-L00142_B_56368123_56368123</t>
  </si>
  <si>
    <t>01.02.2022 13:26:00</t>
  </si>
  <si>
    <t>01.02.2022 16:38:33</t>
  </si>
  <si>
    <t>TR-13 35-19-L00013_A_56370112_56370112</t>
  </si>
  <si>
    <t>01.02.2022 13:26:39</t>
  </si>
  <si>
    <t>01.02.2022 14:58:24</t>
  </si>
  <si>
    <t>EMİNBEY TR-1 45-78-M00853_49187433_56407988_56407988</t>
  </si>
  <si>
    <t>01.02.2022 13:24:41</t>
  </si>
  <si>
    <t>01.02.2022 15:51:48</t>
  </si>
  <si>
    <t>DM-2/TR-2 35-22-M00805_A A01_42581186</t>
  </si>
  <si>
    <t>01.02.2022 13:28:41</t>
  </si>
  <si>
    <t>01.02.2022 14:50:41</t>
  </si>
  <si>
    <t>K-524 35-01-K00524_910873107_910873107</t>
  </si>
  <si>
    <t>01.02.2022 13:25:18</t>
  </si>
  <si>
    <t>01.02.2022 15:04:23</t>
  </si>
  <si>
    <t>SELENDİ TR-6 45-81-M00006_945635976_945635976</t>
  </si>
  <si>
    <t>01.02.2022 13:30:26</t>
  </si>
  <si>
    <t>01.02.2022 15:32:36</t>
  </si>
  <si>
    <t>AKÇAPINAR TR-1 45-83-L00438_B_56401089_56401089</t>
  </si>
  <si>
    <t>01.02.2022 13:37:53</t>
  </si>
  <si>
    <t>01.02.2022 16:10:53</t>
  </si>
  <si>
    <t>LÜTUFLAR TR-1 35-20-L00291_955205564_955205564</t>
  </si>
  <si>
    <t>01.02.2022 13:30:47</t>
  </si>
  <si>
    <t>01.02.2022 15:54:15</t>
  </si>
  <si>
    <t>K-1821 35-01-K01821_D k1821 d1_5900979</t>
  </si>
  <si>
    <t>01.02.2022 13:32:14</t>
  </si>
  <si>
    <t>01.02.2022 16:55:43</t>
  </si>
  <si>
    <t>L-281 35-18-L00281_950438295_950438295</t>
  </si>
  <si>
    <t>01.02.2022 13:23:21</t>
  </si>
  <si>
    <t>01.02.2022 18:28:53</t>
  </si>
  <si>
    <t>K-978 35-07-K00978_912283003_912283003</t>
  </si>
  <si>
    <t>01.02.2022 13:24:32</t>
  </si>
  <si>
    <t>01.02.2022 14:19:00</t>
  </si>
  <si>
    <t>K-4304 35-01-K04304_F_56361172_56361172</t>
  </si>
  <si>
    <t>01.02.2022 13:49:00</t>
  </si>
  <si>
    <t>01.02.2022 14:38:43</t>
  </si>
  <si>
    <t>M-1988 35-09-M01988_97774350_97774350</t>
  </si>
  <si>
    <t>01.02.2022 13:43:27</t>
  </si>
  <si>
    <t>01.02.2022 20:48:09</t>
  </si>
  <si>
    <t>01.02.2022 13:58:36</t>
  </si>
  <si>
    <t>01.02.2022 14:34:28</t>
  </si>
  <si>
    <t>K-4375 35-04-K04375_911043225_911043225</t>
  </si>
  <si>
    <t>01.02.2022 13:56:43</t>
  </si>
  <si>
    <t>01.02.2022 15:04:16</t>
  </si>
  <si>
    <t>01.02.2022 14:03:29</t>
  </si>
  <si>
    <t>01.02.2022 17:04:12</t>
  </si>
  <si>
    <t>K-240 35-01-K00240_911623666_911623666</t>
  </si>
  <si>
    <t>01.02.2022 13:53:21</t>
  </si>
  <si>
    <t>01.02.2022 17:59:25</t>
  </si>
  <si>
    <t>AKKEÇİLİ KÖK 45-73-M00239_AKKEÇİLİ M03_72035008</t>
  </si>
  <si>
    <t>Yangın</t>
  </si>
  <si>
    <t>01.02.2022 14:19:46</t>
  </si>
  <si>
    <t>01.02.2022 14:41:00</t>
  </si>
  <si>
    <t>01.02.2022 14:18:46</t>
  </si>
  <si>
    <t>01.02.2022 14:24:00</t>
  </si>
  <si>
    <t>L-278 35-18-L00278_950444726_950444726</t>
  </si>
  <si>
    <t>01.02.2022 14:20:23</t>
  </si>
  <si>
    <t>01.02.2022 18:52:53</t>
  </si>
  <si>
    <t>DM-2/30 (A-101 KARŞISI) 45-71-M00127_953198839_953198839</t>
  </si>
  <si>
    <t>01.02.2022 14:23:43</t>
  </si>
  <si>
    <t>01.02.2022 19:04:31</t>
  </si>
  <si>
    <t>K-524 35-01-K00524_35-01-K00524_2367115</t>
  </si>
  <si>
    <t>01.02.2022 14:46:40</t>
  </si>
  <si>
    <t>01.02.2022 15:14:31</t>
  </si>
  <si>
    <t>KAPAKLI DM 45-72-M00309_KAYIŞLAR M09_2099434</t>
  </si>
  <si>
    <t>01.02.2022 14:44:36</t>
  </si>
  <si>
    <t>01.02.2022 14:45:07</t>
  </si>
  <si>
    <t>ULUKENT TR-5 35-28-M00085_953386992_953386992</t>
  </si>
  <si>
    <t>01.02.2022 14:31:09</t>
  </si>
  <si>
    <t>01.02.2022 15:39:20</t>
  </si>
  <si>
    <t>SÜLEYMANLI TR-3 35-28-M00726_953396736_953396736</t>
  </si>
  <si>
    <t>01.02.2022 14:48:58</t>
  </si>
  <si>
    <t>01.02.2022 15:31:59</t>
  </si>
  <si>
    <t>SARIGÖL TR-41 45-79-M00041_D_56385174_56385174</t>
  </si>
  <si>
    <t>01.02.2022 14:52:03</t>
  </si>
  <si>
    <t>01.02.2022 15:15:24</t>
  </si>
  <si>
    <t>01.02.2022 14:54:36</t>
  </si>
  <si>
    <t>01.02.2022 14:55:56</t>
  </si>
  <si>
    <t>M-2465 35-09-M02465_97840668_97840668</t>
  </si>
  <si>
    <t>01.02.2022 15:01:48</t>
  </si>
  <si>
    <t>01.02.2022 17:33:51</t>
  </si>
  <si>
    <t>KUŞÇULAR TR-9 35-19-M00221_35-19-M00221_2349916</t>
  </si>
  <si>
    <t>01.02.2022 15:04:44</t>
  </si>
  <si>
    <t>01.02.2022 16:07:43</t>
  </si>
  <si>
    <t>ÇAYLI TR-10 35-15-L00203_D_56371157_56371157</t>
  </si>
  <si>
    <t>01.02.2022 15:03:13</t>
  </si>
  <si>
    <t>01.02.2022 17:35:11</t>
  </si>
  <si>
    <t>K-612 35-02-K00612_A_56380025_56380025</t>
  </si>
  <si>
    <t>01.02.2022 15:32:19</t>
  </si>
  <si>
    <t>01.02.2022 16:11:34</t>
  </si>
  <si>
    <t>GERELİ KÖYÜ İBRAHİM KAYALI SULAMA GRB TR-12 35-15-M00311_950407474_950407474</t>
  </si>
  <si>
    <t>01.02.2022 15:37:32</t>
  </si>
  <si>
    <t>01.02.2022 17:04:28</t>
  </si>
  <si>
    <t>DM-25/12 45-71-M00051_953215522_953215522</t>
  </si>
  <si>
    <t>01.02.2022 15:47:16</t>
  </si>
  <si>
    <t>01.02.2022 19:27:52</t>
  </si>
  <si>
    <t>K-1075 35-02-K01075_99545659_99545659</t>
  </si>
  <si>
    <t>01.02.2022 15:45:54</t>
  </si>
  <si>
    <t>01.02.2022 17:06:16</t>
  </si>
  <si>
    <t>AHMET YAR KÖK 35-27-M00067_KLEMSAN KÖK M03_72177223</t>
  </si>
  <si>
    <t>01.02.2022 15:50:04</t>
  </si>
  <si>
    <t>01.02.2022 17:01:23</t>
  </si>
  <si>
    <t>M-429 35-02-M00429_TRAFO-1 M02_2064843</t>
  </si>
  <si>
    <t>01.02.2022 15:52:35</t>
  </si>
  <si>
    <t>01.02.2022 18:33:11</t>
  </si>
  <si>
    <t>L-36 35-18-L00036_950460536_950460536</t>
  </si>
  <si>
    <t>01.02.2022 16:00:29</t>
  </si>
  <si>
    <t>01.02.2022 18:54:56</t>
  </si>
  <si>
    <t>01.02.2022 16:01:46</t>
  </si>
  <si>
    <t>01.02.2022 16:50:16</t>
  </si>
  <si>
    <t>YENİFOÇA TR-45 35-23-M00045_B_56365098_56365098</t>
  </si>
  <si>
    <t>01.02.2022 16:07:30</t>
  </si>
  <si>
    <t>01.02.2022 21:50:33</t>
  </si>
  <si>
    <t>ÖZBEY İM 35-26-A00005_CEZA EVİ L12_2066112</t>
  </si>
  <si>
    <t>01.02.2022 16:15:16</t>
  </si>
  <si>
    <t>01.02.2022 16:55:53</t>
  </si>
  <si>
    <t>DADAĞLI TR-2 IŞIKLAR 45-79-M00390_B_56385373_56385373</t>
  </si>
  <si>
    <t>01.02.2022 16:02:00</t>
  </si>
  <si>
    <t>01.02.2022 18:16:51</t>
  </si>
  <si>
    <t>AHMET YAR KÖK 35-27-M00067_KLEMSAN KÖK M03_72177175</t>
  </si>
  <si>
    <t>01.02.2022 16:13:55</t>
  </si>
  <si>
    <t>01.02.2022 16:57:53</t>
  </si>
  <si>
    <t>TİRE İM-DM-1 35-29-A00001_BOYNUYOĞUN L04_2059646</t>
  </si>
  <si>
    <t>01.02.2022 16:24:26</t>
  </si>
  <si>
    <t>01.02.2022 16:41:09</t>
  </si>
  <si>
    <t>ARMUTLU İM 35-27-A00001_TR-2 15.8 L07_2059144</t>
  </si>
  <si>
    <t>01.02.2022 16:27:26</t>
  </si>
  <si>
    <t>01.02.2022 17:21:00</t>
  </si>
  <si>
    <t>DERBENT İM-DM 45-83-A00004_B.BELEN M14_2097152</t>
  </si>
  <si>
    <t>01.02.2022 16:16:01</t>
  </si>
  <si>
    <t>01.02.2022 17:52:40</t>
  </si>
  <si>
    <t>VELİLER KÖK 35-31-L00116_KARABAĞ TR-1 L05_2337021</t>
  </si>
  <si>
    <t>01.02.2022 16:31:46</t>
  </si>
  <si>
    <t>01.02.2022 17:04:21</t>
  </si>
  <si>
    <t>DENİZGİREN TR-3 35-21-L00206_B_56355467_56355467</t>
  </si>
  <si>
    <t>01.02.2022 16:25:02</t>
  </si>
  <si>
    <t>01.02.2022 18:55:31</t>
  </si>
  <si>
    <t>SOMA TR-6 45-82-M00006_TR-7/1 M03_83357820</t>
  </si>
  <si>
    <t>OG Kablo Başlığı Arızası</t>
  </si>
  <si>
    <t>01.02.2022 16:33:06</t>
  </si>
  <si>
    <t>01.02.2022 18:19:52</t>
  </si>
  <si>
    <t>SARIGÖL TR-41 45-79-M00041_945557825_945557825</t>
  </si>
  <si>
    <t>01.02.2022 16:28:56</t>
  </si>
  <si>
    <t>01.02.2022 17:19:00</t>
  </si>
  <si>
    <t>K-122 35-01-K00122_D_56375662_56375662</t>
  </si>
  <si>
    <t>01.02.2022 16:41:16</t>
  </si>
  <si>
    <t>01.02.2022 17:36:11</t>
  </si>
  <si>
    <t>K-633 35-02-K00633_910146903_910146903</t>
  </si>
  <si>
    <t>01.02.2022 16:47:19</t>
  </si>
  <si>
    <t>01.02.2022 17:51:21</t>
  </si>
  <si>
    <t>TR-57 35-30-L00057_B_56405257_56405257</t>
  </si>
  <si>
    <t>01.02.2022 16:49:00</t>
  </si>
  <si>
    <t>01.02.2022 17:53:03</t>
  </si>
  <si>
    <t>FAHRETTİN AVCI 35-26-L00067_DIREK TIPI TRAFO HUCRESI H01_2047213</t>
  </si>
  <si>
    <t>01.02.2022 16:46:40</t>
  </si>
  <si>
    <t>01.02.2022 17:58:25</t>
  </si>
  <si>
    <t>TR-2/102-1 45-83-L00310_955151369_955151369</t>
  </si>
  <si>
    <t>01.02.2022 16:42:49</t>
  </si>
  <si>
    <t>01.02.2022 18:46:10</t>
  </si>
  <si>
    <t>01.02.2022 16:50:00</t>
  </si>
  <si>
    <t>01.02.2022 17:23:22</t>
  </si>
  <si>
    <t>NURİYE DM 45-80-M00090_AKHİSAR-1(İZSU) M08_72194610</t>
  </si>
  <si>
    <t>01.02.2022 16:49:38</t>
  </si>
  <si>
    <t>01.02.2022 17:34:33</t>
  </si>
  <si>
    <t>PEŞREFLİ TÜRK YURDU 35-29-L00448_35-29-L00448_2349999</t>
  </si>
  <si>
    <t>01.02.2022 16:39:36</t>
  </si>
  <si>
    <t>01.02.2022 17:34:16</t>
  </si>
  <si>
    <t>SARUHANLI TR-30 45-80-M00030_956560617_956560617</t>
  </si>
  <si>
    <t>01.02.2022 16:54:28</t>
  </si>
  <si>
    <t>01.02.2022 18:46:54</t>
  </si>
  <si>
    <t>MURADİYE DM-5/6 KÖK 45-71-M00245_KENT BETON M08_72097653</t>
  </si>
  <si>
    <t>01.02.2022 16:59:23</t>
  </si>
  <si>
    <t>01.02.2022 17:05:00</t>
  </si>
  <si>
    <t>MURADİYE DM-5/10 45-71-M00775_DM-5/9A M07_2124693</t>
  </si>
  <si>
    <t>01.02.2022 16:59:20</t>
  </si>
  <si>
    <t>01.02.2022 17:04:29</t>
  </si>
  <si>
    <t>L-294 35-18-L00294_DAĞITIM TRAFO L-294 L01_72061840</t>
  </si>
  <si>
    <t>01.02.2022 16:52:36</t>
  </si>
  <si>
    <t>01.02.2022 17:11:40</t>
  </si>
  <si>
    <t>EĞRİDERE KOKARCA TR-6 35-32-L00082_B_56390017_56390017</t>
  </si>
  <si>
    <t>01.02.2022 16:44:24</t>
  </si>
  <si>
    <t>01.02.2022 18:14:38</t>
  </si>
  <si>
    <t>KAVACIK TR-1 35-01-L00001_E_56381459_56381459</t>
  </si>
  <si>
    <t>01.02.2022 17:01:52</t>
  </si>
  <si>
    <t>01.02.2022 18:59:53</t>
  </si>
  <si>
    <t>01.02.2022 17:00:10</t>
  </si>
  <si>
    <t>01.02.2022 17:58:52</t>
  </si>
  <si>
    <t>ŞEHİTLER TR-1 45-72-L00726_C_56406266_56406266</t>
  </si>
  <si>
    <t>01.02.2022 17:00:32</t>
  </si>
  <si>
    <t>01.02.2022 18:46:02</t>
  </si>
  <si>
    <t>MURADİYE DM-5/10-C KÖK 45-71-M00674_DM-5/9 M07_2046758</t>
  </si>
  <si>
    <t>01.02.2022 17:06:08</t>
  </si>
  <si>
    <t>01.02.2022 18:50:36</t>
  </si>
  <si>
    <t>K-2312 35-03-K02312_A_56355047_56355047</t>
  </si>
  <si>
    <t>NH Altlık Arızası</t>
  </si>
  <si>
    <t>01.02.2022 17:17:32</t>
  </si>
  <si>
    <t>01.02.2022 23:58:04</t>
  </si>
  <si>
    <t>L-297 35-18-L00297_950446501_950446501</t>
  </si>
  <si>
    <t>01.02.2022 17:14:08</t>
  </si>
  <si>
    <t>01.02.2022 21:48:42</t>
  </si>
  <si>
    <t>TR-42 35-15-M00042_DAĞITIM TRAFO TR-42 M04_66581730</t>
  </si>
  <si>
    <t>01.02.2022 18:11:29</t>
  </si>
  <si>
    <t>SARIGÖL TR-23 45-79-M00023_945555806_945555806</t>
  </si>
  <si>
    <t>01.02.2022 17:11:11</t>
  </si>
  <si>
    <t>01.02.2022 19:06:44</t>
  </si>
  <si>
    <t>K-197 35-04-K00197_99291997_99291997</t>
  </si>
  <si>
    <t>01.02.2022 17:30:54</t>
  </si>
  <si>
    <t>01.02.2022 18:07:34</t>
  </si>
  <si>
    <t>K-2641 35-02-K02641_913711651_913711651</t>
  </si>
  <si>
    <t>01.02.2022 17:32:12</t>
  </si>
  <si>
    <t>01.02.2022 19:04:35</t>
  </si>
  <si>
    <t>TR-1/15 45-72-M00015_H H03b_83531439</t>
  </si>
  <si>
    <t>01.02.2022 17:35:00</t>
  </si>
  <si>
    <t>01.02.2022 18:48:22</t>
  </si>
  <si>
    <t>K-1821 35-01-K01821_912378826_912378826</t>
  </si>
  <si>
    <t>01.02.2022 17:33:37</t>
  </si>
  <si>
    <t>01.02.2022 18:54:37</t>
  </si>
  <si>
    <t>MERSİNLİ TR-1 45-78-M00935_49342908_56387038_56387038</t>
  </si>
  <si>
    <t>01.02.2022 17:42:25</t>
  </si>
  <si>
    <t>01.02.2022 18:29:05</t>
  </si>
  <si>
    <t>EMİRLİ TR-8 35-15-L00644_C_56372113_56372113</t>
  </si>
  <si>
    <t>01.02.2022 17:44:59</t>
  </si>
  <si>
    <t>01.02.2022 20:40:05</t>
  </si>
  <si>
    <t>KEMALİYE TR-6 45-73-M00154_945655822_945655822</t>
  </si>
  <si>
    <t>01.02.2022 17:48:32</t>
  </si>
  <si>
    <t>01.02.2022 21:04:00</t>
  </si>
  <si>
    <t>BALIKLIOVA TR-1 35-19-L00271_956669784_956669784</t>
  </si>
  <si>
    <t>01.02.2022 17:49:09</t>
  </si>
  <si>
    <t>01.02.2022 20:14:59</t>
  </si>
  <si>
    <t>DM-4/TR-15 (ESKİ TR-14) 35-26-M00014_C_56358475_56358475</t>
  </si>
  <si>
    <t>01.02.2022 18:02:22</t>
  </si>
  <si>
    <t>01.02.2022 18:47:22</t>
  </si>
  <si>
    <t>DAĞDERE DM 45-72-M00097_GÖRDES M01_2106584</t>
  </si>
  <si>
    <t>01.02.2022 18:15:57</t>
  </si>
  <si>
    <t>01.02.2022 18:18:16</t>
  </si>
  <si>
    <t>AKHİSAR TM 45-72-A00006_SOMA M03_2313119</t>
  </si>
  <si>
    <t>01.02.2022 18:16:45</t>
  </si>
  <si>
    <t>01.02.2022 19:00:40</t>
  </si>
  <si>
    <t>DİBEKÇİ TR-2 35-29-L00329_A_56393276_56393276</t>
  </si>
  <si>
    <t>01.02.2022 18:04:11</t>
  </si>
  <si>
    <t>01.02.2022 21:27:38</t>
  </si>
  <si>
    <t>TR-126 35-15-M00126_48885722_56380883_56380883</t>
  </si>
  <si>
    <t>01.02.2022 18:22:00</t>
  </si>
  <si>
    <t>01.02.2022 23:02:51</t>
  </si>
  <si>
    <t>K-1465 35-03-K01465_910040104_910040104</t>
  </si>
  <si>
    <t>01.02.2022 18:14:43</t>
  </si>
  <si>
    <t>01.02.2022 21:47:54</t>
  </si>
  <si>
    <t>TİRE DM-2/19 35-29-L00778_A_82408970_82408970</t>
  </si>
  <si>
    <t>01.02.2022 18:05:36</t>
  </si>
  <si>
    <t>01.02.2022 18:50:32</t>
  </si>
  <si>
    <t>01.02.2022 18:23:53</t>
  </si>
  <si>
    <t>01.02.2022 19:39:12</t>
  </si>
  <si>
    <t>TR-74 35-19-L00074_956664191_956664191</t>
  </si>
  <si>
    <t>01.02.2022 18:27:38</t>
  </si>
  <si>
    <t>01.02.2022 21:45:33</t>
  </si>
  <si>
    <t>ÇİFTÇİGEDİĞİ TR-1 35-20-L00169_955197551_955197551</t>
  </si>
  <si>
    <t>01.02.2022 18:24:18</t>
  </si>
  <si>
    <t>01.02.2022 22:09:29</t>
  </si>
  <si>
    <t>DÜZLEN TR-1 45-71-M01744_953192255_953192255</t>
  </si>
  <si>
    <t>01.02.2022 18:38:05</t>
  </si>
  <si>
    <t>01.02.2022 20:04:29</t>
  </si>
  <si>
    <t>K-813 35-01-K00813_911425098_911425098</t>
  </si>
  <si>
    <t>01.02.2022 18:39:07</t>
  </si>
  <si>
    <t>01.02.2022 21:14:39</t>
  </si>
  <si>
    <t>URGANLI TR-6 45-83-M00569_955180049_955180049</t>
  </si>
  <si>
    <t>01.02.2022 18:48:47</t>
  </si>
  <si>
    <t>01.02.2022 20:41:13</t>
  </si>
  <si>
    <t>FİKRİ KOÇTÜRK-3 45-71-M00801_45-71-M00801_2371682</t>
  </si>
  <si>
    <t>01.02.2022 18:54:28</t>
  </si>
  <si>
    <t>01.02.2022 20:38:59</t>
  </si>
  <si>
    <t>OTOYOL DM 45-80-M02917_HatBaşıAyırıcı_53136211 M01_53136211</t>
  </si>
  <si>
    <t>01.02.2022 18:57:58</t>
  </si>
  <si>
    <t>01.02.2022 20:48:52</t>
  </si>
  <si>
    <t>01.02.2022 19:02:53</t>
  </si>
  <si>
    <t>01.02.2022 19:04:47</t>
  </si>
  <si>
    <t>KIZILÇUKUR TR-2 45-79-M00472_945573288_945573288</t>
  </si>
  <si>
    <t>01.02.2022 18:58:00</t>
  </si>
  <si>
    <t>01.02.2022 21:05:25</t>
  </si>
  <si>
    <t>TAHİR UNCU SULAMA GRUBU 35-29-M00395_DIREK TIPI TRAFO HUCRESI H01_2101813</t>
  </si>
  <si>
    <t>01.02.2022 15:57:53</t>
  </si>
  <si>
    <t>01.02.2022 22:30:40</t>
  </si>
  <si>
    <t>TR-111 45-78-L00111__56388080_56388080</t>
  </si>
  <si>
    <t>01.02.2022 20:58:32</t>
  </si>
  <si>
    <t>01.02.2022 22:24:14</t>
  </si>
  <si>
    <t>01.02.2022 19:05:16</t>
  </si>
  <si>
    <t>01.02.2022 20:22:59</t>
  </si>
  <si>
    <t>YENİKÖY TR-1 45-78-L00306_C_56405826_56405826</t>
  </si>
  <si>
    <t>01.02.2022 19:16:34</t>
  </si>
  <si>
    <t>01.02.2022 21:11:56</t>
  </si>
  <si>
    <t>K-358 35-04-K00358_C_56381123_56381123</t>
  </si>
  <si>
    <t>01.02.2022 19:26:08</t>
  </si>
  <si>
    <t>01.02.2022 20:20:49</t>
  </si>
  <si>
    <t>ORTA MAHALLE M-9 35-25-M00117_ÇUKURALTI M-13 ÇAMLIK KÖK M01_72126239</t>
  </si>
  <si>
    <t>01.02.2022 19:29:46</t>
  </si>
  <si>
    <t>01.02.2022 20:04:00</t>
  </si>
  <si>
    <t>01.02.2022 19:31:28</t>
  </si>
  <si>
    <t>01.02.2022 20:37:19</t>
  </si>
  <si>
    <t>SALİHLİ TM 45-78-A00004_SALİHLİ-1 M05_2310850</t>
  </si>
  <si>
    <t>01.02.2022 19:38:37</t>
  </si>
  <si>
    <t>01.02.2022 19:53:00</t>
  </si>
  <si>
    <t>HİKMET GIDA KÖK 45-72-M00122_CEZAEVİ M05_66584592</t>
  </si>
  <si>
    <t>01.02.2022 19:42:17</t>
  </si>
  <si>
    <t>01.02.2022 22:22:16</t>
  </si>
  <si>
    <t>TR-30 35-27-M00030_97540124_97540124</t>
  </si>
  <si>
    <t>01.02.2022 19:38:15</t>
  </si>
  <si>
    <t>01.02.2022 22:39:12</t>
  </si>
  <si>
    <t>L-400 35-18-L00400_EMNİYET L10_2324792</t>
  </si>
  <si>
    <t>01.02.2022 19:48:36</t>
  </si>
  <si>
    <t>01.02.2022 20:29:07</t>
  </si>
  <si>
    <t>ALAÇATI TM 35-18-A00005_OTELLER M17_2308549</t>
  </si>
  <si>
    <t>01.02.2022 19:48:51</t>
  </si>
  <si>
    <t>01.02.2022 19:56:34</t>
  </si>
  <si>
    <t>FOÇA TR-45 35-23-L00045_42134946 f/3b_42054521</t>
  </si>
  <si>
    <t>01.02.2022 18:47:02</t>
  </si>
  <si>
    <t>02.02.2022 00:26:40</t>
  </si>
  <si>
    <t>01.02.2022 19:48:37</t>
  </si>
  <si>
    <t>01.02.2022 20:00:00</t>
  </si>
  <si>
    <t>AHMETLİ TR-72 GÜLDERE 45-84-L00072_45-84-L00072_2365894</t>
  </si>
  <si>
    <t>01.02.2022 19:52:44</t>
  </si>
  <si>
    <t>01.02.2022 22:16:18</t>
  </si>
  <si>
    <t>K-1210 35-01-K01210_C_56376089_56376089</t>
  </si>
  <si>
    <t>01.02.2022 19:54:15</t>
  </si>
  <si>
    <t>01.02.2022 21:56:46</t>
  </si>
  <si>
    <t>L-100 BELKENT 35-18-L00100_950442260_950442260</t>
  </si>
  <si>
    <t>01.02.2022 19:54:04</t>
  </si>
  <si>
    <t>01.02.2022 21:36:15</t>
  </si>
  <si>
    <t>UZUNKÖY TR-3 35-31-L00145_47826851_56352599_56352599</t>
  </si>
  <si>
    <t>01.02.2022 20:05:59</t>
  </si>
  <si>
    <t>01.02.2022 21:00:36</t>
  </si>
  <si>
    <t>ÇUKURALTI M-13 ÇAMLIK KÖK 35-25-M00059_ÇUKURALTI M-14 M03_72121117</t>
  </si>
  <si>
    <t>01.02.2022 20:04:07</t>
  </si>
  <si>
    <t>01.02.2022 20:37:00</t>
  </si>
  <si>
    <t>M-57 35-18-M00098_35-18-M00098_72098103</t>
  </si>
  <si>
    <t>01.02.2022 20:00:25</t>
  </si>
  <si>
    <t>01.02.2022 21:18:43</t>
  </si>
  <si>
    <t>TURGUTALP TR-1 45-71-M01762_43149452_56392398_56392398</t>
  </si>
  <si>
    <t>01.02.2022 20:10:56</t>
  </si>
  <si>
    <t>01.02.2022 22:16:05</t>
  </si>
  <si>
    <t>DM-1/1 35-18-L00580_950446422_950446422</t>
  </si>
  <si>
    <t>01.02.2022 20:05:30</t>
  </si>
  <si>
    <t>01.02.2022 22:26:49</t>
  </si>
  <si>
    <t>SÜLEYMANLI KÖK 45-72-L00299_HatBaşıAyırıcı_53140149 L03_53140149</t>
  </si>
  <si>
    <t>01.02.2022 20:19:40</t>
  </si>
  <si>
    <t>02.02.2022 00:24:44</t>
  </si>
  <si>
    <t>01.02.2022 20:21:09</t>
  </si>
  <si>
    <t>01.02.2022 21:27:35</t>
  </si>
  <si>
    <t>KIZILDAĞ TR-1 45-73-M00454_945672786_945672786</t>
  </si>
  <si>
    <t>01.02.2022 20:36:59</t>
  </si>
  <si>
    <t>01.02.2022 22:17:33</t>
  </si>
  <si>
    <t>TR-87 MENTEŞ KAVŞAĞI 35-19-L00087_95001187044_95001187044</t>
  </si>
  <si>
    <t>01.02.2022 20:59:20</t>
  </si>
  <si>
    <t>01.02.2022 22:59:59</t>
  </si>
  <si>
    <t>K-813 35-01-K00813_C_56405637_56405637</t>
  </si>
  <si>
    <t>01.02.2022 20:59:52</t>
  </si>
  <si>
    <t>01.02.2022 22:28:40</t>
  </si>
  <si>
    <t>SOMA A SANTRALİ İM/DM 45-82-A00001_SAVAŞTEPE 15.8 L14_2091658</t>
  </si>
  <si>
    <t>01.02.2022 21:14:57</t>
  </si>
  <si>
    <t>01.02.2022 21:37:34</t>
  </si>
  <si>
    <t>TR-74 35-19-L00074_8294432_56378374_56378374</t>
  </si>
  <si>
    <t>01.02.2022 21:34:43</t>
  </si>
  <si>
    <t>01.02.2022 21:50:30</t>
  </si>
  <si>
    <t>M-2745 35-01-M02745_910994579_910994579</t>
  </si>
  <si>
    <t>01.02.2022 21:49:24</t>
  </si>
  <si>
    <t>02.02.2022 00:24:14</t>
  </si>
  <si>
    <t>K-290 35-01-K00290_C_60983929_60983929</t>
  </si>
  <si>
    <t>01.02.2022 22:18:49</t>
  </si>
  <si>
    <t>02.02.2022 00:54:26</t>
  </si>
  <si>
    <t>TR-126 35-15-M00126_35-15-M00126_2365204</t>
  </si>
  <si>
    <t>01.02.2022 22:23:21</t>
  </si>
  <si>
    <t>01.02.2022 23:10:52</t>
  </si>
  <si>
    <t>K-2304 35-04-K02304_A_56371881_56371881</t>
  </si>
  <si>
    <t>01.02.2022 22:31:58</t>
  </si>
  <si>
    <t>02.02.2022 00:07:27</t>
  </si>
  <si>
    <t>TR-21 45-77-L00021_45-77-L00021_2371071</t>
  </si>
  <si>
    <t>01.02.2022 22:28:00</t>
  </si>
  <si>
    <t>01.02.2022 23:25:03</t>
  </si>
  <si>
    <t>01.02.2022 22:36:41</t>
  </si>
  <si>
    <t>01.02.2022 23:55:42</t>
  </si>
  <si>
    <t>DM-3/28(ALAN SK. TR) 45-71-M00082_95000049568_95000049568</t>
  </si>
  <si>
    <t>01.02.2022 22:47:07</t>
  </si>
  <si>
    <t>01.02.2022 23:47:02</t>
  </si>
  <si>
    <t>SELİMŞAHLAR TR-2 45-71-M00137_953202358_953202358</t>
  </si>
  <si>
    <t>01.02.2022 23:52:00</t>
  </si>
  <si>
    <t>02.02.2022 08:18:42</t>
  </si>
  <si>
    <t>SÜLEYMANLI KÖK 45-72-L00299_KÖYLER ÇIKIŞI L03_2105415</t>
  </si>
  <si>
    <t>01.02.2022 23:55:16</t>
  </si>
  <si>
    <t>01.02.2022 23:57:56</t>
  </si>
  <si>
    <t>OCAKLI TR-3 35-15-L00769_48853361_56372116_56372116</t>
  </si>
  <si>
    <t>02.02.2022 22:28:44</t>
  </si>
  <si>
    <t>03.02.2022 00:34:23</t>
  </si>
  <si>
    <t>DM-20 45-71-M00273_TR-89 ÇAPRA M04_2070235</t>
  </si>
  <si>
    <t>02.02.2022 16:00:36</t>
  </si>
  <si>
    <t>02.02.2022 16:23:00</t>
  </si>
  <si>
    <t>K-3193 35-03-K03193_F K3193-F1b_5812832</t>
  </si>
  <si>
    <t>02.02.2022 09:23:59</t>
  </si>
  <si>
    <t>02.02.2022 10:35:51</t>
  </si>
  <si>
    <t>AĞAÇ İŞLERİ TR-4 35-22-M00142_DIREK TIPI TRAFO HUCRESI H01_2126635</t>
  </si>
  <si>
    <t>02.02.2022 09:46:17</t>
  </si>
  <si>
    <t>02.02.2022 11:30:29</t>
  </si>
  <si>
    <t>SALİHLİ İM 45-78-A00001_ŞEHİR-1 L05_48928860</t>
  </si>
  <si>
    <t>02.02.2022 22:57:17</t>
  </si>
  <si>
    <t>03.02.2022 00:18:00</t>
  </si>
  <si>
    <t>KAYRANLAR TR-1 45-81-M00062_A_56388194_56388194</t>
  </si>
  <si>
    <t>02.02.2022 16:13:05</t>
  </si>
  <si>
    <t>02.02.2022 17:33:20</t>
  </si>
  <si>
    <t>ÇANAKÇI KÖK 45-79-M00194_ÇİMENTEPE YENİKÖY M01_67098847</t>
  </si>
  <si>
    <t>02.02.2022 18:04:56</t>
  </si>
  <si>
    <t>02.02.2022 21:06:57</t>
  </si>
  <si>
    <t>ÇUKURALAN TR-1 35-30-L00138_DIREK TIPI TRAFO HUCRESI H01_2042286</t>
  </si>
  <si>
    <t>02.02.2022 01:30:36</t>
  </si>
  <si>
    <t>02.02.2022 02:56:31</t>
  </si>
  <si>
    <t>DÜNDARLI TR-1 35-29-L00332_35-29-L00332_2375088</t>
  </si>
  <si>
    <t>02.02.2022 08:50:32</t>
  </si>
  <si>
    <t>02.02.2022 12:11:27</t>
  </si>
  <si>
    <t>İKİZTEPE KÖK 45-78-M00258_İKİZTEPE M03_66251182</t>
  </si>
  <si>
    <t>02.02.2022 19:31:57</t>
  </si>
  <si>
    <t>02.02.2022 20:09:31</t>
  </si>
  <si>
    <t>DM06/TR02 45-73-M00052_TR-57 DM-6/9 RADYAL M06_66687740</t>
  </si>
  <si>
    <t>02.02.2022 10:16:37</t>
  </si>
  <si>
    <t>02.02.2022 13:21:40</t>
  </si>
  <si>
    <t>K-1626 35-02-K01626_913566748_913566748</t>
  </si>
  <si>
    <t>02.02.2022 23:37:04</t>
  </si>
  <si>
    <t>03.02.2022 00:33:51</t>
  </si>
  <si>
    <t>ESKİOBA KÖK 35-29-L00037_HatBaşıAyırıcı_53138762 L02_53138762</t>
  </si>
  <si>
    <t>02.02.2022 18:41:54</t>
  </si>
  <si>
    <t>02.02.2022 20:14:51</t>
  </si>
  <si>
    <t>02.02.2022 15:16:28</t>
  </si>
  <si>
    <t>02.02.2022 15:18:17</t>
  </si>
  <si>
    <t>L-300 DM 35-18-L00300_950449132_950449132</t>
  </si>
  <si>
    <t>02.02.2022 13:08:44</t>
  </si>
  <si>
    <t>02.02.2022 17:28:36</t>
  </si>
  <si>
    <t>02.02.2022 04:03:47</t>
  </si>
  <si>
    <t>02.02.2022 04:11:41</t>
  </si>
  <si>
    <t>02.02.2022 07:50:16</t>
  </si>
  <si>
    <t>02.02.2022 08:32:00</t>
  </si>
  <si>
    <t>HORZUMKESERLER TR-1 45-73-M00295_A_56391480_56391480</t>
  </si>
  <si>
    <t>02.02.2022 20:56:00</t>
  </si>
  <si>
    <t>02.02.2022 23:13:24</t>
  </si>
  <si>
    <t>K-885 35-04-K00885_99339181_99339181</t>
  </si>
  <si>
    <t>02.02.2022 17:40:11</t>
  </si>
  <si>
    <t>02.02.2022 19:35:24</t>
  </si>
  <si>
    <t>BİMEYKO TR-5 35-30-M00052_A_56352899_56352899</t>
  </si>
  <si>
    <t>02.02.2022 23:34:04</t>
  </si>
  <si>
    <t>02.02.2022 23:50:07</t>
  </si>
  <si>
    <t>M-913 35-02-M00913_M-632 M03_2118289</t>
  </si>
  <si>
    <t>02.02.2022 11:58:50</t>
  </si>
  <si>
    <t>02.02.2022 13:35:35</t>
  </si>
  <si>
    <t>DM-3/25 (MUTLU MAH. MUHTARLIK) 45-71-M00076_A a3b_45179742</t>
  </si>
  <si>
    <t>02.02.2022 21:44:07</t>
  </si>
  <si>
    <t>DEMİRCİ TM 45-74-A00001_HatBaşıAyırıcı_53135293 M15_53135293</t>
  </si>
  <si>
    <t>02.02.2022 12:16:57</t>
  </si>
  <si>
    <t>02.02.2022 13:43:16</t>
  </si>
  <si>
    <t>ELMABAĞ DM 35-15-L00317_OVACIK AKÇAKMAK L08_66822283</t>
  </si>
  <si>
    <t>02.02.2022 23:08:34</t>
  </si>
  <si>
    <t>03.02.2022 02:18:19</t>
  </si>
  <si>
    <t>02.02.2022 18:20:11</t>
  </si>
  <si>
    <t>02.02.2022 22:28:03</t>
  </si>
  <si>
    <t>TR-81 45-78-L00081__60984679_60984679</t>
  </si>
  <si>
    <t>02.02.2022 20:25:01</t>
  </si>
  <si>
    <t>02.02.2022 21:52:53</t>
  </si>
  <si>
    <t>PAYAMLI TR-1 35-10-L00056_97953542_97953542</t>
  </si>
  <si>
    <t>02.02.2022 12:43:35</t>
  </si>
  <si>
    <t>02.02.2022 14:06:24</t>
  </si>
  <si>
    <t>K-1654 35-07-K01654_97624687_97624687</t>
  </si>
  <si>
    <t>02.02.2022 09:38:35</t>
  </si>
  <si>
    <t>02.02.2022 11:09:26</t>
  </si>
  <si>
    <t>02.02.2022 06:29:06</t>
  </si>
  <si>
    <t>02.02.2022 07:40:25</t>
  </si>
  <si>
    <t>FOÇAKÖY TR-3 35-23-M00224_A_56357414_56357414</t>
  </si>
  <si>
    <t>02.02.2022 17:51:19</t>
  </si>
  <si>
    <t>02.02.2022 18:22:14</t>
  </si>
  <si>
    <t>M-2524 35-07-M02524_912751453_912751453</t>
  </si>
  <si>
    <t>02.02.2022 09:21:00</t>
  </si>
  <si>
    <t>02.02.2022 10:37:01</t>
  </si>
  <si>
    <t>ALEMŞAHLI TR-5 ÇÖLDERE 45-79-M00457_A_56386632_56386632</t>
  </si>
  <si>
    <t>02.02.2022 17:29:16</t>
  </si>
  <si>
    <t>02.02.2022 22:25:14</t>
  </si>
  <si>
    <t>02.02.2022 22:47:34</t>
  </si>
  <si>
    <t>02.02.2022 23:35:27</t>
  </si>
  <si>
    <t>ÇOBANLAR SUBATAN TR-1 35-15-L00358_D_56373042_56373042</t>
  </si>
  <si>
    <t>02.02.2022 18:37:50</t>
  </si>
  <si>
    <t>02.02.2022 21:44:53</t>
  </si>
  <si>
    <t>DM-4/TR-4 35-13-L00444_946418355_946418355</t>
  </si>
  <si>
    <t>02.02.2022 16:14:54</t>
  </si>
  <si>
    <t>02.02.2022 17:49:33</t>
  </si>
  <si>
    <t>YAĞCILAR KÖK 45-71-M00179_HatBaşıAyırıcı_53134590 M04_53134590</t>
  </si>
  <si>
    <t>02.02.2022 19:04:54</t>
  </si>
  <si>
    <t>02.02.2022 21:31:39</t>
  </si>
  <si>
    <t>K-3193 35-03-K03193_A K3193-A1b_5812041</t>
  </si>
  <si>
    <t>02.02.2022 22:35:23</t>
  </si>
  <si>
    <t>03.02.2022 01:13:14</t>
  </si>
  <si>
    <t>ÖDEMİŞ İM 35-15-A00001_YENİCEKÖY L04_83647136</t>
  </si>
  <si>
    <t>02.02.2022 22:12:36</t>
  </si>
  <si>
    <t>02.02.2022 22:37:25</t>
  </si>
  <si>
    <t>L-365 ILDIR ÇAYAĞZI 35-18-L00365_95000103443_95000103443</t>
  </si>
  <si>
    <t>02.02.2022 08:56:23</t>
  </si>
  <si>
    <t>02.02.2022 13:06:16</t>
  </si>
  <si>
    <t>K-928 35-04-K00928_M M6B_5835755</t>
  </si>
  <si>
    <t>02.02.2022 19:59:43</t>
  </si>
  <si>
    <t>02.02.2022 20:48:13</t>
  </si>
  <si>
    <t>EVRENLİ İNCELER MAH TR-1 45-73-M00496_945687673_945687673</t>
  </si>
  <si>
    <t>02.02.2022 21:05:37</t>
  </si>
  <si>
    <t>02.02.2022 23:54:58</t>
  </si>
  <si>
    <t>BOYABAĞ TR-1 35-21-L00113_C_56376968_56376968</t>
  </si>
  <si>
    <t>02.02.2022 07:18:45</t>
  </si>
  <si>
    <t>02.02.2022 12:42:40</t>
  </si>
  <si>
    <t>EMİRALEM TR-17 35-28-M00233_953380870_953380870</t>
  </si>
  <si>
    <t>02.02.2022 14:02:08</t>
  </si>
  <si>
    <t>02.02.2022 16:01:28</t>
  </si>
  <si>
    <t>POYRAZDAMLARI TR-11 45-78-M00576_KEMERDAMLARI YUKARIKEMER M05_2328103</t>
  </si>
  <si>
    <t>02.02.2022 22:43:00</t>
  </si>
  <si>
    <t>02.02.2022 23:08:45</t>
  </si>
  <si>
    <t>K-278 35-01-K00278_D_56375439_56375439</t>
  </si>
  <si>
    <t>02.02.2022 18:41:12</t>
  </si>
  <si>
    <t>03.02.2022 00:21:09</t>
  </si>
  <si>
    <t>HÜSEYİN PEKCAN TR 35-27-L00071_B_56370281_56370281</t>
  </si>
  <si>
    <t>02.02.2022 23:33:12</t>
  </si>
  <si>
    <t>03.02.2022 00:38:54</t>
  </si>
  <si>
    <t>L-113 OVACIK 35-18-L00113_9311808_56354380_56354380</t>
  </si>
  <si>
    <t>02.02.2022 17:32:58</t>
  </si>
  <si>
    <t>02.02.2022 23:29:54</t>
  </si>
  <si>
    <t>KONURCA HACIUMMETLER TR 45-77-M00109_A_56362102_56362102</t>
  </si>
  <si>
    <t>02.02.2022 20:42:00</t>
  </si>
  <si>
    <t>03.02.2022 00:00:18</t>
  </si>
  <si>
    <t>K-1722 35-01-K01722_F_56378355_56378355</t>
  </si>
  <si>
    <t>02.02.2022 14:23:38</t>
  </si>
  <si>
    <t>02.02.2022 16:52:54</t>
  </si>
  <si>
    <t>02.02.2022 10:38:30</t>
  </si>
  <si>
    <t>02.02.2022 12:11:20</t>
  </si>
  <si>
    <t>ÇAMLI KÖYÜ TR-1 35-10-L00024_964064141_964064141</t>
  </si>
  <si>
    <t>02.02.2022 11:32:49</t>
  </si>
  <si>
    <t>02.02.2022 12:26:33</t>
  </si>
  <si>
    <t>TEKELİ TR-7 35-22-M00274_955282663_955282663</t>
  </si>
  <si>
    <t>02.02.2022 19:03:18</t>
  </si>
  <si>
    <t>02.02.2022 21:41:18</t>
  </si>
  <si>
    <t>YUKARIBEY DM (TR-3) 35-16-M00866_HatBaşıAyırıcı_60213185 M05_60213185</t>
  </si>
  <si>
    <t>02.02.2022 20:40:37</t>
  </si>
  <si>
    <t>02.02.2022 20:41:58</t>
  </si>
  <si>
    <t>YÜKSEKKÖY TR-1 35-17-M00184_950300024_950300024</t>
  </si>
  <si>
    <t>02.02.2022 13:34:24</t>
  </si>
  <si>
    <t>02.02.2022 15:17:05</t>
  </si>
  <si>
    <t>KAVAKLIDERE TR-5 45-73-M00308_45-73-M00308_2368895</t>
  </si>
  <si>
    <t>02.02.2022 15:33:21</t>
  </si>
  <si>
    <t>02.02.2022 17:48:19</t>
  </si>
  <si>
    <t>K-928 35-04-K00928_M M5B_5835763</t>
  </si>
  <si>
    <t>02.02.2022 06:26:04</t>
  </si>
  <si>
    <t>02.02.2022 10:04:44</t>
  </si>
  <si>
    <t>TR-23 35-30-L00023_955330328_955330328</t>
  </si>
  <si>
    <t>02.02.2022 20:23:35</t>
  </si>
  <si>
    <t>02.02.2022 23:45:26</t>
  </si>
  <si>
    <t>BADEMLER TR-6 35-19-L00296_35-19-L00296_2357961</t>
  </si>
  <si>
    <t>02.02.2022 17:30:33</t>
  </si>
  <si>
    <t>02.02.2022 20:21:25</t>
  </si>
  <si>
    <t>K-1497 35-02-K01497_99723359_99723359</t>
  </si>
  <si>
    <t>02.02.2022 10:20:29</t>
  </si>
  <si>
    <t>02.02.2022 11:16:04</t>
  </si>
  <si>
    <t>02.02.2022 23:39:58</t>
  </si>
  <si>
    <t>03.02.2022 12:00:09</t>
  </si>
  <si>
    <t>KARABURUN TR-8 35-21-L00015_A_56357682_56357682</t>
  </si>
  <si>
    <t>02.02.2022 19:53:39</t>
  </si>
  <si>
    <t>03.02.2022 02:58:26</t>
  </si>
  <si>
    <t>02.02.2022 19:41:19</t>
  </si>
  <si>
    <t>02.02.2022 21:29:29</t>
  </si>
  <si>
    <t>DM-1/43 45-71-M00026_953222192_953222192</t>
  </si>
  <si>
    <t>02.02.2022 00:41:00</t>
  </si>
  <si>
    <t>02.02.2022 01:51:23</t>
  </si>
  <si>
    <t>TR-147 35-19-L00147_956666337_956666337</t>
  </si>
  <si>
    <t>02.02.2022 17:49:53</t>
  </si>
  <si>
    <t>02.02.2022 22:51:32</t>
  </si>
  <si>
    <t>YANIKKÖY TR-1 35-28-M00215_953383006_953383006</t>
  </si>
  <si>
    <t>02.02.2022 18:19:37</t>
  </si>
  <si>
    <t>02.02.2022 19:01:59</t>
  </si>
  <si>
    <t>L-321 35-18-L00321_L-317 - L-319 BAHÇELİEVLER L04_72091137</t>
  </si>
  <si>
    <t>02.02.2022 17:33:28</t>
  </si>
  <si>
    <t>02.02.2022 20:19:03</t>
  </si>
  <si>
    <t>TEPECİK KÖPRÜ DM 35-14-M00332_TAŞKENT DM-2 (DOĞANBEY-2 477 H.H. SAĞ DEVRE) M07_49833970</t>
  </si>
  <si>
    <t>02.02.2022 22:58:29</t>
  </si>
  <si>
    <t>03.02.2022 00:55:07</t>
  </si>
  <si>
    <t>M-271 KARAKAYALAR DM 35-14-M00271_BADEMLER 477 SOL DEVRE M10_2097313</t>
  </si>
  <si>
    <t>02.02.2022 20:44:05</t>
  </si>
  <si>
    <t>02.02.2022 21:07:00</t>
  </si>
  <si>
    <t>L-294 35-18-L00294_35-18-L00294_72061841</t>
  </si>
  <si>
    <t>02.02.2022 18:10:37</t>
  </si>
  <si>
    <t>02.02.2022 19:17:25</t>
  </si>
  <si>
    <t>EURO GIDA KÖK 35-27-M00591_TEKNOPET DM-2 M04_72161844</t>
  </si>
  <si>
    <t>02.02.2022 19:49:54</t>
  </si>
  <si>
    <t>02.02.2022 21:28:15</t>
  </si>
  <si>
    <t>ÇATALKAYA KÖYÜ TR-2 35-21-L00172_35-21-L00172_2350151</t>
  </si>
  <si>
    <t>02.02.2022 17:39:36</t>
  </si>
  <si>
    <t>02.02.2022 22:35:47</t>
  </si>
  <si>
    <t>02.02.2022 13:15:38</t>
  </si>
  <si>
    <t>02.02.2022 13:59:21</t>
  </si>
  <si>
    <t>K-4281 35-04-K04281_35-04-K04281_2376323</t>
  </si>
  <si>
    <t>02.02.2022 13:57:47</t>
  </si>
  <si>
    <t>02.02.2022 14:41:30</t>
  </si>
  <si>
    <t>HARMANDALI KÖK 45-71-M00061_AHMET KURUT M011_72230783</t>
  </si>
  <si>
    <t>02.02.2022 18:55:07</t>
  </si>
  <si>
    <t>02.02.2022 23:56:03</t>
  </si>
  <si>
    <t>L-36 35-18-L00036_49952321_56406672_56406672</t>
  </si>
  <si>
    <t>02.02.2022 08:19:50</t>
  </si>
  <si>
    <t>02.02.2022 10:50:18</t>
  </si>
  <si>
    <t>K-4542 35-01-K04542_911212058_911212058</t>
  </si>
  <si>
    <t>02.02.2022 15:20:15</t>
  </si>
  <si>
    <t>02.02.2022 16:56:47</t>
  </si>
  <si>
    <t>SIRIMLI AVCILAR TR 35-31-L00202_35-31-L00202_2365090</t>
  </si>
  <si>
    <t>02.02.2022 09:26:31</t>
  </si>
  <si>
    <t>02.02.2022 10:26:46</t>
  </si>
  <si>
    <t>MENEMEN TR-32 35-28-L00032_953386410_953386410</t>
  </si>
  <si>
    <t>02.02.2022 12:44:48</t>
  </si>
  <si>
    <t>02.02.2022 17:07:30</t>
  </si>
  <si>
    <t>M-2866 35-03-M02866_911069197_911069197</t>
  </si>
  <si>
    <t>02.02.2022 14:53:14</t>
  </si>
  <si>
    <t>02.02.2022 20:47:40</t>
  </si>
  <si>
    <t>02.02.2022 23:27:52</t>
  </si>
  <si>
    <t>03.02.2022 00:15:06</t>
  </si>
  <si>
    <t>AZİZTEPE TR-1 45-73-M00214_945689153_945689153</t>
  </si>
  <si>
    <t>02.02.2022 18:32:12</t>
  </si>
  <si>
    <t>02.02.2022 21:25:35</t>
  </si>
  <si>
    <t>TR-18 45-77-L00018_D_56407627_56407627</t>
  </si>
  <si>
    <t>02.02.2022 21:11:00</t>
  </si>
  <si>
    <t>02.02.2022 22:37:03</t>
  </si>
  <si>
    <t>KARAREİS KÖK 35-19-M00442_KARAREİS M02_72153263</t>
  </si>
  <si>
    <t>02.02.2022 11:39:21</t>
  </si>
  <si>
    <t>02.02.2022 14:41:41</t>
  </si>
  <si>
    <t>L-300 DM 35-18-L00300_L-454 L10_2098712</t>
  </si>
  <si>
    <t>02.02.2022 19:07:53</t>
  </si>
  <si>
    <t>02.02.2022 21:09:35</t>
  </si>
  <si>
    <t>K-4409 35-01-K04409_912014592_912014592</t>
  </si>
  <si>
    <t>02.02.2022 00:44:08</t>
  </si>
  <si>
    <t>02.02.2022 03:11:03</t>
  </si>
  <si>
    <t>K-928 35-04-K00928_F F3B_5885328</t>
  </si>
  <si>
    <t>02.02.2022 22:25:34</t>
  </si>
  <si>
    <t>03.02.2022 02:40:24</t>
  </si>
  <si>
    <t>ADAKÜRE KÖYÜ TR-1 35-32-L00027_946416551_946416551</t>
  </si>
  <si>
    <t>02.02.2022 17:19:00</t>
  </si>
  <si>
    <t>02.02.2022 19:44:03</t>
  </si>
  <si>
    <t>KUŞÇULAR DM 35-19-M00461_ALAÇATI-1 GİRİŞ M01_46998894</t>
  </si>
  <si>
    <t>02.02.2022 20:41:53</t>
  </si>
  <si>
    <t>02.02.2022 20:48:00</t>
  </si>
  <si>
    <t>SELİMŞAHLAR TR-2 45-71-M00137_TOKİ M03_2320416</t>
  </si>
  <si>
    <t>02.02.2022 06:49:46</t>
  </si>
  <si>
    <t>02.02.2022 07:59:11</t>
  </si>
  <si>
    <t>TOLGAR YAPI KOOP TR 35-30-M00059_35-30-M00059_2374482</t>
  </si>
  <si>
    <t>02.02.2022 21:00:37</t>
  </si>
  <si>
    <t>02.02.2022 23:15:18</t>
  </si>
  <si>
    <t>TR-1/61 45-72-M00061_956509751_956509751</t>
  </si>
  <si>
    <t>02.02.2022 14:30:31</t>
  </si>
  <si>
    <t>02.02.2022 18:29:25</t>
  </si>
  <si>
    <t>DM-1/65 35-29-M00065_D A01b_61569171</t>
  </si>
  <si>
    <t>02.02.2022 10:37:43</t>
  </si>
  <si>
    <t>02.02.2022 11:29:39</t>
  </si>
  <si>
    <t>SAĞANCI İM 35-16-A00003_HatBaşıAyırıcı_53139554 L05_53139554</t>
  </si>
  <si>
    <t>02.02.2022 21:16:37</t>
  </si>
  <si>
    <t>02.02.2022 22:58:56</t>
  </si>
  <si>
    <t>HOROZ GEDİĞİ TR-1 35-17-M00338_C_56363671_56363671</t>
  </si>
  <si>
    <t>02.02.2022 10:26:00</t>
  </si>
  <si>
    <t>02.02.2022 10:45:51</t>
  </si>
  <si>
    <t>TR-51 35-27-M00051_914415813_914415813</t>
  </si>
  <si>
    <t>02.02.2022 09:50:09</t>
  </si>
  <si>
    <t>02.02.2022 11:55:29</t>
  </si>
  <si>
    <t>__77085093_77085093</t>
  </si>
  <si>
    <t>02.02.2022 11:29:40</t>
  </si>
  <si>
    <t>02.02.2022 13:43:00</t>
  </si>
  <si>
    <t>L-336 REİSDERE 35-18-L00336_10831629_56355163_56355163</t>
  </si>
  <si>
    <t>02.02.2022 17:51:59</t>
  </si>
  <si>
    <t>02.02.2022 20:29:03</t>
  </si>
  <si>
    <t>İSKELE KÖK 35-19-L00275_URLA İM L01_72119360</t>
  </si>
  <si>
    <t>02.02.2022 20:47:37</t>
  </si>
  <si>
    <t>02.02.2022 22:04:00</t>
  </si>
  <si>
    <t>DM-8/3 45-71-M00538_953183470_953183470</t>
  </si>
  <si>
    <t>02.02.2022 07:52:00</t>
  </si>
  <si>
    <t>02.02.2022 08:37:51</t>
  </si>
  <si>
    <t>SARIGÖL DM 45-79-M00069_DADAĞLI FİDERİ M17_2318414</t>
  </si>
  <si>
    <t>02.02.2022 15:48:00</t>
  </si>
  <si>
    <t>02.02.2022 16:48:45</t>
  </si>
  <si>
    <t>TR-39 35-15-M00039_35-15-M00039_2365881</t>
  </si>
  <si>
    <t>02.02.2022 09:26:10</t>
  </si>
  <si>
    <t>02.02.2022 10:30:56</t>
  </si>
  <si>
    <t>M-2904 35-02-M02904_99326262_99326262</t>
  </si>
  <si>
    <t>02.02.2022 16:11:34</t>
  </si>
  <si>
    <t>02.02.2022 17:06:45</t>
  </si>
  <si>
    <t>K-2353 35-02-K02353_35-02-K02353_82145558</t>
  </si>
  <si>
    <t>02.02.2022 22:46:25</t>
  </si>
  <si>
    <t>03.02.2022 01:46:58</t>
  </si>
  <si>
    <t>AHMETBEYLER DM 35-16-M00154_PAŞAKÖY (ARAPLIOVASI) GES DM M03_82985721</t>
  </si>
  <si>
    <t>02.02.2022 22:28:07</t>
  </si>
  <si>
    <t>M-1484 35-01-M01484_911982346_911982346</t>
  </si>
  <si>
    <t>02.02.2022 08:58:07</t>
  </si>
  <si>
    <t>02.02.2022 09:54:49</t>
  </si>
  <si>
    <t>TAHTALI TM 35-22-A00001_GÜMÜLDÜR-3 M08_2307935</t>
  </si>
  <si>
    <t>02.02.2022 22:40:00</t>
  </si>
  <si>
    <t>02.02.2022 22:42:47</t>
  </si>
  <si>
    <t>ARDIÇ MAHALLESİ TR-9 35-21-L00130_A_56375533_56375533</t>
  </si>
  <si>
    <t>02.02.2022 20:14:43</t>
  </si>
  <si>
    <t>03.02.2022 02:25:37</t>
  </si>
  <si>
    <t>M-452 35-02-M00452_D_56363697_56363697</t>
  </si>
  <si>
    <t>02.02.2022 08:36:04</t>
  </si>
  <si>
    <t>02.02.2022 13:43:39</t>
  </si>
  <si>
    <t>K-3670 35-03-K03670_912698291_912698291</t>
  </si>
  <si>
    <t>02.02.2022 18:26:32</t>
  </si>
  <si>
    <t>03.02.2022 00:23:00</t>
  </si>
  <si>
    <t>ÇİFTLİK İM 35-18-A00003_SAĞLIKÇILAR L06_2054614</t>
  </si>
  <si>
    <t>02.02.2022 17:14:51</t>
  </si>
  <si>
    <t>02.02.2022 17:29:53</t>
  </si>
  <si>
    <t>M-1309 35-02-M01309_M-338 RASATANE M04_2324279</t>
  </si>
  <si>
    <t>02.02.2022 17:22:00</t>
  </si>
  <si>
    <t>02.02.2022 18:05:44</t>
  </si>
  <si>
    <t>BEKİRLER TR-3 45-72-L00360_B_56389649_56389649</t>
  </si>
  <si>
    <t>02.02.2022 18:53:54</t>
  </si>
  <si>
    <t>02.02.2022 22:35:46</t>
  </si>
  <si>
    <t>KAHRAMANLAR TR-3 HACIBEKİRLER 45-79-M00219_A_56400895_56400895</t>
  </si>
  <si>
    <t>02.02.2022 22:24:00</t>
  </si>
  <si>
    <t>03.02.2022 02:01:04</t>
  </si>
  <si>
    <t>GEDİK TR-4 35-31-L00134_35-31-L00134_2364011</t>
  </si>
  <si>
    <t>02.02.2022 09:37:00</t>
  </si>
  <si>
    <t>02.02.2022 15:10:00</t>
  </si>
  <si>
    <t>KEMALİYE TR-7 45-73-M00155_SARI SIĞIRLI İÇME SUYU ÇIKIŞI M01_2088527</t>
  </si>
  <si>
    <t>02.02.2022 15:33:26</t>
  </si>
  <si>
    <t>02.02.2022 18:14:17</t>
  </si>
  <si>
    <t>TR-3 35-15-L00003_950359587_950359587</t>
  </si>
  <si>
    <t>02.02.2022 15:08:00</t>
  </si>
  <si>
    <t>02.02.2022 15:51:14</t>
  </si>
  <si>
    <t>K-782 35-01-K00782_910951684_910951684</t>
  </si>
  <si>
    <t>02.02.2022 08:13:19</t>
  </si>
  <si>
    <t>02.02.2022 11:42:43</t>
  </si>
  <si>
    <t>MENDERES DM-2/TR-1 35-22-M00300_PERLİT M18_2095706</t>
  </si>
  <si>
    <t>02.02.2022 22:35:27</t>
  </si>
  <si>
    <t>02.02.2022 22:49:40</t>
  </si>
  <si>
    <t>02.02.2022 15:59:56</t>
  </si>
  <si>
    <t>02.02.2022 16:20:51</t>
  </si>
  <si>
    <t>02.02.2022 18:46:30</t>
  </si>
  <si>
    <t>02.02.2022 18:58:07</t>
  </si>
  <si>
    <t>TR-111 45-78-L00111__56384692_56384692</t>
  </si>
  <si>
    <t>02.02.2022 18:59:33</t>
  </si>
  <si>
    <t>02.02.2022 20:11:55</t>
  </si>
  <si>
    <t>K-1168 35-01-K01168_E E1_5873284</t>
  </si>
  <si>
    <t>02.02.2022 07:34:00</t>
  </si>
  <si>
    <t>02.02.2022 12:44:02</t>
  </si>
  <si>
    <t>K-3187 35-01-K03187_911853538_911853538</t>
  </si>
  <si>
    <t>02.02.2022 18:02:46</t>
  </si>
  <si>
    <t>02.02.2022 19:52:44</t>
  </si>
  <si>
    <t>02.02.2022 03:10:19</t>
  </si>
  <si>
    <t>02.02.2022 03:58:08</t>
  </si>
  <si>
    <t>YAYAKENT DM 35-24-M00209_BALABAN M05_72093612</t>
  </si>
  <si>
    <t>02.02.2022 22:48:12</t>
  </si>
  <si>
    <t>02.02.2022 23:29:47</t>
  </si>
  <si>
    <t>YEŞİLKAVAK TR-4 45-78-M00718_49283826_56403321_56403321</t>
  </si>
  <si>
    <t>02.02.2022 09:12:13</t>
  </si>
  <si>
    <t>02.02.2022 10:40:16</t>
  </si>
  <si>
    <t>TR-81 35-30-L00081_95000532168_95000532168</t>
  </si>
  <si>
    <t>02.02.2022 13:55:32</t>
  </si>
  <si>
    <t>02.02.2022 16:54:12</t>
  </si>
  <si>
    <t>BİMEYKO TR-5 35-30-M00052_B_56352682_56352682</t>
  </si>
  <si>
    <t>02.02.2022 10:44:51</t>
  </si>
  <si>
    <t>02.02.2022 18:59:27</t>
  </si>
  <si>
    <t>ALİFAKI TR-1 45-76-L00024_955240193_955240193</t>
  </si>
  <si>
    <t>02.02.2022 17:26:30</t>
  </si>
  <si>
    <t>02.02.2022 19:43:44</t>
  </si>
  <si>
    <t>M-2018 35-01-M02018_911319235_911319235</t>
  </si>
  <si>
    <t>02.02.2022 10:07:30</t>
  </si>
  <si>
    <t>02.02.2022 13:52:10</t>
  </si>
  <si>
    <t>KARABURUN GIS TM 35-19-A00008_EĞLENHOCA M04_2317315</t>
  </si>
  <si>
    <t>02.02.2022 13:29:52</t>
  </si>
  <si>
    <t>02.02.2022 14:45:32</t>
  </si>
  <si>
    <t>KOLDERE TR-6 45-80-M00054_956538956_956538956</t>
  </si>
  <si>
    <t>02.02.2022 16:16:54</t>
  </si>
  <si>
    <t>02.02.2022 17:37:30</t>
  </si>
  <si>
    <t>K-3582 35-01-K03582_910551798_910551798</t>
  </si>
  <si>
    <t>02.02.2022 10:44:56</t>
  </si>
  <si>
    <t>02.02.2022 14:50:08</t>
  </si>
  <si>
    <t>KARABURUN TR-9 35-21-L00027_10095343_56360112_56360112</t>
  </si>
  <si>
    <t>02.02.2022 17:41:29</t>
  </si>
  <si>
    <t>03.02.2022 03:17:03</t>
  </si>
  <si>
    <t>TR-27 35-16-L00027_953351969_953351969</t>
  </si>
  <si>
    <t>02.02.2022 05:57:59</t>
  </si>
  <si>
    <t>02.02.2022 07:37:34</t>
  </si>
  <si>
    <t>YUKARIKEMER NARLI MAHALLESİ TR 45-78-M00634_49214091_56391226_56391226</t>
  </si>
  <si>
    <t>02.02.2022 20:01:00</t>
  </si>
  <si>
    <t>02.02.2022 22:20:15</t>
  </si>
  <si>
    <t>K-872 35-04-K00872_A A1B_5809459</t>
  </si>
  <si>
    <t>02.02.2022 22:28:37</t>
  </si>
  <si>
    <t>03.02.2022 01:28:03</t>
  </si>
  <si>
    <t>M-256 35-09-M00256_97659361_97659361</t>
  </si>
  <si>
    <t>02.02.2022 12:29:01</t>
  </si>
  <si>
    <t>02.02.2022 14:50:33</t>
  </si>
  <si>
    <t>02.02.2022 22:45:59</t>
  </si>
  <si>
    <t>03.02.2022 09:06:49</t>
  </si>
  <si>
    <t>M-1535 35-01-M01535_910912877_910912877</t>
  </si>
  <si>
    <t>02.02.2022 14:32:29</t>
  </si>
  <si>
    <t>02.02.2022 16:06:18</t>
  </si>
  <si>
    <t>ÇATALKAYA KÖYÜ TR-1 35-21-L00171_A_56379167_56379167</t>
  </si>
  <si>
    <t>02.02.2022 09:49:27</t>
  </si>
  <si>
    <t>02.02.2022 15:34:00</t>
  </si>
  <si>
    <t>L-374 VENEDİK EVLERİ 35-18-L00374_ L01_2324553</t>
  </si>
  <si>
    <t>02.02.2022 01:03:10</t>
  </si>
  <si>
    <t>02.02.2022 09:17:49</t>
  </si>
  <si>
    <t>KAHRAMANLAR TR-3 HACIBEKİRLER 45-79-M00219_B_56400894_56400894</t>
  </si>
  <si>
    <t>02.02.2022 17:31:59</t>
  </si>
  <si>
    <t>02.02.2022 18:51:48</t>
  </si>
  <si>
    <t>ÇAYLI TR-8 35-15-L00199_950406662_950406662</t>
  </si>
  <si>
    <t>02.02.2022 12:07:22</t>
  </si>
  <si>
    <t>02.02.2022 14:29:43</t>
  </si>
  <si>
    <t>TİRE TR-14 35-29-L00014_950335451_950335451</t>
  </si>
  <si>
    <t>02.02.2022 18:34:48</t>
  </si>
  <si>
    <t>02.02.2022 19:45:50</t>
  </si>
  <si>
    <t>ASARLIK TR-8 35-28-M00182_953377184_953377184</t>
  </si>
  <si>
    <t>02.02.2022 11:19:00</t>
  </si>
  <si>
    <t>02.02.2022 11:51:49</t>
  </si>
  <si>
    <t>İĞDELİ AZMANLAR SOKAK TR-5 35-31-L00343_47904290_56394057_56394057</t>
  </si>
  <si>
    <t>02.02.2022 08:10:14</t>
  </si>
  <si>
    <t>02.02.2022 11:52:04</t>
  </si>
  <si>
    <t>02.02.2022 15:31:48</t>
  </si>
  <si>
    <t>02.02.2022 15:43:36</t>
  </si>
  <si>
    <t>L-401 ALTINYUNUS DM 35-18-L00401_BOYALIK L-210 L04_2325889</t>
  </si>
  <si>
    <t>02.02.2022 15:49:44</t>
  </si>
  <si>
    <t>02.02.2022 18:16:46</t>
  </si>
  <si>
    <t>PAYAMLI M-27 (SAKIZAĞACI KÖK) 35-25-M00188_M-26/M-28/DERYA SİTESİ M02_72070682</t>
  </si>
  <si>
    <t>02.02.2022 07:14:54</t>
  </si>
  <si>
    <t>02.02.2022 10:33:16</t>
  </si>
  <si>
    <t>TR-37 35-15-M00037_950366781_950366781</t>
  </si>
  <si>
    <t>02.02.2022 16:12:47</t>
  </si>
  <si>
    <t>02.02.2022 17:39:07</t>
  </si>
  <si>
    <t>YENİ FOÇA TR-19 35-23-M00019_B_56365459_56365459</t>
  </si>
  <si>
    <t>02.02.2022 19:00:28</t>
  </si>
  <si>
    <t>02.02.2022 21:30:54</t>
  </si>
  <si>
    <t>GÜLENYAKA ÇAMLIK MAH.TR-2 45-73-M00513_45-73-M00513_2353253</t>
  </si>
  <si>
    <t>02.02.2022 21:14:07</t>
  </si>
  <si>
    <t>02.02.2022 22:57:01</t>
  </si>
  <si>
    <t>M-1255 35-01-M01255_D D2_5849907</t>
  </si>
  <si>
    <t>02.02.2022 13:06:00</t>
  </si>
  <si>
    <t>02.02.2022 14:31:13</t>
  </si>
  <si>
    <t>K-3109 35-04-K03109_950108014_950108014</t>
  </si>
  <si>
    <t>02.02.2022 19:00:42</t>
  </si>
  <si>
    <t>02.02.2022 20:25:13</t>
  </si>
  <si>
    <t>K-3974 35-01-K03974_B_56357623_56357623</t>
  </si>
  <si>
    <t>02.02.2022 09:09:18</t>
  </si>
  <si>
    <t>02.02.2022 11:10:40</t>
  </si>
  <si>
    <t>K-3584 35-01-K03584_35-01-K03584_2362269</t>
  </si>
  <si>
    <t>02.02.2022 17:51:12</t>
  </si>
  <si>
    <t>02.02.2022 20:58:15</t>
  </si>
  <si>
    <t>DÜNDARLI TR-2 35-24-M00203_955223156_955223156</t>
  </si>
  <si>
    <t>02.02.2022 10:11:56</t>
  </si>
  <si>
    <t>02.02.2022 12:53:52</t>
  </si>
  <si>
    <t>02.02.2022 14:02:44</t>
  </si>
  <si>
    <t>02.02.2022 14:13:32</t>
  </si>
  <si>
    <t>ZEYTİNALANI TR-118 35-19-L00118_TR-121 L02_66026986</t>
  </si>
  <si>
    <t>02.02.2022 21:37:19</t>
  </si>
  <si>
    <t>03.02.2022 01:55:55</t>
  </si>
  <si>
    <t>M-470 35-17-M00470_A A1b_5948662</t>
  </si>
  <si>
    <t>02.02.2022 13:54:00</t>
  </si>
  <si>
    <t>02.02.2022 15:25:37</t>
  </si>
  <si>
    <t>KABAKUM KÖK-9 35-30-L00126_SALİHLER- BAHÇELİ L07_72067144</t>
  </si>
  <si>
    <t>02.02.2022 17:24:56</t>
  </si>
  <si>
    <t>02.02.2022 18:13:31</t>
  </si>
  <si>
    <t>HALİTPAŞA DM 45-80-M00060_DEVELİ-ÇAMLIYURT M03_72188716</t>
  </si>
  <si>
    <t>02.02.2022 11:34:00</t>
  </si>
  <si>
    <t>02.02.2022 11:59:58</t>
  </si>
  <si>
    <t>M-2900 35-03-M02900__74302214_74302214</t>
  </si>
  <si>
    <t>02.02.2022 13:02:07</t>
  </si>
  <si>
    <t>02.02.2022 18:41:51</t>
  </si>
  <si>
    <t>L-428 35-18-L00428_7598394_56369167_56369167</t>
  </si>
  <si>
    <t>02.02.2022 13:24:07</t>
  </si>
  <si>
    <t>02.02.2022 22:23:05</t>
  </si>
  <si>
    <t>K-228 35-07-K00228_967125336_967125336</t>
  </si>
  <si>
    <t>02.02.2022 10:50:53</t>
  </si>
  <si>
    <t>02.02.2022 11:35:51</t>
  </si>
  <si>
    <t>M-2023 35-09-M02023_914632952_914632952</t>
  </si>
  <si>
    <t>02.02.2022 17:48:04</t>
  </si>
  <si>
    <t>02.02.2022 20:55:53</t>
  </si>
  <si>
    <t>K-819 35-01-K00819_910983910_910983910</t>
  </si>
  <si>
    <t>02.02.2022 05:48:35</t>
  </si>
  <si>
    <t>02.02.2022 08:24:51</t>
  </si>
  <si>
    <t>AKMESCİT TR-1 35-29-L00219_35-29-L00219_2371870</t>
  </si>
  <si>
    <t>02.02.2022 19:24:07</t>
  </si>
  <si>
    <t>02.02.2022 20:48:01</t>
  </si>
  <si>
    <t>K-2340 35-01-K02340_913002466_913002466</t>
  </si>
  <si>
    <t>02.02.2022 21:11:12</t>
  </si>
  <si>
    <t>03.02.2022 00:19:52</t>
  </si>
  <si>
    <t>L-272 35-18-L00272_950445156_950445156</t>
  </si>
  <si>
    <t>02.02.2022 12:30:09</t>
  </si>
  <si>
    <t>02.02.2022 15:49:57</t>
  </si>
  <si>
    <t>YURDAKUL ALKAN SULAMA GRUBU TR 35-27-M00260_B_56372327_56372327</t>
  </si>
  <si>
    <t>02.02.2022 16:11:14</t>
  </si>
  <si>
    <t>02.02.2022 18:03:00</t>
  </si>
  <si>
    <t>MEHMET AKTAŞ VE ARK. GERİŞLER TR 35-24-M00064_35-24-M00064_2369325</t>
  </si>
  <si>
    <t>02.02.2022 17:42:17</t>
  </si>
  <si>
    <t>02.02.2022 19:44:39</t>
  </si>
  <si>
    <t>02.02.2022 00:17:00</t>
  </si>
  <si>
    <t>02.02.2022 05:35:09</t>
  </si>
  <si>
    <t>02.02.2022 19:40:11</t>
  </si>
  <si>
    <t>02.02.2022 19:47:11</t>
  </si>
  <si>
    <t>L-27 35-14-L00027_A A02_5850243</t>
  </si>
  <si>
    <t>02.02.2022 20:02:10</t>
  </si>
  <si>
    <t>02.02.2022 22:44:00</t>
  </si>
  <si>
    <t>02.02.2022 09:29:42</t>
  </si>
  <si>
    <t>02.02.2022 16:46:20</t>
  </si>
  <si>
    <t>GERMİYAN İM 35-18-A00004_HatBaşıAyırıcı_53138349 L02_53138349</t>
  </si>
  <si>
    <t>02.02.2022 17:45:37</t>
  </si>
  <si>
    <t>03.02.2022 00:25:09</t>
  </si>
  <si>
    <t>OVACIK TR-6 35-31-L00148_47821956_56352478_56352478</t>
  </si>
  <si>
    <t>02.02.2022 04:21:59</t>
  </si>
  <si>
    <t>02.02.2022 05:24:49</t>
  </si>
  <si>
    <t>K-3092 35-02-K03092_910303715_910303715</t>
  </si>
  <si>
    <t>02.02.2022 14:05:37</t>
  </si>
  <si>
    <t>02.02.2022 14:57:36</t>
  </si>
  <si>
    <t>K-4281 35-04-K04281_95000558143_95000558143</t>
  </si>
  <si>
    <t>02.02.2022 08:47:27</t>
  </si>
  <si>
    <t>02.02.2022 14:31:50</t>
  </si>
  <si>
    <t>ÇİFTLİK İM 35-18-A00003_GOLF-1 L12_2307808</t>
  </si>
  <si>
    <t>02.02.2022 15:11:29</t>
  </si>
  <si>
    <t>02.02.2022 21:18:27</t>
  </si>
  <si>
    <t>UMMANDERESİ TR-1 45-75-M00075_B_56397907_56397907</t>
  </si>
  <si>
    <t>02.02.2022 23:43:53</t>
  </si>
  <si>
    <t>K-343 35-02-K00343_98228638_98228638</t>
  </si>
  <si>
    <t>02.02.2022 12:06:51</t>
  </si>
  <si>
    <t>02.02.2022 13:00:44</t>
  </si>
  <si>
    <t>ARPALIK KÖK 45-83-M00137_ÇAMPINAR TARIMSAL SULAMA - TR-6 M06_2096501</t>
  </si>
  <si>
    <t>02.02.2022 23:38:30</t>
  </si>
  <si>
    <t>03.02.2022 00:46:06</t>
  </si>
  <si>
    <t>K-101 35-01-K00101_911933414_911933414</t>
  </si>
  <si>
    <t>02.02.2022 13:01:10</t>
  </si>
  <si>
    <t>02.02.2022 20:45:34</t>
  </si>
  <si>
    <t>DM-13/20 (HAFSA SULTAN CAMİİ YANI) 45-71-M00334_953219376_953219376</t>
  </si>
  <si>
    <t>02.02.2022 18:09:47</t>
  </si>
  <si>
    <t>02.02.2022 23:56:22</t>
  </si>
  <si>
    <t>02.02.2022 11:38:51</t>
  </si>
  <si>
    <t>02.02.2022 13:01:38</t>
  </si>
  <si>
    <t>DEVELİ TR-2 35-22-M00284_955265421_955265421</t>
  </si>
  <si>
    <t>02.02.2022 21:41:31</t>
  </si>
  <si>
    <t>02.02.2022 22:38:21</t>
  </si>
  <si>
    <t>ELMABAĞ DM 35-15-L00317_BOZDAĞ L06_66822212</t>
  </si>
  <si>
    <t>02.02.2022 21:17:27</t>
  </si>
  <si>
    <t>03.02.2022 01:53:36</t>
  </si>
  <si>
    <t>GÜMÜLDÜR M-27 35-25-M00027_A_56357577_56357577</t>
  </si>
  <si>
    <t>02.02.2022 07:35:01</t>
  </si>
  <si>
    <t>02.02.2022 13:06:10</t>
  </si>
  <si>
    <t>M-3390(YATIRIM REZERVE) 35-03-M03390_D D1_5893601</t>
  </si>
  <si>
    <t>02.02.2022 08:32:50</t>
  </si>
  <si>
    <t>02.02.2022 14:45:20</t>
  </si>
  <si>
    <t>TR-5 35-19-L00005_BOZAVLU TRAFO L02_72124030</t>
  </si>
  <si>
    <t>02.02.2022 23:54:45</t>
  </si>
  <si>
    <t>KOZANLI TR-1 45-82-M00214_945531954_945531954</t>
  </si>
  <si>
    <t>02.02.2022 11:37:00</t>
  </si>
  <si>
    <t>02.02.2022 14:11:29</t>
  </si>
  <si>
    <t>K-1266 35-07-K01266_99180081_99180081</t>
  </si>
  <si>
    <t>02.02.2022 14:51:23</t>
  </si>
  <si>
    <t>02.02.2022 16:52:59</t>
  </si>
  <si>
    <t>TOTALGAZ KÖK 35-17-M00047_ÖZDENİZCİLİK M02_66479200</t>
  </si>
  <si>
    <t>02.02.2022 22:13:00</t>
  </si>
  <si>
    <t>02.02.2022 22:40:01</t>
  </si>
  <si>
    <t>DM-3/17 35-19-M00017_6496307 b1_5937242</t>
  </si>
  <si>
    <t>02.02.2022 14:23:34</t>
  </si>
  <si>
    <t>02.02.2022 20:14:45</t>
  </si>
  <si>
    <t>K-55 35-04-K00055_99166488_99166488</t>
  </si>
  <si>
    <t>02.02.2022 10:31:01</t>
  </si>
  <si>
    <t>02.02.2022 18:03:45</t>
  </si>
  <si>
    <t>DEMİRTAŞ KÖK 35-30-M00149_ESENTEPE KÖYLER M02_72078600</t>
  </si>
  <si>
    <t>02.02.2022 17:17:08</t>
  </si>
  <si>
    <t>02.02.2022 17:48:20</t>
  </si>
  <si>
    <t>02.02.2022 20:45:10</t>
  </si>
  <si>
    <t>03.02.2022 01:24:21</t>
  </si>
  <si>
    <t>HİKMET GIDA KÖK 45-72-M00122_CEZAEVİ M05_66584629</t>
  </si>
  <si>
    <t>02.02.2022 06:16:36</t>
  </si>
  <si>
    <t>02.02.2022 07:05:51</t>
  </si>
  <si>
    <t>GRUPKENT KÖK 35-30-M00200_ALTINOVA M03_72066322</t>
  </si>
  <si>
    <t>02.02.2022 16:37:57</t>
  </si>
  <si>
    <t>02.02.2022 16:45:00</t>
  </si>
  <si>
    <t>K-55 35-04-K00055_35-04-K00055_47722795</t>
  </si>
  <si>
    <t>02.02.2022 09:51:49</t>
  </si>
  <si>
    <t>02.02.2022 12:52:06</t>
  </si>
  <si>
    <t>ÇUKURALTI M-27 35-25-M00075_35-25-M00075_2376935</t>
  </si>
  <si>
    <t>02.02.2022 23:21:45</t>
  </si>
  <si>
    <t>03.02.2022 00:12:23</t>
  </si>
  <si>
    <t>HAMİT TR-2 45-72-M00229_45-72-M00229_2374692</t>
  </si>
  <si>
    <t>02.02.2022 10:16:06</t>
  </si>
  <si>
    <t>02.02.2022 12:26:48</t>
  </si>
  <si>
    <t>KARABURUN TR-8 35-21-L00015_953367718_953367718</t>
  </si>
  <si>
    <t>02.02.2022 17:24:35</t>
  </si>
  <si>
    <t>02.02.2022 19:07:07</t>
  </si>
  <si>
    <t>ÇUKURKÖY KÖK 35-29-L00034_AKÇAŞEHİR-1 L03_2327029</t>
  </si>
  <si>
    <t>02.02.2022 22:38:27</t>
  </si>
  <si>
    <t>02.02.2022 23:38:00</t>
  </si>
  <si>
    <t>EĞERCİ TR-4 35-26-L00428_A_56358432_56358432</t>
  </si>
  <si>
    <t>02.02.2022 19:56:56</t>
  </si>
  <si>
    <t>02.02.2022 20:39:51</t>
  </si>
  <si>
    <t>DM-21/03(CUMDURİYET MAH. MUHT.) 45-71-M00469_953193608_953193608</t>
  </si>
  <si>
    <t>02.02.2022 19:32:06</t>
  </si>
  <si>
    <t>03.02.2022 01:40:00</t>
  </si>
  <si>
    <t>DM-05/02 45-71-M00048_DM-5/3 M04_66503090</t>
  </si>
  <si>
    <t>02.02.2022 17:27:04</t>
  </si>
  <si>
    <t>03.02.2022 00:09:36</t>
  </si>
  <si>
    <t>02.02.2022 17:35:46</t>
  </si>
  <si>
    <t>02.02.2022 20:38:49</t>
  </si>
  <si>
    <t>SARMA KÖYÜ TR-2 45-71-M01525_953228885_953228885</t>
  </si>
  <si>
    <t>02.02.2022 20:51:48</t>
  </si>
  <si>
    <t>03.02.2022 06:23:16</t>
  </si>
  <si>
    <t>02.02.2022 16:00:19</t>
  </si>
  <si>
    <t>02.02.2022 17:17:48</t>
  </si>
  <si>
    <t>AŞAĞICUMA DM 35-16-M00103_KAPLAN M01_72040362</t>
  </si>
  <si>
    <t>02.02.2022 07:45:46</t>
  </si>
  <si>
    <t>02.02.2022 08:53:00</t>
  </si>
  <si>
    <t>02.02.2022 10:17:48</t>
  </si>
  <si>
    <t>02.02.2022 11:38:18</t>
  </si>
  <si>
    <t>KEMHALLI KÖK 45-86-M00044_HatBaşıAyırıcı_62800050 M03_62800050</t>
  </si>
  <si>
    <t>02.02.2022 06:12:16</t>
  </si>
  <si>
    <t>02.02.2022 08:51:07</t>
  </si>
  <si>
    <t>TR-134 35-15-M00134_950373921_950373921</t>
  </si>
  <si>
    <t>02.02.2022 18:26:03</t>
  </si>
  <si>
    <t>02.02.2022 20:30:01</t>
  </si>
  <si>
    <t>KADIOVACIK TR-1 35-19-M00202_956698698_956698698</t>
  </si>
  <si>
    <t>02.02.2022 14:48:20</t>
  </si>
  <si>
    <t>02.02.2022 16:11:20</t>
  </si>
  <si>
    <t>02.02.2022 21:47:07</t>
  </si>
  <si>
    <t>02.02.2022 21:47:27</t>
  </si>
  <si>
    <t>TR-2/99 45-83-M00779_955154332_955154332</t>
  </si>
  <si>
    <t>02.02.2022 15:15:25</t>
  </si>
  <si>
    <t>02.02.2022 15:44:34</t>
  </si>
  <si>
    <t>02.02.2022 12:09:40</t>
  </si>
  <si>
    <t>02.02.2022 13:51:49</t>
  </si>
  <si>
    <t>FARUK ÜLGÜDÜR SULAMA GRUBU 35-29-M00323_35-29-M00323_2376754</t>
  </si>
  <si>
    <t>02.02.2022 11:51:46</t>
  </si>
  <si>
    <t>02.02.2022 13:57:08</t>
  </si>
  <si>
    <t>KOYUNDERE TR-16 35-28-M00160_35-28-M00160_66534743</t>
  </si>
  <si>
    <t>02.02.2022 10:40:56</t>
  </si>
  <si>
    <t>02.02.2022 11:14:02</t>
  </si>
  <si>
    <t>SOMA A SANTRALİ İM/DM 45-82-A00001_SAVAŞTEPE 15.8 L14_2324960</t>
  </si>
  <si>
    <t>02.02.2022 06:27:27</t>
  </si>
  <si>
    <t>02.02.2022 06:55:43</t>
  </si>
  <si>
    <t>ÇUKURALTI M-37 35-25-M00078_955286901_955286901</t>
  </si>
  <si>
    <t>02.02.2022 12:43:07</t>
  </si>
  <si>
    <t>02.02.2022 15:28:14</t>
  </si>
  <si>
    <t>KULAKSIZLAR TR-1 45-72-L00855_A_56394032_56394032</t>
  </si>
  <si>
    <t>02.02.2022 19:16:00</t>
  </si>
  <si>
    <t>02.02.2022 19:39:10</t>
  </si>
  <si>
    <t>TR-1 35-15-M00001_956437868_956437868</t>
  </si>
  <si>
    <t>02.02.2022 21:04:31</t>
  </si>
  <si>
    <t>02.02.2022 22:16:48</t>
  </si>
  <si>
    <t>ÇUKURALTI M-24 35-25-M00072_955267103_955267103</t>
  </si>
  <si>
    <t>02.02.2022 14:30:10</t>
  </si>
  <si>
    <t>02.02.2022 16:02:20</t>
  </si>
  <si>
    <t>AHMET ANDAŞ-1 SULAMA GRUBU 35-29-M00305_35-29-M00305_2375606</t>
  </si>
  <si>
    <t>02.02.2022 15:02:01</t>
  </si>
  <si>
    <t>02.02.2022 15:25:45</t>
  </si>
  <si>
    <t>ÇERİKÖZÜ TR-1 35-29-L00326_A_56399869_56399869</t>
  </si>
  <si>
    <t>02.02.2022 21:25:56</t>
  </si>
  <si>
    <t>03.02.2022 01:49:54</t>
  </si>
  <si>
    <t>TR-132 35-16-L00132_C C01_83625540</t>
  </si>
  <si>
    <t>02.02.2022 21:46:28</t>
  </si>
  <si>
    <t>02.02.2022 23:26:49</t>
  </si>
  <si>
    <t>TR-53 35-26-M00053_956614699_956614699</t>
  </si>
  <si>
    <t>02.02.2022 18:02:19</t>
  </si>
  <si>
    <t>02.02.2022 18:18:32</t>
  </si>
  <si>
    <t>EĞRİGÖL TR-1 35-16-M00050_B_56397463_56397463</t>
  </si>
  <si>
    <t>02.02.2022 10:24:50</t>
  </si>
  <si>
    <t>02.02.2022 11:30:07</t>
  </si>
  <si>
    <t>DM-21/23 (ITIR SOKAK) 45-71-M00326_45-71-M00326_72102345</t>
  </si>
  <si>
    <t>02.02.2022 10:05:56</t>
  </si>
  <si>
    <t>02.02.2022 13:07:16</t>
  </si>
  <si>
    <t>M-3555(YATIRIM REZERVE) 35-02-M03555_913430819_913430819</t>
  </si>
  <si>
    <t>02.02.2022 14:10:22</t>
  </si>
  <si>
    <t>02.02.2022 16:14:39</t>
  </si>
  <si>
    <t>02.02.2022 20:32:44</t>
  </si>
  <si>
    <t>02.02.2022 22:19:43</t>
  </si>
  <si>
    <t>YANIKKÖY TR-1 35-28-M00215_953383024_953383024</t>
  </si>
  <si>
    <t>02.02.2022 12:01:34</t>
  </si>
  <si>
    <t>02.02.2022 14:55:12</t>
  </si>
  <si>
    <t>EMENLER TR-1 35-31-L00139_35-31-L00139_2364261</t>
  </si>
  <si>
    <t>02.02.2022 09:05:22</t>
  </si>
  <si>
    <t>02.02.2022 10:55:47</t>
  </si>
  <si>
    <t>BALLICA İM 45-72-A00005_HAMİDİYE L07_2095865</t>
  </si>
  <si>
    <t>02.02.2022 17:31:47</t>
  </si>
  <si>
    <t>02.02.2022 17:49:00</t>
  </si>
  <si>
    <t>L-237 35-14-L00237_956660682_956660682</t>
  </si>
  <si>
    <t>02.02.2022 17:31:10</t>
  </si>
  <si>
    <t>02.02.2022 18:55:08</t>
  </si>
  <si>
    <t>M-1932 35-09-M01932_943076107_943076107</t>
  </si>
  <si>
    <t>02.02.2022 22:44:32</t>
  </si>
  <si>
    <t>03.02.2022 02:12:21</t>
  </si>
  <si>
    <t>K-3649 35-02-K03649_B_56372254_56372254</t>
  </si>
  <si>
    <t>02.02.2022 07:50:09</t>
  </si>
  <si>
    <t>02.02.2022 13:09:52</t>
  </si>
  <si>
    <t>M-879 GÖKÇELER 35-02-M00879_DIREK TIPI TRAFO HUCRESI H01_2036637</t>
  </si>
  <si>
    <t>02.02.2022 23:23:50</t>
  </si>
  <si>
    <t>03.02.2022 08:44:22</t>
  </si>
  <si>
    <t>02.02.2022 15:38:36</t>
  </si>
  <si>
    <t>02.02.2022 16:39:00</t>
  </si>
  <si>
    <t>SOMA A SANTRALİ İM/DM 45-82-A00001_IŞIKLAR-1 M05_2091641</t>
  </si>
  <si>
    <t>02.02.2022 23:32:07</t>
  </si>
  <si>
    <t>02.02.2022 23:55:32</t>
  </si>
  <si>
    <t>İSTASYONALTI KÖK 45-83-M00131_ARPALIK KÖK-1 M03_2329934</t>
  </si>
  <si>
    <t>02.02.2022 12:53:36</t>
  </si>
  <si>
    <t>02.02.2022 13:39:31</t>
  </si>
  <si>
    <t>KAVACIK TR-1 35-01-L00001_910865242_910865242</t>
  </si>
  <si>
    <t>02.02.2022 12:47:58</t>
  </si>
  <si>
    <t>02.02.2022 17:32:32</t>
  </si>
  <si>
    <t>ETESAN TR-2 45-83-L00433_45-83-L00433_2359052</t>
  </si>
  <si>
    <t>02.02.2022 10:05:54</t>
  </si>
  <si>
    <t>02.02.2022 11:59:47</t>
  </si>
  <si>
    <t>M-13 GERMİYAN 35-18-M00184_35-18-M00184_76954006</t>
  </si>
  <si>
    <t>02.02.2022 22:34:33</t>
  </si>
  <si>
    <t>03.02.2022 00:11:01</t>
  </si>
  <si>
    <t>ALİ ERİSEV GRB 35-20-L00059_9539280_56360120_56360120</t>
  </si>
  <si>
    <t>02.02.2022 17:24:04</t>
  </si>
  <si>
    <t>02.02.2022 21:15:13</t>
  </si>
  <si>
    <t>MORDOĞAN TR-41 35-21-L00164_KÖRFEZ BALIKLIOVA TR-49 TR-50 L05_72179978</t>
  </si>
  <si>
    <t>02.02.2022 06:47:39</t>
  </si>
  <si>
    <t>02.02.2022 11:51:59</t>
  </si>
  <si>
    <t>DİNDARLI TR-4 YILDIRIMLAR 45-79-M00420_C_56401918_56401918</t>
  </si>
  <si>
    <t>02.02.2022 20:03:00</t>
  </si>
  <si>
    <t>02.02.2022 23:42:09</t>
  </si>
  <si>
    <t>GÖLOVA TR-1 35-22-M00248_955279943_955279943</t>
  </si>
  <si>
    <t>02.02.2022 18:28:25</t>
  </si>
  <si>
    <t>02.02.2022 20:39:03</t>
  </si>
  <si>
    <t>BÜYÜKBELEN TR-4 45-80-M00099_956549938_956549938</t>
  </si>
  <si>
    <t>02.02.2022 13:43:42</t>
  </si>
  <si>
    <t>02.02.2022 18:29:12</t>
  </si>
  <si>
    <t>M-1814 KISIK DM-1 35-22-M00095_SULAMA M15_72099859</t>
  </si>
  <si>
    <t>02.02.2022 08:32:06</t>
  </si>
  <si>
    <t>02.02.2022 09:23:00</t>
  </si>
  <si>
    <t>02.02.2022 18:33:58</t>
  </si>
  <si>
    <t>02.02.2022 21:24:55</t>
  </si>
  <si>
    <t>K-4590 35-01-K04590_B b1_5893281</t>
  </si>
  <si>
    <t>02.02.2022 17:43:21</t>
  </si>
  <si>
    <t>03.02.2022 07:15:16</t>
  </si>
  <si>
    <t>GÖMEÇLER TR-1 45-74-M00284_B_56352072_56352072</t>
  </si>
  <si>
    <t>02.02.2022 17:56:54</t>
  </si>
  <si>
    <t>02.02.2022 18:32:08</t>
  </si>
  <si>
    <t>KÖSEDERE TR-2 35-21-L00125_953359281_953359281</t>
  </si>
  <si>
    <t>02.02.2022 11:13:44</t>
  </si>
  <si>
    <t>02.02.2022 14:29:23</t>
  </si>
  <si>
    <t>02.02.2022 05:46:59</t>
  </si>
  <si>
    <t>02.02.2022 06:45:25</t>
  </si>
  <si>
    <t>HAMİT TR-2 45-72-M00229_B_56407469_56407469</t>
  </si>
  <si>
    <t>02.02.2022 20:40:04</t>
  </si>
  <si>
    <t>02.02.2022 23:24:32</t>
  </si>
  <si>
    <t>_B_56379200_56379200</t>
  </si>
  <si>
    <t>02.02.2022 17:54:37</t>
  </si>
  <si>
    <t>02.02.2022 21:15:01</t>
  </si>
  <si>
    <t>ESKİOBA KÖK 35-29-L00037_MAHMUTLAR L02_2093166</t>
  </si>
  <si>
    <t>02.02.2022 18:38:27</t>
  </si>
  <si>
    <t>02.02.2022 18:38:57</t>
  </si>
  <si>
    <t>K-2377 35-08-K02377_D_56380986_56380986</t>
  </si>
  <si>
    <t>02.02.2022 06:29:24</t>
  </si>
  <si>
    <t>02.02.2022 09:34:00</t>
  </si>
  <si>
    <t>MORDOĞAN İM 35-21-A00002_KARABURUN M04_2061842</t>
  </si>
  <si>
    <t>02.02.2022 23:55:47</t>
  </si>
  <si>
    <t>03.02.2022 00:07:00</t>
  </si>
  <si>
    <t>02.02.2022 15:48:35</t>
  </si>
  <si>
    <t>02.02.2022 18:42:53</t>
  </si>
  <si>
    <t>M-1770 35-01-M01770_915027975_915027975</t>
  </si>
  <si>
    <t>02.02.2022 21:42:03</t>
  </si>
  <si>
    <t>03.02.2022 03:30:17</t>
  </si>
  <si>
    <t>TR-1 35-27-M00001_TR-2/3/4 M04_83485150</t>
  </si>
  <si>
    <t>02.02.2022 08:05:47</t>
  </si>
  <si>
    <t>02.02.2022 08:47:00</t>
  </si>
  <si>
    <t>TR-38 (M-1083) 35-22-M00038_95000487338_95000487338</t>
  </si>
  <si>
    <t>02.02.2022 11:45:14</t>
  </si>
  <si>
    <t>02.02.2022 19:29:44</t>
  </si>
  <si>
    <t>BÜNYAN OSMANİYE TR-1 45-72-L00444_DIREK TIPI TRAFO HUCRESI H01_2111909</t>
  </si>
  <si>
    <t>02.02.2022 14:12:50</t>
  </si>
  <si>
    <t>02.02.2022 18:23:40</t>
  </si>
  <si>
    <t>02.02.2022 18:55:00</t>
  </si>
  <si>
    <t>02.02.2022 19:23:15</t>
  </si>
  <si>
    <t>02.02.2022 19:59:29</t>
  </si>
  <si>
    <t>02.02.2022 20:33:07</t>
  </si>
  <si>
    <t>KAVACIK TR-1 45-77-M00001_945507042_945507042</t>
  </si>
  <si>
    <t>02.02.2022 19:45:00</t>
  </si>
  <si>
    <t>02.02.2022 20:47:08</t>
  </si>
  <si>
    <t>ŞEYHDAVUTLAR TR-1 45-79-M00123_D_56403595_56403595</t>
  </si>
  <si>
    <t>02.02.2022 09:57:45</t>
  </si>
  <si>
    <t>02.02.2022 12:11:40</t>
  </si>
  <si>
    <t>TR-16 35-19-M00016_6026212_56368451_56368451</t>
  </si>
  <si>
    <t>02.02.2022 16:12:20</t>
  </si>
  <si>
    <t>02.02.2022 17:29:07</t>
  </si>
  <si>
    <t>TR-1/86 45-72-M00086_A_56394654_56394654</t>
  </si>
  <si>
    <t>02.02.2022 09:24:02</t>
  </si>
  <si>
    <t>02.02.2022 11:00:27</t>
  </si>
  <si>
    <t>MAHMUTLAR KÖK 45-74-M00354_HatBaşıAyırıcı_77952827 M09_77952827</t>
  </si>
  <si>
    <t>02.02.2022 12:57:16</t>
  </si>
  <si>
    <t>02.02.2022 13:02:46</t>
  </si>
  <si>
    <t>SELİMŞAHLAR TR-2 45-71-M00137_TOKİ M03_2080336</t>
  </si>
  <si>
    <t>02.02.2022 08:12:50</t>
  </si>
  <si>
    <t>02.02.2022 11:20:35</t>
  </si>
  <si>
    <t>TİRE DM-2/7 35-29-L00735_950316488_950316488</t>
  </si>
  <si>
    <t>02.02.2022 21:00:00</t>
  </si>
  <si>
    <t>02.02.2022 23:11:22</t>
  </si>
  <si>
    <t>M-114 KAVAKLIDERE CAMİİ 35-14-M00114_C_60983561_60983561</t>
  </si>
  <si>
    <t>02.02.2022 20:33:10</t>
  </si>
  <si>
    <t>02.02.2022 22:59:45</t>
  </si>
  <si>
    <t>ALANİÇİ TR-2 35-28-M00264_953382106_953382106</t>
  </si>
  <si>
    <t>02.02.2022 17:45:26</t>
  </si>
  <si>
    <t>02.02.2022 20:05:31</t>
  </si>
  <si>
    <t>L-221 35-18-L00221_6938802_56394911_56394911</t>
  </si>
  <si>
    <t>02.02.2022 18:33:30</t>
  </si>
  <si>
    <t>03.02.2022 02:34:06</t>
  </si>
  <si>
    <t>OĞLANANASI TR-4 35-22-M00258_DIREK TIPI TRAFO HUCRESI H01_2112505</t>
  </si>
  <si>
    <t>02.02.2022 09:37:49</t>
  </si>
  <si>
    <t>02.02.2022 11:00:18</t>
  </si>
  <si>
    <t>GERMİYAN İM 35-18-A00004_ŞİFNE L06_2064616</t>
  </si>
  <si>
    <t>02.02.2022 17:21:23</t>
  </si>
  <si>
    <t>02.02.2022 17:30:28</t>
  </si>
  <si>
    <t>M-2379 35-01-M02379_911363680_911363680</t>
  </si>
  <si>
    <t>02.02.2022 14:38:03</t>
  </si>
  <si>
    <t>02.02.2022 16:11:17</t>
  </si>
  <si>
    <t>02.02.2022 19:06:42</t>
  </si>
  <si>
    <t>02.02.2022 19:06:54</t>
  </si>
  <si>
    <t>DÜNDARLI KÖK 35-29-L00053_DALLIK GRB. ENH. L02_72215840</t>
  </si>
  <si>
    <t>02.02.2022 12:15:09</t>
  </si>
  <si>
    <t>02.02.2022 13:07:04</t>
  </si>
  <si>
    <t>02.02.2022 18:37:45</t>
  </si>
  <si>
    <t>02.02.2022 19:51:24</t>
  </si>
  <si>
    <t>SAKARLI TR-1 45-76-M00142_DIREK TIPI TRAFO HUCRESI H01_2084455</t>
  </si>
  <si>
    <t>02.02.2022 22:39:00</t>
  </si>
  <si>
    <t>03.02.2022 02:12:06</t>
  </si>
  <si>
    <t>TR-11 ( RAMAZAN IŞIK SULAMA GRUBU ) 35-27-M00011_DIREK TIPI TRAFO HUCRESI H01_2050637</t>
  </si>
  <si>
    <t>02.02.2022 15:53:11</t>
  </si>
  <si>
    <t>02.02.2022 18:38:38</t>
  </si>
  <si>
    <t>DM-1/53-A 45-71-M00941_953239563_953239563</t>
  </si>
  <si>
    <t>02.02.2022 16:19:22</t>
  </si>
  <si>
    <t>02.02.2022 19:46:50</t>
  </si>
  <si>
    <t>DM-4/TR-29 35-22-M00808_955287883_955287883</t>
  </si>
  <si>
    <t>02.02.2022 17:28:43</t>
  </si>
  <si>
    <t>02.02.2022 19:17:52</t>
  </si>
  <si>
    <t>TR-38 35-30-L00038_B B01_66177373</t>
  </si>
  <si>
    <t>02.02.2022 08:41:08</t>
  </si>
  <si>
    <t>02.02.2022 14:20:22</t>
  </si>
  <si>
    <t>K-1517 35-01-K01517_912918393_912918393</t>
  </si>
  <si>
    <t>02.02.2022 07:06:28</t>
  </si>
  <si>
    <t>02.02.2022 10:22:34</t>
  </si>
  <si>
    <t>L-27 35-14-L00027_50011383 E02_50011521</t>
  </si>
  <si>
    <t>02.02.2022 09:17:43</t>
  </si>
  <si>
    <t>02.02.2022 10:34:54</t>
  </si>
  <si>
    <t>GERELİ KÖYÜ KAVAKKUYU TR 4 35-15-M00221_A_56368958_56368958</t>
  </si>
  <si>
    <t>02.02.2022 22:42:10</t>
  </si>
  <si>
    <t>03.02.2022 02:41:07</t>
  </si>
  <si>
    <t>POYRACIK TR-3 35-24-L00026_955220253_955220253</t>
  </si>
  <si>
    <t>02.02.2022 13:12:02</t>
  </si>
  <si>
    <t>02.02.2022 14:25:56</t>
  </si>
  <si>
    <t>TR-108 ZEYTİNALANI 35-19-L00108_956667504_956667504</t>
  </si>
  <si>
    <t>02.02.2022 21:45:07</t>
  </si>
  <si>
    <t>03.02.2022 01:17:45</t>
  </si>
  <si>
    <t>SELİMŞAHLAR TR-2 45-71-M00137_HatBaşıAyırıcı_53135158 M03_53135158</t>
  </si>
  <si>
    <t>02.02.2022 06:25:06</t>
  </si>
  <si>
    <t>02.02.2022 06:26:06</t>
  </si>
  <si>
    <t>K-2537 35-09-K02537_913169019_913169019</t>
  </si>
  <si>
    <t>02.02.2022 14:47:23</t>
  </si>
  <si>
    <t>02.02.2022 17:11:14</t>
  </si>
  <si>
    <t>L-27 35-14-L00027_A A03_5850267</t>
  </si>
  <si>
    <t>02.02.2022 14:25:00</t>
  </si>
  <si>
    <t>02.02.2022 15:53:32</t>
  </si>
  <si>
    <t>TR-2/39 45-72-L00039_956518993_956518993</t>
  </si>
  <si>
    <t>02.02.2022 17:35:25</t>
  </si>
  <si>
    <t>02.02.2022 17:55:48</t>
  </si>
  <si>
    <t>İBRAHİM KIZIL VE ARKADAŞLARI 35-24-M00027_914992355_914992355</t>
  </si>
  <si>
    <t>02.02.2022 13:51:45</t>
  </si>
  <si>
    <t>02.02.2022 15:10:03</t>
  </si>
  <si>
    <t>GERMİYAN İM 35-18-A00004_ILDIR-1 L02_2313571</t>
  </si>
  <si>
    <t>02.02.2022 17:29:27</t>
  </si>
  <si>
    <t>02.02.2022 17:34:27</t>
  </si>
  <si>
    <t>M-392 35-03-M00392_B_56364968_56364968</t>
  </si>
  <si>
    <t>02.02.2022 11:30:32</t>
  </si>
  <si>
    <t>02.02.2022 18:16:00</t>
  </si>
  <si>
    <t>DİKİLİ İM 35-30-A00001_ALTINOVA-2 M15_72357038</t>
  </si>
  <si>
    <t>02.02.2022 01:32:04</t>
  </si>
  <si>
    <t>02.02.2022 01:53:22</t>
  </si>
  <si>
    <t>DM-2 35-17-M00002_M-1(BELEDİYE-2) M24_2086876</t>
  </si>
  <si>
    <t>02.02.2022 21:16:17</t>
  </si>
  <si>
    <t>02.02.2022 21:20:48</t>
  </si>
  <si>
    <t>02.02.2022 23:06:35</t>
  </si>
  <si>
    <t>03.02.2022 01:33:47</t>
  </si>
  <si>
    <t>TR-34 45-77-L00034_B_56395513_56395513</t>
  </si>
  <si>
    <t>02.02.2022 20:23:02</t>
  </si>
  <si>
    <t>02.02.2022 21:31:23</t>
  </si>
  <si>
    <t>K-3952 35-02-K03952_910543767_910543767</t>
  </si>
  <si>
    <t>02.02.2022 15:58:06</t>
  </si>
  <si>
    <t>TERZİHALİLLER-1 35-16-M00105_35-16-M00105_2346998</t>
  </si>
  <si>
    <t>02.02.2022 22:20:12</t>
  </si>
  <si>
    <t>03.02.2022 03:53:01</t>
  </si>
  <si>
    <t>M-32 CUMHURİYET 35-25-M00103_955254717_955254717</t>
  </si>
  <si>
    <t>02.02.2022 09:17:09</t>
  </si>
  <si>
    <t>02.02.2022 12:32:00</t>
  </si>
  <si>
    <t>ÇUKURALTI M-37 35-25-M00078_B_56354910_56354910</t>
  </si>
  <si>
    <t>02.02.2022 08:35:42</t>
  </si>
  <si>
    <t>02.02.2022 12:13:01</t>
  </si>
  <si>
    <t>K-1516 35-01-K01516_911644785_911644785</t>
  </si>
  <si>
    <t>02.02.2022 15:33:11</t>
  </si>
  <si>
    <t>02.02.2022 18:55:13</t>
  </si>
  <si>
    <t>02.02.2022 19:20:27</t>
  </si>
  <si>
    <t>02.02.2022 21:18:52</t>
  </si>
  <si>
    <t>EĞRİDERE KOKARCA TR-3 35-32-L00047_B_56391780_56391780</t>
  </si>
  <si>
    <t>02.02.2022 08:14:56</t>
  </si>
  <si>
    <t>02.02.2022 09:37:37</t>
  </si>
  <si>
    <t>YEŞİLTEPE MERKEZ TR-1 35-32-L00048_B_56391395_56391395</t>
  </si>
  <si>
    <t>02.02.2022 09:09:04</t>
  </si>
  <si>
    <t>02.02.2022 10:40:09</t>
  </si>
  <si>
    <t>GERMİYAN İM 35-18-A00004_ILDIR-1 L02_2064606</t>
  </si>
  <si>
    <t>02.02.2022 18:05:07</t>
  </si>
  <si>
    <t>02.02.2022 18:13:00</t>
  </si>
  <si>
    <t>K-653 35-01-K00653_C c1_5906371</t>
  </si>
  <si>
    <t>02.02.2022 11:21:39</t>
  </si>
  <si>
    <t>02.02.2022 13:14:09</t>
  </si>
  <si>
    <t>SARIGÖL TR-8 45-79-M00008_TR-15 M02_2318554</t>
  </si>
  <si>
    <t>02.02.2022 19:58:07</t>
  </si>
  <si>
    <t>02.02.2022 20:26:25</t>
  </si>
  <si>
    <t>EĞRİDERE KOKARCA TR-6 35-32-L00082_35-32-L00082_2362980</t>
  </si>
  <si>
    <t>02.02.2022 12:14:16</t>
  </si>
  <si>
    <t>02.02.2022 12:43:30</t>
  </si>
  <si>
    <t>BOYNUYOĞUN KÖK 35-29-L00051_DÜNDARLI L01_72215390</t>
  </si>
  <si>
    <t>02.02.2022 07:32:30</t>
  </si>
  <si>
    <t>02.02.2022 09:32:28</t>
  </si>
  <si>
    <t>ÇAMLIK DM 35-17-M00173_ZEYTİNDAĞ-2 M04_66328145</t>
  </si>
  <si>
    <t>02.02.2022 18:59:05</t>
  </si>
  <si>
    <t>URLA TM-1 35-19-A00004_ALAÇATI-2 M04_2313935</t>
  </si>
  <si>
    <t>02.02.2022 20:40:00</t>
  </si>
  <si>
    <t>02.02.2022 21:40:07</t>
  </si>
  <si>
    <t>KEMALİYE DM (TR-1) 45-73-M00150_İSMETİYE M02_66715937</t>
  </si>
  <si>
    <t>02.02.2022 23:37:37</t>
  </si>
  <si>
    <t>02.02.2022 23:38:37</t>
  </si>
  <si>
    <t>DM-2/2 35-28-M00128_95000464177_95000464177</t>
  </si>
  <si>
    <t>02.02.2022 10:15:38</t>
  </si>
  <si>
    <t>02.02.2022 12:54:04</t>
  </si>
  <si>
    <t>02.02.2022 11:57:29</t>
  </si>
  <si>
    <t>02.02.2022 13:00:24</t>
  </si>
  <si>
    <t>TATAR DM 35-19-M00256_İYTE KABİN M07_2318890</t>
  </si>
  <si>
    <t>02.02.2022 10:57:46</t>
  </si>
  <si>
    <t>02.02.2022 11:31:00</t>
  </si>
  <si>
    <t>K-3628 35-01-K03628_A_56375712_56375712</t>
  </si>
  <si>
    <t>02.02.2022 21:14:02</t>
  </si>
  <si>
    <t>02.02.2022 21:40:35</t>
  </si>
  <si>
    <t>TURGUTALP TR-1 45-71-M01762_43149138_56404824_56404824</t>
  </si>
  <si>
    <t>02.02.2022 17:26:55</t>
  </si>
  <si>
    <t>02.02.2022 22:19:17</t>
  </si>
  <si>
    <t>02.02.2022 23:49:35</t>
  </si>
  <si>
    <t>03.02.2022 00:32:48</t>
  </si>
  <si>
    <t>ARMUTLU TR-21 35-27-M00615_C_56356258_56356258</t>
  </si>
  <si>
    <t>02.02.2022 13:31:41</t>
  </si>
  <si>
    <t>02.02.2022 15:18:01</t>
  </si>
  <si>
    <t>ALÇUK TM 35-17-A00001_MENEMEN-1 M30_2307955</t>
  </si>
  <si>
    <t>02.02.2022 21:14:50</t>
  </si>
  <si>
    <t>02.02.2022 21:22:49</t>
  </si>
  <si>
    <t>K-307 35-01-K00307_B B1_5810789</t>
  </si>
  <si>
    <t>02.02.2022 05:35:10</t>
  </si>
  <si>
    <t>02.02.2022 09:36:56</t>
  </si>
  <si>
    <t>02.02.2022 12:31:12</t>
  </si>
  <si>
    <t>02.02.2022 13:26:31</t>
  </si>
  <si>
    <t>K-633 35-02-K00633_912880829_912880829</t>
  </si>
  <si>
    <t>02.02.2022 10:23:42</t>
  </si>
  <si>
    <t>02.02.2022 14:13:01</t>
  </si>
  <si>
    <t>KEMALİYE DM (TR-1) 45-73-M00150_TOYGAR M03_66716003</t>
  </si>
  <si>
    <t>02.02.2022 23:12:47</t>
  </si>
  <si>
    <t>03.02.2022 00:07:23</t>
  </si>
  <si>
    <t>_A_56384528_56384528</t>
  </si>
  <si>
    <t>02.02.2022 00:44:33</t>
  </si>
  <si>
    <t>02.02.2022 06:07:13</t>
  </si>
  <si>
    <t>KARAAĞAÇLI TR-13 45-71-M01075_KARAAĞAÇLI TR-2 M06_2088480</t>
  </si>
  <si>
    <t>02.02.2022 10:26:06</t>
  </si>
  <si>
    <t>02.02.2022 12:10:00</t>
  </si>
  <si>
    <t>02.02.2022 06:54:54</t>
  </si>
  <si>
    <t>02.02.2022 07:48:56</t>
  </si>
  <si>
    <t>TAYTAN BEZİRGANLI TR-3 45-78-M01388_953282357_953282357</t>
  </si>
  <si>
    <t>02.02.2022 20:34:39</t>
  </si>
  <si>
    <t>İSTASYONALTI KÖK 45-83-M00131_ARPALIK KÖK-1 M03_2099100</t>
  </si>
  <si>
    <t>02.02.2022 22:46:26</t>
  </si>
  <si>
    <t>02.02.2022 23:10:45</t>
  </si>
  <si>
    <t>TR-34 35-27-M00034_A A1B_5828658</t>
  </si>
  <si>
    <t>02.02.2022 09:49:20</t>
  </si>
  <si>
    <t>02.02.2022 13:42:41</t>
  </si>
  <si>
    <t>ALİBEYLİ TR-2 45-80-M00065_956547991_956547991</t>
  </si>
  <si>
    <t>03.02.2022 19:54:42</t>
  </si>
  <si>
    <t>03.02.2022 21:31:56</t>
  </si>
  <si>
    <t>M-3113(YATIRIM REZERVE) 35-08-M03113_A A1_5761108</t>
  </si>
  <si>
    <t>03.02.2022 12:05:15</t>
  </si>
  <si>
    <t>03.02.2022 17:46:29</t>
  </si>
  <si>
    <t>ATAKÖY TR-7 35-22-M00177_955282317_955282317</t>
  </si>
  <si>
    <t>03.02.2022 12:23:17</t>
  </si>
  <si>
    <t>03.02.2022 14:32:45</t>
  </si>
  <si>
    <t>ÇANAKÇI KÖK 45-79-M00194_ÇİMENTEPE YENİKÖY M01_67098831</t>
  </si>
  <si>
    <t>03.02.2022 03:26:13</t>
  </si>
  <si>
    <t>03.02.2022 04:10:41</t>
  </si>
  <si>
    <t>BAĞCILAR TR-2 45-78-M00684_49289660_56392119_56392119</t>
  </si>
  <si>
    <t>03.02.2022 00:53:59</t>
  </si>
  <si>
    <t>03.02.2022 02:09:01</t>
  </si>
  <si>
    <t>DELEMENLER GÜZLE TR-1 45-73-M00683_B_56390445_56390445</t>
  </si>
  <si>
    <t>03.02.2022 16:25:34</t>
  </si>
  <si>
    <t>03.02.2022 18:30:51</t>
  </si>
  <si>
    <t>DM02/TR31 (ESKİ TR-33) 45-73-M00033_C_56400670_56400670</t>
  </si>
  <si>
    <t>03.02.2022 10:52:00</t>
  </si>
  <si>
    <t>03.02.2022 18:36:31</t>
  </si>
  <si>
    <t>TR-55 35-26-M00055_ÇAYBAŞI YOLU M01_83027122</t>
  </si>
  <si>
    <t>03.02.2022 04:57:07</t>
  </si>
  <si>
    <t>03.02.2022 05:16:09</t>
  </si>
  <si>
    <t>ERTUĞRUL TR-2 35-15-L00677_C_56361683_56361683</t>
  </si>
  <si>
    <t>03.02.2022 08:07:42</t>
  </si>
  <si>
    <t>03.02.2022 09:17:20</t>
  </si>
  <si>
    <t>TIRMANLAR DM 35-16-M00171_HatBaşıAyırıcı_79766225 M03_79766225</t>
  </si>
  <si>
    <t>03.02.2022 15:41:43</t>
  </si>
  <si>
    <t>03.02.2022 17:59:56</t>
  </si>
  <si>
    <t>DM-2/TR-13 MENDERES 35-22-M00822_A H03_57816095</t>
  </si>
  <si>
    <t>03.02.2022 18:16:13</t>
  </si>
  <si>
    <t>03.02.2022 22:46:52</t>
  </si>
  <si>
    <t>SUBAŞI İM 35-26-A00002_NAİME L03_2304032</t>
  </si>
  <si>
    <t>03.02.2022 22:08:52</t>
  </si>
  <si>
    <t>04.02.2022 00:42:10</t>
  </si>
  <si>
    <t>ALKAN KÖYÜ TR-1 45-73-M00204_45-73-M00204_2352241</t>
  </si>
  <si>
    <t>03.02.2022 09:14:54</t>
  </si>
  <si>
    <t>03.02.2022 14:34:03</t>
  </si>
  <si>
    <t>YENİ LİMAN TR-1 35-21-L00050_966117172_966117172</t>
  </si>
  <si>
    <t>03.02.2022 20:04:27</t>
  </si>
  <si>
    <t>04.02.2022 00:01:17</t>
  </si>
  <si>
    <t>MENEMEN DM-5/25 35-28-M00654_953374593_953374593</t>
  </si>
  <si>
    <t>03.02.2022 17:18:44</t>
  </si>
  <si>
    <t>03.02.2022 20:55:22</t>
  </si>
  <si>
    <t>M-256 35-09-M00256_97680684_97680684</t>
  </si>
  <si>
    <t>03.02.2022 16:50:56</t>
  </si>
  <si>
    <t>03.02.2022 21:51:59</t>
  </si>
  <si>
    <t>DOĞANBEY KÖK 35-14-M00100_DOĞANBEY KÖY M01_80639824</t>
  </si>
  <si>
    <t>03.02.2022 09:03:04</t>
  </si>
  <si>
    <t>03.02.2022 14:18:13</t>
  </si>
  <si>
    <t>ÇAKALTEPE TR-3 (PALAMUTARASI) 35-22-M00185_ H_53083777</t>
  </si>
  <si>
    <t>03.02.2022 15:22:46</t>
  </si>
  <si>
    <t>03.02.2022 22:37:05</t>
  </si>
  <si>
    <t>TR-64 35-19-L00064_956663817_956663817</t>
  </si>
  <si>
    <t>03.02.2022 02:07:22</t>
  </si>
  <si>
    <t>03.02.2022 06:41:13</t>
  </si>
  <si>
    <t>TR-131 35-16-L00131_35-16-L00131_72035749</t>
  </si>
  <si>
    <t>03.02.2022 05:56:27</t>
  </si>
  <si>
    <t>03.02.2022 07:44:44</t>
  </si>
  <si>
    <t>K-3167 35-04-K03167_99515547_99515547</t>
  </si>
  <si>
    <t>03.02.2022 21:58:49</t>
  </si>
  <si>
    <t>04.02.2022 01:48:29</t>
  </si>
  <si>
    <t>SEFERİHİSAR İM 35-14-A00002_HatBaşıAyırıcı_53138824 L09_53138824</t>
  </si>
  <si>
    <t>03.02.2022 17:57:57</t>
  </si>
  <si>
    <t>03.02.2022 19:15:37</t>
  </si>
  <si>
    <t>L-155 (MAVİ DİLEK) 35-18-L00155_DIREK TIPI TRAFO HUCRESI H01_2096475</t>
  </si>
  <si>
    <t>03.02.2022 09:41:47</t>
  </si>
  <si>
    <t>03.02.2022 18:57:26</t>
  </si>
  <si>
    <t>L-239 BAYKAL 35-18-L00239_B b1b_5949398</t>
  </si>
  <si>
    <t>03.02.2022 04:02:58</t>
  </si>
  <si>
    <t>03.02.2022 04:52:19</t>
  </si>
  <si>
    <t>SAĞANCI İM 35-16-A00003_HatBaşıAyırıcı_53139001 L06_53139001</t>
  </si>
  <si>
    <t>03.02.2022 15:56:56</t>
  </si>
  <si>
    <t>03.02.2022 22:59:25</t>
  </si>
  <si>
    <t>M-7 35-18-M00007_950461952_950461952</t>
  </si>
  <si>
    <t>03.02.2022 16:27:05</t>
  </si>
  <si>
    <t>03.02.2022 23:38:35</t>
  </si>
  <si>
    <t>TR-112 45-78-L00112__56389661_56389661</t>
  </si>
  <si>
    <t>03.02.2022 08:51:45</t>
  </si>
  <si>
    <t>03.02.2022 09:41:33</t>
  </si>
  <si>
    <t>TR-26 35-13-L00026_A_56355832_56355832</t>
  </si>
  <si>
    <t>03.02.2022 18:56:57</t>
  </si>
  <si>
    <t>03.02.2022 19:50:13</t>
  </si>
  <si>
    <t>L-301 ÇARK 35-18-L00301_10083804_60982198_60982198</t>
  </si>
  <si>
    <t>03.02.2022 08:37:29</t>
  </si>
  <si>
    <t>03.02.2022 13:10:17</t>
  </si>
  <si>
    <t>K-700 35-04-K00700_98859034_98859034</t>
  </si>
  <si>
    <t>03.02.2022 12:35:09</t>
  </si>
  <si>
    <t>03.02.2022 19:42:50</t>
  </si>
  <si>
    <t>03.02.2022 09:05:37</t>
  </si>
  <si>
    <t>03.02.2022 10:02:17</t>
  </si>
  <si>
    <t>TR-26 35-13-L00026_C_56355831_56355831</t>
  </si>
  <si>
    <t>03.02.2022 19:45:57</t>
  </si>
  <si>
    <t>03.02.2022 21:20:04</t>
  </si>
  <si>
    <t>L-108 (AKARCA TR-1) 35-18-L00108_6672778_56377177_56377177</t>
  </si>
  <si>
    <t>03.02.2022 16:17:25</t>
  </si>
  <si>
    <t>03.02.2022 17:52:44</t>
  </si>
  <si>
    <t>M-2595 BEŞYOL DM 35-02-M02595_BEŞYOL DM GİRİŞ M07_50219747</t>
  </si>
  <si>
    <t>03.02.2022 08:39:00</t>
  </si>
  <si>
    <t>03.02.2022 09:04:26</t>
  </si>
  <si>
    <t>TR-67 35-30-L00067_955330495_955330495</t>
  </si>
  <si>
    <t>03.02.2022 18:13:15</t>
  </si>
  <si>
    <t>03.02.2022 22:02:10</t>
  </si>
  <si>
    <t>URLA İM 35-19-A00001_İSKELE ATATÜRK L10_2048616</t>
  </si>
  <si>
    <t>03.02.2022 11:24:10</t>
  </si>
  <si>
    <t>03.02.2022 11:42:00</t>
  </si>
  <si>
    <t>AĞAÇ İŞLERİ TR-11 35-22-M00111_9872071 TR11A1_5929243</t>
  </si>
  <si>
    <t>03.02.2022 13:02:27</t>
  </si>
  <si>
    <t>03.02.2022 21:47:41</t>
  </si>
  <si>
    <t>03.02.2022 23:05:54</t>
  </si>
  <si>
    <t>PAYAMLI M-6 35-25-M00162_956657460_956657460</t>
  </si>
  <si>
    <t>03.02.2022 01:33:45</t>
  </si>
  <si>
    <t>03.02.2022 02:58:01</t>
  </si>
  <si>
    <t>DEREKÖY TR-46 35-22-M00652_C_81564643_81564643</t>
  </si>
  <si>
    <t>03.02.2022 14:08:00</t>
  </si>
  <si>
    <t>03.02.2022 15:19:20</t>
  </si>
  <si>
    <t>K-805 35-01-K00805_911734847_911734847</t>
  </si>
  <si>
    <t>03.02.2022 11:12:24</t>
  </si>
  <si>
    <t>03.02.2022 13:26:58</t>
  </si>
  <si>
    <t>L-140 35-18-L00140_L-139 - L-138 - L-137 L09_2325378</t>
  </si>
  <si>
    <t>03.02.2022 17:53:06</t>
  </si>
  <si>
    <t>TEKELİ TR-9 35-22-M00690_955255167_955255167</t>
  </si>
  <si>
    <t>03.02.2022 14:27:30</t>
  </si>
  <si>
    <t>03.02.2022 15:11:08</t>
  </si>
  <si>
    <t>K-1207 35-01-K01207_911458810_911458810</t>
  </si>
  <si>
    <t>03.02.2022 14:52:22</t>
  </si>
  <si>
    <t>03.02.2022 19:04:12</t>
  </si>
  <si>
    <t>GÜLBAHÇE TR-21 (TR-280) 35-19-L00280_35-19-L00280_49094081</t>
  </si>
  <si>
    <t>03.02.2022 05:37:30</t>
  </si>
  <si>
    <t>03.02.2022 10:59:40</t>
  </si>
  <si>
    <t>GEDİK KATRANDERE TR-2 35-31-L00133_DIREK TIPI TRAFO HUCRESI H01_2050103</t>
  </si>
  <si>
    <t>03.02.2022 09:31:17</t>
  </si>
  <si>
    <t>03.02.2022 15:08:04</t>
  </si>
  <si>
    <t>03.02.2022 09:51:47</t>
  </si>
  <si>
    <t>03.02.2022 17:32:15</t>
  </si>
  <si>
    <t>K-872 35-04-K00872_C K872C1B_5822215</t>
  </si>
  <si>
    <t>03.02.2022 07:46:00</t>
  </si>
  <si>
    <t>03.02.2022 10:30:32</t>
  </si>
  <si>
    <t>KEMALİYE DM (TR-1) 45-73-M00150_TOYGAR M03_66715921</t>
  </si>
  <si>
    <t>03.02.2022 03:54:47</t>
  </si>
  <si>
    <t>03.02.2022 06:59:52</t>
  </si>
  <si>
    <t>03.02.2022 04:19:38</t>
  </si>
  <si>
    <t>03.02.2022 07:33:29</t>
  </si>
  <si>
    <t>GÖKKAYA TR-4 45-84-L00049_45-84-L00049_81519174</t>
  </si>
  <si>
    <t>03.02.2022 08:29:30</t>
  </si>
  <si>
    <t>03.02.2022 08:58:34</t>
  </si>
  <si>
    <t>03.02.2022 18:44:52</t>
  </si>
  <si>
    <t>03.02.2022 20:49:49</t>
  </si>
  <si>
    <t>PANCAR KÖK 35-26-M00891_KARAKUYU M02_2123365</t>
  </si>
  <si>
    <t>03.02.2022 21:58:40</t>
  </si>
  <si>
    <t>03.02.2022 22:47:22</t>
  </si>
  <si>
    <t>TR-145 45-78-M00145_953248488_953248488</t>
  </si>
  <si>
    <t>03.02.2022 10:30:56</t>
  </si>
  <si>
    <t>03.02.2022 11:18:38</t>
  </si>
  <si>
    <t>YAKAPINAR TR-4 35-20-L00154_955194140_955194140</t>
  </si>
  <si>
    <t>03.02.2022 20:44:55</t>
  </si>
  <si>
    <t>03.02.2022 21:27:34</t>
  </si>
  <si>
    <t>KAPIKAYA TR-1 35-17-M00185_A_56355432_56355432</t>
  </si>
  <si>
    <t>03.02.2022 21:28:30</t>
  </si>
  <si>
    <t>03.02.2022 22:51:31</t>
  </si>
  <si>
    <t>DM-4/18 35-26-M00803_956629571_956629571</t>
  </si>
  <si>
    <t>03.02.2022 10:50:20</t>
  </si>
  <si>
    <t>03.02.2022 12:06:24</t>
  </si>
  <si>
    <t>M-86 ORHANLI TEMESALTI 35-14-M00086_8348302_56354459_56354459</t>
  </si>
  <si>
    <t>03.02.2022 12:36:37</t>
  </si>
  <si>
    <t>K-1548 35-01-K01548_911121175_911121175</t>
  </si>
  <si>
    <t>03.02.2022 20:46:54</t>
  </si>
  <si>
    <t>04.02.2022 00:55:05</t>
  </si>
  <si>
    <t>TR-69 35-19-L00069_TR-74 L02_2334540</t>
  </si>
  <si>
    <t>03.02.2022 10:37:59</t>
  </si>
  <si>
    <t>03.02.2022 11:59:04</t>
  </si>
  <si>
    <t>TM-1-2/5 ZEYTİNLİK 35-20-L00009_95001265304_95001265304</t>
  </si>
  <si>
    <t>03.02.2022 10:13:00</t>
  </si>
  <si>
    <t>03.02.2022 10:31:09</t>
  </si>
  <si>
    <t>VEDAT FİLİZ SLM 35-26-M00730_35-26-M00730_2364225</t>
  </si>
  <si>
    <t>03.02.2022 08:40:42</t>
  </si>
  <si>
    <t>03.02.2022 10:08:55</t>
  </si>
  <si>
    <t>TOKATBAŞI TR-2 35-20-L00102_955206617_955206617</t>
  </si>
  <si>
    <t>03.02.2022 18:26:28</t>
  </si>
  <si>
    <t>03.02.2022 20:00:48</t>
  </si>
  <si>
    <t>03.02.2022 01:47:24</t>
  </si>
  <si>
    <t>03.02.2022 06:43:30</t>
  </si>
  <si>
    <t>SARUHANLI TR-5 45-80-M02888_95000560186_95000560186</t>
  </si>
  <si>
    <t>03.02.2022 16:15:25</t>
  </si>
  <si>
    <t>03.02.2022 17:36:51</t>
  </si>
  <si>
    <t>ORUÇLAR TR-1 35-16-M00093_A_56399305_56399305</t>
  </si>
  <si>
    <t>03.02.2022 18:04:20</t>
  </si>
  <si>
    <t>03.02.2022 21:14:56</t>
  </si>
  <si>
    <t>03.02.2022 15:36:08</t>
  </si>
  <si>
    <t>03.02.2022 15:42:50</t>
  </si>
  <si>
    <t>K-2779 35-02-K02779_912246269_912246269</t>
  </si>
  <si>
    <t>03.02.2022 08:02:35</t>
  </si>
  <si>
    <t>03.02.2022 10:47:33</t>
  </si>
  <si>
    <t>K-2985 35-01-K02985_911514705_911514705</t>
  </si>
  <si>
    <t>03.02.2022 17:46:53</t>
  </si>
  <si>
    <t>03.02.2022 19:08:22</t>
  </si>
  <si>
    <t>SAKARLI KÖK 45-76-M00046_HACET M04_72214505</t>
  </si>
  <si>
    <t>03.02.2022 20:07:41</t>
  </si>
  <si>
    <t>03.02.2022 20:40:15</t>
  </si>
  <si>
    <t>M-2911 35-01-M02911_911133941_911133941</t>
  </si>
  <si>
    <t>03.02.2022 09:21:18</t>
  </si>
  <si>
    <t>03.02.2022 13:52:39</t>
  </si>
  <si>
    <t>ÇAYAĞZI TR-1 35-31-L00413_956577188_956577188</t>
  </si>
  <si>
    <t>03.02.2022 07:36:18</t>
  </si>
  <si>
    <t>03.02.2022 09:50:42</t>
  </si>
  <si>
    <t>TR-27(M-727) 35-30-M00727_955332303_955332303</t>
  </si>
  <si>
    <t>04.02.2022 16:08:52</t>
  </si>
  <si>
    <t>04.02.2022 18:52:25</t>
  </si>
  <si>
    <t>K-2985 35-01-K02985_911752713_911752713</t>
  </si>
  <si>
    <t>04.02.2022 09:35:48</t>
  </si>
  <si>
    <t>04.02.2022 10:11:36</t>
  </si>
  <si>
    <t>L-236 35-18-L00236_950463563_950463563</t>
  </si>
  <si>
    <t>04.02.2022 16:46:40</t>
  </si>
  <si>
    <t>04.02.2022 23:17:20</t>
  </si>
  <si>
    <t>K-1635 35-02-K01635_K-3124 K04_2310381</t>
  </si>
  <si>
    <t>04.02.2022 03:21:58</t>
  </si>
  <si>
    <t>04.02.2022 04:20:36</t>
  </si>
  <si>
    <t>DERBENTALTI TARIMSAL SULAMA TR-7 45-83-M00584_45-83-M00584_2372268</t>
  </si>
  <si>
    <t>04.02.2022 21:53:46</t>
  </si>
  <si>
    <t>04.02.2022 23:43:12</t>
  </si>
  <si>
    <t>ŞEYHDAVUTLAR TR-8 45-79-M00595_950118794_950118794</t>
  </si>
  <si>
    <t>04.02.2022 23:24:14</t>
  </si>
  <si>
    <t>05.02.2022 01:46:50</t>
  </si>
  <si>
    <t>M-7 35-18-M00007_8634667_56368138_56368138</t>
  </si>
  <si>
    <t>04.02.2022 19:26:13</t>
  </si>
  <si>
    <t>05.02.2022 01:05:54</t>
  </si>
  <si>
    <t>M-52 DOĞANKENT SİTESİ 35-14-M00052_956646485_956646485</t>
  </si>
  <si>
    <t>04.02.2022 13:28:31</t>
  </si>
  <si>
    <t>04.02.2022 19:15:12</t>
  </si>
  <si>
    <t>TR-2/124 45-83-M00667_95001212742_95001212742</t>
  </si>
  <si>
    <t>04.02.2022 12:35:37</t>
  </si>
  <si>
    <t>04.02.2022 13:52:12</t>
  </si>
  <si>
    <t>04.02.2022 19:35:03</t>
  </si>
  <si>
    <t>04.02.2022 22:52:32</t>
  </si>
  <si>
    <t>K-3954 35-01-K03954_910875086_910875086</t>
  </si>
  <si>
    <t>04.02.2022 15:47:26</t>
  </si>
  <si>
    <t>04.02.2022 20:42:41</t>
  </si>
  <si>
    <t>L-326 35-18-L00326_950449868_950449868</t>
  </si>
  <si>
    <t>04.02.2022 08:29:24</t>
  </si>
  <si>
    <t>04.02.2022 09:52:03</t>
  </si>
  <si>
    <t>K-358 35-04-K00358_K_56363864_56363864</t>
  </si>
  <si>
    <t>04.02.2022 10:12:46</t>
  </si>
  <si>
    <t>04.02.2022 12:46:39</t>
  </si>
  <si>
    <t>SUBAŞI İM 35-26-A00002_KIRBAŞ L01_2304031</t>
  </si>
  <si>
    <t>04.02.2022 14:24:27</t>
  </si>
  <si>
    <t>04.02.2022 14:52:05</t>
  </si>
  <si>
    <t>L-247 35-18-L00247_950440925_950440925</t>
  </si>
  <si>
    <t>04.02.2022 14:49:22</t>
  </si>
  <si>
    <t>04.02.2022 21:45:25</t>
  </si>
  <si>
    <t>DM02/TR10 45-73-M00014_A a4_45157794</t>
  </si>
  <si>
    <t>04.02.2022 11:01:00</t>
  </si>
  <si>
    <t>04.02.2022 12:24:58</t>
  </si>
  <si>
    <t>GÖKEYÜP KÖK 45-86-M00334_ORTAKÖY M01_81494873</t>
  </si>
  <si>
    <t>04.02.2022 05:18:00</t>
  </si>
  <si>
    <t>04.02.2022 05:22:00</t>
  </si>
  <si>
    <t>ŞEMSİLER KEMER TR-4 35-31-L00101_956597093_956597093</t>
  </si>
  <si>
    <t>04.02.2022 17:57:00</t>
  </si>
  <si>
    <t>04.02.2022 21:48:37</t>
  </si>
  <si>
    <t>SARUHANLI TR-21 45-80-M00021_965761969_965761969</t>
  </si>
  <si>
    <t>04.02.2022 04:33:00</t>
  </si>
  <si>
    <t>04.02.2022 07:31:47</t>
  </si>
  <si>
    <t>MENEMEN TR-87 (DM-5/31) 35-28-M00687_953374495_953374495</t>
  </si>
  <si>
    <t>04.02.2022 10:16:00</t>
  </si>
  <si>
    <t>04.02.2022 11:51:02</t>
  </si>
  <si>
    <t>M-2904 35-02-M02904_910187447_910187447</t>
  </si>
  <si>
    <t>04.02.2022 15:12:37</t>
  </si>
  <si>
    <t>04.02.2022 17:07:07</t>
  </si>
  <si>
    <t>DİNDARLI TR-1 45-79-M00416_B_56385419_56385419</t>
  </si>
  <si>
    <t>04.02.2022 18:57:18</t>
  </si>
  <si>
    <t>04.02.2022 20:09:35</t>
  </si>
  <si>
    <t>YÜKSEKKÖY TR-1 35-17-M00184_950300042_950300042</t>
  </si>
  <si>
    <t>04.02.2022 07:19:58</t>
  </si>
  <si>
    <t>04.02.2022 10:12:21</t>
  </si>
  <si>
    <t>TUMBULLAR TR-2 35-31-L00369_35-31-L00369_2365639</t>
  </si>
  <si>
    <t>04.02.2022 12:39:47</t>
  </si>
  <si>
    <t>04.02.2022 13:17:32</t>
  </si>
  <si>
    <t>TR-27(M-727) 35-30-M00727_955299718_955299718</t>
  </si>
  <si>
    <t>04.02.2022 21:43:09</t>
  </si>
  <si>
    <t>04.02.2022 23:27:05</t>
  </si>
  <si>
    <t>AKHİSAR İM 45-72-A00001_HatBaşıAyırıcı_53140416 L03_53140416</t>
  </si>
  <si>
    <t>04.02.2022 04:57:01</t>
  </si>
  <si>
    <t>04.02.2022 06:24:20</t>
  </si>
  <si>
    <t>K-1142 35-01-K01142_911466495_911466495</t>
  </si>
  <si>
    <t>04.02.2022 13:04:07</t>
  </si>
  <si>
    <t>04.02.2022 14:21:21</t>
  </si>
  <si>
    <t>MUSTAFA ÇAKMAK VE ARKADAŞLARI TR 35-24-M00028_95000644900_95000644900</t>
  </si>
  <si>
    <t>04.02.2022 13:32:57</t>
  </si>
  <si>
    <t>04.02.2022 15:00:18</t>
  </si>
  <si>
    <t>ULUDERBENT TR-2 45-73-M00492__81571412_81571412</t>
  </si>
  <si>
    <t>04.02.2022 09:39:00</t>
  </si>
  <si>
    <t>04.02.2022 18:54:42</t>
  </si>
  <si>
    <t>DM-1/TR-16 SEFERİHİSAR 35-14-M00328_956657960_956657960</t>
  </si>
  <si>
    <t>04.02.2022 10:23:20</t>
  </si>
  <si>
    <t>04.02.2022 11:52:32</t>
  </si>
  <si>
    <t>YUNTDAĞYENİCE KÖYÜ TR-1 45-71-M01699_953235408_953235408</t>
  </si>
  <si>
    <t>04.02.2022 11:33:04</t>
  </si>
  <si>
    <t>04.02.2022 18:47:44</t>
  </si>
  <si>
    <t>TSK RADAR ÖZEL KÖK 35-21-M00008Ö_ H1_2304762</t>
  </si>
  <si>
    <t>04.02.2022 08:35:00</t>
  </si>
  <si>
    <t>04.02.2022 11:39:48</t>
  </si>
  <si>
    <t>04.02.2022 09:59:22</t>
  </si>
  <si>
    <t>04.02.2022 17:16:02</t>
  </si>
  <si>
    <t>TEKKEDERE DM 35-16-M00137_AŞAĞIKIRIKLAR DM-1 M05_2306328</t>
  </si>
  <si>
    <t>04.02.2022 13:04:00</t>
  </si>
  <si>
    <t>04.02.2022 13:15:00</t>
  </si>
  <si>
    <t>M-1094 35-02-M01094_OSMANGAZİ TM M04_2039437</t>
  </si>
  <si>
    <t>04.02.2022 06:33:23</t>
  </si>
  <si>
    <t>04.02.2022 07:52:42</t>
  </si>
  <si>
    <t>YUSUFLU TR-1 35-20-L00227_35-20-L00227_2351720</t>
  </si>
  <si>
    <t>04.02.2022 09:09:26</t>
  </si>
  <si>
    <t>04.02.2022 18:02:09</t>
  </si>
  <si>
    <t>ÇUKURKÖY TR-1 35-28-M00212_953369401_953369401</t>
  </si>
  <si>
    <t>04.02.2022 08:29:29</t>
  </si>
  <si>
    <t>04.02.2022 11:54:36</t>
  </si>
  <si>
    <t>TR-82 35-17-M00082__56394497_56394497</t>
  </si>
  <si>
    <t>04.02.2022 10:26:59</t>
  </si>
  <si>
    <t>04.02.2022 11:07:01</t>
  </si>
  <si>
    <t>K-3186 35-02-K03186_99251002_99251002</t>
  </si>
  <si>
    <t>04.02.2022 11:06:03</t>
  </si>
  <si>
    <t>04.02.2022 19:31:53</t>
  </si>
  <si>
    <t>YELKİ TR-5 (M-2339) 35-10-M02339_914661546_914661546</t>
  </si>
  <si>
    <t>04.02.2022 07:44:36</t>
  </si>
  <si>
    <t>04.02.2022 08:53:23</t>
  </si>
  <si>
    <t>KAPIKAYA TR-1 35-17-M00185_950303614_950303614</t>
  </si>
  <si>
    <t>04.02.2022 18:03:44</t>
  </si>
  <si>
    <t>04.02.2022 19:27:23</t>
  </si>
  <si>
    <t>KINIK TR-7 35-24-L00007_955216355_955216355</t>
  </si>
  <si>
    <t>04.02.2022 12:06:46</t>
  </si>
  <si>
    <t>04.02.2022 13:51:15</t>
  </si>
  <si>
    <t>ÇAMAVLU TR-2 35-16-M00124_953328142_953328142</t>
  </si>
  <si>
    <t>04.02.2022 18:51:47</t>
  </si>
  <si>
    <t>04.02.2022 21:04:01</t>
  </si>
  <si>
    <t>K-1654 35-07-K01654_912150319_912150319</t>
  </si>
  <si>
    <t>04.02.2022 19:19:55</t>
  </si>
  <si>
    <t>04.02.2022 20:28:23</t>
  </si>
  <si>
    <t>BARDAKÇI TR-1 45-74-M00170_DIREK TIPI TRAFO HUCRESI H01_2048304</t>
  </si>
  <si>
    <t>04.02.2022 15:20:00</t>
  </si>
  <si>
    <t>04.02.2022 16:29:11</t>
  </si>
  <si>
    <t>M-1276 35-03-M01276_TRAFO M04_2069462</t>
  </si>
  <si>
    <t>04.02.2022 10:14:00</t>
  </si>
  <si>
    <t>04.02.2022 13:11:57</t>
  </si>
  <si>
    <t>BEKİR TASLAK GRB 35-30-M00367_35-30-M00367_2352416</t>
  </si>
  <si>
    <t>04.02.2022 13:02:16</t>
  </si>
  <si>
    <t>04.02.2022 15:02:33</t>
  </si>
  <si>
    <t>SÜTÇÜLER TR-3 35-27-M00407_913750463_913750463</t>
  </si>
  <si>
    <t>04.02.2022 08:41:56</t>
  </si>
  <si>
    <t>04.02.2022 10:30:17</t>
  </si>
  <si>
    <t>04.02.2022 14:00:00</t>
  </si>
  <si>
    <t>04.02.2022 15:28:27</t>
  </si>
  <si>
    <t>04.02.2022 04:59:42</t>
  </si>
  <si>
    <t>04.02.2022 05:19:08</t>
  </si>
  <si>
    <t>K-2007 35-01-K02007_911344911_911344911</t>
  </si>
  <si>
    <t>04.02.2022 18:00:47</t>
  </si>
  <si>
    <t>04.02.2022 21:27:30</t>
  </si>
  <si>
    <t>ÇOBANKÖY KÖK 35-29-L00066_EĞRİDERE FİDERİ L04_72212365</t>
  </si>
  <si>
    <t>04.02.2022 10:36:20</t>
  </si>
  <si>
    <t>04.02.2022 12:03:20</t>
  </si>
  <si>
    <t>TR-140 35-16-L00140_953352631_953352631</t>
  </si>
  <si>
    <t>04.02.2022 19:50:06</t>
  </si>
  <si>
    <t>04.02.2022 20:56:40</t>
  </si>
  <si>
    <t>M-2207 DOĞANCILAR TR-3 35-03-M02207_B_56363665_56363665</t>
  </si>
  <si>
    <t>04.02.2022 10:33:00</t>
  </si>
  <si>
    <t>04.02.2022 17:33:00</t>
  </si>
  <si>
    <t>BOSTANCI TR-2 45-76-L00187_ H_82588998</t>
  </si>
  <si>
    <t>04.02.2022 03:57:00</t>
  </si>
  <si>
    <t>04.02.2022 09:56:51</t>
  </si>
  <si>
    <t>VİZİLLER TR-1 45-81-M00133_A_56399177_56399177</t>
  </si>
  <si>
    <t>04.02.2022 16:30:18</t>
  </si>
  <si>
    <t>04.02.2022 16:57:16</t>
  </si>
  <si>
    <t>DEĞİRMENDERE DM 35-22-M00085_ÇİLE KÖK M07_50066610</t>
  </si>
  <si>
    <t>04.02.2022 09:11:38</t>
  </si>
  <si>
    <t>04.02.2022 15:10:03</t>
  </si>
  <si>
    <t>K-1657 35-02-K01657_962687077_962687077</t>
  </si>
  <si>
    <t>04.02.2022 09:15:43</t>
  </si>
  <si>
    <t>04.02.2022 11:06:32</t>
  </si>
  <si>
    <t>KUŞÇULAR TR-7 35-19-M00219_DIREK TIPI TRAFO HUCRESI H01_2057922</t>
  </si>
  <si>
    <t>04.02.2022 09:43:23</t>
  </si>
  <si>
    <t>04.02.2022 11:03:37</t>
  </si>
  <si>
    <t>M-3439(YATIRIM REZERVE) 35-03-M03439_911010369_911010369</t>
  </si>
  <si>
    <t>04.02.2022 12:32:42</t>
  </si>
  <si>
    <t>04.02.2022 16:12:31</t>
  </si>
  <si>
    <t>ÇAMLIK DM 35-17-M00173__56355544_56355544</t>
  </si>
  <si>
    <t>04.02.2022 12:09:32</t>
  </si>
  <si>
    <t>04.02.2022 13:10:49</t>
  </si>
  <si>
    <t>L-308 35-18-L00308_950447528_950447528</t>
  </si>
  <si>
    <t>04.02.2022 11:07:53</t>
  </si>
  <si>
    <t>04.02.2022 19:49:40</t>
  </si>
  <si>
    <t>M-2506 35-01-M02506_912335381_912335381</t>
  </si>
  <si>
    <t>04.02.2022 12:15:37</t>
  </si>
  <si>
    <t>04.02.2022 18:37:13</t>
  </si>
  <si>
    <t>K-2785 35-02-K02785_910304683_910304683</t>
  </si>
  <si>
    <t>04.02.2022 11:39:16</t>
  </si>
  <si>
    <t>04.02.2022 12:50:58</t>
  </si>
  <si>
    <t>K-4021 35-04-K04021_99845354_99845354</t>
  </si>
  <si>
    <t>04.02.2022 15:23:54</t>
  </si>
  <si>
    <t>04.02.2022 17:31:57</t>
  </si>
  <si>
    <t>TR-123 35-15-M00123_950364468_950364468</t>
  </si>
  <si>
    <t>04.02.2022 09:29:10</t>
  </si>
  <si>
    <t>04.02.2022 16:58:28</t>
  </si>
  <si>
    <t>FOÇA CEZA İNFAZ KURUMU KÖK 35-23-M00302_CEZAEVİ ÇIKIŞ M07_72019961</t>
  </si>
  <si>
    <t>04.02.2022 16:15:24</t>
  </si>
  <si>
    <t>04.02.2022 17:00:22</t>
  </si>
  <si>
    <t>ÇATALKAYA KÖYÜ TR-1 35-21-L00171_953367141_953367141</t>
  </si>
  <si>
    <t>04.02.2022 13:11:00</t>
  </si>
  <si>
    <t>04.02.2022 19:09:27</t>
  </si>
  <si>
    <t>04.02.2022 10:19:25</t>
  </si>
  <si>
    <t>04.02.2022 14:15:57</t>
  </si>
  <si>
    <t>ÇİLE DM 35-22-M00086_HatBaşıAyırıcı_54668784 M04_54668784</t>
  </si>
  <si>
    <t>04.02.2022 17:28:43</t>
  </si>
  <si>
    <t>04.02.2022 18:35:40</t>
  </si>
  <si>
    <t>04.02.2022 08:56:54</t>
  </si>
  <si>
    <t>04.02.2022 12:16:47</t>
  </si>
  <si>
    <t>DM08/TR40 45-73-M00002_945671629_945671629</t>
  </si>
  <si>
    <t>04.02.2022 18:20:00</t>
  </si>
  <si>
    <t>04.02.2022 19:40:05</t>
  </si>
  <si>
    <t>IŞIKLAR TM 35-02-A00006_KEMALPAŞA-2 M23_2308412</t>
  </si>
  <si>
    <t>04.02.2022 06:19:57</t>
  </si>
  <si>
    <t>04.02.2022 06:27:37</t>
  </si>
  <si>
    <t>YEŞİLYURT DM 45-73-M00476_YEŞİLYURT MERKEZ (TR-2) M05_2318330</t>
  </si>
  <si>
    <t>04.02.2022 14:31:58</t>
  </si>
  <si>
    <t>04.02.2022 15:05:00</t>
  </si>
  <si>
    <t>KALABAK TR 35-17-M00446_A_83693654_83693654</t>
  </si>
  <si>
    <t>04.02.2022 14:59:00</t>
  </si>
  <si>
    <t>04.02.2022 15:41:37</t>
  </si>
  <si>
    <t>04.02.2022 06:33:51</t>
  </si>
  <si>
    <t>04.02.2022 11:36:36</t>
  </si>
  <si>
    <t>ÇUKURALTI M-18 35-25-M00066_955282723_955282723</t>
  </si>
  <si>
    <t>04.02.2022 12:38:43</t>
  </si>
  <si>
    <t>04.02.2022 15:35:45</t>
  </si>
  <si>
    <t>DM01/58(TR-1/02) 45-71-M00019_SA c3_45143248</t>
  </si>
  <si>
    <t>04.02.2022 20:04:09</t>
  </si>
  <si>
    <t>05.02.2022 00:39:49</t>
  </si>
  <si>
    <t>K-345 35-02-K00345_99455548_99455548</t>
  </si>
  <si>
    <t>04.02.2022 11:10:59</t>
  </si>
  <si>
    <t>04.02.2022 15:22:04</t>
  </si>
  <si>
    <t>L-277 GÖLCÜK GÖDENCE KÖK 35-14-L00277_GÖDENCE L04_72144455</t>
  </si>
  <si>
    <t>04.02.2022 22:21:47</t>
  </si>
  <si>
    <t>05.02.2022 00:36:19</t>
  </si>
  <si>
    <t>K-977 35-07-K00977_35-07-K00977_48272513</t>
  </si>
  <si>
    <t>04.02.2022 09:48:00</t>
  </si>
  <si>
    <t>04.02.2022 17:52:58</t>
  </si>
  <si>
    <t>KALEMOĞLU FINDIKOĞLU TR-1 45-75-M00306_45-75-M00306_2373268</t>
  </si>
  <si>
    <t>04.02.2022 12:39:11</t>
  </si>
  <si>
    <t>04.02.2022 14:33:01</t>
  </si>
  <si>
    <t>TR-1-6/1 YAĞCI KAVAĞI 35-20-L00033_955213725_955213725</t>
  </si>
  <si>
    <t>04.02.2022 12:14:27</t>
  </si>
  <si>
    <t>04.02.2022 18:43:29</t>
  </si>
  <si>
    <t>BELKENT SİTESİ TR 35-30-M00336_DAĞITIM TRAFOSU M01_72075075</t>
  </si>
  <si>
    <t>04.02.2022 14:51:47</t>
  </si>
  <si>
    <t>04.02.2022 16:37:00</t>
  </si>
  <si>
    <t>DERBENT TR-1 45-83-L00325_DAĞITIM TRAFOSU L06_72152538</t>
  </si>
  <si>
    <t>04.02.2022 11:47:00</t>
  </si>
  <si>
    <t>04.02.2022 12:10:00</t>
  </si>
  <si>
    <t>M-11 GERMİYAN 35-18-M00011_950441981_950441981</t>
  </si>
  <si>
    <t>04.02.2022 13:15:06</t>
  </si>
  <si>
    <t>04.02.2022 20:03:57</t>
  </si>
  <si>
    <t>BORNOVA TM 35-02-A00005_BEYAZIT K20_2308100</t>
  </si>
  <si>
    <t>04.02.2022 03:42:47</t>
  </si>
  <si>
    <t>04.02.2022 04:03:46</t>
  </si>
  <si>
    <t>K-178 35-03-K00178_910218022_910218022</t>
  </si>
  <si>
    <t>04.02.2022 08:54:27</t>
  </si>
  <si>
    <t>04.02.2022 14:45:30</t>
  </si>
  <si>
    <t>DEMİRKÖPRÜ TM 45-78-A00005_KÖPRÜBAŞI M07_2329516</t>
  </si>
  <si>
    <t>04.02.2022 00:30:00</t>
  </si>
  <si>
    <t>04.02.2022 05:27:43</t>
  </si>
  <si>
    <t>L-428 35-18-L00428_950464805_950464805</t>
  </si>
  <si>
    <t>04.02.2022 14:11:04</t>
  </si>
  <si>
    <t>04.02.2022 15:47:54</t>
  </si>
  <si>
    <t>L-200 35-18-L00200_7981703_56370844_56370844</t>
  </si>
  <si>
    <t>04.02.2022 15:43:00</t>
  </si>
  <si>
    <t>04.02.2022 16:56:26</t>
  </si>
  <si>
    <t>DEMİRKÖPRÜ TM 45-78-A00005_ALAŞEHİR M03_2329520</t>
  </si>
  <si>
    <t>04.02.2022 15:08:12</t>
  </si>
  <si>
    <t>04.02.2022 15:12:27</t>
  </si>
  <si>
    <t>04.02.2022 19:35:26</t>
  </si>
  <si>
    <t>04.02.2022 22:16:26</t>
  </si>
  <si>
    <t>EĞRİGÖL TR-1 35-16-M00050_A_56397822_56397822</t>
  </si>
  <si>
    <t>04.02.2022 14:26:34</t>
  </si>
  <si>
    <t>04.02.2022 17:18:40</t>
  </si>
  <si>
    <t>DM02/TR25 45-73-M00051_C_56405744_56405744</t>
  </si>
  <si>
    <t>04.02.2022 22:47:00</t>
  </si>
  <si>
    <t>04.02.2022 23:52:46</t>
  </si>
  <si>
    <t>K-3638 35-08-K03638_D d4b_5788325</t>
  </si>
  <si>
    <t>04.02.2022 08:19:50</t>
  </si>
  <si>
    <t>04.02.2022 10:34:23</t>
  </si>
  <si>
    <t>K-2817 35-09-K02817_35-09-K02817_2366794</t>
  </si>
  <si>
    <t>04.02.2022 12:25:00</t>
  </si>
  <si>
    <t>04.02.2022 13:37:44</t>
  </si>
  <si>
    <t>M-3199 (YATIRIM REZERVE) 35-01-M03199_D_56394168_56394168</t>
  </si>
  <si>
    <t>04.02.2022 13:19:11</t>
  </si>
  <si>
    <t>04.02.2022 18:47:34</t>
  </si>
  <si>
    <t>YAZIBAŞI TR-1 35-26-M00619_35-26-M00619_2369317</t>
  </si>
  <si>
    <t>04.02.2022 17:06:47</t>
  </si>
  <si>
    <t>04.02.2022 17:58:05</t>
  </si>
  <si>
    <t>AĞAÇ İŞLERİ TR-10 35-22-M00110_955285703_955285703</t>
  </si>
  <si>
    <t>04.02.2022 09:52:35</t>
  </si>
  <si>
    <t>04.02.2022 11:06:46</t>
  </si>
  <si>
    <t>K-3563 35-02-K03563_E_56372314_56372314</t>
  </si>
  <si>
    <t>04.02.2022 12:52:41</t>
  </si>
  <si>
    <t>04.02.2022 13:44:35</t>
  </si>
  <si>
    <t>04.02.2022 09:30:41</t>
  </si>
  <si>
    <t>04.02.2022 09:31:39</t>
  </si>
  <si>
    <t>KARAKUYU KÖK 35-26-M00437_KÖYLER KORUCUK M06_66057122</t>
  </si>
  <si>
    <t>04.02.2022 04:24:17</t>
  </si>
  <si>
    <t>04.02.2022 04:25:57</t>
  </si>
  <si>
    <t>KUŞÇULAR TR-6 35-19-M00218_956699814_956699814</t>
  </si>
  <si>
    <t>04.02.2022 16:32:45</t>
  </si>
  <si>
    <t>04.02.2022 18:25:46</t>
  </si>
  <si>
    <t>M-2706 35-02-M02706__78562148_78562148</t>
  </si>
  <si>
    <t>04.02.2022 11:46:16</t>
  </si>
  <si>
    <t>04.02.2022 14:57:42</t>
  </si>
  <si>
    <t>M-1442 35-04-M01442_C_56381689_56381689</t>
  </si>
  <si>
    <t>04.02.2022 18:53:43</t>
  </si>
  <si>
    <t>04.02.2022 20:16:01</t>
  </si>
  <si>
    <t>04.02.2022 12:01:47</t>
  </si>
  <si>
    <t>04.02.2022 12:33:29</t>
  </si>
  <si>
    <t>TR-2/34-A 45-72-L00061_956500066_956500066</t>
  </si>
  <si>
    <t>04.02.2022 09:18:52</t>
  </si>
  <si>
    <t>04.02.2022 10:37:15</t>
  </si>
  <si>
    <t>AKALAN TR-3 35-27-M00431_98779546_98779546</t>
  </si>
  <si>
    <t>04.02.2022 08:43:16</t>
  </si>
  <si>
    <t>04.02.2022 12:43:43</t>
  </si>
  <si>
    <t>DEMİRCİLİ TR-2 35-19-M00212_11156589_60982634_60982634</t>
  </si>
  <si>
    <t>04.02.2022 09:03:01</t>
  </si>
  <si>
    <t>04.02.2022 10:04:37</t>
  </si>
  <si>
    <t>K-3638 35-08-K03638_912611780_912611780</t>
  </si>
  <si>
    <t>04.02.2022 15:29:23</t>
  </si>
  <si>
    <t>04.02.2022 17:11:24</t>
  </si>
  <si>
    <t>GÖRDES TR-32 45-75-M00032_945604391_945604391</t>
  </si>
  <si>
    <t>04.02.2022 08:07:41</t>
  </si>
  <si>
    <t>04.02.2022 09:01:24</t>
  </si>
  <si>
    <t>04.02.2022 18:19:28</t>
  </si>
  <si>
    <t>04.02.2022 18:31:00</t>
  </si>
  <si>
    <t>M-2212 DOĞANCILAR TR-1 35-03-M02212_35-03-M02212_2367208</t>
  </si>
  <si>
    <t>04.02.2022 10:37:00</t>
  </si>
  <si>
    <t>04.02.2022 17:52:20</t>
  </si>
  <si>
    <t>SOLAKLAR TR-1 (MERKEZ) 35-31-L00249__72373467_72373467</t>
  </si>
  <si>
    <t>04.02.2022 17:20:58</t>
  </si>
  <si>
    <t>04.02.2022 21:58:15</t>
  </si>
  <si>
    <t>L-90 RAINBOW DM 35-18-L00090__72372509_72372509</t>
  </si>
  <si>
    <t>04.02.2022 12:30:17</t>
  </si>
  <si>
    <t>04.02.2022 16:15:08</t>
  </si>
  <si>
    <t>BOZKÖY-1 35-26-M00480_35-26-M00480_2348846</t>
  </si>
  <si>
    <t>04.02.2022 02:46:02</t>
  </si>
  <si>
    <t>04.02.2022 06:08:07</t>
  </si>
  <si>
    <t>04.02.2022 09:17:32</t>
  </si>
  <si>
    <t>04.02.2022 18:07:07</t>
  </si>
  <si>
    <t>M-2907 35-02-M02907_98431023_98431023</t>
  </si>
  <si>
    <t>04.02.2022 11:20:57</t>
  </si>
  <si>
    <t>04.02.2022 19:28:52</t>
  </si>
  <si>
    <t>M-1428 GEÇİT 35-02-M01428_M-195 M02_66567221</t>
  </si>
  <si>
    <t>04.02.2022 10:09:00</t>
  </si>
  <si>
    <t>04.02.2022 10:48:00</t>
  </si>
  <si>
    <t>HELVACI TR-11 35-17-M00371__72371874_72371874</t>
  </si>
  <si>
    <t>04.02.2022 07:06:40</t>
  </si>
  <si>
    <t>04.02.2022 09:29:09</t>
  </si>
  <si>
    <t>M-1052 35-02-M01052_B_56383430_56383430</t>
  </si>
  <si>
    <t>04.02.2022 12:58:36</t>
  </si>
  <si>
    <t>04.02.2022 14:12:32</t>
  </si>
  <si>
    <t>04.02.2022 08:46:25</t>
  </si>
  <si>
    <t>04.02.2022 11:45:49</t>
  </si>
  <si>
    <t>K-4473 35-01-K04473_911818879_911818879</t>
  </si>
  <si>
    <t>04.02.2022 00:57:07</t>
  </si>
  <si>
    <t>04.02.2022 02:16:25</t>
  </si>
  <si>
    <t>KAYMAKÇI İM 35-15-A00004_YEŞİLKÖY L05_2315163</t>
  </si>
  <si>
    <t>04.02.2022 04:09:07</t>
  </si>
  <si>
    <t>04.02.2022 04:26:11</t>
  </si>
  <si>
    <t>TR-40 45-77-L00040_945490337_945490337</t>
  </si>
  <si>
    <t>04.02.2022 10:48:30</t>
  </si>
  <si>
    <t>04.02.2022 12:47:21</t>
  </si>
  <si>
    <t>04.02.2022 09:34:29</t>
  </si>
  <si>
    <t>04.02.2022 17:58:46</t>
  </si>
  <si>
    <t>HALİLLER KÖK 35-31-L00228_HatBaşıAyırıcı_79767943 L02_79767943</t>
  </si>
  <si>
    <t>04.02.2022 09:39:37</t>
  </si>
  <si>
    <t>04.02.2022 17:06:06</t>
  </si>
  <si>
    <t>04.02.2022 23:21:21</t>
  </si>
  <si>
    <t>05.02.2022 00:55:58</t>
  </si>
  <si>
    <t>IŞIKLAR TM 35-02-A00006_ESHOT-1 M22_2308411</t>
  </si>
  <si>
    <t>04.02.2022 06:20:54</t>
  </si>
  <si>
    <t>04.02.2022 08:25:02</t>
  </si>
  <si>
    <t>M-2326 35-04-M02326_913725772_913725772</t>
  </si>
  <si>
    <t>04.02.2022 14:06:40</t>
  </si>
  <si>
    <t>04.02.2022 18:05:34</t>
  </si>
  <si>
    <t>ÜÇAVLU TR-1 45-72-L00435_956495309_956495309</t>
  </si>
  <si>
    <t>04.02.2022 18:04:53</t>
  </si>
  <si>
    <t>04.02.2022 19:24:05</t>
  </si>
  <si>
    <t>YEŞİLOVA KÖK 45-78-M01393_YEŞİLOVA TARIMSAL M03_83810759</t>
  </si>
  <si>
    <t>04.02.2022 09:03:17</t>
  </si>
  <si>
    <t>04.02.2022 12:24:17</t>
  </si>
  <si>
    <t>04.02.2022 03:17:58</t>
  </si>
  <si>
    <t>04.02.2022 04:08:07</t>
  </si>
  <si>
    <t>M-2088 35-09-M02088_A_60983308_60983308</t>
  </si>
  <si>
    <t>04.02.2022 22:01:49</t>
  </si>
  <si>
    <t>04.02.2022 22:53:48</t>
  </si>
  <si>
    <t>04.02.2022 12:41:39</t>
  </si>
  <si>
    <t>04.02.2022 13:41:41</t>
  </si>
  <si>
    <t>KIZILCAAVLU TR-5 35-29-L00576_35-29-L00576_2351654</t>
  </si>
  <si>
    <t>04.02.2022 17:03:00</t>
  </si>
  <si>
    <t>04.02.2022 17:49:57</t>
  </si>
  <si>
    <t>RIZA GÖK VE ARKADAŞLARI ÖZEL TR 35-30-M00261Ö_DIREK TIPI TRAFO HUCRESI H01_2039540</t>
  </si>
  <si>
    <t>04.02.2022 09:44:13</t>
  </si>
  <si>
    <t>04.02.2022 13:34:30</t>
  </si>
  <si>
    <t>ÖZBEY TR-1 35-26-L00137_956602518_956602518</t>
  </si>
  <si>
    <t>04.02.2022 19:42:28</t>
  </si>
  <si>
    <t>04.02.2022 20:58:20</t>
  </si>
  <si>
    <t>KORUBAŞI TR-2 45-75-M00367__72371941_72371941</t>
  </si>
  <si>
    <t>04.02.2022 10:30:16</t>
  </si>
  <si>
    <t>04.02.2022 12:18:03</t>
  </si>
  <si>
    <t>SARIGÖL DM 45-79-M00069_ULUDERBENT FİDERİ M16_2318415</t>
  </si>
  <si>
    <t>04.02.2022 09:12:15</t>
  </si>
  <si>
    <t>04.02.2022 18:02:17</t>
  </si>
  <si>
    <t>ÇANDARLI TR-5 35-30-M00005_E_56352844_56352844</t>
  </si>
  <si>
    <t>04.02.2022 09:33:22</t>
  </si>
  <si>
    <t>04.02.2022 14:52:54</t>
  </si>
  <si>
    <t>KARAAHMETLİ TR-1 45-71-M01704_43171458_56399559_56399559</t>
  </si>
  <si>
    <t>04.02.2022 07:46:18</t>
  </si>
  <si>
    <t>04.02.2022 11:21:00</t>
  </si>
  <si>
    <t>ÖZPINAR TR-1 45-79-M00547_945564201_945564201</t>
  </si>
  <si>
    <t>04.02.2022 10:43:55</t>
  </si>
  <si>
    <t>04.02.2022 12:53:57</t>
  </si>
  <si>
    <t>DAĞDERE TR-1 45-72-M00256_D_56390253_56390253</t>
  </si>
  <si>
    <t>04.02.2022 13:03:00</t>
  </si>
  <si>
    <t>04.02.2022 15:17:40</t>
  </si>
  <si>
    <t>DEĞİRMENDERE TR-6 35-22-M00196_95000466524_95000466524</t>
  </si>
  <si>
    <t>04.02.2022 19:10:06</t>
  </si>
  <si>
    <t>04.02.2022 21:08:55</t>
  </si>
  <si>
    <t>K-4259 35-01-K04259_911148970_911148970</t>
  </si>
  <si>
    <t>04.02.2022 08:54:08</t>
  </si>
  <si>
    <t>04.02.2022 09:56:31</t>
  </si>
  <si>
    <t>M-1954 35-01-M01954_912933479_912933479</t>
  </si>
  <si>
    <t>04.02.2022 13:04:43</t>
  </si>
  <si>
    <t>04.02.2022 14:04:05</t>
  </si>
  <si>
    <t>GÜLBAHÇE TR-1 35-19-L00151_956690665_956690665</t>
  </si>
  <si>
    <t>04.02.2022 16:05:57</t>
  </si>
  <si>
    <t>04.02.2022 17:26:07</t>
  </si>
  <si>
    <t>M-85 ORHANLI TEMESALTI 35-14-M00085_956661376_956661376</t>
  </si>
  <si>
    <t>04.02.2022 10:13:13</t>
  </si>
  <si>
    <t>04.02.2022 17:29:25</t>
  </si>
  <si>
    <t>GÜNEŞLİ TR-1 35-16-M00125_47470213_56394924_56394924</t>
  </si>
  <si>
    <t>04.02.2022 09:48:19</t>
  </si>
  <si>
    <t>04.02.2022 13:30:02</t>
  </si>
  <si>
    <t>_98980081_98980081</t>
  </si>
  <si>
    <t>04.02.2022 10:03:34</t>
  </si>
  <si>
    <t>04.02.2022 13:57:28</t>
  </si>
  <si>
    <t>L-77 ARDACAN SİTESİ 35-14-L00077_956652493_956652493</t>
  </si>
  <si>
    <t>04.02.2022 16:02:54</t>
  </si>
  <si>
    <t>04.02.2022 17:29:24</t>
  </si>
  <si>
    <t>ÇORAKLAR TR 35-17-M00442_950313964_950313964</t>
  </si>
  <si>
    <t>04.02.2022 09:39:49</t>
  </si>
  <si>
    <t>04.02.2022 11:57:41</t>
  </si>
  <si>
    <t>KAYALIOĞLU TR-4 45-72-L00075_956489740_956489740</t>
  </si>
  <si>
    <t>04.02.2022 18:07:39</t>
  </si>
  <si>
    <t>04.02.2022 18:53:32</t>
  </si>
  <si>
    <t>SEYREKLİ TR-3 35-15-L00442_B_56406959_56406959</t>
  </si>
  <si>
    <t>04.02.2022 12:19:19</t>
  </si>
  <si>
    <t>04.02.2022 13:14:25</t>
  </si>
  <si>
    <t>04.02.2022 20:00:41</t>
  </si>
  <si>
    <t>04.02.2022 21:15:46</t>
  </si>
  <si>
    <t>K-2817 35-09-K02817_C c1b_5868886</t>
  </si>
  <si>
    <t>04.02.2022 15:48:31</t>
  </si>
  <si>
    <t>04.02.2022 23:17:43</t>
  </si>
  <si>
    <t>DM-3/18 35-19-M00416_956664309_956664309</t>
  </si>
  <si>
    <t>04.02.2022 19:37:01</t>
  </si>
  <si>
    <t>04.02.2022 22:20:36</t>
  </si>
  <si>
    <t>04.02.2022 19:04:03</t>
  </si>
  <si>
    <t>04.02.2022 21:05:05</t>
  </si>
  <si>
    <t>K-2786 35-01-K02786_35-01-K02786_2364783</t>
  </si>
  <si>
    <t>04.02.2022 10:37:37</t>
  </si>
  <si>
    <t>04.02.2022 12:23:33</t>
  </si>
  <si>
    <t>K-3266 35-09-K03266_97657026_97657026</t>
  </si>
  <si>
    <t>04.02.2022 08:15:26</t>
  </si>
  <si>
    <t>04.02.2022 09:38:16</t>
  </si>
  <si>
    <t>M-2700 35-03-M02700_95000509242_95000509242</t>
  </si>
  <si>
    <t>04.02.2022 15:56:42</t>
  </si>
  <si>
    <t>04.02.2022 19:11:45</t>
  </si>
  <si>
    <t>M-206(DM-2/17) 35-09-M00206_99194636_99194636</t>
  </si>
  <si>
    <t>04.02.2022 15:20:29</t>
  </si>
  <si>
    <t>04.02.2022 20:11:06</t>
  </si>
  <si>
    <t>TR-24 35-30-L00024_955323697_955323697</t>
  </si>
  <si>
    <t>04.02.2022 09:03:41</t>
  </si>
  <si>
    <t>04.02.2022 09:51:53</t>
  </si>
  <si>
    <t>ÇAPAK KÖK 35-26-M00435_DAĞKIZILCA-2 ÇIKIŞ M05_66033222</t>
  </si>
  <si>
    <t>04.02.2022 09:25:07</t>
  </si>
  <si>
    <t>04.02.2022 09:27:00</t>
  </si>
  <si>
    <t>M-204(DM-2/7) 35-09-M00204_M-1531 M03_77815036</t>
  </si>
  <si>
    <t>04.02.2022 10:48:23</t>
  </si>
  <si>
    <t>04.02.2022 12:02:59</t>
  </si>
  <si>
    <t>TR-22 35-16-L00022_953350924_953350924</t>
  </si>
  <si>
    <t>04.02.2022 11:58:11</t>
  </si>
  <si>
    <t>04.02.2022 13:05:29</t>
  </si>
  <si>
    <t>ÖRÜCÜLER KÖK 45-74-M00355_ÖRÜCÜLER M05_79409450</t>
  </si>
  <si>
    <t>04.02.2022 13:50:47</t>
  </si>
  <si>
    <t>04.02.2022 14:32:31</t>
  </si>
  <si>
    <t>DM-5/TR-13 35-26-M01287_956630081_956630081</t>
  </si>
  <si>
    <t>04.02.2022 21:00:32</t>
  </si>
  <si>
    <t>04.02.2022 22:06:48</t>
  </si>
  <si>
    <t>K-535 35-02-K00535_912565483_912565483</t>
  </si>
  <si>
    <t>04.02.2022 16:19:15</t>
  </si>
  <si>
    <t>04.02.2022 20:56:55</t>
  </si>
  <si>
    <t>K-4156 35-02-K04156_913747502_913747502</t>
  </si>
  <si>
    <t>04.02.2022 11:22:54</t>
  </si>
  <si>
    <t>04.02.2022 12:39:07</t>
  </si>
  <si>
    <t>04.02.2022 10:36:15</t>
  </si>
  <si>
    <t>04.02.2022 11:33:00</t>
  </si>
  <si>
    <t>04.02.2022 17:37:34</t>
  </si>
  <si>
    <t>04.02.2022 19:21:39</t>
  </si>
  <si>
    <t>K-2510 35-01-K02510_910514818_910514818</t>
  </si>
  <si>
    <t>04.02.2022 15:32:04</t>
  </si>
  <si>
    <t>04.02.2022 16:50:38</t>
  </si>
  <si>
    <t>04.02.2022 05:27:23</t>
  </si>
  <si>
    <t>04.02.2022 05:45:40</t>
  </si>
  <si>
    <t>04.02.2022 13:36:44</t>
  </si>
  <si>
    <t>04.02.2022 20:45:27</t>
  </si>
  <si>
    <t>L-300 DM 35-18-L00300_950449185_950449185</t>
  </si>
  <si>
    <t>04.02.2022 12:22:49</t>
  </si>
  <si>
    <t>04.02.2022 18:31:48</t>
  </si>
  <si>
    <t>TR-33 35-15-M00033_35-15-M00033_2365875</t>
  </si>
  <si>
    <t>04.02.2022 09:12:29</t>
  </si>
  <si>
    <t>04.02.2022 17:29:02</t>
  </si>
  <si>
    <t>L-220 35-18-L00220_950466373_950466373</t>
  </si>
  <si>
    <t>04.02.2022 22:43:33</t>
  </si>
  <si>
    <t>04.02.2022 23:52:28</t>
  </si>
  <si>
    <t>K-217 35-01-K00217_F_56375320_56375320</t>
  </si>
  <si>
    <t>04.02.2022 09:30:00</t>
  </si>
  <si>
    <t>04.02.2022 17:47:00</t>
  </si>
  <si>
    <t>M-1215 35-03-M01215_TRAFO-1 M03_41970354</t>
  </si>
  <si>
    <t>04.02.2022 09:47:25</t>
  </si>
  <si>
    <t>04.02.2022 15:08:52</t>
  </si>
  <si>
    <t>ÇAVUŞLAR TR-1 45-79-M00270_945564127_945564127</t>
  </si>
  <si>
    <t>04.02.2022 15:19:48</t>
  </si>
  <si>
    <t>04.02.2022 17:01:22</t>
  </si>
  <si>
    <t>M-2605 YELKİ DM 35-10-M02605_ZEYBEK M03_2035430</t>
  </si>
  <si>
    <t>04.02.2022 12:19:57</t>
  </si>
  <si>
    <t>04.02.2022 12:30:37</t>
  </si>
  <si>
    <t>M-2547 35-09-M02547_C C1_65897854</t>
  </si>
  <si>
    <t>04.02.2022 23:53:00</t>
  </si>
  <si>
    <t>05.02.2022 05:39:30</t>
  </si>
  <si>
    <t>TR-12 (M-712) 35-30-M00712_955297022_955297022</t>
  </si>
  <si>
    <t>04.02.2022 14:54:09</t>
  </si>
  <si>
    <t>04.02.2022 16:03:18</t>
  </si>
  <si>
    <t>YOLÜSTÜ TR-5 (ÜÇ DUTLAR MEVKİİ) 35-15-M00219_C_56372405_56372405</t>
  </si>
  <si>
    <t>04.02.2022 21:17:46</t>
  </si>
  <si>
    <t>04.02.2022 23:38:34</t>
  </si>
  <si>
    <t>_7862198_56379575_56379575</t>
  </si>
  <si>
    <t>04.02.2022 09:03:03</t>
  </si>
  <si>
    <t>04.02.2022 17:01:08</t>
  </si>
  <si>
    <t>K-1480 35-09-K01480_97860363_97860363</t>
  </si>
  <si>
    <t>04.02.2022 14:16:04</t>
  </si>
  <si>
    <t>04.02.2022 19:18:13</t>
  </si>
  <si>
    <t>04.02.2022 00:51:07</t>
  </si>
  <si>
    <t>04.02.2022 01:40:59</t>
  </si>
  <si>
    <t>YAKAPINAR TR-3 35-20-L00153_10264005_56373887_56373887</t>
  </si>
  <si>
    <t>04.02.2022 08:13:44</t>
  </si>
  <si>
    <t>04.02.2022 09:08:37</t>
  </si>
  <si>
    <t>K-3186 35-02-K03186_E_56368518_56368518</t>
  </si>
  <si>
    <t>04.02.2022 18:35:17</t>
  </si>
  <si>
    <t>04.02.2022 19:35:05</t>
  </si>
  <si>
    <t>M-2515 (YATIRIM REZERVE) 35-02-M02515_35-02-M02515_48100597</t>
  </si>
  <si>
    <t>04.02.2022 16:59:23</t>
  </si>
  <si>
    <t>04.02.2022 17:40:55</t>
  </si>
  <si>
    <t>MORDOĞAN TR-41 35-21-L00164_C_56379221_56379221</t>
  </si>
  <si>
    <t>04.02.2022 10:35:00</t>
  </si>
  <si>
    <t>04.02.2022 19:01:19</t>
  </si>
  <si>
    <t>TR-143 35-16-L00143_953317855_953317855</t>
  </si>
  <si>
    <t>04.02.2022 13:49:39</t>
  </si>
  <si>
    <t>04.02.2022 16:03:48</t>
  </si>
  <si>
    <t>TR-35 35-26-M00035_956621204_956621204</t>
  </si>
  <si>
    <t>04.02.2022 05:33:58</t>
  </si>
  <si>
    <t>04.02.2022 05:55:04</t>
  </si>
  <si>
    <t>L-238 35-18-L00238_12146294_56370503_56370503</t>
  </si>
  <si>
    <t>04.02.2022 02:37:03</t>
  </si>
  <si>
    <t>04.02.2022 04:33:34</t>
  </si>
  <si>
    <t>TR-1/59 45-72-M00059__81571125_81571125</t>
  </si>
  <si>
    <t>04.02.2022 17:41:19</t>
  </si>
  <si>
    <t>K-2377 35-08-K02377_C_56374997_56374997</t>
  </si>
  <si>
    <t>04.02.2022 22:28:45</t>
  </si>
  <si>
    <t>05.02.2022 00:00:55</t>
  </si>
  <si>
    <t>K-1182 35-04-K01182_DIREK TIPI TRAFO HUCRESI H01_2065366</t>
  </si>
  <si>
    <t>04.02.2022 09:03:12</t>
  </si>
  <si>
    <t>04.02.2022 11:58:33</t>
  </si>
  <si>
    <t>_A_56389824_56389824</t>
  </si>
  <si>
    <t>04.02.2022 12:24:35</t>
  </si>
  <si>
    <t>04.02.2022 15:53:21</t>
  </si>
  <si>
    <t>M-1057 35-02-M01057_910151589_910151589</t>
  </si>
  <si>
    <t>04.02.2022 11:40:09</t>
  </si>
  <si>
    <t>04.02.2022 18:39:37</t>
  </si>
  <si>
    <t>04.02.2022 16:07:47</t>
  </si>
  <si>
    <t>04.02.2022 16:08:17</t>
  </si>
  <si>
    <t>M-3052 35-09-M03052_914674067_914674067</t>
  </si>
  <si>
    <t>04.02.2022 15:24:53</t>
  </si>
  <si>
    <t>04.02.2022 18:51:58</t>
  </si>
  <si>
    <t>MORSAN TM 45-71-A00002_MURADİYE M13_2312167</t>
  </si>
  <si>
    <t>04.02.2022 07:04:47</t>
  </si>
  <si>
    <t>04.02.2022 07:12:02</t>
  </si>
  <si>
    <t>04.02.2022 18:45:42</t>
  </si>
  <si>
    <t>04.02.2022 21:48:57</t>
  </si>
  <si>
    <t>L-326 35-18-L00326_950449858_950449858</t>
  </si>
  <si>
    <t>04.02.2022 12:00:15</t>
  </si>
  <si>
    <t>04.02.2022 12:37:09</t>
  </si>
  <si>
    <t>SÖĞÜTÖREN TR-3 35-20-L00349_35-20-L00349_2359209</t>
  </si>
  <si>
    <t>04.02.2022 14:03:47</t>
  </si>
  <si>
    <t>04.02.2022 14:32:33</t>
  </si>
  <si>
    <t>K-3499 35-03-K03499_C_56365919_56365919</t>
  </si>
  <si>
    <t>04.02.2022 21:09:05</t>
  </si>
  <si>
    <t>04.02.2022 22:23:19</t>
  </si>
  <si>
    <t>M-1002 35-03-M01002_910279048_910279048</t>
  </si>
  <si>
    <t>04.02.2022 17:27:38</t>
  </si>
  <si>
    <t>04.02.2022 21:32:31</t>
  </si>
  <si>
    <t>M-37 35-02-M00037_M-371 M02_2113013</t>
  </si>
  <si>
    <t>04.02.2022 09:37:02</t>
  </si>
  <si>
    <t>04.02.2022 10:10:00</t>
  </si>
  <si>
    <t>HALİLLER KÖK 35-31-L00228_KALEKÖY L02_72238617</t>
  </si>
  <si>
    <t>04.02.2022 09:39:47</t>
  </si>
  <si>
    <t>04.02.2022 09:43:57</t>
  </si>
  <si>
    <t>MENEMEN TR-52 35-28-L00052_B_56362447_56362447</t>
  </si>
  <si>
    <t>04.02.2022 03:08:24</t>
  </si>
  <si>
    <t>04.02.2022 05:47:27</t>
  </si>
  <si>
    <t>KUŞÇULAR TR-4 (BEYDERESİ) 35-19-M00216_11903039_56373314_56373314</t>
  </si>
  <si>
    <t>04.02.2022 16:32:34</t>
  </si>
  <si>
    <t>04.02.2022 19:44:05</t>
  </si>
  <si>
    <t>YEŞİLOCA ÇAYIR TR-4 35-20-L00129_955190050_955190050</t>
  </si>
  <si>
    <t>04.02.2022 11:31:44</t>
  </si>
  <si>
    <t>04.02.2022 12:22:00</t>
  </si>
  <si>
    <t>SARNIÇ İM 35-08-A00005_SARNIÇ-9 K09_2049275</t>
  </si>
  <si>
    <t>04.02.2022 19:44:38</t>
  </si>
  <si>
    <t>04.02.2022 19:46:14</t>
  </si>
  <si>
    <t>ÇANDARLI TR-24 (DOĞUŞBİRLİK) 35-30-M00024_35-30-M00024_72082584</t>
  </si>
  <si>
    <t>04.02.2022 15:46:49</t>
  </si>
  <si>
    <t>04.02.2022 20:14:54</t>
  </si>
  <si>
    <t>K-4225 GEÇİT 35-08-K04225_K-3894 K02_72936332</t>
  </si>
  <si>
    <t>04.02.2022 18:12:20</t>
  </si>
  <si>
    <t>04.02.2022 20:31:01</t>
  </si>
  <si>
    <t>M-1765 35-02-M01765_KEMALPAŞA-2 M06_66096629</t>
  </si>
  <si>
    <t>04.02.2022 09:43:02</t>
  </si>
  <si>
    <t>04.02.2022 10:06:02</t>
  </si>
  <si>
    <t>SAİPLER TR-1 35-26-M00479_DIREK TIPI TRAFO HUCRESI H01_2039665</t>
  </si>
  <si>
    <t>04.02.2022 03:50:17</t>
  </si>
  <si>
    <t>04.02.2022 11:28:24</t>
  </si>
  <si>
    <t>M-1 35-02-M00001_M-1053 M04_78582473</t>
  </si>
  <si>
    <t>04.02.2022 07:07:18</t>
  </si>
  <si>
    <t>04.02.2022 09:37:41</t>
  </si>
  <si>
    <t>ÇAVUŞLAR TR-1 45-79-M00270_945563980_945563980</t>
  </si>
  <si>
    <t>04.02.2022 10:42:19</t>
  </si>
  <si>
    <t>04.02.2022 12:26:59</t>
  </si>
  <si>
    <t>M-2072 35-03-M02072_B_65501785_65501785</t>
  </si>
  <si>
    <t>04.02.2022 10:15:44</t>
  </si>
  <si>
    <t>04.02.2022 17:56:37</t>
  </si>
  <si>
    <t>L-292 35-18-L00292_C_56370489_56370489</t>
  </si>
  <si>
    <t>04.02.2022 14:40:51</t>
  </si>
  <si>
    <t>04.02.2022 17:17:15</t>
  </si>
  <si>
    <t>SAİPALTI TR-1 35-21-L00101_A_56375409_56375409</t>
  </si>
  <si>
    <t>04.02.2022 10:36:45</t>
  </si>
  <si>
    <t>04.02.2022 15:01:03</t>
  </si>
  <si>
    <t>DM-16/20 45-71-M02397_95000640302_95000640302</t>
  </si>
  <si>
    <t>04.02.2022 13:56:44</t>
  </si>
  <si>
    <t>04.02.2022 15:59:10</t>
  </si>
  <si>
    <t>TR-1/3G (HEKİMOĞLU) 45-71-M01860_953201831_953201831</t>
  </si>
  <si>
    <t>04.02.2022 11:00:49</t>
  </si>
  <si>
    <t>04.02.2022 11:43:32</t>
  </si>
  <si>
    <t>DM-1/TR-17 SEFERİHİSAR 35-14-M00329_956642703_956642703</t>
  </si>
  <si>
    <t>04.02.2022 08:50:35</t>
  </si>
  <si>
    <t>04.02.2022 11:04:44</t>
  </si>
  <si>
    <t>L-96 35-18-L00096_6347564_56369522_56369522</t>
  </si>
  <si>
    <t>04.02.2022 18:53:49</t>
  </si>
  <si>
    <t>04.02.2022 22:05:57</t>
  </si>
  <si>
    <t>TR-1/3 45-83-M00003_TR-1/6 M03_2331764</t>
  </si>
  <si>
    <t>04.02.2022 04:19:27</t>
  </si>
  <si>
    <t>04.02.2022 05:03:09</t>
  </si>
  <si>
    <t>04.02.2022 09:32:07</t>
  </si>
  <si>
    <t>04.02.2022 10:46:37</t>
  </si>
  <si>
    <t>L-239 BAYKAL 35-18-L00239_C c1b_5953782</t>
  </si>
  <si>
    <t>04.02.2022 19:33:46</t>
  </si>
  <si>
    <t>04.02.2022 20:18:47</t>
  </si>
  <si>
    <t>K-501 35-01-K00501_A_56354374_56354374</t>
  </si>
  <si>
    <t>04.02.2022 16:47:45</t>
  </si>
  <si>
    <t>04.02.2022 19:02:17</t>
  </si>
  <si>
    <t>04.02.2022 21:49:02</t>
  </si>
  <si>
    <t>05.02.2022 00:02:20</t>
  </si>
  <si>
    <t>TR-23 35-17-M00023_950302381_950302381</t>
  </si>
  <si>
    <t>04.02.2022 13:27:44</t>
  </si>
  <si>
    <t>04.02.2022 15:54:01</t>
  </si>
  <si>
    <t>AHMET TÜRELİ SULAMA GRUBU 35-29-M00255_A_56377830_56377830</t>
  </si>
  <si>
    <t>04.02.2022 09:04:03</t>
  </si>
  <si>
    <t>04.02.2022 11:04:37</t>
  </si>
  <si>
    <t>TR-102 45-78-L00102_953257365_953257365</t>
  </si>
  <si>
    <t>04.02.2022 14:28:29</t>
  </si>
  <si>
    <t>04.02.2022 15:21:00</t>
  </si>
  <si>
    <t>M-2737 35-02-M02737_ H_79552550</t>
  </si>
  <si>
    <t>04.02.2022 08:07:29</t>
  </si>
  <si>
    <t>04.02.2022 12:46:26</t>
  </si>
  <si>
    <t>L-289 DEMET AKBAĞ TRAFO 35-18-L00289_A_65602643_65602643</t>
  </si>
  <si>
    <t>04.02.2022 19:33:49</t>
  </si>
  <si>
    <t>05.02.2022 01:57:01</t>
  </si>
  <si>
    <t>KARAKILIÇLI TR-2 45-71-M01556_43188306_56384107_56384107</t>
  </si>
  <si>
    <t>04.02.2022 11:31:00</t>
  </si>
  <si>
    <t>TR-1/126 (ESKİ 17) 45-83-M00126_45-83-M00126_2351803</t>
  </si>
  <si>
    <t>04.02.2022 10:00:31</t>
  </si>
  <si>
    <t>04.02.2022 14:26:15</t>
  </si>
  <si>
    <t>KOZLUCA TR1 35-16-M00149_953325681_953325681</t>
  </si>
  <si>
    <t>04.02.2022 09:42:46</t>
  </si>
  <si>
    <t>04.02.2022 15:00:29</t>
  </si>
  <si>
    <t>DUALAR TR-1 45-76-M00248_955236846_955236846</t>
  </si>
  <si>
    <t>04.02.2022 13:47:48</t>
  </si>
  <si>
    <t>04.02.2022 15:48:14</t>
  </si>
  <si>
    <t>M-1934 KÖK 35-03-M01934_M-1935 M08_57931095</t>
  </si>
  <si>
    <t>04.02.2022 08:25:42</t>
  </si>
  <si>
    <t>MEHMET KARAMAN SULAMA GRUBU TR 35-27-M00191_B_56355916_56355916</t>
  </si>
  <si>
    <t>04.02.2022 17:52:56</t>
  </si>
  <si>
    <t>04.02.2022 20:37:08</t>
  </si>
  <si>
    <t>URLA TM-1 35-19-A00004_TR-A M03_2313934</t>
  </si>
  <si>
    <t>İletim</t>
  </si>
  <si>
    <t>04.02.2022 12:56:33</t>
  </si>
  <si>
    <t>04.02.2022 13:16:00</t>
  </si>
  <si>
    <t>L-437 ŞEHİTLİK 35-18-L00437_L-295 L01_2337307</t>
  </si>
  <si>
    <t>04.02.2022 10:41:00</t>
  </si>
  <si>
    <t>04.02.2022 12:26:26</t>
  </si>
  <si>
    <t>SÜLEYMANLI TR-3 35-28-M00726_953373489_953373489</t>
  </si>
  <si>
    <t>04.02.2022 10:51:41</t>
  </si>
  <si>
    <t>04.02.2022 12:43:30</t>
  </si>
  <si>
    <t>KAHRAMANLAR TR-3 HACIBEKİRLER 45-79-M00219_C_56388688_56388688</t>
  </si>
  <si>
    <t>04.02.2022 14:09:23</t>
  </si>
  <si>
    <t>04.02.2022 14:57:03</t>
  </si>
  <si>
    <t>KARAKUYU KÖK 35-26-M00437_ÇAPAK KÖK GİRİŞ M04_66057099</t>
  </si>
  <si>
    <t>04.02.2022 04:24:27</t>
  </si>
  <si>
    <t>04.02.2022 04:25:58</t>
  </si>
  <si>
    <t>K-777 35-02-K00777_910044361_910044361</t>
  </si>
  <si>
    <t>04.02.2022 15:10:56</t>
  </si>
  <si>
    <t>04.02.2022 16:44:02</t>
  </si>
  <si>
    <t>_E_56376526_56376526</t>
  </si>
  <si>
    <t>04.02.2022 09:36:45</t>
  </si>
  <si>
    <t>04.02.2022 16:45:50</t>
  </si>
  <si>
    <t>UMURLU KAHVEÖNÜ TR-8 35-31-L00372_35-31-L00372_2365710</t>
  </si>
  <si>
    <t>04.02.2022 07:31:37</t>
  </si>
  <si>
    <t>04.02.2022 11:43:59</t>
  </si>
  <si>
    <t>M-2793 35-01-M02793_912869233_912869233</t>
  </si>
  <si>
    <t>04.02.2022 18:03:08</t>
  </si>
  <si>
    <t>04.02.2022 21:27:07</t>
  </si>
  <si>
    <t>DM-21/23 (ITIR SOKAK) 45-71-M00326_DAĞITIM TRAFOSU M01_72102308</t>
  </si>
  <si>
    <t>04.02.2022 10:02:00</t>
  </si>
  <si>
    <t>04.02.2022 15:33:56</t>
  </si>
  <si>
    <t>ULUCAK DM 35-27-M00792_ULUCAK ŞEHİR M04_2310310</t>
  </si>
  <si>
    <t>04.02.2022 06:48:51</t>
  </si>
  <si>
    <t>M-1929 GEÇİT 35-03-M01929_HatBaşıAyırıcı_53137792 M02_53137792</t>
  </si>
  <si>
    <t>04.02.2022 12:30:25</t>
  </si>
  <si>
    <t>04.02.2022 14:37:45</t>
  </si>
  <si>
    <t>M-2956(YATIRIM REZERVE) 35-04-M02956_A_56368226_56368226</t>
  </si>
  <si>
    <t>04.02.2022 21:59:26</t>
  </si>
  <si>
    <t>05.02.2022 01:12:04</t>
  </si>
  <si>
    <t>PAYAMLI M-1 KÖK 35-25-M00175_8916646_56376703_56376703</t>
  </si>
  <si>
    <t>04.02.2022 08:28:33</t>
  </si>
  <si>
    <t>04.02.2022 10:49:36</t>
  </si>
  <si>
    <t>TR-69 35-19-L00069_956675425_956675425</t>
  </si>
  <si>
    <t>04.02.2022 01:51:48</t>
  </si>
  <si>
    <t>04.02.2022 03:16:19</t>
  </si>
  <si>
    <t>M-1929 GEÇİT 35-03-M01929_M-2033 M02_66740300</t>
  </si>
  <si>
    <t>04.02.2022 13:34:57</t>
  </si>
  <si>
    <t>04.02.2022 13:50:00</t>
  </si>
  <si>
    <t>04.02.2022 08:22:25</t>
  </si>
  <si>
    <t>04.02.2022 09:47:16</t>
  </si>
  <si>
    <t>YUKARI SÜTÇÜLER KÖYÜ TR-1 35-27-M00410_ H_80310451</t>
  </si>
  <si>
    <t>04.02.2022 02:37:27</t>
  </si>
  <si>
    <t>04.02.2022 03:51:56</t>
  </si>
  <si>
    <t>GELENBE TR-4 45-76-L00065_955252417_955252417</t>
  </si>
  <si>
    <t>04.02.2022 19:45:22</t>
  </si>
  <si>
    <t>04.02.2022 21:31:44</t>
  </si>
  <si>
    <t>M-52 DOĞANKENT SİTESİ 35-14-M00052_956645276_956645276</t>
  </si>
  <si>
    <t>04.02.2022 15:18:28</t>
  </si>
  <si>
    <t>04.02.2022 19:00:51</t>
  </si>
  <si>
    <t>AKHİSAR İM 45-72-A00001_HatBaşıAyırıcı_53140394 L03_53140394</t>
  </si>
  <si>
    <t>04.02.2022 08:56:50</t>
  </si>
  <si>
    <t>04.02.2022 17:20:02</t>
  </si>
  <si>
    <t>L-329 35-18-L00329_950436849_950436849</t>
  </si>
  <si>
    <t>04.02.2022 15:50:03</t>
  </si>
  <si>
    <t>04.02.2022 22:23:33</t>
  </si>
  <si>
    <t>M-2515 35-02-M02515_912528516_912528516</t>
  </si>
  <si>
    <t>04.02.2022 11:24:36</t>
  </si>
  <si>
    <t>04.02.2022 17:25:52</t>
  </si>
  <si>
    <t>ULUCAK DM 35-27-M00792_IŞIKLAR-2 M15_2046019</t>
  </si>
  <si>
    <t>04.02.2022 09:25:17</t>
  </si>
  <si>
    <t>04.02.2022 10:00:32</t>
  </si>
  <si>
    <t>İĞDECİK TR-6 45-71-M00086_45-71-M00086_2368696</t>
  </si>
  <si>
    <t>04.02.2022 07:41:03</t>
  </si>
  <si>
    <t>04.02.2022 09:33:02</t>
  </si>
  <si>
    <t>YUSUFLU TR-1 35-20-L00227_95000563840_95000563840</t>
  </si>
  <si>
    <t>04.02.2022 19:17:38</t>
  </si>
  <si>
    <t>04.02.2022 20:53:10</t>
  </si>
  <si>
    <t>TABAKLAR TR-2 45-75-M00337_45-75-M00337_2364570</t>
  </si>
  <si>
    <t>04.02.2022 03:29:17</t>
  </si>
  <si>
    <t>04.02.2022 04:43:30</t>
  </si>
  <si>
    <t>TR-27 45-77-L00027_945507841_945507841</t>
  </si>
  <si>
    <t>04.02.2022 14:05:12</t>
  </si>
  <si>
    <t>04.02.2022 14:52:21</t>
  </si>
  <si>
    <t>DAYIOĞLU TR-1 45-72-L00339_B_56389964_56389964</t>
  </si>
  <si>
    <t>04.02.2022 13:09:46</t>
  </si>
  <si>
    <t>04.02.2022 18:18:12</t>
  </si>
  <si>
    <t>KARABURUN TR-1/15 35-21-L00019_953367619_953367619</t>
  </si>
  <si>
    <t>04.02.2022 15:04:11</t>
  </si>
  <si>
    <t>ARMUTLU DM-2/TR-34 35-27-L00347_98555505_98555505</t>
  </si>
  <si>
    <t>04.02.2022 12:59:30</t>
  </si>
  <si>
    <t>04.02.2022 15:30:57</t>
  </si>
  <si>
    <t>PINARKÖY TR-1 35-16-L00265_35-16-L00265_2362169</t>
  </si>
  <si>
    <t>04.02.2022 06:20:35</t>
  </si>
  <si>
    <t>04.02.2022 09:50:01</t>
  </si>
  <si>
    <t>04.02.2022 07:56:33</t>
  </si>
  <si>
    <t>04.02.2022 09:45:11</t>
  </si>
  <si>
    <t>K-1635 35-02-K01635_K-3124 K04_2118332</t>
  </si>
  <si>
    <t>04.02.2022 10:20:00</t>
  </si>
  <si>
    <t>04.02.2022 11:18:20</t>
  </si>
  <si>
    <t>MENEMEN TR-15 35-28-L00015_6658747_56367496_56367496</t>
  </si>
  <si>
    <t>04.02.2022 17:17:53</t>
  </si>
  <si>
    <t>04.02.2022 19:32:14</t>
  </si>
  <si>
    <t>M-1498 35-03-M01498_910235038_910235038</t>
  </si>
  <si>
    <t>04.02.2022 09:40:00</t>
  </si>
  <si>
    <t>04.02.2022 17:14:15</t>
  </si>
  <si>
    <t>DM-1/58 35-29-M00058_48365509_56361487_56361487</t>
  </si>
  <si>
    <t>04.02.2022 11:18:00</t>
  </si>
  <si>
    <t>04.02.2022 13:56:49</t>
  </si>
  <si>
    <t>04.02.2022 09:00:50</t>
  </si>
  <si>
    <t>04.02.2022 11:29:02</t>
  </si>
  <si>
    <t>K-280 35-03-K00280_A_56378491_56378491</t>
  </si>
  <si>
    <t>04.02.2022 08:26:18</t>
  </si>
  <si>
    <t>04.02.2022 12:08:47</t>
  </si>
  <si>
    <t>SAKARLI KÖK 45-76-M00046_HatBaşıAyırıcı_53136507 M04_53136507</t>
  </si>
  <si>
    <t>04.02.2022 11:37:00</t>
  </si>
  <si>
    <t>04.02.2022 13:12:09</t>
  </si>
  <si>
    <t>DM-17/03 HUZUREVİ 45-71-M00415_45-71-M00415_72076023</t>
  </si>
  <si>
    <t>04.02.2022 09:11:26</t>
  </si>
  <si>
    <t>04.02.2022 17:54:40</t>
  </si>
  <si>
    <t>04.02.2022 11:08:04</t>
  </si>
  <si>
    <t>04.02.2022 14:46:45</t>
  </si>
  <si>
    <t>TR-27 35-15-L00027_35-15-L00027_66564112</t>
  </si>
  <si>
    <t>04.02.2022 09:31:38</t>
  </si>
  <si>
    <t>04.02.2022 12:30:22</t>
  </si>
  <si>
    <t>TİRE O.YAĞCIOĞLU GRB TR 35-15-M00303_950346445_950346445</t>
  </si>
  <si>
    <t>04.02.2022 14:35:50</t>
  </si>
  <si>
    <t>04.02.2022 18:06:20</t>
  </si>
  <si>
    <t>L-142 MAVİ BESTE SİTESİ 35-18-L00142_950443519_950443519</t>
  </si>
  <si>
    <t>04.02.2022 10:45:59</t>
  </si>
  <si>
    <t>04.02.2022 18:57:25</t>
  </si>
  <si>
    <t>04.02.2022 03:39:20</t>
  </si>
  <si>
    <t>04.02.2022 04:25:41</t>
  </si>
  <si>
    <t>ALİ ÖRÜMLÜ TR-3  SULAMA 45-71-M01198_DIREK TIPI TRAFO HUCRESI H01_2081593</t>
  </si>
  <si>
    <t>04.02.2022 19:08:14</t>
  </si>
  <si>
    <t>04.02.2022 23:59:03</t>
  </si>
  <si>
    <t>ÇAMAVLU TR-2 35-16-M00124_953328192_953328192</t>
  </si>
  <si>
    <t>04.02.2022 13:04:39</t>
  </si>
  <si>
    <t>04.02.2022 14:49:33</t>
  </si>
  <si>
    <t>İSKELE MAH. TR 35-16-M00655_950309912_950309912</t>
  </si>
  <si>
    <t>04.02.2022 08:49:32</t>
  </si>
  <si>
    <t>04.02.2022 11:08:56</t>
  </si>
  <si>
    <t>K-941 35-02-K00941_7402394 e2b_5841154</t>
  </si>
  <si>
    <t>04.02.2022 01:16:01</t>
  </si>
  <si>
    <t>04.02.2022 01:45:36</t>
  </si>
  <si>
    <t>04.02.2022 20:18:00</t>
  </si>
  <si>
    <t>04.02.2022 21:44:45</t>
  </si>
  <si>
    <t>K-429 35-01-K00429_B_56375467_56375467</t>
  </si>
  <si>
    <t>04.02.2022 21:39:20</t>
  </si>
  <si>
    <t>04.02.2022 23:44:25</t>
  </si>
  <si>
    <t>EĞLENHOCA TR-2 35-21-L00119_953360932_953360932</t>
  </si>
  <si>
    <t>04.02.2022 19:17:02</t>
  </si>
  <si>
    <t>04.02.2022 20:05:04</t>
  </si>
  <si>
    <t>M-19 35-02-M00019_D_56376264_56376264</t>
  </si>
  <si>
    <t>04.02.2022 07:44:24</t>
  </si>
  <si>
    <t>04.02.2022 09:17:14</t>
  </si>
  <si>
    <t>ALAŞEHİR TR-29 45-73-M00029_C_56400413_56400413</t>
  </si>
  <si>
    <t>04.02.2022 09:15:54</t>
  </si>
  <si>
    <t>04.02.2022 18:09:19</t>
  </si>
  <si>
    <t>L-101 ÇELEBİ 35-18-L00101_35-18-L00101_2376079</t>
  </si>
  <si>
    <t>04.02.2022 15:23:17</t>
  </si>
  <si>
    <t>04.02.2022 16:10:03</t>
  </si>
  <si>
    <t>K-4950 35-01-K04950_911133236_911133236</t>
  </si>
  <si>
    <t>04.02.2022 18:14:48</t>
  </si>
  <si>
    <t>04.02.2022 19:54:52</t>
  </si>
  <si>
    <t>M-2425 35-04-M02425_95001319856_95001319856</t>
  </si>
  <si>
    <t>04.02.2022 10:20:19</t>
  </si>
  <si>
    <t>04.02.2022 11:42:34</t>
  </si>
  <si>
    <t>EBSO TM 35-09-A00001_EBSO-10 K36_2312290</t>
  </si>
  <si>
    <t>04.02.2022 02:50:43</t>
  </si>
  <si>
    <t>04.02.2022 02:54:00</t>
  </si>
  <si>
    <t>KABAKUM BANKACILAR TR-3 35-30-M00209_955313342_955313342</t>
  </si>
  <si>
    <t>04.02.2022 12:20:20</t>
  </si>
  <si>
    <t>04.02.2022 17:44:17</t>
  </si>
  <si>
    <t>KARABURUN TR-5 35-21-L00021_B_56357251_56357251</t>
  </si>
  <si>
    <t>04.02.2022 09:56:01</t>
  </si>
  <si>
    <t>04.02.2022 14:38:04</t>
  </si>
  <si>
    <t>KAVAKDERE DM 35-14-M00339_KAVAKDERE KÖY M08_65666681</t>
  </si>
  <si>
    <t>04.02.2022 22:38:11</t>
  </si>
  <si>
    <t>04.02.2022 23:27:27</t>
  </si>
  <si>
    <t>KARABURUN TR-7 35-21-L00033_95001288637_95001288637</t>
  </si>
  <si>
    <t>04.02.2022 14:33:12</t>
  </si>
  <si>
    <t>04.02.2022 17:23:00</t>
  </si>
  <si>
    <t>M-1 35-02-M00001_M-1053 M04_78582582</t>
  </si>
  <si>
    <t>04.02.2022 05:52:37</t>
  </si>
  <si>
    <t>04.02.2022 07:02:00</t>
  </si>
  <si>
    <t>K-1027 35-01-K01027_G 2G_5865726</t>
  </si>
  <si>
    <t>04.02.2022 09:42:51</t>
  </si>
  <si>
    <t>04.02.2022 11:00:33</t>
  </si>
  <si>
    <t>K-3137 35-01-K03137_B_56373827_56373827</t>
  </si>
  <si>
    <t>04.02.2022 17:09:59</t>
  </si>
  <si>
    <t>04.02.2022 18:28:04</t>
  </si>
  <si>
    <t>ÇAVLU TR-2 45-78-L00625_953278793_953278793</t>
  </si>
  <si>
    <t>04.02.2022 12:32:30</t>
  </si>
  <si>
    <t>04.02.2022 13:50:50</t>
  </si>
  <si>
    <t>K-544 35-01-K00544_912193312_912193312</t>
  </si>
  <si>
    <t>04.02.2022 16:05:16</t>
  </si>
  <si>
    <t>04.02.2022 16:51:18</t>
  </si>
  <si>
    <t>04.02.2022 10:21:39</t>
  </si>
  <si>
    <t>04.02.2022 15:20:09</t>
  </si>
  <si>
    <t>ASARLIK DM-3 35-28-M00178_953376576_953376576</t>
  </si>
  <si>
    <t>04.02.2022 18:50:06</t>
  </si>
  <si>
    <t>04.02.2022 20:02:50</t>
  </si>
  <si>
    <t>TR-13 35-13-L00013_A_56382662_56382662</t>
  </si>
  <si>
    <t>04.02.2022 14:23:00</t>
  </si>
  <si>
    <t>04.02.2022 15:07:16</t>
  </si>
  <si>
    <t>YEŞİLKÖY TR-1 35-15-L00187_DIREK TIPI TRAFO HUCRESI H01_2039366</t>
  </si>
  <si>
    <t>04.02.2022 07:04:21</t>
  </si>
  <si>
    <t>04.02.2022 10:21:35</t>
  </si>
  <si>
    <t>M-992 35-03-M00992_910424711_910424711</t>
  </si>
  <si>
    <t>04.02.2022 11:49:17</t>
  </si>
  <si>
    <t>04.02.2022 18:17:13</t>
  </si>
  <si>
    <t>TR-29 TARİŞ YANI 35-15-M00029_950350564_950350564</t>
  </si>
  <si>
    <t>04.02.2022 17:41:20</t>
  </si>
  <si>
    <t>04.02.2022 19:11:28</t>
  </si>
  <si>
    <t>K-338 35-01-K00338_A A1_5857977</t>
  </si>
  <si>
    <t>04.02.2022 09:36:00</t>
  </si>
  <si>
    <t>04.02.2022 10:39:00</t>
  </si>
  <si>
    <t>ALİ TUNCEL SLM TR 35-26-L00351_DIREK TIPI TRAFO HUCRESI H01_2039786</t>
  </si>
  <si>
    <t>04.02.2022 09:27:54</t>
  </si>
  <si>
    <t>04.02.2022 10:43:08</t>
  </si>
  <si>
    <t>04.02.2022 04:05:07</t>
  </si>
  <si>
    <t>04.02.2022 04:32:13</t>
  </si>
  <si>
    <t>VELİLER KÖK 35-31-L00116_CERİTLER TR-1 L03_2337024</t>
  </si>
  <si>
    <t>05.02.2022 14:07:00</t>
  </si>
  <si>
    <t>05.02.2022 14:30:33</t>
  </si>
  <si>
    <t>L-217 35-18-L00217_11387643_56374197_56374197</t>
  </si>
  <si>
    <t>05.02.2022 22:47:49</t>
  </si>
  <si>
    <t>06.02.2022 00:52:55</t>
  </si>
  <si>
    <t>SALİHLİ TM 45-78-A00004_DEMİRKÖPRÜ-1 M07_2310852</t>
  </si>
  <si>
    <t>05.02.2022 06:52:55</t>
  </si>
  <si>
    <t>05.02.2022 09:40:43</t>
  </si>
  <si>
    <t>AŞAĞICUMA DM 35-16-M00103_HatBaşıAyırıcı_53139685 M01_53139685</t>
  </si>
  <si>
    <t>05.02.2022 10:56:09</t>
  </si>
  <si>
    <t>05.02.2022 13:33:08</t>
  </si>
  <si>
    <t>M-2466 35-04-M02466_912663827_912663827</t>
  </si>
  <si>
    <t>05.02.2022 11:22:23</t>
  </si>
  <si>
    <t>05.02.2022 13:29:25</t>
  </si>
  <si>
    <t>SOLAKLAR TR-5 (HATİPLER) 35-31-L00462_95001236690_95001236690</t>
  </si>
  <si>
    <t>05.02.2022 19:03:00</t>
  </si>
  <si>
    <t>05.02.2022 20:47:59</t>
  </si>
  <si>
    <t>05.02.2022 04:19:43</t>
  </si>
  <si>
    <t>05.02.2022 07:06:32</t>
  </si>
  <si>
    <t>KALEMOĞLU KÖK 45-75-M00069_FUNDACIK KÖK M01_2101948</t>
  </si>
  <si>
    <t>05.02.2022 09:57:17</t>
  </si>
  <si>
    <t>05.02.2022 09:58:47</t>
  </si>
  <si>
    <t>TR-47 35-15-M00047_35-15-M00047_66570299</t>
  </si>
  <si>
    <t>05.02.2022 09:13:07</t>
  </si>
  <si>
    <t>05.02.2022 17:31:32</t>
  </si>
  <si>
    <t>ALAŞEHİR DM-12/5 45-73-M01127_945669279_945669279</t>
  </si>
  <si>
    <t>05.02.2022 19:05:15</t>
  </si>
  <si>
    <t>05.02.2022 20:23:35</t>
  </si>
  <si>
    <t>ESKİBOYNUYOĞUN KÖK 35-29-L00052_ESKİBOYNUYOĞUN L01_72215253</t>
  </si>
  <si>
    <t>05.02.2022 18:03:59</t>
  </si>
  <si>
    <t>05.02.2022 18:35:48</t>
  </si>
  <si>
    <t>K-144 35-02-K00144_B_56367412_56367412</t>
  </si>
  <si>
    <t>05.02.2022 09:22:26</t>
  </si>
  <si>
    <t>05.02.2022 16:28:28</t>
  </si>
  <si>
    <t>SEYREK TR-7 KÖK 35-28-M00379_KESİKKÖY-2 M03_2329494</t>
  </si>
  <si>
    <t>05.02.2022 16:29:00</t>
  </si>
  <si>
    <t>05.02.2022 16:49:00</t>
  </si>
  <si>
    <t>M-1057 35-02-M01057_948534244_948534244</t>
  </si>
  <si>
    <t>05.02.2022 10:28:04</t>
  </si>
  <si>
    <t>05.02.2022 12:36:36</t>
  </si>
  <si>
    <t>05.02.2022 14:10:57</t>
  </si>
  <si>
    <t>05.02.2022 16:19:00</t>
  </si>
  <si>
    <t>KAVACIK TR-1 35-01-L00001_910505795_910505795</t>
  </si>
  <si>
    <t>05.02.2022 22:12:10</t>
  </si>
  <si>
    <t>06.02.2022 01:39:01</t>
  </si>
  <si>
    <t>DM-11F TURGUT ÖZAL-2 45-71-M00388__56403008_56403008</t>
  </si>
  <si>
    <t>05.02.2022 12:01:30</t>
  </si>
  <si>
    <t>05.02.2022 16:13:48</t>
  </si>
  <si>
    <t>M-147 SAKIZLIKOY 35-18-M00147_L-158 ONTUR(34.5) M02_66031085</t>
  </si>
  <si>
    <t>05.02.2022 10:47:24</t>
  </si>
  <si>
    <t>05.02.2022 12:16:48</t>
  </si>
  <si>
    <t>İZDERSAN DM 35-28-M00394_VİLLAKENT-1 M02_47755738</t>
  </si>
  <si>
    <t>05.02.2022 15:48:13</t>
  </si>
  <si>
    <t>05.02.2022 15:56:00</t>
  </si>
  <si>
    <t>GÜNEŞLİ KÖK 45-75-M00056_HatBaşıAyırıcı_75671059 M01_75671059</t>
  </si>
  <si>
    <t>05.02.2022 22:57:47</t>
  </si>
  <si>
    <t>PAYAMLI M-32 35-25-M00176__72372192_72372192</t>
  </si>
  <si>
    <t>05.02.2022 14:19:01</t>
  </si>
  <si>
    <t>05.02.2022 15:19:14</t>
  </si>
  <si>
    <t>SALİHLİ TM 45-78-A00004_DEMİRKÖPRÜ-2 M08_2310853</t>
  </si>
  <si>
    <t>05.02.2022 08:29:09</t>
  </si>
  <si>
    <t>05.02.2022 09:26:00</t>
  </si>
  <si>
    <t>L-236 35-18-L00236_950441332_950441332</t>
  </si>
  <si>
    <t>05.02.2022 10:59:42</t>
  </si>
  <si>
    <t>05.02.2022 16:45:50</t>
  </si>
  <si>
    <t>TR-19 35-27-M00019_35-27-M00019_66136603</t>
  </si>
  <si>
    <t>05.02.2022 10:00:06</t>
  </si>
  <si>
    <t>05.02.2022 12:11:56</t>
  </si>
  <si>
    <t>05.02.2022 20:30:18</t>
  </si>
  <si>
    <t>05.02.2022 21:03:03</t>
  </si>
  <si>
    <t>TİRE DM-2/8 35-29-M00116_950317795_950317795</t>
  </si>
  <si>
    <t>05.02.2022 13:26:40</t>
  </si>
  <si>
    <t>05.02.2022 14:17:06</t>
  </si>
  <si>
    <t>05.02.2022 16:47:05</t>
  </si>
  <si>
    <t>05.02.2022 17:31:50</t>
  </si>
  <si>
    <t>M-2670 35-03-M02670_910075875_910075875</t>
  </si>
  <si>
    <t>05.02.2022 19:06:02</t>
  </si>
  <si>
    <t>06.02.2022 00:38:21</t>
  </si>
  <si>
    <t>TR-165 45-78-L00165_953264088_953264088</t>
  </si>
  <si>
    <t>05.02.2022 20:06:48</t>
  </si>
  <si>
    <t>05.02.2022 20:58:35</t>
  </si>
  <si>
    <t>DM-3/28(ALAN SK. TR) 45-71-M00082_953210526_953210526</t>
  </si>
  <si>
    <t>05.02.2022 10:02:52</t>
  </si>
  <si>
    <t>05.02.2022 12:05:01</t>
  </si>
  <si>
    <t>FOÇA TR-57 35-23-L00057_HANEDAN L04_72152928</t>
  </si>
  <si>
    <t>OG Klemens Arızası</t>
  </si>
  <si>
    <t>05.02.2022 21:24:00</t>
  </si>
  <si>
    <t>05.02.2022 22:06:48</t>
  </si>
  <si>
    <t>05.02.2022 11:30:51</t>
  </si>
  <si>
    <t>05.02.2022 12:45:09</t>
  </si>
  <si>
    <t>SOLAKLAR TR-3 (RECEPLER) 35-31-L00251_35-31-L00251_65805288</t>
  </si>
  <si>
    <t>05.02.2022 14:14:00</t>
  </si>
  <si>
    <t>05.02.2022 14:47:34</t>
  </si>
  <si>
    <t>KABAKUM TR-2 35-30-L00128_955303477_955303477</t>
  </si>
  <si>
    <t>05.02.2022 17:30:00</t>
  </si>
  <si>
    <t>05.02.2022 19:35:02</t>
  </si>
  <si>
    <t>KARGIN KÖK 45-71-M00095_AYTEKİNLER ESKİ HARMANDALI M07_2076259</t>
  </si>
  <si>
    <t>05.02.2022 15:25:27</t>
  </si>
  <si>
    <t>05.02.2022 15:26:17</t>
  </si>
  <si>
    <t>K-2752 35-03-K02752_F_56363952_56363952</t>
  </si>
  <si>
    <t>05.02.2022 09:46:00</t>
  </si>
  <si>
    <t>05.02.2022 10:47:38</t>
  </si>
  <si>
    <t>ÇIRPI TR-1-2/2 35-20-M00007_35-20-M00007_61273328</t>
  </si>
  <si>
    <t>05.02.2022 09:26:41</t>
  </si>
  <si>
    <t>05.02.2022 16:59:34</t>
  </si>
  <si>
    <t>05.02.2022 13:17:31</t>
  </si>
  <si>
    <t>05.02.2022 17:20:01</t>
  </si>
  <si>
    <t>SEYREK TR-2 35-28-M00909_915183021_915183021</t>
  </si>
  <si>
    <t>05.02.2022 16:19:35</t>
  </si>
  <si>
    <t>05.02.2022 20:03:45</t>
  </si>
  <si>
    <t>05.02.2022 05:05:21</t>
  </si>
  <si>
    <t>05.02.2022 05:58:22</t>
  </si>
  <si>
    <t>DM-14/08 45-71-M00385_45-71-M00385_66509307</t>
  </si>
  <si>
    <t>05.02.2022 12:05:47</t>
  </si>
  <si>
    <t>05.02.2022 16:16:39</t>
  </si>
  <si>
    <t>M-2959(YATIRIM REZERVE) 35-04-M02959_F_56359148_56359148</t>
  </si>
  <si>
    <t>05.02.2022 09:04:20</t>
  </si>
  <si>
    <t>05.02.2022 16:17:58</t>
  </si>
  <si>
    <t>KOYUNDERE TR-11 35-28-M00157_967133883_967133883</t>
  </si>
  <si>
    <t>05.02.2022 17:01:08</t>
  </si>
  <si>
    <t>05.02.2022 20:48:06</t>
  </si>
  <si>
    <t>K-1556 35-01-K01556_910427285_910427285</t>
  </si>
  <si>
    <t>05.02.2022 09:45:34</t>
  </si>
  <si>
    <t>05.02.2022 16:00:48</t>
  </si>
  <si>
    <t>MEHMET AKİF BİLİR TR 35-17-M00496_B_83917702_83917702</t>
  </si>
  <si>
    <t>05.02.2022 15:33:46</t>
  </si>
  <si>
    <t>05.02.2022 17:54:59</t>
  </si>
  <si>
    <t>ÇUKURALTI M-14 35-25-M00060_ÇUKURALTI M-15 M03_72123849</t>
  </si>
  <si>
    <t>05.02.2022 20:13:41</t>
  </si>
  <si>
    <t>05.02.2022 20:49:54</t>
  </si>
  <si>
    <t>TR-27 35-17-M00027_950300510_950300510</t>
  </si>
  <si>
    <t>05.02.2022 11:16:17</t>
  </si>
  <si>
    <t>05.02.2022 11:59:33</t>
  </si>
  <si>
    <t>05.02.2022 10:07:36</t>
  </si>
  <si>
    <t>05.02.2022 16:39:48</t>
  </si>
  <si>
    <t>05.02.2022 09:38:55</t>
  </si>
  <si>
    <t>05.02.2022 17:12:54</t>
  </si>
  <si>
    <t>M-2956(YATIRIM REZERVE) 35-04-M02956_H H1B_5837472</t>
  </si>
  <si>
    <t>05.02.2022 09:30:07</t>
  </si>
  <si>
    <t>05.02.2022 16:22:47</t>
  </si>
  <si>
    <t>ÇİÇEKLİ KÖK 45-75-M00070_META ÖZEL M07_2308352</t>
  </si>
  <si>
    <t>05.02.2022 07:46:14</t>
  </si>
  <si>
    <t>05.02.2022 14:42:58</t>
  </si>
  <si>
    <t>ALAÇATI TM 35-18-A00005_URLA-1 M09_2311010</t>
  </si>
  <si>
    <t>05.02.2022 17:54:31</t>
  </si>
  <si>
    <t>05.02.2022 18:10:31</t>
  </si>
  <si>
    <t>EVRENOS TR-2 45-71-M01405_C_56384651_56384651</t>
  </si>
  <si>
    <t>05.02.2022 12:51:10</t>
  </si>
  <si>
    <t>05.02.2022 14:24:14</t>
  </si>
  <si>
    <t>M-2023 35-09-M02023_D D01b_5967033</t>
  </si>
  <si>
    <t>05.02.2022 13:21:00</t>
  </si>
  <si>
    <t>05.02.2022 14:19:51</t>
  </si>
  <si>
    <t>TİRE İM-DM-1 35-29-A00001_GÖKÇEN-1 M07_2059508</t>
  </si>
  <si>
    <t>05.02.2022 13:54:47</t>
  </si>
  <si>
    <t>05.02.2022 14:22:00</t>
  </si>
  <si>
    <t>TR-102 45-78-L00102_953257368_953257368</t>
  </si>
  <si>
    <t>05.02.2022 12:00:43</t>
  </si>
  <si>
    <t>05.02.2022 18:16:37</t>
  </si>
  <si>
    <t>SOMA KÖYLER DM-2 45-82-M00125_BERGAMA M02_2035736</t>
  </si>
  <si>
    <t>05.02.2022 18:46:21</t>
  </si>
  <si>
    <t>05.02.2022 18:52:52</t>
  </si>
  <si>
    <t>K-144 35-02-K00144_E_56367413_56367413</t>
  </si>
  <si>
    <t>05.02.2022 09:16:27</t>
  </si>
  <si>
    <t>05.02.2022 16:29:47</t>
  </si>
  <si>
    <t>DM02/TR25 45-73-M00051_A a2_45157830</t>
  </si>
  <si>
    <t>05.02.2022 16:14:15</t>
  </si>
  <si>
    <t>05.02.2022 17:50:31</t>
  </si>
  <si>
    <t>KARABURUN TR-56 35-21-L00217_A_77288362_77288362</t>
  </si>
  <si>
    <t>05.02.2022 23:38:04</t>
  </si>
  <si>
    <t>06.02.2022 00:57:12</t>
  </si>
  <si>
    <t>PANCAR TR-3 35-26-M00894__72371904_72371904</t>
  </si>
  <si>
    <t>05.02.2022 10:40:00</t>
  </si>
  <si>
    <t>05.02.2022 13:35:48</t>
  </si>
  <si>
    <t>KÜÇÜK SANAYİ SİTESİ TR-2 45-83-L00143_955177925_955177925</t>
  </si>
  <si>
    <t>05.02.2022 13:51:58</t>
  </si>
  <si>
    <t>05.02.2022 14:50:35</t>
  </si>
  <si>
    <t>ULUKENT KÖK-15 35-28-M00070_ULUKENT-6/7 M04_66524930</t>
  </si>
  <si>
    <t>05.02.2022 12:56:03</t>
  </si>
  <si>
    <t>05.02.2022 14:55:19</t>
  </si>
  <si>
    <t>ÇAKMAKLI TR-1 35-17-M00345_950305773_950305773</t>
  </si>
  <si>
    <t>05.02.2022 10:23:00</t>
  </si>
  <si>
    <t>05.02.2022 11:01:43</t>
  </si>
  <si>
    <t>05.02.2022 02:05:00</t>
  </si>
  <si>
    <t>05.02.2022 02:16:38</t>
  </si>
  <si>
    <t>AYASKENT DM-2 (TR-1) 35-16-M00011_KADIKÖY M04_72045879</t>
  </si>
  <si>
    <t>05.02.2022 17:59:16</t>
  </si>
  <si>
    <t>05.02.2022 19:10:01</t>
  </si>
  <si>
    <t>MORDOĞAN TR-28 35-21-L00156_953366901_953366901</t>
  </si>
  <si>
    <t>05.02.2022 10:17:05</t>
  </si>
  <si>
    <t>05.02.2022 12:28:08</t>
  </si>
  <si>
    <t>K-749 35-01-K00749_911463315_911463315</t>
  </si>
  <si>
    <t>05.02.2022 14:26:18</t>
  </si>
  <si>
    <t>05.02.2022 15:58:53</t>
  </si>
  <si>
    <t>SELENDİ TR-12 45-81-M00012_TR-11 M02_2077950</t>
  </si>
  <si>
    <t>05.02.2022 03:09:27</t>
  </si>
  <si>
    <t>05.02.2022 04:31:18</t>
  </si>
  <si>
    <t>SART TR-1 KÖK 45-78-M00168_SART TR-2 M03_81491802</t>
  </si>
  <si>
    <t>05.02.2022 13:00:49</t>
  </si>
  <si>
    <t>K-144 35-02-K00144_D_56383096_56383096</t>
  </si>
  <si>
    <t>05.02.2022 09:11:43</t>
  </si>
  <si>
    <t>05.02.2022 16:30:53</t>
  </si>
  <si>
    <t>MURADİYE TR-4/1 45-71-M02426_964207839_964207839</t>
  </si>
  <si>
    <t>05.02.2022 17:51:11</t>
  </si>
  <si>
    <t>06.02.2022 01:07:57</t>
  </si>
  <si>
    <t>04.02.2022 14:07:06</t>
  </si>
  <si>
    <t>04.02.2022 18:46:04</t>
  </si>
  <si>
    <t>SÖĞÜTÖREN TR-3 35-20-L00349_12425208_56360588_56360588</t>
  </si>
  <si>
    <t>04.02.2022 08:39:38</t>
  </si>
  <si>
    <t>04.02.2022 10:26:08</t>
  </si>
  <si>
    <t>TUMBULLAR TR-2 35-31-L00369_47788464_56352278_56352278</t>
  </si>
  <si>
    <t>04.02.2022 18:44:54</t>
  </si>
  <si>
    <t>04.02.2022 20:27:34</t>
  </si>
  <si>
    <t>BÖLCEK-3 TR 35-16-M00024_47439346_56399039_56399039</t>
  </si>
  <si>
    <t>04.02.2022 10:53:00</t>
  </si>
  <si>
    <t>04.02.2022 13:22:46</t>
  </si>
  <si>
    <t>AKÇAALAN YEDİEVLER TR-5 35-22-M00844_955265926_955265926</t>
  </si>
  <si>
    <t>04.02.2022 18:14:00</t>
  </si>
  <si>
    <t>04.02.2022 19:05:22</t>
  </si>
  <si>
    <t>04.02.2022 08:04:09</t>
  </si>
  <si>
    <t>04.02.2022 09:44:49</t>
  </si>
  <si>
    <t>K-195 35-03-K00195_910661254_910661254</t>
  </si>
  <si>
    <t>04.02.2022 20:17:21</t>
  </si>
  <si>
    <t>04.02.2022 21:19:30</t>
  </si>
  <si>
    <t>TR-133 35-16-L00133_953317133_953317133</t>
  </si>
  <si>
    <t>04.02.2022 13:44:03</t>
  </si>
  <si>
    <t>04.02.2022 18:25:23</t>
  </si>
  <si>
    <t>FUNDACIK TR-1 45-75-M00280_C_75332233_75332233</t>
  </si>
  <si>
    <t>04.02.2022 08:23:59</t>
  </si>
  <si>
    <t>04.02.2022 10:57:29</t>
  </si>
  <si>
    <t>SARIGÖL TR-30 45-79-M00030_A_56396943_56396943</t>
  </si>
  <si>
    <t>04.02.2022 05:25:27</t>
  </si>
  <si>
    <t>04.02.2022 06:05:15</t>
  </si>
  <si>
    <t>L-370 TOLGÖRGÜN SİTESİ 35-18-L00370_ L02_2097066</t>
  </si>
  <si>
    <t>04.02.2022 12:23:48</t>
  </si>
  <si>
    <t>04.02.2022 17:57:29</t>
  </si>
  <si>
    <t>K-4020 35-09-K04020_B b4b_5861917</t>
  </si>
  <si>
    <t>04.02.2022 09:09:44</t>
  </si>
  <si>
    <t>04.02.2022 11:04:51</t>
  </si>
  <si>
    <t>04.02.2022 17:08:36</t>
  </si>
  <si>
    <t>04.02.2022 18:05:00</t>
  </si>
  <si>
    <t>04.02.2022 16:10:57</t>
  </si>
  <si>
    <t>04.02.2022 17:15:03</t>
  </si>
  <si>
    <t>ÇIRPI TR-1-2/4 35-20-M00009_DIREK TIPI TRAFO HUCRESI H01_2039163</t>
  </si>
  <si>
    <t>04.02.2022 17:11:00</t>
  </si>
  <si>
    <t>TR-139 ERİNCİKLER 35-19-L00139_11907872_56391754_56391754</t>
  </si>
  <si>
    <t>04.02.2022 10:08:42</t>
  </si>
  <si>
    <t>04.02.2022 11:25:25</t>
  </si>
  <si>
    <t>TR-99 45-78-L00099_953256563_953256563</t>
  </si>
  <si>
    <t>04.02.2022 13:30:22</t>
  </si>
  <si>
    <t>04.02.2022 14:27:25</t>
  </si>
  <si>
    <t>04.02.2022 12:12:20</t>
  </si>
  <si>
    <t>04.02.2022 15:40:57</t>
  </si>
  <si>
    <t>VELİLER KÖK 35-31-L00116_CERİTLER TR-1 L03_2119151</t>
  </si>
  <si>
    <t>04.02.2022 12:56:27</t>
  </si>
  <si>
    <t>04.02.2022 13:30:12</t>
  </si>
  <si>
    <t>BEYDERE KÖK 45-71-M00128_HatBaşıAyırıcı_53135243 M07_53135243</t>
  </si>
  <si>
    <t>04.02.2022 16:29:46</t>
  </si>
  <si>
    <t>04.02.2022 22:38:24</t>
  </si>
  <si>
    <t>L-456 35-18-L00456_950453230_950453230</t>
  </si>
  <si>
    <t>04.02.2022 10:05:05</t>
  </si>
  <si>
    <t>04.02.2022 14:53:24</t>
  </si>
  <si>
    <t>ULUKENT DM-3/22 35-28-M00056_ULUKENT DM-2/3 MAVİ UFUKKENT M02_66482358</t>
  </si>
  <si>
    <t>04.02.2022 10:39:16</t>
  </si>
  <si>
    <t>04.02.2022 12:50:54</t>
  </si>
  <si>
    <t>SABANCI TR 45-83-M00254_A_56389032_56389032</t>
  </si>
  <si>
    <t>04.02.2022 06:37:44</t>
  </si>
  <si>
    <t>04.02.2022 07:43:02</t>
  </si>
  <si>
    <t>K-1580 35-01-K01580_911433309_911433309</t>
  </si>
  <si>
    <t>04.02.2022 11:47:33</t>
  </si>
  <si>
    <t>04.02.2022 13:12:22</t>
  </si>
  <si>
    <t>M-715 35-17-M00715_950301249_950301249</t>
  </si>
  <si>
    <t>04.02.2022 10:51:09</t>
  </si>
  <si>
    <t>04.02.2022 12:14:01</t>
  </si>
  <si>
    <t>04.02.2022 00:40:11</t>
  </si>
  <si>
    <t>04.02.2022 02:12:56</t>
  </si>
  <si>
    <t>K-1869 35-09-K01869_97737001_97737001</t>
  </si>
  <si>
    <t>02.02.2022 15:02:34</t>
  </si>
  <si>
    <t>02.02.2022 16:14:43</t>
  </si>
  <si>
    <t>02.02.2022 17:27:48</t>
  </si>
  <si>
    <t>M-1258 35-03-M01258_B_56367002_56367002</t>
  </si>
  <si>
    <t>02.02.2022 23:00:37</t>
  </si>
  <si>
    <t>03.02.2022 00:41:19</t>
  </si>
  <si>
    <t>ALAÇATI TM 35-18-A00005_KARABURUN-1 M19_2310585</t>
  </si>
  <si>
    <t>02.02.2022 17:33:34</t>
  </si>
  <si>
    <t>PAZARKÖY KÖK 45-78-L00700_PAZARKÖY TEKELİOĞLU L01_2106687</t>
  </si>
  <si>
    <t>02.02.2022 22:46:12</t>
  </si>
  <si>
    <t>03.02.2022 00:55:35</t>
  </si>
  <si>
    <t>KARGIN KÖK 45-71-M00095_ESKİ KARAOĞLANLI (BAYIRLAR PETROL) M02_2076274</t>
  </si>
  <si>
    <t>02.02.2022 15:15:14</t>
  </si>
  <si>
    <t>02.02.2022 19:09:30</t>
  </si>
  <si>
    <t>TR-2/125-2 45-83-L00467_95000038575_95000038575</t>
  </si>
  <si>
    <t>02.02.2022 13:21:03</t>
  </si>
  <si>
    <t>02.02.2022 14:08:54</t>
  </si>
  <si>
    <t>ALÇUK TM 35-17-A00001_MENEMEN-2 M28_2307838</t>
  </si>
  <si>
    <t>02.02.2022 21:05:00</t>
  </si>
  <si>
    <t>02.02.2022 21:23:48</t>
  </si>
  <si>
    <t>ULUCAK TM 35-28-A00002_ULUKENT-1 M01_2313764</t>
  </si>
  <si>
    <t>02.02.2022 05:15:04</t>
  </si>
  <si>
    <t>02.02.2022 05:43:46</t>
  </si>
  <si>
    <t>K-3159 35-07-K03159_99063593_99063593</t>
  </si>
  <si>
    <t>02.02.2022 13:44:04</t>
  </si>
  <si>
    <t>02.02.2022 14:34:52</t>
  </si>
  <si>
    <t>OVACIK TR-7 35-31-L00149_47822089_56353032_56353032</t>
  </si>
  <si>
    <t>02.02.2022 08:41:39</t>
  </si>
  <si>
    <t>02.02.2022 12:26:04</t>
  </si>
  <si>
    <t>K-3 35-01-K00003_911327005_911327005</t>
  </si>
  <si>
    <t>02.02.2022 12:19:33</t>
  </si>
  <si>
    <t>02.02.2022 14:47:00</t>
  </si>
  <si>
    <t>GEDİK TR-1 35-31-L00135_35-31-L00135_2364012</t>
  </si>
  <si>
    <t>02.02.2022 09:44:16</t>
  </si>
  <si>
    <t>02.02.2022 13:49:18</t>
  </si>
  <si>
    <t>CAMBAZLI TR-2 35-29-L00249_A_56402778_56402778</t>
  </si>
  <si>
    <t>02.02.2022 19:21:21</t>
  </si>
  <si>
    <t>02.02.2022 23:02:53</t>
  </si>
  <si>
    <t>K-1168 35-01-K01168_A A1_5873260</t>
  </si>
  <si>
    <t>02.02.2022 00:43:04</t>
  </si>
  <si>
    <t>02.02.2022 01:37:14</t>
  </si>
  <si>
    <t>K-1862 35-09-K01862_B B1b_5890898</t>
  </si>
  <si>
    <t>02.02.2022 17:43:56</t>
  </si>
  <si>
    <t>02.02.2022 22:32:14</t>
  </si>
  <si>
    <t>K-29 35-03-K00029_910168256_910168256</t>
  </si>
  <si>
    <t>02.02.2022 20:24:30</t>
  </si>
  <si>
    <t>02.02.2022 23:07:57</t>
  </si>
  <si>
    <t>ŞEHİT KEMAL KÖK 35-17-M00449_OMS METAL M02_66442991</t>
  </si>
  <si>
    <t>02.02.2022 22:13:58</t>
  </si>
  <si>
    <t>02.02.2022 23:01:26</t>
  </si>
  <si>
    <t>02.02.2022 11:47:26</t>
  </si>
  <si>
    <t>02.02.2022 13:30:57</t>
  </si>
  <si>
    <t>L-6 35-18-L00006_10345518 b1_5959259</t>
  </si>
  <si>
    <t>02.02.2022 14:36:47</t>
  </si>
  <si>
    <t>02.02.2022 22:40:55</t>
  </si>
  <si>
    <t>02.02.2022 08:47:55</t>
  </si>
  <si>
    <t>02.02.2022 10:52:21</t>
  </si>
  <si>
    <t>ÇEŞME İM 35-18-A00001_ALTINYUNUS L10_2053074</t>
  </si>
  <si>
    <t>02.02.2022 15:33:27</t>
  </si>
  <si>
    <t>02.02.2022 15:44:39</t>
  </si>
  <si>
    <t>02.02.2022 18:10:07</t>
  </si>
  <si>
    <t>02.02.2022 19:39:08</t>
  </si>
  <si>
    <t>02.02.2022 11:34:31</t>
  </si>
  <si>
    <t>02.02.2022 13:43:52</t>
  </si>
  <si>
    <t>K-548 35-01-K00548_911647841_911647841</t>
  </si>
  <si>
    <t>02.02.2022 11:16:56</t>
  </si>
  <si>
    <t>02.02.2022 14:07:31</t>
  </si>
  <si>
    <t>02.02.2022 10:45:34</t>
  </si>
  <si>
    <t>02.02.2022 12:20:36</t>
  </si>
  <si>
    <t>DM-3/30 45-71-M00084_953199328_953199328</t>
  </si>
  <si>
    <t>02.02.2022 23:56:56</t>
  </si>
  <si>
    <t>03.02.2022 02:39:05</t>
  </si>
  <si>
    <t>MORDOĞAN TR-5 35-21-L00146_953356979_953356979</t>
  </si>
  <si>
    <t>02.02.2022 10:27:00</t>
  </si>
  <si>
    <t>02.02.2022 11:40:19</t>
  </si>
  <si>
    <t>DİKİLİ İM 35-30-A00001_DELİCETEPE M07_72357027</t>
  </si>
  <si>
    <t>02.02.2022 18:33:12</t>
  </si>
  <si>
    <t>02.02.2022 21:28:22</t>
  </si>
  <si>
    <t>POYRACIK TR-12 35-24-L00222_955216312_955216312</t>
  </si>
  <si>
    <t>02.02.2022 14:15:04</t>
  </si>
  <si>
    <t>02.02.2022 15:36:55</t>
  </si>
  <si>
    <t>TR-2 35-27-M00002_DIREK TIPI TRAFO HUCRESI H01_2052349</t>
  </si>
  <si>
    <t>02.02.2022 08:59:59</t>
  </si>
  <si>
    <t>02.02.2022 14:35:05</t>
  </si>
  <si>
    <t>02.02.2022 17:31:31</t>
  </si>
  <si>
    <t>02.02.2022 18:57:01</t>
  </si>
  <si>
    <t>ÇOBANLAR TR-1 35-16-M00085_47462165_56400012_56400012</t>
  </si>
  <si>
    <t>02.02.2022 23:25:21</t>
  </si>
  <si>
    <t>03.02.2022 03:38:57</t>
  </si>
  <si>
    <t>K-3584 35-01-K03584_910740829_910740829</t>
  </si>
  <si>
    <t>02.02.2022 10:25:10</t>
  </si>
  <si>
    <t>02.02.2022 20:08:02</t>
  </si>
  <si>
    <t>L-57 KERVANSARAY SİTESİ 35-14-L00057_956640079_956640079</t>
  </si>
  <si>
    <t>02.02.2022 13:55:52</t>
  </si>
  <si>
    <t>02.02.2022 19:07:59</t>
  </si>
  <si>
    <t>ÖREN TR-1 35-31-L00314_47810337_56353021_56353021</t>
  </si>
  <si>
    <t>02.02.2022 14:40:10</t>
  </si>
  <si>
    <t>02.02.2022 19:30:29</t>
  </si>
  <si>
    <t>K-4506 35-03-K04506__72374622_72374622</t>
  </si>
  <si>
    <t>03.02.2022 03:45:06</t>
  </si>
  <si>
    <t>03.02.2022 13:01:45</t>
  </si>
  <si>
    <t>PERLİT KÖK 35-22-M00094_YENİKÖY TR-1/TR-2/TR-3 M02_72139681</t>
  </si>
  <si>
    <t>03.02.2022 02:09:15</t>
  </si>
  <si>
    <t>03.02.2022 05:22:14</t>
  </si>
  <si>
    <t>03.02.2022 15:00:58</t>
  </si>
  <si>
    <t>03.02.2022 15:10:22</t>
  </si>
  <si>
    <t>SAĞANCI İM 35-16-A00003_SÜLEYMANLI L05_2072981</t>
  </si>
  <si>
    <t>03.02.2022 00:28:27</t>
  </si>
  <si>
    <t>03.02.2022 00:39:57</t>
  </si>
  <si>
    <t>KEMALİYE TR-7 45-73-M00155_45-73-M00155_2354282</t>
  </si>
  <si>
    <t>03.02.2022 09:13:43</t>
  </si>
  <si>
    <t>03.02.2022 10:34:39</t>
  </si>
  <si>
    <t>PİYADELER KÖK 45-73-M00136_ÖRNEKKÖY M04_66674753</t>
  </si>
  <si>
    <t>03.02.2022 04:31:27</t>
  </si>
  <si>
    <t>03.02.2022 04:32:07</t>
  </si>
  <si>
    <t>_C_56381155_56381155</t>
  </si>
  <si>
    <t>03.02.2022 19:58:42</t>
  </si>
  <si>
    <t>03.02.2022 20:50:43</t>
  </si>
  <si>
    <t>SARIGÖL DM 45-79-M00069_ULUDERBENT FİDERİ M16_2076610</t>
  </si>
  <si>
    <t>03.02.2022 16:10:49</t>
  </si>
  <si>
    <t>03.02.2022 16:16:48</t>
  </si>
  <si>
    <t>03.02.2022 14:23:23</t>
  </si>
  <si>
    <t>03.02.2022 15:47:21</t>
  </si>
  <si>
    <t>MÜDÜROĞLU KÖK 35-26-M00940_HALİL KOYUNCU M04_65893189</t>
  </si>
  <si>
    <t>03.02.2022 06:05:02</t>
  </si>
  <si>
    <t>03.02.2022 07:07:04</t>
  </si>
  <si>
    <t>03.02.2022 18:19:07</t>
  </si>
  <si>
    <t>03.02.2022 18:19:47</t>
  </si>
  <si>
    <t>03.02.2022 14:27:06</t>
  </si>
  <si>
    <t>03.02.2022 21:50:31</t>
  </si>
  <si>
    <t>TR-86 45-78-L00086_49364999_56384360_56384360</t>
  </si>
  <si>
    <t>03.02.2022 01:11:58</t>
  </si>
  <si>
    <t>03.02.2022 03:15:25</t>
  </si>
  <si>
    <t>L-29 ÖZLİMANLAR 35-18-L00029_95000472515_95000472515</t>
  </si>
  <si>
    <t>03.02.2022 09:26:24</t>
  </si>
  <si>
    <t>03.02.2022 20:20:33</t>
  </si>
  <si>
    <t>TR-143 KEKLİKTEPE 5 EVLER 35-19-M00143_956695496_956695496</t>
  </si>
  <si>
    <t>03.02.2022 11:08:59</t>
  </si>
  <si>
    <t>03.02.2022 17:15:31</t>
  </si>
  <si>
    <t>KIZILAĞAÇ AHMETLER TR-2 35-20-L00353__72750574_72750574</t>
  </si>
  <si>
    <t>03.02.2022 22:09:55</t>
  </si>
  <si>
    <t>03.02.2022 23:59:30</t>
  </si>
  <si>
    <t>M-1229 35-01-M01229_911456890_911456890</t>
  </si>
  <si>
    <t>03.02.2022 11:03:46</t>
  </si>
  <si>
    <t>03.02.2022 14:34:07</t>
  </si>
  <si>
    <t>TR-117 35-16-L00117_47584254_56353127_56353127</t>
  </si>
  <si>
    <t>03.02.2022 23:30:29</t>
  </si>
  <si>
    <t>04.02.2022 00:01:37</t>
  </si>
  <si>
    <t>K-1723 35-08-K01723_913357473_913357473</t>
  </si>
  <si>
    <t>03.02.2022 09:55:42</t>
  </si>
  <si>
    <t>03.02.2022 12:10:03</t>
  </si>
  <si>
    <t>K-29 35-03-K00029_910503706_910503706</t>
  </si>
  <si>
    <t>03.02.2022 20:58:41</t>
  </si>
  <si>
    <t>03.02.2022 22:55:42</t>
  </si>
  <si>
    <t>ÇIRPI TR-1-2/4 35-20-M00009_C_56382590_56382590</t>
  </si>
  <si>
    <t>03.02.2022 18:07:07</t>
  </si>
  <si>
    <t>03.02.2022 20:00:14</t>
  </si>
  <si>
    <t>SARUHANLI TR-5 45-80-M02888_956563753_956563753</t>
  </si>
  <si>
    <t>03.02.2022 09:36:00</t>
  </si>
  <si>
    <t>03.02.2022 10:34:18</t>
  </si>
  <si>
    <t>K-4537 35-07-K04537_913297721_913297721</t>
  </si>
  <si>
    <t>03.02.2022 08:00:33</t>
  </si>
  <si>
    <t>03.02.2022 09:10:49</t>
  </si>
  <si>
    <t>K-4304 35-01-K04304_911446537_911446537</t>
  </si>
  <si>
    <t>03.02.2022 22:23:41</t>
  </si>
  <si>
    <t>04.02.2022 00:08:54</t>
  </si>
  <si>
    <t>M-227 ORHANLI TEMESALTI-3 35-14-M00227_DIREK TIPI TRAFO HUCRESI H01_2093486</t>
  </si>
  <si>
    <t>03.02.2022 08:03:50</t>
  </si>
  <si>
    <t>03.02.2022 09:53:54</t>
  </si>
  <si>
    <t>ÇANAKÇI TR-1 45-74-M00168_B_56354345_56354345</t>
  </si>
  <si>
    <t>03.02.2022 10:43:06</t>
  </si>
  <si>
    <t>03.02.2022 12:26:59</t>
  </si>
  <si>
    <t>L-95 35-18-L00095_950457720_950457720</t>
  </si>
  <si>
    <t>03.02.2022 12:37:28</t>
  </si>
  <si>
    <t>03.02.2022 23:31:39</t>
  </si>
  <si>
    <t>DEMİRCİLİ DM 35-15-L00895_SEYREKLİ L07_2115253</t>
  </si>
  <si>
    <t>03.02.2022 17:37:27</t>
  </si>
  <si>
    <t>03.02.2022 18:13:25</t>
  </si>
  <si>
    <t>KESİKKÖY TR-2 35-28-M00334_953374103_953374103</t>
  </si>
  <si>
    <t>03.02.2022 19:25:00</t>
  </si>
  <si>
    <t>03.02.2022 21:36:13</t>
  </si>
  <si>
    <t>K-1281 35-01-K01281_35-01-K01281_61133947</t>
  </si>
  <si>
    <t>03.02.2022 08:56:49</t>
  </si>
  <si>
    <t>03.02.2022 13:53:00</t>
  </si>
  <si>
    <t>DEĞİRMENDERE TR-3 35-22-M00194_955264298_955264298</t>
  </si>
  <si>
    <t>03.02.2022 20:28:52</t>
  </si>
  <si>
    <t>03.02.2022 21:58:48</t>
  </si>
  <si>
    <t>TR-121 ZEYTİNALANI 35-19-L00121_B_56373275_56373275</t>
  </si>
  <si>
    <t>03.02.2022 15:54:43</t>
  </si>
  <si>
    <t>03.02.2022 17:53:27</t>
  </si>
  <si>
    <t>TR-69 35-19-L00069_D_65508666_65508666</t>
  </si>
  <si>
    <t>03.02.2022 13:00:00</t>
  </si>
  <si>
    <t>03.02.2022 17:39:36</t>
  </si>
  <si>
    <t>TR-2 35-15-M00002_950359330_950359330</t>
  </si>
  <si>
    <t>03.02.2022 19:01:27</t>
  </si>
  <si>
    <t>03.02.2022 19:35:53</t>
  </si>
  <si>
    <t>TR-93 35-17-M00093_35-17-M00093_66373483</t>
  </si>
  <si>
    <t>03.02.2022 03:58:16</t>
  </si>
  <si>
    <t>03.02.2022 04:34:17</t>
  </si>
  <si>
    <t>K-4034 35-01-K04034_911372554_911372554</t>
  </si>
  <si>
    <t>03.02.2022 15:11:38</t>
  </si>
  <si>
    <t>03.02.2022 18:04:22</t>
  </si>
  <si>
    <t>HİCABİ GÜNDÜZ GRB 35-30-M00368_35-30-M00368_2371557</t>
  </si>
  <si>
    <t>03.02.2022 08:17:05</t>
  </si>
  <si>
    <t>03.02.2022 17:16:09</t>
  </si>
  <si>
    <t>M-2958(YATIRIM REZERVE) 35-04-M02958_G_56363862_56363862</t>
  </si>
  <si>
    <t>03.02.2022 10:35:11</t>
  </si>
  <si>
    <t>03.02.2022 15:12:05</t>
  </si>
  <si>
    <t>M-2913 35-01-M02913_911245650_911245650</t>
  </si>
  <si>
    <t>03.02.2022 10:51:30</t>
  </si>
  <si>
    <t>03.02.2022 14:50:30</t>
  </si>
  <si>
    <t>M-2517 35-02-M02517_99220356_99220356</t>
  </si>
  <si>
    <t>03.02.2022 23:34:07</t>
  </si>
  <si>
    <t>04.02.2022 00:54:17</t>
  </si>
  <si>
    <t>HARMANDALI KÖK 45-71-M00061_HARMANDALI KÖYÜ M02_72230772</t>
  </si>
  <si>
    <t>03.02.2022 14:47:53</t>
  </si>
  <si>
    <t>03.02.2022 16:55:24</t>
  </si>
  <si>
    <t>SİYEKLİ KÖK 45-71-M00185_SİYEKLİ M06_72256925</t>
  </si>
  <si>
    <t>03.02.2022 22:14:06</t>
  </si>
  <si>
    <t>04.02.2022 00:38:42</t>
  </si>
  <si>
    <t>AKHİSAR İM 45-72-A00001_AKHİSAR TM  ŞEHİR-3 M07_42545484</t>
  </si>
  <si>
    <t>03.02.2022 09:33:00</t>
  </si>
  <si>
    <t>03.02.2022 10:25:00</t>
  </si>
  <si>
    <t>DM-12/TR-1 45-73-M00067_ASKERİYE M02_65918028</t>
  </si>
  <si>
    <t>03.02.2022 08:01:27</t>
  </si>
  <si>
    <t>03.02.2022 09:36:24</t>
  </si>
  <si>
    <t>BOSTANLI KÜME EVLERİ TR-3 45-83-M00692_B_65514236_65514236</t>
  </si>
  <si>
    <t>03.02.2022 11:45:59</t>
  </si>
  <si>
    <t>03.02.2022 13:40:54</t>
  </si>
  <si>
    <t>İSKELE KÖK 35-19-L00275_TR-55 L02_72119385</t>
  </si>
  <si>
    <t>03.02.2022 11:50:24</t>
  </si>
  <si>
    <t>03.02.2022 12:48:03</t>
  </si>
  <si>
    <t>TIRAZLAR TR-1 45-79-M00076_45-79-M00076_2367051</t>
  </si>
  <si>
    <t>03.02.2022 18:12:52</t>
  </si>
  <si>
    <t>03.02.2022 19:01:56</t>
  </si>
  <si>
    <t>M-1375 35-02-M01375_913351226_913351226</t>
  </si>
  <si>
    <t>03.02.2022 14:27:55</t>
  </si>
  <si>
    <t>03.02.2022 17:13:33</t>
  </si>
  <si>
    <t>_8157622_56373796_56373796</t>
  </si>
  <si>
    <t>03.02.2022 09:36:39</t>
  </si>
  <si>
    <t>03.02.2022 17:40:04</t>
  </si>
  <si>
    <t>GÜZELKÖY SULAMA TR 45-71-M01300_44420226_56389204_56389204</t>
  </si>
  <si>
    <t>03.02.2022 00:55:57</t>
  </si>
  <si>
    <t>03.02.2022 09:19:49</t>
  </si>
  <si>
    <t>İBRAHİM AĞA TR-1 35-24-M00108_955218962_955218962</t>
  </si>
  <si>
    <t>03.02.2022 10:10:02</t>
  </si>
  <si>
    <t>03.02.2022 12:49:51</t>
  </si>
  <si>
    <t>K-407 35-02-K00407_913211825_913211825</t>
  </si>
  <si>
    <t>03.02.2022 11:15:35</t>
  </si>
  <si>
    <t>03.02.2022 16:17:45</t>
  </si>
  <si>
    <t>BAŞIBÜYÜK KÖK 45-77-L00158_TATLIÇEŞME ÇIKIŞI L04_61353343</t>
  </si>
  <si>
    <t>03.02.2022 17:39:57</t>
  </si>
  <si>
    <t>03.02.2022 17:40:17</t>
  </si>
  <si>
    <t>TÜRKPİYALE TR-1 45-82-M00354_45-82-M00354_2359133</t>
  </si>
  <si>
    <t>03.02.2022 22:59:27</t>
  </si>
  <si>
    <t>04.02.2022 01:30:26</t>
  </si>
  <si>
    <t>03.02.2022 21:09:32</t>
  </si>
  <si>
    <t>03.02.2022 21:13:04</t>
  </si>
  <si>
    <t>03.02.2022 09:11:48</t>
  </si>
  <si>
    <t>03.02.2022 09:12:41</t>
  </si>
  <si>
    <t>M-2545 35-02-M02545_95001334878_95001334878</t>
  </si>
  <si>
    <t>03.02.2022 08:51:41</t>
  </si>
  <si>
    <t>03.02.2022 14:04:35</t>
  </si>
  <si>
    <t>BAŞIBÜYÜK TR-3 45-77-L00370_D_65511484_65511484</t>
  </si>
  <si>
    <t>03.02.2022 19:28:00</t>
  </si>
  <si>
    <t>03.02.2022 21:36:35</t>
  </si>
  <si>
    <t>K-3185 35-04-K03185_99312609_99312609</t>
  </si>
  <si>
    <t>03.02.2022 13:10:21</t>
  </si>
  <si>
    <t>03.02.2022 17:14:56</t>
  </si>
  <si>
    <t>M-487 35-17-M00487_950304676_950304676</t>
  </si>
  <si>
    <t>03.02.2022 09:02:52</t>
  </si>
  <si>
    <t>03.02.2022 10:04:58</t>
  </si>
  <si>
    <t>03.02.2022 12:52:07</t>
  </si>
  <si>
    <t>03.02.2022 12:54:17</t>
  </si>
  <si>
    <t>EKOTEN KÖK 35-26-M00380_TEDAŞ ÇIKIŞI M02_2303912</t>
  </si>
  <si>
    <t>03.02.2022 05:05:14</t>
  </si>
  <si>
    <t>03.02.2022 05:50:51</t>
  </si>
  <si>
    <t>M-2747 35-01-M02747_911419589_911419589</t>
  </si>
  <si>
    <t>03.02.2022 16:09:46</t>
  </si>
  <si>
    <t>03.02.2022 18:29:59</t>
  </si>
  <si>
    <t>K-1498 35-02-K01498_950261618_950261618</t>
  </si>
  <si>
    <t>03.02.2022 13:26:45</t>
  </si>
  <si>
    <t>03.02.2022 16:26:30</t>
  </si>
  <si>
    <t>TAHTALI TM 35-22-A00001_ARITMA-2 M17_2307945</t>
  </si>
  <si>
    <t>03.02.2022 01:03:14</t>
  </si>
  <si>
    <t>03.02.2022 01:08:57</t>
  </si>
  <si>
    <t>SOMA TR-22 45-82-M00022_B_56360283_56360283</t>
  </si>
  <si>
    <t>03.02.2022 11:28:14</t>
  </si>
  <si>
    <t>03.02.2022 13:34:39</t>
  </si>
  <si>
    <t>DM-20/13 (ÇAPRA KABİN) 45-71-M00272_953244656_953244656</t>
  </si>
  <si>
    <t>03.02.2022 10:02:08</t>
  </si>
  <si>
    <t>03.02.2022 12:09:38</t>
  </si>
  <si>
    <t>ÖREN TR-3 35-27-L00218_967169851_967169851</t>
  </si>
  <si>
    <t>03.02.2022 21:41:47</t>
  </si>
  <si>
    <t>03.02.2022 23:33:47</t>
  </si>
  <si>
    <t>AKHİSAR İM 45-72-A00001_OVAKÖY L04_2058309</t>
  </si>
  <si>
    <t>03.02.2022 09:15:27</t>
  </si>
  <si>
    <t>03.02.2022 09:15:59</t>
  </si>
  <si>
    <t>TR-27 35-15-L00027_950353209_950353209</t>
  </si>
  <si>
    <t>03.02.2022 12:13:56</t>
  </si>
  <si>
    <t>03.02.2022 19:06:45</t>
  </si>
  <si>
    <t>TR-49 35-15-M00049_35-15-M00049_66723393</t>
  </si>
  <si>
    <t>03.02.2022 10:58:08</t>
  </si>
  <si>
    <t>03.02.2022 15:41:23</t>
  </si>
  <si>
    <t>M-396 35-09-M00396_97602591_97602591</t>
  </si>
  <si>
    <t>03.02.2022 15:14:59</t>
  </si>
  <si>
    <t>03.02.2022 20:18:59</t>
  </si>
  <si>
    <t>02.02.2022 19:29:26</t>
  </si>
  <si>
    <t>02.02.2022 19:38:29</t>
  </si>
  <si>
    <t>02.02.2022 12:28:38</t>
  </si>
  <si>
    <t>02.02.2022 22:16:54</t>
  </si>
  <si>
    <t>SARUHANLI TR-14 45-80-M00014_956563267_956563267</t>
  </si>
  <si>
    <t>02.02.2022 13:49:47</t>
  </si>
  <si>
    <t>02.02.2022 14:54:16</t>
  </si>
  <si>
    <t>MORDOĞAN TR-28 35-21-L00156_A_56375696_56375696</t>
  </si>
  <si>
    <t>02.02.2022 20:01:58</t>
  </si>
  <si>
    <t>03.02.2022 01:30:05</t>
  </si>
  <si>
    <t>TR-91 35-15-M00091_35-15-M00091_2364917</t>
  </si>
  <si>
    <t>02.02.2022 23:11:00</t>
  </si>
  <si>
    <t>02.02.2022 23:51:13</t>
  </si>
  <si>
    <t>K-307 35-01-K00307_35-01-K00307_2375282</t>
  </si>
  <si>
    <t>02.02.2022 08:38:17</t>
  </si>
  <si>
    <t>02.02.2022 09:28:00</t>
  </si>
  <si>
    <t>MURADİYE DM-5/7 KÖK 45-71-M00594_95000127836_95000127836</t>
  </si>
  <si>
    <t>02.02.2022 01:00:00</t>
  </si>
  <si>
    <t>02.02.2022 05:20:34</t>
  </si>
  <si>
    <t>M-991 35-03-M00991_910508039_910508039</t>
  </si>
  <si>
    <t>03.02.2022 08:50:14</t>
  </si>
  <si>
    <t>03.02.2022 10:53:55</t>
  </si>
  <si>
    <t>DM-2/30 (A-101 KARŞISI) 45-71-M00127_953207111_953207111</t>
  </si>
  <si>
    <t>03.02.2022 13:33:00</t>
  </si>
  <si>
    <t>03.02.2022 15:29:31</t>
  </si>
  <si>
    <t>TR-146 45-78-L00146_49414650_56384387_56384387</t>
  </si>
  <si>
    <t>03.02.2022 11:51:50</t>
  </si>
  <si>
    <t>03.02.2022 13:50:18</t>
  </si>
  <si>
    <t>K-4419 35-01-K04419_912715979_912715979</t>
  </si>
  <si>
    <t>03.02.2022 08:08:48</t>
  </si>
  <si>
    <t>03.02.2022 10:14:01</t>
  </si>
  <si>
    <t>SIRIMLI AVCILAR TR 35-31-L00202_47892125_56380921_56380921</t>
  </si>
  <si>
    <t>03.02.2022 00:16:40</t>
  </si>
  <si>
    <t>03.02.2022 02:49:26</t>
  </si>
  <si>
    <t>TEKBIÇAKLAR TR-3 35-31-L00241_47909212_56385802_56385802</t>
  </si>
  <si>
    <t>03.02.2022 10:29:35</t>
  </si>
  <si>
    <t>03.02.2022 14:19:55</t>
  </si>
  <si>
    <t>03.02.2022 14:53:37</t>
  </si>
  <si>
    <t>03.02.2022 15:03:00</t>
  </si>
  <si>
    <t>M-3260(YATIRIM REZERVE) 35-04-M03260_99416386_99416386</t>
  </si>
  <si>
    <t>03.02.2022 22:09:02</t>
  </si>
  <si>
    <t>04.02.2022 00:31:19</t>
  </si>
  <si>
    <t>M-35 MOBİL KÖK 35-25-M00105_A_56355555_56355555</t>
  </si>
  <si>
    <t>03.02.2022 10:02:24</t>
  </si>
  <si>
    <t>03.02.2022 15:43:06</t>
  </si>
  <si>
    <t>K-1024 35-01-K01024_911203044_911203044</t>
  </si>
  <si>
    <t>03.02.2022 00:15:44</t>
  </si>
  <si>
    <t>03.02.2022 04:44:15</t>
  </si>
  <si>
    <t>UZUNKÖY TR-1 35-31-L00144_956588062_956588062</t>
  </si>
  <si>
    <t>03.02.2022 10:48:06</t>
  </si>
  <si>
    <t>03.02.2022 17:26:18</t>
  </si>
  <si>
    <t>ALAŞEHİR TR-7 45-73-M00007_945673321_945673321</t>
  </si>
  <si>
    <t>03.02.2022 21:09:56</t>
  </si>
  <si>
    <t>03.02.2022 22:03:50</t>
  </si>
  <si>
    <t>PAYAMLI M-1 KÖK 35-25-M00175_GÜMÜLDÜR DM(SEFERİHİSAR HATTI) M06_72056665</t>
  </si>
  <si>
    <t>03.02.2022 09:19:27</t>
  </si>
  <si>
    <t>03.02.2022 09:21:17</t>
  </si>
  <si>
    <t>M-2777 35-04-M02777_912280231_912280231</t>
  </si>
  <si>
    <t>03.02.2022 06:28:24</t>
  </si>
  <si>
    <t>03.02.2022 09:04:00</t>
  </si>
  <si>
    <t>M-870 EĞRİDERE TR-2 35-02-M00870_912574182_912574182</t>
  </si>
  <si>
    <t>03.02.2022 16:48:39</t>
  </si>
  <si>
    <t>03.02.2022 22:32:30</t>
  </si>
  <si>
    <t>SART TR-5 45-78-M00174_49315761_56384936_56384936</t>
  </si>
  <si>
    <t>03.02.2022 16:18:55</t>
  </si>
  <si>
    <t>03.02.2022 18:04:53</t>
  </si>
  <si>
    <t>03.02.2022 14:35:00</t>
  </si>
  <si>
    <t>03.02.2022 15:12:14</t>
  </si>
  <si>
    <t>03.02.2022 01:04:08</t>
  </si>
  <si>
    <t>03.02.2022 02:02:55</t>
  </si>
  <si>
    <t>03.02.2022 15:26:17</t>
  </si>
  <si>
    <t>03.02.2022 15:27:47</t>
  </si>
  <si>
    <t>03.02.2022 17:53:47</t>
  </si>
  <si>
    <t>03.02.2022 20:22:16</t>
  </si>
  <si>
    <t>M-1932 35-09-M01932_B_56373843_56373843</t>
  </si>
  <si>
    <t>03.02.2022 11:33:31</t>
  </si>
  <si>
    <t>03.02.2022 14:13:20</t>
  </si>
  <si>
    <t>M-1228 35-01-M01228_C_56357965_56357965</t>
  </si>
  <si>
    <t>03.02.2022 14:26:51</t>
  </si>
  <si>
    <t>03.02.2022 15:34:54</t>
  </si>
  <si>
    <t>GÜVENDİK TR-1 45-76-L00086_955238524_955238524</t>
  </si>
  <si>
    <t>03.02.2022 10:26:58</t>
  </si>
  <si>
    <t>03.02.2022 12:19:34</t>
  </si>
  <si>
    <t>K-493 35-01-K00493_C C1_5856258</t>
  </si>
  <si>
    <t>03.02.2022 07:36:17</t>
  </si>
  <si>
    <t>03.02.2022 10:31:49</t>
  </si>
  <si>
    <t>03.02.2022 03:58:18</t>
  </si>
  <si>
    <t>03.02.2022 07:03:30</t>
  </si>
  <si>
    <t>03.02.2022 13:25:55</t>
  </si>
  <si>
    <t>03.02.2022 17:15:08</t>
  </si>
  <si>
    <t>AKHİSAR İM 45-72-A00001_TR-2/8 L01_2058315</t>
  </si>
  <si>
    <t>03.02.2022 09:15:20</t>
  </si>
  <si>
    <t>03.02.2022 09:16:06</t>
  </si>
  <si>
    <t>KORDON TR-2 45-78-M00760_49284086_56391048_56391048</t>
  </si>
  <si>
    <t>03.02.2022 08:52:38</t>
  </si>
  <si>
    <t>03.02.2022 10:43:52</t>
  </si>
  <si>
    <t>03.02.2022 11:10:00</t>
  </si>
  <si>
    <t>03.02.2022 14:51:09</t>
  </si>
  <si>
    <t>TR-95 35-15-M00095_950368836_950368836</t>
  </si>
  <si>
    <t>03.02.2022 10:21:13</t>
  </si>
  <si>
    <t>03.02.2022 11:27:23</t>
  </si>
  <si>
    <t>03.02.2022 10:53:46</t>
  </si>
  <si>
    <t>03.02.2022 17:00:46</t>
  </si>
  <si>
    <t>ÇİLE DM 35-22-M00086_DEĞİRMENDERE DM M03_50064041</t>
  </si>
  <si>
    <t>03.02.2022 03:41:17</t>
  </si>
  <si>
    <t>03.02.2022 04:11:13</t>
  </si>
  <si>
    <t>K-4034 35-01-K04034_911346509_911346509</t>
  </si>
  <si>
    <t>03.02.2022 10:04:42</t>
  </si>
  <si>
    <t>03.02.2022 12:33:04</t>
  </si>
  <si>
    <t>K-3193 35-03-K03193_D K3193-D1b_5811993</t>
  </si>
  <si>
    <t>03.02.2022 21:21:37</t>
  </si>
  <si>
    <t>04.02.2022 00:48:27</t>
  </si>
  <si>
    <t>DM-7/TR-2 35-22-M00053_955269570_955269570</t>
  </si>
  <si>
    <t>03.02.2022 15:39:44</t>
  </si>
  <si>
    <t>03.02.2022 17:13:18</t>
  </si>
  <si>
    <t>M-2757 35-02-M02757_99559100_99559100</t>
  </si>
  <si>
    <t>03.02.2022 11:21:25</t>
  </si>
  <si>
    <t>03.02.2022 14:34:37</t>
  </si>
  <si>
    <t>K-1548 35-01-K01548_911172251_911172251</t>
  </si>
  <si>
    <t>03.02.2022 17:23:51</t>
  </si>
  <si>
    <t>03.02.2022 19:40:33</t>
  </si>
  <si>
    <t>FOÇA TR-65 35-23-L00065_42041523_56395505_56395505</t>
  </si>
  <si>
    <t>03.02.2022 18:25:00</t>
  </si>
  <si>
    <t>03.02.2022 19:32:15</t>
  </si>
  <si>
    <t>DM-10/TR-37 35-22-M00554_955288407_955288407</t>
  </si>
  <si>
    <t>03.02.2022 16:25:57</t>
  </si>
  <si>
    <t>03.02.2022 19:05:38</t>
  </si>
  <si>
    <t>03.02.2022 08:31:22</t>
  </si>
  <si>
    <t>03.02.2022 10:23:49</t>
  </si>
  <si>
    <t>KAPLAN TR-1 35-29-M00091_C_56405965_56405965</t>
  </si>
  <si>
    <t>03.02.2022 08:30:27</t>
  </si>
  <si>
    <t>03.02.2022 11:02:57</t>
  </si>
  <si>
    <t>PARLAK TR-1 35-21-L00074_953358207_953358207</t>
  </si>
  <si>
    <t>03.02.2022 16:32:58</t>
  </si>
  <si>
    <t>04.02.2022 02:15:44</t>
  </si>
  <si>
    <t>TR-82 35-16-L00082_TR-83 L06_72000045</t>
  </si>
  <si>
    <t>03.02.2022 12:19:56</t>
  </si>
  <si>
    <t>03.02.2022 14:45:34</t>
  </si>
  <si>
    <t>03.02.2022 08:19:12</t>
  </si>
  <si>
    <t>03.02.2022 08:22:12</t>
  </si>
  <si>
    <t>HACIHALİLLER TR-1 KÖK 45-71-M00066_45-71-M00066_72238432</t>
  </si>
  <si>
    <t>03.02.2022 14:37:26</t>
  </si>
  <si>
    <t>03.02.2022 17:26:38</t>
  </si>
  <si>
    <t>ÖZDERE M-34 35-25-M00104_35-25-M00104_2376926</t>
  </si>
  <si>
    <t>03.02.2022 17:51:25</t>
  </si>
  <si>
    <t>03.02.2022 18:52:50</t>
  </si>
  <si>
    <t>K-1750 35-08-K01750_35-08-K01750_42108377</t>
  </si>
  <si>
    <t>03.02.2022 17:39:27</t>
  </si>
  <si>
    <t>03.02.2022 17:54:29</t>
  </si>
  <si>
    <t>03.02.2022 12:05:29</t>
  </si>
  <si>
    <t>03.02.2022 13:06:28</t>
  </si>
  <si>
    <t>GÜLKENT TR-5 35-30-M00228_A_56375106_56375106</t>
  </si>
  <si>
    <t>03.02.2022 16:08:19</t>
  </si>
  <si>
    <t>03.02.2022 20:23:49</t>
  </si>
  <si>
    <t>M-30 35-02-M00030_M-33 M05_2117927</t>
  </si>
  <si>
    <t>03.02.2022 22:01:33</t>
  </si>
  <si>
    <t>03.02.2022 22:27:47</t>
  </si>
  <si>
    <t>YELKİ TR-1 DM-2/7  (M-2341) 35-10-M02341_915085318_915085318</t>
  </si>
  <si>
    <t>03.02.2022 10:00:27</t>
  </si>
  <si>
    <t>03.02.2022 11:23:12</t>
  </si>
  <si>
    <t>ÇAVLU TR-3 45-78-L00626_953298709_953298709</t>
  </si>
  <si>
    <t>03.02.2022 00:29:06</t>
  </si>
  <si>
    <t>03.02.2022 01:35:23</t>
  </si>
  <si>
    <t>ÇATALCA TR-3 35-22-M00269_955290282_955290282</t>
  </si>
  <si>
    <t>03.02.2022 09:42:58</t>
  </si>
  <si>
    <t>03.02.2022 17:07:45</t>
  </si>
  <si>
    <t>İKİZTEPE KÖK 45-78-M00258_HatBaşıAyırıcı_53140258 M03_53140258</t>
  </si>
  <si>
    <t>03.02.2022 11:10:26</t>
  </si>
  <si>
    <t>03.02.2022 14:24:29</t>
  </si>
  <si>
    <t>K-1241 35-03-K01241_910244420_910244420</t>
  </si>
  <si>
    <t>03.02.2022 06:54:09</t>
  </si>
  <si>
    <t>03.02.2022 09:03:26</t>
  </si>
  <si>
    <t>DM-14/3B 45-71-M02250_953239187_953239187</t>
  </si>
  <si>
    <t>03.02.2022 20:44:18</t>
  </si>
  <si>
    <t>03.02.2022 21:52:41</t>
  </si>
  <si>
    <t>M-2548 35-09-M02548_97795069_97795069</t>
  </si>
  <si>
    <t>03.02.2022 09:11:04</t>
  </si>
  <si>
    <t>03.02.2022 17:09:40</t>
  </si>
  <si>
    <t>AZMAK TR-1 35-21-L00046_953361381_953361381</t>
  </si>
  <si>
    <t>03.02.2022 10:20:26</t>
  </si>
  <si>
    <t>03.02.2022 22:53:11</t>
  </si>
  <si>
    <t>TR-2/24 45-83-L00024_45-83-L00024_72170863</t>
  </si>
  <si>
    <t>03.02.2022 09:11:37</t>
  </si>
  <si>
    <t>03.02.2022 16:00:12</t>
  </si>
  <si>
    <t>03.02.2022 12:50:21</t>
  </si>
  <si>
    <t>03.02.2022 14:04:28</t>
  </si>
  <si>
    <t>HELVACI TR-2 35-17-M00362_950306404_950306404</t>
  </si>
  <si>
    <t>03.02.2022 21:52:05</t>
  </si>
  <si>
    <t>03.02.2022 23:24:46</t>
  </si>
  <si>
    <t>DM-2/12 35-26-M00832__56359991_56359991</t>
  </si>
  <si>
    <t>03.02.2022 12:37:06</t>
  </si>
  <si>
    <t>03.02.2022 13:52:57</t>
  </si>
  <si>
    <t>K-60 35-01-K00060_911890431_911890431</t>
  </si>
  <si>
    <t>03.02.2022 10:41:36</t>
  </si>
  <si>
    <t>03.02.2022 12:43:59</t>
  </si>
  <si>
    <t>ARİF DURSUN SLM TR 35-26-L00099_DIREK TIPI TRAFO HUCRESI H01_2041794</t>
  </si>
  <si>
    <t>03.02.2022 21:15:23</t>
  </si>
  <si>
    <t>03.02.2022 22:03:43</t>
  </si>
  <si>
    <t>__72410478_72410478</t>
  </si>
  <si>
    <t>03.02.2022 10:07:47</t>
  </si>
  <si>
    <t>03.02.2022 12:32:44</t>
  </si>
  <si>
    <t>YUKARI KIZILCA TR-3 35-27-L00053_913830717_913830717</t>
  </si>
  <si>
    <t>03.02.2022 14:37:09</t>
  </si>
  <si>
    <t>03.02.2022 17:26:53</t>
  </si>
  <si>
    <t>L-111 OVACIK 35-18-L00111_950439462_950439462</t>
  </si>
  <si>
    <t>03.02.2022 11:46:14</t>
  </si>
  <si>
    <t>03.02.2022 20:45:53</t>
  </si>
  <si>
    <t>ALAŞEHİR TR-7 45-73-M00007_945683865_945683865</t>
  </si>
  <si>
    <t>03.02.2022 22:41:00</t>
  </si>
  <si>
    <t>04.02.2022 02:42:22</t>
  </si>
  <si>
    <t>PAYAMLI M-27 (SAKIZAĞACI KÖK) 35-25-M00188_956651401_956651401</t>
  </si>
  <si>
    <t>03.02.2022 09:45:28</t>
  </si>
  <si>
    <t>03.02.2022 12:18:55</t>
  </si>
  <si>
    <t>ÖDEMİŞ İM 35-15-A00001_YENİCEKÖY L04_83647154</t>
  </si>
  <si>
    <t>03.02.2022 01:09:47</t>
  </si>
  <si>
    <t>03.02.2022 01:46:36</t>
  </si>
  <si>
    <t>YENİ LİMAN TR-2 35-21-L00051_A_56407043_56407043</t>
  </si>
  <si>
    <t>03.02.2022 11:48:37</t>
  </si>
  <si>
    <t>03.02.2022 21:41:03</t>
  </si>
  <si>
    <t>DM-19/02A 45-71-M02184_DM-20/20 M03_65995565</t>
  </si>
  <si>
    <t>03.02.2022 08:15:23</t>
  </si>
  <si>
    <t>03.02.2022 09:47:03</t>
  </si>
  <si>
    <t>GÜNEŞLİ KÖK 45-75-M00056_KÖSELER - ULGAR M01_67577915</t>
  </si>
  <si>
    <t>03.02.2022 12:09:08</t>
  </si>
  <si>
    <t>03.02.2022 12:55:33</t>
  </si>
  <si>
    <t>03.02.2022 21:29:17</t>
  </si>
  <si>
    <t>03.02.2022 22:41:47</t>
  </si>
  <si>
    <t>03.02.2022 09:47:10</t>
  </si>
  <si>
    <t>03.02.2022 12:08:17</t>
  </si>
  <si>
    <t>DM-3/TR-11 SEFERİHİSAR 35-14-M00330_956634167_956634167</t>
  </si>
  <si>
    <t>03.02.2022 11:05:10</t>
  </si>
  <si>
    <t>03.02.2022 15:07:17</t>
  </si>
  <si>
    <t>YAZIBAŞI DM-6 35-26-M00634_DM-4 M04_2335691</t>
  </si>
  <si>
    <t>03.02.2022 09:05:17</t>
  </si>
  <si>
    <t>03.02.2022 15:32:47</t>
  </si>
  <si>
    <t>K-1113 35-08-K01113_913450963_913450963</t>
  </si>
  <si>
    <t>03.02.2022 12:00:24</t>
  </si>
  <si>
    <t>03.02.2022 15:21:23</t>
  </si>
  <si>
    <t>YENİFOÇA TR-7 35-23-M00007_950426788_950426788</t>
  </si>
  <si>
    <t>03.02.2022 20:52:09</t>
  </si>
  <si>
    <t>03.02.2022 21:56:22</t>
  </si>
  <si>
    <t>03.02.2022 10:12:17</t>
  </si>
  <si>
    <t>03.02.2022 16:04:37</t>
  </si>
  <si>
    <t>03.02.2022 01:11:52</t>
  </si>
  <si>
    <t>03.02.2022 02:03:28</t>
  </si>
  <si>
    <t>ÇAMLIK DM 35-17-M00173_HatBaşıAyırıcı_65357338 M08_65357338</t>
  </si>
  <si>
    <t>03.02.2022 12:56:54</t>
  </si>
  <si>
    <t>03.02.2022 14:46:57</t>
  </si>
  <si>
    <t>AŞAĞIKIRIKLAR DM 35-16-M00448_TOPÇAM M05_2115968</t>
  </si>
  <si>
    <t>03.02.2022 13:23:20</t>
  </si>
  <si>
    <t>03.02.2022 14:22:39</t>
  </si>
  <si>
    <t>SALİHLİ İM 45-78-A00001_ŞEHİR-2 L08_48928855</t>
  </si>
  <si>
    <t>03.02.2022 04:40:07</t>
  </si>
  <si>
    <t>03.02.2022 04:40:27</t>
  </si>
  <si>
    <t>TR-142 YAĞCILAR KÖK 35-19-M00142_YAĞCILAR M01_72114524</t>
  </si>
  <si>
    <t>03.02.2022 19:03:37</t>
  </si>
  <si>
    <t>03.02.2022 19:53:39</t>
  </si>
  <si>
    <t>K-2929 35-02-K02929_913095546_913095546</t>
  </si>
  <si>
    <t>03.02.2022 20:09:13</t>
  </si>
  <si>
    <t>03.02.2022 22:39:42</t>
  </si>
  <si>
    <t>03.02.2022 14:37:57</t>
  </si>
  <si>
    <t>03.02.2022 15:14:00</t>
  </si>
  <si>
    <t>03.02.2022 16:22:28</t>
  </si>
  <si>
    <t>AKHİSAR İM 45-72-A00001_DM-8 ŞEHİR-2 L05_2058307</t>
  </si>
  <si>
    <t>03.02.2022 09:15:39</t>
  </si>
  <si>
    <t>03.02.2022 09:15:58</t>
  </si>
  <si>
    <t>İM-1/TR-4 35-14-M00310_967149217_967149217</t>
  </si>
  <si>
    <t>03.02.2022 17:32:32</t>
  </si>
  <si>
    <t>03.02.2022 19:17:26</t>
  </si>
  <si>
    <t>HURDACILAR SİTESİ ÖZEL TR 45-71-M01169Ö_ M01_2088659</t>
  </si>
  <si>
    <t>03.02.2022 04:29:00</t>
  </si>
  <si>
    <t>03.02.2022 08:58:55</t>
  </si>
  <si>
    <t>03.02.2022 00:42:53</t>
  </si>
  <si>
    <t>03.02.2022 04:12:17</t>
  </si>
  <si>
    <t>K-1281 35-01-K01281_E_65513349_65513349</t>
  </si>
  <si>
    <t>03.02.2022 06:15:01</t>
  </si>
  <si>
    <t>03.02.2022 08:59:34</t>
  </si>
  <si>
    <t>03.02.2022 08:47:40</t>
  </si>
  <si>
    <t>03.02.2022 10:09:01</t>
  </si>
  <si>
    <t>M-2958(YATIRIM REZERVE) 35-04-M02958_C_56361827_56361827</t>
  </si>
  <si>
    <t>03.02.2022 10:32:37</t>
  </si>
  <si>
    <t>03.02.2022 15:10:07</t>
  </si>
  <si>
    <t>TR-129 35-19-L00129_12057223_56391090_56391090</t>
  </si>
  <si>
    <t>03.02.2022 14:25:27</t>
  </si>
  <si>
    <t>03.02.2022 21:27:24</t>
  </si>
  <si>
    <t>ALAÇATI TR-1 45-73-M00587_45-73-M00587_2356061</t>
  </si>
  <si>
    <t>03.02.2022 10:06:37</t>
  </si>
  <si>
    <t>03.02.2022 17:38:33</t>
  </si>
  <si>
    <t>K-1764 35-01-K01764_911413981_911413981</t>
  </si>
  <si>
    <t>03.02.2022 23:31:42</t>
  </si>
  <si>
    <t>04.02.2022 02:40:35</t>
  </si>
  <si>
    <t>TAYTAN TR-1 KÖK 45-78-M00305__56385744_56385744</t>
  </si>
  <si>
    <t>03.02.2022 02:19:56</t>
  </si>
  <si>
    <t>03.02.2022 03:32:28</t>
  </si>
  <si>
    <t>SANAYİ SİTESİ TR-4 35-17-M00299_7639006 a2b_5936453</t>
  </si>
  <si>
    <t>03.02.2022 12:17:00</t>
  </si>
  <si>
    <t>03.02.2022 12:52:04</t>
  </si>
  <si>
    <t>TR-42 35-19-M00042_6496202_56368708_56368708</t>
  </si>
  <si>
    <t>03.02.2022 05:15:33</t>
  </si>
  <si>
    <t>03.02.2022 09:57:33</t>
  </si>
  <si>
    <t>SEFERİHİSAR İM 35-14-A00002_KÖYLER L09_72378371</t>
  </si>
  <si>
    <t>03.02.2022 18:35:37</t>
  </si>
  <si>
    <t>03.02.2022 19:24:57</t>
  </si>
  <si>
    <t>BALLICA İM 45-72-A00005_TM GİRİŞ M08_2319504</t>
  </si>
  <si>
    <t>03.02.2022 10:25:29</t>
  </si>
  <si>
    <t>03.02.2022 10:54:09</t>
  </si>
  <si>
    <t>K-4590 35-01-K04590_911379202_911379202</t>
  </si>
  <si>
    <t>03.02.2022 08:51:17</t>
  </si>
  <si>
    <t>03.02.2022 10:38:27</t>
  </si>
  <si>
    <t>03.02.2022 19:06:13</t>
  </si>
  <si>
    <t>03.02.2022 20:35:36</t>
  </si>
  <si>
    <t>BADEMLİ TR-11 35-15-L01047_950392783_950392783</t>
  </si>
  <si>
    <t>03.02.2022 11:19:27</t>
  </si>
  <si>
    <t>03.02.2022 15:20:43</t>
  </si>
  <si>
    <t>BADEMLİ TR-14 35-15-L01030_950392640_950392640</t>
  </si>
  <si>
    <t>03.02.2022 19:40:31</t>
  </si>
  <si>
    <t>03.02.2022 21:17:07</t>
  </si>
  <si>
    <t>03.02.2022 10:21:23</t>
  </si>
  <si>
    <t>03.02.2022 10:23:22</t>
  </si>
  <si>
    <t>ÇAMLIK KÖYÜ TR-2 35-13-L00082_946419910_946419910</t>
  </si>
  <si>
    <t>03.02.2022 18:14:14</t>
  </si>
  <si>
    <t>03.02.2022 19:17:25</t>
  </si>
  <si>
    <t>L-401 ALTINYUNUS DM 35-18-L00401_SAĞLIKÇILAR L-477 L15_2326016</t>
  </si>
  <si>
    <t>03.02.2022 10:50:32</t>
  </si>
  <si>
    <t>03.02.2022 11:38:59</t>
  </si>
  <si>
    <t>K-535 35-02-K00535_5731105 f1b_5837745</t>
  </si>
  <si>
    <t>03.02.2022 08:01:55</t>
  </si>
  <si>
    <t>03.02.2022 12:30:14</t>
  </si>
  <si>
    <t>K-1425 35-07-K01425_B 1425b4b_5828042</t>
  </si>
  <si>
    <t>03.02.2022 15:41:44</t>
  </si>
  <si>
    <t>03.02.2022 17:37:20</t>
  </si>
  <si>
    <t>K-1103 35-02-K01103_99573590_99573590</t>
  </si>
  <si>
    <t>03.02.2022 20:58:32</t>
  </si>
  <si>
    <t>04.02.2022 00:15:12</t>
  </si>
  <si>
    <t>03.02.2022 13:24:27</t>
  </si>
  <si>
    <t>03.02.2022 14:21:27</t>
  </si>
  <si>
    <t>K-459 35-01-K00459_912658634_912658634</t>
  </si>
  <si>
    <t>03.02.2022 06:27:48</t>
  </si>
  <si>
    <t>03.02.2022 07:59:01</t>
  </si>
  <si>
    <t>TR-50 45-78-L00050_953255904_953255904</t>
  </si>
  <si>
    <t>03.02.2022 16:33:00</t>
  </si>
  <si>
    <t>03.02.2022 17:00:34</t>
  </si>
  <si>
    <t>03.02.2022 01:07:26</t>
  </si>
  <si>
    <t>03.02.2022 01:12:55</t>
  </si>
  <si>
    <t>03.02.2022 13:50:04</t>
  </si>
  <si>
    <t>03.02.2022 22:42:40</t>
  </si>
  <si>
    <t>EROL ERBİL SULAMA TR-5 35-15-L00863_95000485617_95000485617</t>
  </si>
  <si>
    <t>03.02.2022 11:37:00</t>
  </si>
  <si>
    <t>03.02.2022 13:06:36</t>
  </si>
  <si>
    <t>MASKİ SOMA BELEDİYESİ İÇME SUYU ÖZEL TR 45-82-M00321Ö_DIREK TIPI TRAFO HUCRESI H01_2082768</t>
  </si>
  <si>
    <t>03.02.2022 21:15:27</t>
  </si>
  <si>
    <t>03.02.2022 20:19:12</t>
  </si>
  <si>
    <t>03.02.2022 21:29:43</t>
  </si>
  <si>
    <t>K-1722 35-01-K01722_911510768_911510768</t>
  </si>
  <si>
    <t>03.02.2022 08:43:19</t>
  </si>
  <si>
    <t>03.02.2022 10:42:15</t>
  </si>
  <si>
    <t>BÜYÜKBELEN TR-4 45-80-M00099_956549928_956549928</t>
  </si>
  <si>
    <t>03.02.2022 17:23:31</t>
  </si>
  <si>
    <t>03.02.2022 19:01:50</t>
  </si>
  <si>
    <t>HAMİTLİ TR-1 45-76-L00148_DIREK TIPI TRAFO HUCRESI H01_2093093</t>
  </si>
  <si>
    <t>03.02.2022 23:55:00</t>
  </si>
  <si>
    <t>04.02.2022 01:29:17</t>
  </si>
  <si>
    <t>03.02.2022 02:44:56</t>
  </si>
  <si>
    <t>03.02.2022 02:50:39</t>
  </si>
  <si>
    <t>K-1845 35-03-K01845_TRAFO K01_42296966</t>
  </si>
  <si>
    <t>03.02.2022 00:56:23</t>
  </si>
  <si>
    <t>03.02.2022 03:05:36</t>
  </si>
  <si>
    <t>BÖLCEK-2 TR 35-16-M00023_953336773_953336773</t>
  </si>
  <si>
    <t>03.02.2022 10:28:31</t>
  </si>
  <si>
    <t>03.02.2022 11:53:56</t>
  </si>
  <si>
    <t>K-270 35-01-K00270_E_56365819_56365819</t>
  </si>
  <si>
    <t>03.02.2022 09:50:00</t>
  </si>
  <si>
    <t>03.02.2022 14:34:09</t>
  </si>
  <si>
    <t>TR-150 GÖKDAĞ SİTESİ 35-26-M00150_956624959_956624959</t>
  </si>
  <si>
    <t>03.02.2022 17:14:47</t>
  </si>
  <si>
    <t>03.02.2022 17:56:55</t>
  </si>
  <si>
    <t>03.02.2022 08:25:32</t>
  </si>
  <si>
    <t>03.02.2022 11:02:46</t>
  </si>
  <si>
    <t>PİYALE TM 35-02-A00007_PİYALE-17 K23_2310579</t>
  </si>
  <si>
    <t>03.02.2022 04:13:07</t>
  </si>
  <si>
    <t>03.02.2022 05:54:07</t>
  </si>
  <si>
    <t>K-2313 35-04-K02313_35-04-K02313_2375562</t>
  </si>
  <si>
    <t>03.02.2022 21:48:27</t>
  </si>
  <si>
    <t>03.02.2022 22:42:49</t>
  </si>
  <si>
    <t>TR-51 35-27-M00051_F F03_72824761</t>
  </si>
  <si>
    <t>03.02.2022 16:03:02</t>
  </si>
  <si>
    <t>03.02.2022 18:51:03</t>
  </si>
  <si>
    <t>BIÇAKÇI OVACIK TR-5 35-15-L00084_C_56362281_56362281</t>
  </si>
  <si>
    <t>03.02.2022 17:49:13</t>
  </si>
  <si>
    <t>03.02.2022 19:47:26</t>
  </si>
  <si>
    <t>K-1014 35-01-K01014_911394296_911394296</t>
  </si>
  <si>
    <t>03.02.2022 09:15:03</t>
  </si>
  <si>
    <t>03.02.2022 11:33:21</t>
  </si>
  <si>
    <t>GÜMÜLDÜR DM 35-25-M00100_SEFERİHİSAR M20_2055235</t>
  </si>
  <si>
    <t>03.02.2022 08:27:26</t>
  </si>
  <si>
    <t>03.02.2022 08:58:20</t>
  </si>
  <si>
    <t>L-215 35-18-L00215_8909375_56375228_56375228</t>
  </si>
  <si>
    <t>03.02.2022 18:08:03</t>
  </si>
  <si>
    <t>04.02.2022 01:49:58</t>
  </si>
  <si>
    <t>03.02.2022 08:02:00</t>
  </si>
  <si>
    <t>03.02.2022 09:22:47</t>
  </si>
  <si>
    <t>DM-8/TR-49 45-72-L00943_956530576_956530576</t>
  </si>
  <si>
    <t>03.02.2022 19:04:41</t>
  </si>
  <si>
    <t>03.02.2022 22:33:31</t>
  </si>
  <si>
    <t>L-248 35-18-L00248_950440775_950440775</t>
  </si>
  <si>
    <t>03.02.2022 12:32:25</t>
  </si>
  <si>
    <t>03.02.2022 13:20:14</t>
  </si>
  <si>
    <t>03.02.2022 23:47:47</t>
  </si>
  <si>
    <t>M-7 35-18-M00007_950467510_950467510</t>
  </si>
  <si>
    <t>03.02.2022 10:03:52</t>
  </si>
  <si>
    <t>03.02.2022 12:50:45</t>
  </si>
  <si>
    <t>ÇOBANLAR SUBATAN TR-1 35-15-L00358_B_56371078_56371078</t>
  </si>
  <si>
    <t>03.02.2022 10:07:44</t>
  </si>
  <si>
    <t>03.02.2022 13:35:43</t>
  </si>
  <si>
    <t>MORDOĞAN TR-38 35-21-L00165_A_56379197_56379197</t>
  </si>
  <si>
    <t>03.02.2022 18:09:41</t>
  </si>
  <si>
    <t>03.02.2022 19:43:23</t>
  </si>
  <si>
    <t>03.02.2022 09:18:13</t>
  </si>
  <si>
    <t>03.02.2022 09:19:54</t>
  </si>
  <si>
    <t>İĞDELİ AZMANLAR SOKAK TR-5 35-31-L00343_47904289_56394056_56394056</t>
  </si>
  <si>
    <t>03.02.2022 10:22:35</t>
  </si>
  <si>
    <t>03.02.2022 11:19:17</t>
  </si>
  <si>
    <t>M-1498 35-03-M01498_910169848_910169848</t>
  </si>
  <si>
    <t>03.02.2022 19:57:23</t>
  </si>
  <si>
    <t>03.02.2022 21:51:56</t>
  </si>
  <si>
    <t>L-145 DALYAN DM 35-18-L00145_HAVACILAR L03_72052182</t>
  </si>
  <si>
    <t>03.02.2022 18:48:13</t>
  </si>
  <si>
    <t>03.02.2022 19:07:11</t>
  </si>
  <si>
    <t>03.02.2022 16:05:48</t>
  </si>
  <si>
    <t>03.02.2022 21:12:16</t>
  </si>
  <si>
    <t>03.02.2022 13:14:13</t>
  </si>
  <si>
    <t>03.02.2022 15:14:17</t>
  </si>
  <si>
    <t>M-991 35-03-M00991_910602997_910602997</t>
  </si>
  <si>
    <t>03.02.2022 19:58:00</t>
  </si>
  <si>
    <t>04.02.2022 01:04:12</t>
  </si>
  <si>
    <t>03.02.2022 18:43:00</t>
  </si>
  <si>
    <t>03.02.2022 21:14:52</t>
  </si>
  <si>
    <t>KINIK TR-10 35-24-L00010_955220982_955220982</t>
  </si>
  <si>
    <t>03.02.2022 10:30:49</t>
  </si>
  <si>
    <t>03.02.2022 13:57:49</t>
  </si>
  <si>
    <t>03.02.2022 10:35:51</t>
  </si>
  <si>
    <t>03.02.2022 16:38:32</t>
  </si>
  <si>
    <t>K-1517 35-01-K01517_911088980_911088980</t>
  </si>
  <si>
    <t>03.02.2022 13:49:21</t>
  </si>
  <si>
    <t>03.02.2022 17:23:12</t>
  </si>
  <si>
    <t>ÖZBEK DM (TR-315) 35-19-M00044_HatBaşıAyırıcı_53137512 M06_53137512</t>
  </si>
  <si>
    <t>03.02.2022 09:16:01</t>
  </si>
  <si>
    <t>03.02.2022 10:38:10</t>
  </si>
  <si>
    <t>TR-29 35-17-M00029_950300217_950300217</t>
  </si>
  <si>
    <t>03.02.2022 17:26:17</t>
  </si>
  <si>
    <t>03.02.2022 23:35:11</t>
  </si>
  <si>
    <t>CAFERBEYLI TR-2 45-78-L00704_953279956_953279956</t>
  </si>
  <si>
    <t>03.02.2022 15:45:15</t>
  </si>
  <si>
    <t>03.02.2022 17:02:13</t>
  </si>
  <si>
    <t>ALAŞEHİR TR-69 45-73-M00069_A_56352503_56352503</t>
  </si>
  <si>
    <t>03.02.2022 10:05:28</t>
  </si>
  <si>
    <t>03.02.2022 12:04:57</t>
  </si>
  <si>
    <t>ÇANAKÇI KÖK 45-79-M00194_HatBaşıAyırıcı_53134479 M01_53134479</t>
  </si>
  <si>
    <t>03.02.2022 06:38:01</t>
  </si>
  <si>
    <t>M-1258 35-03-M01258_35-03-M01258_2346877</t>
  </si>
  <si>
    <t>03.02.2022 09:41:17</t>
  </si>
  <si>
    <t>03.02.2022 12:52:02</t>
  </si>
  <si>
    <t>M-991 35-03-M00991_G_56368815_56368815</t>
  </si>
  <si>
    <t>03.02.2022 16:22:59</t>
  </si>
  <si>
    <t>03.02.2022 17:45:28</t>
  </si>
  <si>
    <t>K-217 35-01-K00217_D_56376757_56376757</t>
  </si>
  <si>
    <t>03.02.2022 15:01:13</t>
  </si>
  <si>
    <t>03.02.2022 17:46:30</t>
  </si>
  <si>
    <t>BÜYÜKKENT SİTESİ TR 35-21-L00028_A A1B_5826951</t>
  </si>
  <si>
    <t>03.02.2022 11:54:53</t>
  </si>
  <si>
    <t>03.02.2022 17:35:44</t>
  </si>
  <si>
    <t>K-290 35-01-K00290__72410743_72410743</t>
  </si>
  <si>
    <t>03.02.2022 02:50:08</t>
  </si>
  <si>
    <t>03.02.2022 05:02:24</t>
  </si>
  <si>
    <t>M-1043 35-02-M01043_913492594_913492594</t>
  </si>
  <si>
    <t>03.02.2022 14:33:27</t>
  </si>
  <si>
    <t>03.02.2022 15:59:10</t>
  </si>
  <si>
    <t>03.02.2022 11:37:50</t>
  </si>
  <si>
    <t>03.02.2022 12:33:23</t>
  </si>
  <si>
    <t>03.02.2022 18:03:30</t>
  </si>
  <si>
    <t>03.02.2022 18:29:37</t>
  </si>
  <si>
    <t>DM08/TR40 45-73-M00002_945679768_945679768</t>
  </si>
  <si>
    <t>03.02.2022 17:18:00</t>
  </si>
  <si>
    <t>03.02.2022 17:56:16</t>
  </si>
  <si>
    <t>DÜNDARLI TR-1 35-24-M00202_955222349_955222349</t>
  </si>
  <si>
    <t>03.02.2022 12:47:32</t>
  </si>
  <si>
    <t>03.02.2022 15:41:47</t>
  </si>
  <si>
    <t>DM-1/53-A 45-71-M00941_953239562_953239562</t>
  </si>
  <si>
    <t>03.02.2022 07:16:15</t>
  </si>
  <si>
    <t>03.02.2022 10:57:29</t>
  </si>
  <si>
    <t>03.02.2022 09:08:35</t>
  </si>
  <si>
    <t>03.02.2022 09:13:09</t>
  </si>
  <si>
    <t>ÇAYLI TR-12 35-15-L00197_35-15-L00197_2365423</t>
  </si>
  <si>
    <t>03.02.2022 00:04:17</t>
  </si>
  <si>
    <t>03.02.2022 04:29:55</t>
  </si>
  <si>
    <t>ALAÇATI TR-2 45-73-M00590_45-73-M00590_2357966</t>
  </si>
  <si>
    <t>03.02.2022 10:25:04</t>
  </si>
  <si>
    <t>03.02.2022 17:40:28</t>
  </si>
  <si>
    <t>TIRMANLAR DM 35-16-M00171_HatBaşıAyırıcı_74718568 M03_74718568</t>
  </si>
  <si>
    <t>03.02.2022 14:21:37</t>
  </si>
  <si>
    <t>03.02.2022 14:21:57</t>
  </si>
  <si>
    <t>ÖZPINAR TR-1 45-79-M00547_945563169_945563169</t>
  </si>
  <si>
    <t>03.02.2022 17:56:19</t>
  </si>
  <si>
    <t>03.02.2022 18:38:33</t>
  </si>
  <si>
    <t>GÖKÇEALAN TR-2 35-13-L00086_946418604_946418604</t>
  </si>
  <si>
    <t>03.02.2022 13:15:01</t>
  </si>
  <si>
    <t>03.02.2022 15:09:03</t>
  </si>
  <si>
    <t>TR-8 45-78-L00008_953264867_953264867</t>
  </si>
  <si>
    <t>03.02.2022 08:56:38</t>
  </si>
  <si>
    <t>03.02.2022 12:12:12</t>
  </si>
  <si>
    <t>L-55 ÖZMET 35-14-L00055_956658609_956658609</t>
  </si>
  <si>
    <t>03.02.2022 16:10:06</t>
  </si>
  <si>
    <t>DM-3/TR-33 35-26-M01259_TR-146 M02_53039959</t>
  </si>
  <si>
    <t>03.02.2022 04:05:26</t>
  </si>
  <si>
    <t>03.02.2022 10:09:32</t>
  </si>
  <si>
    <t>03.02.2022 18:45:16</t>
  </si>
  <si>
    <t>03.02.2022 20:38:55</t>
  </si>
  <si>
    <t>DM-1/81 35-29-M00081_950337654_950337654</t>
  </si>
  <si>
    <t>03.02.2022 00:27:48</t>
  </si>
  <si>
    <t>03.02.2022 03:00:02</t>
  </si>
  <si>
    <t>DM-8/7 KAZIMKARABEKİR İ.Ö.O 45-71-M00294_953240079_953240079</t>
  </si>
  <si>
    <t>03.02.2022 11:11:01</t>
  </si>
  <si>
    <t>03.02.2022 14:33:46</t>
  </si>
  <si>
    <t>ELMABAĞ DM 35-15-L00317_BOZDAĞ L06_66822279</t>
  </si>
  <si>
    <t>03.02.2022 11:03:37</t>
  </si>
  <si>
    <t>03.02.2022 12:10:13</t>
  </si>
  <si>
    <t>M-1538 35-01-M01538_911141591_911141591</t>
  </si>
  <si>
    <t>03.02.2022 14:40:43</t>
  </si>
  <si>
    <t>03.02.2022 15:55:50</t>
  </si>
  <si>
    <t>BOZDAĞ TR-1 35-15-L00309_DAĞITIM TRAFO BOZDAĞ TR-1 L05_67033478</t>
  </si>
  <si>
    <t>03.02.2022 07:29:15</t>
  </si>
  <si>
    <t>03.02.2022 12:04:39</t>
  </si>
  <si>
    <t>DAĞDERE TR-3 45-72-M00258_B_66325043_66325043</t>
  </si>
  <si>
    <t>03.02.2022 21:27:22</t>
  </si>
  <si>
    <t>03.02.2022 23:02:58</t>
  </si>
  <si>
    <t>03.02.2022 14:26:05</t>
  </si>
  <si>
    <t>03.02.2022 15:55:23</t>
  </si>
  <si>
    <t>03.02.2022 09:15:26</t>
  </si>
  <si>
    <t>03.02.2022 09:16:02</t>
  </si>
  <si>
    <t>ŞAŞAL TR-1 35-22-M00283_DIREK TIPI TRAFO HUCRESI H01_2111399</t>
  </si>
  <si>
    <t>03.02.2022 08:00:24</t>
  </si>
  <si>
    <t>03.02.2022 09:32:26</t>
  </si>
  <si>
    <t>03.02.2022 00:43:08</t>
  </si>
  <si>
    <t>03.02.2022 02:29:07</t>
  </si>
  <si>
    <t>BEYOBA TR-3 45-72-M00420_956491904_956491904</t>
  </si>
  <si>
    <t>03.02.2022 20:49:33</t>
  </si>
  <si>
    <t>03.02.2022 21:30:59</t>
  </si>
  <si>
    <t>AŞAĞI ŞAŞAL TR-1 35-22-M00224_955274775_955274775</t>
  </si>
  <si>
    <t>03.02.2022 11:47:30</t>
  </si>
  <si>
    <t>03.02.2022 15:36:29</t>
  </si>
  <si>
    <t>SOMA TR-21/2 45-82-M00116_A_56388588_56388588</t>
  </si>
  <si>
    <t>03.02.2022 23:10:44</t>
  </si>
  <si>
    <t>03.02.2022 23:28:36</t>
  </si>
  <si>
    <t>K-1654 35-07-K01654_97514207_97514207</t>
  </si>
  <si>
    <t>03.02.2022 14:42:57</t>
  </si>
  <si>
    <t>03.02.2022 16:52:03</t>
  </si>
  <si>
    <t>MENEMEN DM-3/10 35-28-L00096_MENEMEN TR-66 L01_66804393</t>
  </si>
  <si>
    <t>03.02.2022 05:23:37</t>
  </si>
  <si>
    <t>03.02.2022 06:13:20</t>
  </si>
  <si>
    <t>İZZETTİN BATISI TARIMSAL SULAMA TR-2 45-83-M00441_45-83-M00441_2362051</t>
  </si>
  <si>
    <t>03.02.2022 10:31:48</t>
  </si>
  <si>
    <t>03.02.2022 12:19:10</t>
  </si>
  <si>
    <t>K-1113 35-08-K01113_962010183_962010183</t>
  </si>
  <si>
    <t>03.02.2022 10:06:46</t>
  </si>
  <si>
    <t>03.02.2022 11:49:24</t>
  </si>
  <si>
    <t>OĞLANANASI TR-3 35-22-M00257_955257434_955257434</t>
  </si>
  <si>
    <t>03.02.2022 15:37:45</t>
  </si>
  <si>
    <t>03.02.2022 19:55:24</t>
  </si>
  <si>
    <t>DM06/TR02 45-73-M00052_E DM6-TR02/E-1_45110382</t>
  </si>
  <si>
    <t>03.02.2022 09:15:15</t>
  </si>
  <si>
    <t>03.02.2022 18:33:56</t>
  </si>
  <si>
    <t>L-36 35-18-L00036__72410821_72410821</t>
  </si>
  <si>
    <t>03.02.2022 11:45:05</t>
  </si>
  <si>
    <t>03.02.2022 15:31:46</t>
  </si>
  <si>
    <t>03.02.2022 19:00:00</t>
  </si>
  <si>
    <t>03.02.2022 19:05:12</t>
  </si>
  <si>
    <t>GERELİ KÖYÜ KAVAKKUYU TR 4 35-15-M00221_D_56361814_56361814</t>
  </si>
  <si>
    <t>03.02.2022 19:33:28</t>
  </si>
  <si>
    <t>03.02.2022 20:11:45</t>
  </si>
  <si>
    <t>03.02.2022 07:55:07</t>
  </si>
  <si>
    <t>03.02.2022 14:41:00</t>
  </si>
  <si>
    <t>M-3146 35-03-M03146_912694774_912694774</t>
  </si>
  <si>
    <t>03.02.2022 05:25:45</t>
  </si>
  <si>
    <t>03.02.2022 08:40:22</t>
  </si>
  <si>
    <t>03.02.2022 13:41:13</t>
  </si>
  <si>
    <t>03.02.2022 13:46:02</t>
  </si>
  <si>
    <t>K-325 35-01-K00325_910760186_910760186</t>
  </si>
  <si>
    <t>03.02.2022 09:52:19</t>
  </si>
  <si>
    <t>03.02.2022 16:02:15</t>
  </si>
  <si>
    <t>K-2007 35-01-K02007_910659564_910659564</t>
  </si>
  <si>
    <t>03.02.2022 11:37:31</t>
  </si>
  <si>
    <t>03.02.2022 14:54:58</t>
  </si>
  <si>
    <t>YENİFOÇA TR-24 35-23-M00024_950417664_950417664</t>
  </si>
  <si>
    <t>03.02.2022 10:50:06</t>
  </si>
  <si>
    <t>03.02.2022 11:32:00</t>
  </si>
  <si>
    <t>ERDOĞAN ŞENER VE ARK.TARIMSAL SULAMA GRUBU 45-71-M01632_45-71-M01632_2369274</t>
  </si>
  <si>
    <t>03.02.2022 12:14:38</t>
  </si>
  <si>
    <t>03.02.2022 13:38:28</t>
  </si>
  <si>
    <t>M-2958(YATIRIM REZERVE) 35-04-M02958_A_56361826_56361826</t>
  </si>
  <si>
    <t>03.02.2022 10:33:43</t>
  </si>
  <si>
    <t>03.02.2022 15:10:47</t>
  </si>
  <si>
    <t>TR-57 BAKSAN 35-19-L00057_35-19-L00057_81706773</t>
  </si>
  <si>
    <t>03.02.2022 08:58:39</t>
  </si>
  <si>
    <t>03.02.2022 09:36:15</t>
  </si>
  <si>
    <t>M-251 35-09-M00251_M-252 M03_47547415</t>
  </si>
  <si>
    <t>03.02.2022 10:55:08</t>
  </si>
  <si>
    <t>03.02.2022 11:06:40</t>
  </si>
  <si>
    <t>TR-2/76 45-83-M00774_95001213491_95001213491</t>
  </si>
  <si>
    <t>03.02.2022 23:25:47</t>
  </si>
  <si>
    <t>03.02.2022 23:55:54</t>
  </si>
  <si>
    <t>ÖRENCİK TR-1 45-73-M00551_A_56401970_56401970</t>
  </si>
  <si>
    <t>03.02.2022 10:03:26</t>
  </si>
  <si>
    <t>03.02.2022 11:13:08</t>
  </si>
  <si>
    <t>TR-101 45-78-L00101_TR-104 DEN GİRİŞ L06_61216270</t>
  </si>
  <si>
    <t>03.02.2022 02:20:07</t>
  </si>
  <si>
    <t>03.02.2022 02:20:37</t>
  </si>
  <si>
    <t>MENEMEN TR-24 35-28-L00024_953385680_953385680</t>
  </si>
  <si>
    <t>03.02.2022 10:29:58</t>
  </si>
  <si>
    <t>03.02.2022 14:05:48</t>
  </si>
  <si>
    <t>KUŞÇULAR DM 35-19-M00461_ALAÇATI-1 GİRİŞ M01_47229995</t>
  </si>
  <si>
    <t>03.02.2022 09:26:47</t>
  </si>
  <si>
    <t>03.02.2022 09:36:21</t>
  </si>
  <si>
    <t>03.02.2022 04:04:55</t>
  </si>
  <si>
    <t>K-18 35-04-K00018_910617481_910617481</t>
  </si>
  <si>
    <t>03.02.2022 02:05:05</t>
  </si>
  <si>
    <t>03.02.2022 04:28:57</t>
  </si>
  <si>
    <t>03.02.2022 22:01:40</t>
  </si>
  <si>
    <t>04.02.2022 01:23:48</t>
  </si>
  <si>
    <t>TR-31 45-77-L00031_945489494_945489494</t>
  </si>
  <si>
    <t>03.02.2022 09:34:12</t>
  </si>
  <si>
    <t>03.02.2022 11:09:50</t>
  </si>
  <si>
    <t>TR-170 35-15-M00412_950356672_950356672</t>
  </si>
  <si>
    <t>03.02.2022 14:37:29</t>
  </si>
  <si>
    <t>03.02.2022 19:21:41</t>
  </si>
  <si>
    <t>M-13 GERMİYAN 35-18-M00184_C_76954012_76954012</t>
  </si>
  <si>
    <t>03.02.2022 11:42:50</t>
  </si>
  <si>
    <t>03.02.2022 13:35:13</t>
  </si>
  <si>
    <t>03.02.2022 08:24:55</t>
  </si>
  <si>
    <t>03.02.2022 18:33:37</t>
  </si>
  <si>
    <t>03.02.2022 20:46:30</t>
  </si>
  <si>
    <t>TR-32 35-13-L00032_946422775_946422775</t>
  </si>
  <si>
    <t>03.02.2022 11:27:34</t>
  </si>
  <si>
    <t>03.02.2022 13:01:42</t>
  </si>
  <si>
    <t>K-429 35-01-K00429_D_56375785_56375785</t>
  </si>
  <si>
    <t>03.02.2022 23:34:14</t>
  </si>
  <si>
    <t>04.02.2022 02:54:47</t>
  </si>
  <si>
    <t>K-2313 35-04-K02313_99341414_99341414</t>
  </si>
  <si>
    <t>03.02.2022 19:06:00</t>
  </si>
  <si>
    <t>03.02.2022 19:59:39</t>
  </si>
  <si>
    <t>ÇAMÖNÜ TR-1 35-22-M00165_C_56368702_56368702</t>
  </si>
  <si>
    <t>03.02.2022 01:27:23</t>
  </si>
  <si>
    <t>03.02.2022 03:59:08</t>
  </si>
  <si>
    <t>03.02.2022 09:38:00</t>
  </si>
  <si>
    <t>03.02.2022 17:14:26</t>
  </si>
  <si>
    <t>L-140 35-18-L00140_HatBaşıAyırıcı_53138252 L09_53138252</t>
  </si>
  <si>
    <t>03.02.2022 10:13:29</t>
  </si>
  <si>
    <t>03.02.2022 17:56:46</t>
  </si>
  <si>
    <t>TR-1/84 (ERBİLLER) 45-83-M00084_48104313_56401376_56401376</t>
  </si>
  <si>
    <t>03.02.2022 08:06:52</t>
  </si>
  <si>
    <t>03.02.2022 10:09:05</t>
  </si>
  <si>
    <t>MATARLI KÖYÜ TR-1 45-73-M00325_A_56393734_56393734</t>
  </si>
  <si>
    <t>03.02.2022 10:46:22</t>
  </si>
  <si>
    <t>03.02.2022 13:02:18</t>
  </si>
  <si>
    <t>YUNTDAĞIKÖSELER KÖYÜ TR-1 45-71-M01748_953214289_953214289</t>
  </si>
  <si>
    <t>03.02.2022 21:01:40</t>
  </si>
  <si>
    <t>03.02.2022 23:42:09</t>
  </si>
  <si>
    <t>DM06/TR02 45-73-M00052_D_56355664_56355664</t>
  </si>
  <si>
    <t>03.02.2022 09:16:41</t>
  </si>
  <si>
    <t>03.02.2022 18:35:13</t>
  </si>
  <si>
    <t>M-2958(YATIRIM REZERVE) 35-04-M02958_R_56362055_56362055</t>
  </si>
  <si>
    <t>03.02.2022 17:32:46</t>
  </si>
  <si>
    <t>03.02.2022 21:33:12</t>
  </si>
  <si>
    <t>TR-1/3G (HEKİMOĞLU) 45-71-M01860_953201684_953201684</t>
  </si>
  <si>
    <t>03.02.2022 03:06:42</t>
  </si>
  <si>
    <t>03.02.2022 04:38:15</t>
  </si>
  <si>
    <t>03.02.2022 09:02:57</t>
  </si>
  <si>
    <t>03.02.2022 09:14:00</t>
  </si>
  <si>
    <t>HACIYUSUF TR-1 45-82-M00250_945533013_945533013</t>
  </si>
  <si>
    <t>03.02.2022 16:16:01</t>
  </si>
  <si>
    <t>03.02.2022 20:36:25</t>
  </si>
  <si>
    <t>M-33 CUMHURİYET 35-25-M00102_B_56355131_56355131</t>
  </si>
  <si>
    <t>03.02.2022 09:09:56</t>
  </si>
  <si>
    <t>03.02.2022 11:24:45</t>
  </si>
  <si>
    <t>L-182 35-18-L00182_11328885_56370497_56370497</t>
  </si>
  <si>
    <t>03.02.2022 04:39:00</t>
  </si>
  <si>
    <t>03.02.2022 05:49:25</t>
  </si>
  <si>
    <t>03.02.2022 04:37:42</t>
  </si>
  <si>
    <t>03.02.2022 08:13:13</t>
  </si>
  <si>
    <t>MEYİKLER TR-1 45-74-M00262_A_56352137_56352137</t>
  </si>
  <si>
    <t>03.02.2022 08:47:07</t>
  </si>
  <si>
    <t>03.02.2022 11:33:59</t>
  </si>
  <si>
    <t>GÜMÜLDÜR DM 35-25-M00100_TAHTALI-3 M06_2054412</t>
  </si>
  <si>
    <t>03.02.2022 01:06:47</t>
  </si>
  <si>
    <t>03.02.2022 01:14:00</t>
  </si>
  <si>
    <t>HELİMLER MAHALLESİ TR-1 45-78-M00660_49210164_56391572_56391572</t>
  </si>
  <si>
    <t>03.02.2022 08:34:20</t>
  </si>
  <si>
    <t>03.02.2022 11:11:12</t>
  </si>
  <si>
    <t>K-290 35-01-K00290__73315849_73315849</t>
  </si>
  <si>
    <t>03.02.2022 07:39:05</t>
  </si>
  <si>
    <t>03.02.2022 08:48:42</t>
  </si>
  <si>
    <t>SOMA TR-23/1 45-82-M00117_945540313_945540313</t>
  </si>
  <si>
    <t>03.02.2022 14:28:34</t>
  </si>
  <si>
    <t>03.02.2022 17:54:18</t>
  </si>
  <si>
    <t>YENİFOÇA TR-38 35-23-M00038_A a1b_42106526</t>
  </si>
  <si>
    <t>03.02.2022 04:02:15</t>
  </si>
  <si>
    <t>03.02.2022 05:09:31</t>
  </si>
  <si>
    <t>K-2312 35-03-K02312_910280148_910280148</t>
  </si>
  <si>
    <t>03.02.2022 10:55:26</t>
  </si>
  <si>
    <t>03.02.2022 16:58:06</t>
  </si>
  <si>
    <t>K-866 35-03-K00866_910882951_910882951</t>
  </si>
  <si>
    <t>03.02.2022 17:51:17</t>
  </si>
  <si>
    <t>03.02.2022 18:57:23</t>
  </si>
  <si>
    <t>K-11 35-01-K00011_911168007_911168007</t>
  </si>
  <si>
    <t>03.02.2022 13:18:20</t>
  </si>
  <si>
    <t>03.02.2022 16:19:20</t>
  </si>
  <si>
    <t>YAYLA KÖYÜ TR-1 35-21-L00093_DIREK TIPI TRAFO HUCRESI H01_2086619</t>
  </si>
  <si>
    <t>03.02.2022 12:25:17</t>
  </si>
  <si>
    <t>03.02.2022 14:17:25</t>
  </si>
  <si>
    <t>03.02.2022 09:12:59</t>
  </si>
  <si>
    <t>03.02.2022 18:53:10</t>
  </si>
  <si>
    <t>HAMİT TR-2 45-72-M00229_956523086_956523086</t>
  </si>
  <si>
    <t>03.02.2022 21:46:45</t>
  </si>
  <si>
    <t>03.02.2022 23:59:32</t>
  </si>
  <si>
    <t>03.02.2022 06:07:00</t>
  </si>
  <si>
    <t>03.02.2022 10:44:36</t>
  </si>
  <si>
    <t>TURGUTALP KÖK 45-71-M00260_HatBaşıAyırıcı_53134436 M04_53134436</t>
  </si>
  <si>
    <t>03.02.2022 12:34:39</t>
  </si>
  <si>
    <t>03.02.2022 15:27:33</t>
  </si>
  <si>
    <t>K-1845 35-03-K01845_35-03-K01845_42296967</t>
  </si>
  <si>
    <t>03.02.2022 09:21:40</t>
  </si>
  <si>
    <t>03.02.2022 13:25:29</t>
  </si>
  <si>
    <t>ALİ GÜLKAYNAK ÖZEL 35-22-M00468Ö_DIREK TIPI TRAFO HUCRESI H01_2037682</t>
  </si>
  <si>
    <t>03.02.2022 10:27:23</t>
  </si>
  <si>
    <t>03.02.2022 11:15:50</t>
  </si>
  <si>
    <t>K-138 GÖRECE 35-22-K00138_955261633_955261633</t>
  </si>
  <si>
    <t>03.02.2022 20:37:19</t>
  </si>
  <si>
    <t>03.02.2022 21:34:32</t>
  </si>
  <si>
    <t>03.02.2022 08:01:45</t>
  </si>
  <si>
    <t>03.02.2022 12:55:05</t>
  </si>
  <si>
    <t>AHMET KOCA TARIMSAL SULAMA GRB TR-2 45-71-M00904_45-71-M00904_2355899</t>
  </si>
  <si>
    <t>03.02.2022 10:49:14</t>
  </si>
  <si>
    <t>03.02.2022 12:34:28</t>
  </si>
  <si>
    <t>DM-20/13 (ÇAPRA KABİN) 45-71-M00272_TR-84 M03_2042789</t>
  </si>
  <si>
    <t>03.02.2022 06:38:00</t>
  </si>
  <si>
    <t>03.02.2022 08:10:35</t>
  </si>
  <si>
    <t>BALLICA İM 45-72-A00005_HatBaşıAyırıcı_53140152 L02_53140152</t>
  </si>
  <si>
    <t>03.02.2022 15:40:47</t>
  </si>
  <si>
    <t>03.02.2022 18:31:10</t>
  </si>
  <si>
    <t>03.02.2022 22:31:26</t>
  </si>
  <si>
    <t>03.02.2022 23:31:36</t>
  </si>
  <si>
    <t>ESKİ ORHANLI M-89 35-14-M00089_DIREK TIPI TRAFO HUCRESI H01_2125446</t>
  </si>
  <si>
    <t>03.02.2022 10:06:45</t>
  </si>
  <si>
    <t>03.02.2022 12:03:39</t>
  </si>
  <si>
    <t>GÜLBAHÇE TR-21 (TR-280) 35-19-L00280_956672683_956672683</t>
  </si>
  <si>
    <t>03.02.2022 12:49:29</t>
  </si>
  <si>
    <t>03.02.2022 21:40:15</t>
  </si>
  <si>
    <t>KÜÇÜKBAHÇE KÖYÜ TR-1 35-21-L00085_35-21-L00085_2375929</t>
  </si>
  <si>
    <t>AG Sigorta Atığı</t>
  </si>
  <si>
    <t>03.02.2022 03:02:58</t>
  </si>
  <si>
    <t>03.02.2022 12:45:33</t>
  </si>
  <si>
    <t>BAŞKÖY TR-1 35-29-L00229_B_56395256_56395256</t>
  </si>
  <si>
    <t>03.02.2022 08:20:43</t>
  </si>
  <si>
    <t>03.02.2022 11:48:09</t>
  </si>
  <si>
    <t>ÇOLAKOĞLU SİTESİ TR 35-17-M00195_ M01_2098154</t>
  </si>
  <si>
    <t>03.02.2022 15:46:00</t>
  </si>
  <si>
    <t>03.02.2022 18:56:10</t>
  </si>
  <si>
    <t>L-287 SCOTCH PARK 35-18-L00287_11330279_56371861_56371861</t>
  </si>
  <si>
    <t>03.02.2022 04:55:25</t>
  </si>
  <si>
    <t>03.02.2022 10:38:45</t>
  </si>
  <si>
    <t>DM-12/TR-16 45-72-L00939_DM-12/TR-1 L01_61366551</t>
  </si>
  <si>
    <t>03.02.2022 09:40:06</t>
  </si>
  <si>
    <t>03.02.2022 12:57:47</t>
  </si>
  <si>
    <t>BERGAMA İM-1 35-16-A00001_ŞEHİR-3 L03_2093767</t>
  </si>
  <si>
    <t>03.02.2022 11:39:58</t>
  </si>
  <si>
    <t>03.02.2022 11:43:57</t>
  </si>
  <si>
    <t>M-486 35-17-M00486_950306388_950306388</t>
  </si>
  <si>
    <t>03.02.2022 21:49:53</t>
  </si>
  <si>
    <t>03.02.2022 23:44:44</t>
  </si>
  <si>
    <t>03.02.2022 14:15:12</t>
  </si>
  <si>
    <t>03.02.2022 14:22:22</t>
  </si>
  <si>
    <t>MURADİYE TR 2/A 45-71-M00201_A_56400608_56400608</t>
  </si>
  <si>
    <t>03.02.2022 07:43:52</t>
  </si>
  <si>
    <t>03.02.2022 10:25:46</t>
  </si>
  <si>
    <t>DM-5/TR-10 (ESKİ TR-41) 35-26-M01361_E E01_57783127</t>
  </si>
  <si>
    <t>03.02.2022 18:18:14</t>
  </si>
  <si>
    <t>03.02.2022 19:42:06</t>
  </si>
  <si>
    <t>ILIPINAR KÖK 35-23-M00154_ILIPINAR SULAMA ÇIKIŞI M08_67163398</t>
  </si>
  <si>
    <t>03.02.2022 11:51:43</t>
  </si>
  <si>
    <t>03.02.2022 15:29:18</t>
  </si>
  <si>
    <t>HACIYUSUF TR-1 45-82-M00250_A_56404050_56404050</t>
  </si>
  <si>
    <t>03.02.2022 12:20:00</t>
  </si>
  <si>
    <t>03.02.2022 14:10:37</t>
  </si>
  <si>
    <t>M-2708 35-02-M02708_C_77269683_77269683</t>
  </si>
  <si>
    <t>03.02.2022 07:13:46</t>
  </si>
  <si>
    <t>03.02.2022 08:07:38</t>
  </si>
  <si>
    <t>03.02.2022 17:32:03</t>
  </si>
  <si>
    <t>03.02.2022 23:09:37</t>
  </si>
  <si>
    <t>PELİTALAN TR-1 45-71-M01570_A_56385288_56385288</t>
  </si>
  <si>
    <t>03.02.2022 14:34:11</t>
  </si>
  <si>
    <t>03.02.2022 19:31:53</t>
  </si>
  <si>
    <t>ÇİFTLİK İM 35-18-A00003_HatBaşıAyırıcı_53138384 L12_53138384</t>
  </si>
  <si>
    <t>03.02.2022 14:34:00</t>
  </si>
  <si>
    <t>03.02.2022 15:47:07</t>
  </si>
  <si>
    <t>ÇOBANLAR TR-1 35-16-M00085_47462204_65513544_65513544</t>
  </si>
  <si>
    <t>03.02.2022 07:55:00</t>
  </si>
  <si>
    <t>03.02.2022 09:19:26</t>
  </si>
  <si>
    <t>L-322 AKKENT SİTESİ 35-18-L00322_950449484_950449484</t>
  </si>
  <si>
    <t>03.02.2022 09:48:11</t>
  </si>
  <si>
    <t>03.02.2022 12:24:50</t>
  </si>
  <si>
    <t>03.02.2022 17:37:59</t>
  </si>
  <si>
    <t>04.02.2022 01:44:54</t>
  </si>
  <si>
    <t>GERENKÖY TR-6 35-23-M00152_950415625_950415625</t>
  </si>
  <si>
    <t>01.02.2022 00:16:57</t>
  </si>
  <si>
    <t>01.02.2022 02:09:45</t>
  </si>
  <si>
    <t>01.02.2022 01:46:46</t>
  </si>
  <si>
    <t>01.02.2022 03:13:29</t>
  </si>
  <si>
    <t>K-879 35-01-K00879_35-01-K00879_65659507</t>
  </si>
  <si>
    <t>01.02.2022 01:52:06</t>
  </si>
  <si>
    <t>01.02.2022 02:47:28</t>
  </si>
  <si>
    <t>OSMANGAZİ İM 35-02-A00004_SÜLEYMANİYE K15_2101349</t>
  </si>
  <si>
    <t>01.02.2022 02:27:32</t>
  </si>
  <si>
    <t>01.02.2022 02:56:00</t>
  </si>
  <si>
    <t>K-1919 35-10-K01919_99283064_99283064</t>
  </si>
  <si>
    <t>01.02.2022 02:48:04</t>
  </si>
  <si>
    <t>01.02.2022 04:02:02</t>
  </si>
  <si>
    <t>L-96 35-18-L00096_950453459_950453459</t>
  </si>
  <si>
    <t>01.02.2022 03:21:29</t>
  </si>
  <si>
    <t>01.02.2022 04:13:21</t>
  </si>
  <si>
    <t>PİYALE TM 35-02-A00007_PİYALE-29 K40_2310560</t>
  </si>
  <si>
    <t>01.02.2022 03:41:50</t>
  </si>
  <si>
    <t>01.02.2022 03:43:05</t>
  </si>
  <si>
    <t>EMCELLİ TR-2 45-79-M00304_945555499_945555499</t>
  </si>
  <si>
    <t>01.02.2022 04:14:58</t>
  </si>
  <si>
    <t>01.02.2022 04:45:27</t>
  </si>
  <si>
    <t>L-426 ESKİ GARAJ 35-18-L00426_35-18-L00426_66340330</t>
  </si>
  <si>
    <t>01.02.2022 04:24:00</t>
  </si>
  <si>
    <t>01.02.2022 05:07:07</t>
  </si>
  <si>
    <t>K-1990 35-04-K01990_99089453_99089453</t>
  </si>
  <si>
    <t>01.02.2022 06:13:15</t>
  </si>
  <si>
    <t>01.02.2022 09:18:13</t>
  </si>
  <si>
    <t>_95000625072_95000625072</t>
  </si>
  <si>
    <t>01.02.2022 07:16:21</t>
  </si>
  <si>
    <t>01.02.2022 10:40:56</t>
  </si>
  <si>
    <t>M-1433 35-02-M01433_YILMAZ DÖKÜM M01_2311487</t>
  </si>
  <si>
    <t>01.02.2022 08:00:00</t>
  </si>
  <si>
    <t>01.02.2022 08:55:37</t>
  </si>
  <si>
    <t>L-191 35-18-L00191_50069388_56368822_56368822</t>
  </si>
  <si>
    <t>01.02.2022 08:05:22</t>
  </si>
  <si>
    <t>01.02.2022 10:25:54</t>
  </si>
  <si>
    <t>PAYAMLI M-5 35-25-M00161_956637317_956637317</t>
  </si>
  <si>
    <t>05.02.2022 16:53:24</t>
  </si>
  <si>
    <t>05.02.2022 18:39:09</t>
  </si>
  <si>
    <t>05.02.2022 12:32:29</t>
  </si>
  <si>
    <t>05.02.2022 12:42:00</t>
  </si>
  <si>
    <t>DM01/58(TR-1/02) 45-71-M00019_A a2_45143241</t>
  </si>
  <si>
    <t>05.02.2022 12:47:47</t>
  </si>
  <si>
    <t>05.02.2022 15:36:44</t>
  </si>
  <si>
    <t>KAPAKLI DM 45-72-M00309_KAPAKLI ŞEHİR M04_2099420</t>
  </si>
  <si>
    <t>05.02.2022 12:06:47</t>
  </si>
  <si>
    <t>05.02.2022 13:20:34</t>
  </si>
  <si>
    <t>DAĞDERE DM 45-72-M00097_KÖMÜRCÜ M06_2106080</t>
  </si>
  <si>
    <t>05.02.2022 11:08:19</t>
  </si>
  <si>
    <t>05.02.2022 11:41:47</t>
  </si>
  <si>
    <t>BAŞIBÜYÜK KÖK 45-77-L00158_HatBaşıAyırıcı_66750871 L04_66750871</t>
  </si>
  <si>
    <t>05.02.2022 10:07:57</t>
  </si>
  <si>
    <t>05.02.2022 11:05:33</t>
  </si>
  <si>
    <t>M-2956 35-04-M02956_98951957_98951957</t>
  </si>
  <si>
    <t>05.02.2022 18:25:22</t>
  </si>
  <si>
    <t>05.02.2022 20:09:08</t>
  </si>
  <si>
    <t>M-2904 35-02-M02904_99584613_99584613</t>
  </si>
  <si>
    <t>05.02.2022 19:09:48</t>
  </si>
  <si>
    <t>05.02.2022 21:24:38</t>
  </si>
  <si>
    <t>CAFERBEYLİ TR-1 45-78-L00703_49333519_56407776_56407776</t>
  </si>
  <si>
    <t>05.02.2022 10:29:04</t>
  </si>
  <si>
    <t>05.02.2022 18:38:06</t>
  </si>
  <si>
    <t>HORZUM ÇEĞÇEY TR-1 45-73-M00278_A_56406976_56406976</t>
  </si>
  <si>
    <t>05.02.2022 19:56:22</t>
  </si>
  <si>
    <t>05.02.2022 22:35:48</t>
  </si>
  <si>
    <t>L-6 35-18-L00006_10345518 a1_5959243</t>
  </si>
  <si>
    <t>05.02.2022 21:14:29</t>
  </si>
  <si>
    <t>05.02.2022 23:00:59</t>
  </si>
  <si>
    <t>GÜME KÖYÜ TR-1 35-29-L00340_DIREK TIPI TRAFO HUCRESI H01_2058948</t>
  </si>
  <si>
    <t>05.02.2022 15:49:13</t>
  </si>
  <si>
    <t>05.02.2022 18:36:05</t>
  </si>
  <si>
    <t>DM-12/TR-16 45-72-L00939_956482452_956482452</t>
  </si>
  <si>
    <t>05.02.2022 15:06:43</t>
  </si>
  <si>
    <t>05.02.2022 18:43:20</t>
  </si>
  <si>
    <t>DM02/TR08 45-73-M00022_945673373_945673373</t>
  </si>
  <si>
    <t>05.02.2022 11:23:48</t>
  </si>
  <si>
    <t>05.02.2022 14:26:19</t>
  </si>
  <si>
    <t>K-3187 35-01-K03187_911483324_911483324</t>
  </si>
  <si>
    <t>05.02.2022 17:37:25</t>
  </si>
  <si>
    <t>05.02.2022 19:53:20</t>
  </si>
  <si>
    <t>YUSUFLU TR-1 35-20-L00227_DIREK TIPI TRAFO HUCRESI H01_2048243</t>
  </si>
  <si>
    <t>05.02.2022 09:26:37</t>
  </si>
  <si>
    <t>05.02.2022 17:38:01</t>
  </si>
  <si>
    <t>TR-2/83-A 45-83-L00309_955155569_955155569</t>
  </si>
  <si>
    <t>05.02.2022 12:01:04</t>
  </si>
  <si>
    <t>05.02.2022 13:08:42</t>
  </si>
  <si>
    <t>FOÇA TR-17 35-23-L00017_DAĞITIM TRAFO FOÇA TR-17 L06_72149483</t>
  </si>
  <si>
    <t>05.02.2022 08:54:56</t>
  </si>
  <si>
    <t>K-358 35-04-K00358_K K1B_5822222</t>
  </si>
  <si>
    <t>05.02.2022 13:19:52</t>
  </si>
  <si>
    <t>05.02.2022 15:55:30</t>
  </si>
  <si>
    <t>SOLAKLAR TR-7 (RECEPLER) 35-31-L00463_35-31-L00463_65805305</t>
  </si>
  <si>
    <t>05.02.2022 12:44:00</t>
  </si>
  <si>
    <t>05.02.2022 13:14:06</t>
  </si>
  <si>
    <t>ULUKENT DM-6/8 35-28-M00319_ULUKENT DM-6/7 KÖK M01_79615787</t>
  </si>
  <si>
    <t>05.02.2022 14:20:58</t>
  </si>
  <si>
    <t>05.02.2022 20:43:22</t>
  </si>
  <si>
    <t>05.02.2022 08:39:20</t>
  </si>
  <si>
    <t>05.02.2022 10:50:55</t>
  </si>
  <si>
    <t>AHMETLİ TR-45 ŞEHİTLER 45-84-L00045_A_56387072_56387072</t>
  </si>
  <si>
    <t>05.02.2022 14:50:12</t>
  </si>
  <si>
    <t>05.02.2022 17:18:09</t>
  </si>
  <si>
    <t>ULUCAK TM 35-28-A00002_ULUKENT-2 M17_2313763</t>
  </si>
  <si>
    <t>05.02.2022 12:17:20</t>
  </si>
  <si>
    <t>05.02.2022 13:09:03</t>
  </si>
  <si>
    <t>DELEMENLER KÖK 45-73-M00490_HACIALİLER M03_2081976</t>
  </si>
  <si>
    <t>05.02.2022 21:33:16</t>
  </si>
  <si>
    <t>05.02.2022 21:34:16</t>
  </si>
  <si>
    <t>TEPECİK KÖPRÜ DM 35-14-M00332_956639838_956639838</t>
  </si>
  <si>
    <t>05.02.2022 11:41:06</t>
  </si>
  <si>
    <t>05.02.2022 12:52:07</t>
  </si>
  <si>
    <t>YILMAZ İM 45-78-A00003_AYTEKİN ŞENER L01_2331489</t>
  </si>
  <si>
    <t>05.02.2022 11:14:40</t>
  </si>
  <si>
    <t>05.02.2022 11:59:37</t>
  </si>
  <si>
    <t>M-2958 35-04-M02958_99326132_99326132</t>
  </si>
  <si>
    <t>05.02.2022 20:14:32</t>
  </si>
  <si>
    <t>05.02.2022 22:04:31</t>
  </si>
  <si>
    <t>TİRE İM-DM-1 35-29-A00001_TİRE ŞEHİR-4 L21_2060277</t>
  </si>
  <si>
    <t>05.02.2022 05:49:02</t>
  </si>
  <si>
    <t>05.02.2022 06:13:57</t>
  </si>
  <si>
    <t>GELENBE TR-4 45-76-L00065_A_56386571_56386571</t>
  </si>
  <si>
    <t>05.02.2022 16:01:36</t>
  </si>
  <si>
    <t>05.02.2022 17:49:44</t>
  </si>
  <si>
    <t>M-2200 BELENBAŞI TR-2 35-03-M02200_95000018857_95000018857</t>
  </si>
  <si>
    <t>05.02.2022 17:13:01</t>
  </si>
  <si>
    <t>05.02.2022 22:06:00</t>
  </si>
  <si>
    <t>05.02.2022 06:17:11</t>
  </si>
  <si>
    <t>05.02.2022 07:23:27</t>
  </si>
  <si>
    <t>KARABULU TR-3 35-31-L00350_47897649_56394078_56394078</t>
  </si>
  <si>
    <t>05.02.2022 08:18:05</t>
  </si>
  <si>
    <t>05.02.2022 11:16:20</t>
  </si>
  <si>
    <t>L-6 35-18-L00006_10345518 a2b_5959251</t>
  </si>
  <si>
    <t>05.02.2022 09:33:00</t>
  </si>
  <si>
    <t>05.02.2022 15:42:32</t>
  </si>
  <si>
    <t>L-272 35-18-L00272_950445138_950445138</t>
  </si>
  <si>
    <t>05.02.2022 15:21:29</t>
  </si>
  <si>
    <t>05.02.2022 19:36:45</t>
  </si>
  <si>
    <t>BURUNCUK TR-1 35-20-L00247_955209115_955209115</t>
  </si>
  <si>
    <t>05.02.2022 13:01:23</t>
  </si>
  <si>
    <t>05.02.2022 14:02:27</t>
  </si>
  <si>
    <t>KARABAĞLAR TM 35-01-A00012_KARABAĞLAR-4 K22_2310495</t>
  </si>
  <si>
    <t>05.02.2022 18:48:59</t>
  </si>
  <si>
    <t>05.02.2022 20:24:46</t>
  </si>
  <si>
    <t>AŞAĞIKIRIKLAR DM 35-16-M00448_YENİKENT SULAMA M11_2115986</t>
  </si>
  <si>
    <t>05.02.2022 19:11:07</t>
  </si>
  <si>
    <t>05.02.2022 19:19:57</t>
  </si>
  <si>
    <t>URGANLI TR-6 45-83-M00569_45-83-M00569_2370729</t>
  </si>
  <si>
    <t>05.02.2022 09:20:17</t>
  </si>
  <si>
    <t>05.02.2022 09:42:43</t>
  </si>
  <si>
    <t>L-317 BAHÇELİEVLER-1 35-18-L00317_950449337_950449337</t>
  </si>
  <si>
    <t>05.02.2022 09:46:47</t>
  </si>
  <si>
    <t>05.02.2022 11:29:51</t>
  </si>
  <si>
    <t>SOLAKLAR TR-2 (SARI İMAMLAR) 35-31-L00248_35-31-L00248_65805115</t>
  </si>
  <si>
    <t>05.02.2022 13:40:04</t>
  </si>
  <si>
    <t>05.02.2022 15:36:23</t>
  </si>
  <si>
    <t>MÜTEVELLİ TR-7 45-80-M00104_956537836_956537836</t>
  </si>
  <si>
    <t>05.02.2022 14:59:09</t>
  </si>
  <si>
    <t>05.02.2022 15:52:45</t>
  </si>
  <si>
    <t>ÇANKAYA KÖK 35-26-M00587_TORUN M05_65934376</t>
  </si>
  <si>
    <t>05.02.2022 13:31:02</t>
  </si>
  <si>
    <t>05.02.2022 14:03:08</t>
  </si>
  <si>
    <t>K-1932 35-09-K01932_K-3384 K02_45353604</t>
  </si>
  <si>
    <t>05.02.2022 03:37:00</t>
  </si>
  <si>
    <t>05.02.2022 04:07:29</t>
  </si>
  <si>
    <t>SANCAKLI ÇEŞMEBAŞI TR-1 45-71-M01753_953204073_953204073</t>
  </si>
  <si>
    <t>05.02.2022 11:16:48</t>
  </si>
  <si>
    <t>05.02.2022 13:04:05</t>
  </si>
  <si>
    <t>İSMAİLBEY TR-1 45-73-M00885_B_56403618_56403618</t>
  </si>
  <si>
    <t>05.02.2022 20:24:00</t>
  </si>
  <si>
    <t>05.02.2022 22:50:38</t>
  </si>
  <si>
    <t>05.02.2022 08:37:27</t>
  </si>
  <si>
    <t>05.02.2022 08:38:47</t>
  </si>
  <si>
    <t>SOLAKLAR TR-1 (MERKEZ) 35-31-L00249_956574164_956574164</t>
  </si>
  <si>
    <t>05.02.2022 16:06:10</t>
  </si>
  <si>
    <t>05.02.2022 18:31:02</t>
  </si>
  <si>
    <t>K-222 35-01-K00222_B k222b1_5899228</t>
  </si>
  <si>
    <t>05.02.2022 08:03:38</t>
  </si>
  <si>
    <t>05.02.2022 11:09:39</t>
  </si>
  <si>
    <t>05.02.2022 19:13:10</t>
  </si>
  <si>
    <t>05.02.2022 21:36:02</t>
  </si>
  <si>
    <t>ÇATALKAYA TR-4 35-21-L00194_49808064_56374819_56374819</t>
  </si>
  <si>
    <t>05.02.2022 21:37:23</t>
  </si>
  <si>
    <t>05.02.2022 22:36:11</t>
  </si>
  <si>
    <t>M-1063 35-03-M01063_910300976_910300976</t>
  </si>
  <si>
    <t>05.02.2022 11:43:37</t>
  </si>
  <si>
    <t>05.02.2022 18:32:51</t>
  </si>
  <si>
    <t>K-816 35-04-K00816_D_56379976_56379976</t>
  </si>
  <si>
    <t>05.02.2022 12:57:16</t>
  </si>
  <si>
    <t>05.02.2022 14:36:38</t>
  </si>
  <si>
    <t>TAYTAN OFİS KÖK 45-78-M00314_TAYTAN TR-1 ÇIKIŞI M012_60669842</t>
  </si>
  <si>
    <t>05.02.2022 09:40:05</t>
  </si>
  <si>
    <t>05.02.2022 10:51:54</t>
  </si>
  <si>
    <t>ÇAYBAŞI DM-1/11 35-26-L00215_956605781_956605781</t>
  </si>
  <si>
    <t>05.02.2022 17:02:22</t>
  </si>
  <si>
    <t>05.02.2022 18:01:24</t>
  </si>
  <si>
    <t>L-300 DM 35-18-L00300_950448405_950448405</t>
  </si>
  <si>
    <t>05.02.2022 17:54:52</t>
  </si>
  <si>
    <t>05.02.2022 19:42:53</t>
  </si>
  <si>
    <t>TR-113 ZEYTİNALANI 35-19-L00113_956691432_956691432</t>
  </si>
  <si>
    <t>05.02.2022 09:45:39</t>
  </si>
  <si>
    <t>05.02.2022 14:24:51</t>
  </si>
  <si>
    <t>ÇAPAKLI KÖK 45-78-M01161_HatBaşıAyırıcı_53140078 M05_53140078</t>
  </si>
  <si>
    <t>05.02.2022 13:50:23</t>
  </si>
  <si>
    <t>05.02.2022 19:39:22</t>
  </si>
  <si>
    <t>SAKIPAĞA KÖK 35-28-M00605_DSİ-EGELİM (USLU DM) M03_66565821</t>
  </si>
  <si>
    <t>05.02.2022 17:09:41</t>
  </si>
  <si>
    <t>05.02.2022 00:09:00</t>
  </si>
  <si>
    <t>05.02.2022 03:37:05</t>
  </si>
  <si>
    <t>L-444 35-18-L00444_950458869_950458869</t>
  </si>
  <si>
    <t>05.02.2022 12:08:14</t>
  </si>
  <si>
    <t>05.02.2022 15:28:39</t>
  </si>
  <si>
    <t>TR-29 35-13-L00029_TR-30 (HÜKÜMET KONAĞI) L01_66459501</t>
  </si>
  <si>
    <t>05.02.2022 09:49:40</t>
  </si>
  <si>
    <t>05.02.2022 10:51:22</t>
  </si>
  <si>
    <t>DM-14/13-A 45-71-M01922_DIREK TIPI TRAFO HUCRESI H01_2114582</t>
  </si>
  <si>
    <t>05.02.2022 09:11:23</t>
  </si>
  <si>
    <t>05.02.2022 17:13:55</t>
  </si>
  <si>
    <t>DADAĞLI TR-2 IŞIKLAR 45-79-M00390_C_56364091_56364091</t>
  </si>
  <si>
    <t>05.02.2022 15:30:17</t>
  </si>
  <si>
    <t>05.02.2022 18:33:42</t>
  </si>
  <si>
    <t>ÇARIKKARALAR TR-1 45-73-M01075_A_56404488_56404488</t>
  </si>
  <si>
    <t>05.02.2022 09:30:12</t>
  </si>
  <si>
    <t>05.02.2022 10:40:43</t>
  </si>
  <si>
    <t>05.02.2022 18:23:44</t>
  </si>
  <si>
    <t>05.02.2022 19:42:10</t>
  </si>
  <si>
    <t>_9258404_56383258_56383258</t>
  </si>
  <si>
    <t>05.02.2022 09:18:07</t>
  </si>
  <si>
    <t>05.02.2022 16:55:42</t>
  </si>
  <si>
    <t>EĞLENHOCA TR-2 35-21-L00119_950081194_950081194</t>
  </si>
  <si>
    <t>05.02.2022 18:09:39</t>
  </si>
  <si>
    <t>05.02.2022 20:44:12</t>
  </si>
  <si>
    <t>YEŞİLOCA ÇAYIR TR-4 35-20-L00129_7257426_56377424_56377424</t>
  </si>
  <si>
    <t>05.02.2022 19:28:47</t>
  </si>
  <si>
    <t>05.02.2022 23:27:23</t>
  </si>
  <si>
    <t>05.02.2022 21:59:19</t>
  </si>
  <si>
    <t>05.02.2022 23:28:43</t>
  </si>
  <si>
    <t>TR-134/1 35-19-L00359_956689571_956689571</t>
  </si>
  <si>
    <t>05.02.2022 16:18:00</t>
  </si>
  <si>
    <t>05.02.2022 18:49:09</t>
  </si>
  <si>
    <t>TAHİR ÇAKAN SULAMA GRUBU 35-29-M00254_B_60982675_60982675</t>
  </si>
  <si>
    <t>05.02.2022 16:54:38</t>
  </si>
  <si>
    <t>05.02.2022 19:47:22</t>
  </si>
  <si>
    <t>05.02.2022 09:38:13</t>
  </si>
  <si>
    <t>05.02.2022 13:00:43</t>
  </si>
  <si>
    <t>K-1755 35-02-K01755_C_56379932_56379932</t>
  </si>
  <si>
    <t>05.02.2022 09:23:23</t>
  </si>
  <si>
    <t>05.02.2022 13:29:57</t>
  </si>
  <si>
    <t>M-2769 35-02-M02769_99854843_99854843</t>
  </si>
  <si>
    <t>05.02.2022 16:27:36</t>
  </si>
  <si>
    <t>05.02.2022 17:28:00</t>
  </si>
  <si>
    <t>K-358 35-04-K00358_G K358-G-1B_5822229</t>
  </si>
  <si>
    <t>05.02.2022 15:58:00</t>
  </si>
  <si>
    <t>05.02.2022 16:44:59</t>
  </si>
  <si>
    <t>DM-2/45 35-26-M00842_35-26-M00842_2350048</t>
  </si>
  <si>
    <t>05.02.2022 10:08:23</t>
  </si>
  <si>
    <t>05.02.2022 12:21:26</t>
  </si>
  <si>
    <t>TR-64 45-77-L00064_945491018_945491018</t>
  </si>
  <si>
    <t>05.02.2022 20:16:57</t>
  </si>
  <si>
    <t>05.02.2022 21:31:25</t>
  </si>
  <si>
    <t>SOLAKLAR TR-8 (RECEPLER) 35-31-L00464_35-31-L00464_65805315</t>
  </si>
  <si>
    <t>05.02.2022 12:07:00</t>
  </si>
  <si>
    <t>05.02.2022 12:40:47</t>
  </si>
  <si>
    <t>BAĞYURDU TR-3 (DM-2/1) 35-27-L00242_BAĞYURDU TR-7 (DM-1/6) L02_72157617</t>
  </si>
  <si>
    <t>05.02.2022 09:10:37</t>
  </si>
  <si>
    <t>05.02.2022 10:34:00</t>
  </si>
  <si>
    <t>TR-25 35-30-L00025_955330046_955330046</t>
  </si>
  <si>
    <t>05.02.2022 21:16:00</t>
  </si>
  <si>
    <t>05.02.2022 22:05:48</t>
  </si>
  <si>
    <t>ÇİFTLİK İM 35-18-A00003_DM-1 L02_2105931</t>
  </si>
  <si>
    <t>05.02.2022 11:13:30</t>
  </si>
  <si>
    <t>05.02.2022 13:05:37</t>
  </si>
  <si>
    <t>K-122 35-01-K00122_911263637_911263637</t>
  </si>
  <si>
    <t>05.02.2022 10:26:41</t>
  </si>
  <si>
    <t>05.02.2022 12:07:38</t>
  </si>
  <si>
    <t>EBSO TM 35-09-A00001_EBSO-19 K47_2312302</t>
  </si>
  <si>
    <t>05.02.2022 02:40:00</t>
  </si>
  <si>
    <t>05.02.2022 03:42:06</t>
  </si>
  <si>
    <t>TR-115 35-16-L00115_953352223_953352223</t>
  </si>
  <si>
    <t>05.02.2022 15:55:39</t>
  </si>
  <si>
    <t>05.02.2022 19:38:53</t>
  </si>
  <si>
    <t>05.02.2022 01:28:24</t>
  </si>
  <si>
    <t>05.02.2022 02:58:51</t>
  </si>
  <si>
    <t>05.02.2022 14:06:26</t>
  </si>
  <si>
    <t>05.02.2022 15:06:30</t>
  </si>
  <si>
    <t>MEDİ KÖK 35-27-M00425_AKALAN M01_72165903</t>
  </si>
  <si>
    <t>05.02.2022 17:41:37</t>
  </si>
  <si>
    <t>05.02.2022 18:29:17</t>
  </si>
  <si>
    <t>SART TR-20 45-78-M00185_TR-17 M01_2109790</t>
  </si>
  <si>
    <t>05.02.2022 19:14:00</t>
  </si>
  <si>
    <t>05.02.2022 23:06:22</t>
  </si>
  <si>
    <t>TR-14 35-15-M00014_35-15-M00014_67059565</t>
  </si>
  <si>
    <t>05.02.2022 09:26:57</t>
  </si>
  <si>
    <t>05.02.2022 13:08:00</t>
  </si>
  <si>
    <t>ÇUKURALTI M-18 35-25-M00066_955268454_955268454</t>
  </si>
  <si>
    <t>05.02.2022 13:47:05</t>
  </si>
  <si>
    <t>05.02.2022 16:59:10</t>
  </si>
  <si>
    <t>VİŞNELİ TR-2 35-27-M00951_97531616_97531616</t>
  </si>
  <si>
    <t>05.02.2022 18:07:50</t>
  </si>
  <si>
    <t>05.02.2022 19:41:49</t>
  </si>
  <si>
    <t>DM-2/1  DENİZKENARI 35-18-L00577_950454562_950454562</t>
  </si>
  <si>
    <t>05.02.2022 12:48:34</t>
  </si>
  <si>
    <t>05.02.2022 13:27:56</t>
  </si>
  <si>
    <t>K-3247 35-07-K03247_954753665_954753665</t>
  </si>
  <si>
    <t>05.02.2022 13:22:49</t>
  </si>
  <si>
    <t>05.02.2022 16:46:23</t>
  </si>
  <si>
    <t>K-60 35-01-K00060_912937097_912937097</t>
  </si>
  <si>
    <t>05.02.2022 18:15:14</t>
  </si>
  <si>
    <t>06.02.2022 02:14:22</t>
  </si>
  <si>
    <t>TAYTAN OFİS KÖK 45-78-M00314_ESKİ KABAZLI M015_60669845</t>
  </si>
  <si>
    <t>05.02.2022 12:03:04</t>
  </si>
  <si>
    <t>05.02.2022 14:32:18</t>
  </si>
  <si>
    <t>M-3051 35-09-M03051_915154469_915154469</t>
  </si>
  <si>
    <t>05.02.2022 14:55:00</t>
  </si>
  <si>
    <t>05.02.2022 22:24:06</t>
  </si>
  <si>
    <t>OLGUNLAR TR-2 35-31-L00220_DIREK TIPI TRAFO HUCRESI H01_2038174</t>
  </si>
  <si>
    <t>05.02.2022 12:14:00</t>
  </si>
  <si>
    <t>05.02.2022 16:16:21</t>
  </si>
  <si>
    <t>KARABURUN TR-8 35-21-L00015_B_56357681_56357681</t>
  </si>
  <si>
    <t>05.02.2022 18:15:51</t>
  </si>
  <si>
    <t>05.02.2022 20:16:36</t>
  </si>
  <si>
    <t>05.02.2022 22:14:52</t>
  </si>
  <si>
    <t>05.02.2022 22:22:54</t>
  </si>
  <si>
    <t>L-289 DEMET AKBAĞ TRAFO 35-18-L00289_950447640_950447640</t>
  </si>
  <si>
    <t>05.02.2022 11:41:18</t>
  </si>
  <si>
    <t>05.02.2022 14:45:01</t>
  </si>
  <si>
    <t>CENKYERİ TR-3 45-82-M00251_DIREK TIPI TRAFO HUCRESI H01_2079306</t>
  </si>
  <si>
    <t>05.02.2022 19:20:12</t>
  </si>
  <si>
    <t>05.02.2022 22:22:46</t>
  </si>
  <si>
    <t>05.02.2022 13:04:17</t>
  </si>
  <si>
    <t>05.02.2022 15:30:12</t>
  </si>
  <si>
    <t>ALAÇATI TM 35-18-A00005_HatBaşıAyırıcı_53138389 M09_53138389</t>
  </si>
  <si>
    <t>05.02.2022 15:42:59</t>
  </si>
  <si>
    <t>05.02.2022 18:45:38</t>
  </si>
  <si>
    <t>MURADİYE TR-2/B (23 NİSAN PARKI) 45-71-M01852_A_56391332_56391332</t>
  </si>
  <si>
    <t>05.02.2022 11:27:32</t>
  </si>
  <si>
    <t>05.02.2022 13:46:21</t>
  </si>
  <si>
    <t>KAYAKÖY TR-2 35-15-L00522_950388535_950388535</t>
  </si>
  <si>
    <t>05.02.2022 15:28:52</t>
  </si>
  <si>
    <t>05.02.2022 18:48:43</t>
  </si>
  <si>
    <t>K-1210 35-01-K01210_B_56373179_56373179</t>
  </si>
  <si>
    <t>05.02.2022 03:49:39</t>
  </si>
  <si>
    <t>05.02.2022 04:32:25</t>
  </si>
  <si>
    <t>KIZILAVLU KÖK 45-78-M00837_HatBaşıAyırıcı_53137221 M02_53137221</t>
  </si>
  <si>
    <t>05.02.2022 10:52:07</t>
  </si>
  <si>
    <t>05.02.2022 10:53:07</t>
  </si>
  <si>
    <t>ZİYANLAR TR-3 45-79-M00230_DIREK TIPI TRAFO HUCRESI H01_2073115</t>
  </si>
  <si>
    <t>05.02.2022 11:21:00</t>
  </si>
  <si>
    <t>05.02.2022 13:59:09</t>
  </si>
  <si>
    <t>TR-72 45-78-M00072__56389657_56389657</t>
  </si>
  <si>
    <t>05.02.2022 09:55:40</t>
  </si>
  <si>
    <t>05.02.2022 15:57:11</t>
  </si>
  <si>
    <t>URGANLI TR-7 45-83-M00550_TR-9 M02_72145618</t>
  </si>
  <si>
    <t>05.02.2022 16:55:06</t>
  </si>
  <si>
    <t>05.02.2022 17:27:15</t>
  </si>
  <si>
    <t>GÖCEK TR-1 45-72-M00239_ H_79214906</t>
  </si>
  <si>
    <t>05.02.2022 20:29:34</t>
  </si>
  <si>
    <t>06.02.2022 00:09:49</t>
  </si>
  <si>
    <t>DM-3/25 (MUTLU MAH. MUHTARLIK) 45-71-M00076_953210427_953210427</t>
  </si>
  <si>
    <t>05.02.2022 00:35:00</t>
  </si>
  <si>
    <t>05.02.2022 01:44:06</t>
  </si>
  <si>
    <t>SART TR-6 45-78-M00178_TR-21 M02_2327160</t>
  </si>
  <si>
    <t>05.02.2022 12:11:07</t>
  </si>
  <si>
    <t>05.02.2022 19:16:43</t>
  </si>
  <si>
    <t>ÇAMBEL KÖK 35-27-M00619_ÇAMBEL KÖYÜ M03_72166067</t>
  </si>
  <si>
    <t>05.02.2022 09:34:17</t>
  </si>
  <si>
    <t>05.02.2022 13:55:21</t>
  </si>
  <si>
    <t>05.02.2022 08:41:35</t>
  </si>
  <si>
    <t>05.02.2022 12:19:35</t>
  </si>
  <si>
    <t>TR-2/8 45-83-L00008_955148923_955148923</t>
  </si>
  <si>
    <t>05.02.2022 17:11:50</t>
  </si>
  <si>
    <t>05.02.2022 18:09:01</t>
  </si>
  <si>
    <t>L-218 SANAYİ SİTESİ 35-18-L00218__72372660_72372660</t>
  </si>
  <si>
    <t>05.02.2022 10:25:00</t>
  </si>
  <si>
    <t>05.02.2022 11:04:39</t>
  </si>
  <si>
    <t>SOMA TR-12 45-82-M00012_C_65510014_65510014</t>
  </si>
  <si>
    <t>05.02.2022 13:03:53</t>
  </si>
  <si>
    <t>05.02.2022 13:24:47</t>
  </si>
  <si>
    <t>05.02.2022 19:28:00</t>
  </si>
  <si>
    <t>05.02.2022 21:27:02</t>
  </si>
  <si>
    <t>ŞEMSİLER KEMER TR-4 35-31-L00101_956597024_956597024</t>
  </si>
  <si>
    <t>05.02.2022 13:53:46</t>
  </si>
  <si>
    <t>05.02.2022 17:19:21</t>
  </si>
  <si>
    <t>SEYREK TR-2/1 35-28-M00378_953393278_953393278</t>
  </si>
  <si>
    <t>05.02.2022 13:07:00</t>
  </si>
  <si>
    <t>05.02.2022 18:06:37</t>
  </si>
  <si>
    <t>05.02.2022 09:31:45</t>
  </si>
  <si>
    <t>05.02.2022 17:29:07</t>
  </si>
  <si>
    <t>M-2573 35-01-M02573__72410766_72410766</t>
  </si>
  <si>
    <t>05.02.2022 09:31:35</t>
  </si>
  <si>
    <t>05.02.2022 11:55:04</t>
  </si>
  <si>
    <t>05.02.2022 06:52:47</t>
  </si>
  <si>
    <t>05.02.2022 07:44:57</t>
  </si>
  <si>
    <t>MENEMEN İM 35-28-A00001_KESİKKÖY-1 M17_2311063</t>
  </si>
  <si>
    <t>05.02.2022 15:13:00</t>
  </si>
  <si>
    <t>05.02.2022 16:21:43</t>
  </si>
  <si>
    <t>M-2904 35-02-M02904_99993191_99993191</t>
  </si>
  <si>
    <t>05.02.2022 09:55:37</t>
  </si>
  <si>
    <t>05.02.2022 14:22:44</t>
  </si>
  <si>
    <t>YOLÜSTÜ TR-5 (ÜÇ DUTLAR MEVKİİ) 35-15-M00219__81571054_81571054</t>
  </si>
  <si>
    <t>05.02.2022 00:49:08</t>
  </si>
  <si>
    <t>05.02.2022 06:00:00</t>
  </si>
  <si>
    <t>05.02.2022 03:31:52</t>
  </si>
  <si>
    <t>05.02.2022 04:51:54</t>
  </si>
  <si>
    <t>05.02.2022 12:30:14</t>
  </si>
  <si>
    <t>05.02.2022 12:47:50</t>
  </si>
  <si>
    <t>05.02.2022 13:26:37</t>
  </si>
  <si>
    <t>05.02.2022 15:15:13</t>
  </si>
  <si>
    <t>DM-2/3 ESKİ ANIT YANI 35-18-L00581_950453818_950453818</t>
  </si>
  <si>
    <t>05.02.2022 15:43:13</t>
  </si>
  <si>
    <t>ULUCAK DM-2/5-A 35-27-M00338_913341307_913341307</t>
  </si>
  <si>
    <t>05.02.2022 19:18:41</t>
  </si>
  <si>
    <t>05.02.2022 21:50:13</t>
  </si>
  <si>
    <t>ÖREN TR-1 45-74-M00107_45-74-M00107_2359494</t>
  </si>
  <si>
    <t>05.02.2022 10:06:58</t>
  </si>
  <si>
    <t>05.02.2022 14:59:11</t>
  </si>
  <si>
    <t>K-1635 35-02-K01635_910086855_910086855</t>
  </si>
  <si>
    <t>05.02.2022 09:37:10</t>
  </si>
  <si>
    <t>05.02.2022 17:07:01</t>
  </si>
  <si>
    <t>M-2959 35-04-M02959_914635350_914635350</t>
  </si>
  <si>
    <t>05.02.2022 19:43:05</t>
  </si>
  <si>
    <t>05.02.2022 22:38:06</t>
  </si>
  <si>
    <t>K-1981 ÖZEL TR 35-07-K01981Ö_ K02_2069421</t>
  </si>
  <si>
    <t>05.02.2022 09:22:03</t>
  </si>
  <si>
    <t>05.02.2022 17:46:35</t>
  </si>
  <si>
    <t>SOLAKLAR TR-9 (RECEPLER) 35-31-L00459_35-31-L00459_65805326</t>
  </si>
  <si>
    <t>05.02.2022 13:14:00</t>
  </si>
  <si>
    <t>05.02.2022 14:12:20</t>
  </si>
  <si>
    <t>K-718 35-01-K00718_912222736_912222736</t>
  </si>
  <si>
    <t>05.02.2022 07:44:02</t>
  </si>
  <si>
    <t>05.02.2022 09:50:14</t>
  </si>
  <si>
    <t>DOMBAYLI TR-1 45-78-M01111_953273187_953273187</t>
  </si>
  <si>
    <t>05.02.2022 17:50:06</t>
  </si>
  <si>
    <t>05.02.2022 21:36:33</t>
  </si>
  <si>
    <t>M-1484 35-01-M01484_911606274_911606274</t>
  </si>
  <si>
    <t>05.02.2022 17:29:12</t>
  </si>
  <si>
    <t>05.02.2022 18:53:38</t>
  </si>
  <si>
    <t>TR-63 35-30-L00063_955316396_955316396</t>
  </si>
  <si>
    <t>05.02.2022 11:55:19</t>
  </si>
  <si>
    <t>05.02.2022 13:16:23</t>
  </si>
  <si>
    <t>TR-2 35-15-M00002_950359599_950359599</t>
  </si>
  <si>
    <t>05.02.2022 00:44:42</t>
  </si>
  <si>
    <t>05.02.2022 01:22:31</t>
  </si>
  <si>
    <t>05.02.2022 09:35:17</t>
  </si>
  <si>
    <t>05.02.2022 10:32:04</t>
  </si>
  <si>
    <t>ÇATALKAYA KÖYÜ TR-2 35-21-L00172_953356893_953356893</t>
  </si>
  <si>
    <t>05.02.2022 23:49:53</t>
  </si>
  <si>
    <t>06.02.2022 01:49:11</t>
  </si>
  <si>
    <t>K-883 35-01-K00883_911330338_911330338</t>
  </si>
  <si>
    <t>05.02.2022 11:44:18</t>
  </si>
  <si>
    <t>05.02.2022 14:51:06</t>
  </si>
  <si>
    <t>05.02.2022 21:28:11</t>
  </si>
  <si>
    <t>05.02.2022 22:16:08</t>
  </si>
  <si>
    <t>K-1117 35-08-K01117_910202027_910202027</t>
  </si>
  <si>
    <t>05.02.2022 16:08:46</t>
  </si>
  <si>
    <t>05.02.2022 17:52:21</t>
  </si>
  <si>
    <t>M-2547 35-09-M02547_C C2_65897855</t>
  </si>
  <si>
    <t>05.02.2022 08:32:27</t>
  </si>
  <si>
    <t>05.02.2022 11:36:16</t>
  </si>
  <si>
    <t>SARUHANLI TR-9 45-80-M00009_956561110_956561110</t>
  </si>
  <si>
    <t>05.02.2022 16:38:26</t>
  </si>
  <si>
    <t>05.02.2022 19:09:26</t>
  </si>
  <si>
    <t>GÜLKENT TR-2 35-30-M00225_35-30-M00225_2354192</t>
  </si>
  <si>
    <t>05.02.2022 18:09:53</t>
  </si>
  <si>
    <t>05.02.2022 19:06:01</t>
  </si>
  <si>
    <t>L-365 ILDIR ÇAYAĞZI 35-18-L00365_950454927_950454927</t>
  </si>
  <si>
    <t>05.02.2022 12:59:00</t>
  </si>
  <si>
    <t>05.02.2022 13:54:49</t>
  </si>
  <si>
    <t>05.02.2022 15:29:47</t>
  </si>
  <si>
    <t>05.02.2022 15:41:29</t>
  </si>
  <si>
    <t>ÇUKURALTI M-28 35-25-M00076_955267021_955267021</t>
  </si>
  <si>
    <t>05.02.2022 13:57:16</t>
  </si>
  <si>
    <t>05.02.2022 17:07:10</t>
  </si>
  <si>
    <t>EMİRLİ TR-2 35-15-L00858_950389606_950389606</t>
  </si>
  <si>
    <t>05.02.2022 19:25:15</t>
  </si>
  <si>
    <t>05.02.2022 22:18:27</t>
  </si>
  <si>
    <t>SELÇUK İM/DM 35-13-A00004_ŞEHİR-2 L13_65986292</t>
  </si>
  <si>
    <t>05.02.2022 09:59:27</t>
  </si>
  <si>
    <t>DAĞDERE DM 45-72-M00097_HatBaşıAyırıcı_53140256 M05_53140256</t>
  </si>
  <si>
    <t>05.02.2022 22:05:18</t>
  </si>
  <si>
    <t>06.02.2022 00:34:50</t>
  </si>
  <si>
    <t>BURUNCUK TR-1 35-20-L00247_955209116_955209116</t>
  </si>
  <si>
    <t>05.02.2022 15:07:09</t>
  </si>
  <si>
    <t>05.02.2022 15:37:15</t>
  </si>
  <si>
    <t>K-2377 35-08-K02377_35-08-K02377_41984556</t>
  </si>
  <si>
    <t>05.02.2022 09:30:17</t>
  </si>
  <si>
    <t>05.02.2022 10:43:00</t>
  </si>
  <si>
    <t>TR-57 35-22-M00057_957932405_957932405</t>
  </si>
  <si>
    <t>05.02.2022 18:44:59</t>
  </si>
  <si>
    <t>05.02.2022 20:09:09</t>
  </si>
  <si>
    <t>TAYTAN OFİS KÖK 45-78-M00314_ÜLKÜ FABRİKALAR M014_60669844</t>
  </si>
  <si>
    <t>05.02.2022 10:49:00</t>
  </si>
  <si>
    <t>05.02.2022 14:29:09</t>
  </si>
  <si>
    <t>PANAZTEPE DM 35-28-M00732_DERSAN-1 GİRİŞ M09_2114183</t>
  </si>
  <si>
    <t>05.02.2022 14:25:28</t>
  </si>
  <si>
    <t>05.02.2022 14:43:00</t>
  </si>
  <si>
    <t>05.02.2022 10:14:05</t>
  </si>
  <si>
    <t>05.02.2022 11:41:23</t>
  </si>
  <si>
    <t>YENİ LİMAN TR-2 35-21-L00051_95000602570_95000602570</t>
  </si>
  <si>
    <t>05.02.2022 14:29:00</t>
  </si>
  <si>
    <t>05.02.2022 18:18:21</t>
  </si>
  <si>
    <t>05.02.2022 17:18:33</t>
  </si>
  <si>
    <t>05.02.2022 17:36:28</t>
  </si>
  <si>
    <t>05.02.2022 09:10:33</t>
  </si>
  <si>
    <t>05.02.2022 16:27:46</t>
  </si>
  <si>
    <t>05.02.2022 11:20:37</t>
  </si>
  <si>
    <t>05.02.2022 11:56:37</t>
  </si>
  <si>
    <t>TR-63/1 35-26-M00119__56359099_56359099</t>
  </si>
  <si>
    <t>05.02.2022 15:32:42</t>
  </si>
  <si>
    <t>05.02.2022 17:02:29</t>
  </si>
  <si>
    <t>YAZIBAŞI DM-5 35-26-M00550_CKS M20_66075854</t>
  </si>
  <si>
    <t>06.02.2022 09:10:29</t>
  </si>
  <si>
    <t>06.02.2022 10:41:34</t>
  </si>
  <si>
    <t>L-200 35-18-L00200_950460657_950460657</t>
  </si>
  <si>
    <t>06.02.2022 10:00:00</t>
  </si>
  <si>
    <t>06.02.2022 10:46:26</t>
  </si>
  <si>
    <t>DOLAYDAMI TR-1 45-81-M00175_45-81-M00175_2375080</t>
  </si>
  <si>
    <t>06.02.2022 18:27:16</t>
  </si>
  <si>
    <t>06.02.2022 20:27:39</t>
  </si>
  <si>
    <t>HELVACI DM-2 35-17-M00359_HELVACI M04_66476669</t>
  </si>
  <si>
    <t>06.02.2022 17:07:06</t>
  </si>
  <si>
    <t>06.02.2022 18:09:53</t>
  </si>
  <si>
    <t>06.02.2022 13:54:33</t>
  </si>
  <si>
    <t>06.02.2022 17:50:35</t>
  </si>
  <si>
    <t>06.02.2022 21:28:00</t>
  </si>
  <si>
    <t>06.02.2022 22:43:32</t>
  </si>
  <si>
    <t>L-105 35-18-L00105_7422403_56377179_56377179</t>
  </si>
  <si>
    <t>06.02.2022 20:16:43</t>
  </si>
  <si>
    <t>06.02.2022 22:41:48</t>
  </si>
  <si>
    <t>SOMA DM-1 45-82-M00050_TR-41 M06_60207431</t>
  </si>
  <si>
    <t>06.02.2022 11:44:39</t>
  </si>
  <si>
    <t>06.02.2022 12:43:20</t>
  </si>
  <si>
    <t>K-4161 35-02-K04161_99743702_99743702</t>
  </si>
  <si>
    <t>06.02.2022 12:17:50</t>
  </si>
  <si>
    <t>06.02.2022 14:44:50</t>
  </si>
  <si>
    <t>06.02.2022 09:18:09</t>
  </si>
  <si>
    <t>06.02.2022 09:55:35</t>
  </si>
  <si>
    <t>SAĞANCI TR-1 35-16-L00264_35-16-L00264_2346605</t>
  </si>
  <si>
    <t>06.02.2022 00:49:43</t>
  </si>
  <si>
    <t>06.02.2022 02:05:00</t>
  </si>
  <si>
    <t>GÜZELHİSAR TR-1 35-17-M00167_6904383_56356623_56356623</t>
  </si>
  <si>
    <t>06.02.2022 10:26:12</t>
  </si>
  <si>
    <t>06.02.2022 12:04:19</t>
  </si>
  <si>
    <t>NARINCALISÜLEYMAN TR 45-77-L00209_B_56384574_56384574</t>
  </si>
  <si>
    <t>06.02.2022 17:51:27</t>
  </si>
  <si>
    <t>06.02.2022 18:56:01</t>
  </si>
  <si>
    <t>M-712 KERESTECİLER SİTESİ 35-08-M00712_M -1937 M03_72145231</t>
  </si>
  <si>
    <t>06.02.2022 18:11:03</t>
  </si>
  <si>
    <t>06.02.2022 22:37:10</t>
  </si>
  <si>
    <t>TR-28 35-15-M00028_35-15-M00028_66568346</t>
  </si>
  <si>
    <t>06.02.2022 09:03:26</t>
  </si>
  <si>
    <t>06.02.2022 17:10:47</t>
  </si>
  <si>
    <t>KOLDERE TR-6 45-80-M00054_956538969_956538969</t>
  </si>
  <si>
    <t>06.02.2022 12:56:12</t>
  </si>
  <si>
    <t>06.02.2022 15:32:47</t>
  </si>
  <si>
    <t>L-31 BİZBİZE SİTESİ 35-18-L00031_12347442_56390487_56390487</t>
  </si>
  <si>
    <t>06.02.2022 19:45:19</t>
  </si>
  <si>
    <t>07.02.2022 00:32:35</t>
  </si>
  <si>
    <t>M-3439(YATIRIM REZERVE) 35-03-M03439_910152227_910152227</t>
  </si>
  <si>
    <t>06.02.2022 14:01:00</t>
  </si>
  <si>
    <t>06.02.2022 21:10:43</t>
  </si>
  <si>
    <t>KARABURUN MERKEZ DM 35-21-L00002_KARABURUN TR-14 MERKEZ L02_72170410</t>
  </si>
  <si>
    <t>06.02.2022 09:13:56</t>
  </si>
  <si>
    <t>06.02.2022 14:26:30</t>
  </si>
  <si>
    <t>M-1537 35-01-M01537_E_56357885_56357885</t>
  </si>
  <si>
    <t>06.02.2022 22:58:24</t>
  </si>
  <si>
    <t>07.02.2022 01:23:43</t>
  </si>
  <si>
    <t>M-1869 35-09-M01869_DIREK TIPI TRAFO HUCRESI H01_2086994</t>
  </si>
  <si>
    <t>06.02.2022 11:00:34</t>
  </si>
  <si>
    <t>06.02.2022 12:34:52</t>
  </si>
  <si>
    <t>ÇAMBEL TR1 35-27-M00477_98833941_98833941</t>
  </si>
  <si>
    <t>06.02.2022 16:23:11</t>
  </si>
  <si>
    <t>06.02.2022 17:13:42</t>
  </si>
  <si>
    <t>SİYEKLİ KÖK 45-71-M00185_OSMANCALI M04_72256923</t>
  </si>
  <si>
    <t>06.02.2022 10:58:19</t>
  </si>
  <si>
    <t>06.02.2022 11:07:22</t>
  </si>
  <si>
    <t>06.02.2022 15:43:49</t>
  </si>
  <si>
    <t>06.02.2022 16:36:13</t>
  </si>
  <si>
    <t>L-261 SİTESPOR 35-18-L00261_D D01_79363677</t>
  </si>
  <si>
    <t>06.02.2022 05:41:32</t>
  </si>
  <si>
    <t>06.02.2022 08:00:21</t>
  </si>
  <si>
    <t>06.02.2022 00:54:11</t>
  </si>
  <si>
    <t>06.02.2022 02:48:23</t>
  </si>
  <si>
    <t>TEKELİOĞLU TR-1 45-78-L00696_49254942_56387303_56387303</t>
  </si>
  <si>
    <t>06.02.2022 13:32:37</t>
  </si>
  <si>
    <t>06.02.2022 15:54:07</t>
  </si>
  <si>
    <t>M-2127 35-03-M02127_97446983_97446983</t>
  </si>
  <si>
    <t>06.02.2022 10:31:18</t>
  </si>
  <si>
    <t>06.02.2022 11:58:32</t>
  </si>
  <si>
    <t>SARUHANLI TR-31 45-80-M00031_956561914_956561914</t>
  </si>
  <si>
    <t>06.02.2022 19:49:41</t>
  </si>
  <si>
    <t>06.02.2022 21:47:10</t>
  </si>
  <si>
    <t>TR-1-1/1 BELEDİYE EVLERİ KABİN 35-20-L00001_955202724_955202724</t>
  </si>
  <si>
    <t>06.02.2022 19:17:10</t>
  </si>
  <si>
    <t>06.02.2022 21:29:38</t>
  </si>
  <si>
    <t>DURASILLI TR-7 45-78-M01118_95001338189_95001338189</t>
  </si>
  <si>
    <t>06.02.2022 20:58:27</t>
  </si>
  <si>
    <t>06.02.2022 21:31:03</t>
  </si>
  <si>
    <t>TR-52 35-17-M00052_950314889_950314889</t>
  </si>
  <si>
    <t>06.02.2022 09:53:00</t>
  </si>
  <si>
    <t>06.02.2022 11:10:27</t>
  </si>
  <si>
    <t>K-1051 35-04-K01051_99008209_99008209</t>
  </si>
  <si>
    <t>06.02.2022 08:11:37</t>
  </si>
  <si>
    <t>06.02.2022 11:54:56</t>
  </si>
  <si>
    <t>06.02.2022 11:11:41</t>
  </si>
  <si>
    <t>06.02.2022 12:28:09</t>
  </si>
  <si>
    <t>L-239 BAYKAL 35-18-L00239_35-18-L00239_2358369</t>
  </si>
  <si>
    <t>06.02.2022 03:57:54</t>
  </si>
  <si>
    <t>06.02.2022 04:56:47</t>
  </si>
  <si>
    <t>06.02.2022 12:25:59</t>
  </si>
  <si>
    <t>06.02.2022 14:29:57</t>
  </si>
  <si>
    <t>GÖRDES TR-17 45-75-M00408_945605130_945605130</t>
  </si>
  <si>
    <t>06.02.2022 12:53:31</t>
  </si>
  <si>
    <t>06.02.2022 16:24:11</t>
  </si>
  <si>
    <t>YENİKÖY-4 35-26-L00143_35-26-L00143_2363826</t>
  </si>
  <si>
    <t>06.02.2022 10:10:36</t>
  </si>
  <si>
    <t>06.02.2022 14:35:51</t>
  </si>
  <si>
    <t>DOĞANCI TR-2 35-31-L00335_47797522_56352286_56352286</t>
  </si>
  <si>
    <t>06.02.2022 11:40:19</t>
  </si>
  <si>
    <t>06.02.2022 13:07:10</t>
  </si>
  <si>
    <t>TR-55 35-22-M00055_955286424_955286424</t>
  </si>
  <si>
    <t>06.02.2022 19:19:24</t>
  </si>
  <si>
    <t>07.02.2022 02:05:19</t>
  </si>
  <si>
    <t>M-1826 35-02-M01826_TRAFO M02_2091391</t>
  </si>
  <si>
    <t>06.02.2022 09:11:22</t>
  </si>
  <si>
    <t>06.02.2022 10:19:18</t>
  </si>
  <si>
    <t>SAĞANCI SULAMA TR-1 35-16-L00267_35-16-L00267_2377026</t>
  </si>
  <si>
    <t>06.02.2022 10:03:52</t>
  </si>
  <si>
    <t>06.02.2022 11:45:00</t>
  </si>
  <si>
    <t>06.02.2022 03:58:14</t>
  </si>
  <si>
    <t>06.02.2022 05:32:01</t>
  </si>
  <si>
    <t>ŞAMAR TR-1 45-71-M01445_45-71-M01445_2370786</t>
  </si>
  <si>
    <t>06.02.2022 11:14:58</t>
  </si>
  <si>
    <t>06.02.2022 12:45:01</t>
  </si>
  <si>
    <t>TR-255(DM-2/2) 35-19-L00255_956665434_956665434</t>
  </si>
  <si>
    <t>06.02.2022 15:23:42</t>
  </si>
  <si>
    <t>06.02.2022 18:01:35</t>
  </si>
  <si>
    <t>M-639 OLDURUK KÖK 35-03-M00639_HatBaşıAyırıcı_53132535 M02_53132535</t>
  </si>
  <si>
    <t>06.02.2022 06:11:38</t>
  </si>
  <si>
    <t>06.02.2022 10:44:32</t>
  </si>
  <si>
    <t>06.02.2022 17:33:00</t>
  </si>
  <si>
    <t>06.02.2022 18:32:17</t>
  </si>
  <si>
    <t>L-140 35-18-L00140_L142 MAVİ BESTE L07_2092540</t>
  </si>
  <si>
    <t>06.02.2022 23:38:34</t>
  </si>
  <si>
    <t>07.02.2022 01:45:44</t>
  </si>
  <si>
    <t>K-3597 35-01-K03597_F_56375731_56375731</t>
  </si>
  <si>
    <t>06.02.2022 21:40:22</t>
  </si>
  <si>
    <t>06.02.2022 23:02:34</t>
  </si>
  <si>
    <t>GÜZELBAHÇE İM 35-10-A00001_İSTİKLAL M07_77678696</t>
  </si>
  <si>
    <t>06.02.2022 13:36:06</t>
  </si>
  <si>
    <t>06.02.2022 13:59:05</t>
  </si>
  <si>
    <t>TR-25 35-19-L00025_956675046_956675046</t>
  </si>
  <si>
    <t>06.02.2022 20:59:28</t>
  </si>
  <si>
    <t>06.02.2022 22:48:49</t>
  </si>
  <si>
    <t>06.02.2022 11:13:26</t>
  </si>
  <si>
    <t>06.02.2022 12:58:41</t>
  </si>
  <si>
    <t>M-2031 GEÇİT 35-02-M02031_BATIÇİM-1 M08_66686821</t>
  </si>
  <si>
    <t>06.02.2022 08:55:29</t>
  </si>
  <si>
    <t>06.02.2022 17:08:26</t>
  </si>
  <si>
    <t>K-4119 35-08-K04119_912432020_912432020</t>
  </si>
  <si>
    <t>06.02.2022 12:49:05</t>
  </si>
  <si>
    <t>06.02.2022 14:43:41</t>
  </si>
  <si>
    <t>L-291 35-18-L00291_950430808_950430808</t>
  </si>
  <si>
    <t>06.02.2022 15:31:48</t>
  </si>
  <si>
    <t>06.02.2022 18:56:00</t>
  </si>
  <si>
    <t>MORSAN TM 45-71-A00002_MURADİYE M13_2061929</t>
  </si>
  <si>
    <t>06.02.2022 14:32:00</t>
  </si>
  <si>
    <t>06.02.2022 15:06:46</t>
  </si>
  <si>
    <t>HARMANDALI DM-3 (M-211) 35-09-M00211_DM-3/14(M-216) M08_45384033</t>
  </si>
  <si>
    <t>06.02.2022 09:57:05</t>
  </si>
  <si>
    <t>06.02.2022 11:03:51</t>
  </si>
  <si>
    <t>MURADİYE DM 45-71-M00006_DM-4 KÜÇÜK ÖLÇEKLİ SAN. SİTESİ M10_2077009</t>
  </si>
  <si>
    <t>06.02.2022 14:42:32</t>
  </si>
  <si>
    <t>06.02.2022 14:42:59</t>
  </si>
  <si>
    <t>06.02.2022 18:00:43</t>
  </si>
  <si>
    <t>06.02.2022 23:20:06</t>
  </si>
  <si>
    <t>BACAKLAR TR-1 45-81-M00095_45-81-M00095_2356633</t>
  </si>
  <si>
    <t>06.02.2022 17:40:36</t>
  </si>
  <si>
    <t>06.02.2022 19:33:09</t>
  </si>
  <si>
    <t>KADIOVACIK TR-1 35-19-M00202_956698724_956698724</t>
  </si>
  <si>
    <t>06.02.2022 13:18:46</t>
  </si>
  <si>
    <t>06.02.2022 19:30:43</t>
  </si>
  <si>
    <t>YENİKÖY-4 35-26-L00143_6186598_56358528_56358528</t>
  </si>
  <si>
    <t>06.02.2022 16:19:20</t>
  </si>
  <si>
    <t>06.02.2022 17:45:11</t>
  </si>
  <si>
    <t>M-1345 35-09-M01345_HatBaşıAyırıcı_53133905 M02_53133905</t>
  </si>
  <si>
    <t>06.02.2022 22:30:53</t>
  </si>
  <si>
    <t>07.02.2022 00:28:54</t>
  </si>
  <si>
    <t>KARKIN TR-1 45-84-M00031_7025664_56404263_56404263</t>
  </si>
  <si>
    <t>06.02.2022 11:30:07</t>
  </si>
  <si>
    <t>06.02.2022 12:51:04</t>
  </si>
  <si>
    <t>ULUKENT DM-5/14 35-28-M00089_ONUR TEKSTİL M02_66503353</t>
  </si>
  <si>
    <t>06.02.2022 04:48:18</t>
  </si>
  <si>
    <t>06.02.2022 05:43:23</t>
  </si>
  <si>
    <t>M-2769 35-02-M02769_99356792_99356792</t>
  </si>
  <si>
    <t>06.02.2022 01:55:27</t>
  </si>
  <si>
    <t>06.02.2022 03:02:07</t>
  </si>
  <si>
    <t>DEMİRTAŞ KÖK 35-30-M00149_DELİKTAŞ M05_72078606</t>
  </si>
  <si>
    <t>06.02.2022 18:35:56</t>
  </si>
  <si>
    <t>06.02.2022 19:07:00</t>
  </si>
  <si>
    <t>ORHANGAZİ TR-1 35-15-L00207_950372131_950372131</t>
  </si>
  <si>
    <t>06.02.2022 15:30:15</t>
  </si>
  <si>
    <t>06.02.2022 17:34:57</t>
  </si>
  <si>
    <t>06.02.2022 08:48:00</t>
  </si>
  <si>
    <t>06.02.2022 09:35:48</t>
  </si>
  <si>
    <t>06.02.2022 19:29:06</t>
  </si>
  <si>
    <t>06.02.2022 20:57:32</t>
  </si>
  <si>
    <t>DM-21/08 45-71-M00459_DM-12/05 M01_72250160</t>
  </si>
  <si>
    <t>06.02.2022 09:52:00</t>
  </si>
  <si>
    <t>06.02.2022 11:54:00</t>
  </si>
  <si>
    <t>MORSAN TM 45-71-A00002_BAĞYOLU M12_2061925</t>
  </si>
  <si>
    <t>06.02.2022 14:44:56</t>
  </si>
  <si>
    <t>06.02.2022 14:46:00</t>
  </si>
  <si>
    <t>MEHMETLER TR-1 35-29-L00637_950329753_950329753</t>
  </si>
  <si>
    <t>06.02.2022 14:57:16</t>
  </si>
  <si>
    <t>06.02.2022 17:01:01</t>
  </si>
  <si>
    <t>M-1785 35-02-M01785_35-02-M01785_2362094</t>
  </si>
  <si>
    <t>06.02.2022 09:20:47</t>
  </si>
  <si>
    <t>06.02.2022 10:30:12</t>
  </si>
  <si>
    <t>ADNAN MERT TARIMSAL SULAMA 45-76-L00028_A_56385577_56385577</t>
  </si>
  <si>
    <t>06.02.2022 16:13:48</t>
  </si>
  <si>
    <t>06.02.2022 20:07:50</t>
  </si>
  <si>
    <t>TR-62 45-78-M00062_D_56388382_56388382</t>
  </si>
  <si>
    <t>06.02.2022 09:06:10</t>
  </si>
  <si>
    <t>06.02.2022 15:47:49</t>
  </si>
  <si>
    <t>VEZİRKÖPRÜ İM 35-03-A00002_TR-2 10.5 K13_2050527</t>
  </si>
  <si>
    <t>06.02.2022 19:18:26</t>
  </si>
  <si>
    <t>06.02.2022 19:21:26</t>
  </si>
  <si>
    <t>MENDERES DM-2/TR-1 35-22-M00300_KÖYLER-1 M15_2328470</t>
  </si>
  <si>
    <t>06.02.2022 19:47:05</t>
  </si>
  <si>
    <t>06.02.2022 20:20:43</t>
  </si>
  <si>
    <t>MENDERES DM-2/TR-1 35-22-M00300_DM-3/TR-1 M06_2095187</t>
  </si>
  <si>
    <t>06.02.2022 09:59:00</t>
  </si>
  <si>
    <t>06.02.2022 10:25:00</t>
  </si>
  <si>
    <t>İSKELE MAH. TR 35-16-M00655_950312707_950312707</t>
  </si>
  <si>
    <t>06.02.2022 13:27:47</t>
  </si>
  <si>
    <t>06.02.2022 18:49:15</t>
  </si>
  <si>
    <t>MENDERES DM-2/TR-1 35-22-M00300_KÖYLER-1 M15_2095712</t>
  </si>
  <si>
    <t>06.02.2022 15:22:35</t>
  </si>
  <si>
    <t>06.02.2022 15:22:47</t>
  </si>
  <si>
    <t>L-231 35-18-L00231_950440527_950440527</t>
  </si>
  <si>
    <t>06.02.2022 08:17:26</t>
  </si>
  <si>
    <t>06.02.2022 09:19:58</t>
  </si>
  <si>
    <t>K-2586 35-08-K02586_95000538564_95000538564</t>
  </si>
  <si>
    <t>06.02.2022 18:40:31</t>
  </si>
  <si>
    <t>06.02.2022 21:13:12</t>
  </si>
  <si>
    <t>OCAKLI TR-2 35-15-L00775_C_56369282_56369282</t>
  </si>
  <si>
    <t>06.02.2022 17:07:45</t>
  </si>
  <si>
    <t>06.02.2022 18:38:56</t>
  </si>
  <si>
    <t>M-1741 35-04-M01741_B_56379256_56379256</t>
  </si>
  <si>
    <t>06.02.2022 11:10:47</t>
  </si>
  <si>
    <t>06.02.2022 13:02:59</t>
  </si>
  <si>
    <t>DM12/TR02 HORZUMOĞLU 45-73-M00047_C c1_45119848</t>
  </si>
  <si>
    <t>06.02.2022 13:52:41</t>
  </si>
  <si>
    <t>06.02.2022 15:15:37</t>
  </si>
  <si>
    <t>06.02.2022 09:30:00</t>
  </si>
  <si>
    <t>06.02.2022 13:23:00</t>
  </si>
  <si>
    <t>YENİ FOÇA TR-29 35-23-M00029_YENİFOÇA TR-30 M01_2334908</t>
  </si>
  <si>
    <t>06.02.2022 12:22:48</t>
  </si>
  <si>
    <t>06.02.2022 13:31:37</t>
  </si>
  <si>
    <t>GÖÇBEYLİ TR-2 35-16-M00017_47430257_56394968_56394968</t>
  </si>
  <si>
    <t>06.02.2022 16:30:00</t>
  </si>
  <si>
    <t>06.02.2022 17:15:35</t>
  </si>
  <si>
    <t>DM-2/6 (DM-10) 45-71-M00276_953187699_953187699</t>
  </si>
  <si>
    <t>06.02.2022 10:38:34</t>
  </si>
  <si>
    <t>06.02.2022 13:54:43</t>
  </si>
  <si>
    <t>L-27 35-14-L00027_956636752_956636752</t>
  </si>
  <si>
    <t>06.02.2022 05:41:04</t>
  </si>
  <si>
    <t>06.02.2022 08:00:36</t>
  </si>
  <si>
    <t>TR-1/11A 45-83-M00592_ M02_2303332</t>
  </si>
  <si>
    <t>06.02.2022 01:04:09</t>
  </si>
  <si>
    <t>06.02.2022 02:25:46</t>
  </si>
  <si>
    <t>06.02.2022 09:36:44</t>
  </si>
  <si>
    <t>06.02.2022 09:45:00</t>
  </si>
  <si>
    <t>06.02.2022 09:06:36</t>
  </si>
  <si>
    <t>06.02.2022 09:28:14</t>
  </si>
  <si>
    <t>SOLAKLAR TR-5 (HATİPLER) 35-31-L00462_956575995_956575995</t>
  </si>
  <si>
    <t>06.02.2022 19:42:00</t>
  </si>
  <si>
    <t>06.02.2022 20:34:14</t>
  </si>
  <si>
    <t>URGANLI TR-2 45-83-M00570_955161386_955161386</t>
  </si>
  <si>
    <t>06.02.2022 09:58:09</t>
  </si>
  <si>
    <t>06.02.2022 12:24:44</t>
  </si>
  <si>
    <t>MENDERES DM-2/TR-1 35-22-M00300_HatBaşıAyırıcı_53096775 M15_53096775</t>
  </si>
  <si>
    <t>06.02.2022 18:45:15</t>
  </si>
  <si>
    <t>06.02.2022 20:57:48</t>
  </si>
  <si>
    <t>TR-48 35-22-M00048_ H_42451547</t>
  </si>
  <si>
    <t>06.02.2022 11:50:00</t>
  </si>
  <si>
    <t>06.02.2022 12:24:40</t>
  </si>
  <si>
    <t>DM-12/13 45-72-L00064_956513854_956513854</t>
  </si>
  <si>
    <t>06.02.2022 10:50:42</t>
  </si>
  <si>
    <t>06.02.2022 14:55:48</t>
  </si>
  <si>
    <t>06.02.2022 16:27:00</t>
  </si>
  <si>
    <t>06.02.2022 18:16:35</t>
  </si>
  <si>
    <t>HASAN ÖZER SULAMA TR 45-71-M01012_44420072_56388850_56388850</t>
  </si>
  <si>
    <t>06.02.2022 12:28:00</t>
  </si>
  <si>
    <t>06.02.2022 15:35:06</t>
  </si>
  <si>
    <t>HALİL ÖZEN 35-24-M00110_915038856_915038856</t>
  </si>
  <si>
    <t>06.02.2022 16:18:18</t>
  </si>
  <si>
    <t>06.02.2022 18:49:36</t>
  </si>
  <si>
    <t>K-3975 35-04-K03975_99346272_99346272</t>
  </si>
  <si>
    <t>06.02.2022 10:28:44</t>
  </si>
  <si>
    <t>06.02.2022 18:28:30</t>
  </si>
  <si>
    <t>KARABURUN TR-7 35-21-L00033_953359567_953359567</t>
  </si>
  <si>
    <t>06.02.2022 14:51:42</t>
  </si>
  <si>
    <t>06.02.2022 18:25:32</t>
  </si>
  <si>
    <t>ÖZBEY İM 35-26-A00005_ÖZBEY YENİKÖY L02_2064119</t>
  </si>
  <si>
    <t>06.02.2022 10:12:46</t>
  </si>
  <si>
    <t>06.02.2022 10:48:27</t>
  </si>
  <si>
    <t>L-245 35-18-L00245_950445923_950445923</t>
  </si>
  <si>
    <t>06.02.2022 16:16:35</t>
  </si>
  <si>
    <t>06.02.2022 23:04:06</t>
  </si>
  <si>
    <t>06.02.2022 11:19:35</t>
  </si>
  <si>
    <t>06.02.2022 11:40:00</t>
  </si>
  <si>
    <t>TİLKİKÖY TR-1 45-71-M01271_953218168_953218168</t>
  </si>
  <si>
    <t>06.02.2022 18:17:15</t>
  </si>
  <si>
    <t>06.02.2022 20:14:14</t>
  </si>
  <si>
    <t>L-107 GÖDENCE 35-14-L00107_956660929_956660929</t>
  </si>
  <si>
    <t>06.02.2022 13:43:49</t>
  </si>
  <si>
    <t>06.02.2022 14:39:07</t>
  </si>
  <si>
    <t>MURADİYE TR-6 45-71-M01473_95000606785_95000606785</t>
  </si>
  <si>
    <t>06.02.2022 18:32:38</t>
  </si>
  <si>
    <t>07.02.2022 02:50:08</t>
  </si>
  <si>
    <t>_A_56395530_56395530</t>
  </si>
  <si>
    <t>06.02.2022 13:06:08</t>
  </si>
  <si>
    <t>06.02.2022 14:41:14</t>
  </si>
  <si>
    <t>AVDAN TARIMSAL SULAMA KÖK 45-82-M00129_AVDAN TARIMSAL SULAMA TR-1 M01_72199356</t>
  </si>
  <si>
    <t>06.02.2022 15:35:00</t>
  </si>
  <si>
    <t>06.02.2022 19:39:05</t>
  </si>
  <si>
    <t>GÜMÜLDÜR M-14 35-25-M00014_A_56354774_56354774</t>
  </si>
  <si>
    <t>06.02.2022 13:39:00</t>
  </si>
  <si>
    <t>06.02.2022 16:01:52</t>
  </si>
  <si>
    <t>M-1568 35-01-M01568_911434976_911434976</t>
  </si>
  <si>
    <t>06.02.2022 19:20:03</t>
  </si>
  <si>
    <t>06.02.2022 21:48:41</t>
  </si>
  <si>
    <t>DİKİLİ İM 35-30-A00001_35-30-A00001_72357053</t>
  </si>
  <si>
    <t>06.02.2022 16:02:06</t>
  </si>
  <si>
    <t>06.02.2022 16:43:24</t>
  </si>
  <si>
    <t>VENTOLA KÖK 35-26-M00678_PİZZA PİZZA M02_65914095</t>
  </si>
  <si>
    <t>06.02.2022 12:09:40</t>
  </si>
  <si>
    <t>06.02.2022 13:22:20</t>
  </si>
  <si>
    <t>AVŞAR İM 45-83-A00002_ERGENEKON M02_81660984</t>
  </si>
  <si>
    <t>06.02.2022 10:11:56</t>
  </si>
  <si>
    <t>06.02.2022 11:22:00</t>
  </si>
  <si>
    <t>ULUKENT DM-4/14 35-28-M00033_DAĞITIM TRAFO ULUKENT DM-4/14 M03_66487625</t>
  </si>
  <si>
    <t>06.02.2022 09:54:56</t>
  </si>
  <si>
    <t>06.02.2022 15:22:20</t>
  </si>
  <si>
    <t>DM-1/4 35-18-L00579_950454546_950454546</t>
  </si>
  <si>
    <t>06.02.2022 14:15:40</t>
  </si>
  <si>
    <t>06.02.2022 16:52:27</t>
  </si>
  <si>
    <t>KINIK ORGANİZE DM 35-24-M00208_KINIK TM-1 M07_83158741</t>
  </si>
  <si>
    <t>06.02.2022 15:26:47</t>
  </si>
  <si>
    <t>06.02.2022 15:48:38</t>
  </si>
  <si>
    <t>M-1538 35-01-M01538_910494674_910494674</t>
  </si>
  <si>
    <t>06.02.2022 12:35:40</t>
  </si>
  <si>
    <t>06.02.2022 14:01:05</t>
  </si>
  <si>
    <t>M-36 GÖKÇE ÇİÇEK SİTESİ 35-18-M00036_95001178779_95001178779</t>
  </si>
  <si>
    <t>06.02.2022 12:29:53</t>
  </si>
  <si>
    <t>06.02.2022 14:53:46</t>
  </si>
  <si>
    <t>ÇIRPI TR-1/1 35-20-M00001_955197195_955197195</t>
  </si>
  <si>
    <t>06.02.2022 18:13:00</t>
  </si>
  <si>
    <t>06.02.2022 23:21:00</t>
  </si>
  <si>
    <t>MEHMET ÇOKAL SULAMA GRUBU 35-20-L00389_49432729_56407158_56407158</t>
  </si>
  <si>
    <t>06.02.2022 14:13:06</t>
  </si>
  <si>
    <t>06.02.2022 15:19:41</t>
  </si>
  <si>
    <t>L-454 KÖK 35-18-L00454_KAREL KÖK L04_72060599</t>
  </si>
  <si>
    <t>06.02.2022 13:43:19</t>
  </si>
  <si>
    <t>06.02.2022 18:36:44</t>
  </si>
  <si>
    <t>DAĞHACIYUSUF TR-8 45-73-M01230_945652820_945652820</t>
  </si>
  <si>
    <t>06.02.2022 17:11:00</t>
  </si>
  <si>
    <t>06.02.2022 19:52:39</t>
  </si>
  <si>
    <t>06.02.2022 09:03:45</t>
  </si>
  <si>
    <t>06.02.2022 09:38:36</t>
  </si>
  <si>
    <t>M-2793 35-01-M02793_910783122_910783122</t>
  </si>
  <si>
    <t>06.02.2022 10:23:35</t>
  </si>
  <si>
    <t>06.02.2022 12:22:27</t>
  </si>
  <si>
    <t>VEZİRKÖPRÜ İM 35-03-A00002_FİDANLIK K17_2050518</t>
  </si>
  <si>
    <t>06.02.2022 19:17:22</t>
  </si>
  <si>
    <t>06.02.2022 20:37:05</t>
  </si>
  <si>
    <t>06.02.2022 12:00:09</t>
  </si>
  <si>
    <t>06.02.2022 14:14:20</t>
  </si>
  <si>
    <t>L-513 REİSDERE 35-18-L00513_950439088_950439088</t>
  </si>
  <si>
    <t>06.02.2022 12:53:13</t>
  </si>
  <si>
    <t>06.02.2022 15:54:26</t>
  </si>
  <si>
    <t>YENMİŞ KÖK 35-27-M00366_HatBaşıAyırıcı_54697347 M06_54697347</t>
  </si>
  <si>
    <t>06.02.2022 08:50:46</t>
  </si>
  <si>
    <t>06.02.2022 09:51:34</t>
  </si>
  <si>
    <t>K-4537 35-07-K04537_99313499_99313499</t>
  </si>
  <si>
    <t>06.02.2022 11:26:04</t>
  </si>
  <si>
    <t>06.02.2022 12:29:47</t>
  </si>
  <si>
    <t>K-823 35-03-K00823_35-03-K00823_2355419</t>
  </si>
  <si>
    <t>06.02.2022 15:38:40</t>
  </si>
  <si>
    <t>06.02.2022 19:28:11</t>
  </si>
  <si>
    <t>YUKARI KIZILCA TR-7 35-27-L00343_DIREK TIPI TRAFO HUCRESI H01_2120537</t>
  </si>
  <si>
    <t>06.02.2022 17:07:19</t>
  </si>
  <si>
    <t>06.02.2022 22:20:00</t>
  </si>
  <si>
    <t>AŞAĞIÇOBANİSA TR-14 45-71-M00099_A_56393059_56393059</t>
  </si>
  <si>
    <t>06.02.2022 23:06:03</t>
  </si>
  <si>
    <t>07.02.2022 01:35:18</t>
  </si>
  <si>
    <t>YUKARIKOÇAKLAR TR-1 45-79-M00104_945553477_945553477</t>
  </si>
  <si>
    <t>06.02.2022 22:23:00</t>
  </si>
  <si>
    <t>06.02.2022 23:24:27</t>
  </si>
  <si>
    <t>K-1395 35-08-K01395_97672746_97672746</t>
  </si>
  <si>
    <t>06.02.2022 16:56:06</t>
  </si>
  <si>
    <t>06.02.2022 19:22:15</t>
  </si>
  <si>
    <t>K-1758 35-04-K01758_912798869_912798869</t>
  </si>
  <si>
    <t>06.02.2022 20:23:59</t>
  </si>
  <si>
    <t>06.02.2022 21:01:48</t>
  </si>
  <si>
    <t>DAĞISTAN TR-1 35-16-M00129_953336427_953336427</t>
  </si>
  <si>
    <t>06.02.2022 09:49:11</t>
  </si>
  <si>
    <t>06.02.2022 13:05:12</t>
  </si>
  <si>
    <t>DM-2/6 (DM-10) 45-71-M00276_953187694_953187694</t>
  </si>
  <si>
    <t>06.02.2022 16:22:00</t>
  </si>
  <si>
    <t>06.02.2022 17:09:36</t>
  </si>
  <si>
    <t>TR-58 35-19-L00058_E _5938606</t>
  </si>
  <si>
    <t>06.02.2022 19:08:49</t>
  </si>
  <si>
    <t>06.02.2022 23:52:53</t>
  </si>
  <si>
    <t>_6671596_56377809_56377809</t>
  </si>
  <si>
    <t>06.02.2022 09:30:03</t>
  </si>
  <si>
    <t>06.02.2022 17:13:13</t>
  </si>
  <si>
    <t>YENİFOÇA TR-51 35-23-M00051_YENİFOÇA TR-54 M01_72157030</t>
  </si>
  <si>
    <t>06.02.2022 01:05:06</t>
  </si>
  <si>
    <t>06.02.2022 01:55:38</t>
  </si>
  <si>
    <t>L-513 REİSDERE 35-18-L00513_962630654_962630654</t>
  </si>
  <si>
    <t>06.02.2022 17:31:54</t>
  </si>
  <si>
    <t>06.02.2022 21:25:19</t>
  </si>
  <si>
    <t>06.02.2022 09:22:00</t>
  </si>
  <si>
    <t>06.02.2022 14:42:42</t>
  </si>
  <si>
    <t>BAĞARASI TR-10 KÖK 35-23-M00179_HatBaşıAyırıcı_65657852 M05_65657852</t>
  </si>
  <si>
    <t>06.02.2022 12:11:15</t>
  </si>
  <si>
    <t>06.02.2022 14:36:22</t>
  </si>
  <si>
    <t>M-2672 35-01-M02672_35-01-M02672_81340715</t>
  </si>
  <si>
    <t>06.02.2022 02:14:41</t>
  </si>
  <si>
    <t>06.02.2022 04:33:35</t>
  </si>
  <si>
    <t>L-400 35-18-L00400_950451013_950451013</t>
  </si>
  <si>
    <t>06.02.2022 12:08:50</t>
  </si>
  <si>
    <t>06.02.2022 12:50:48</t>
  </si>
  <si>
    <t>KOLDERE KÖK 45-80-M00051_GÜMÜLCELİ M011_73403251</t>
  </si>
  <si>
    <t>06.02.2022 07:55:11</t>
  </si>
  <si>
    <t>06.02.2022 07:55:26</t>
  </si>
  <si>
    <t>PAŞAKÖY KÖK 45-80-M00052_SARUHANLI TM GİRİŞ/TR-13 M02_72063777</t>
  </si>
  <si>
    <t>06.02.2022 08:59:36</t>
  </si>
  <si>
    <t>06.02.2022 17:16:59</t>
  </si>
  <si>
    <t>TR-64 35-19-L00064_95001233807_95001233807</t>
  </si>
  <si>
    <t>06.02.2022 12:50:59</t>
  </si>
  <si>
    <t>06.02.2022 17:13:31</t>
  </si>
  <si>
    <t>M-639 OLDURUK KÖK 35-03-M00639_M-738  ( GÖLET) M02_42868422</t>
  </si>
  <si>
    <t>06.02.2022 09:59:05</t>
  </si>
  <si>
    <t>06.02.2022 10:26:46</t>
  </si>
  <si>
    <t>BAĞARASI TR-10 KÖK 35-23-M00179_ESKİİBAĞARASI M02_72143182</t>
  </si>
  <si>
    <t>06.02.2022 14:04:58</t>
  </si>
  <si>
    <t>06.02.2022 14:40:41</t>
  </si>
  <si>
    <t>DM-21/18A 45-71-M00476_953193534_953193534</t>
  </si>
  <si>
    <t>06.02.2022 21:20:39</t>
  </si>
  <si>
    <t>06.02.2022 22:26:07</t>
  </si>
  <si>
    <t>TR-40 35-27-M00040_35-27-M00040_2362301</t>
  </si>
  <si>
    <t>06.02.2022 20:08:47</t>
  </si>
  <si>
    <t>06.02.2022 20:43:48</t>
  </si>
  <si>
    <t>YENİ LİMAN TR-2 35-21-L00051_953357530_953357530</t>
  </si>
  <si>
    <t>06.02.2022 13:53:48</t>
  </si>
  <si>
    <t>DM-9 45-71-M00386_GENEL KONUTLAR M07_66182332</t>
  </si>
  <si>
    <t>06.02.2022 10:57:55</t>
  </si>
  <si>
    <t>06.02.2022 12:34:27</t>
  </si>
  <si>
    <t>SOMA KÖYLER DM-2 45-82-M00125_BERGAMA M02_2303940</t>
  </si>
  <si>
    <t>06.02.2022 15:27:56</t>
  </si>
  <si>
    <t>06.02.2022 19:18:40</t>
  </si>
  <si>
    <t>06.02.2022 22:40:44</t>
  </si>
  <si>
    <t>06.02.2022 15:05:15</t>
  </si>
  <si>
    <t>06.02.2022 15:34:01</t>
  </si>
  <si>
    <t>L-113 OVACIK 35-18-L00113_12258444_56354381_56354381</t>
  </si>
  <si>
    <t>06.02.2022 19:04:39</t>
  </si>
  <si>
    <t>06.02.2022 22:07:28</t>
  </si>
  <si>
    <t>L-111 OVACIK 35-18-L00111_950462943_950462943</t>
  </si>
  <si>
    <t>06.02.2022 13:19:38</t>
  </si>
  <si>
    <t>06.02.2022 17:36:41</t>
  </si>
  <si>
    <t>KARACAHİSAR TR-1 45-82-L00009_45-82-L00009_2375953</t>
  </si>
  <si>
    <t>06.02.2022 09:27:46</t>
  </si>
  <si>
    <t>06.02.2022 12:28:52</t>
  </si>
  <si>
    <t>M-1433 35-02-M01433_M-1611 M03_2034635</t>
  </si>
  <si>
    <t>06.02.2022 10:08:56</t>
  </si>
  <si>
    <t>06.02.2022 16:10:18</t>
  </si>
  <si>
    <t>İZZETTİN TR-1 45-83-M00438_955157288_955157288</t>
  </si>
  <si>
    <t>06.02.2022 16:08:07</t>
  </si>
  <si>
    <t>06.02.2022 19:03:12</t>
  </si>
  <si>
    <t>06.02.2022 19:14:05</t>
  </si>
  <si>
    <t>06.02.2022 20:13:18</t>
  </si>
  <si>
    <t>ÖDEMİŞ İM 35-15-A00001_ESKİ OVAKENT L15_2062382</t>
  </si>
  <si>
    <t>06.02.2022 13:36:28</t>
  </si>
  <si>
    <t>06.02.2022 14:02:26</t>
  </si>
  <si>
    <t>06.02.2022 09:37:44</t>
  </si>
  <si>
    <t>06.02.2022 15:45:36</t>
  </si>
  <si>
    <t>L-476 MAMURBABA YENİ KABİN 35-18-L00476_950465587_950465587</t>
  </si>
  <si>
    <t>06.02.2022 11:03:15</t>
  </si>
  <si>
    <t>06.02.2022 12:33:31</t>
  </si>
  <si>
    <t>GÜRSU KÖYÜ 45-73-M00178_E_56400598_56400598</t>
  </si>
  <si>
    <t>06.02.2022 15:16:47</t>
  </si>
  <si>
    <t>06.02.2022 16:45:22</t>
  </si>
  <si>
    <t>06.02.2022 19:49:49</t>
  </si>
  <si>
    <t>06.02.2022 21:36:20</t>
  </si>
  <si>
    <t>KIRKAĞAÇ TR-3 45-76-M00003__81569976_81569976</t>
  </si>
  <si>
    <t>06.02.2022 16:31:11</t>
  </si>
  <si>
    <t>06.02.2022 18:09:46</t>
  </si>
  <si>
    <t>SARUHANLI TR-23 45-80-M00023_956563943_956563943</t>
  </si>
  <si>
    <t>06.02.2022 18:06:24</t>
  </si>
  <si>
    <t>06.02.2022 19:33:55</t>
  </si>
  <si>
    <t>SOLAKLAR TR-5 (HATİPLER) 35-31-L00462__72373470_72373470</t>
  </si>
  <si>
    <t>06.02.2022 12:52:08</t>
  </si>
  <si>
    <t>06.02.2022 15:05:25</t>
  </si>
  <si>
    <t>06.02.2022 20:36:51</t>
  </si>
  <si>
    <t>06.02.2022 22:10:03</t>
  </si>
  <si>
    <t>TR-257(DM-2/7) 35-19-L00257_35-19-L00257_72132452</t>
  </si>
  <si>
    <t>06.02.2022 01:09:28</t>
  </si>
  <si>
    <t>06.02.2022 04:18:36</t>
  </si>
  <si>
    <t>06.02.2022 18:08:36</t>
  </si>
  <si>
    <t>06.02.2022 18:09:16</t>
  </si>
  <si>
    <t>DM-21/18A 45-71-M00476_953193232_953193232</t>
  </si>
  <si>
    <t>06.02.2022 14:46:59</t>
  </si>
  <si>
    <t>06.02.2022 15:18:37</t>
  </si>
  <si>
    <t>06.02.2022 06:11:53</t>
  </si>
  <si>
    <t>06.02.2022 10:20:12</t>
  </si>
  <si>
    <t>KÖPRÜBAŞI TR-31 45-86-M00031_DIREK TIPI TRAFO HUCRESI H01_2076964</t>
  </si>
  <si>
    <t>06.02.2022 10:27:44</t>
  </si>
  <si>
    <t>06.02.2022 11:09:17</t>
  </si>
  <si>
    <t>MORSAN TM 45-71-A00002_BAĞYOLU M12_2061923</t>
  </si>
  <si>
    <t>06.02.2022 09:08:49</t>
  </si>
  <si>
    <t>06.02.2022 09:30:29</t>
  </si>
  <si>
    <t>AHMET DİRİK SULAMA GRUBU TR 35-27-M00266_DIREK TIPI TRAFO HUCRESI H01_2051810</t>
  </si>
  <si>
    <t>06.02.2022 09:55:03</t>
  </si>
  <si>
    <t>06.02.2022 10:57:03</t>
  </si>
  <si>
    <t>M-32 35-02-M00032_C_56374254_56374254</t>
  </si>
  <si>
    <t>06.02.2022 14:12:05</t>
  </si>
  <si>
    <t>06.02.2022 16:45:04</t>
  </si>
  <si>
    <t>K-2900 35-04-K02900_99081356_99081356</t>
  </si>
  <si>
    <t>06.02.2022 13:19:11</t>
  </si>
  <si>
    <t>06.02.2022 20:48:33</t>
  </si>
  <si>
    <t>GERELİ KÖYÜ KAVAKKUYU TR-8 35-15-M00225_B_56369689_56369689</t>
  </si>
  <si>
    <t>06.02.2022 18:54:36</t>
  </si>
  <si>
    <t>06.02.2022 21:23:09</t>
  </si>
  <si>
    <t>ÇAMURHAMAMI KÖK 45-78-L00230_YENİKÖY L03_2327767</t>
  </si>
  <si>
    <t>06.02.2022 17:20:38</t>
  </si>
  <si>
    <t>06.02.2022 17:42:34</t>
  </si>
  <si>
    <t>TR-257(DM-2/7) 35-19-L00257_A A01_5906043</t>
  </si>
  <si>
    <t>06.02.2022 08:18:05</t>
  </si>
  <si>
    <t>06.02.2022 14:33:42</t>
  </si>
  <si>
    <t>SEYREK TR-7 KÖK 35-28-M00379_CİHANBEY DERİ M07_2312933</t>
  </si>
  <si>
    <t>06.02.2022 00:51:40</t>
  </si>
  <si>
    <t>06.02.2022 02:23:38</t>
  </si>
  <si>
    <t>ALİAĞA TR-43 DM 35-17-M00043_GÜZELHİSAR ÇIKIŞI M13_2315084</t>
  </si>
  <si>
    <t>06.02.2022 12:32:26</t>
  </si>
  <si>
    <t>06.02.2022 12:53:22</t>
  </si>
  <si>
    <t>MENEMEN TR-35 35-28-L00035_A E1b_5762382</t>
  </si>
  <si>
    <t>06.02.2022 23:17:50</t>
  </si>
  <si>
    <t>07.02.2022 04:14:22</t>
  </si>
  <si>
    <t>ULUDERBENT DM 45-73-M00491_A_56388003_56388003</t>
  </si>
  <si>
    <t>06.02.2022 12:47:49</t>
  </si>
  <si>
    <t>06.02.2022 14:50:21</t>
  </si>
  <si>
    <t>MENEMEN TR-24 35-28-L00024_B_56364097_56364097</t>
  </si>
  <si>
    <t>06.02.2022 16:28:51</t>
  </si>
  <si>
    <t>06.02.2022 18:32:29</t>
  </si>
  <si>
    <t>06.02.2022 01:37:32</t>
  </si>
  <si>
    <t>06.02.2022 03:25:02</t>
  </si>
  <si>
    <t>M-30 35-02-M00030_M-33 M05_2309667</t>
  </si>
  <si>
    <t>06.02.2022 11:53:16</t>
  </si>
  <si>
    <t>06.02.2022 13:09:54</t>
  </si>
  <si>
    <t>DM-3/13 (İSTİKLAL OKULU ARKASI) 45-71-M00121_953217547_953217547</t>
  </si>
  <si>
    <t>06.02.2022 22:23:09</t>
  </si>
  <si>
    <t>06.02.2022 23:41:00</t>
  </si>
  <si>
    <t>TR-163 35-26-M01148_7035592 e01_5911618</t>
  </si>
  <si>
    <t>06.02.2022 12:15:46</t>
  </si>
  <si>
    <t>06.02.2022 16:06:26</t>
  </si>
  <si>
    <t>IŞIKLAR TM 35-02-A00006_BATIÇİM-1 M24_2308413</t>
  </si>
  <si>
    <t>06.02.2022 01:47:18</t>
  </si>
  <si>
    <t>06.02.2022 01:52:58</t>
  </si>
  <si>
    <t>K-31 35-01-K00031_C_56363999_56363999</t>
  </si>
  <si>
    <t>06.02.2022 04:48:00</t>
  </si>
  <si>
    <t>06.02.2022 05:13:51</t>
  </si>
  <si>
    <t>KÜNER TR-2 35-22-M00227_DIREK TIPI TRAFO HUCRESI H01_2125271</t>
  </si>
  <si>
    <t>06.02.2022 15:33:15</t>
  </si>
  <si>
    <t>06.02.2022 17:09:00</t>
  </si>
  <si>
    <t>ÇEŞME İM 35-18-A00001_OVACIK L08_2053078</t>
  </si>
  <si>
    <t>06.02.2022 09:46:37</t>
  </si>
  <si>
    <t>06.02.2022 10:01:00</t>
  </si>
  <si>
    <t>PELİTALAN TR-1 45-71-M01570_D_56388176_56388176</t>
  </si>
  <si>
    <t>06.02.2022 13:55:12</t>
  </si>
  <si>
    <t>06.02.2022 15:27:52</t>
  </si>
  <si>
    <t>06.02.2022 12:30:16</t>
  </si>
  <si>
    <t>06.02.2022 13:26:19</t>
  </si>
  <si>
    <t>ASARLIK TR-5 35-28-M00176_35-28-M00176_2369611</t>
  </si>
  <si>
    <t>06.02.2022 08:44:05</t>
  </si>
  <si>
    <t>06.02.2022 15:50:13</t>
  </si>
  <si>
    <t>K-217 35-01-K00217_C_56376760_56376760</t>
  </si>
  <si>
    <t>06.02.2022 13:40:26</t>
  </si>
  <si>
    <t>06.02.2022 14:45:21</t>
  </si>
  <si>
    <t>ORTA MAH. TRP 35-20-L00029_955193612_955193612</t>
  </si>
  <si>
    <t>06.02.2022 17:43:33</t>
  </si>
  <si>
    <t>06.02.2022 20:10:54</t>
  </si>
  <si>
    <t>06.02.2022 16:23:25</t>
  </si>
  <si>
    <t>06.02.2022 18:50:57</t>
  </si>
  <si>
    <t>BOZDAĞ TR-5 35-15-L00312_950401269_950401269</t>
  </si>
  <si>
    <t>06.02.2022 15:29:43</t>
  </si>
  <si>
    <t>06.02.2022 18:59:07</t>
  </si>
  <si>
    <t>KAYMAKÇI DM-2 35-15-M00309_BEYDAĞ M02_66415345</t>
  </si>
  <si>
    <t>06.02.2022 11:31:46</t>
  </si>
  <si>
    <t>06.02.2022 12:19:10</t>
  </si>
  <si>
    <t>KİLLİK TR-11 45-73-M00852_A_56405382_56405382</t>
  </si>
  <si>
    <t>06.02.2022 22:08:14</t>
  </si>
  <si>
    <t>06.02.2022 23:26:27</t>
  </si>
  <si>
    <t>TR-257(DM-2/7) 35-19-L00257_A_65514237_65514237</t>
  </si>
  <si>
    <t>06.02.2022 04:54:01</t>
  </si>
  <si>
    <t>06.02.2022 08:10:24</t>
  </si>
  <si>
    <t>L-90 RAINBOW DM 35-18-L00090_ÇEŞME İM L03_2096224</t>
  </si>
  <si>
    <t>06.02.2022 09:47:46</t>
  </si>
  <si>
    <t>06.02.2022 10:17:34</t>
  </si>
  <si>
    <t>HAMİDİYE TR-1 45-76-M00161__72372272_72372272</t>
  </si>
  <si>
    <t>06.02.2022 16:41:55</t>
  </si>
  <si>
    <t>06.02.2022 18:58:18</t>
  </si>
  <si>
    <t>YENİ FOÇA TR-19 35-23-M00019_YENİFOÇA TR-20 M02_2334905</t>
  </si>
  <si>
    <t>06.02.2022 11:15:06</t>
  </si>
  <si>
    <t>06.02.2022 12:20:26</t>
  </si>
  <si>
    <t>DURASILLI TR-5 45-78-M01116_953261856_953261856</t>
  </si>
  <si>
    <t>06.02.2022 22:28:13</t>
  </si>
  <si>
    <t>06.02.2022 23:37:00</t>
  </si>
  <si>
    <t>TR-113 ZEYTİNALANI 35-19-L00113_B_56372540_56372540</t>
  </si>
  <si>
    <t>06.02.2022 08:51:59</t>
  </si>
  <si>
    <t>06.02.2022 17:39:23</t>
  </si>
  <si>
    <t>AKKEÇİLİ TR-4 45-73-M00424_45-73-M00424_2352327</t>
  </si>
  <si>
    <t>06.02.2022 19:02:15</t>
  </si>
  <si>
    <t>06.02.2022 20:05:16</t>
  </si>
  <si>
    <t>TR-1-5/4 35-20-L00062_11051385_56374846_56374846</t>
  </si>
  <si>
    <t>06.02.2022 09:56:00</t>
  </si>
  <si>
    <t>06.02.2022 10:39:06</t>
  </si>
  <si>
    <t>DM-3/TR-29 35-22-M00072_35-22-M00072_2352151</t>
  </si>
  <si>
    <t>06.02.2022 18:13:22</t>
  </si>
  <si>
    <t>06.02.2022 19:16:49</t>
  </si>
  <si>
    <t>TR-166 35-26-M00166_956624772_956624772</t>
  </si>
  <si>
    <t>06.02.2022 17:40:33</t>
  </si>
  <si>
    <t>06.02.2022 18:59:24</t>
  </si>
  <si>
    <t>M-1110 35-08-M01110_913929172_913929172</t>
  </si>
  <si>
    <t>06.02.2022 00:03:13</t>
  </si>
  <si>
    <t>06.02.2022 01:31:09</t>
  </si>
  <si>
    <t>M-1824 35-01-M01824_910855181_910855181</t>
  </si>
  <si>
    <t>06.02.2022 16:08:50</t>
  </si>
  <si>
    <t>06.02.2022 22:31:45</t>
  </si>
  <si>
    <t>ULUKENT DM-6/7 KÖK 35-28-M00618_İNDEKS ELEKTRİK M07_79699473</t>
  </si>
  <si>
    <t>06.02.2022 16:13:18</t>
  </si>
  <si>
    <t>06.02.2022 17:32:20</t>
  </si>
  <si>
    <t>M-2959 35-04-M02959_98945071_98945071</t>
  </si>
  <si>
    <t>06.02.2022 13:16:35</t>
  </si>
  <si>
    <t>06.02.2022 16:02:00</t>
  </si>
  <si>
    <t>ULUKENT TR-6 35-28-M00073_B_60984761_60984761</t>
  </si>
  <si>
    <t>07.02.2022 01:02:40</t>
  </si>
  <si>
    <t>07.02.2022 02:57:49</t>
  </si>
  <si>
    <t>MURADİYE TR-3 45-71-M02147_953221026_953221026</t>
  </si>
  <si>
    <t>07.02.2022 01:45:01</t>
  </si>
  <si>
    <t>07.02.2022 04:18:19</t>
  </si>
  <si>
    <t>07.02.2022 03:47:59</t>
  </si>
  <si>
    <t>07.02.2022 05:58:56</t>
  </si>
  <si>
    <t>M-2465 35-09-M02465_97721863_97721863</t>
  </si>
  <si>
    <t>07.02.2022 04:02:53</t>
  </si>
  <si>
    <t>07.02.2022 11:56:50</t>
  </si>
  <si>
    <t>K-4532 35-01-K04532_912221084_912221084</t>
  </si>
  <si>
    <t>07.02.2022 05:24:45</t>
  </si>
  <si>
    <t>07.02.2022 09:16:29</t>
  </si>
  <si>
    <t>OSMANGAZİ İM 35-02-A00004_BAYRAKLI M04_2087805</t>
  </si>
  <si>
    <t>07.02.2022 05:43:22</t>
  </si>
  <si>
    <t>07.02.2022 06:19:18</t>
  </si>
  <si>
    <t>M-2546 35-02-M02546_M-2539 M02_66121122</t>
  </si>
  <si>
    <t>07.02.2022 06:27:19</t>
  </si>
  <si>
    <t>07.02.2022 07:33:53</t>
  </si>
  <si>
    <t>BİRGİ KÖK 35-19-M00041_KÖYLER M03_72152107</t>
  </si>
  <si>
    <t>07.02.2022 07:34:46</t>
  </si>
  <si>
    <t>07.02.2022 09:34:06</t>
  </si>
  <si>
    <t>07.02.2022 07:42:27</t>
  </si>
  <si>
    <t>07.02.2022 10:08:03</t>
  </si>
  <si>
    <t>TR-68 35-30-L00068_35-30-L00068_2368889</t>
  </si>
  <si>
    <t>07.02.2022 07:26:39</t>
  </si>
  <si>
    <t>07.02.2022 09:29:22</t>
  </si>
  <si>
    <t>K-1284 35-01-K01284_912094840_912094840</t>
  </si>
  <si>
    <t>07.02.2022 07:51:17</t>
  </si>
  <si>
    <t>07.02.2022 08:36:52</t>
  </si>
  <si>
    <t>L-455 35-18-L00455_12292686_56371806_56371806</t>
  </si>
  <si>
    <t>07.02.2022 08:09:10</t>
  </si>
  <si>
    <t>07.02.2022 10:16:04</t>
  </si>
  <si>
    <t>SUBAŞI TR-1 45-73-M00808_945645263_945645263</t>
  </si>
  <si>
    <t>07.02.2022 08:17:14</t>
  </si>
  <si>
    <t>07.02.2022 09:51:23</t>
  </si>
  <si>
    <t>07.02.2022 08:39:35</t>
  </si>
  <si>
    <t>07.02.2022 08:43:34</t>
  </si>
  <si>
    <t>07.02.2022 08:51:28</t>
  </si>
  <si>
    <t>07.02.2022 10:54:44</t>
  </si>
  <si>
    <t>M-2072 35-03-M02072_35-03-M02072_55019745</t>
  </si>
  <si>
    <t>07.02.2022 09:02:29</t>
  </si>
  <si>
    <t>07.02.2022 15:00:39</t>
  </si>
  <si>
    <t>K-2398 35-02-K02398_99868462_99868462</t>
  </si>
  <si>
    <t>07.02.2022 09:04:58</t>
  </si>
  <si>
    <t>07.02.2022 11:25:06</t>
  </si>
  <si>
    <t>07.02.2022 09:07:47</t>
  </si>
  <si>
    <t>07.02.2022 10:16:33</t>
  </si>
  <si>
    <t>07.02.2022 09:08:35</t>
  </si>
  <si>
    <t>07.02.2022 09:57:29</t>
  </si>
  <si>
    <t>_B_60984864_60984864</t>
  </si>
  <si>
    <t>07.02.2022 09:08:19</t>
  </si>
  <si>
    <t>07.02.2022 09:31:36</t>
  </si>
  <si>
    <t>ÇIRPI TR-1-2/4 35-20-M00009_35-20-M00009_2370832</t>
  </si>
  <si>
    <t>07.02.2022 09:11:38</t>
  </si>
  <si>
    <t>07.02.2022 17:13:25</t>
  </si>
  <si>
    <t>K-273 35-01-K00273_911203314_911203314</t>
  </si>
  <si>
    <t>07.02.2022 09:05:39</t>
  </si>
  <si>
    <t>07.02.2022 12:42:43</t>
  </si>
  <si>
    <t>SOMA KÖYLER DM-2 45-82-M00125_HatBaşıAyırıcı_53135482 M08_53135482</t>
  </si>
  <si>
    <t>07.02.2022 09:11:18</t>
  </si>
  <si>
    <t>07.02.2022 09:19:26</t>
  </si>
  <si>
    <t>TİRE İM-DM-1 35-29-A00001_TİRE ŞEHİR-4 L21_2312362</t>
  </si>
  <si>
    <t>07.02.2022 09:02:46</t>
  </si>
  <si>
    <t>07.02.2022 11:05:42</t>
  </si>
  <si>
    <t>SARUHANLI TR-24 45-80-M00024_956563417_956563417</t>
  </si>
  <si>
    <t>07.02.2022 09:15:08</t>
  </si>
  <si>
    <t>07.02.2022 11:29:30</t>
  </si>
  <si>
    <t>07.02.2022 09:17:15</t>
  </si>
  <si>
    <t>07.02.2022 09:20:04</t>
  </si>
  <si>
    <t>SARIKAYA MERGE TR-4 35-31-L00426_35-31-L00426_42568113</t>
  </si>
  <si>
    <t>07.02.2022 09:14:00</t>
  </si>
  <si>
    <t>07.02.2022 10:01:17</t>
  </si>
  <si>
    <t>07.02.2022 09:19:36</t>
  </si>
  <si>
    <t>07.02.2022 16:58:42</t>
  </si>
  <si>
    <t>SOMA KÖYLER DM-2 45-82-M00125_KÖYLER 34.5 M08_2035836</t>
  </si>
  <si>
    <t>07.02.2022 09:20:47</t>
  </si>
  <si>
    <t>07.02.2022 17:12:42</t>
  </si>
  <si>
    <t>_D_56393873_56393873</t>
  </si>
  <si>
    <t>07.02.2022 09:21:36</t>
  </si>
  <si>
    <t>07.02.2022 15:32:00</t>
  </si>
  <si>
    <t>CUMALI TR-1 35-24-M00094_B_56354963_56354963</t>
  </si>
  <si>
    <t>07.02.2022 09:18:22</t>
  </si>
  <si>
    <t>07.02.2022 09:57:10</t>
  </si>
  <si>
    <t>TR-67 35-19-L00067_5858112_56377362_56377362</t>
  </si>
  <si>
    <t>07.02.2022 09:23:00</t>
  </si>
  <si>
    <t>07.02.2022 12:23:08</t>
  </si>
  <si>
    <t>07.02.2022 09:10:49</t>
  </si>
  <si>
    <t>07.02.2022 09:20:10</t>
  </si>
  <si>
    <t>IŞIKLAR KÖK 45-73-M00467_TEPEKÖY M05_83813302</t>
  </si>
  <si>
    <t>07.02.2022 09:23:48</t>
  </si>
  <si>
    <t>07.02.2022 10:17:06</t>
  </si>
  <si>
    <t>BAĞYURDU TR-3 (DM-2/1) 35-27-L00242_35-27-L00242_72157623</t>
  </si>
  <si>
    <t>07.02.2022 09:28:12</t>
  </si>
  <si>
    <t>07.02.2022 13:19:07</t>
  </si>
  <si>
    <t>POYRACIK TR-6 35-24-L00223_955216870_955216870</t>
  </si>
  <si>
    <t>07.02.2022 08:28:00</t>
  </si>
  <si>
    <t>07.02.2022 09:37:43</t>
  </si>
  <si>
    <t>KIRAN KÖYÜ TR-1 45-75-M00187_45-75-M00187_2372956</t>
  </si>
  <si>
    <t>07.02.2022 09:30:43</t>
  </si>
  <si>
    <t>07.02.2022 17:59:01</t>
  </si>
  <si>
    <t>07.02.2022 09:33:00</t>
  </si>
  <si>
    <t>07.02.2022 10:16:37</t>
  </si>
  <si>
    <t>ÇUKURALTI M-14 35-25-M00060_ÇUKURALTI M-15 M03_72123885</t>
  </si>
  <si>
    <t>07.02.2022 09:34:16</t>
  </si>
  <si>
    <t>07.02.2022 11:33:00</t>
  </si>
  <si>
    <t>TR-1-1/3 MEZARLIK KABİN 35-20-L00003_35-20-L00003_66509654</t>
  </si>
  <si>
    <t>07.02.2022 09:37:41</t>
  </si>
  <si>
    <t>07.02.2022 17:38:23</t>
  </si>
  <si>
    <t>MADEN KÖK 45-83-M00128_CAMBAZLI KÖK M04_47316672</t>
  </si>
  <si>
    <t>07.02.2022 09:35:31</t>
  </si>
  <si>
    <t>07.02.2022 10:24:18</t>
  </si>
  <si>
    <t>_8908869_56373798_56373798</t>
  </si>
  <si>
    <t>07.02.2022 09:50:52</t>
  </si>
  <si>
    <t>07.02.2022 17:49:03</t>
  </si>
  <si>
    <t>K-371 35-07-K00371_D_56376263_56376263</t>
  </si>
  <si>
    <t>07.02.2022 09:51:00</t>
  </si>
  <si>
    <t>07.02.2022 11:12:56</t>
  </si>
  <si>
    <t>KARABURUN BOZKÖY 35-21-L00053_953361315_953361315</t>
  </si>
  <si>
    <t>07.02.2022 09:51:38</t>
  </si>
  <si>
    <t>07.02.2022 12:41:09</t>
  </si>
  <si>
    <t>CAMBAZLI KÖK 45-84-M00005_HatBaşıAyırıcı_53134203 M04_53134203</t>
  </si>
  <si>
    <t>07.02.2022 09:56:26</t>
  </si>
  <si>
    <t>07.02.2022 14:38:08</t>
  </si>
  <si>
    <t>ALMAK TM 35-17-A00003_HatBaşıAyırıcı_65353669 M28_65353669</t>
  </si>
  <si>
    <t>07.02.2022 09:42:21</t>
  </si>
  <si>
    <t>07.02.2022 12:06:44</t>
  </si>
  <si>
    <t>AVDAN TR-5 KÖK 45-82-M00130_KADIDEĞİRMENİ KÖK M03_72194307</t>
  </si>
  <si>
    <t>07.02.2022 09:26:00</t>
  </si>
  <si>
    <t>TR-2/17 45-72-L00017_967148719_967148719</t>
  </si>
  <si>
    <t>07.02.2022 09:39:59</t>
  </si>
  <si>
    <t>07.02.2022 11:35:39</t>
  </si>
  <si>
    <t>DM01/58(TR-1/02) 45-71-M00019_SA c2b_45143238</t>
  </si>
  <si>
    <t>07.02.2022 09:57:51</t>
  </si>
  <si>
    <t>07.02.2022 15:27:40</t>
  </si>
  <si>
    <t>ASARLIK TR-14 KÖK 35-28-M00168_953383562_953383562</t>
  </si>
  <si>
    <t>07.02.2022 09:42:11</t>
  </si>
  <si>
    <t>07.02.2022 11:02:56</t>
  </si>
  <si>
    <t>TR-39 35-22-M00039_DIREK TIPI TRAFO HUCRESI H01_2046529</t>
  </si>
  <si>
    <t>07.02.2022 09:56:01</t>
  </si>
  <si>
    <t>07.02.2022 14:56:02</t>
  </si>
  <si>
    <t>07.02.2022 10:03:06</t>
  </si>
  <si>
    <t>07.02.2022 10:33:22</t>
  </si>
  <si>
    <t>POYRACIK TR-2 35-24-L00025_C_56374355_56374355</t>
  </si>
  <si>
    <t>07.02.2022 09:58:00</t>
  </si>
  <si>
    <t>07.02.2022 10:41:28</t>
  </si>
  <si>
    <t>M-1060 35-02-M01060_A_56374611_56374611</t>
  </si>
  <si>
    <t>07.02.2022 10:04:50</t>
  </si>
  <si>
    <t>07.02.2022 12:44:51</t>
  </si>
  <si>
    <t>TAŞKUYUCAK TR-1 45-85-L00171_DIREK TIPI TRAFO HUCRESI H01_2086598</t>
  </si>
  <si>
    <t>07.02.2022 10:07:36</t>
  </si>
  <si>
    <t>07.02.2022 12:54:07</t>
  </si>
  <si>
    <t>DM-21/06 (CAMİ) 45-71-M00356_A_60984215_60984215</t>
  </si>
  <si>
    <t>07.02.2022 10:12:00</t>
  </si>
  <si>
    <t>07.02.2022 10:58:00</t>
  </si>
  <si>
    <t>TR-87 MENTEŞ KAVŞAĞI 35-19-L00087_956662848_956662848</t>
  </si>
  <si>
    <t>07.02.2022 11:59:48</t>
  </si>
  <si>
    <t>M-14 ILDIR TARIMSAL SULAMA 35-18-M00014_35-18-M00014_2376231</t>
  </si>
  <si>
    <t>AG Direk Kırılması</t>
  </si>
  <si>
    <t>07.02.2022 10:33:30</t>
  </si>
  <si>
    <t>07.02.2022 10:52:58</t>
  </si>
  <si>
    <t>AHMETAĞA TR-4 45-79-M00321_B_56386415_56386415</t>
  </si>
  <si>
    <t>07.02.2022 10:35:52</t>
  </si>
  <si>
    <t>07.02.2022 12:23:34</t>
  </si>
  <si>
    <t>MORDOĞAN TR-1 35-21-L00201_953366078_953366078</t>
  </si>
  <si>
    <t>07.02.2022 10:30:24</t>
  </si>
  <si>
    <t>07.02.2022 11:35:29</t>
  </si>
  <si>
    <t>K-2473 35-01-K02473_B B1_5873724</t>
  </si>
  <si>
    <t>07.02.2022 10:44:51</t>
  </si>
  <si>
    <t>07.02.2022 12:59:22</t>
  </si>
  <si>
    <t>L-357 EGEM SAHİL SİT. 35-18-L00357_950441547_950441547</t>
  </si>
  <si>
    <t>07.02.2022 10:42:16</t>
  </si>
  <si>
    <t>07.02.2022 11:58:37</t>
  </si>
  <si>
    <t>07.02.2022 10:43:22</t>
  </si>
  <si>
    <t>07.02.2022 14:10:57</t>
  </si>
  <si>
    <t>07.02.2022 10:27:34</t>
  </si>
  <si>
    <t>07.02.2022 17:16:22</t>
  </si>
  <si>
    <t>07.02.2022 10:56:00</t>
  </si>
  <si>
    <t>07.02.2022 17:24:33</t>
  </si>
  <si>
    <t>FADIL YAPICIOĞLU TARIMSAL SULAMA TR-1 45-71-M01101_45-71-M01101_2357834</t>
  </si>
  <si>
    <t>07.02.2022 10:58:02</t>
  </si>
  <si>
    <t>07.02.2022 14:03:44</t>
  </si>
  <si>
    <t>L-293 YENİ MECİDİYE 35-18-L00293_950467415_950467415</t>
  </si>
  <si>
    <t>07.02.2022 10:54:53</t>
  </si>
  <si>
    <t>07.02.2022 17:20:51</t>
  </si>
  <si>
    <t>BURUNCUK TR-1 35-28-M00331_C_56373801_56373801</t>
  </si>
  <si>
    <t>07.02.2022 10:53:20</t>
  </si>
  <si>
    <t>07.02.2022 13:14:51</t>
  </si>
  <si>
    <t>EĞLENHOCA DM 35-21-M00013_EĞLENHOCA-1  (KARABURUN GIS TM) M06_72178730</t>
  </si>
  <si>
    <t>07.02.2022 10:40:31</t>
  </si>
  <si>
    <t>07.02.2022 16:51:54</t>
  </si>
  <si>
    <t>SARUHANLI TR-12 45-80-M00012_A A01b_5985899</t>
  </si>
  <si>
    <t>07.02.2022 11:07:25</t>
  </si>
  <si>
    <t>07.02.2022 13:27:26</t>
  </si>
  <si>
    <t>TR-32 MEZBAHA YANI 35-15-M00032_DAĞITIM TRAFO TR-32 MEZBAHA YANI M05_66728506</t>
  </si>
  <si>
    <t>07.02.2022 11:13:06</t>
  </si>
  <si>
    <t>07.02.2022 13:42:45</t>
  </si>
  <si>
    <t>ULUCAK DM 35-27-M00792_ESKİ ÇAMBEL M16_2311044</t>
  </si>
  <si>
    <t>07.02.2022 10:10:00</t>
  </si>
  <si>
    <t>07.02.2022 14:20:00</t>
  </si>
  <si>
    <t>K-823 35-03-K00823_910116155_910116155</t>
  </si>
  <si>
    <t>07.02.2022 11:16:58</t>
  </si>
  <si>
    <t>07.02.2022 14:30:48</t>
  </si>
  <si>
    <t>SOLAKLAR TR-2 (SARI İMAMLAR) 35-31-L00248_956576151_956576151</t>
  </si>
  <si>
    <t>07.02.2022 11:08:13</t>
  </si>
  <si>
    <t>07.02.2022 12:49:27</t>
  </si>
  <si>
    <t>07.02.2022 11:24:00</t>
  </si>
  <si>
    <t>07.02.2022 12:23:01</t>
  </si>
  <si>
    <t>K-407 35-02-K00407_A_56366758_56366758</t>
  </si>
  <si>
    <t>07.02.2022 11:17:13</t>
  </si>
  <si>
    <t>07.02.2022 12:27:00</t>
  </si>
  <si>
    <t>SOMA KÖYLER DM-2 45-82-M00125_SAVAŞTEPE 34.5 M09_2035838</t>
  </si>
  <si>
    <t>07.02.2022 11:21:01</t>
  </si>
  <si>
    <t>07.02.2022 12:10:56</t>
  </si>
  <si>
    <t>ESENYAZI ASAR MAH. TR-1 45-77-M00019_A_56386783_56386783</t>
  </si>
  <si>
    <t>07.02.2022 11:24:34</t>
  </si>
  <si>
    <t>07.02.2022 14:48:43</t>
  </si>
  <si>
    <t>DM06-TR09 45-73-M01268_945677800_945677800</t>
  </si>
  <si>
    <t>07.02.2022 11:27:07</t>
  </si>
  <si>
    <t>07.02.2022 13:53:11</t>
  </si>
  <si>
    <t>M-921 35-02-M00921_912729456_912729456</t>
  </si>
  <si>
    <t>07.02.2022 11:19:20</t>
  </si>
  <si>
    <t>07.02.2022 14:51:28</t>
  </si>
  <si>
    <t>K-4770 35-02-K04770_95000025650_95000025650</t>
  </si>
  <si>
    <t>07.02.2022 11:34:44</t>
  </si>
  <si>
    <t>07.02.2022 13:19:50</t>
  </si>
  <si>
    <t>DM-14/3B 45-71-M02250_965797496_965797496</t>
  </si>
  <si>
    <t>07.02.2022 11:34:49</t>
  </si>
  <si>
    <t>07.02.2022 17:47:41</t>
  </si>
  <si>
    <t>07.02.2022 11:25:28</t>
  </si>
  <si>
    <t>07.02.2022 13:52:36</t>
  </si>
  <si>
    <t>L-240 PTT TRAFO 35-18-L00240_950467703_950467703</t>
  </si>
  <si>
    <t>07.02.2022 11:38:04</t>
  </si>
  <si>
    <t>07.02.2022 13:33:33</t>
  </si>
  <si>
    <t>M-1247 35-01-M01247_911344979_911344979</t>
  </si>
  <si>
    <t>07.02.2022 11:32:06</t>
  </si>
  <si>
    <t>07.02.2022 14:33:57</t>
  </si>
  <si>
    <t>TR-158 35-16-L00158_948511301_948511301</t>
  </si>
  <si>
    <t>07.02.2022 11:38:29</t>
  </si>
  <si>
    <t>07.02.2022 14:59:34</t>
  </si>
  <si>
    <t>TR-11 35-15-M00011_950372777_950372777</t>
  </si>
  <si>
    <t>07.02.2022 11:46:00</t>
  </si>
  <si>
    <t>ARMUTLU DM-2/TR-30 35-27-L00007_914003866_914003866</t>
  </si>
  <si>
    <t>07.02.2022 11:29:17</t>
  </si>
  <si>
    <t>07.02.2022 13:24:04</t>
  </si>
  <si>
    <t>L-262 ÇİÇEKÇİ PARKI 35-18-L00262_950450572_950450572</t>
  </si>
  <si>
    <t>07.02.2022 11:54:17</t>
  </si>
  <si>
    <t>07.02.2022 14:01:16</t>
  </si>
  <si>
    <t>SOMA A SANTRALİ İM/DM 45-82-A00001_KIRKAĞAÇ L15_2324961</t>
  </si>
  <si>
    <t>07.02.2022 11:59:08</t>
  </si>
  <si>
    <t>07.02.2022 12:04:26</t>
  </si>
  <si>
    <t>07.02.2022 11:58:40</t>
  </si>
  <si>
    <t>07.02.2022 17:01:09</t>
  </si>
  <si>
    <t>KULA İM 45-77-A00001_BAŞI BÜYÜK L14_2308473</t>
  </si>
  <si>
    <t>07.02.2022 11:16:36</t>
  </si>
  <si>
    <t>07.02.2022 13:33:04</t>
  </si>
  <si>
    <t>ÇATALOLUK DM 45-74-M00227_HatBaşıAyırıcı_53134201 M10_53134201</t>
  </si>
  <si>
    <t>07.02.2022 12:02:00</t>
  </si>
  <si>
    <t>07.02.2022 12:57:37</t>
  </si>
  <si>
    <t>L-10 MEZARLIK YANI 35-14-L00010_915160820_915160820</t>
  </si>
  <si>
    <t>07.02.2022 12:00:26</t>
  </si>
  <si>
    <t>07.02.2022 13:37:57</t>
  </si>
  <si>
    <t>SALİHLİ TM 45-78-A00004_YILMAZ DM-1 M12_2310856</t>
  </si>
  <si>
    <t>07.02.2022 12:01:30</t>
  </si>
  <si>
    <t>07.02.2022 12:24:01</t>
  </si>
  <si>
    <t>KEMİKLİDERE KÖK 45-80-M00108_ESKİ KEMİKLİDERE AKHİSAR FİDERİ M06_2322962</t>
  </si>
  <si>
    <t>07.02.2022 11:58:41</t>
  </si>
  <si>
    <t>07.02.2022 14:32:08</t>
  </si>
  <si>
    <t>SOMA TR-12 45-82-M00012_TR-12/3 M04_83333966</t>
  </si>
  <si>
    <t>07.02.2022 12:18:37</t>
  </si>
  <si>
    <t>07.02.2022 12:57:51</t>
  </si>
  <si>
    <t>DM-21/20(TARIK ALMIŞ) 45-71-M00477_953193308_953193308</t>
  </si>
  <si>
    <t>07.02.2022 12:26:49</t>
  </si>
  <si>
    <t>07.02.2022 16:52:00</t>
  </si>
  <si>
    <t>ESKİ FOÇA İM 35-23-A00001_FOTAŞ-2 M02_2308531</t>
  </si>
  <si>
    <t>07.02.2022 12:32:36</t>
  </si>
  <si>
    <t>07.02.2022 12:54:59</t>
  </si>
  <si>
    <t>AVŞAR İM 45-83-A00002_H KOLU L10_81661000</t>
  </si>
  <si>
    <t>07.02.2022 12:29:22</t>
  </si>
  <si>
    <t>07.02.2022 13:32:26</t>
  </si>
  <si>
    <t>TR-1/80 45-72-M00080_B_56392122_56392122</t>
  </si>
  <si>
    <t>07.02.2022 12:28:53</t>
  </si>
  <si>
    <t>07.02.2022 13:46:39</t>
  </si>
  <si>
    <t>DM-4/12 35-26-M00834_9095297 H1B_5921766</t>
  </si>
  <si>
    <t>07.02.2022 12:41:06</t>
  </si>
  <si>
    <t>07.02.2022 14:09:06</t>
  </si>
  <si>
    <t>IŞIKLAR TM 35-02-A00006_KARAYOLLARI M25_2308414</t>
  </si>
  <si>
    <t>07.02.2022 12:54:40</t>
  </si>
  <si>
    <t>07.02.2022 13:15:46</t>
  </si>
  <si>
    <t>NİLSAN KÖK 35-26-M00725_ANADOLU YEM M04_65911194</t>
  </si>
  <si>
    <t>07.02.2022 12:52:39</t>
  </si>
  <si>
    <t>07.02.2022 13:49:34</t>
  </si>
  <si>
    <t>HECİZ KÖK 45-82-M00485_SAVAŞTEPE 34.5 GİRİŞ M01_66191070</t>
  </si>
  <si>
    <t>07.02.2022 13:01:00</t>
  </si>
  <si>
    <t>07.02.2022 15:00:44</t>
  </si>
  <si>
    <t>DERBENT ALTI TST KÖK 45-83-M00127_AKÇAPINAR M02_72202002</t>
  </si>
  <si>
    <t>07.02.2022 13:03:00</t>
  </si>
  <si>
    <t>07.02.2022 14:16:52</t>
  </si>
  <si>
    <t>SÜTÇÜLER TR-1 35-27-M00408_914415885_914415885</t>
  </si>
  <si>
    <t>07.02.2022 12:43:09</t>
  </si>
  <si>
    <t>07.02.2022 19:15:48</t>
  </si>
  <si>
    <t>M-869 EĞRİDERE KÖYÜ 35-02-M00869_A_56364100_56364100</t>
  </si>
  <si>
    <t>07.02.2022 12:58:45</t>
  </si>
  <si>
    <t>07.02.2022 14:45:33</t>
  </si>
  <si>
    <t>L-336 REİSDERE 35-18-L00336_950439142_950439142</t>
  </si>
  <si>
    <t>07.02.2022 13:09:15</t>
  </si>
  <si>
    <t>07.02.2022 16:09:53</t>
  </si>
  <si>
    <t>M-510 GEÇİT 35-02-M00510_IŞIKLAR TM M07_74190101</t>
  </si>
  <si>
    <t>07.02.2022 13:16:04</t>
  </si>
  <si>
    <t>07.02.2022 14:33:10</t>
  </si>
  <si>
    <t>K-4122 35-09-K04122_97795836_97795836</t>
  </si>
  <si>
    <t>07.02.2022 13:23:29</t>
  </si>
  <si>
    <t>07.02.2022 14:12:03</t>
  </si>
  <si>
    <t>M-51 ALAÇATI 35-18-M00051_950456845_950456845</t>
  </si>
  <si>
    <t>07.02.2022 13:25:19</t>
  </si>
  <si>
    <t>07.02.2022 14:51:18</t>
  </si>
  <si>
    <t>TR-24 35-30-L00024_B_56363357_56363357</t>
  </si>
  <si>
    <t>07.02.2022 13:31:00</t>
  </si>
  <si>
    <t>07.02.2022 13:52:56</t>
  </si>
  <si>
    <t>K-1580 35-01-K01580_912336697_912336697</t>
  </si>
  <si>
    <t>07.02.2022 13:29:30</t>
  </si>
  <si>
    <t>07.02.2022 16:09:32</t>
  </si>
  <si>
    <t>L-77 ARDACAN SİTESİ 35-14-L00077_956640388_956640388</t>
  </si>
  <si>
    <t>07.02.2022 13:33:06</t>
  </si>
  <si>
    <t>07.02.2022 14:43:02</t>
  </si>
  <si>
    <t>BAHÇELİ AR ÇİFTLİĞİ TR1 35-30-L00145_955321883_955321883</t>
  </si>
  <si>
    <t>07.02.2022 13:31:56</t>
  </si>
  <si>
    <t>07.02.2022 18:49:33</t>
  </si>
  <si>
    <t>M-1117 35-01-M01117_M_56354779_56354779</t>
  </si>
  <si>
    <t>07.02.2022 13:37:10</t>
  </si>
  <si>
    <t>07.02.2022 19:29:25</t>
  </si>
  <si>
    <t>ALAŞEHİR PTT TRAFO 45-73-M00040_945671252_945671252</t>
  </si>
  <si>
    <t>07.02.2022 13:39:13</t>
  </si>
  <si>
    <t>07.02.2022 14:55:25</t>
  </si>
  <si>
    <t>07.02.2022 13:44:36</t>
  </si>
  <si>
    <t>07.02.2022 14:39:11</t>
  </si>
  <si>
    <t>TR-90 35-13-L00107_A_81213415_81213415</t>
  </si>
  <si>
    <t>07.02.2022 13:46:43</t>
  </si>
  <si>
    <t>07.02.2022 15:55:35</t>
  </si>
  <si>
    <t>K-4306 35-09-K04306_915154317_915154317</t>
  </si>
  <si>
    <t>07.02.2022 13:48:52</t>
  </si>
  <si>
    <t>07.02.2022 14:52:05</t>
  </si>
  <si>
    <t>TR-1-4/6 KARASELVİ KABİN 35-20-L00030_955194540_955194540</t>
  </si>
  <si>
    <t>07.02.2022 13:56:25</t>
  </si>
  <si>
    <t>07.02.2022 16:32:28</t>
  </si>
  <si>
    <t>M-2326 35-04-M02326_99892552_99892552</t>
  </si>
  <si>
    <t>07.02.2022 13:53:14</t>
  </si>
  <si>
    <t>07.02.2022 14:41:26</t>
  </si>
  <si>
    <t>GÜVERCİNLİK ZABITAĞA TR-1 45-77-L00338_DIREK TIPI TRAFO HUCRESI H01_2049616</t>
  </si>
  <si>
    <t>07.02.2022 14:00:18</t>
  </si>
  <si>
    <t>07.02.2022 15:20:06</t>
  </si>
  <si>
    <t>L-169 35-18-L00169__72410818_72410818</t>
  </si>
  <si>
    <t>07.02.2022 14:01:05</t>
  </si>
  <si>
    <t>07.02.2022 18:55:50</t>
  </si>
  <si>
    <t>SOMA TR-12 45-82-M00012_945541010_945541010</t>
  </si>
  <si>
    <t>07.02.2022 14:04:55</t>
  </si>
  <si>
    <t>07.02.2022 19:44:38</t>
  </si>
  <si>
    <t>07.02.2022 13:15:28</t>
  </si>
  <si>
    <t>07.02.2022 15:37:51</t>
  </si>
  <si>
    <t>07.02.2022 14:15:00</t>
  </si>
  <si>
    <t>07.02.2022 15:20:27</t>
  </si>
  <si>
    <t>07.02.2022 14:07:59</t>
  </si>
  <si>
    <t>07.02.2022 16:45:45</t>
  </si>
  <si>
    <t>BAĞLARBAŞI TR-4 35-15-L00881__72373583_72373583</t>
  </si>
  <si>
    <t>07.02.2022 14:14:45</t>
  </si>
  <si>
    <t>07.02.2022 15:53:35</t>
  </si>
  <si>
    <t>M-319 35-02-M00319_TRAFO M03_2311488</t>
  </si>
  <si>
    <t>07.02.2022 14:30:00</t>
  </si>
  <si>
    <t>07.02.2022 17:05:29</t>
  </si>
  <si>
    <t>DM-2/TR-20 35-22-M00853_TR-51 (ALTINTEPE) M01_66057503</t>
  </si>
  <si>
    <t>07.02.2022 14:42:36</t>
  </si>
  <si>
    <t>07.02.2022 14:53:36</t>
  </si>
  <si>
    <t>TR-27/1 45-82-M00108_945525347_945525347</t>
  </si>
  <si>
    <t>07.02.2022 14:35:13</t>
  </si>
  <si>
    <t>07.02.2022 19:38:54</t>
  </si>
  <si>
    <t>BOYALILAR TR-1 45-72-L00767_DIREK TIPI TRAFO HUCRESI H01_2126328</t>
  </si>
  <si>
    <t>07.02.2022 14:51:16</t>
  </si>
  <si>
    <t>07.02.2022 15:54:23</t>
  </si>
  <si>
    <t>YENMİŞ KÖK 35-27-M00366_HatBaşıAyırıcı_54692210 M01_54692210</t>
  </si>
  <si>
    <t>07.02.2022 14:57:00</t>
  </si>
  <si>
    <t>07.02.2022 17:57:09</t>
  </si>
  <si>
    <t>YUKARIBEY TR-1 35-16-M00120_953356537_953356537</t>
  </si>
  <si>
    <t>07.02.2022 14:56:39</t>
  </si>
  <si>
    <t>07.02.2022 18:06:52</t>
  </si>
  <si>
    <t>POYRAZDAMLARI TR-1 KÖK 45-78-M00571_TR-11 M04_66081176</t>
  </si>
  <si>
    <t>07.02.2022 15:07:38</t>
  </si>
  <si>
    <t>07.02.2022 16:00:04</t>
  </si>
  <si>
    <t>MENEMEN TR-79 35-28-L00079_35-28-L00079_66568457</t>
  </si>
  <si>
    <t>07.02.2022 15:11:00</t>
  </si>
  <si>
    <t>07.02.2022 15:40:33</t>
  </si>
  <si>
    <t>MURADİYE DM-7/1 45-71-M01854_DM-5/7 KÖK M01_2125935</t>
  </si>
  <si>
    <t>07.02.2022 15:15:34</t>
  </si>
  <si>
    <t>07.02.2022 15:21:00</t>
  </si>
  <si>
    <t>SANCAKLI BOZKÖY KÖK 45-71-M00087_İĞDECİK M01_61320839</t>
  </si>
  <si>
    <t>07.02.2022 15:16:46</t>
  </si>
  <si>
    <t>07.02.2022 17:25:17</t>
  </si>
  <si>
    <t>SAZOBA TR-2 45-72-M00454_A_56392981_56392981</t>
  </si>
  <si>
    <t>07.02.2022 15:12:03</t>
  </si>
  <si>
    <t>07.02.2022 17:11:05</t>
  </si>
  <si>
    <t>L-512 REİSDERE 35-18-L00512_7815749_56355330_56355330</t>
  </si>
  <si>
    <t>07.02.2022 15:03:29</t>
  </si>
  <si>
    <t>07.02.2022 16:39:16</t>
  </si>
  <si>
    <t>07.02.2022 15:17:01</t>
  </si>
  <si>
    <t>07.02.2022 17:10:30</t>
  </si>
  <si>
    <t>DEREKÖY TR-1 35-16-M00079_953328009_953328009</t>
  </si>
  <si>
    <t>07.02.2022 15:25:53</t>
  </si>
  <si>
    <t>07.02.2022 18:31:03</t>
  </si>
  <si>
    <t>M-2127 35-03-M02127__79219068_79219068</t>
  </si>
  <si>
    <t>07.02.2022 15:26:20</t>
  </si>
  <si>
    <t>07.02.2022 16:32:53</t>
  </si>
  <si>
    <t>YENİKÖY TR-1 35-22-M00276_955255921_955255921</t>
  </si>
  <si>
    <t>07.02.2022 15:26:00</t>
  </si>
  <si>
    <t>07.02.2022 17:15:56</t>
  </si>
  <si>
    <t>MURADİYE DM-5/7 KÖK 45-71-M00594_MURADİYE DM-5/17 M04_2077400</t>
  </si>
  <si>
    <t>07.02.2022 15:24:46</t>
  </si>
  <si>
    <t>07.02.2022 16:02:27</t>
  </si>
  <si>
    <t>K-4412 35-01-K04412_B_56373915_56373915</t>
  </si>
  <si>
    <t>07.02.2022 15:32:46</t>
  </si>
  <si>
    <t>07.02.2022 18:17:44</t>
  </si>
  <si>
    <t>KOYUNDERE DM 35-28-M00165_KOYUNDERE TR-5 M04_66524384</t>
  </si>
  <si>
    <t>07.02.2022 15:35:57</t>
  </si>
  <si>
    <t>07.02.2022 15:52:49</t>
  </si>
  <si>
    <t>07.02.2022 15:30:06</t>
  </si>
  <si>
    <t>07.02.2022 16:00:35</t>
  </si>
  <si>
    <t>07.02.2022 15:44:46</t>
  </si>
  <si>
    <t>07.02.2022 16:06:01</t>
  </si>
  <si>
    <t>07.02.2022 15:29:01</t>
  </si>
  <si>
    <t>07.02.2022 15:35:00</t>
  </si>
  <si>
    <t>L-13 35-18-L00013_950439842_950439842</t>
  </si>
  <si>
    <t>07.02.2022 15:44:23</t>
  </si>
  <si>
    <t>07.02.2022 17:52:38</t>
  </si>
  <si>
    <t>MERKEZ TEPE TR-1 45-75-M00254__72372973_72372973</t>
  </si>
  <si>
    <t>07.02.2022 15:48:28</t>
  </si>
  <si>
    <t>07.02.2022 17:14:10</t>
  </si>
  <si>
    <t>YUKARIKIRIKLAR TR-1 35-16-M00063_DIREK TIPI TRAFO HUCRESI H01_2044127</t>
  </si>
  <si>
    <t>07.02.2022 15:41:46</t>
  </si>
  <si>
    <t>07.02.2022 17:31:10</t>
  </si>
  <si>
    <t>TR-158 KEKLİKTEPE 35-19-M00158_956669776_956669776</t>
  </si>
  <si>
    <t>07.02.2022 15:51:03</t>
  </si>
  <si>
    <t>07.02.2022 17:57:35</t>
  </si>
  <si>
    <t>M-2959 35-04-M02959_912524928_912524928</t>
  </si>
  <si>
    <t>07.02.2022 15:49:30</t>
  </si>
  <si>
    <t>07.02.2022 16:29:04</t>
  </si>
  <si>
    <t>HACIRAHMANLAR TARIMSAL SULAMA ÖZEL KÖK 45-80-M02000Ö_HACIRAHMANLI TST-1 M02_2323505</t>
  </si>
  <si>
    <t>07.02.2022 15:38:35</t>
  </si>
  <si>
    <t>07.02.2022 16:31:25</t>
  </si>
  <si>
    <t>K-1863 35-09-K01863_B B3B_5863326</t>
  </si>
  <si>
    <t>07.02.2022 15:55:14</t>
  </si>
  <si>
    <t>07.02.2022 17:17:38</t>
  </si>
  <si>
    <t>ÇÖKELEK TR-1 45-78-L00649_953294062_953294062</t>
  </si>
  <si>
    <t>07.02.2022 15:53:22</t>
  </si>
  <si>
    <t>07.02.2022 17:01:54</t>
  </si>
  <si>
    <t>M-195 35-02-M00195_C_56360430_56360430</t>
  </si>
  <si>
    <t>07.02.2022 16:07:40</t>
  </si>
  <si>
    <t>07.02.2022 17:51:32</t>
  </si>
  <si>
    <t>07.02.2022 16:11:24</t>
  </si>
  <si>
    <t>07.02.2022 16:29:53</t>
  </si>
  <si>
    <t>DERBENT TR-2 45-83-L00324_955161356_955161356</t>
  </si>
  <si>
    <t>07.02.2022 15:59:02</t>
  </si>
  <si>
    <t>07.02.2022 22:12:15</t>
  </si>
  <si>
    <t>K-4122 35-09-K04122_97657779_97657779</t>
  </si>
  <si>
    <t>07.02.2022 16:17:20</t>
  </si>
  <si>
    <t>07.02.2022 17:18:49</t>
  </si>
  <si>
    <t>M-2241 BELENBAŞI TR-1 35-03-M02241_D_79439388_79439388</t>
  </si>
  <si>
    <t>07.02.2022 16:21:11</t>
  </si>
  <si>
    <t>07.02.2022 17:54:08</t>
  </si>
  <si>
    <t>M-3 35-02-M00003_910491627_910491627</t>
  </si>
  <si>
    <t>07.02.2022 16:23:53</t>
  </si>
  <si>
    <t>07.02.2022 19:54:35</t>
  </si>
  <si>
    <t>SEFERİHİSAR İM 35-14-A00002_HatBaşıAyırıcı_53133123 L09_53133123</t>
  </si>
  <si>
    <t>07.02.2022 16:21:30</t>
  </si>
  <si>
    <t>07.02.2022 17:18:35</t>
  </si>
  <si>
    <t>YENİ ÇİFTLİK TR-3 35-32-L00079_A_56390062_56390062</t>
  </si>
  <si>
    <t>07.02.2022 16:31:00</t>
  </si>
  <si>
    <t>07.02.2022 16:56:24</t>
  </si>
  <si>
    <t>SARISU TR-2 35-31-L00080_35-31-L00080_2363468</t>
  </si>
  <si>
    <t>07.02.2022 16:34:48</t>
  </si>
  <si>
    <t>07.02.2022 18:20:31</t>
  </si>
  <si>
    <t>K-1667 35-02-K01667_910004112_910004112</t>
  </si>
  <si>
    <t>07.02.2022 16:39:15</t>
  </si>
  <si>
    <t>07.02.2022 18:50:27</t>
  </si>
  <si>
    <t>K-4497 35-09-K04497_914551634_914551634</t>
  </si>
  <si>
    <t>07.02.2022 16:40:04</t>
  </si>
  <si>
    <t>07.02.2022 18:20:11</t>
  </si>
  <si>
    <t>TURGUTALP TR-1/2 (DM-3/18) 45-82-M00057_TURGUTALP TR-1 M01_72192253</t>
  </si>
  <si>
    <t>07.02.2022 16:47:58</t>
  </si>
  <si>
    <t>07.02.2022 17:15:17</t>
  </si>
  <si>
    <t>KAPLAN TR-1 35-29-M00091_B_56400164_56400164</t>
  </si>
  <si>
    <t>07.02.2022 16:44:54</t>
  </si>
  <si>
    <t>07.02.2022 17:25:32</t>
  </si>
  <si>
    <t>TR-47 45-77-L00047_945489482_945489482</t>
  </si>
  <si>
    <t>07.02.2022 16:36:43</t>
  </si>
  <si>
    <t>07.02.2022 17:51:48</t>
  </si>
  <si>
    <t>DM-25/16 45-71-M00392_953215944_953215944</t>
  </si>
  <si>
    <t>07.02.2022 16:53:00</t>
  </si>
  <si>
    <t>07.02.2022 18:38:36</t>
  </si>
  <si>
    <t>ÇAMBEL KÖK 35-27-M00619_YENMİŞ-2 M04_72166068</t>
  </si>
  <si>
    <t>07.02.2022 16:58:00</t>
  </si>
  <si>
    <t>07.02.2022 17:12:00</t>
  </si>
  <si>
    <t>BAKIR KÖK 45-76-M00047_KIRKAĞAÇ OTOYOL DM M06_72212577</t>
  </si>
  <si>
    <t>07.02.2022 17:02:36</t>
  </si>
  <si>
    <t>07.02.2022 17:32:02</t>
  </si>
  <si>
    <t>K-2985 35-01-K02985_911811557_911811557</t>
  </si>
  <si>
    <t>07.02.2022 17:01:12</t>
  </si>
  <si>
    <t>07.02.2022 17:44:39</t>
  </si>
  <si>
    <t>AVŞAR TR-1 45-83-L00340_45-83-L00340_72154067</t>
  </si>
  <si>
    <t>07.02.2022 16:58:21</t>
  </si>
  <si>
    <t>07.02.2022 18:48:01</t>
  </si>
  <si>
    <t>07.02.2022 17:09:18</t>
  </si>
  <si>
    <t>07.02.2022 17:18:28</t>
  </si>
  <si>
    <t>SULTAN YAYLASI TR-3 45-71-M01768_43149415_56402037_56402037</t>
  </si>
  <si>
    <t>07.02.2022 17:07:00</t>
  </si>
  <si>
    <t>07.02.2022 18:47:30</t>
  </si>
  <si>
    <t>K-4742 35-07-K04742_913344088_913344088</t>
  </si>
  <si>
    <t>07.02.2022 17:15:12</t>
  </si>
  <si>
    <t>07.02.2022 20:03:23</t>
  </si>
  <si>
    <t>ÜÇYOL KÖK 45-82-M00128_HatBaşıAyırıcı_53136089 M06_53136089</t>
  </si>
  <si>
    <t>08.02.2022 12:47:57</t>
  </si>
  <si>
    <t>08.02.2022 14:38:01</t>
  </si>
  <si>
    <t>TİRE İM-DM-1 35-29-A00001_GÖKÇEN SULAMA M26_2059026</t>
  </si>
  <si>
    <t>08.02.2022 12:23:54</t>
  </si>
  <si>
    <t>08.02.2022 12:46:19</t>
  </si>
  <si>
    <t>DM-2 35-28-M00700_953395581_953395581</t>
  </si>
  <si>
    <t>08.02.2022 20:44:55</t>
  </si>
  <si>
    <t>08.02.2022 22:13:28</t>
  </si>
  <si>
    <t>ÇIRPI İM 35-20-A00002_ASLANLAR GİRİŞ-1 M07_2055137</t>
  </si>
  <si>
    <t>08.02.2022 20:16:07</t>
  </si>
  <si>
    <t>08.02.2022 21:12:00</t>
  </si>
  <si>
    <t>TR-8 BOZAVLU 35-19-L00008__72372643_72372643</t>
  </si>
  <si>
    <t>08.02.2022 16:06:42</t>
  </si>
  <si>
    <t>08.02.2022 19:03:09</t>
  </si>
  <si>
    <t>08.02.2022 19:37:50</t>
  </si>
  <si>
    <t>08.02.2022 19:58:16</t>
  </si>
  <si>
    <t>TR-68 35-30-L00068__72410329_72410329</t>
  </si>
  <si>
    <t>08.02.2022 16:09:08</t>
  </si>
  <si>
    <t>08.02.2022 20:41:24</t>
  </si>
  <si>
    <t>BAHÇELİ KÖK-5 35-30-M00232_TR-1 -2 -3 M01_72078255</t>
  </si>
  <si>
    <t>08.02.2022 10:04:02</t>
  </si>
  <si>
    <t>08.02.2022 13:08:35</t>
  </si>
  <si>
    <t>SOĞUKYURT (OKULYANI) TR-1 45-73-M00207_B_56391821_56391821</t>
  </si>
  <si>
    <t>08.02.2022 09:17:12</t>
  </si>
  <si>
    <t>08.02.2022 15:48:49</t>
  </si>
  <si>
    <t>GELENBE İM 45-76-A00001_GEBELER L12_2092294</t>
  </si>
  <si>
    <t>08.02.2022 05:13:27</t>
  </si>
  <si>
    <t>08.02.2022 06:19:36</t>
  </si>
  <si>
    <t>DAĞCIYUSUF TR-11 45-73-M01328_945652663_945652663</t>
  </si>
  <si>
    <t>08.02.2022 16:41:02</t>
  </si>
  <si>
    <t>08.02.2022 20:03:30</t>
  </si>
  <si>
    <t>08.02.2022 09:38:52</t>
  </si>
  <si>
    <t>08.02.2022 10:02:43</t>
  </si>
  <si>
    <t>MUTAFLAR ORTA MAH. TR-2 35-32-L00071_C_56357863_56357863</t>
  </si>
  <si>
    <t>08.02.2022 08:46:23</t>
  </si>
  <si>
    <t>08.02.2022 09:59:46</t>
  </si>
  <si>
    <t>ASLANLAR TR-5 35-26-L00406_57784423_60984499_60984499</t>
  </si>
  <si>
    <t>08.02.2022 15:47:59</t>
  </si>
  <si>
    <t>08.02.2022 16:57:05</t>
  </si>
  <si>
    <t>K-4753 35-01-K04753_C_72410634_72410634</t>
  </si>
  <si>
    <t>08.02.2022 12:33:37</t>
  </si>
  <si>
    <t>08.02.2022 14:52:18</t>
  </si>
  <si>
    <t>K-2537 35-09-K02537_B B1_5898972</t>
  </si>
  <si>
    <t>08.02.2022 08:42:17</t>
  </si>
  <si>
    <t>08.02.2022 13:36:25</t>
  </si>
  <si>
    <t>ÖVEÇLİ KÖK 45-76-L00002_GEBELER L03_72215243</t>
  </si>
  <si>
    <t>08.02.2022 19:28:32</t>
  </si>
  <si>
    <t>08.02.2022 21:36:44</t>
  </si>
  <si>
    <t>ÇAKIRCA ALİ TR-4 45-73-M00367_945649056_945649056</t>
  </si>
  <si>
    <t>08.02.2022 09:53:11</t>
  </si>
  <si>
    <t>08.02.2022 13:41:20</t>
  </si>
  <si>
    <t>EĞLENHOCA DM 35-21-M00013_MORDOĞAN-3 M11_72178838</t>
  </si>
  <si>
    <t>08.02.2022 19:08:00</t>
  </si>
  <si>
    <t>08.02.2022 20:56:33</t>
  </si>
  <si>
    <t>AYASKENT DM-2 (TR-1) 35-16-M00011_KADIKÖY M04_72045937</t>
  </si>
  <si>
    <t>08.02.2022 10:32:07</t>
  </si>
  <si>
    <t>08.02.2022 11:29:16</t>
  </si>
  <si>
    <t>GELENBE İM 45-76-A00001_ALACALAR L02_2093763</t>
  </si>
  <si>
    <t>08.02.2022 06:33:41</t>
  </si>
  <si>
    <t>08.02.2022 07:47:51</t>
  </si>
  <si>
    <t>08.02.2022 14:36:29</t>
  </si>
  <si>
    <t>08.02.2022 15:51:26</t>
  </si>
  <si>
    <t>K-280 35-03-K00280_910375771_910375771</t>
  </si>
  <si>
    <t>08.02.2022 23:06:19</t>
  </si>
  <si>
    <t>09.02.2022 00:09:45</t>
  </si>
  <si>
    <t>HALİLLER KÖK 35-31-L00228_SIRIMLI L011_72238546</t>
  </si>
  <si>
    <t>08.02.2022 04:09:27</t>
  </si>
  <si>
    <t>08.02.2022 04:09:47</t>
  </si>
  <si>
    <t>ADİLOBA TR-2 45-80-M00157_956533722_956533722</t>
  </si>
  <si>
    <t>08.02.2022 18:05:00</t>
  </si>
  <si>
    <t>08.02.2022 19:49:10</t>
  </si>
  <si>
    <t>MURADİYE DM-5/7 KÖK 45-71-M00594_DM-5/17-A M07_66002089</t>
  </si>
  <si>
    <t>08.02.2022 09:29:01</t>
  </si>
  <si>
    <t>08.02.2022 11:33:19</t>
  </si>
  <si>
    <t>M-2382 35-02-M02382_H_56374386_56374386</t>
  </si>
  <si>
    <t>08.02.2022 11:45:42</t>
  </si>
  <si>
    <t>08.02.2022 13:36:38</t>
  </si>
  <si>
    <t>TR-51 35-15-M00051_35-15-M00051_66725078</t>
  </si>
  <si>
    <t>08.02.2022 09:11:20</t>
  </si>
  <si>
    <t>08.02.2022 15:46:14</t>
  </si>
  <si>
    <t>KUŞÇULAR TR-9 35-19-M00221_6181307_56355638_56355638</t>
  </si>
  <si>
    <t>08.02.2022 13:13:07</t>
  </si>
  <si>
    <t>08.02.2022 14:58:17</t>
  </si>
  <si>
    <t>OLGU SİTESİ 35-30-M00116_ M01_2332513</t>
  </si>
  <si>
    <t>08.02.2022 10:27:32</t>
  </si>
  <si>
    <t>08.02.2022 16:17:39</t>
  </si>
  <si>
    <t>MEHTAP SİTESİ TR-1 35-17-M00343_42095269_56365094_56365094</t>
  </si>
  <si>
    <t>08.02.2022 22:41:03</t>
  </si>
  <si>
    <t>08.02.2022 23:28:03</t>
  </si>
  <si>
    <t>BAKIR TR-4 35-32-L00145_B_72225375_72225375</t>
  </si>
  <si>
    <t>08.02.2022 19:32:36</t>
  </si>
  <si>
    <t>08.02.2022 21:49:20</t>
  </si>
  <si>
    <t>TR-25 45-77-L00025_945503854_945503854</t>
  </si>
  <si>
    <t>08.02.2022 16:11:40</t>
  </si>
  <si>
    <t>08.02.2022 17:53:00</t>
  </si>
  <si>
    <t>ARSLANLAR TM 35-26-A00004_KUTLUTAŞ M29_2307568</t>
  </si>
  <si>
    <t>08.02.2022 12:29:29</t>
  </si>
  <si>
    <t>08.02.2022 15:52:24</t>
  </si>
  <si>
    <t>PINAR KÖYÜ TR-1 45-71-M01686_DIREK TIPI TRAFO HUCRESI H01_2089359</t>
  </si>
  <si>
    <t>08.02.2022 19:45:34</t>
  </si>
  <si>
    <t>09.02.2022 01:28:00</t>
  </si>
  <si>
    <t>DIRAZLAR TR-1 45-81-M00223_A_56400563_56400563</t>
  </si>
  <si>
    <t>08.02.2022 09:28:22</t>
  </si>
  <si>
    <t>08.02.2022 12:04:29</t>
  </si>
  <si>
    <t>K-903 35-02-K00903_C_56364234_56364234</t>
  </si>
  <si>
    <t>08.02.2022 17:55:28</t>
  </si>
  <si>
    <t>08.02.2022 19:03:22</t>
  </si>
  <si>
    <t>K-3313 35-09-K03313_97652404_97652404</t>
  </si>
  <si>
    <t>08.02.2022 09:06:34</t>
  </si>
  <si>
    <t>08.02.2022 14:11:27</t>
  </si>
  <si>
    <t>HASKÖY TR-1 35-20-L00206_DIREK TIPI TRAFO HUCRESI H01_2039156</t>
  </si>
  <si>
    <t>08.02.2022 09:13:51</t>
  </si>
  <si>
    <t>08.02.2022 10:38:05</t>
  </si>
  <si>
    <t>TURGUTALP TR-4/1 (DM3/9) 45-82-M00063_TR-4 M01_72192878</t>
  </si>
  <si>
    <t>08.02.2022 00:33:50</t>
  </si>
  <si>
    <t>08.02.2022 02:18:52</t>
  </si>
  <si>
    <t>MENEMEN TR-37 35-28-L00037_953379974_953379974</t>
  </si>
  <si>
    <t>08.02.2022 23:31:10</t>
  </si>
  <si>
    <t>09.02.2022 00:31:43</t>
  </si>
  <si>
    <t>08.02.2022 08:43:16</t>
  </si>
  <si>
    <t>08.02.2022 09:28:25</t>
  </si>
  <si>
    <t>DERİCİ KÖK 45-84-M00003_KARGIN M05_2313986</t>
  </si>
  <si>
    <t>08.02.2022 15:49:24</t>
  </si>
  <si>
    <t>08.02.2022 18:57:41</t>
  </si>
  <si>
    <t>K-1819 35-01-K01819_A_56369034_56369034</t>
  </si>
  <si>
    <t>08.02.2022 11:25:28</t>
  </si>
  <si>
    <t>TR-54 35-17-M00054_12488866_56392488_56392488</t>
  </si>
  <si>
    <t>08.02.2022 10:36:04</t>
  </si>
  <si>
    <t>08.02.2022 11:58:44</t>
  </si>
  <si>
    <t>BADINCA TR-5 45-73-M00395_945687089_945687089</t>
  </si>
  <si>
    <t>08.02.2022 15:41:07</t>
  </si>
  <si>
    <t>08.02.2022 18:45:30</t>
  </si>
  <si>
    <t>ÇEPNİBEKTAŞ TR-1 45-83-L00300_A_56400730_56400730</t>
  </si>
  <si>
    <t>08.02.2022 07:20:24</t>
  </si>
  <si>
    <t>08.02.2022 09:32:22</t>
  </si>
  <si>
    <t>K-1820 35-01-K01820_D_56369037_56369037</t>
  </si>
  <si>
    <t>08.02.2022 18:57:13</t>
  </si>
  <si>
    <t>08.02.2022 20:22:40</t>
  </si>
  <si>
    <t>AHMETBEYLİ TR-3 35-22-M00241_35-22-M00241_2362248</t>
  </si>
  <si>
    <t>08.02.2022 12:16:13</t>
  </si>
  <si>
    <t>08.02.2022 15:04:56</t>
  </si>
  <si>
    <t>08.02.2022 22:40:37</t>
  </si>
  <si>
    <t>08.02.2022 23:34:54</t>
  </si>
  <si>
    <t>TR-24 35-30-L00024_C_56363356_56363356</t>
  </si>
  <si>
    <t>08.02.2022 14:54:39</t>
  </si>
  <si>
    <t>08.02.2022 16:40:49</t>
  </si>
  <si>
    <t>K-427 35-04-K00427_99475434_99475434</t>
  </si>
  <si>
    <t>08.02.2022 00:21:00</t>
  </si>
  <si>
    <t>08.02.2022 04:04:18</t>
  </si>
  <si>
    <t>08.02.2022 03:27:05</t>
  </si>
  <si>
    <t>08.02.2022 05:31:50</t>
  </si>
  <si>
    <t>GÖKYAKA TR-1 35-27-M00978_B_56382664_56382664</t>
  </si>
  <si>
    <t>08.02.2022 16:43:32</t>
  </si>
  <si>
    <t>08.02.2022 22:40:33</t>
  </si>
  <si>
    <t>08.02.2022 21:52:11</t>
  </si>
  <si>
    <t>09.02.2022 00:58:47</t>
  </si>
  <si>
    <t>GÜNEY DM 45-83-L00130_AYVACIK L06_2096781</t>
  </si>
  <si>
    <t>08.02.2022 05:50:37</t>
  </si>
  <si>
    <t>08.02.2022 10:36:01</t>
  </si>
  <si>
    <t>TR-25 45-77-L00025_945503841_945503841</t>
  </si>
  <si>
    <t>08.02.2022 13:05:55</t>
  </si>
  <si>
    <t>08.02.2022 14:31:01</t>
  </si>
  <si>
    <t>K-290 35-01-K00290_D_60983928_60983928</t>
  </si>
  <si>
    <t>08.02.2022 11:50:22</t>
  </si>
  <si>
    <t>08.02.2022 13:06:05</t>
  </si>
  <si>
    <t>ÜÇPINAR TR-1 45-72-M00244_956521069_956521069</t>
  </si>
  <si>
    <t>08.02.2022 11:01:10</t>
  </si>
  <si>
    <t>08.02.2022 13:35:00</t>
  </si>
  <si>
    <t>TR-1-3/8 YENİ MAHALLE 35-20-L00024_955190315_955190315</t>
  </si>
  <si>
    <t>08.02.2022 10:21:43</t>
  </si>
  <si>
    <t>08.02.2022 12:14:42</t>
  </si>
  <si>
    <t>DOĞANCI TR-7 35-31-L00332_47904894_56385605_56385605</t>
  </si>
  <si>
    <t>08.02.2022 17:05:45</t>
  </si>
  <si>
    <t>08.02.2022 21:29:54</t>
  </si>
  <si>
    <t>GÖKYAKA TR-2 35-27-M01179_ H_82733431</t>
  </si>
  <si>
    <t>08.02.2022 13:11:18</t>
  </si>
  <si>
    <t>08.02.2022 14:31:54</t>
  </si>
  <si>
    <t>SOMA KÖYLER DM-2 45-82-M00125_DM-1 ÇIKIŞI (DM-2 FİDER-1) M01_66332597</t>
  </si>
  <si>
    <t>08.02.2022 04:14:57</t>
  </si>
  <si>
    <t>08.02.2022 04:52:06</t>
  </si>
  <si>
    <t>PAYAMLI M-19 35-25-M00172_35-25-M00172_72064941</t>
  </si>
  <si>
    <t>08.02.2022 21:55:10</t>
  </si>
  <si>
    <t>08.02.2022 22:46:11</t>
  </si>
  <si>
    <t>TR-114 35-26-M00114_CANET/TORBALI DEVLET HASTANESİ M01_65974760</t>
  </si>
  <si>
    <t>08.02.2022 06:37:43</t>
  </si>
  <si>
    <t>08.02.2022 07:00:48</t>
  </si>
  <si>
    <t>OVAKENT İM 35-15-A00003_MESCİTLİ L08_2308379</t>
  </si>
  <si>
    <t>08.02.2022 12:45:45</t>
  </si>
  <si>
    <t>08.02.2022 13:05:08</t>
  </si>
  <si>
    <t>08.02.2022 07:50:04</t>
  </si>
  <si>
    <t>08.02.2022 09:52:50</t>
  </si>
  <si>
    <t>TR-249 (DM-5/10) 35-19-M00249_956678689_956678689</t>
  </si>
  <si>
    <t>08.02.2022 10:31:51</t>
  </si>
  <si>
    <t>08.02.2022 13:35:34</t>
  </si>
  <si>
    <t>SEKİ KÖYÜ KÜSKÜT TR-6 35-15-L01043_A_56361855_56361855</t>
  </si>
  <si>
    <t>08.02.2022 16:37:38</t>
  </si>
  <si>
    <t>08.02.2022 19:07:08</t>
  </si>
  <si>
    <t>KARAOĞLANLI TR-3 45-71-M00567_A_56387456_56387456</t>
  </si>
  <si>
    <t>08.02.2022 01:48:31</t>
  </si>
  <si>
    <t>08.02.2022 05:04:52</t>
  </si>
  <si>
    <t>KOZANLI TR-1 45-82-M00214_A_56403436_56403436</t>
  </si>
  <si>
    <t>08.02.2022 21:26:00</t>
  </si>
  <si>
    <t>08.02.2022 23:57:49</t>
  </si>
  <si>
    <t>KEMALPAŞA DM-3/TR28 (TR-43) 35-27-M00043_A A03_49875815</t>
  </si>
  <si>
    <t>08.02.2022 17:43:16</t>
  </si>
  <si>
    <t>08.02.2022 20:19:44</t>
  </si>
  <si>
    <t>SAHİL ÖZLEM SİTESİ ÖZEL TR 35-30-M00047Ö_42963418_60985112_60985112</t>
  </si>
  <si>
    <t>08.02.2022 19:52:52</t>
  </si>
  <si>
    <t>08.02.2022 21:26:42</t>
  </si>
  <si>
    <t>İĞDELİ AZMANLAR SOKAK TR-5 35-31-L00343_47904292_56394058_56394058</t>
  </si>
  <si>
    <t>08.02.2022 08:30:52</t>
  </si>
  <si>
    <t>08.02.2022 11:27:58</t>
  </si>
  <si>
    <t>K-601 35-01-K00601_911242738_911242738</t>
  </si>
  <si>
    <t>08.02.2022 11:55:35</t>
  </si>
  <si>
    <t>08.02.2022 12:31:15</t>
  </si>
  <si>
    <t>08.02.2022 19:32:18</t>
  </si>
  <si>
    <t>08.02.2022 21:17:43</t>
  </si>
  <si>
    <t>TR-38 35-17-M00038_7196005_56392777_56392777</t>
  </si>
  <si>
    <t>08.02.2022 16:02:21</t>
  </si>
  <si>
    <t>08.02.2022 16:39:52</t>
  </si>
  <si>
    <t>08.02.2022 08:32:47</t>
  </si>
  <si>
    <t>08.02.2022 08:33:20</t>
  </si>
  <si>
    <t>YENİFOÇA TR-3 35-23-M00003_B_56373627_56373627</t>
  </si>
  <si>
    <t>08.02.2022 19:00:52</t>
  </si>
  <si>
    <t>TOKİ TR-1 35-29-M00132_35-29-M00132_2360948</t>
  </si>
  <si>
    <t>08.02.2022 15:43:22</t>
  </si>
  <si>
    <t>08.02.2022 19:26:35</t>
  </si>
  <si>
    <t>M-2142 35-07-M02142_E H4_61173735</t>
  </si>
  <si>
    <t>08.02.2022 18:57:37</t>
  </si>
  <si>
    <t>08.02.2022 22:34:33</t>
  </si>
  <si>
    <t>GÜLBAHÇE TR-7 35-19-L00167_B_65508701_65508701</t>
  </si>
  <si>
    <t>08.02.2022 20:35:52</t>
  </si>
  <si>
    <t>KARAKUYU KÖK 35-22-M00091_HatBaşıAyırıcı_53133257 M02_53133257</t>
  </si>
  <si>
    <t>08.02.2022 10:01:44</t>
  </si>
  <si>
    <t>08.02.2022 15:12:35</t>
  </si>
  <si>
    <t>İLKKURŞUN MERKEZ TR-1 35-15-L00489_35-15-L00489_2365935</t>
  </si>
  <si>
    <t>08.02.2022 12:35:10</t>
  </si>
  <si>
    <t>08.02.2022 15:36:54</t>
  </si>
  <si>
    <t>TR-26 35-31-L00026_956590676_956590676</t>
  </si>
  <si>
    <t>08.02.2022 16:12:46</t>
  </si>
  <si>
    <t>08.02.2022 17:56:12</t>
  </si>
  <si>
    <t>TR-55 KÖK 35-19-M00055_A_56392808_56392808</t>
  </si>
  <si>
    <t>08.02.2022 11:05:10</t>
  </si>
  <si>
    <t>08.02.2022 16:13:10</t>
  </si>
  <si>
    <t>08.02.2022 09:18:38</t>
  </si>
  <si>
    <t>08.02.2022 11:01:43</t>
  </si>
  <si>
    <t>DM-4/11 35-26-M00835_95001320394_95001320394</t>
  </si>
  <si>
    <t>08.02.2022 13:10:37</t>
  </si>
  <si>
    <t>08.02.2022 15:57:28</t>
  </si>
  <si>
    <t>K-427 35-04-K00427_910023021_910023021</t>
  </si>
  <si>
    <t>08.02.2022 06:42:00</t>
  </si>
  <si>
    <t>08.02.2022 09:06:43</t>
  </si>
  <si>
    <t>DM-2/41 (ULUCAMİİ ÖNÜ) 45-71-M00515_953219067_953219067</t>
  </si>
  <si>
    <t>08.02.2022 22:00:55</t>
  </si>
  <si>
    <t>08.02.2022 23:38:28</t>
  </si>
  <si>
    <t>KİRAZ İM 35-31-A00001_KAYMAKÇI-2 M11_2095000</t>
  </si>
  <si>
    <t>08.02.2022 13:36:47</t>
  </si>
  <si>
    <t>08.02.2022 13:39:00</t>
  </si>
  <si>
    <t>08.02.2022 04:51:47</t>
  </si>
  <si>
    <t>08.02.2022 04:52:40</t>
  </si>
  <si>
    <t>TR-80 35-19-L00080_DAĞITIM TRAFOSU L03_72131355</t>
  </si>
  <si>
    <t>08.02.2022 21:13:17</t>
  </si>
  <si>
    <t>09.02.2022 10:42:51</t>
  </si>
  <si>
    <t>İNECİK TR-1 35-21-L00121_915183373_915183373</t>
  </si>
  <si>
    <t>08.02.2022 10:34:34</t>
  </si>
  <si>
    <t>08.02.2022 12:10:28</t>
  </si>
  <si>
    <t>ÇİNİYERİ TR-2 35-29-L00294__72420327_72420327</t>
  </si>
  <si>
    <t>08.02.2022 23:19:13</t>
  </si>
  <si>
    <t>09.02.2022 01:21:38</t>
  </si>
  <si>
    <t>M-2132 KÖK 35-07-M02132_912411646_912411646</t>
  </si>
  <si>
    <t>08.02.2022 13:22:01</t>
  </si>
  <si>
    <t>08.02.2022 15:20:02</t>
  </si>
  <si>
    <t>YENİ FOÇA TR-27 35-23-M00027_950419294_950419294</t>
  </si>
  <si>
    <t>08.02.2022 20:00:57</t>
  </si>
  <si>
    <t>08.02.2022 21:10:13</t>
  </si>
  <si>
    <t>KIRTEPE KÖK 35-29-L00055_GÖKÇEN TOPRAK SULAMA L04_72212739</t>
  </si>
  <si>
    <t>08.02.2022 12:19:59</t>
  </si>
  <si>
    <t>08.02.2022 19:52:08</t>
  </si>
  <si>
    <t>M-474 35-02-M00474_913742948_913742948</t>
  </si>
  <si>
    <t>08.02.2022 09:39:30</t>
  </si>
  <si>
    <t>08.02.2022 10:11:15</t>
  </si>
  <si>
    <t>SİVRİCE TR-1 45-83-L00422_45-83-L00422_75333989</t>
  </si>
  <si>
    <t>08.02.2022 16:41:11</t>
  </si>
  <si>
    <t>08.02.2022 17:56:25</t>
  </si>
  <si>
    <t>08.02.2022 14:44:01</t>
  </si>
  <si>
    <t>08.02.2022 16:54:10</t>
  </si>
  <si>
    <t>TR-2/15 45-72-L00015_956496072_956496072</t>
  </si>
  <si>
    <t>08.02.2022 14:52:34</t>
  </si>
  <si>
    <t>08.02.2022 17:00:32</t>
  </si>
  <si>
    <t>PAYAMLI M-22 35-25-M00192_956651261_956651261</t>
  </si>
  <si>
    <t>08.02.2022 21:29:38</t>
  </si>
  <si>
    <t>08.02.2022 22:39:50</t>
  </si>
  <si>
    <t>YUKARIKIZILCA ÇAMLIK TR 35-27-L00389_95000466732_95000466732</t>
  </si>
  <si>
    <t>08.02.2022 09:29:50</t>
  </si>
  <si>
    <t>08.02.2022 14:11:06</t>
  </si>
  <si>
    <t>08.02.2022 08:52:27</t>
  </si>
  <si>
    <t>08.02.2022 09:18:53</t>
  </si>
  <si>
    <t>DURMUŞLAR TR-1 35-16-M00156_953336094_953336094</t>
  </si>
  <si>
    <t>08.02.2022 19:05:25</t>
  </si>
  <si>
    <t>08.02.2022 21:42:38</t>
  </si>
  <si>
    <t>ULUDERBENT TR-6 45-73-M00537_945651688_945651688</t>
  </si>
  <si>
    <t>08.02.2022 12:21:47</t>
  </si>
  <si>
    <t>08.02.2022 19:12:26</t>
  </si>
  <si>
    <t>TABAKLAR TR-2 45-75-M00337_DIREK TIPI TRAFO HUCRESI H01_2089075</t>
  </si>
  <si>
    <t>08.02.2022 12:34:30</t>
  </si>
  <si>
    <t>08.02.2022 16:46:42</t>
  </si>
  <si>
    <t>TİRE İM-DM-1 35-29-A00001_TR-2 15.8 L12_2312355</t>
  </si>
  <si>
    <t>08.02.2022 18:09:38</t>
  </si>
  <si>
    <t>08.02.2022 18:31:00</t>
  </si>
  <si>
    <t>TR-2 35-27-M00002_95000072734_95000072734</t>
  </si>
  <si>
    <t>08.02.2022 07:37:38</t>
  </si>
  <si>
    <t>08.02.2022 11:25:57</t>
  </si>
  <si>
    <t>ATAKÖY TR-1 45-84-L00032_10670823_56404496_56404496</t>
  </si>
  <si>
    <t>08.02.2022 19:16:00</t>
  </si>
  <si>
    <t>08.02.2022 20:05:57</t>
  </si>
  <si>
    <t>ZEYTİNOVA TR-3 35-20-L00309_955203326_955203326</t>
  </si>
  <si>
    <t>08.02.2022 19:34:28</t>
  </si>
  <si>
    <t>09.02.2022 00:04:51</t>
  </si>
  <si>
    <t>08.02.2022 11:10:10</t>
  </si>
  <si>
    <t>08.02.2022 11:35:59</t>
  </si>
  <si>
    <t>K-1819 35-01-K01819_35-01-K01819_2360400</t>
  </si>
  <si>
    <t>08.02.2022 20:36:51</t>
  </si>
  <si>
    <t>08.02.2022 22:42:12</t>
  </si>
  <si>
    <t>DM-2/TR-2 35-22-M00805_955265279_955265279</t>
  </si>
  <si>
    <t>08.02.2022 08:52:36</t>
  </si>
  <si>
    <t>08.02.2022 13:44:22</t>
  </si>
  <si>
    <t>YENİŞEHİR TR-1 35-29-L00510_35-29-L00510_2365613</t>
  </si>
  <si>
    <t>08.02.2022 14:15:00</t>
  </si>
  <si>
    <t>08.02.2022 15:03:17</t>
  </si>
  <si>
    <t>AĞAÇ İŞLERİ TR-12 35-22-M00124_C_56353300_56353300</t>
  </si>
  <si>
    <t>08.02.2022 08:24:47</t>
  </si>
  <si>
    <t>08.02.2022 10:41:44</t>
  </si>
  <si>
    <t>K-427 35-04-K00427_B_56383074_56383074</t>
  </si>
  <si>
    <t>08.02.2022 09:06:57</t>
  </si>
  <si>
    <t>08.02.2022 19:35:32</t>
  </si>
  <si>
    <t>ÇUKURALTI M-16 35-25-M00062_35-25-M00062_2363221</t>
  </si>
  <si>
    <t>08.02.2022 06:58:20</t>
  </si>
  <si>
    <t>08.02.2022 08:00:18</t>
  </si>
  <si>
    <t>K-1545 35-02-K01545_98989740_98989740</t>
  </si>
  <si>
    <t>08.02.2022 14:53:19</t>
  </si>
  <si>
    <t>08.02.2022 22:30:03</t>
  </si>
  <si>
    <t>YAHŞELLİ TR-1 35-28-M00216_953383306_953383306</t>
  </si>
  <si>
    <t>08.02.2022 08:07:07</t>
  </si>
  <si>
    <t>08.02.2022 09:10:39</t>
  </si>
  <si>
    <t>DM-11/9 45-71-M00290__56393613_56393613</t>
  </si>
  <si>
    <t>08.02.2022 11:48:49</t>
  </si>
  <si>
    <t>08.02.2022 14:19:10</t>
  </si>
  <si>
    <t>08.02.2022 19:39:00</t>
  </si>
  <si>
    <t>08.02.2022 19:52:00</t>
  </si>
  <si>
    <t>GÜLENYAKA TR-2 45-73-M00524_45-73-M00524_2353257</t>
  </si>
  <si>
    <t>08.02.2022 16:22:00</t>
  </si>
  <si>
    <t>08.02.2022 18:20:54</t>
  </si>
  <si>
    <t>TOSUNLAR BEKİR EKİZ TARIMSAL SULAMA 35-32-L00040_B_56377009_56377009</t>
  </si>
  <si>
    <t>08.02.2022 09:57:00</t>
  </si>
  <si>
    <t>08.02.2022 11:44:36</t>
  </si>
  <si>
    <t>ÖZBEK TR-2 (TR-232) 35-19-M00232_95000139243_95000139243</t>
  </si>
  <si>
    <t>08.02.2022 10:37:57</t>
  </si>
  <si>
    <t>08.02.2022 12:31:10</t>
  </si>
  <si>
    <t>08.02.2022 02:41:10</t>
  </si>
  <si>
    <t>08.02.2022 03:36:24</t>
  </si>
  <si>
    <t>L-129 35-18-L00129_950436583_950436583</t>
  </si>
  <si>
    <t>08.02.2022 18:48:11</t>
  </si>
  <si>
    <t>08.02.2022 23:48:55</t>
  </si>
  <si>
    <t>TIRMANLAR DM 35-16-M00171_HatBaşıAyırıcı_53139827 M01_53139827</t>
  </si>
  <si>
    <t>08.02.2022 21:42:00</t>
  </si>
  <si>
    <t>09.02.2022 00:27:38</t>
  </si>
  <si>
    <t>GELENBE İM 45-76-A00001_ÇALTICAK(KARAKURT-İLYASLAR) L03_2092597</t>
  </si>
  <si>
    <t>08.02.2022 07:22:56</t>
  </si>
  <si>
    <t>08.02.2022 09:24:02</t>
  </si>
  <si>
    <t>ALABAŞ TR-6 35-15-L00511_D_56373034_56373034</t>
  </si>
  <si>
    <t>08.02.2022 12:27:25</t>
  </si>
  <si>
    <t>08.02.2022 15:49:07</t>
  </si>
  <si>
    <t>KUŞÇULAR DM-2 35-19-M00515_TR-319 M05_80470370</t>
  </si>
  <si>
    <t>08.02.2022 21:45:27</t>
  </si>
  <si>
    <t>08.02.2022 23:17:43</t>
  </si>
  <si>
    <t>L-210 35-18-L00210_950451496_950451496</t>
  </si>
  <si>
    <t>08.02.2022 16:58:56</t>
  </si>
  <si>
    <t>08.02.2022 21:12:18</t>
  </si>
  <si>
    <t>TR-2/32 45-72-L00032_956500172_956500172</t>
  </si>
  <si>
    <t>08.02.2022 13:25:38</t>
  </si>
  <si>
    <t>08.02.2022 14:42:55</t>
  </si>
  <si>
    <t>KESİKKÖY TR-1 35-28-M00335_953374213_953374213</t>
  </si>
  <si>
    <t>08.02.2022 20:15:11</t>
  </si>
  <si>
    <t>08.02.2022 21:33:10</t>
  </si>
  <si>
    <t>VEZİROĞLU TR-1 45-71-M01034_A_56400295_56400295</t>
  </si>
  <si>
    <t>08.02.2022 00:18:05</t>
  </si>
  <si>
    <t>08.02.2022 04:10:16</t>
  </si>
  <si>
    <t>08.02.2022 12:05:01</t>
  </si>
  <si>
    <t>08.02.2022 14:03:29</t>
  </si>
  <si>
    <t>BÜYÜKKEMERDERE TR-1 35-29-L00303_950319554_950319554</t>
  </si>
  <si>
    <t>08.02.2022 19:11:07</t>
  </si>
  <si>
    <t>08.02.2022 22:47:50</t>
  </si>
  <si>
    <t>08.02.2022 22:27:18</t>
  </si>
  <si>
    <t>08.02.2022 23:22:08</t>
  </si>
  <si>
    <t>OLGUNLAR TR-2 35-31-L00220_35-31-L00220_2362829</t>
  </si>
  <si>
    <t>08.02.2022 16:12:17</t>
  </si>
  <si>
    <t>08.02.2022 19:08:17</t>
  </si>
  <si>
    <t>L-284 İMAMOĞLU TRAFO 35-18-L00284_B_56370491_56370491</t>
  </si>
  <si>
    <t>08.02.2022 18:29:00</t>
  </si>
  <si>
    <t>08.02.2022 18:43:17</t>
  </si>
  <si>
    <t>TR-1/79 45-72-M00079_956506262_956506262</t>
  </si>
  <si>
    <t>08.02.2022 19:10:53</t>
  </si>
  <si>
    <t>08.02.2022 20:41:32</t>
  </si>
  <si>
    <t>KİRELLİ KÖK 35-29-L00809_PEŞREVLİ L04_74719160</t>
  </si>
  <si>
    <t>08.02.2022 12:10:02</t>
  </si>
  <si>
    <t>08.02.2022 14:13:41</t>
  </si>
  <si>
    <t>K-4260 35-07-K04260_35-07-K04260_48272306</t>
  </si>
  <si>
    <t>08.02.2022 08:32:52</t>
  </si>
  <si>
    <t>08.02.2022 09:36:21</t>
  </si>
  <si>
    <t>MESCİTLİ TR-4 35-15-L01016_35-15-L01016_2364777</t>
  </si>
  <si>
    <t>08.02.2022 14:56:01</t>
  </si>
  <si>
    <t>08.02.2022 18:45:25</t>
  </si>
  <si>
    <t>ÇİNİLİKÖY TR-4 35-27-L00334_C_56363197_56363197</t>
  </si>
  <si>
    <t>08.02.2022 07:56:29</t>
  </si>
  <si>
    <t>08.02.2022 09:00:17</t>
  </si>
  <si>
    <t>M-1251 35-01-M01251_911262757_911262757</t>
  </si>
  <si>
    <t>08.02.2022 08:56:13</t>
  </si>
  <si>
    <t>08.02.2022 11:11:04</t>
  </si>
  <si>
    <t>08.02.2022 10:55:20</t>
  </si>
  <si>
    <t>08.02.2022 17:42:52</t>
  </si>
  <si>
    <t>K-2711 35-03-K02711__79390441_79390441</t>
  </si>
  <si>
    <t>08.02.2022 11:24:48</t>
  </si>
  <si>
    <t>08.02.2022 12:05:03</t>
  </si>
  <si>
    <t>L-129 35-18-L00129_950436085_950436085</t>
  </si>
  <si>
    <t>08.02.2022 13:40:45</t>
  </si>
  <si>
    <t>08.02.2022 15:41:32</t>
  </si>
  <si>
    <t>TR-338 35-19-L00372__77738477_77738477</t>
  </si>
  <si>
    <t>08.02.2022 23:11:22</t>
  </si>
  <si>
    <t>09.02.2022 11:56:11</t>
  </si>
  <si>
    <t>08.02.2022 07:17:00</t>
  </si>
  <si>
    <t>08.02.2022 10:50:52</t>
  </si>
  <si>
    <t>ÇANAKÇI KÖK 45-79-M00194_HatBaşıAyırıcı_64251015 M01_64251015</t>
  </si>
  <si>
    <t>08.02.2022 11:04:06</t>
  </si>
  <si>
    <t>08.02.2022 13:46:37</t>
  </si>
  <si>
    <t>TİRE TR-4 35-29-L00004_D D04b_66335369</t>
  </si>
  <si>
    <t>08.02.2022 09:51:33</t>
  </si>
  <si>
    <t>08.02.2022 12:14:04</t>
  </si>
  <si>
    <t>08.02.2022 20:11:15</t>
  </si>
  <si>
    <t>08.02.2022 21:49:13</t>
  </si>
  <si>
    <t>KAMBERLER TR-1 35-20-M00058_A_66356770_66356770</t>
  </si>
  <si>
    <t>08.02.2022 16:22:36</t>
  </si>
  <si>
    <t>08.02.2022 18:30:59</t>
  </si>
  <si>
    <t>DM-21/20(TARIK ALMIŞ) 45-71-M00477_C_56397187_56397187</t>
  </si>
  <si>
    <t>08.02.2022 09:21:00</t>
  </si>
  <si>
    <t>08.02.2022 15:31:00</t>
  </si>
  <si>
    <t>L-284 İMAMOĞLU TRAFO 35-18-L00284_950459408_950459408</t>
  </si>
  <si>
    <t>08.02.2022 21:00:17</t>
  </si>
  <si>
    <t>09.02.2022 01:56:29</t>
  </si>
  <si>
    <t>TR-290 35-19-M00465_50073536_56377024_56377024</t>
  </si>
  <si>
    <t>08.02.2022 14:24:09</t>
  </si>
  <si>
    <t>08.02.2022 16:14:37</t>
  </si>
  <si>
    <t>MORDOĞAN TR-23 35-21-L00152_953357060_953357060</t>
  </si>
  <si>
    <t>08.02.2022 11:03:00</t>
  </si>
  <si>
    <t>08.02.2022 13:00:15</t>
  </si>
  <si>
    <t>DELEMENLER CAMİİ YANI TR 45-73-M00727_A_56407207_56407207</t>
  </si>
  <si>
    <t>08.02.2022 12:10:00</t>
  </si>
  <si>
    <t>08.02.2022 12:55:00</t>
  </si>
  <si>
    <t>08.02.2022 20:45:38</t>
  </si>
  <si>
    <t>08.02.2022 21:06:52</t>
  </si>
  <si>
    <t>AYASKENT DM-1 35-16-M00009_AYASKENT DM-2 M10_82964605</t>
  </si>
  <si>
    <t>08.02.2022 10:19:30</t>
  </si>
  <si>
    <t>08.02.2022 10:19:47</t>
  </si>
  <si>
    <t>SOMA A SANTRALİ İM/DM 45-82-A00001_HatBaşıAyırıcı_80992623 L14_80992623</t>
  </si>
  <si>
    <t>08.02.2022 15:19:36</t>
  </si>
  <si>
    <t>08.02.2022 18:43:44</t>
  </si>
  <si>
    <t>DEMİRTAŞ TR-1 35-30-M00150_C_56360664_56360664</t>
  </si>
  <si>
    <t>08.02.2022 18:27:39</t>
  </si>
  <si>
    <t>08.02.2022 19:37:09</t>
  </si>
  <si>
    <t>ÇATALKAYA KÖYÜ TR-2 35-21-L00172_953367307_953367307</t>
  </si>
  <si>
    <t>08.02.2022 05:15:42</t>
  </si>
  <si>
    <t>08.02.2022 07:27:00</t>
  </si>
  <si>
    <t>ARMUTLU İM 35-27-A00001_KIZILCA L05_49920723</t>
  </si>
  <si>
    <t>08.02.2022 01:35:48</t>
  </si>
  <si>
    <t>08.02.2022 02:24:48</t>
  </si>
  <si>
    <t>PARLAK TR-1 35-21-L00074_953358170_953358170</t>
  </si>
  <si>
    <t>08.02.2022 20:01:11</t>
  </si>
  <si>
    <t>09.02.2022 04:08:45</t>
  </si>
  <si>
    <t>CUMHURİYET KÖK 35-29-L00057_HatBaşıAyırıcı_53138769 L07_53138769</t>
  </si>
  <si>
    <t>08.02.2022 17:56:37</t>
  </si>
  <si>
    <t>08.02.2022 09:39:37</t>
  </si>
  <si>
    <t>08.02.2022 16:38:44</t>
  </si>
  <si>
    <t>08.02.2022 12:14:57</t>
  </si>
  <si>
    <t>08.02.2022 13:01:20</t>
  </si>
  <si>
    <t>MEHMET ÖZ SULAMA GRUBU 35-29-M00162_35-29-M00162_2361136</t>
  </si>
  <si>
    <t>08.02.2022 10:04:13</t>
  </si>
  <si>
    <t>08.02.2022 19:25:33</t>
  </si>
  <si>
    <t>TÜRKMENKÖY TR-1 45-73-M00327_A_56394671_56394671</t>
  </si>
  <si>
    <t>08.02.2022 08:44:08</t>
  </si>
  <si>
    <t>08.02.2022 10:10:50</t>
  </si>
  <si>
    <t>08.02.2022 00:43:00</t>
  </si>
  <si>
    <t>08.02.2022 01:43:46</t>
  </si>
  <si>
    <t>M-215(DM-3/13) 35-09-M00215_B_56364028_56364028</t>
  </si>
  <si>
    <t>08.02.2022 15:49:53</t>
  </si>
  <si>
    <t>08.02.2022 16:57:20</t>
  </si>
  <si>
    <t>KARAVELİLER TR-5 35-20-L00449__72767568_72767568</t>
  </si>
  <si>
    <t>08.02.2022 09:40:31</t>
  </si>
  <si>
    <t>08.02.2022 13:19:12</t>
  </si>
  <si>
    <t>GÜVERCİNLİK TR-1 45-77-L00334_95000074725_95000074725</t>
  </si>
  <si>
    <t>08.02.2022 17:23:00</t>
  </si>
  <si>
    <t>08.02.2022 20:19:02</t>
  </si>
  <si>
    <t>08.02.2022 19:44:07</t>
  </si>
  <si>
    <t>08.02.2022 21:08:16</t>
  </si>
  <si>
    <t>08.02.2022 11:36:32</t>
  </si>
  <si>
    <t>08.02.2022 14:40:55</t>
  </si>
  <si>
    <t>08.02.2022 23:59:27</t>
  </si>
  <si>
    <t>09.02.2022 00:36:27</t>
  </si>
  <si>
    <t>TR-24 35-27-M00024_TR-25-26-27 M05_66131077</t>
  </si>
  <si>
    <t>08.02.2022 03:52:27</t>
  </si>
  <si>
    <t>08.02.2022 04:34:35</t>
  </si>
  <si>
    <t>M-2959 35-04-M02959_99159776_99159776</t>
  </si>
  <si>
    <t>08.02.2022 18:03:05</t>
  </si>
  <si>
    <t>08.02.2022 22:32:13</t>
  </si>
  <si>
    <t>KARABURUN TR-1/15 35-21-L00019_C_56358263_56358263</t>
  </si>
  <si>
    <t>08.02.2022 18:26:58</t>
  </si>
  <si>
    <t>08.02.2022 22:00:27</t>
  </si>
  <si>
    <t>ERGÜN AS SULAMA GRUBU 35-29-L00296_D_56397391_56397391</t>
  </si>
  <si>
    <t>08.02.2022 06:27:19</t>
  </si>
  <si>
    <t>08.02.2022 11:25:18</t>
  </si>
  <si>
    <t>FOÇA TR-48 35-23-L00048_950425423_950425423</t>
  </si>
  <si>
    <t>08.02.2022 11:42:55</t>
  </si>
  <si>
    <t>08.02.2022 15:12:53</t>
  </si>
  <si>
    <t>AHMET CEMAL BAYIR ÖZEL TR 45-71-M00513Ö_DIREK TIPI TRAFO HUCRESI H01_2077149</t>
  </si>
  <si>
    <t>08.02.2022 11:09:25</t>
  </si>
  <si>
    <t>08.02.2022 17:31:48</t>
  </si>
  <si>
    <t>HALİLBEYLİ TR-1 KÖK 35-27-M01057_HAMZABABA VE KÖYLER M04_61283942</t>
  </si>
  <si>
    <t>08.02.2022 07:49:51</t>
  </si>
  <si>
    <t>08.02.2022 13:48:05</t>
  </si>
  <si>
    <t>08.02.2022 19:29:08</t>
  </si>
  <si>
    <t>08.02.2022 19:35:00</t>
  </si>
  <si>
    <t>ÇATALKAYA KÖYÜ TR-2 35-21-L00172_C_56379187_56379187</t>
  </si>
  <si>
    <t>08.02.2022 10:07:30</t>
  </si>
  <si>
    <t>08.02.2022 11:05:14</t>
  </si>
  <si>
    <t>KAYMAKÇI İM 35-15-A00004_ÇAYLI L04_2315166</t>
  </si>
  <si>
    <t>08.02.2022 09:21:17</t>
  </si>
  <si>
    <t>08.02.2022 18:02:00</t>
  </si>
  <si>
    <t>K-3109 35-04-K03109_912481724_912481724</t>
  </si>
  <si>
    <t>08.02.2022 16:13:47</t>
  </si>
  <si>
    <t>08.02.2022 18:19:24</t>
  </si>
  <si>
    <t>08.02.2022 09:11:37</t>
  </si>
  <si>
    <t>08.02.2022 09:23:18</t>
  </si>
  <si>
    <t>MUTAFLAR ORTA MAH. TR-2 35-32-L00071_946414673_946414673</t>
  </si>
  <si>
    <t>08.02.2022 15:45:14</t>
  </si>
  <si>
    <t>08.02.2022 17:46:12</t>
  </si>
  <si>
    <t>SANCAKLI BOZKÖY TR-4 45-71-M00564_953245415_953245415</t>
  </si>
  <si>
    <t>08.02.2022 13:16:16</t>
  </si>
  <si>
    <t>08.02.2022 18:29:03</t>
  </si>
  <si>
    <t>YUNTDAĞYENİCE KÖYÜ TR-1 45-71-M01699_DIREK TIPI TRAFO HUCRESI H01_2085085</t>
  </si>
  <si>
    <t>08.02.2022 19:02:58</t>
  </si>
  <si>
    <t>08.02.2022 23:36:13</t>
  </si>
  <si>
    <t>SOMA A SANTRALİ İM/DM 45-82-A00001_SAVAŞTEPE 15.8 L14_2091657</t>
  </si>
  <si>
    <t>08.02.2022 09:59:02</t>
  </si>
  <si>
    <t>08.02.2022 10:19:55</t>
  </si>
  <si>
    <t>ÇAPAK KÖK 35-26-M00435_KARAKUYU M02_66033275</t>
  </si>
  <si>
    <t>08.02.2022 11:27:08</t>
  </si>
  <si>
    <t>08.02.2022 12:01:24</t>
  </si>
  <si>
    <t>AŞAĞICUMA DM 35-16-M00103_TERZİHALİLLER M03_72040415</t>
  </si>
  <si>
    <t>08.02.2022 10:33:39</t>
  </si>
  <si>
    <t>08.02.2022 11:06:24</t>
  </si>
  <si>
    <t>KAVAKLIDERE TR-12 45-73-M00145_TR-14 M05_2093011</t>
  </si>
  <si>
    <t>08.02.2022 08:44:10</t>
  </si>
  <si>
    <t>08.02.2022 09:40:30</t>
  </si>
  <si>
    <t>VEZİROĞLU TR-1 45-71-M01034_45-71-M01034_42027125</t>
  </si>
  <si>
    <t>08.02.2022 13:33:36</t>
  </si>
  <si>
    <t>08.02.2022 19:55:07</t>
  </si>
  <si>
    <t>08.02.2022 07:46:15</t>
  </si>
  <si>
    <t>08.02.2022 11:21:33</t>
  </si>
  <si>
    <t>SASKO SİTESİ TR-1 35-21-L00211_35-21-L00211_2350039</t>
  </si>
  <si>
    <t>08.02.2022 18:54:33</t>
  </si>
  <si>
    <t>08.02.2022 23:43:56</t>
  </si>
  <si>
    <t>E.BİNLİK-N.BUDAK-Ö.KARAÇAKIL-İ.SAĞLAM 35-13-L00200Ö_DIREK TIPI TRAFO HUCRESI H01_2038158</t>
  </si>
  <si>
    <t>08.02.2022 15:32:50</t>
  </si>
  <si>
    <t>08.02.2022 17:14:11</t>
  </si>
  <si>
    <t>BOYNUYOĞUN KÖK 35-29-L00051_DALLIK L03_72215450</t>
  </si>
  <si>
    <t>08.02.2022 06:17:37</t>
  </si>
  <si>
    <t>08.02.2022 11:30:20</t>
  </si>
  <si>
    <t>TR-40 35-16-L00040_953332120_953332120</t>
  </si>
  <si>
    <t>08.02.2022 17:32:12</t>
  </si>
  <si>
    <t>08.02.2022 18:38:21</t>
  </si>
  <si>
    <t>KAVACIK TR-1 35-01-L00001_910603693_910603693</t>
  </si>
  <si>
    <t>08.02.2022 23:02:52</t>
  </si>
  <si>
    <t>09.02.2022 01:09:33</t>
  </si>
  <si>
    <t>08.02.2022 16:02:26</t>
  </si>
  <si>
    <t>08.02.2022 16:44:28</t>
  </si>
  <si>
    <t>K-1764 35-01-K01764_912415273_912415273</t>
  </si>
  <si>
    <t>08.02.2022 11:47:53</t>
  </si>
  <si>
    <t>08.02.2022 15:54:26</t>
  </si>
  <si>
    <t>08.02.2022 09:12:52</t>
  </si>
  <si>
    <t>08.02.2022 11:03:40</t>
  </si>
  <si>
    <t>K-4502 35-10-K04502_913813920_913813920</t>
  </si>
  <si>
    <t>08.02.2022 19:28:52</t>
  </si>
  <si>
    <t>08.02.2022 20:14:35</t>
  </si>
  <si>
    <t>MURADİYE TR-2 SU DEPOSU 45-71-M00199_95000082057_95000082057</t>
  </si>
  <si>
    <t>08.02.2022 16:01:02</t>
  </si>
  <si>
    <t>08.02.2022 21:56:38</t>
  </si>
  <si>
    <t>08.02.2022 11:06:43</t>
  </si>
  <si>
    <t>08.02.2022 14:28:53</t>
  </si>
  <si>
    <t>BERGAMA TM 35-16-A00004_KOZAK M10_2314066</t>
  </si>
  <si>
    <t>08.02.2022 10:36:31</t>
  </si>
  <si>
    <t>SİYEKLİ KÖYÜ TR-1 45-71-M01660_A_56386476_56386476</t>
  </si>
  <si>
    <t>08.02.2022 08:26:25</t>
  </si>
  <si>
    <t>08.02.2022 10:39:32</t>
  </si>
  <si>
    <t>TEKELİ DM 35-22-M00088_ESKİ AHMETBEYLİ M08_48495873</t>
  </si>
  <si>
    <t>08.02.2022 16:04:37</t>
  </si>
  <si>
    <t>08.02.2022 16:54:46</t>
  </si>
  <si>
    <t>HALİLBEYLİ TR-1 KÖK 35-27-M01057_HALİLBEYLİ KÖY İÇİ ATIK ARITMA M05_61283941</t>
  </si>
  <si>
    <t>08.02.2022 14:05:13</t>
  </si>
  <si>
    <t>08.02.2022 16:20:14</t>
  </si>
  <si>
    <t>KAŞIKÇI KÖYÜ TR-1 45-75-M00078_B_56391541_56391541</t>
  </si>
  <si>
    <t>08.02.2022 04:52:25</t>
  </si>
  <si>
    <t>08.02.2022 07:21:34</t>
  </si>
  <si>
    <t>DM-13/14-A 45-71-M00556_45-71-M00556_2346900</t>
  </si>
  <si>
    <t>08.02.2022 14:48:27</t>
  </si>
  <si>
    <t>08.02.2022 15:29:37</t>
  </si>
  <si>
    <t>08.02.2022 06:58:17</t>
  </si>
  <si>
    <t>08.02.2022 07:43:27</t>
  </si>
  <si>
    <t>KİRELİ TR-2 35-29-L00455_A_56361149_56361149</t>
  </si>
  <si>
    <t>08.02.2022 14:06:49</t>
  </si>
  <si>
    <t>08.02.2022 20:42:46</t>
  </si>
  <si>
    <t>K-1545 35-02-K01545_35-02-K01545_2352369</t>
  </si>
  <si>
    <t>08.02.2022 22:08:57</t>
  </si>
  <si>
    <t>08.02.2022 22:34:02</t>
  </si>
  <si>
    <t>K-136 35-01-K00136_910742090_910742090</t>
  </si>
  <si>
    <t>08.02.2022 10:55:42</t>
  </si>
  <si>
    <t>08.02.2022 12:05:27</t>
  </si>
  <si>
    <t>08.02.2022 21:19:39</t>
  </si>
  <si>
    <t>09.02.2022 05:00:31</t>
  </si>
  <si>
    <t>GÖLCÜK DM 35-15-L01153_SUBATAN L04_67177020</t>
  </si>
  <si>
    <t>08.02.2022 02:40:17</t>
  </si>
  <si>
    <t>08.02.2022 02:40:40</t>
  </si>
  <si>
    <t>EKİZLER TR-1 35-16-M00094_A_56400034_56400034</t>
  </si>
  <si>
    <t>08.02.2022 16:50:19</t>
  </si>
  <si>
    <t>08.02.2022 19:08:41</t>
  </si>
  <si>
    <t>KARAGÖZLER TR-2 45-72-M00265_B_56406373_56406373</t>
  </si>
  <si>
    <t>08.02.2022 12:22:26</t>
  </si>
  <si>
    <t>08.02.2022 14:04:17</t>
  </si>
  <si>
    <t>M-2959(YATIRIM REZERVE) 35-04-M02959_C_56359149_56359149</t>
  </si>
  <si>
    <t>08.02.2022 09:49:21</t>
  </si>
  <si>
    <t>08.02.2022 16:35:30</t>
  </si>
  <si>
    <t>GÖKGEDİK TR-1 45-83-L00255_48007815_56401734_56401734</t>
  </si>
  <si>
    <t>08.02.2022 19:05:15</t>
  </si>
  <si>
    <t>08.02.2022 22:33:07</t>
  </si>
  <si>
    <t>HACITUFAN KÖYÜ TR 45-77-L00162_945495569_945495569</t>
  </si>
  <si>
    <t>08.02.2022 08:49:19</t>
  </si>
  <si>
    <t>08.02.2022 09:38:49</t>
  </si>
  <si>
    <t>IŞIKLI TR-1 35-29-L00244_950335848_950335848</t>
  </si>
  <si>
    <t>08.02.2022 16:03:00</t>
  </si>
  <si>
    <t>08.02.2022 21:03:57</t>
  </si>
  <si>
    <t>HORZUM TR-1 35-15-L01137_B_65513636_65513636</t>
  </si>
  <si>
    <t>08.02.2022 12:03:54</t>
  </si>
  <si>
    <t>08.02.2022 16:19:57</t>
  </si>
  <si>
    <t>K-4089 35-03-K04089_910261868_910261868</t>
  </si>
  <si>
    <t>08.02.2022 13:02:00</t>
  </si>
  <si>
    <t>08.02.2022 16:49:14</t>
  </si>
  <si>
    <t>08.02.2022 09:26:27</t>
  </si>
  <si>
    <t>08.02.2022 11:00:12</t>
  </si>
  <si>
    <t>CANLI TR-1 KÖK 35-20-L00124_YEŞİLOVA ÇAYIR L04_66505772</t>
  </si>
  <si>
    <t>08.02.2022 20:16:08</t>
  </si>
  <si>
    <t>08.02.2022 21:15:10</t>
  </si>
  <si>
    <t>PINARLAR TR-2 45-81-M00240_B_56399189_56399189</t>
  </si>
  <si>
    <t>08.02.2022 07:40:20</t>
  </si>
  <si>
    <t>08.02.2022 09:59:42</t>
  </si>
  <si>
    <t>K-427 35-04-K00427_99460332_99460332</t>
  </si>
  <si>
    <t>08.02.2022 19:37:51</t>
  </si>
  <si>
    <t>09.02.2022 00:00:09</t>
  </si>
  <si>
    <t>GELENBE TR-4 45-76-L00065_DIREK TIPI TRAFO HUCRESI H01_2046748</t>
  </si>
  <si>
    <t>08.02.2022 19:08:09</t>
  </si>
  <si>
    <t>08.02.2022 20:08:11</t>
  </si>
  <si>
    <t>DM03-TR-01 (TR-32) 35-27-M00032_TR-33 M06_66125369</t>
  </si>
  <si>
    <t>08.02.2022 13:30:07</t>
  </si>
  <si>
    <t>08.02.2022 15:32:29</t>
  </si>
  <si>
    <t>K-4089 35-03-K04089_A_56369618_56369618</t>
  </si>
  <si>
    <t>08.02.2022 10:10:48</t>
  </si>
  <si>
    <t>08.02.2022 13:01:19</t>
  </si>
  <si>
    <t>ŞAŞAL TR-1 35-22-M00283_95000122948_95000122948</t>
  </si>
  <si>
    <t>08.02.2022 17:11:02</t>
  </si>
  <si>
    <t>08.02.2022 18:47:13</t>
  </si>
  <si>
    <t>ARMUTLU TR-5 35-27-L00005_A_56362287_56362287</t>
  </si>
  <si>
    <t>08.02.2022 04:55:46</t>
  </si>
  <si>
    <t>08.02.2022 07:12:55</t>
  </si>
  <si>
    <t>ÖMER ÖZGÜR SULAMA GRUBU 35-29-M00365_48298406_56383962_56383962</t>
  </si>
  <si>
    <t>08.02.2022 11:57:50</t>
  </si>
  <si>
    <t>08.02.2022 18:49:42</t>
  </si>
  <si>
    <t>TEKELİ TR-9 35-22-M00690_D_56407233_56407233</t>
  </si>
  <si>
    <t>08.02.2022 13:55:39</t>
  </si>
  <si>
    <t>08.02.2022 17:44:53</t>
  </si>
  <si>
    <t>GÜZELKÖY KÖK 45-71-M00123_HAŞİM AKCURA ENH M03_50218077</t>
  </si>
  <si>
    <t>08.02.2022 18:15:33</t>
  </si>
  <si>
    <t>08.02.2022 20:19:55</t>
  </si>
  <si>
    <t>K-427 35-04-K00427_A_56378654_56378654</t>
  </si>
  <si>
    <t>08.02.2022 09:17:48</t>
  </si>
  <si>
    <t>08.02.2022 19:33:18</t>
  </si>
  <si>
    <t>K-903 35-02-K00903_B_56370269_56370269</t>
  </si>
  <si>
    <t>08.02.2022 10:36:43</t>
  </si>
  <si>
    <t>08.02.2022 19:04:28</t>
  </si>
  <si>
    <t>TR-100 ZEYTİNALANI 35-19-L00100_A_77027473_77027473</t>
  </si>
  <si>
    <t>08.02.2022 23:09:21</t>
  </si>
  <si>
    <t>09.02.2022 19:22:46</t>
  </si>
  <si>
    <t>KİRAZ İM 35-31-A00001_ŞEHİR-1 L05_2328561</t>
  </si>
  <si>
    <t>08.02.2022 13:37:00</t>
  </si>
  <si>
    <t>08.02.2022 13:40:00</t>
  </si>
  <si>
    <t>SOMA TR-3 45-82-M00003_B_56389284_56389284</t>
  </si>
  <si>
    <t>08.02.2022 06:36:35</t>
  </si>
  <si>
    <t>08.02.2022 07:37:35</t>
  </si>
  <si>
    <t>M-845 35-09-M00845_97808470_97808470</t>
  </si>
  <si>
    <t>08.02.2022 23:13:07</t>
  </si>
  <si>
    <t>09.02.2022 01:26:53</t>
  </si>
  <si>
    <t>L-217 35-18-L00217_950451788_950451788</t>
  </si>
  <si>
    <t>08.02.2022 11:18:57</t>
  </si>
  <si>
    <t>08.02.2022 12:15:24</t>
  </si>
  <si>
    <t>08.02.2022 08:30:50</t>
  </si>
  <si>
    <t>08.02.2022 09:26:12</t>
  </si>
  <si>
    <t>08.02.2022 10:49:52</t>
  </si>
  <si>
    <t>08.02.2022 11:31:11</t>
  </si>
  <si>
    <t>08.02.2022 15:29:55</t>
  </si>
  <si>
    <t>08.02.2022 17:17:36</t>
  </si>
  <si>
    <t>TÜRKALİ İNCEGEDİK MAH. TR-1 45-82-M00192_A_56392999_56392999</t>
  </si>
  <si>
    <t>08.02.2022 08:56:23</t>
  </si>
  <si>
    <t>08.02.2022 11:42:24</t>
  </si>
  <si>
    <t>ÜÇYOL KÖK 45-82-M00128_HatBaşıAyırıcı_53136118 M06_53136118</t>
  </si>
  <si>
    <t>08.02.2022 21:28:00</t>
  </si>
  <si>
    <t>08.02.2022 23:27:33</t>
  </si>
  <si>
    <t>AKÇAPINAR KÖK 45-83-L00131_ÇIKRIKÇI L02_72176478</t>
  </si>
  <si>
    <t>08.02.2022 07:13:57</t>
  </si>
  <si>
    <t>08.02.2022 07:59:39</t>
  </si>
  <si>
    <t>ALSANCAK TM 35-01-A00005_FUAR M02_2308872</t>
  </si>
  <si>
    <t>08.02.2022 18:52:00</t>
  </si>
  <si>
    <t>08.02.2022 09:45:07</t>
  </si>
  <si>
    <t>08.02.2022 16:48:44</t>
  </si>
  <si>
    <t>MERSİN MAH. 35-20-M00036_35-20-M00036_2375837</t>
  </si>
  <si>
    <t>08.02.2022 02:02:39</t>
  </si>
  <si>
    <t>08.02.2022 03:10:06</t>
  </si>
  <si>
    <t>ZIRAMAN KEMELLER TR-1 45-81-M00085_A_56389052_56389052</t>
  </si>
  <si>
    <t>08.02.2022 17:40:00</t>
  </si>
  <si>
    <t>08.02.2022 20:02:08</t>
  </si>
  <si>
    <t>TR-119 35-15-L00119_950381483_950381483</t>
  </si>
  <si>
    <t>08.02.2022 19:33:00</t>
  </si>
  <si>
    <t>08.02.2022 22:52:24</t>
  </si>
  <si>
    <t>BEBEKLİ TR-3 45-77-L00198_B_56402973_56402973</t>
  </si>
  <si>
    <t>08.02.2022 09:18:44</t>
  </si>
  <si>
    <t>08.02.2022 11:45:15</t>
  </si>
  <si>
    <t>M-3333 (YATIRIM REZERVE) 35-04-M03333_A_56369608_56369608</t>
  </si>
  <si>
    <t>08.02.2022 20:04:29</t>
  </si>
  <si>
    <t>08.02.2022 23:03:10</t>
  </si>
  <si>
    <t>08.02.2022 13:27:47</t>
  </si>
  <si>
    <t>08.02.2022 13:28:00</t>
  </si>
  <si>
    <t>PINARKÖY TR-1 35-16-L00265_C_56398094_56398094</t>
  </si>
  <si>
    <t>08.02.2022 16:03:42</t>
  </si>
  <si>
    <t>08.02.2022 17:40:55</t>
  </si>
  <si>
    <t>K-3766 35-04-K03766_912582356_912582356</t>
  </si>
  <si>
    <t>08.02.2022 19:14:57</t>
  </si>
  <si>
    <t>09.02.2022 00:29:51</t>
  </si>
  <si>
    <t>MENEMEN TR-87 (DM-5/31) 35-28-M00687_953374699_953374699</t>
  </si>
  <si>
    <t>08.02.2022 08:48:10</t>
  </si>
  <si>
    <t>08.02.2022 09:55:17</t>
  </si>
  <si>
    <t>PAMUKYAZI-1 35-26-L00380_35-26-L00380_2348730</t>
  </si>
  <si>
    <t>08.02.2022 08:30:56</t>
  </si>
  <si>
    <t>08.02.2022 09:18:14</t>
  </si>
  <si>
    <t>KARABURUN TR-4/18 35-21-L00012_A_56357362_56357362</t>
  </si>
  <si>
    <t>08.02.2022 23:13:23</t>
  </si>
  <si>
    <t>09.02.2022 09:09:08</t>
  </si>
  <si>
    <t>ŞEHİTLER TR-1 35-26-L00161_956601524_956601524</t>
  </si>
  <si>
    <t>08.02.2022 16:25:00</t>
  </si>
  <si>
    <t>08.02.2022 22:15:21</t>
  </si>
  <si>
    <t>KARADOĞAN BENZİNLİK YANI TR-2 35-15-L00143_35-15-L00143_2346737</t>
  </si>
  <si>
    <t>08.02.2022 16:43:25</t>
  </si>
  <si>
    <t>08.02.2022 22:04:57</t>
  </si>
  <si>
    <t>SARPINCIK TR-1 35-21-L00070_B_56377576_56377576</t>
  </si>
  <si>
    <t>08.02.2022 12:08:20</t>
  </si>
  <si>
    <t>08.02.2022 15:14:34</t>
  </si>
  <si>
    <t>ÜÇYOL KÖK 45-82-M00128_URUZLAR GES M06_2329339</t>
  </si>
  <si>
    <t>08.02.2022 20:36:43</t>
  </si>
  <si>
    <t>08.02.2022 21:25:29</t>
  </si>
  <si>
    <t>L-319 BAHÇELİEVLER-2 35-18-L00319_950449579_950449579</t>
  </si>
  <si>
    <t>08.02.2022 10:15:46</t>
  </si>
  <si>
    <t>08.02.2022 10:56:34</t>
  </si>
  <si>
    <t>DM-14/24 45-71-M00365_953240575_953240575</t>
  </si>
  <si>
    <t>08.02.2022 12:54:26</t>
  </si>
  <si>
    <t>08.02.2022 16:29:49</t>
  </si>
  <si>
    <t>YENİÇİFTLİK KÖK 35-20-L00373_ L06_2331260</t>
  </si>
  <si>
    <t>08.02.2022 21:22:00</t>
  </si>
  <si>
    <t>08.02.2022 23:12:09</t>
  </si>
  <si>
    <t>ZEYTİNOVA TR-3 35-20-L00309_955203335_955203335</t>
  </si>
  <si>
    <t>08.02.2022 18:15:48</t>
  </si>
  <si>
    <t>08.02.2022 23:48:14</t>
  </si>
  <si>
    <t>TR-6 (M-706) 35-30-M00706_D D02_79524759</t>
  </si>
  <si>
    <t>08.02.2022 15:17:32</t>
  </si>
  <si>
    <t>08.02.2022 19:25:55</t>
  </si>
  <si>
    <t>AKHİSAR İM 45-72-A00001_CAMÖNÜ L03_2308693</t>
  </si>
  <si>
    <t>09.02.2022 13:52:20</t>
  </si>
  <si>
    <t>09.02.2022 14:39:01</t>
  </si>
  <si>
    <t>DENİŞ TR-1 45-82-M00340_A_56401046_56401046</t>
  </si>
  <si>
    <t>09.02.2022 08:47:06</t>
  </si>
  <si>
    <t>09.02.2022 15:54:59</t>
  </si>
  <si>
    <t>TR-87 MENTEŞ KAVŞAĞI 35-19-L00087_5848562_56394183_56394183</t>
  </si>
  <si>
    <t>09.02.2022 08:35:04</t>
  </si>
  <si>
    <t>09.02.2022 10:34:39</t>
  </si>
  <si>
    <t>YEŞİLOVA ÇAYIR TR-3 35-20-L00128_955189555_955189555</t>
  </si>
  <si>
    <t>09.02.2022 13:19:26</t>
  </si>
  <si>
    <t>09.02.2022 17:37:15</t>
  </si>
  <si>
    <t>TR-157 35-19-M00157_5858096_56377708_56377708</t>
  </si>
  <si>
    <t>09.02.2022 13:48:08</t>
  </si>
  <si>
    <t>09.02.2022 20:07:08</t>
  </si>
  <si>
    <t>DM-21/20(TARIK ALMIŞ) 45-71-M00477_A_56396845_56396845</t>
  </si>
  <si>
    <t>09.02.2022 09:22:00</t>
  </si>
  <si>
    <t>09.02.2022 16:42:00</t>
  </si>
  <si>
    <t>BALCILAR TR-1 35-20-M00042_DIREK TIPI TRAFO HUCRESI H01_2045808</t>
  </si>
  <si>
    <t>09.02.2022 16:53:34</t>
  </si>
  <si>
    <t>09.02.2022 22:05:47</t>
  </si>
  <si>
    <t>09.02.2022 03:31:10</t>
  </si>
  <si>
    <t>09.02.2022 03:48:22</t>
  </si>
  <si>
    <t>ORHANLI M-88 ORTA 35-14-M00088_95000088538_95000088538</t>
  </si>
  <si>
    <t>09.02.2022 07:54:44</t>
  </si>
  <si>
    <t>09.02.2022 10:44:25</t>
  </si>
  <si>
    <t>AKHİSAR İM 45-72-A00001_HatBaşıAyırıcı_81255787 L03_81255787</t>
  </si>
  <si>
    <t>09.02.2022 11:30:54</t>
  </si>
  <si>
    <t>09.02.2022 16:57:49</t>
  </si>
  <si>
    <t>KARACALAR TR-1 45-73-M00721_C_74983566_74983566</t>
  </si>
  <si>
    <t>09.02.2022 07:57:00</t>
  </si>
  <si>
    <t>09.02.2022 09:40:49</t>
  </si>
  <si>
    <t>BAŞARAN TR-5 35-31-L00074_35-31-L00074_2351194</t>
  </si>
  <si>
    <t>09.02.2022 18:47:40</t>
  </si>
  <si>
    <t>09.02.2022 20:40:07</t>
  </si>
  <si>
    <t>09.02.2022 01:57:31</t>
  </si>
  <si>
    <t>09.02.2022 02:32:54</t>
  </si>
  <si>
    <t>L-231 35-18-L00231_950440511_950440511</t>
  </si>
  <si>
    <t>09.02.2022 12:33:12</t>
  </si>
  <si>
    <t>09.02.2022 15:09:53</t>
  </si>
  <si>
    <t>09.02.2022 06:19:16</t>
  </si>
  <si>
    <t>09.02.2022 06:20:50</t>
  </si>
  <si>
    <t>HİSAR TR-2 35-31-L00119_DIREK TIPI TRAFO HUCRESI H01_2050087</t>
  </si>
  <si>
    <t>09.02.2022 09:53:03</t>
  </si>
  <si>
    <t>09.02.2022 17:46:19</t>
  </si>
  <si>
    <t>GÖKÇEAHMET TR-2 45-72-L00118_957794092_957794092</t>
  </si>
  <si>
    <t>09.02.2022 21:42:53</t>
  </si>
  <si>
    <t>09.02.2022 23:12:55</t>
  </si>
  <si>
    <t>TR-1/66 45-72-M00066_956497479_956497479</t>
  </si>
  <si>
    <t>09.02.2022 12:09:44</t>
  </si>
  <si>
    <t>09.02.2022 13:55:36</t>
  </si>
  <si>
    <t>L-15 35-18-L00015_8914017_56394891_56394891</t>
  </si>
  <si>
    <t>09.02.2022 12:44:19</t>
  </si>
  <si>
    <t>09.02.2022 18:25:15</t>
  </si>
  <si>
    <t>SOMA TR-26/5 45-82-M00489_945522675_945522675</t>
  </si>
  <si>
    <t>09.02.2022 18:51:37</t>
  </si>
  <si>
    <t>09.02.2022 19:30:43</t>
  </si>
  <si>
    <t>DURMUŞLAR TR-1 35-16-M00156_47451018_56394985_56394985</t>
  </si>
  <si>
    <t>09.02.2022 09:04:28</t>
  </si>
  <si>
    <t>09.02.2022 15:09:29</t>
  </si>
  <si>
    <t>GÖLCÜK TR-13 35-15-L00325_35-15-L00325_2371977</t>
  </si>
  <si>
    <t>09.02.2022 10:02:22</t>
  </si>
  <si>
    <t>09.02.2022 20:14:59</t>
  </si>
  <si>
    <t>YAKAKÖY KÖK 45-75-M00067_HatBaşıAyırıcı_78937785 M03_78937785</t>
  </si>
  <si>
    <t>09.02.2022 09:30:00</t>
  </si>
  <si>
    <t>09.02.2022 13:05:09</t>
  </si>
  <si>
    <t>DM02/TR25 45-73-M00051_945682072_945682072</t>
  </si>
  <si>
    <t>09.02.2022 11:55:00</t>
  </si>
  <si>
    <t>09.02.2022 14:11:17</t>
  </si>
  <si>
    <t>M-1173 35-04-M01173_D_56381115_56381115</t>
  </si>
  <si>
    <t>09.02.2022 14:24:09</t>
  </si>
  <si>
    <t>09.02.2022 17:18:34</t>
  </si>
  <si>
    <t>SAKARLI KÖK 45-76-M00046_HatBaşıAyırıcı_53137225 M03_53137225</t>
  </si>
  <si>
    <t>09.02.2022 17:39:40</t>
  </si>
  <si>
    <t>09.02.2022 18:33:25</t>
  </si>
  <si>
    <t>GÜZELYALI TM 35-01-A00008_TR-1 K06_2313694</t>
  </si>
  <si>
    <t>09.02.2022 18:33:00</t>
  </si>
  <si>
    <t>09.02.2022 18:48:00</t>
  </si>
  <si>
    <t>AKSELENDİ TR-6 45-72-L00828_956491997_956491997</t>
  </si>
  <si>
    <t>09.02.2022 13:48:38</t>
  </si>
  <si>
    <t>09.02.2022 17:04:01</t>
  </si>
  <si>
    <t>ÇINARLIKUYU KÖK 45-71-M00188_ÇINARLIKUYU TR-1 M02_72248777</t>
  </si>
  <si>
    <t>09.02.2022 23:10:00</t>
  </si>
  <si>
    <t>09.02.2022 23:40:32</t>
  </si>
  <si>
    <t>GÜLBAHÇE TR-5 (TR-186) 35-19-L00186_956667868_956667868</t>
  </si>
  <si>
    <t>09.02.2022 20:14:05</t>
  </si>
  <si>
    <t>09.02.2022 22:14:45</t>
  </si>
  <si>
    <t>K-14 35-01-K00014_910734771_910734771</t>
  </si>
  <si>
    <t>09.02.2022 11:23:10</t>
  </si>
  <si>
    <t>09.02.2022 14:43:45</t>
  </si>
  <si>
    <t>SAKARLI KÖK 45-76-M00046_KOCAİSKAN M03_72214509</t>
  </si>
  <si>
    <t>09.02.2022 00:49:50</t>
  </si>
  <si>
    <t>09.02.2022 00:50:57</t>
  </si>
  <si>
    <t>DOĞANKAYA TR-1 45-72-L00187_B_56389538_56389538</t>
  </si>
  <si>
    <t>09.02.2022 13:02:00</t>
  </si>
  <si>
    <t>09.02.2022 13:41:18</t>
  </si>
  <si>
    <t>M-2913 35-01-M02913_911920492_911920492</t>
  </si>
  <si>
    <t>09.02.2022 09:29:35</t>
  </si>
  <si>
    <t>09.02.2022 11:20:49</t>
  </si>
  <si>
    <t>GÜNEY DM 45-83-L00130_DAĞMARMARA L07_2096780</t>
  </si>
  <si>
    <t>09.02.2022 05:08:50</t>
  </si>
  <si>
    <t>09.02.2022 07:00:54</t>
  </si>
  <si>
    <t>M-9 GERMİYAN 35-18-M00009_950442027_950442027</t>
  </si>
  <si>
    <t>09.02.2022 16:51:07</t>
  </si>
  <si>
    <t>09.02.2022 20:39:29</t>
  </si>
  <si>
    <t>ARDIÇ MAHALLESİ TR-12 35-21-L00134_TR-8 - TR-9 - TR-17 L01_72192659</t>
  </si>
  <si>
    <t>09.02.2022 01:45:57</t>
  </si>
  <si>
    <t>09.02.2022 02:14:09</t>
  </si>
  <si>
    <t>GÜMÜLDÜR DM-3 (M-29) 35-25-M00029_A_65498347_65498347</t>
  </si>
  <si>
    <t>09.02.2022 10:47:39</t>
  </si>
  <si>
    <t>09.02.2022 14:56:57</t>
  </si>
  <si>
    <t>L-96 35-18-L00096_95000602975_95000602975</t>
  </si>
  <si>
    <t>09.02.2022 10:27:50</t>
  </si>
  <si>
    <t>09.02.2022 19:15:16</t>
  </si>
  <si>
    <t>MENEMEN DM-4/9 35-28-L00119_953386571_953386571</t>
  </si>
  <si>
    <t>09.02.2022 08:27:24</t>
  </si>
  <si>
    <t>09.02.2022 10:26:35</t>
  </si>
  <si>
    <t>L-240 PTT TRAFO 35-18-L00240_950440660_950440660</t>
  </si>
  <si>
    <t>09.02.2022 18:57:35</t>
  </si>
  <si>
    <t>09.02.2022 23:41:21</t>
  </si>
  <si>
    <t>KAYACIK KÖK 45-75-M00065_HatBaşıAyırıcı_53136524 M05_53136524</t>
  </si>
  <si>
    <t>09.02.2022 02:22:28</t>
  </si>
  <si>
    <t>09.02.2022 10:23:42</t>
  </si>
  <si>
    <t>AŞAĞICUMA DM 35-16-M00103_HatBaşıAyırıcı_53140602 M03_53140602</t>
  </si>
  <si>
    <t>09.02.2022 12:40:00</t>
  </si>
  <si>
    <t>09.02.2022 12:50:50</t>
  </si>
  <si>
    <t>K-1867 35-09-K01867_E_56373572_56373572</t>
  </si>
  <si>
    <t>09.02.2022 11:38:35</t>
  </si>
  <si>
    <t>09.02.2022 13:03:21</t>
  </si>
  <si>
    <t>L-27 35-14-L00027_956636710_956636710</t>
  </si>
  <si>
    <t>09.02.2022 17:07:34</t>
  </si>
  <si>
    <t>09.02.2022 20:43:03</t>
  </si>
  <si>
    <t>TİRE TR-11 35-29-L00011_950334640_950334640</t>
  </si>
  <si>
    <t>09.02.2022 19:50:26</t>
  </si>
  <si>
    <t>09.02.2022 22:42:09</t>
  </si>
  <si>
    <t>SARIYURT TR-1 35-20-L00259_955206687_955206687</t>
  </si>
  <si>
    <t>09.02.2022 15:10:40</t>
  </si>
  <si>
    <t>09.02.2022 17:47:15</t>
  </si>
  <si>
    <t>09.02.2022 09:21:20</t>
  </si>
  <si>
    <t>09.02.2022 19:24:00</t>
  </si>
  <si>
    <t>TR-106 35-15-M00106_950358392_950358392</t>
  </si>
  <si>
    <t>09.02.2022 21:52:15</t>
  </si>
  <si>
    <t>10.02.2022 03:42:37</t>
  </si>
  <si>
    <t>09.02.2022 16:09:28</t>
  </si>
  <si>
    <t>09.02.2022 19:40:54</t>
  </si>
  <si>
    <t>DM-2/2 ESKİ KUYUYANI 35-18-L00583_6675206_56394154_56394154</t>
  </si>
  <si>
    <t>09.02.2022 08:53:01</t>
  </si>
  <si>
    <t>09.02.2022 10:47:29</t>
  </si>
  <si>
    <t>YUKARIBEY DM (TR-3) 35-16-M00866_ÇAMAVLU M05_79464826</t>
  </si>
  <si>
    <t>09.02.2022 09:26:05</t>
  </si>
  <si>
    <t>09.02.2022 10:54:11</t>
  </si>
  <si>
    <t>DOĞANBEY M-37 35-25-M00362_95000482633_95000482633</t>
  </si>
  <si>
    <t>09.02.2022 23:02:00</t>
  </si>
  <si>
    <t>10.02.2022 01:28:50</t>
  </si>
  <si>
    <t>KİBAR KÖYÜ TR-2 35-31-L00313_35-31-L00313_2364981</t>
  </si>
  <si>
    <t>09.02.2022 15:18:51</t>
  </si>
  <si>
    <t>09.02.2022 19:20:56</t>
  </si>
  <si>
    <t>TÜRKELLİ TR-2 35-28-M00463_95000625413_95000625413</t>
  </si>
  <si>
    <t>09.02.2022 12:07:26</t>
  </si>
  <si>
    <t>09.02.2022 13:22:55</t>
  </si>
  <si>
    <t>K-1229 35-01-K01229_910384834_910384834</t>
  </si>
  <si>
    <t>09.02.2022 10:43:35</t>
  </si>
  <si>
    <t>09.02.2022 12:07:10</t>
  </si>
  <si>
    <t>AHMETLİ TR-54 45-84-L00189_955181374_955181374</t>
  </si>
  <si>
    <t>09.02.2022 11:58:20</t>
  </si>
  <si>
    <t>09.02.2022 13:04:52</t>
  </si>
  <si>
    <t>09.02.2022 07:23:27</t>
  </si>
  <si>
    <t>09.02.2022 07:48:28</t>
  </si>
  <si>
    <t>BÖLCEK-4 TR 35-16-M00025_953336962_953336962</t>
  </si>
  <si>
    <t>09.02.2022 17:33:20</t>
  </si>
  <si>
    <t>09.02.2022 21:29:31</t>
  </si>
  <si>
    <t>09.02.2022 00:37:20</t>
  </si>
  <si>
    <t>09.02.2022 01:03:56</t>
  </si>
  <si>
    <t>ÖREN TR-2 35-31-L00315_DIREK TIPI TRAFO HUCRESI H01_2050061</t>
  </si>
  <si>
    <t>09.02.2022 11:14:16</t>
  </si>
  <si>
    <t>09.02.2022 15:42:58</t>
  </si>
  <si>
    <t>TR-28 GÖLCÜKLER 35-22-M00028_955287660_955287660</t>
  </si>
  <si>
    <t>09.02.2022 10:50:36</t>
  </si>
  <si>
    <t>09.02.2022 11:43:45</t>
  </si>
  <si>
    <t>ÜÇYOL KÖK 45-82-M00128_HatBaşıAyırıcı_53136096 M05_53136096</t>
  </si>
  <si>
    <t>09.02.2022 08:28:35</t>
  </si>
  <si>
    <t>09.02.2022 14:17:06</t>
  </si>
  <si>
    <t>M-850 KARAÇAM KÖK 35-02-M00850_KARAÇAM M07_49919631</t>
  </si>
  <si>
    <t>09.02.2022 05:20:00</t>
  </si>
  <si>
    <t>09.02.2022 05:53:57</t>
  </si>
  <si>
    <t>09.02.2022 23:17:45</t>
  </si>
  <si>
    <t>09.02.2022 23:34:30</t>
  </si>
  <si>
    <t>SÖĞÜTÖREN TR-1 35-20-L00347_955194327_955194327</t>
  </si>
  <si>
    <t>09.02.2022 11:27:00</t>
  </si>
  <si>
    <t>09.02.2022 15:25:12</t>
  </si>
  <si>
    <t>K-324 35-01-K00324_98815680_98815680</t>
  </si>
  <si>
    <t>09.02.2022 21:59:47</t>
  </si>
  <si>
    <t>10.02.2022 00:03:29</t>
  </si>
  <si>
    <t>SALİHLER TR-1 35-30-L00144_B_56405444_56405444</t>
  </si>
  <si>
    <t>09.02.2022 14:27:14</t>
  </si>
  <si>
    <t>09.02.2022 18:02:59</t>
  </si>
  <si>
    <t>DADAĞLI TR-11 (TR-3) 45-79-M00516_945570215_945570215</t>
  </si>
  <si>
    <t>09.02.2022 15:30:47</t>
  </si>
  <si>
    <t>09.02.2022 21:34:49</t>
  </si>
  <si>
    <t>09.02.2022 03:57:10</t>
  </si>
  <si>
    <t>09.02.2022 04:19:20</t>
  </si>
  <si>
    <t>SEYREKLİ TR-2 35-15-L00440_D_56370009_56370009</t>
  </si>
  <si>
    <t>09.02.2022 17:17:59</t>
  </si>
  <si>
    <t>09.02.2022 18:50:52</t>
  </si>
  <si>
    <t>09.02.2022 14:59:07</t>
  </si>
  <si>
    <t>09.02.2022 20:55:20</t>
  </si>
  <si>
    <t>09.02.2022 04:57:40</t>
  </si>
  <si>
    <t>09.02.2022 05:34:26</t>
  </si>
  <si>
    <t>DOĞANCI TR-3 35-31-L00336_35-31-L00336_2365265</t>
  </si>
  <si>
    <t>09.02.2022 22:34:06</t>
  </si>
  <si>
    <t>10.02.2022 02:46:59</t>
  </si>
  <si>
    <t>DİNGİLLER TR-1 45-72-L00171_A_56393985_56393985</t>
  </si>
  <si>
    <t>09.02.2022 17:54:19</t>
  </si>
  <si>
    <t>09.02.2022 19:12:12</t>
  </si>
  <si>
    <t>TSK RADAR ÖZEL KÖK 35-21-M00008Ö_ H2_2304763</t>
  </si>
  <si>
    <t>09.02.2022 09:26:00</t>
  </si>
  <si>
    <t>10.02.2022 18:59:14</t>
  </si>
  <si>
    <t>MURADİYE TR-3/B 45-71-M00206_953221813_953221813</t>
  </si>
  <si>
    <t>09.02.2022 21:01:08</t>
  </si>
  <si>
    <t>10.02.2022 01:51:06</t>
  </si>
  <si>
    <t>09.02.2022 08:34:58</t>
  </si>
  <si>
    <t>09.02.2022 10:10:03</t>
  </si>
  <si>
    <t>DELEMENLER ÇAMLICA TR-5 45-73-M00765_B_56390479_56390479</t>
  </si>
  <si>
    <t>09.02.2022 12:22:46</t>
  </si>
  <si>
    <t>09.02.2022 13:40:35</t>
  </si>
  <si>
    <t>L-211 35-18-L00211_950452663_950452663</t>
  </si>
  <si>
    <t>09.02.2022 06:24:15</t>
  </si>
  <si>
    <t>09.02.2022 08:00:44</t>
  </si>
  <si>
    <t>09.02.2022 13:26:04</t>
  </si>
  <si>
    <t>09.02.2022 16:43:54</t>
  </si>
  <si>
    <t>K-3269 35-08-K03269_B B02_83816364</t>
  </si>
  <si>
    <t>09.02.2022 17:05:58</t>
  </si>
  <si>
    <t>09.02.2022 21:08:00</t>
  </si>
  <si>
    <t>ZEYTİNDAĞ TR-3 35-16-M00005_DIREK TIPI TRAFO HUCRESI H01_2045112</t>
  </si>
  <si>
    <t>09.02.2022 09:30:40</t>
  </si>
  <si>
    <t>09.02.2022 17:12:15</t>
  </si>
  <si>
    <t>09.02.2022 11:41:35</t>
  </si>
  <si>
    <t>09.02.2022 14:01:37</t>
  </si>
  <si>
    <t>09.02.2022 14:03:17</t>
  </si>
  <si>
    <t>09.02.2022 18:10:15</t>
  </si>
  <si>
    <t>GÖKÇELER (YAYLACIK MAH.) TR-1 45-71-M00999_43149918_56387503_56387503</t>
  </si>
  <si>
    <t>09.02.2022 02:01:08</t>
  </si>
  <si>
    <t>09.02.2022 04:47:24</t>
  </si>
  <si>
    <t>TR-46 35-19-M00046_12491427_56376357_56376357</t>
  </si>
  <si>
    <t>09.02.2022 20:02:54</t>
  </si>
  <si>
    <t>HACIİBRAHİMLER TR-2 45-72-M00192_A_56390099_56390099</t>
  </si>
  <si>
    <t>09.02.2022 18:45:23</t>
  </si>
  <si>
    <t>09.02.2022 20:00:13</t>
  </si>
  <si>
    <t>K-2593 35-04-K02593_954707750_954707750</t>
  </si>
  <si>
    <t>09.02.2022 19:23:34</t>
  </si>
  <si>
    <t>09.02.2022 21:42:16</t>
  </si>
  <si>
    <t>OĞLANANASI TR-9 35-22-M00262_35-22-M00262_2362142</t>
  </si>
  <si>
    <t>09.02.2022 01:02:58</t>
  </si>
  <si>
    <t>09.02.2022 02:28:31</t>
  </si>
  <si>
    <t>GÜNEY DM 45-83-L00130_DAĞMARMARA L07_2096779</t>
  </si>
  <si>
    <t>09.02.2022 08:07:23</t>
  </si>
  <si>
    <t>09.02.2022 09:51:54</t>
  </si>
  <si>
    <t>SARIAHMETLİ TR-1 45-71-M01701_43176096_56387841_56387841</t>
  </si>
  <si>
    <t>09.02.2022 08:50:51</t>
  </si>
  <si>
    <t>09.02.2022 14:06:53</t>
  </si>
  <si>
    <t>EMİNBEY HASAN HOCA TR-1 45-78-M00856_49187504_56405791_56405791</t>
  </si>
  <si>
    <t>09.02.2022 20:03:00</t>
  </si>
  <si>
    <t>09.02.2022 22:10:03</t>
  </si>
  <si>
    <t>09.02.2022 11:00:00</t>
  </si>
  <si>
    <t>09.02.2022 12:01:56</t>
  </si>
  <si>
    <t>KOBAKLAR TR-1 45-82-M00188_A_56385451_56385451</t>
  </si>
  <si>
    <t>09.02.2022 12:44:30</t>
  </si>
  <si>
    <t>09.02.2022 15:54:02</t>
  </si>
  <si>
    <t>DM-13/18 45-71-M00329__72374700_72374700</t>
  </si>
  <si>
    <t>09.02.2022 10:14:53</t>
  </si>
  <si>
    <t>09.02.2022 11:13:51</t>
  </si>
  <si>
    <t>YEŞİLKÖY-3 35-26-M00792_35-26-M00792_2373662</t>
  </si>
  <si>
    <t>09.02.2022 23:36:20</t>
  </si>
  <si>
    <t>10.02.2022 00:21:21</t>
  </si>
  <si>
    <t>KARAKUYU KÖK 35-26-M00437_HatBaşıAyırıcı_66322241 M06_66322241</t>
  </si>
  <si>
    <t>09.02.2022 07:31:31</t>
  </si>
  <si>
    <t>09.02.2022 10:49:53</t>
  </si>
  <si>
    <t>BAYINDIR İM 35-20-A00001_CANLI L09_2058779</t>
  </si>
  <si>
    <t>09.02.2022 09:36:50</t>
  </si>
  <si>
    <t>09.02.2022 09:54:00</t>
  </si>
  <si>
    <t>TR-55 35-15-M00055_950370069_950370069</t>
  </si>
  <si>
    <t>09.02.2022 22:14:09</t>
  </si>
  <si>
    <t>10.02.2022 04:15:15</t>
  </si>
  <si>
    <t>DM-5/11 35-26-M00804__60982674_60982674</t>
  </si>
  <si>
    <t>09.02.2022 23:40:51</t>
  </si>
  <si>
    <t>10.02.2022 00:13:04</t>
  </si>
  <si>
    <t>M-2516 35-02-M02516_99568401_99568401</t>
  </si>
  <si>
    <t>09.02.2022 14:57:58</t>
  </si>
  <si>
    <t>09.02.2022 17:42:55</t>
  </si>
  <si>
    <t>K-4127 35-03-K04127_B_56365996_56365996</t>
  </si>
  <si>
    <t>09.02.2022 09:59:00</t>
  </si>
  <si>
    <t>09.02.2022 10:59:45</t>
  </si>
  <si>
    <t>K-1201 35-01-K01201_910923433_910923433</t>
  </si>
  <si>
    <t>09.02.2022 06:44:49</t>
  </si>
  <si>
    <t>09.02.2022 08:46:00</t>
  </si>
  <si>
    <t>DOĞANKAYA TR-1 45-72-L00187_956527048_956527048</t>
  </si>
  <si>
    <t>09.02.2022 18:42:13</t>
  </si>
  <si>
    <t>09.02.2022 21:01:52</t>
  </si>
  <si>
    <t>09.02.2022 09:24:27</t>
  </si>
  <si>
    <t>09.02.2022 15:44:05</t>
  </si>
  <si>
    <t>HELVACI TR-1 35-17-M00361_A_60982263_60982263</t>
  </si>
  <si>
    <t>09.02.2022 18:22:00</t>
  </si>
  <si>
    <t>09.02.2022 18:41:36</t>
  </si>
  <si>
    <t>09.02.2022 03:26:23</t>
  </si>
  <si>
    <t>09.02.2022 09:56:11</t>
  </si>
  <si>
    <t>SARUHANLI TR-5 45-80-M02888_956560584_956560584</t>
  </si>
  <si>
    <t>09.02.2022 20:03:38</t>
  </si>
  <si>
    <t>10.02.2022 00:00:22</t>
  </si>
  <si>
    <t>09.02.2022 17:47:40</t>
  </si>
  <si>
    <t>09.02.2022 18:06:23</t>
  </si>
  <si>
    <t>TR-1-6/1 YAĞCI KAVAĞI 35-20-L00033_GENCER FİDERİ L02_66512522</t>
  </si>
  <si>
    <t>09.02.2022 04:51:40</t>
  </si>
  <si>
    <t>09.02.2022 05:40:59</t>
  </si>
  <si>
    <t>HELVACI TR-3 35-17-M00363_8852309_56356520_56356520</t>
  </si>
  <si>
    <t>09.02.2022 14:41:06</t>
  </si>
  <si>
    <t>09.02.2022 16:30:27</t>
  </si>
  <si>
    <t>09.02.2022 17:06:31</t>
  </si>
  <si>
    <t>09.02.2022 17:12:01</t>
  </si>
  <si>
    <t>09.02.2022 15:35:00</t>
  </si>
  <si>
    <t>09.02.2022 17:10:59</t>
  </si>
  <si>
    <t>KİRAZ İM 35-31-A00001_ATERMİT M09_2095003</t>
  </si>
  <si>
    <t>09.02.2022 10:22:11</t>
  </si>
  <si>
    <t>09.02.2022 10:31:22</t>
  </si>
  <si>
    <t>09.02.2022 00:05:18</t>
  </si>
  <si>
    <t>09.02.2022 04:17:29</t>
  </si>
  <si>
    <t>L-132 35-18-L00132_950460596_950460596</t>
  </si>
  <si>
    <t>09.02.2022 11:36:04</t>
  </si>
  <si>
    <t>09.02.2022 14:08:31</t>
  </si>
  <si>
    <t>MALAZ BAĞBAŞI TR-1 45-75-M00289_D_56397877_56397877</t>
  </si>
  <si>
    <t>09.02.2022 17:48:20</t>
  </si>
  <si>
    <t>09.02.2022 19:46:59</t>
  </si>
  <si>
    <t>L-114 OVACIK 35-18-L00114_ H_49092738</t>
  </si>
  <si>
    <t>09.02.2022 04:01:02</t>
  </si>
  <si>
    <t>09.02.2022 06:11:28</t>
  </si>
  <si>
    <t>L-25 35-14-L00025_7959632_56356662_56356662</t>
  </si>
  <si>
    <t>09.02.2022 18:57:10</t>
  </si>
  <si>
    <t>09.02.2022 21:54:40</t>
  </si>
  <si>
    <t>TOPARLAR KARŞI MAH.TR-2 35-29-L00324_35-29-L00324_2375083</t>
  </si>
  <si>
    <t>09.02.2022 06:34:30</t>
  </si>
  <si>
    <t>09.02.2022 08:27:11</t>
  </si>
  <si>
    <t>KÖSEALİ TR-2 45-78-M00782_953287026_953287026</t>
  </si>
  <si>
    <t>09.02.2022 12:30:02</t>
  </si>
  <si>
    <t>09.02.2022 13:40:12</t>
  </si>
  <si>
    <t>K-558 35-01-K00558_911684978_911684978</t>
  </si>
  <si>
    <t>09.02.2022 08:20:25</t>
  </si>
  <si>
    <t>09.02.2022 11:25:08</t>
  </si>
  <si>
    <t>M-2018 35-01-M02018_911994734_911994734</t>
  </si>
  <si>
    <t>09.02.2022 09:49:31</t>
  </si>
  <si>
    <t>KİLLİK TR-10 45-73-M00850_945646958_945646958</t>
  </si>
  <si>
    <t>09.02.2022 13:04:39</t>
  </si>
  <si>
    <t>09.02.2022 16:36:31</t>
  </si>
  <si>
    <t>M-1106 35-01-M01106_A a1_5896683</t>
  </si>
  <si>
    <t>09.02.2022 19:44:57</t>
  </si>
  <si>
    <t>09.02.2022 21:57:51</t>
  </si>
  <si>
    <t>ARIKBAŞI TR-2 35-20-L00219_955199794_955199794</t>
  </si>
  <si>
    <t>09.02.2022 10:29:50</t>
  </si>
  <si>
    <t>09.02.2022 12:23:56</t>
  </si>
  <si>
    <t>L-145 DALYAN DM 35-18-L00145_HatBaşıAyırıcı_53138167 L03_53138167</t>
  </si>
  <si>
    <t>09.02.2022 11:14:10</t>
  </si>
  <si>
    <t>09.02.2022 22:07:42</t>
  </si>
  <si>
    <t>ÇALTEPE TR-1 45-80-M00162_A_56384546_56384546</t>
  </si>
  <si>
    <t>09.02.2022 11:02:10</t>
  </si>
  <si>
    <t>09.02.2022 13:46:57</t>
  </si>
  <si>
    <t>DEREKÖY TR-47 35-22-M00653_95000135600_95000135600</t>
  </si>
  <si>
    <t>09.02.2022 16:22:04</t>
  </si>
  <si>
    <t>09.02.2022 18:12:51</t>
  </si>
  <si>
    <t>TR-182 45-78-L00182_953301012_953301012</t>
  </si>
  <si>
    <t>09.02.2022 08:41:07</t>
  </si>
  <si>
    <t>09.02.2022 13:39:55</t>
  </si>
  <si>
    <t>GÖKÇELER TR-1 45-72-M00233_DIREK TIPI TRAFO HUCRESI H01_2107874</t>
  </si>
  <si>
    <t>09.02.2022 11:36:00</t>
  </si>
  <si>
    <t>09.02.2022 12:44:44</t>
  </si>
  <si>
    <t>EMİRALEM TR-11 35-28-M00236_A_56353292_56353292</t>
  </si>
  <si>
    <t>09.02.2022 11:50:26</t>
  </si>
  <si>
    <t>09.02.2022 14:26:53</t>
  </si>
  <si>
    <t>BURUNCUK TR-1 35-28-M00331_953381496_953381496</t>
  </si>
  <si>
    <t>09.02.2022 16:56:28</t>
  </si>
  <si>
    <t>09.02.2022 18:45:35</t>
  </si>
  <si>
    <t>SİYEKLİ KÖK 45-71-M00185_DAĞYENİCE M07_72256931</t>
  </si>
  <si>
    <t>09.02.2022 00:57:16</t>
  </si>
  <si>
    <t>09.02.2022 02:23:51</t>
  </si>
  <si>
    <t>KIZILCAOVA TR-1 35-20-L00167_955208562_955208562</t>
  </si>
  <si>
    <t>09.02.2022 19:28:40</t>
  </si>
  <si>
    <t>10.02.2022 00:28:57</t>
  </si>
  <si>
    <t>09.02.2022 12:05:00</t>
  </si>
  <si>
    <t>09.02.2022 17:31:18</t>
  </si>
  <si>
    <t>M-2188 KARAAĞAÇ TR-1 35-03-M02188_B_56363485_56363485</t>
  </si>
  <si>
    <t>09.02.2022 06:55:03</t>
  </si>
  <si>
    <t>09.02.2022 12:41:54</t>
  </si>
  <si>
    <t>İM-2/TR-22 SIĞACIK 35-14-L00302_956636570_956636570</t>
  </si>
  <si>
    <t>09.02.2022 13:18:07</t>
  </si>
  <si>
    <t>09.02.2022 15:08:35</t>
  </si>
  <si>
    <t>ZEYTİNDAĞ DM 35-16-M00138_ZEYTİNDAĞ M05_76071944</t>
  </si>
  <si>
    <t>09.02.2022 16:11:30</t>
  </si>
  <si>
    <t>09.02.2022 17:21:18</t>
  </si>
  <si>
    <t>GÜLBAHÇE TR-8 35-19-L00268_A_56376342_56376342</t>
  </si>
  <si>
    <t>09.02.2022 13:49:00</t>
  </si>
  <si>
    <t>09.02.2022 16:44:35</t>
  </si>
  <si>
    <t>GÜMÜLDÜR DM 35-25-M00100_SULTAN M04_2309333</t>
  </si>
  <si>
    <t>09.02.2022 10:01:00</t>
  </si>
  <si>
    <t>09.02.2022 10:12:11</t>
  </si>
  <si>
    <t>M-1221 35-01-M01221_911843598_911843598</t>
  </si>
  <si>
    <t>09.02.2022 23:54:47</t>
  </si>
  <si>
    <t>10.02.2022 00:50:14</t>
  </si>
  <si>
    <t>M-1335 KAYADİBİ KÖK 35-02-M01335_M-1157 KARAÇAM M05_2053136</t>
  </si>
  <si>
    <t>09.02.2022 01:41:45</t>
  </si>
  <si>
    <t>09.02.2022 04:57:47</t>
  </si>
  <si>
    <t>K-316 35-01-K00316_911782336_911782336</t>
  </si>
  <si>
    <t>09.02.2022 09:36:26</t>
  </si>
  <si>
    <t>09.02.2022 11:53:05</t>
  </si>
  <si>
    <t>09.02.2022 00:21:09</t>
  </si>
  <si>
    <t>09.02.2022 01:29:33</t>
  </si>
  <si>
    <t>09.02.2022 11:09:00</t>
  </si>
  <si>
    <t>09.02.2022 14:15:21</t>
  </si>
  <si>
    <t>FOÇA TR-55 35-23-L00055_42041577_56396139_56396139</t>
  </si>
  <si>
    <t>09.02.2022 02:34:00</t>
  </si>
  <si>
    <t>09.02.2022 02:53:47</t>
  </si>
  <si>
    <t>TR-99 45-78-L00099_955019822_955019822</t>
  </si>
  <si>
    <t>09.02.2022 11:48:32</t>
  </si>
  <si>
    <t>09.02.2022 13:13:49</t>
  </si>
  <si>
    <t>09.02.2022 06:10:00</t>
  </si>
  <si>
    <t>09.02.2022 06:44:37</t>
  </si>
  <si>
    <t>EYNEZ TR-1 45-82-M00295_A_56401125_56401125</t>
  </si>
  <si>
    <t>09.02.2022 09:07:55</t>
  </si>
  <si>
    <t>09.02.2022 13:26:42</t>
  </si>
  <si>
    <t>CANLI TR-3 35-20-L00134_955197752_955197752</t>
  </si>
  <si>
    <t>09.02.2022 21:39:00</t>
  </si>
  <si>
    <t>10.02.2022 01:55:04</t>
  </si>
  <si>
    <t>TR-75 35-19-L00075_DIREK TIPI TRAFO HUCRESI H01_2053473</t>
  </si>
  <si>
    <t>09.02.2022 19:53:00</t>
  </si>
  <si>
    <t>09.02.2022 22:50:01</t>
  </si>
  <si>
    <t>TR-2/26 (ARABACILAR) 45-83-M00825_955147243_955147243</t>
  </si>
  <si>
    <t>09.02.2022 10:42:00</t>
  </si>
  <si>
    <t>09.02.2022 11:37:49</t>
  </si>
  <si>
    <t>M-2959 35-04-M02959_99319828_99319828</t>
  </si>
  <si>
    <t>09.02.2022 09:02:38</t>
  </si>
  <si>
    <t>09.02.2022 12:39:00</t>
  </si>
  <si>
    <t>BADEMLİ TR-2 35-30-L00099_955329139_955329139</t>
  </si>
  <si>
    <t>09.02.2022 14:28:57</t>
  </si>
  <si>
    <t>09.02.2022 17:58:43</t>
  </si>
  <si>
    <t>K-1884 35-09-K01884_TRAFO K03_45390389</t>
  </si>
  <si>
    <t>09.02.2022 09:28:27</t>
  </si>
  <si>
    <t>09.02.2022 11:29:49</t>
  </si>
  <si>
    <t>DAĞDERE DM 45-72-M00097_KARAGÖZLER M08_2106076</t>
  </si>
  <si>
    <t>09.02.2022 14:04:28</t>
  </si>
  <si>
    <t>09.02.2022 14:05:00</t>
  </si>
  <si>
    <t>SUDELİĞİ KÖK 45-72-L00111_DİNGİLLER ÇIKIŞI L03_66544615</t>
  </si>
  <si>
    <t>09.02.2022 14:17:51</t>
  </si>
  <si>
    <t>09.02.2022 16:11:07</t>
  </si>
  <si>
    <t>K-4410 35-01-K04410_D_56374619_56374619</t>
  </si>
  <si>
    <t>09.02.2022 22:45:35</t>
  </si>
  <si>
    <t>10.02.2022 00:02:47</t>
  </si>
  <si>
    <t>DM-1/4 35-18-L00579_950454339_950454339</t>
  </si>
  <si>
    <t>09.02.2022 09:29:22</t>
  </si>
  <si>
    <t>09.02.2022 12:00:18</t>
  </si>
  <si>
    <t>YENİKÖY TR-1 35-22-M00276_955255999_955255999</t>
  </si>
  <si>
    <t>09.02.2022 09:53:04</t>
  </si>
  <si>
    <t>09.02.2022 13:03:17</t>
  </si>
  <si>
    <t>TR-1-3/5 PAMUK PAZARI KABİN 35-20-L00021_955195035_955195035</t>
  </si>
  <si>
    <t>09.02.2022 15:35:42</t>
  </si>
  <si>
    <t>09.02.2022 17:44:23</t>
  </si>
  <si>
    <t>AYDINLAR TR-1 45-80-M00165_956547597_956547597</t>
  </si>
  <si>
    <t>09.02.2022 11:24:28</t>
  </si>
  <si>
    <t>09.02.2022 13:06:50</t>
  </si>
  <si>
    <t>DM-1/38 45-71-M00050_953242815_953242815</t>
  </si>
  <si>
    <t>09.02.2022 10:51:03</t>
  </si>
  <si>
    <t>09.02.2022 14:00:25</t>
  </si>
  <si>
    <t>09.02.2022 09:33:00</t>
  </si>
  <si>
    <t>09.02.2022 09:40:00</t>
  </si>
  <si>
    <t>PINAR KÖYÜ TR-1 45-71-M01686_43176046_56389179_56389179</t>
  </si>
  <si>
    <t>09.02.2022 10:51:23</t>
  </si>
  <si>
    <t>09.02.2022 13:39:31</t>
  </si>
  <si>
    <t>K-4121 35-04-K04121_99184605_99184605</t>
  </si>
  <si>
    <t>09.02.2022 17:28:52</t>
  </si>
  <si>
    <t>09.02.2022 18:10:32</t>
  </si>
  <si>
    <t>KATRANCI TR-1 35-16-M00087_47460393_56399306_56399306</t>
  </si>
  <si>
    <t>09.02.2022 08:32:00</t>
  </si>
  <si>
    <t>09.02.2022 17:02:15</t>
  </si>
  <si>
    <t>09.02.2022 15:42:10</t>
  </si>
  <si>
    <t>09.02.2022 16:47:30</t>
  </si>
  <si>
    <t>ZEYTİNLİOVA TR-14 45-72-L00408_956475676_956475676</t>
  </si>
  <si>
    <t>09.02.2022 10:44:34</t>
  </si>
  <si>
    <t>09.02.2022 19:55:38</t>
  </si>
  <si>
    <t>ATAKÖY TR-7 35-22-M00177_35-22-M00177_2362173</t>
  </si>
  <si>
    <t>09.02.2022 16:08:33</t>
  </si>
  <si>
    <t>09.02.2022 17:06:38</t>
  </si>
  <si>
    <t>L-12 DİNÇ OTEL 35-18-L00012_8871450_56371864_56371864</t>
  </si>
  <si>
    <t>09.02.2022 07:11:00</t>
  </si>
  <si>
    <t>09.02.2022 14:44:00</t>
  </si>
  <si>
    <t>09.02.2022 05:54:57</t>
  </si>
  <si>
    <t>09.02.2022 06:16:28</t>
  </si>
  <si>
    <t>EĞLENHOCA TR-3 35-21-L00120_B_56376552_56376552</t>
  </si>
  <si>
    <t>09.02.2022 18:11:31</t>
  </si>
  <si>
    <t>09.02.2022 23:35:42</t>
  </si>
  <si>
    <t>FOÇA TR-55 35-23-L00055_42041593_56395807_56395807</t>
  </si>
  <si>
    <t>09.02.2022 01:42:25</t>
  </si>
  <si>
    <t>09.02.2022 02:25:27</t>
  </si>
  <si>
    <t>TİRE İM-DM-1 35-29-A00001_HatBaşıAyırıcı_53132188 L11_53132188</t>
  </si>
  <si>
    <t>09.02.2022 18:58:55</t>
  </si>
  <si>
    <t>09.02.2022 21:11:59</t>
  </si>
  <si>
    <t>M-257 35-09-M00257_97734185_97734185</t>
  </si>
  <si>
    <t>09.02.2022 16:51:31</t>
  </si>
  <si>
    <t>09.02.2022 18:16:45</t>
  </si>
  <si>
    <t>09.02.2022 14:04:22</t>
  </si>
  <si>
    <t>09.02.2022 14:05:10</t>
  </si>
  <si>
    <t>HALK EĞİTİMCİLER TR-1 35-30-M00341_B_56403818_56403818</t>
  </si>
  <si>
    <t>09.02.2022 08:20:01</t>
  </si>
  <si>
    <t>09.02.2022 13:15:51</t>
  </si>
  <si>
    <t>09.02.2022 11:06:00</t>
  </si>
  <si>
    <t>09.02.2022 11:38:34</t>
  </si>
  <si>
    <t>ÇOBANLAR SUBATAN TR-1 35-15-L00358_A_56371010_56371010</t>
  </si>
  <si>
    <t>09.02.2022 17:09:59</t>
  </si>
  <si>
    <t>09.02.2022 23:17:41</t>
  </si>
  <si>
    <t>DM-1/4 35-18-L00579_950454544_950454544</t>
  </si>
  <si>
    <t>09.02.2022 12:30:35</t>
  </si>
  <si>
    <t>09.02.2022 23:23:00</t>
  </si>
  <si>
    <t>TIRAZLI KÖK 45-79-M00079_HatBaşıAyırıcı_53134238 M06_53134238</t>
  </si>
  <si>
    <t>09.02.2022 14:13:37</t>
  </si>
  <si>
    <t>09.02.2022 19:41:59</t>
  </si>
  <si>
    <t>GÜLBAHÇE TR-8 35-19-L00268_DIREK TIPI TRAFO HUCRESI H01_2058574</t>
  </si>
  <si>
    <t>09.02.2022 03:47:48</t>
  </si>
  <si>
    <t>09.02.2022 16:30:39</t>
  </si>
  <si>
    <t>09.02.2022 04:18:42</t>
  </si>
  <si>
    <t>09.02.2022 04:55:48</t>
  </si>
  <si>
    <t>DM-16/07 45-71-M00271_953244667_953244667</t>
  </si>
  <si>
    <t>09.02.2022 15:13:00</t>
  </si>
  <si>
    <t>09.02.2022 16:18:05</t>
  </si>
  <si>
    <t>ÇAMLICA TR-1 35-26-M00454_DIREK TIPI TRAFO HUCRESI H01_2040252</t>
  </si>
  <si>
    <t>09.02.2022 03:01:58</t>
  </si>
  <si>
    <t>09.02.2022 05:30:17</t>
  </si>
  <si>
    <t>M-2816 35-02-M02816_E_56363757_56363757</t>
  </si>
  <si>
    <t>09.02.2022 22:53:21</t>
  </si>
  <si>
    <t>10.02.2022 00:44:41</t>
  </si>
  <si>
    <t>KIRKAĞAÇ TR-8/A 45-76-M00229_955246634_955246634</t>
  </si>
  <si>
    <t>09.02.2022 21:25:36</t>
  </si>
  <si>
    <t>09.02.2022 22:37:23</t>
  </si>
  <si>
    <t>KÜNER TR-1 35-22-M00229_955257492_955257492</t>
  </si>
  <si>
    <t>09.02.2022 11:13:54</t>
  </si>
  <si>
    <t>09.02.2022 13:20:41</t>
  </si>
  <si>
    <t>DAĞHACIYUSUF TR-8 45-73-M01230_945652826_945652826</t>
  </si>
  <si>
    <t>09.02.2022 09:21:37</t>
  </si>
  <si>
    <t>09.02.2022 12:22:13</t>
  </si>
  <si>
    <t>HAYKIRAN TR-2 35-28-M00201_A_56357555_56357555</t>
  </si>
  <si>
    <t>09.02.2022 11:56:00</t>
  </si>
  <si>
    <t>09.02.2022 12:42:14</t>
  </si>
  <si>
    <t>DM-18/07 45-71-M02377_TURGUTALP M03_83785517</t>
  </si>
  <si>
    <t>09.02.2022 11:37:59</t>
  </si>
  <si>
    <t>09.02.2022 15:52:14</t>
  </si>
  <si>
    <t>YAKAKÖY KÖK 45-75-M00067_HatBaşıAyırıcı_53136511 M03_53136511</t>
  </si>
  <si>
    <t>09.02.2022 13:31:00</t>
  </si>
  <si>
    <t>09.02.2022 15:09:02</t>
  </si>
  <si>
    <t>ÇIPLAK KÖYÜ TR-1 35-20-L00117_35-20-L00117_2371230</t>
  </si>
  <si>
    <t>09.02.2022 10:19:40</t>
  </si>
  <si>
    <t>09.02.2022 11:37:11</t>
  </si>
  <si>
    <t>L-105 35-18-L00105_OVACIK KÖYÜ VE VERİCİLER L02_2324754</t>
  </si>
  <si>
    <t>09.02.2022 06:15:14</t>
  </si>
  <si>
    <t>K-244 35-04-K00244_912709031_912709031</t>
  </si>
  <si>
    <t>09.02.2022 19:35:16</t>
  </si>
  <si>
    <t>09.02.2022 22:16:52</t>
  </si>
  <si>
    <t>MORDOĞAN TR-34 35-21-L00148_A_56375044_56375044</t>
  </si>
  <si>
    <t>09.02.2022 01:18:00</t>
  </si>
  <si>
    <t>09.02.2022 02:12:16</t>
  </si>
  <si>
    <t>TR-1/52 45-72-M00052_DIREK TIPI TRAFO HUCRESI H01_2102403</t>
  </si>
  <si>
    <t>09.02.2022 12:18:16</t>
  </si>
  <si>
    <t>09.02.2022 12:47:59</t>
  </si>
  <si>
    <t>M-1256 35-01-M01256_910774328_910774328</t>
  </si>
  <si>
    <t>09.02.2022 15:40:43</t>
  </si>
  <si>
    <t>09.02.2022 20:32:31</t>
  </si>
  <si>
    <t>M-147 SAKIZLIKOY 35-18-M00147__56369461_56369461</t>
  </si>
  <si>
    <t>09.02.2022 09:25:30</t>
  </si>
  <si>
    <t>09.02.2022 11:04:12</t>
  </si>
  <si>
    <t>CERİTLER TR-1 35-31-L00117_956588805_956588805</t>
  </si>
  <si>
    <t>09.02.2022 17:23:54</t>
  </si>
  <si>
    <t>09.02.2022 18:38:11</t>
  </si>
  <si>
    <t>09.02.2022 12:29:11</t>
  </si>
  <si>
    <t>09.02.2022 14:04:01</t>
  </si>
  <si>
    <t>09.02.2022 02:45:13</t>
  </si>
  <si>
    <t>09.02.2022 05:20:16</t>
  </si>
  <si>
    <t>09.02.2022 10:58:17</t>
  </si>
  <si>
    <t>09.02.2022 17:20:29</t>
  </si>
  <si>
    <t>DM-18 (UNCU BOZKÖY) 45-71-M00213_DM-18/05 M02_84451854</t>
  </si>
  <si>
    <t>09.02.2022 10:59:00</t>
  </si>
  <si>
    <t>09.02.2022 11:41:09</t>
  </si>
  <si>
    <t>CUMHURİYET M-31 35-25-M00090_35-25-M00090_2376937</t>
  </si>
  <si>
    <t>09.02.2022 00:19:56</t>
  </si>
  <si>
    <t>09.02.2022 01:06:59</t>
  </si>
  <si>
    <t>SARUHANLI TR-8 45-80-M00008_A A01b_60282602</t>
  </si>
  <si>
    <t>09.02.2022 08:59:56</t>
  </si>
  <si>
    <t>09.02.2022 11:34:56</t>
  </si>
  <si>
    <t>ORHAN BATURAY 35-26-L00081_6713648_56359189_56359189</t>
  </si>
  <si>
    <t>09.02.2022 14:29:26</t>
  </si>
  <si>
    <t>09.02.2022 17:52:55</t>
  </si>
  <si>
    <t>09.02.2022 15:00:00</t>
  </si>
  <si>
    <t>09.02.2022 18:46:35</t>
  </si>
  <si>
    <t>K-83 35-03-K00083_910172937_910172937</t>
  </si>
  <si>
    <t>09.02.2022 08:43:49</t>
  </si>
  <si>
    <t>09.02.2022 17:27:00</t>
  </si>
  <si>
    <t>09.02.2022 08:25:04</t>
  </si>
  <si>
    <t>09.02.2022 16:56:48</t>
  </si>
  <si>
    <t>KARAKOCA TR-1 45-71-M00978_A_56395236_56395236</t>
  </si>
  <si>
    <t>09.02.2022 08:06:33</t>
  </si>
  <si>
    <t>09.02.2022 09:54:10</t>
  </si>
  <si>
    <t>GÜZELYALI TM 35-01-A00008_TR-2 K12_2313691</t>
  </si>
  <si>
    <t>09.02.2022 18:15:50</t>
  </si>
  <si>
    <t>09.02.2022 18:44:40</t>
  </si>
  <si>
    <t>DM-8/25 DOĞU KIŞLA KABİN 45-71-M01317_953239245_953239245</t>
  </si>
  <si>
    <t>09.02.2022 11:34:48</t>
  </si>
  <si>
    <t>09.02.2022 12:35:30</t>
  </si>
  <si>
    <t>09.02.2022 09:22:27</t>
  </si>
  <si>
    <t>09.02.2022 16:39:32</t>
  </si>
  <si>
    <t>KURTULMUŞ TR-1 45-72-L00201_956484928_956484928</t>
  </si>
  <si>
    <t>09.02.2022 18:55:10</t>
  </si>
  <si>
    <t>09.02.2022 23:19:24</t>
  </si>
  <si>
    <t>TUZÇULLU TR-1 35-28-M00420_D_56358918_56358918</t>
  </si>
  <si>
    <t>09.02.2022 13:08:45</t>
  </si>
  <si>
    <t>09.02.2022 15:17:58</t>
  </si>
  <si>
    <t>TIRMANLAR TR-1 35-16-M00083_A_56399725_56399725</t>
  </si>
  <si>
    <t>09.02.2022 07:32:27</t>
  </si>
  <si>
    <t>09.02.2022 10:48:54</t>
  </si>
  <si>
    <t>KERPİÇLİK KÖYÜ TR-2 35-15-L00547_35-15-L00547_2364702</t>
  </si>
  <si>
    <t>09.02.2022 15:39:59</t>
  </si>
  <si>
    <t>09.02.2022 20:43:18</t>
  </si>
  <si>
    <t>KAYRAK TR-1 45-83-L00256_48007036_56379525_56379525</t>
  </si>
  <si>
    <t>09.02.2022 13:03:35</t>
  </si>
  <si>
    <t>09.02.2022 13:19:51</t>
  </si>
  <si>
    <t>SÜLEYMAN GÖZETEN SULAMA GRUBU 35-29-L00366_B_56361360_56361360</t>
  </si>
  <si>
    <t>09.02.2022 09:46:41</t>
  </si>
  <si>
    <t>09.02.2022 15:15:20</t>
  </si>
  <si>
    <t>TR-1/47 45-72-M00047_DAĞITIM TRAFOSU TR-1/47 M04_2099968</t>
  </si>
  <si>
    <t>09.02.2022 10:11:25</t>
  </si>
  <si>
    <t>09.02.2022 10:44:42</t>
  </si>
  <si>
    <t>DM-1/11 45-71-M00030_953205780_953205780</t>
  </si>
  <si>
    <t>09.02.2022 12:42:57</t>
  </si>
  <si>
    <t>09.02.2022 14:16:44</t>
  </si>
  <si>
    <t>ŞEYHDAVUTLAR TR-6 (TR-2) 45-79-M00503_A_56381980_56381980</t>
  </si>
  <si>
    <t>09.02.2022 10:34:10</t>
  </si>
  <si>
    <t>09.02.2022 13:00:23</t>
  </si>
  <si>
    <t>M-1851 ÇİÇEKLİ TR-2 35-02-M01851_ H_79886241</t>
  </si>
  <si>
    <t>09.02.2022 12:17:49</t>
  </si>
  <si>
    <t>09.02.2022 15:22:08</t>
  </si>
  <si>
    <t>BURUNCUK KÖK 35-20-L00273_ZEYTİNOVA DAĞ GRUBU L02_66528753</t>
  </si>
  <si>
    <t>09.02.2022 12:27:40</t>
  </si>
  <si>
    <t>09.02.2022 12:28:40</t>
  </si>
  <si>
    <t>BEYOBA TR-3 45-72-M00420_HatBaşıAyırıcı_53139262 M01_53139262</t>
  </si>
  <si>
    <t>09.02.2022 11:57:55</t>
  </si>
  <si>
    <t>09.02.2022 17:17:26</t>
  </si>
  <si>
    <t>L-262 ÇİÇEKÇİ PARKI 35-18-L00262_950464086_950464086</t>
  </si>
  <si>
    <t>09.02.2022 10:43:20</t>
  </si>
  <si>
    <t>09.02.2022 15:23:19</t>
  </si>
  <si>
    <t>M-870 EĞRİDERE TR-2 35-02-M00870_DIREK TIPI TRAFO HUCRESI H01_2062306</t>
  </si>
  <si>
    <t>09.02.2022 07:22:48</t>
  </si>
  <si>
    <t>09.02.2022 12:06:20</t>
  </si>
  <si>
    <t>MUSALAR YENİKÖY TR-1 45-83-M00663_955158458_955158458</t>
  </si>
  <si>
    <t>09.02.2022 12:58:33</t>
  </si>
  <si>
    <t>09.02.2022 13:59:52</t>
  </si>
  <si>
    <t>09.02.2022 05:26:13</t>
  </si>
  <si>
    <t>09.02.2022 12:38:00</t>
  </si>
  <si>
    <t>M-2362 35-03-M02362_910271615_910271615</t>
  </si>
  <si>
    <t>09.02.2022 10:57:44</t>
  </si>
  <si>
    <t>09.02.2022 15:57:27</t>
  </si>
  <si>
    <t>DM-3/16-1 35-26-M00818_35-26-M00818_2372455</t>
  </si>
  <si>
    <t>09.02.2022 11:36:29</t>
  </si>
  <si>
    <t>09.02.2022 13:30:44</t>
  </si>
  <si>
    <t>ATAKÖY TR-4 35-22-M00193_C_56370798_56370798</t>
  </si>
  <si>
    <t>09.02.2022 17:30:25</t>
  </si>
  <si>
    <t>09.02.2022 20:00:39</t>
  </si>
  <si>
    <t>KARABURUN TR-16 35-21-L00016_95000130105_95000130105</t>
  </si>
  <si>
    <t>09.02.2022 21:49:03</t>
  </si>
  <si>
    <t>09.02.2022 23:23:08</t>
  </si>
  <si>
    <t>10.02.2022 00:30:07</t>
  </si>
  <si>
    <t>09.02.2022 09:34:52</t>
  </si>
  <si>
    <t>09.02.2022 18:04:46</t>
  </si>
  <si>
    <t>ÇUKURALTI M-43 35-25-M00082_B_56402855_56402855</t>
  </si>
  <si>
    <t>09.02.2022 20:48:17</t>
  </si>
  <si>
    <t>09.02.2022 23:44:43</t>
  </si>
  <si>
    <t>ULUCAK DM-2/18 35-27-M00943_913423052_913423052</t>
  </si>
  <si>
    <t>09.02.2022 09:17:33</t>
  </si>
  <si>
    <t>09.02.2022 10:42:54</t>
  </si>
  <si>
    <t>PİREVELİLER TR-1 35-16-M00081_47453608_56394988_56394988</t>
  </si>
  <si>
    <t>09.02.2022 13:59:57</t>
  </si>
  <si>
    <t>09.02.2022 18:20:41</t>
  </si>
  <si>
    <t>MECİDİYE TR-6 45-72-L00579_45-72-L00579_2350897</t>
  </si>
  <si>
    <t>09.02.2022 13:34:52</t>
  </si>
  <si>
    <t>09.02.2022 18:37:50</t>
  </si>
  <si>
    <t>SELÇUK İM/DM 35-13-A00004_BELEVİ (ARSLANLAR-2) M13_65986024</t>
  </si>
  <si>
    <t>09.02.2022 17:26:13</t>
  </si>
  <si>
    <t>09.02.2022 18:19:11</t>
  </si>
  <si>
    <t>KARAKOVA TR-2 35-15-L00448_950405194_950405194</t>
  </si>
  <si>
    <t>09.02.2022 17:11:38</t>
  </si>
  <si>
    <t>09.02.2022 22:40:32</t>
  </si>
  <si>
    <t>K-1229 35-01-K01229_912226418_912226418</t>
  </si>
  <si>
    <t>09.02.2022 17:42:00</t>
  </si>
  <si>
    <t>09.02.2022 19:06:44</t>
  </si>
  <si>
    <t>TR-29 35-27-M00029_A_56363890_56363890</t>
  </si>
  <si>
    <t>09.02.2022 08:11:44</t>
  </si>
  <si>
    <t>09.02.2022 09:40:11</t>
  </si>
  <si>
    <t>SOMA KÖYLER DM-2 45-82-M00125_KÖYLER 34.5 M08_2304026</t>
  </si>
  <si>
    <t>09.02.2022 02:31:01</t>
  </si>
  <si>
    <t>09.02.2022 03:09:12</t>
  </si>
  <si>
    <t>09.02.2022 12:49:02</t>
  </si>
  <si>
    <t>09.02.2022 14:59:58</t>
  </si>
  <si>
    <t>ALAŞEHİR TR-88 45-73-M00088_45-73-M00088_2352758</t>
  </si>
  <si>
    <t>09.02.2022 19:07:53</t>
  </si>
  <si>
    <t>09.02.2022 21:00:00</t>
  </si>
  <si>
    <t>SARIKAYA KÖK 35-31-L00284_İĞDELİ L01_2113777</t>
  </si>
  <si>
    <t>09.02.2022 08:14:32</t>
  </si>
  <si>
    <t>09.02.2022 08:15:40</t>
  </si>
  <si>
    <t>09.02.2022 17:02:19</t>
  </si>
  <si>
    <t>09.02.2022 19:06:36</t>
  </si>
  <si>
    <t>KARAKUYU KÖK 35-26-M00437_KÖYLER KORUCUK M06_66057101</t>
  </si>
  <si>
    <t>09.02.2022 06:12:31</t>
  </si>
  <si>
    <t>TR-43 45-77-L00043_B_56396149_56396149</t>
  </si>
  <si>
    <t>09.02.2022 11:38:08</t>
  </si>
  <si>
    <t>09.02.2022 12:33:47</t>
  </si>
  <si>
    <t>KAAN TR-1 45-71-M01520_43108527_56389216_56389216</t>
  </si>
  <si>
    <t>09.02.2022 10:59:12</t>
  </si>
  <si>
    <t>09.02.2022 16:17:37</t>
  </si>
  <si>
    <t>09.02.2022 07:06:58</t>
  </si>
  <si>
    <t>09.02.2022 09:30:54</t>
  </si>
  <si>
    <t>ALHATLI TR-1 35-16-M00159_47464715_56399341_56399341</t>
  </si>
  <si>
    <t>09.02.2022 11:03:50</t>
  </si>
  <si>
    <t>09.02.2022 14:44:39</t>
  </si>
  <si>
    <t>KARAYENİCE TR-1 45-71-M01506_DIREK TIPI TRAFO HUCRESI H01_2082984</t>
  </si>
  <si>
    <t>09.02.2022 21:43:00</t>
  </si>
  <si>
    <t>09.02.2022 23:25:59</t>
  </si>
  <si>
    <t>09.02.2022 12:45:00</t>
  </si>
  <si>
    <t>09.02.2022 12:56:24</t>
  </si>
  <si>
    <t>K-827 35-01-K00827__72410519_72410519</t>
  </si>
  <si>
    <t>09.02.2022 19:24:44</t>
  </si>
  <si>
    <t>09.02.2022 22:13:34</t>
  </si>
  <si>
    <t>09.02.2022 10:07:17</t>
  </si>
  <si>
    <t>09.02.2022 16:10:23</t>
  </si>
  <si>
    <t>EYNEZ TR-1 45-82-M00295_945532397_945532397</t>
  </si>
  <si>
    <t>09.02.2022 02:49:03</t>
  </si>
  <si>
    <t>09.02.2022 04:07:38</t>
  </si>
  <si>
    <t>BALCILAR TR-1 35-20-M00042_10898915_56377449_56377449</t>
  </si>
  <si>
    <t>09.02.2022 07:20:29</t>
  </si>
  <si>
    <t>09.02.2022 11:55:20</t>
  </si>
  <si>
    <t>L-117 OVACIK 35-18-L00117_B_56374681_56374681</t>
  </si>
  <si>
    <t>09.02.2022 10:05:37</t>
  </si>
  <si>
    <t>09.02.2022 14:49:54</t>
  </si>
  <si>
    <t>HORZUM TR-1 35-15-L01137_C_65513639_65513639</t>
  </si>
  <si>
    <t>09.02.2022 23:03:35</t>
  </si>
  <si>
    <t>10.02.2022 04:35:59</t>
  </si>
  <si>
    <t>TR-157 35-19-M00157_35-19-M00157_2371664</t>
  </si>
  <si>
    <t>09.02.2022 13:32:53</t>
  </si>
  <si>
    <t>09.02.2022 20:20:23</t>
  </si>
  <si>
    <t>SOMA A SANTRALİ İM/DM 45-82-A00001_HatBaşıAyırıcı_53135903 L16_53135903</t>
  </si>
  <si>
    <t>09.02.2022 00:42:57</t>
  </si>
  <si>
    <t>09.02.2022 01:32:01</t>
  </si>
  <si>
    <t>DM-1/TR-15 SEFERİHİSAR 35-14-M00327_956642742_956642742</t>
  </si>
  <si>
    <t>09.02.2022 09:54:30</t>
  </si>
  <si>
    <t>09.02.2022 15:37:28</t>
  </si>
  <si>
    <t>09.02.2022 23:53:50</t>
  </si>
  <si>
    <t>10.02.2022 01:17:15</t>
  </si>
  <si>
    <t>M-851 35-02-M00851__72410493_72410493</t>
  </si>
  <si>
    <t>09.02.2022 15:38:00</t>
  </si>
  <si>
    <t>09.02.2022 20:13:36</t>
  </si>
  <si>
    <t>09.02.2022 09:25:08</t>
  </si>
  <si>
    <t>09.02.2022 09:28:00</t>
  </si>
  <si>
    <t>ÇUKURALTI M-43 35-25-M00082_A_56402857_56402857</t>
  </si>
  <si>
    <t>09.02.2022 18:51:59</t>
  </si>
  <si>
    <t>09.02.2022 19:32:48</t>
  </si>
  <si>
    <t>BAŞIBÜYÜK KIRLILAR TR-1 45-77-L00229_A_56396144_56396144</t>
  </si>
  <si>
    <t>09.02.2022 07:52:07</t>
  </si>
  <si>
    <t>09.02.2022 09:28:19</t>
  </si>
  <si>
    <t>L-39 35-14-L00039_35-14-L00039_2376788</t>
  </si>
  <si>
    <t>09.02.2022 22:16:20</t>
  </si>
  <si>
    <t>09.02.2022 23:10:22</t>
  </si>
  <si>
    <t>OCAKLI TR-1 35-15-L00770_48853068_56406832_56406832</t>
  </si>
  <si>
    <t>09.02.2022 18:32:21</t>
  </si>
  <si>
    <t>10.02.2022 01:32:44</t>
  </si>
  <si>
    <t>ÇUKURALTI M-13 ÇAMLIK KÖK 35-25-M00059_A_56402834_56402834</t>
  </si>
  <si>
    <t>09.02.2022 06:25:51</t>
  </si>
  <si>
    <t>09.02.2022 08:05:30</t>
  </si>
  <si>
    <t>ŞATIRLAR TR-1 45-80-L00208_956535562_956535562</t>
  </si>
  <si>
    <t>09.02.2022 09:33:07</t>
  </si>
  <si>
    <t>09.02.2022 12:24:18</t>
  </si>
  <si>
    <t>K-1770 35-04-K01770_C K1770-C-1B_5876011</t>
  </si>
  <si>
    <t>09.02.2022 05:41:05</t>
  </si>
  <si>
    <t>09.02.2022 11:39:10</t>
  </si>
  <si>
    <t>TURGUTALP TR-4/6 45-82-M00062_945544743_945544743</t>
  </si>
  <si>
    <t>09.02.2022 18:20:06</t>
  </si>
  <si>
    <t>09.02.2022 19:11:44</t>
  </si>
  <si>
    <t>09.02.2022 04:55:17</t>
  </si>
  <si>
    <t>09.02.2022 05:51:48</t>
  </si>
  <si>
    <t>KARADOĞAN DİKİLİ TAŞ TR-5 35-15-L00387_B_56406009_56406009</t>
  </si>
  <si>
    <t>09.02.2022 14:49:44</t>
  </si>
  <si>
    <t>09.02.2022 18:33:41</t>
  </si>
  <si>
    <t>09.02.2022 10:40:00</t>
  </si>
  <si>
    <t>09.02.2022 17:32:19</t>
  </si>
  <si>
    <t>BURUNCUK TR-1 35-28-M00331_B_65502192_65502192</t>
  </si>
  <si>
    <t>09.02.2022 00:11:58</t>
  </si>
  <si>
    <t>09.02.2022 02:09:05</t>
  </si>
  <si>
    <t>YAĞCILI TR-1 45-82-M00331_A_56387677_56387677</t>
  </si>
  <si>
    <t>09.02.2022 10:16:59</t>
  </si>
  <si>
    <t>09.02.2022 19:41:42</t>
  </si>
  <si>
    <t>BİRGİ TR-24 35-15-L00795_35-15-L00795_2357960</t>
  </si>
  <si>
    <t>09.02.2022 16:15:07</t>
  </si>
  <si>
    <t>09.02.2022 22:11:14</t>
  </si>
  <si>
    <t>TR-53 35-26-M00053_956614680_956614680</t>
  </si>
  <si>
    <t>09.02.2022 11:49:48</t>
  </si>
  <si>
    <t>09.02.2022 15:15:49</t>
  </si>
  <si>
    <t>DM-5/TR-13 35-26-M01287_956630059_956630059</t>
  </si>
  <si>
    <t>09.02.2022 18:00:00</t>
  </si>
  <si>
    <t>09.02.2022 23:03:54</t>
  </si>
  <si>
    <t>_6555963_56354580_56354580</t>
  </si>
  <si>
    <t>09.02.2022 14:08:00</t>
  </si>
  <si>
    <t>09.02.2022 14:53:51</t>
  </si>
  <si>
    <t>M-2456 35-02-M02456__78540079_78540079</t>
  </si>
  <si>
    <t>09.02.2022 12:32:54</t>
  </si>
  <si>
    <t>09.02.2022 17:05:12</t>
  </si>
  <si>
    <t>ARMUTLU DM 35-27-M00879_HatBaşıAyırıcı_53132172 M03_53132172</t>
  </si>
  <si>
    <t>09.02.2022 01:58:57</t>
  </si>
  <si>
    <t>09.02.2022 03:27:01</t>
  </si>
  <si>
    <t>AŞAĞICUMA TR-1 35-16-M00100_47479468_56396429_56396429</t>
  </si>
  <si>
    <t>09.02.2022 10:44:00</t>
  </si>
  <si>
    <t>09.02.2022 11:53:56</t>
  </si>
  <si>
    <t>09.02.2022 01:00:27</t>
  </si>
  <si>
    <t>09.02.2022 01:19:56</t>
  </si>
  <si>
    <t>L-254 35-18-L00254_948533508_948533508</t>
  </si>
  <si>
    <t>09.02.2022 16:24:03</t>
  </si>
  <si>
    <t>10.02.2022 01:04:32</t>
  </si>
  <si>
    <t>SELÇİKLİ TR-1 45-72-L00163_956484113_956484113</t>
  </si>
  <si>
    <t>09.02.2022 13:30:49</t>
  </si>
  <si>
    <t>09.02.2022 20:03:56</t>
  </si>
  <si>
    <t>09.02.2022 08:43:56</t>
  </si>
  <si>
    <t>09.02.2022 10:55:00</t>
  </si>
  <si>
    <t>KIZILOBA TR-1 35-20-L00257_D_56362798_56362798</t>
  </si>
  <si>
    <t>09.02.2022 10:43:19</t>
  </si>
  <si>
    <t>09.02.2022 16:31:50</t>
  </si>
  <si>
    <t>KIRKAĞAÇ TR-8 45-76-M00008_955246479_955246479</t>
  </si>
  <si>
    <t>09.02.2022 14:14:43</t>
  </si>
  <si>
    <t>09.02.2022 16:38:33</t>
  </si>
  <si>
    <t>L-218 SANAYİ SİTESİ 35-18-L00218__72372659_72372659</t>
  </si>
  <si>
    <t>09.02.2022 03:00:09</t>
  </si>
  <si>
    <t>09.02.2022 04:55:13</t>
  </si>
  <si>
    <t>PAYAMLI M-5 35-25-M00161_B_56376694_56376694</t>
  </si>
  <si>
    <t>09.02.2022 10:18:03</t>
  </si>
  <si>
    <t>09.02.2022 14:37:50</t>
  </si>
  <si>
    <t>M-2826 35-02-M02826_910382115_910382115</t>
  </si>
  <si>
    <t>09.02.2022 13:41:21</t>
  </si>
  <si>
    <t>09.02.2022 16:00:15</t>
  </si>
  <si>
    <t>SELENDİ TR-3 45-81-M00003_TR-30 M05_2321606</t>
  </si>
  <si>
    <t>09.02.2022 09:00:40</t>
  </si>
  <si>
    <t>09.02.2022 09:40:06</t>
  </si>
  <si>
    <t>ÇINARDİBİ KÖK 35-20-M00069_DERNEKLİ-BALCILAR-OSMANLAR-BAYRAMLAR-KAMBERLER M04_66050706</t>
  </si>
  <si>
    <t>09.02.2022 11:57:13</t>
  </si>
  <si>
    <t>09.02.2022 14:59:01</t>
  </si>
  <si>
    <t>HARMANDALI DM-2 (M-200) 35-09-M00200_M-2166Ö M01_45385845</t>
  </si>
  <si>
    <t>09.02.2022 11:21:56</t>
  </si>
  <si>
    <t>09.02.2022 14:40:44</t>
  </si>
  <si>
    <t>M-2846 35-03-M02846_ M04_82471958</t>
  </si>
  <si>
    <t>09.02.2022 09:21:10</t>
  </si>
  <si>
    <t>09.02.2022 10:06:01</t>
  </si>
  <si>
    <t>BEŞPINARLAR TR-2 35-27-M01165_35-27-M01165_82963442</t>
  </si>
  <si>
    <t>09.02.2022 12:53:17</t>
  </si>
  <si>
    <t>09.02.2022 17:59:58</t>
  </si>
  <si>
    <t>SOMA A SANTRALİ İM/DM 45-82-A00001_MADEN L16_2324962</t>
  </si>
  <si>
    <t>09.02.2022 05:04:52</t>
  </si>
  <si>
    <t>09.02.2022 06:52:22</t>
  </si>
  <si>
    <t>YEŞİLKÖY-3 35-26-M00792_956621789_956621789</t>
  </si>
  <si>
    <t>09.02.2022 15:42:21</t>
  </si>
  <si>
    <t>09.02.2022 23:49:50</t>
  </si>
  <si>
    <t>TR-1/60 45-72-M00060_DIREK TIPI TRAFO HUCRESI H01_2100634</t>
  </si>
  <si>
    <t>09.02.2022 10:55:12</t>
  </si>
  <si>
    <t>09.02.2022 11:17:11</t>
  </si>
  <si>
    <t>GÖKEYÜP SARISU TR-5 45-78-M00805_45-78-M00805_2375488</t>
  </si>
  <si>
    <t>09.02.2022 12:56:13</t>
  </si>
  <si>
    <t>09.02.2022 14:46:04</t>
  </si>
  <si>
    <t>PAYAMLI M-15 35-25-M00180_9377697_65587893_65587893</t>
  </si>
  <si>
    <t>09.02.2022 12:53:13</t>
  </si>
  <si>
    <t>09.02.2022 15:33:21</t>
  </si>
  <si>
    <t>09.02.2022 19:36:46</t>
  </si>
  <si>
    <t>09.02.2022 20:37:19</t>
  </si>
  <si>
    <t>BAĞARASI TR-10 KÖK 35-23-M00179_HatBaşıAyırıcı_72050055 M05_72050055</t>
  </si>
  <si>
    <t>09.02.2022 13:22:50</t>
  </si>
  <si>
    <t>09.02.2022 15:24:43</t>
  </si>
  <si>
    <t>09.02.2022 19:56:16</t>
  </si>
  <si>
    <t>09.02.2022 21:54:12</t>
  </si>
  <si>
    <t>K-4826 35-04-K04826__72410549_72410549</t>
  </si>
  <si>
    <t>09.02.2022 09:02:00</t>
  </si>
  <si>
    <t>09.02.2022 11:18:30</t>
  </si>
  <si>
    <t>L-144 (ANKARALILAR SİTESİ) 35-18-L00144_10860092_56370914_56370914</t>
  </si>
  <si>
    <t>09.02.2022 16:30:29</t>
  </si>
  <si>
    <t>09.02.2022 19:54:28</t>
  </si>
  <si>
    <t>09.02.2022 10:41:51</t>
  </si>
  <si>
    <t>09.02.2022 12:46:46</t>
  </si>
  <si>
    <t>ARDIÇ MAHALLESİ TR-17 35-21-L00128_A_56378005_56378005</t>
  </si>
  <si>
    <t>09.02.2022 00:28:00</t>
  </si>
  <si>
    <t>09.02.2022 02:05:00</t>
  </si>
  <si>
    <t>09.02.2022 10:15:29</t>
  </si>
  <si>
    <t>09.02.2022 14:06:01</t>
  </si>
  <si>
    <t>KARAHALİLLİ KÖK 35-20-L00087_SÖĞÜTÖREN DAĞLAR GRUBU L02_66504270</t>
  </si>
  <si>
    <t>09.02.2022 10:13:12</t>
  </si>
  <si>
    <t>TR-292 (İM-1/TR-2) 35-19-L00292_956666551_956666551</t>
  </si>
  <si>
    <t>09.02.2022 16:49:15</t>
  </si>
  <si>
    <t>09.02.2022 21:15:34</t>
  </si>
  <si>
    <t>K-1031 35-01-K01031_913482587_913482587</t>
  </si>
  <si>
    <t>09.02.2022 17:06:36</t>
  </si>
  <si>
    <t>09.02.2022 22:41:41</t>
  </si>
  <si>
    <t>HASANLAR TR-2 35-28-M00204_A_56357859_56357859</t>
  </si>
  <si>
    <t>09.02.2022 06:12:52</t>
  </si>
  <si>
    <t>09.02.2022 13:45:37</t>
  </si>
  <si>
    <t>KAMUKENT TR-1 35-21-M00039_95001261759_95001261759</t>
  </si>
  <si>
    <t>09.02.2022 12:39:22</t>
  </si>
  <si>
    <t>09.02.2022 14:23:20</t>
  </si>
  <si>
    <t>K-595 35-01-K00595_912429927_912429927</t>
  </si>
  <si>
    <t>09.02.2022 21:38:42</t>
  </si>
  <si>
    <t>09.02.2022 23:26:02</t>
  </si>
  <si>
    <t>09.02.2022 04:08:50</t>
  </si>
  <si>
    <t>09.02.2022 04:25:39</t>
  </si>
  <si>
    <t>M-2538 35-02-M02538_E_56365266_56365266</t>
  </si>
  <si>
    <t>09.02.2022 17:58:40</t>
  </si>
  <si>
    <t>09.02.2022 19:04:24</t>
  </si>
  <si>
    <t>09.02.2022 09:16:00</t>
  </si>
  <si>
    <t>09.02.2022 11:15:02</t>
  </si>
  <si>
    <t>GÖRDES TR-37 45-75-M00037_B_56389816_56389816</t>
  </si>
  <si>
    <t>09.02.2022 09:08:53</t>
  </si>
  <si>
    <t>09.02.2022 11:09:55</t>
  </si>
  <si>
    <t>İLKKURŞUN MERKEZ TR-1 35-15-L00489_C_56399041_56399041</t>
  </si>
  <si>
    <t>09.02.2022 17:22:37</t>
  </si>
  <si>
    <t>10.02.2022 03:09:14</t>
  </si>
  <si>
    <t>KARAÇAM TR-1 45-82-M00176_DIREK TIPI TRAFO HUCRESI H01_2088860</t>
  </si>
  <si>
    <t>09.02.2022 14:24:29</t>
  </si>
  <si>
    <t>09.02.2022 15:58:59</t>
  </si>
  <si>
    <t>KEMALİYE DM (TR-1) 45-73-M00150_BELEDİYE ARKASI TR-2 M07_66716004</t>
  </si>
  <si>
    <t>09.02.2022 11:56:30</t>
  </si>
  <si>
    <t>09.02.2022 14:24:43</t>
  </si>
  <si>
    <t>09.02.2022 09:09:01</t>
  </si>
  <si>
    <t>09.02.2022 12:22:17</t>
  </si>
  <si>
    <t>YENİ FOÇA TR-29 35-23-M00029_950420365_950420365</t>
  </si>
  <si>
    <t>09.02.2022 09:48:07</t>
  </si>
  <si>
    <t>09.02.2022 12:27:54</t>
  </si>
  <si>
    <t>TR-68 ÇAYIRÇEŞME 35-19-L00068_956686271_956686271</t>
  </si>
  <si>
    <t>09.02.2022 12:15:16</t>
  </si>
  <si>
    <t>09.02.2022 18:55:39</t>
  </si>
  <si>
    <t>DAĞDERE DM 45-72-M00097_TAVUK KÜMESLERİ M07_2106078</t>
  </si>
  <si>
    <t>09.02.2022 14:04:25</t>
  </si>
  <si>
    <t>09.02.2022 14:05:07</t>
  </si>
  <si>
    <t>TR-26 35-16-L00026_953330166_953330166</t>
  </si>
  <si>
    <t>09.02.2022 17:32:42</t>
  </si>
  <si>
    <t>09.02.2022 19:29:50</t>
  </si>
  <si>
    <t>K-2356 35-10-K02356_TRAFO K04_47756093</t>
  </si>
  <si>
    <t>09.02.2022 11:22:16</t>
  </si>
  <si>
    <t>09.02.2022 13:44:47</t>
  </si>
  <si>
    <t>09.02.2022 20:27:29</t>
  </si>
  <si>
    <t>09.02.2022 21:35:01</t>
  </si>
  <si>
    <t>YUKARI AKTEPE PALAMUTÇUK MAH. TR-3 35-32-L00074_C_56369089_56369089</t>
  </si>
  <si>
    <t>09.02.2022 12:12:36</t>
  </si>
  <si>
    <t>09.02.2022 13:10:22</t>
  </si>
  <si>
    <t>09.02.2022 07:28:00</t>
  </si>
  <si>
    <t>09.02.2022 10:47:42</t>
  </si>
  <si>
    <t>L-238 35-18-L00238_35-18-L00238_76973463</t>
  </si>
  <si>
    <t>09.02.2022 03:14:49</t>
  </si>
  <si>
    <t>09.02.2022 06:58:43</t>
  </si>
  <si>
    <t>M-1536 35-01-M01536_913884301_913884301</t>
  </si>
  <si>
    <t>09.02.2022 23:11:00</t>
  </si>
  <si>
    <t>10.02.2022 00:10:29</t>
  </si>
  <si>
    <t>PAYAMLI M-16 35-25-M00167_956641428_956641428</t>
  </si>
  <si>
    <t>09.02.2022 15:28:49</t>
  </si>
  <si>
    <t>09.02.2022 18:07:02</t>
  </si>
  <si>
    <t>KARASELENDİ SARI HASANLAR TR-1 45-81-M00056_A_56399529_56399529</t>
  </si>
  <si>
    <t>09.02.2022 22:11:49</t>
  </si>
  <si>
    <t>09.02.2022 23:19:05</t>
  </si>
  <si>
    <t>09.02.2022 20:51:28</t>
  </si>
  <si>
    <t>09.02.2022 23:33:32</t>
  </si>
  <si>
    <t>09.02.2022 09:24:12</t>
  </si>
  <si>
    <t>09.02.2022 17:50:52</t>
  </si>
  <si>
    <t>AKKOCALI TR-1 45-72-L00206_956520095_956520095</t>
  </si>
  <si>
    <t>09.02.2022 16:25:05</t>
  </si>
  <si>
    <t>M-1856 YAKAKÖY TR-5 35-02-M01856_35-02-M01856_2358269</t>
  </si>
  <si>
    <t>09.02.2022 05:27:20</t>
  </si>
  <si>
    <t>09.02.2022 10:03:17</t>
  </si>
  <si>
    <t>_B_56381154_56381154</t>
  </si>
  <si>
    <t>09.02.2022 18:18:11</t>
  </si>
  <si>
    <t>09.02.2022 20:09:41</t>
  </si>
  <si>
    <t>TR-1-4/3 ANIRGANKAYA 35-20-L00031_955195041_955195041</t>
  </si>
  <si>
    <t>09.02.2022 19:59:34</t>
  </si>
  <si>
    <t>09.02.2022 21:59:44</t>
  </si>
  <si>
    <t>L-371 35-18-L00371_950438158_950438158</t>
  </si>
  <si>
    <t>09.02.2022 08:59:28</t>
  </si>
  <si>
    <t>09.02.2022 09:37:34</t>
  </si>
  <si>
    <t>KERPİÇLİK KÖYÜ TR-1 35-15-L00546_C_56398716_56398716</t>
  </si>
  <si>
    <t>09.02.2022 08:16:09</t>
  </si>
  <si>
    <t>09.02.2022 13:46:06</t>
  </si>
  <si>
    <t>DM-2/4 35-18-L00590_D d1_5773936</t>
  </si>
  <si>
    <t>09.02.2022 03:30:28</t>
  </si>
  <si>
    <t>09.02.2022 10:05:58</t>
  </si>
  <si>
    <t>ÖREN TR-4 35-31-L00558_956570464_956570464</t>
  </si>
  <si>
    <t>09.02.2022 17:22:00</t>
  </si>
  <si>
    <t>09.02.2022 18:51:22</t>
  </si>
  <si>
    <t>FAHRİ AYDIN SULAMA GRUBU 35-29-M00389_B_56407196_56407196</t>
  </si>
  <si>
    <t>09.02.2022 10:40:01</t>
  </si>
  <si>
    <t>09.02.2022 14:35:45</t>
  </si>
  <si>
    <t>09.02.2022 11:12:46</t>
  </si>
  <si>
    <t>09.02.2022 11:15:40</t>
  </si>
  <si>
    <t>KARAKUYU-7 35-26-M00446_947745382_947745382</t>
  </si>
  <si>
    <t>09.02.2022 16:54:53</t>
  </si>
  <si>
    <t>09.02.2022 18:52:25</t>
  </si>
  <si>
    <t>M-50 DOĞANKENT SİTESİ 35-14-M00050_956645160_956645160</t>
  </si>
  <si>
    <t>09.02.2022 19:42:28</t>
  </si>
  <si>
    <t>09.02.2022 22:26:56</t>
  </si>
  <si>
    <t>ÇUKURKÖY KÖK 35-29-L00034_ÇUKURKÖY ENH L06_2087141</t>
  </si>
  <si>
    <t>09.02.2022 10:38:50</t>
  </si>
  <si>
    <t>09.02.2022 10:39:30</t>
  </si>
  <si>
    <t>KARAKOCA TR-1 45-71-M00978_45-71-M00978_2355322</t>
  </si>
  <si>
    <t>09.02.2022 06:30:10</t>
  </si>
  <si>
    <t>09.02.2022 07:33:32</t>
  </si>
  <si>
    <t>DOĞANCI TR-13 35-31-L00368_47904264_56392350_56392350</t>
  </si>
  <si>
    <t>09.02.2022 10:41:36</t>
  </si>
  <si>
    <t>09.02.2022 11:52:05</t>
  </si>
  <si>
    <t>09.02.2022 16:41:00</t>
  </si>
  <si>
    <t>09.02.2022 18:47:13</t>
  </si>
  <si>
    <t>TÜRKELLİ TR-1 35-28-M00462_953370205_953370205</t>
  </si>
  <si>
    <t>09.02.2022 15:25:58</t>
  </si>
  <si>
    <t>09.02.2022 17:23:04</t>
  </si>
  <si>
    <t>KUYUCAK TR-1 45-76-M00144_DIREK TIPI TRAFO HUCRESI H01_2084904</t>
  </si>
  <si>
    <t>09.02.2022 10:32:15</t>
  </si>
  <si>
    <t>09.02.2022 13:01:52</t>
  </si>
  <si>
    <t>BELEVİ İM 35-13-A00002_ARSLANLAR M06_2064114</t>
  </si>
  <si>
    <t>09.02.2022 13:08:50</t>
  </si>
  <si>
    <t>09.02.2022 13:24:59</t>
  </si>
  <si>
    <t>K-3755 35-08-K03755_97669496_97669496</t>
  </si>
  <si>
    <t>09.02.2022 16:06:50</t>
  </si>
  <si>
    <t>09.02.2022 17:09:29</t>
  </si>
  <si>
    <t>KARACALAR TR-1 45-73-M00721_B_74983567_74983567</t>
  </si>
  <si>
    <t>09.02.2022 12:36:22</t>
  </si>
  <si>
    <t>09.02.2022 15:30:57</t>
  </si>
  <si>
    <t>ATAKÖY TR-4 35-22-M00193_955270578_955270578</t>
  </si>
  <si>
    <t>09.02.2022 08:29:16</t>
  </si>
  <si>
    <t>09.02.2022 09:29:13</t>
  </si>
  <si>
    <t>ÇAMLI KÖYÜ TR-1 35-10-L00024_912601403_912601403</t>
  </si>
  <si>
    <t>09.02.2022 20:01:54</t>
  </si>
  <si>
    <t>09.02.2022 20:43:11</t>
  </si>
  <si>
    <t>DİNDARLI TR-1 45-79-M00416_D_56386121_56386121</t>
  </si>
  <si>
    <t>09.02.2022 12:00:48</t>
  </si>
  <si>
    <t>09.02.2022 14:57:04</t>
  </si>
  <si>
    <t>KAYAPINAR KÖK 45-71-M02146_KAYAPINAR M06_60777384</t>
  </si>
  <si>
    <t>09.02.2022 00:55:10</t>
  </si>
  <si>
    <t>09.02.2022 02:12:50</t>
  </si>
  <si>
    <t>09.02.2022 09:35:00</t>
  </si>
  <si>
    <t>09.02.2022 10:11:30</t>
  </si>
  <si>
    <t>SÖĞÜTÖREN TR-1 35-20-L00347_35-20-L00347_2360688</t>
  </si>
  <si>
    <t>09.02.2022 07:21:50</t>
  </si>
  <si>
    <t>09.02.2022 10:44:54</t>
  </si>
  <si>
    <t>CERİTLER TR-1 35-31-L00117_956588870_956588870</t>
  </si>
  <si>
    <t>09.02.2022 15:35:15</t>
  </si>
  <si>
    <t>09.02.2022 18:26:29</t>
  </si>
  <si>
    <t>L-99 DÜZCE TR-1 35-14-L00099_A_56367480_56367480</t>
  </si>
  <si>
    <t>09.02.2022 10:06:54</t>
  </si>
  <si>
    <t>09.02.2022 14:34:50</t>
  </si>
  <si>
    <t>KISIKKÖY YENİ MAH. TR-1 35-22-M00137_B_56353935_56353935</t>
  </si>
  <si>
    <t>09.02.2022 13:51:36</t>
  </si>
  <si>
    <t>09.02.2022 18:39:04</t>
  </si>
  <si>
    <t>SIRIMLI CINGILLAR TR-4 35-31-L00195_47908951_56385442_56385442</t>
  </si>
  <si>
    <t>09.02.2022 22:56:06</t>
  </si>
  <si>
    <t>10.02.2022 01:30:13</t>
  </si>
  <si>
    <t>YENİ FOÇA TR-27 35-23-M00027_950426473_950426473</t>
  </si>
  <si>
    <t>09.02.2022 17:47:43</t>
  </si>
  <si>
    <t>09.02.2022 20:02:34</t>
  </si>
  <si>
    <t>DM-14/3 45-71-M00387_953243792_953243792</t>
  </si>
  <si>
    <t>09.02.2022 17:21:00</t>
  </si>
  <si>
    <t>09.02.2022 19:57:30</t>
  </si>
  <si>
    <t>09.02.2022 03:56:28</t>
  </si>
  <si>
    <t>09.02.2022 04:02:42</t>
  </si>
  <si>
    <t>MURADİYE TR-2 SU DEPOSU 45-71-M00199_953243995_953243995</t>
  </si>
  <si>
    <t>09.02.2022 16:51:28</t>
  </si>
  <si>
    <t>09.02.2022 20:17:32</t>
  </si>
  <si>
    <t>KATIRALAN TR-1 35-30-M00160_DIREK TIPI TRAFO HUCRESI H01_2041611</t>
  </si>
  <si>
    <t>09.02.2022 08:57:49</t>
  </si>
  <si>
    <t>09.02.2022 10:59:33</t>
  </si>
  <si>
    <t>SALUR KÖK 45-75-M00062_GÜNEŞLİ M04_72037123</t>
  </si>
  <si>
    <t>09.02.2022 01:55:37</t>
  </si>
  <si>
    <t>09.02.2022 07:11:46</t>
  </si>
  <si>
    <t>09.02.2022 14:22:04</t>
  </si>
  <si>
    <t>09.02.2022 19:38:50</t>
  </si>
  <si>
    <t>M-2077 35-09-M02077_97814227_97814227</t>
  </si>
  <si>
    <t>09.02.2022 14:54:43</t>
  </si>
  <si>
    <t>09.02.2022 16:39:42</t>
  </si>
  <si>
    <t>AYDINLAR TR-1 45-80-M00165_956547533_956547533</t>
  </si>
  <si>
    <t>09.02.2022 19:57:18</t>
  </si>
  <si>
    <t>09.02.2022 21:29:05</t>
  </si>
  <si>
    <t>OVACIK TR-1 35-31-L00151_47822047_56352999_56352999</t>
  </si>
  <si>
    <t>09.02.2022 15:26:26</t>
  </si>
  <si>
    <t>09.02.2022 19:47:45</t>
  </si>
  <si>
    <t>GÖÇBEYLİ TR-3 35-16-M00018_47430069_56399991_56399991</t>
  </si>
  <si>
    <t>09.02.2022 09:03:07</t>
  </si>
  <si>
    <t>09.02.2022 13:53:00</t>
  </si>
  <si>
    <t>K-259 35-02-K00259_910490613_910490613</t>
  </si>
  <si>
    <t>09.02.2022 21:05:29</t>
  </si>
  <si>
    <t>09.02.2022 22:55:22</t>
  </si>
  <si>
    <t>ÇARIKTEKKE MAH.TR-1 45-73-M00722_A_56391172_56391172</t>
  </si>
  <si>
    <t>09.02.2022 11:35:03</t>
  </si>
  <si>
    <t>09.02.2022 16:03:44</t>
  </si>
  <si>
    <t>DM-4/TR-15 (ESKİ TR-14) 35-26-M00014_C _53083235</t>
  </si>
  <si>
    <t>09.02.2022 08:06:26</t>
  </si>
  <si>
    <t>09.02.2022 10:09:48</t>
  </si>
  <si>
    <t>YANIKKÖY TR-1 35-28-M00215_C_56376607_56376607</t>
  </si>
  <si>
    <t>09.02.2022 13:27:00</t>
  </si>
  <si>
    <t>09.02.2022 13:48:56</t>
  </si>
  <si>
    <t>KIZILÇUKUR TR-5 KESKİN 45-79-M00469_A_56386046_56386046</t>
  </si>
  <si>
    <t>09.02.2022 21:52:04</t>
  </si>
  <si>
    <t>09.02.2022 23:11:42</t>
  </si>
  <si>
    <t>CAN TEREYAĞLARI ÖZEL TR 35-13-M00008Ö_ M03_2304088</t>
  </si>
  <si>
    <t>09.02.2022 16:37:01</t>
  </si>
  <si>
    <t>09.02.2022 18:10:33</t>
  </si>
  <si>
    <t>ÇATALKAYA KÖYÜ TR-2 35-21-L00172_953367286_953367286</t>
  </si>
  <si>
    <t>09.02.2022 13:05:56</t>
  </si>
  <si>
    <t>09.02.2022 15:06:37</t>
  </si>
  <si>
    <t>K-299 35-02-K00299_99982855_99982855</t>
  </si>
  <si>
    <t>09.02.2022 19:47:06</t>
  </si>
  <si>
    <t>09.02.2022 20:34:19</t>
  </si>
  <si>
    <t>AYRANCILAR DM-5 35-26-M00807_DM-5/8 M04_2336123</t>
  </si>
  <si>
    <t>09.02.2022 09:21:11</t>
  </si>
  <si>
    <t>09.02.2022 18:56:00</t>
  </si>
  <si>
    <t>09.02.2022 10:49:24</t>
  </si>
  <si>
    <t>09.02.2022 18:04:22</t>
  </si>
  <si>
    <t>SAĞRAKÇI TR-1 45-72-L00219_B_56406417_56406417</t>
  </si>
  <si>
    <t>09.02.2022 12:21:57</t>
  </si>
  <si>
    <t>09.02.2022 14:07:22</t>
  </si>
  <si>
    <t>BADEMBÜKÜ TR-1 35-21-L00075_B_76840971_76840971</t>
  </si>
  <si>
    <t>09.02.2022 10:22:51</t>
  </si>
  <si>
    <t>09.02.2022 13:03:22</t>
  </si>
  <si>
    <t>AKKEÇİLİ TR-4 45-73-M00424_945667882_945667882</t>
  </si>
  <si>
    <t>09.02.2022 15:26:39</t>
  </si>
  <si>
    <t>09.02.2022 17:45:13</t>
  </si>
  <si>
    <t>SOMA KÖYLER DM-2 45-82-M00125_SAVAŞTEPE 34.5 M09_2304041</t>
  </si>
  <si>
    <t>09.02.2022 00:34:23</t>
  </si>
  <si>
    <t>09.02.2022 01:54:02</t>
  </si>
  <si>
    <t>TR-18 35-32-L00018_35-32-L00018_2347652</t>
  </si>
  <si>
    <t>09.02.2022 09:35:18</t>
  </si>
  <si>
    <t>09.02.2022 17:29:01</t>
  </si>
  <si>
    <t>L-261 SİTESPOR 35-18-L00261_950450750_950450750</t>
  </si>
  <si>
    <t>09.02.2022 18:22:03</t>
  </si>
  <si>
    <t>10.02.2022 01:55:28</t>
  </si>
  <si>
    <t>K-618 35-04-K00618_99370472_99370472</t>
  </si>
  <si>
    <t>09.02.2022 13:56:45</t>
  </si>
  <si>
    <t>09.02.2022 17:45:48</t>
  </si>
  <si>
    <t>L-525 SAĞLIKÇILAR 35-18-L00525_49947525_56377336_56377336</t>
  </si>
  <si>
    <t>09.02.2022 08:49:03</t>
  </si>
  <si>
    <t>09.02.2022 12:48:24</t>
  </si>
  <si>
    <t>09.02.2022 19:21:00</t>
  </si>
  <si>
    <t>09.02.2022 20:39:43</t>
  </si>
  <si>
    <t>DOĞANCI TR-12 35-31-L00339_47793595_56351957_56351957</t>
  </si>
  <si>
    <t>09.02.2022 11:59:13</t>
  </si>
  <si>
    <t>K-495 35-01-K00495_C_56376938_56376938</t>
  </si>
  <si>
    <t>09.02.2022 13:50:40</t>
  </si>
  <si>
    <t>09.02.2022 15:52:19</t>
  </si>
  <si>
    <t>09.02.2022 18:37:43</t>
  </si>
  <si>
    <t>09.02.2022 19:49:16</t>
  </si>
  <si>
    <t>OĞLANANASI TR-2 35-22-M00255_A_56353716_56353716</t>
  </si>
  <si>
    <t>09.02.2022 16:24:48</t>
  </si>
  <si>
    <t>09.02.2022 19:03:30</t>
  </si>
  <si>
    <t>09.02.2022 11:12:28</t>
  </si>
  <si>
    <t>09.02.2022 11:16:00</t>
  </si>
  <si>
    <t>PAYAMLI M-5 35-25-M00161__72371814_72371814</t>
  </si>
  <si>
    <t>09.02.2022 14:52:49</t>
  </si>
  <si>
    <t>09.02.2022 15:22:09</t>
  </si>
  <si>
    <t>M-1856 YAKAKÖY TR-5 35-02-M01856_C_56367053_56367053</t>
  </si>
  <si>
    <t>09.02.2022 09:43:27</t>
  </si>
  <si>
    <t>09.02.2022 10:29:33</t>
  </si>
  <si>
    <t>L-36 35-18-L00036__72410820_72410820</t>
  </si>
  <si>
    <t>09.02.2022 04:58:21</t>
  </si>
  <si>
    <t>09.02.2022 09:29:42</t>
  </si>
  <si>
    <t>09.02.2022 00:27:31</t>
  </si>
  <si>
    <t>09.02.2022 04:24:00</t>
  </si>
  <si>
    <t>YILMAZ DM 45-80-M02976_956560967_956560967</t>
  </si>
  <si>
    <t>09.02.2022 18:25:00</t>
  </si>
  <si>
    <t>09.02.2022 21:50:59</t>
  </si>
  <si>
    <t>HAYKIRAN TR-1 35-28-M00200__72372588_72372588</t>
  </si>
  <si>
    <t>09.02.2022 07:05:15</t>
  </si>
  <si>
    <t>09.02.2022 11:35:34</t>
  </si>
  <si>
    <t>09.02.2022 18:54:56</t>
  </si>
  <si>
    <t>09.02.2022 19:42:56</t>
  </si>
  <si>
    <t>09.02.2022 09:43:57</t>
  </si>
  <si>
    <t>09.02.2022 16:40:19</t>
  </si>
  <si>
    <t>ÇAYBAŞI DM-1/11 35-26-L00215_956605851_956605851</t>
  </si>
  <si>
    <t>09.02.2022 13:08:53</t>
  </si>
  <si>
    <t>09.02.2022 14:57:06</t>
  </si>
  <si>
    <t>BURUNCUK KÖK 35-20-L00273_ZEYTİNOVA DAĞ GRUBU L02_66528810</t>
  </si>
  <si>
    <t>09.02.2022 20:53:08</t>
  </si>
  <si>
    <t>09.02.2022 22:11:28</t>
  </si>
  <si>
    <t>SUDELİĞİ KÖK 45-72-L00111_DİNGİLLER ÇIKIŞI L03_66544651</t>
  </si>
  <si>
    <t>09.02.2022 06:28:37</t>
  </si>
  <si>
    <t>09.02.2022 09:48:00</t>
  </si>
  <si>
    <t>KUŞÇULAR DM-2 35-19-M00515_KUŞÇULAR DM M02_80470427</t>
  </si>
  <si>
    <t>09.02.2022 11:47:26</t>
  </si>
  <si>
    <t>09.02.2022 12:25:33</t>
  </si>
  <si>
    <t>09.02.2022 12:21:06</t>
  </si>
  <si>
    <t>09.02.2022 17:02:51</t>
  </si>
  <si>
    <t>09.02.2022 17:08:03</t>
  </si>
  <si>
    <t>09.02.2022 18:32:44</t>
  </si>
  <si>
    <t>09.02.2022 04:14:40</t>
  </si>
  <si>
    <t>09.02.2022 04:15:00</t>
  </si>
  <si>
    <t>BELEN TR-1 35-28-M00205_A_56357834_56357834</t>
  </si>
  <si>
    <t>09.02.2022 15:11:00</t>
  </si>
  <si>
    <t>09.02.2022 16:12:42</t>
  </si>
  <si>
    <t>VİLLAKENT TR-10 35-28-M00385_953372084_953372084</t>
  </si>
  <si>
    <t>09.02.2022 17:31:07</t>
  </si>
  <si>
    <t>09.02.2022 18:12:05</t>
  </si>
  <si>
    <t>ÖZBEY TR-4 35-26-L00414_95000072146_95000072146</t>
  </si>
  <si>
    <t>09.02.2022 11:15:47</t>
  </si>
  <si>
    <t>09.02.2022 14:24:20</t>
  </si>
  <si>
    <t>DM-2/21 45-72-M00611_DAHİLİ TRAFO M02_79594551</t>
  </si>
  <si>
    <t>09.02.2022 14:22:29</t>
  </si>
  <si>
    <t>09.02.2022 14:47:17</t>
  </si>
  <si>
    <t>KARAKÖY TR-1 45-83-L00295_45-83-L00295_2356901</t>
  </si>
  <si>
    <t>09.02.2022 10:32:00</t>
  </si>
  <si>
    <t>09.02.2022 12:24:03</t>
  </si>
  <si>
    <t>DEREBEBEKLER TR-1 35-15-L00481_B_56361912_56361912</t>
  </si>
  <si>
    <t>09.02.2022 21:19:14</t>
  </si>
  <si>
    <t>10.02.2022 06:02:37</t>
  </si>
  <si>
    <t>M-1335 KAYADİBİ KÖK 35-02-M01335_M-2625 M07_72281500</t>
  </si>
  <si>
    <t>09.02.2022 01:17:24</t>
  </si>
  <si>
    <t>09.02.2022 01:25:34</t>
  </si>
  <si>
    <t>TR-1 35-15-M00001_950381265_950381265</t>
  </si>
  <si>
    <t>09.02.2022 11:45:17</t>
  </si>
  <si>
    <t>09.02.2022 19:16:52</t>
  </si>
  <si>
    <t>YENİFOÇA TR-11 35-23-M00011_B_56394366_56394366</t>
  </si>
  <si>
    <t>09.02.2022 11:16:03</t>
  </si>
  <si>
    <t>09.02.2022 12:40:26</t>
  </si>
  <si>
    <t>YAKAKÖY ULUBEY TR-1 45-75-M00263_C_56391318_56391318</t>
  </si>
  <si>
    <t>09.02.2022 13:29:00</t>
  </si>
  <si>
    <t>09.02.2022 14:24:19</t>
  </si>
  <si>
    <t>ÇUKURALTI M-19 35-25-M00067_A_80740125_80740125</t>
  </si>
  <si>
    <t>09.02.2022 10:45:21</t>
  </si>
  <si>
    <t>ERGENEKON TR-2 45-83-L00139_955151823_955151823</t>
  </si>
  <si>
    <t>09.02.2022 19:31:56</t>
  </si>
  <si>
    <t>09.02.2022 21:24:44</t>
  </si>
  <si>
    <t>HAVA RADAR MEVZİ KOM. ÖZEL TR 35-21-L00095Ö_DIREK TIPI TRAFO HUCRESI H01_2085339</t>
  </si>
  <si>
    <t>09.02.2022 17:24:15</t>
  </si>
  <si>
    <t>09.02.2022 19:54:38</t>
  </si>
  <si>
    <t>AHMETBEYLİ MAYDANOZ M-7 35-22-M00245_95001246767_95001246767</t>
  </si>
  <si>
    <t>09.02.2022 16:44:45</t>
  </si>
  <si>
    <t>09.02.2022 20:10:10</t>
  </si>
  <si>
    <t>TR-139 35-16-L00139_953356482_953356482</t>
  </si>
  <si>
    <t>09.02.2022 20:18:51</t>
  </si>
  <si>
    <t>09.02.2022 23:15:11</t>
  </si>
  <si>
    <t>KAYAPINAR KÖK 45-71-M02146_HatBaşıAyırıcı_53134567 M05_53134567</t>
  </si>
  <si>
    <t>09.02.2022 15:41:57</t>
  </si>
  <si>
    <t>09.02.2022 19:32:15</t>
  </si>
  <si>
    <t>SÖĞÜTÖREN TR-3 35-20-L00349_955193508_955193508</t>
  </si>
  <si>
    <t>09.02.2022 10:19:16</t>
  </si>
  <si>
    <t>09.02.2022 11:06:42</t>
  </si>
  <si>
    <t>SARUHANLI TR-25 45-80-M00025_7354207_56384793_56384793</t>
  </si>
  <si>
    <t>09.02.2022 16:08:12</t>
  </si>
  <si>
    <t>09.02.2022 17:32:30</t>
  </si>
  <si>
    <t>09.02.2022 23:42:01</t>
  </si>
  <si>
    <t>10.02.2022 00:42:10</t>
  </si>
  <si>
    <t>09.02.2022 09:35:17</t>
  </si>
  <si>
    <t>09.02.2022 12:03:26</t>
  </si>
  <si>
    <t>09.02.2022 07:49:46</t>
  </si>
  <si>
    <t>09.02.2022 12:36:27</t>
  </si>
  <si>
    <t>09.02.2022 06:51:21</t>
  </si>
  <si>
    <t>09.02.2022 08:08:01</t>
  </si>
  <si>
    <t>TR-22 35-16-L00022_953316714_953316714</t>
  </si>
  <si>
    <t>09.02.2022 18:46:00</t>
  </si>
  <si>
    <t>09.02.2022 19:19:11</t>
  </si>
  <si>
    <t>09.02.2022 00:13:21</t>
  </si>
  <si>
    <t>09.02.2022 02:52:10</t>
  </si>
  <si>
    <t>TOPARLAR TR-1 35-29-L00323_950327501_950327501</t>
  </si>
  <si>
    <t>09.02.2022 16:05:39</t>
  </si>
  <si>
    <t>09.02.2022 19:22:19</t>
  </si>
  <si>
    <t>09.02.2022 05:44:33</t>
  </si>
  <si>
    <t>09.02.2022 07:24:12</t>
  </si>
  <si>
    <t>ALMAK TM 35-17-A00003_HatBaşıAyırıcı_65314110 M28_65314110</t>
  </si>
  <si>
    <t>09.02.2022 11:44:11</t>
  </si>
  <si>
    <t>09.02.2022 13:27:45</t>
  </si>
  <si>
    <t>ALAŞEHİR TR-34 45-73-M00034_TR-35 M03_61347334</t>
  </si>
  <si>
    <t>09.02.2022 09:14:03</t>
  </si>
  <si>
    <t>09.02.2022 13:25:23</t>
  </si>
  <si>
    <t>09.02.2022 19:44:32</t>
  </si>
  <si>
    <t>09.02.2022 22:51:48</t>
  </si>
  <si>
    <t>UMURLU TR-5 35-31-L00358_47784496_56352975_56352975</t>
  </si>
  <si>
    <t>09.02.2022 10:51:24</t>
  </si>
  <si>
    <t>09.02.2022 13:00:50</t>
  </si>
  <si>
    <t>KOCAKAĞAN TR-1 45-72-L00223_B_56406394_56406394</t>
  </si>
  <si>
    <t>09.02.2022 13:30:50</t>
  </si>
  <si>
    <t>09.02.2022 15:11:53</t>
  </si>
  <si>
    <t>MORDOĞAN TR-27 35-21-L00154_953357047_953357047</t>
  </si>
  <si>
    <t>09.02.2022 14:23:06</t>
  </si>
  <si>
    <t>09.02.2022 17:18:03</t>
  </si>
  <si>
    <t>TAYTAN OFİS KÖK 45-78-M00314_HatBaşıAyırıcı_53140385 M014_53140385</t>
  </si>
  <si>
    <t>09.02.2022 17:07:00</t>
  </si>
  <si>
    <t>09.02.2022 18:01:16</t>
  </si>
  <si>
    <t>KATRANCI TR-1 35-16-M00087_35-16-M00087_2352445</t>
  </si>
  <si>
    <t>09.02.2022 02:59:01</t>
  </si>
  <si>
    <t>09.02.2022 06:16:36</t>
  </si>
  <si>
    <t>09.02.2022 09:09:00</t>
  </si>
  <si>
    <t>09.02.2022 10:15:16</t>
  </si>
  <si>
    <t>09.02.2022 14:12:00</t>
  </si>
  <si>
    <t>09.02.2022 14:14:52</t>
  </si>
  <si>
    <t>İĞDECİK TR-3 45-71-M00080_A_56403745_56403745</t>
  </si>
  <si>
    <t>09.02.2022 11:17:02</t>
  </si>
  <si>
    <t>09.02.2022 15:58:29</t>
  </si>
  <si>
    <t>09.02.2022 22:49:21</t>
  </si>
  <si>
    <t>09.02.2022 23:17:26</t>
  </si>
  <si>
    <t>K-558 35-01-K00558_911607586_911607586</t>
  </si>
  <si>
    <t>09.02.2022 01:27:00</t>
  </si>
  <si>
    <t>09.02.2022 06:21:50</t>
  </si>
  <si>
    <t>AKÇAŞEHİR AKKUYU TR-3 35-29-L00175__81571106_81571106</t>
  </si>
  <si>
    <t>09.02.2022 13:45:15</t>
  </si>
  <si>
    <t>09.02.2022 15:08:46</t>
  </si>
  <si>
    <t>ÇAKIRBEYLİ TR-1 35-26-M00486_95000025399_95000025399</t>
  </si>
  <si>
    <t>09.02.2022 11:28:58</t>
  </si>
  <si>
    <t>09.02.2022 13:01:29</t>
  </si>
  <si>
    <t>TEPECİK KÖPRÜ DM 35-14-M00332_HatBaşıAyırıcı_53138747 M07_53138747</t>
  </si>
  <si>
    <t>09.02.2022 10:40:23</t>
  </si>
  <si>
    <t>09.02.2022 18:02:47</t>
  </si>
  <si>
    <t>DEĞİRMENDERE TR-1 45-73-M00298_44572441_56387049_56387049</t>
  </si>
  <si>
    <t>09.02.2022 19:22:00</t>
  </si>
  <si>
    <t>09.02.2022 21:44:56</t>
  </si>
  <si>
    <t>BADEMLER TR-5 35-19-L00330_35-19-L00330_2375383</t>
  </si>
  <si>
    <t>09.02.2022 12:02:02</t>
  </si>
  <si>
    <t>09.02.2022 19:53:50</t>
  </si>
  <si>
    <t>09.02.2022 03:05:42</t>
  </si>
  <si>
    <t>09.02.2022 03:09:20</t>
  </si>
  <si>
    <t>09.02.2022 10:18:09</t>
  </si>
  <si>
    <t>09.02.2022 12:46:05</t>
  </si>
  <si>
    <t>09.02.2022 20:12:24</t>
  </si>
  <si>
    <t>10.02.2022 03:28:26</t>
  </si>
  <si>
    <t>09.02.2022 17:32:00</t>
  </si>
  <si>
    <t>09.02.2022 21:02:39</t>
  </si>
  <si>
    <t>BOZKÖY-1 35-26-M00480_956610955_956610955</t>
  </si>
  <si>
    <t>10.02.2022 22:14:27</t>
  </si>
  <si>
    <t>11.02.2022 00:42:52</t>
  </si>
  <si>
    <t>10.02.2022 11:32:50</t>
  </si>
  <si>
    <t>10.02.2022 15:50:00</t>
  </si>
  <si>
    <t>DOĞANCI TR-2 35-31-L00335_47797529_56352356_56352356</t>
  </si>
  <si>
    <t>10.02.2022 12:11:34</t>
  </si>
  <si>
    <t>10.02.2022 15:22:07</t>
  </si>
  <si>
    <t>L-45 JANDARMA SİTESİ 35-14-L00045_956645835_956645835</t>
  </si>
  <si>
    <t>10.02.2022 11:57:43</t>
  </si>
  <si>
    <t>10.02.2022 14:42:33</t>
  </si>
  <si>
    <t>TR-46 35-15-L00046_48874670_56366524_56366524</t>
  </si>
  <si>
    <t>10.02.2022 15:14:46</t>
  </si>
  <si>
    <t>10.02.2022 19:19:05</t>
  </si>
  <si>
    <t>K-595 35-01-K00595_912417678_912417678</t>
  </si>
  <si>
    <t>10.02.2022 15:55:33</t>
  </si>
  <si>
    <t>10.02.2022 19:57:51</t>
  </si>
  <si>
    <t>L-77 ARDACAN SİTESİ 35-14-L00077_956656915_956656915</t>
  </si>
  <si>
    <t>10.02.2022 16:06:24</t>
  </si>
  <si>
    <t>10.02.2022 18:30:53</t>
  </si>
  <si>
    <t>AŞAĞI KIZILCA TR-2 35-27-L00025_DIREK TIPI TRAFO HUCRESI H01_2048082</t>
  </si>
  <si>
    <t>10.02.2022 23:19:25</t>
  </si>
  <si>
    <t>11.02.2022 01:58:42</t>
  </si>
  <si>
    <t>MORDOĞAN TR-28 35-21-L00156_953364813_953364813</t>
  </si>
  <si>
    <t>10.02.2022 10:45:08</t>
  </si>
  <si>
    <t>10.02.2022 13:27:19</t>
  </si>
  <si>
    <t>ŞAŞAL TR-1 35-22-M00283_35-22-M00283_2374220</t>
  </si>
  <si>
    <t>10.02.2022 08:47:22</t>
  </si>
  <si>
    <t>10.02.2022 12:35:20</t>
  </si>
  <si>
    <t>MENDERES DM-2/TR-1 35-22-M00300_955286854_955286854</t>
  </si>
  <si>
    <t>10.02.2022 09:47:50</t>
  </si>
  <si>
    <t>10.02.2022 14:14:57</t>
  </si>
  <si>
    <t>10.02.2022 09:20:07</t>
  </si>
  <si>
    <t>10.02.2022 18:07:07</t>
  </si>
  <si>
    <t>10.02.2022 01:16:44</t>
  </si>
  <si>
    <t>10.02.2022 01:55:52</t>
  </si>
  <si>
    <t>K-1809 35-01-K01809_R R1_5869126</t>
  </si>
  <si>
    <t>10.02.2022 12:31:04</t>
  </si>
  <si>
    <t>10.02.2022 14:47:48</t>
  </si>
  <si>
    <t>DELEMENLER KÖK 45-73-M00490_HatBaşıAyırıcı_53136539 M05_53136539</t>
  </si>
  <si>
    <t>10.02.2022 09:51:35</t>
  </si>
  <si>
    <t>10.02.2022 16:47:00</t>
  </si>
  <si>
    <t>DM-18/06 (DEREKENARI) 45-71-M00256_953173843_953173843</t>
  </si>
  <si>
    <t>10.02.2022 21:05:38</t>
  </si>
  <si>
    <t>10.02.2022 23:42:33</t>
  </si>
  <si>
    <t>10.02.2022 09:38:19</t>
  </si>
  <si>
    <t>10.02.2022 18:03:08</t>
  </si>
  <si>
    <t>10.02.2022 14:17:00</t>
  </si>
  <si>
    <t>10.02.2022 15:51:00</t>
  </si>
  <si>
    <t>ARMUTLU DM-2/TR-34 35-27-L00347_D_65513951_65513951</t>
  </si>
  <si>
    <t>10.02.2022 10:32:14</t>
  </si>
  <si>
    <t>10.02.2022 14:38:50</t>
  </si>
  <si>
    <t>BİRGİ TR-12 35-15-L00267_950391070_950391070</t>
  </si>
  <si>
    <t>10.02.2022 08:59:55</t>
  </si>
  <si>
    <t>10.02.2022 11:59:46</t>
  </si>
  <si>
    <t>10.02.2022 09:44:10</t>
  </si>
  <si>
    <t>10.02.2022 17:55:19</t>
  </si>
  <si>
    <t>L-23 ESKİ POSTANE ÖNÜ 35-14-L00023_956660847_956660847</t>
  </si>
  <si>
    <t>10.02.2022 14:16:19</t>
  </si>
  <si>
    <t>10.02.2022 16:56:46</t>
  </si>
  <si>
    <t>M-3176(YATIRIM REZERVE) 35-03-M03176_910269767_910269767</t>
  </si>
  <si>
    <t>10.02.2022 11:08:50</t>
  </si>
  <si>
    <t>10.02.2022 18:47:15</t>
  </si>
  <si>
    <t>TR-1/62 45-72-M00062_A_56392951_56392951</t>
  </si>
  <si>
    <t>10.02.2022 14:58:26</t>
  </si>
  <si>
    <t>10.02.2022 17:59:30</t>
  </si>
  <si>
    <t>K-335 35-03-K00335_35-03-K00335_2348103</t>
  </si>
  <si>
    <t>10.02.2022 09:04:40</t>
  </si>
  <si>
    <t>10.02.2022 16:39:46</t>
  </si>
  <si>
    <t>DM-2/4 35-18-L00590_6053937_56392417_56392417</t>
  </si>
  <si>
    <t>10.02.2022 08:41:40</t>
  </si>
  <si>
    <t>10.02.2022 12:23:39</t>
  </si>
  <si>
    <t>TR-1/24 45-72-M00024_956480934_956480934</t>
  </si>
  <si>
    <t>10.02.2022 16:35:47</t>
  </si>
  <si>
    <t>10.02.2022 17:30:06</t>
  </si>
  <si>
    <t>M-531 KAVAKLIDERE KÖK 35-02-M00531__76654977_76654977</t>
  </si>
  <si>
    <t>10.02.2022 12:15:14</t>
  </si>
  <si>
    <t>10.02.2022 16:23:07</t>
  </si>
  <si>
    <t>ÇAYKÖY TR-1 45-86-M00173_C_56401464_56401464</t>
  </si>
  <si>
    <t>10.02.2022 16:03:26</t>
  </si>
  <si>
    <t>10.02.2022 17:00:11</t>
  </si>
  <si>
    <t>KARAKUYU KÖK 35-22-M00091_NOHUT GÖLÜ(KÖY SULAMA) M01_72111686</t>
  </si>
  <si>
    <t>10.02.2022 08:50:00</t>
  </si>
  <si>
    <t>10.02.2022 11:15:34</t>
  </si>
  <si>
    <t>10.02.2022 11:45:43</t>
  </si>
  <si>
    <t>10.02.2022 11:51:11</t>
  </si>
  <si>
    <t>DM-21/20(TARIK ALMIŞ) 45-71-M00477_45-71-M00477_72108792</t>
  </si>
  <si>
    <t>10.02.2022 09:08:00</t>
  </si>
  <si>
    <t>10.02.2022 17:18:00</t>
  </si>
  <si>
    <t>SOMA TR-3 45-82-M00003_945541674_945541674</t>
  </si>
  <si>
    <t>10.02.2022 13:07:04</t>
  </si>
  <si>
    <t>10.02.2022 13:58:07</t>
  </si>
  <si>
    <t>K-294 35-04-K00294_99038537_99038537</t>
  </si>
  <si>
    <t>10.02.2022 13:48:19</t>
  </si>
  <si>
    <t>10.02.2022 21:44:53</t>
  </si>
  <si>
    <t>M-3122 35-10-M03122_915155900_915155900</t>
  </si>
  <si>
    <t>10.02.2022 01:11:37</t>
  </si>
  <si>
    <t>10.02.2022 03:14:12</t>
  </si>
  <si>
    <t>DAĞHACIYUSUF TR-4 45-73-M01228_945654104_945654104</t>
  </si>
  <si>
    <t>10.02.2022 09:59:58</t>
  </si>
  <si>
    <t>10.02.2022 11:43:36</t>
  </si>
  <si>
    <t>SEYREKLİ TR-2 35-15-L00440_B_56370344_56370344</t>
  </si>
  <si>
    <t>10.02.2022 07:54:29</t>
  </si>
  <si>
    <t>10.02.2022 10:14:49</t>
  </si>
  <si>
    <t>HACI HALİLLER DM 45-71-M00065_ŞENAY TARIM M06_72237343</t>
  </si>
  <si>
    <t>10.02.2022 12:22:21</t>
  </si>
  <si>
    <t>10.02.2022 15:21:33</t>
  </si>
  <si>
    <t>GÜMÜLDÜR DM-6 (M-17) 35-25-M00017_GÜMÜLDÜR DM M03_72088152</t>
  </si>
  <si>
    <t>10.02.2022 03:18:01</t>
  </si>
  <si>
    <t>10.02.2022 04:48:49</t>
  </si>
  <si>
    <t>K-2864 35-01-K02864_A_56373196_56373196</t>
  </si>
  <si>
    <t>10.02.2022 11:10:57</t>
  </si>
  <si>
    <t>10.02.2022 14:57:55</t>
  </si>
  <si>
    <t>OLGUNLAR TR-6 35-31-L00221_47890069_56378882_56378882</t>
  </si>
  <si>
    <t>10.02.2022 07:18:26</t>
  </si>
  <si>
    <t>10.02.2022 09:58:23</t>
  </si>
  <si>
    <t>ŞEHİTLER TR-2 35-26-L00162_DIREK TIPI TRAFO HUCRESI H01_2041366</t>
  </si>
  <si>
    <t>10.02.2022 09:10:20</t>
  </si>
  <si>
    <t>10.02.2022 17:13:00</t>
  </si>
  <si>
    <t>UZUNKUYU TR-1 35-19-M00203_95001258459_95001258459</t>
  </si>
  <si>
    <t>10.02.2022 19:09:43</t>
  </si>
  <si>
    <t>10.02.2022 21:44:37</t>
  </si>
  <si>
    <t>ÇAKIRCA ALİ TR-1 45-73-M00557_945648968_945648968</t>
  </si>
  <si>
    <t>10.02.2022 18:41:18</t>
  </si>
  <si>
    <t>10.02.2022 21:55:17</t>
  </si>
  <si>
    <t>10.02.2022 13:25:22</t>
  </si>
  <si>
    <t>10.02.2022 15:56:20</t>
  </si>
  <si>
    <t>TR-97 MENTEŞ YOLU 35-19-L00097_956700759_956700759</t>
  </si>
  <si>
    <t>10.02.2022 13:01:38</t>
  </si>
  <si>
    <t>10.02.2022 15:52:20</t>
  </si>
  <si>
    <t>L-11 PTT ÖNÜ 35-14-L00011_956653325_956653325</t>
  </si>
  <si>
    <t>10.02.2022 17:01:27</t>
  </si>
  <si>
    <t>10.02.2022 18:54:06</t>
  </si>
  <si>
    <t>10.02.2022 18:05:01</t>
  </si>
  <si>
    <t>10.02.2022 18:25:35</t>
  </si>
  <si>
    <t>_956580944_956580944</t>
  </si>
  <si>
    <t>10.02.2022 13:58:27</t>
  </si>
  <si>
    <t>10.02.2022 19:23:23</t>
  </si>
  <si>
    <t>K-1362 35-02-K01362_35-02-K01362_2352592</t>
  </si>
  <si>
    <t>10.02.2022 02:24:33</t>
  </si>
  <si>
    <t>10.02.2022 03:52:20</t>
  </si>
  <si>
    <t>10.02.2022 14:42:44</t>
  </si>
  <si>
    <t>10.02.2022 18:36:10</t>
  </si>
  <si>
    <t>SARILAR KÖYÜ TR-2 35-27-L00264_95001194936_95001194936</t>
  </si>
  <si>
    <t>10.02.2022 15:21:59</t>
  </si>
  <si>
    <t>10.02.2022 20:20:53</t>
  </si>
  <si>
    <t>DİNDARLI TR-2 YEŞİLOVA 45-79-M00427_B_56385421_56385421</t>
  </si>
  <si>
    <t>10.02.2022 21:33:26</t>
  </si>
  <si>
    <t>11.02.2022 01:01:17</t>
  </si>
  <si>
    <t>ÇAMLIBEL TR-5 35-20-L00352_955212683_955212683</t>
  </si>
  <si>
    <t>10.02.2022 08:56:13</t>
  </si>
  <si>
    <t>10.02.2022 12:14:21</t>
  </si>
  <si>
    <t>10.02.2022 08:05:10</t>
  </si>
  <si>
    <t>10.02.2022 08:55:55</t>
  </si>
  <si>
    <t>OLGUNLAR TR-6 35-31-L00221_35-31-L00221_2361885</t>
  </si>
  <si>
    <t>10.02.2022 10:26:10</t>
  </si>
  <si>
    <t>10.02.2022 12:40:15</t>
  </si>
  <si>
    <t>M-1826 35-02-M01826_35-02-M01826_2348419</t>
  </si>
  <si>
    <t>10.02.2022 11:22:06</t>
  </si>
  <si>
    <t>10.02.2022 15:03:52</t>
  </si>
  <si>
    <t>_956637309_956637309</t>
  </si>
  <si>
    <t>10.02.2022 15:16:54</t>
  </si>
  <si>
    <t>10.02.2022 16:39:00</t>
  </si>
  <si>
    <t>HACIRAHMANLI TR-14 45-80-M00149_45-80-M00149_2376815</t>
  </si>
  <si>
    <t>10.02.2022 19:01:36</t>
  </si>
  <si>
    <t>10.02.2022 20:04:03</t>
  </si>
  <si>
    <t>10.02.2022 04:32:40</t>
  </si>
  <si>
    <t>10.02.2022 05:52:27</t>
  </si>
  <si>
    <t>10.02.2022 09:09:24</t>
  </si>
  <si>
    <t>10.02.2022 09:12:57</t>
  </si>
  <si>
    <t>M-1276 35-03-M01276_35-03-M01276_2358501</t>
  </si>
  <si>
    <t>10.02.2022 16:38:20</t>
  </si>
  <si>
    <t>10.02.2022 17:37:45</t>
  </si>
  <si>
    <t>DİNDARLI TR-11 45-79-M00528_945554464_945554464</t>
  </si>
  <si>
    <t>10.02.2022 12:06:08</t>
  </si>
  <si>
    <t>10.02.2022 15:58:31</t>
  </si>
  <si>
    <t>GÜZELYALI TM 35-01-A00008_GÜZELYALI-2 K02_2313700</t>
  </si>
  <si>
    <t>10.02.2022 03:02:06</t>
  </si>
  <si>
    <t>10.02.2022 03:04:11</t>
  </si>
  <si>
    <t>MURATLAR TR-1 35-16-M00250_A_56381521_56381521</t>
  </si>
  <si>
    <t>10.02.2022 12:23:15</t>
  </si>
  <si>
    <t>10.02.2022 14:37:50</t>
  </si>
  <si>
    <t>TR-330 35-19-L00369_956696103_956696103</t>
  </si>
  <si>
    <t>10.02.2022 18:39:05</t>
  </si>
  <si>
    <t>10.02.2022 20:14:52</t>
  </si>
  <si>
    <t>SARISU TR-3 35-31-L00081_47816444_56352574_56352574</t>
  </si>
  <si>
    <t>10.02.2022 17:41:35</t>
  </si>
  <si>
    <t>10.02.2022 19:04:27</t>
  </si>
  <si>
    <t>İTOB DM 35-22-M00089_ARITMA M05_2327863</t>
  </si>
  <si>
    <t>10.02.2022 01:43:01</t>
  </si>
  <si>
    <t>10.02.2022 03:19:52</t>
  </si>
  <si>
    <t>10.02.2022 20:38:22</t>
  </si>
  <si>
    <t>10.02.2022 21:16:40</t>
  </si>
  <si>
    <t>ASARLIK TR-14 KÖK 35-28-M00168_ASARLIK TR-16(DM-1/5) M04_66531978</t>
  </si>
  <si>
    <t>10.02.2022 09:25:50</t>
  </si>
  <si>
    <t>10.02.2022 17:18:26</t>
  </si>
  <si>
    <t>L-404 35-18-L00404_950448156_950448156</t>
  </si>
  <si>
    <t>10.02.2022 16:09:45</t>
  </si>
  <si>
    <t>10.02.2022 19:53:15</t>
  </si>
  <si>
    <t>K-3466 35-08-K03466_97682686_97682686</t>
  </si>
  <si>
    <t>10.02.2022 10:40:40</t>
  </si>
  <si>
    <t>10.02.2022 12:45:23</t>
  </si>
  <si>
    <t>BALLICA İM 45-72-A00005_HatBaşıAyırıcı_53139232 L07_53139232</t>
  </si>
  <si>
    <t>10.02.2022 14:58:00</t>
  </si>
  <si>
    <t>10.02.2022 16:26:56</t>
  </si>
  <si>
    <t>M-2079 35-01-M02079_912151242_912151242</t>
  </si>
  <si>
    <t>10.02.2022 09:55:36</t>
  </si>
  <si>
    <t>10.02.2022 11:14:53</t>
  </si>
  <si>
    <t>ALİBEYLİ DM 45-80-M00064_BÜYÜK BELEN M04_72190767</t>
  </si>
  <si>
    <t>10.02.2022 23:47:52</t>
  </si>
  <si>
    <t>11.02.2022 01:40:35</t>
  </si>
  <si>
    <t>ÇATAK TR-4 35-31-L00174_C_65508802_65508802</t>
  </si>
  <si>
    <t>10.02.2022 11:19:00</t>
  </si>
  <si>
    <t>10.02.2022 14:02:34</t>
  </si>
  <si>
    <t>K-1498 35-02-K01498_910035683_910035683</t>
  </si>
  <si>
    <t>10.02.2022 11:00:05</t>
  </si>
  <si>
    <t>10.02.2022 17:10:05</t>
  </si>
  <si>
    <t>L-336 REİSDERE 35-18-L00336_950439122_950439122</t>
  </si>
  <si>
    <t>10.02.2022 08:51:11</t>
  </si>
  <si>
    <t>10.02.2022 13:11:01</t>
  </si>
  <si>
    <t>L-96 35-18-L00096_6347564_56377859_56377859</t>
  </si>
  <si>
    <t>10.02.2022 19:02:00</t>
  </si>
  <si>
    <t>10.02.2022 20:25:43</t>
  </si>
  <si>
    <t>ÜÇYOL KÖK 45-82-M00128_HatBaşıAyırıcı_53136128 M06_53136128</t>
  </si>
  <si>
    <t>10.02.2022 10:27:00</t>
  </si>
  <si>
    <t>10.02.2022 15:54:17</t>
  </si>
  <si>
    <t>BUCA TM 35-03-A00003_Buca-16 K16_2311893</t>
  </si>
  <si>
    <t>10.02.2022 15:39:21</t>
  </si>
  <si>
    <t>10.02.2022 16:38:38</t>
  </si>
  <si>
    <t>10.02.2022 11:48:00</t>
  </si>
  <si>
    <t>10.02.2022 17:14:21</t>
  </si>
  <si>
    <t>10.02.2022 12:10:30</t>
  </si>
  <si>
    <t>10.02.2022 14:53:37</t>
  </si>
  <si>
    <t>BEŞPINARLAR TR-2 35-27-M01165_B_83292733_83292733</t>
  </si>
  <si>
    <t>10.02.2022 12:48:21</t>
  </si>
  <si>
    <t>10.02.2022 15:52:22</t>
  </si>
  <si>
    <t>MURADİYE TR-5 (ESKİ MEZARLIK YANI) 45-71-M00204_A A1_5966162</t>
  </si>
  <si>
    <t>10.02.2022 19:34:00</t>
  </si>
  <si>
    <t>10.02.2022 21:55:42</t>
  </si>
  <si>
    <t>M-1885 35-02-M01885_99470033_99470033</t>
  </si>
  <si>
    <t>10.02.2022 10:59:06</t>
  </si>
  <si>
    <t>10.02.2022 17:48:14</t>
  </si>
  <si>
    <t>ÜRKMEZ M-18 35-25-M00151_956643852_956643852</t>
  </si>
  <si>
    <t>10.02.2022 20:53:25</t>
  </si>
  <si>
    <t>10.02.2022 21:52:28</t>
  </si>
  <si>
    <t>ÇANAKÇI KÖK 45-79-M00194_HatBaşıAyırıcı_53134382 M01_53134382</t>
  </si>
  <si>
    <t>10.02.2022 11:30:41</t>
  </si>
  <si>
    <t>10.02.2022 12:58:24</t>
  </si>
  <si>
    <t>UZUNKÖY TR-1 35-31-L00144_35-31-L00144_72255937</t>
  </si>
  <si>
    <t>10.02.2022 07:08:50</t>
  </si>
  <si>
    <t>10.02.2022 10:27:37</t>
  </si>
  <si>
    <t>GÜZELYALI TM 35-01-A00008_GÜZELYALI-3 K03_2313696</t>
  </si>
  <si>
    <t>10.02.2022 03:02:20</t>
  </si>
  <si>
    <t>10.02.2022 03:08:30</t>
  </si>
  <si>
    <t>KURUCUOVA TR-6 35-15-L00250_950406502_950406502</t>
  </si>
  <si>
    <t>10.02.2022 15:46:36</t>
  </si>
  <si>
    <t>10.02.2022 19:25:51</t>
  </si>
  <si>
    <t>DOĞANCI TR-6 35-31-L00331_35-31-L00331_2364999</t>
  </si>
  <si>
    <t>10.02.2022 08:09:20</t>
  </si>
  <si>
    <t>10.02.2022 11:34:58</t>
  </si>
  <si>
    <t>10.02.2022 09:16:01</t>
  </si>
  <si>
    <t>10.02.2022 17:41:42</t>
  </si>
  <si>
    <t>K-879 35-01-K00879_R_56377171_56377171</t>
  </si>
  <si>
    <t>10.02.2022 11:53:00</t>
  </si>
  <si>
    <t>10.02.2022 12:20:20</t>
  </si>
  <si>
    <t>10.02.2022 01:07:57</t>
  </si>
  <si>
    <t>10.02.2022 01:45:18</t>
  </si>
  <si>
    <t>10.02.2022 10:04:04</t>
  </si>
  <si>
    <t>10.02.2022 12:18:58</t>
  </si>
  <si>
    <t>K-4756 35-04-K04756_912681803_912681803</t>
  </si>
  <si>
    <t>10.02.2022 09:26:34</t>
  </si>
  <si>
    <t>10.02.2022 16:46:02</t>
  </si>
  <si>
    <t>TR-1/2 45-72-M00002_45-72-M00002_2353212</t>
  </si>
  <si>
    <t>10.02.2022 12:23:43</t>
  </si>
  <si>
    <t>10.02.2022 12:44:52</t>
  </si>
  <si>
    <t>K-2340 35-01-K02340_911520353_911520353</t>
  </si>
  <si>
    <t>10.02.2022 19:05:59</t>
  </si>
  <si>
    <t>10.02.2022 21:53:32</t>
  </si>
  <si>
    <t>M-1111 35-08-M01111_35-08-M01111_42042933</t>
  </si>
  <si>
    <t>10.02.2022 11:07:05</t>
  </si>
  <si>
    <t>10.02.2022 11:35:03</t>
  </si>
  <si>
    <t>KARABURÇ KÖK 35-31-L00253_SULAMA GURUBU L04_2337265</t>
  </si>
  <si>
    <t>10.02.2022 05:38:32</t>
  </si>
  <si>
    <t>10.02.2022 06:46:24</t>
  </si>
  <si>
    <t>DM-14/08 45-71-M00385_953243670_953243670</t>
  </si>
  <si>
    <t>10.02.2022 19:42:00</t>
  </si>
  <si>
    <t>10.02.2022 22:11:20</t>
  </si>
  <si>
    <t>KINIK TR-13 35-24-L00013_955222718_955222718</t>
  </si>
  <si>
    <t>10.02.2022 15:14:17</t>
  </si>
  <si>
    <t>10.02.2022 15:43:49</t>
  </si>
  <si>
    <t>OLGUNLAR TR-6 35-31-L00221_47890109_56391030_56391030</t>
  </si>
  <si>
    <t>10.02.2022 16:00:43</t>
  </si>
  <si>
    <t>10.02.2022 21:37:30</t>
  </si>
  <si>
    <t>ÇAMBEL KÖK 35-27-M00619_HatBaşıAyırıcı_53132491 M03_53132491</t>
  </si>
  <si>
    <t>10.02.2022 09:59:06</t>
  </si>
  <si>
    <t>10.02.2022 13:25:29</t>
  </si>
  <si>
    <t>TAYTAN TR-3 45-78-M00306_953299632_953299632</t>
  </si>
  <si>
    <t>10.02.2022 08:22:08</t>
  </si>
  <si>
    <t>10.02.2022 10:24:51</t>
  </si>
  <si>
    <t>KISIK TR-1 (M-135) 35-22-M00135_B_56354284_56354284</t>
  </si>
  <si>
    <t>10.02.2022 10:39:35</t>
  </si>
  <si>
    <t>10.02.2022 13:00:34</t>
  </si>
  <si>
    <t>TR-107 35-15-L00107_950381373_950381373</t>
  </si>
  <si>
    <t>10.02.2022 12:30:45</t>
  </si>
  <si>
    <t>10.02.2022 15:53:18</t>
  </si>
  <si>
    <t>TR-1/64 DM 45-72-M00064_45-72-M00064_66484395</t>
  </si>
  <si>
    <t>10.02.2022 12:21:25</t>
  </si>
  <si>
    <t>10.02.2022 12:59:49</t>
  </si>
  <si>
    <t>ZEYTİNDAĞ TR-1 35-16-M00003_B_56396090_56396090</t>
  </si>
  <si>
    <t>10.02.2022 18:46:19</t>
  </si>
  <si>
    <t>10.02.2022 22:01:39</t>
  </si>
  <si>
    <t>M-2031 GEÇİT 35-02-M02031_M-2599 M05_66686819</t>
  </si>
  <si>
    <t>10.02.2022 09:01:05</t>
  </si>
  <si>
    <t>10.02.2022 10:01:22</t>
  </si>
  <si>
    <t>AŞAĞICUMA TR-1 35-16-M00100_47479516_56396749_56396749</t>
  </si>
  <si>
    <t>10.02.2022 09:33:40</t>
  </si>
  <si>
    <t>10.02.2022 10:39:00</t>
  </si>
  <si>
    <t>L-336 REİSDERE 35-18-L00336_950466037_950466037</t>
  </si>
  <si>
    <t>10.02.2022 17:17:15</t>
  </si>
  <si>
    <t>10.02.2022 21:29:53</t>
  </si>
  <si>
    <t>DERNEKLİ TR-1 35-20-M00039_35-20-M00039_82732237</t>
  </si>
  <si>
    <t>10.02.2022 16:05:34</t>
  </si>
  <si>
    <t>10.02.2022 20:30:49</t>
  </si>
  <si>
    <t>ALÇUK TM 35-17-A00001_HatBaşıAyırıcı_53133714 M30_53133714</t>
  </si>
  <si>
    <t>10.02.2022 08:57:53</t>
  </si>
  <si>
    <t>10.02.2022 15:00:36</t>
  </si>
  <si>
    <t>DM-1/4 35-18-L00579_950454569_950454569</t>
  </si>
  <si>
    <t>10.02.2022 15:20:27</t>
  </si>
  <si>
    <t>11.02.2022 01:20:24</t>
  </si>
  <si>
    <t>10.02.2022 12:25:30</t>
  </si>
  <si>
    <t>10.02.2022 13:23:32</t>
  </si>
  <si>
    <t>L-112 OVACIK 35-18-L00112__72372404_72372404</t>
  </si>
  <si>
    <t>10.02.2022 21:07:19</t>
  </si>
  <si>
    <t>10.02.2022 23:46:42</t>
  </si>
  <si>
    <t>TR-136 35-15-M00136_950382545_950382545</t>
  </si>
  <si>
    <t>10.02.2022 17:47:06</t>
  </si>
  <si>
    <t>10.02.2022 18:48:47</t>
  </si>
  <si>
    <t>10.02.2022 12:50:50</t>
  </si>
  <si>
    <t>10.02.2022 15:30:06</t>
  </si>
  <si>
    <t>HASAN GÜLLER SULAMA 35-26-L00196_10569223_56359357_56359357</t>
  </si>
  <si>
    <t>10.02.2022 16:26:26</t>
  </si>
  <si>
    <t>10.02.2022 17:46:02</t>
  </si>
  <si>
    <t>10.02.2022 13:24:10</t>
  </si>
  <si>
    <t>10.02.2022 13:55:41</t>
  </si>
  <si>
    <t>ARDIÇ MAHALLESİ TR-12 35-21-L00134_C_56378242_56378242</t>
  </si>
  <si>
    <t>10.02.2022 11:47:00</t>
  </si>
  <si>
    <t>10.02.2022 12:49:11</t>
  </si>
  <si>
    <t>K-1040 35-04-K01040_99919193_99919193</t>
  </si>
  <si>
    <t>10.02.2022 20:15:00</t>
  </si>
  <si>
    <t>10.02.2022 21:58:12</t>
  </si>
  <si>
    <t>K-1603 35-01-K01603_G G1_5859871</t>
  </si>
  <si>
    <t>10.02.2022 10:31:09</t>
  </si>
  <si>
    <t>10.02.2022 13:16:27</t>
  </si>
  <si>
    <t>KARABURUN TR-56 35-21-L00217_966092915_966092915</t>
  </si>
  <si>
    <t>10.02.2022 10:43:35</t>
  </si>
  <si>
    <t>10.02.2022 17:38:40</t>
  </si>
  <si>
    <t>TR-80 35-19-L00080_6873943_60983788_60983788</t>
  </si>
  <si>
    <t>10.02.2022 21:32:45</t>
  </si>
  <si>
    <t>10.02.2022 22:34:03</t>
  </si>
  <si>
    <t>10.02.2022 10:06:17</t>
  </si>
  <si>
    <t>10.02.2022 15:36:18</t>
  </si>
  <si>
    <t>TOKATBAŞI TR-2 35-20-L00102_955206600_955206600</t>
  </si>
  <si>
    <t>10.02.2022 12:51:26</t>
  </si>
  <si>
    <t>10.02.2022 15:31:52</t>
  </si>
  <si>
    <t>TAŞLIYATAK TR-6 35-31-L00342_47890155_56393745_56393745</t>
  </si>
  <si>
    <t>10.02.2022 07:22:41</t>
  </si>
  <si>
    <t>10.02.2022 10:44:22</t>
  </si>
  <si>
    <t>L-274 35-18-L00274_5719475_56371872_56371872</t>
  </si>
  <si>
    <t>10.02.2022 09:06:15</t>
  </si>
  <si>
    <t>10.02.2022 14:46:08</t>
  </si>
  <si>
    <t>M-2008 35-02-M02008_35-02-M02008_65775062</t>
  </si>
  <si>
    <t>10.02.2022 17:32:58</t>
  </si>
  <si>
    <t>10.02.2022 19:03:49</t>
  </si>
  <si>
    <t>EMİRALEM TR-6 35-28-M00504_A_56357662_56357662</t>
  </si>
  <si>
    <t>10.02.2022 11:03:26</t>
  </si>
  <si>
    <t>10.02.2022 15:57:03</t>
  </si>
  <si>
    <t>10.02.2022 03:55:20</t>
  </si>
  <si>
    <t>10.02.2022 04:42:02</t>
  </si>
  <si>
    <t>K-3209 35-03-K03209_912959434_912959434</t>
  </si>
  <si>
    <t>10.02.2022 11:58:42</t>
  </si>
  <si>
    <t>10.02.2022 13:01:23</t>
  </si>
  <si>
    <t>L-74  75.YIL SİTESİ TR 35-18-L00074__72410512_72410512</t>
  </si>
  <si>
    <t>10.02.2022 14:12:23</t>
  </si>
  <si>
    <t>10.02.2022 18:49:15</t>
  </si>
  <si>
    <t>KAYALIOĞLU TR-7 45-72-L00072_A_56390285_56390285</t>
  </si>
  <si>
    <t>10.02.2022 12:00:20</t>
  </si>
  <si>
    <t>10.02.2022 13:29:00</t>
  </si>
  <si>
    <t>ULUKENT DM-1/4 35-28-M00065_ULUKENT DM-3/13 M01_66557622</t>
  </si>
  <si>
    <t>10.02.2022 11:25:46</t>
  </si>
  <si>
    <t>10.02.2022 12:03:50</t>
  </si>
  <si>
    <t>KARABULU TR-2 35-31-L00349_47897550_56394076_56394076</t>
  </si>
  <si>
    <t>10.02.2022 12:13:54</t>
  </si>
  <si>
    <t>10.02.2022 14:07:33</t>
  </si>
  <si>
    <t>DERİCİLER SİTESİ TR-1 ÖZEL TR 45-71-M02090Ö_ M01_50042886</t>
  </si>
  <si>
    <t>10.02.2022 16:46:50</t>
  </si>
  <si>
    <t>11.02.2022 02:53:30</t>
  </si>
  <si>
    <t>SAKIPAĞA KÖK 35-28-M00605_DSİ-EGELİM (USLU DM) M03_66565863</t>
  </si>
  <si>
    <t>10.02.2022 11:17:57</t>
  </si>
  <si>
    <t>10.02.2022 14:05:32</t>
  </si>
  <si>
    <t>TR-142 35-15-L00142_950352862_950352862</t>
  </si>
  <si>
    <t>10.02.2022 23:21:03</t>
  </si>
  <si>
    <t>10.02.2022 23:49:53</t>
  </si>
  <si>
    <t>L-296 35-18-L00296_950447936_950447936</t>
  </si>
  <si>
    <t>10.02.2022 14:35:08</t>
  </si>
  <si>
    <t>10.02.2022 19:56:37</t>
  </si>
  <si>
    <t>_7825329_56359482_56359482</t>
  </si>
  <si>
    <t>10.02.2022 09:57:23</t>
  </si>
  <si>
    <t>10.02.2022 18:41:32</t>
  </si>
  <si>
    <t>K-4034 35-01-K04034_C_56357148_56357148</t>
  </si>
  <si>
    <t>10.02.2022 19:55:07</t>
  </si>
  <si>
    <t>10.02.2022 20:10:24</t>
  </si>
  <si>
    <t>K-3597 35-01-K03597_912297957_912297957</t>
  </si>
  <si>
    <t>10.02.2022 10:46:15</t>
  </si>
  <si>
    <t>10.02.2022 13:49:18</t>
  </si>
  <si>
    <t>TR-1/79 45-72-M00079_956505676_956505676</t>
  </si>
  <si>
    <t>10.02.2022 18:34:34</t>
  </si>
  <si>
    <t>10.02.2022 20:13:42</t>
  </si>
  <si>
    <t>DM-17 45-71-M00400_45-71-M00400_73387913</t>
  </si>
  <si>
    <t>10.02.2022 09:02:00</t>
  </si>
  <si>
    <t>10.02.2022 17:19:00</t>
  </si>
  <si>
    <t>10.02.2022 09:18:28</t>
  </si>
  <si>
    <t>10.02.2022 10:53:20</t>
  </si>
  <si>
    <t>M-2008 35-02-M02008_913026559_913026559</t>
  </si>
  <si>
    <t>10.02.2022 14:45:04</t>
  </si>
  <si>
    <t>10.02.2022 22:47:29</t>
  </si>
  <si>
    <t>K-1547 35-02-K01547_C C1B_5845790</t>
  </si>
  <si>
    <t>10.02.2022 19:07:52</t>
  </si>
  <si>
    <t>10.02.2022 20:09:58</t>
  </si>
  <si>
    <t>OVACIK TR-1 35-31-L00151_47821995_56352577_56352577</t>
  </si>
  <si>
    <t>10.02.2022 14:16:11</t>
  </si>
  <si>
    <t>10.02.2022 18:01:05</t>
  </si>
  <si>
    <t>FOÇA CEZA İNFAZ KURUMU KÖK 35-23-M00302_BAĞARASI DM GİRİŞ M03_67574173</t>
  </si>
  <si>
    <t>10.02.2022 01:26:40</t>
  </si>
  <si>
    <t>10.02.2022 02:25:11</t>
  </si>
  <si>
    <t>K-76 35-08-K00076_35-08-K00076_42035083</t>
  </si>
  <si>
    <t>10.02.2022 13:19:41</t>
  </si>
  <si>
    <t>10.02.2022 16:15:03</t>
  </si>
  <si>
    <t>RAZOĞLU MAH.TR-1 45-80-M00176_5996034_56403244_56403244</t>
  </si>
  <si>
    <t>10.02.2022 08:52:00</t>
  </si>
  <si>
    <t>10.02.2022 12:50:40</t>
  </si>
  <si>
    <t>K-4310 35-07-K04310_35-07-K04310_48272041</t>
  </si>
  <si>
    <t>10.02.2022 15:30:00</t>
  </si>
  <si>
    <t>10.02.2022 17:25:15</t>
  </si>
  <si>
    <t>10.02.2022 17:32:00</t>
  </si>
  <si>
    <t>10.02.2022 19:00:19</t>
  </si>
  <si>
    <t>ULUKENT DM-1/10 35-28-M00570_ULUKENT DM-1/11 M03_66558487</t>
  </si>
  <si>
    <t>10.02.2022 10:22:00</t>
  </si>
  <si>
    <t>10.02.2022 11:53:44</t>
  </si>
  <si>
    <t>M-1026 35-04-M01026_99639576_99639576</t>
  </si>
  <si>
    <t>10.02.2022 09:55:55</t>
  </si>
  <si>
    <t>GÖRDES TR-38 45-75-M00038_945608103_945608103</t>
  </si>
  <si>
    <t>10.02.2022 11:09:09</t>
  </si>
  <si>
    <t>10.02.2022 12:33:40</t>
  </si>
  <si>
    <t>YAMANDERE TR-3 35-29-L00313_A_56406281_56406281</t>
  </si>
  <si>
    <t>10.02.2022 09:39:30</t>
  </si>
  <si>
    <t>10.02.2022 12:00:16</t>
  </si>
  <si>
    <t>K-610 35-02-K00610_99941602_99941602</t>
  </si>
  <si>
    <t>10.02.2022 14:02:15</t>
  </si>
  <si>
    <t>10.02.2022 16:11:02</t>
  </si>
  <si>
    <t>DM-1/4 35-18-L00579_950454313_950454313</t>
  </si>
  <si>
    <t>10.02.2022 08:19:32</t>
  </si>
  <si>
    <t>10.02.2022 10:34:10</t>
  </si>
  <si>
    <t>YAĞCILI TR-2 45-82-M00367_TR-1 -TR-3 M02_72200385</t>
  </si>
  <si>
    <t>10.02.2022 15:06:20</t>
  </si>
  <si>
    <t>10.02.2022 15:07:20</t>
  </si>
  <si>
    <t>DEĞİRMENDERE DM 35-22-M00085_ÇİLEME-MALTA-SANCAKLI M08_50066539</t>
  </si>
  <si>
    <t>10.02.2022 10:03:00</t>
  </si>
  <si>
    <t>10.02.2022 10:03:50</t>
  </si>
  <si>
    <t>AKHİSAR İM 45-72-A00001_KAYALIOĞLU L14_2057351</t>
  </si>
  <si>
    <t>10.02.2022 20:44:00</t>
  </si>
  <si>
    <t>10.02.2022 20:57:27</t>
  </si>
  <si>
    <t>K-2537 35-09-K02537_913256502_913256502</t>
  </si>
  <si>
    <t>10.02.2022 12:36:47</t>
  </si>
  <si>
    <t>10.02.2022 16:21:27</t>
  </si>
  <si>
    <t>10.02.2022 09:11:30</t>
  </si>
  <si>
    <t>10.02.2022 11:47:01</t>
  </si>
  <si>
    <t>L-308 35-18-L00308_95001241127_95001241127</t>
  </si>
  <si>
    <t>10.02.2022 11:48:43</t>
  </si>
  <si>
    <t>10.02.2022 15:50:36</t>
  </si>
  <si>
    <t>YENİ FOÇA TR-27 35-23-M00027_42096249_56366789_56366789</t>
  </si>
  <si>
    <t>10.02.2022 23:55:46</t>
  </si>
  <si>
    <t>11.02.2022 00:24:04</t>
  </si>
  <si>
    <t>L-274 35-18-L00274_950445084_950445084</t>
  </si>
  <si>
    <t>10.02.2022 14:50:53</t>
  </si>
  <si>
    <t>10.02.2022 19:59:11</t>
  </si>
  <si>
    <t>10.02.2022 09:49:10</t>
  </si>
  <si>
    <t>10.02.2022 18:00:12</t>
  </si>
  <si>
    <t>KARABURUN TR-1/15 35-21-L00019_95001243396_95001243396</t>
  </si>
  <si>
    <t>10.02.2022 08:54:28</t>
  </si>
  <si>
    <t>10.02.2022 10:54:41</t>
  </si>
  <si>
    <t>HIRKALI TR-1 45-74-M00229_945595116_945595116</t>
  </si>
  <si>
    <t>10.02.2022 11:18:41</t>
  </si>
  <si>
    <t>10.02.2022 12:33:19</t>
  </si>
  <si>
    <t>DELEMENLER KÖK 45-73-M00490_GÜZLE BELENYAKA M05_2317061</t>
  </si>
  <si>
    <t>10.02.2022 09:01:52</t>
  </si>
  <si>
    <t>10.02.2022 09:52:47</t>
  </si>
  <si>
    <t>ATAKÖY TR-3 35-22-M00192_95001206565_95001206565</t>
  </si>
  <si>
    <t>10.02.2022 17:03:03</t>
  </si>
  <si>
    <t>10.02.2022 19:53:46</t>
  </si>
  <si>
    <t>TR-1/4 45-72-M00004_45-72-M00004_2351843</t>
  </si>
  <si>
    <t>10.02.2022 12:13:47</t>
  </si>
  <si>
    <t>10.02.2022 12:57:51</t>
  </si>
  <si>
    <t>M-988 35-03-M00988_E_56364312_56364312</t>
  </si>
  <si>
    <t>10.02.2022 09:45:40</t>
  </si>
  <si>
    <t>10.02.2022 10:57:42</t>
  </si>
  <si>
    <t>10.02.2022 10:27:21</t>
  </si>
  <si>
    <t>10.02.2022 13:00:54</t>
  </si>
  <si>
    <t>K-1744 35-01-K01744_911616866_911616866</t>
  </si>
  <si>
    <t>10.02.2022 21:49:53</t>
  </si>
  <si>
    <t>10.02.2022 22:44:14</t>
  </si>
  <si>
    <t>L-261 SİTESPOR 35-18-L00261_950450779_950450779</t>
  </si>
  <si>
    <t>10.02.2022 14:04:00</t>
  </si>
  <si>
    <t>10.02.2022 21:48:11</t>
  </si>
  <si>
    <t>TR-20 35-27-M00020_35-27-M00020_72267906</t>
  </si>
  <si>
    <t>10.02.2022 13:29:36</t>
  </si>
  <si>
    <t>10.02.2022 14:09:53</t>
  </si>
  <si>
    <t>DM-2/19 35-27-M01091_95001213250_95001213250</t>
  </si>
  <si>
    <t>10.02.2022 16:46:04</t>
  </si>
  <si>
    <t>10.02.2022 19:05:00</t>
  </si>
  <si>
    <t>L-336 REİSDERE 35-18-L00336_950439038_950439038</t>
  </si>
  <si>
    <t>10.02.2022 18:03:14</t>
  </si>
  <si>
    <t>10.02.2022 22:46:47</t>
  </si>
  <si>
    <t>ALİBEYLİ TARIMSAL SULAMA TR-5 35-16-M00243_35-16-M00243_2362234</t>
  </si>
  <si>
    <t>10.02.2022 13:58:31</t>
  </si>
  <si>
    <t>10.02.2022 15:28:07</t>
  </si>
  <si>
    <t>K-3594 35-01-K03594_911111489_911111489</t>
  </si>
  <si>
    <t>10.02.2022 18:43:02</t>
  </si>
  <si>
    <t>10.02.2022 21:12:59</t>
  </si>
  <si>
    <t>L-456 35-18-L00456_95001211782_95001211782</t>
  </si>
  <si>
    <t>10.02.2022 10:35:37</t>
  </si>
  <si>
    <t>10.02.2022 17:55:27</t>
  </si>
  <si>
    <t>10.02.2022 02:45:17</t>
  </si>
  <si>
    <t>10.02.2022 03:15:01</t>
  </si>
  <si>
    <t>SUDELİĞİ KÖK 45-72-L00111_YENİÇEKÖY ÇIKIŞI L01_66544652</t>
  </si>
  <si>
    <t>10.02.2022 10:01:42</t>
  </si>
  <si>
    <t>10.02.2022 10:31:13</t>
  </si>
  <si>
    <t>DM02/TR25 45-73-M00051_D d2_45157835</t>
  </si>
  <si>
    <t>10.02.2022 12:31:00</t>
  </si>
  <si>
    <t>10.02.2022 14:53:20</t>
  </si>
  <si>
    <t>DM-14/3 45-71-M00387_953197431_953197431</t>
  </si>
  <si>
    <t>10.02.2022 08:24:46</t>
  </si>
  <si>
    <t>10.02.2022 16:38:47</t>
  </si>
  <si>
    <t>_95001172638_95001172638</t>
  </si>
  <si>
    <t>10.02.2022 16:34:43</t>
  </si>
  <si>
    <t>11.02.2022 00:07:03</t>
  </si>
  <si>
    <t>KUŞLAR TR-1 45-83-L00283_ H_83780768</t>
  </si>
  <si>
    <t>10.02.2022 08:47:09</t>
  </si>
  <si>
    <t>10.02.2022 11:01:02</t>
  </si>
  <si>
    <t>10.02.2022 23:13:45</t>
  </si>
  <si>
    <t>11.02.2022 00:54:02</t>
  </si>
  <si>
    <t>L-393 YENİ OKUL 35-18-L00393_95000022861_95000022861</t>
  </si>
  <si>
    <t>10.02.2022 09:22:53</t>
  </si>
  <si>
    <t>10.02.2022 17:35:11</t>
  </si>
  <si>
    <t>ASARLIK TR-16 35-28-M00174_ASARLIK TR-17(DM-2/8) M02_66531252</t>
  </si>
  <si>
    <t>10.02.2022 09:28:08</t>
  </si>
  <si>
    <t>10.02.2022 13:52:48</t>
  </si>
  <si>
    <t>ÇAYIRLI YÖRÜKLER TR-4 35-29-L00209__72399327_72399327</t>
  </si>
  <si>
    <t>10.02.2022 08:47:19</t>
  </si>
  <si>
    <t>10.02.2022 10:18:53</t>
  </si>
  <si>
    <t>M-1531 35-09-M01531_DIREK TIPI TRAFO HUCRESI H01_2082680</t>
  </si>
  <si>
    <t>10.02.2022 19:17:10</t>
  </si>
  <si>
    <t>10.02.2022 20:52:55</t>
  </si>
  <si>
    <t>M-447 35-09-M00447_97704275_97704275</t>
  </si>
  <si>
    <t>10.02.2022 12:09:27</t>
  </si>
  <si>
    <t>10.02.2022 13:59:17</t>
  </si>
  <si>
    <t>GEMİ SÖKÜM(M-130) TR 35-17-M00130_ANADOLU M05_79389034</t>
  </si>
  <si>
    <t>10.02.2022 09:25:41</t>
  </si>
  <si>
    <t>10.02.2022 10:17:35</t>
  </si>
  <si>
    <t>YILMAZ İM 45-78-A00003_YILMAZ DM-1 M07_2108834</t>
  </si>
  <si>
    <t>10.02.2022 17:20:50</t>
  </si>
  <si>
    <t>10.02.2022 17:57:05</t>
  </si>
  <si>
    <t>TR-153 35-15-M00153_DAĞITIM TRAFO TR-153 M03_66928273</t>
  </si>
  <si>
    <t>10.02.2022 06:42:50</t>
  </si>
  <si>
    <t>10.02.2022 08:08:14</t>
  </si>
  <si>
    <t>L-143 35-18-L00143_11998415_56372525_56372525</t>
  </si>
  <si>
    <t>10.02.2022 08:36:28</t>
  </si>
  <si>
    <t>10.02.2022 14:18:00</t>
  </si>
  <si>
    <t>ARMUTLU DM-2/TR-28 (ESKİ TR-2) 35-27-L00002_912195283_912195283</t>
  </si>
  <si>
    <t>10.02.2022 14:20:24</t>
  </si>
  <si>
    <t>10.02.2022 21:31:19</t>
  </si>
  <si>
    <t>YENİCEKÖY TR-7 35-15-L01182_B_82269372_82269372</t>
  </si>
  <si>
    <t>10.02.2022 14:54:55</t>
  </si>
  <si>
    <t>10.02.2022 20:36:30</t>
  </si>
  <si>
    <t>TURGUTALP TR-4/5 45-82-M00067_A_56406351_56406351</t>
  </si>
  <si>
    <t>10.02.2022 11:20:54</t>
  </si>
  <si>
    <t>10.02.2022 12:32:25</t>
  </si>
  <si>
    <t>10.02.2022 09:14:45</t>
  </si>
  <si>
    <t>10.02.2022 16:26:23</t>
  </si>
  <si>
    <t>TR-25 35-30-L00025_35-30-L00025_72107298</t>
  </si>
  <si>
    <t>10.02.2022 16:31:48</t>
  </si>
  <si>
    <t>10.02.2022 17:27:41</t>
  </si>
  <si>
    <t>BAĞARASI TR-7 35-23-M00176_966446176_966446176</t>
  </si>
  <si>
    <t>10.02.2022 10:47:30</t>
  </si>
  <si>
    <t>10.02.2022 12:54:13</t>
  </si>
  <si>
    <t>K-1312 35-04-K01312_35-04-K01312_2373958</t>
  </si>
  <si>
    <t>10.02.2022 18:14:12</t>
  </si>
  <si>
    <t>10.02.2022 20:01:55</t>
  </si>
  <si>
    <t>TR-45 35-15-M00045_48877876_56368010_56368010</t>
  </si>
  <si>
    <t>10.02.2022 11:22:40</t>
  </si>
  <si>
    <t>10.02.2022 14:05:39</t>
  </si>
  <si>
    <t>10.02.2022 09:21:13</t>
  </si>
  <si>
    <t>10.02.2022 17:27:08</t>
  </si>
  <si>
    <t>M-2746 35-01-M02746_99558620_99558620</t>
  </si>
  <si>
    <t>10.02.2022 13:37:46</t>
  </si>
  <si>
    <t>10.02.2022 14:47:33</t>
  </si>
  <si>
    <t>ALEMŞAHLI KIZILÇUKUR TR-6 45-79-M00531_A_80680344_80680344</t>
  </si>
  <si>
    <t>10.02.2022 12:42:56</t>
  </si>
  <si>
    <t>10.02.2022 14:15:39</t>
  </si>
  <si>
    <t>10.02.2022 09:51:15</t>
  </si>
  <si>
    <t>10.02.2022 10:44:30</t>
  </si>
  <si>
    <t>10.02.2022 00:37:01</t>
  </si>
  <si>
    <t>10.02.2022 08:15:15</t>
  </si>
  <si>
    <t>TR-117 35-16-L00117_TR-118 L04_72036838</t>
  </si>
  <si>
    <t>10.02.2022 03:35:00</t>
  </si>
  <si>
    <t>10.02.2022 03:40:00</t>
  </si>
  <si>
    <t>TR-67 35-19-L00067_956663794_956663794</t>
  </si>
  <si>
    <t>10.02.2022 17:36:46</t>
  </si>
  <si>
    <t>10.02.2022 18:36:25</t>
  </si>
  <si>
    <t>M-1507 35-01-M01507_912925169_912925169</t>
  </si>
  <si>
    <t>10.02.2022 10:30:56</t>
  </si>
  <si>
    <t>10.02.2022 14:47:24</t>
  </si>
  <si>
    <t>K-844 35-01-K00844_C_56373704_56373704</t>
  </si>
  <si>
    <t>10.02.2022 20:55:04</t>
  </si>
  <si>
    <t>10.02.2022 21:34:46</t>
  </si>
  <si>
    <t>10.02.2022 09:14:40</t>
  </si>
  <si>
    <t>10.02.2022 17:22:35</t>
  </si>
  <si>
    <t>KARAYAĞCI TR-1 45-75-M00195_C_56385266_56385266</t>
  </si>
  <si>
    <t>10.02.2022 11:33:31</t>
  </si>
  <si>
    <t>10.02.2022 15:39:37</t>
  </si>
  <si>
    <t>L-332 SERKANKENT 35-18-L00332_950466769_950466769</t>
  </si>
  <si>
    <t>10.02.2022 22:33:44</t>
  </si>
  <si>
    <t>11.02.2022 04:47:16</t>
  </si>
  <si>
    <t>GÜLBAHÇE TR-8 35-19-L00268_C_56376344_56376344</t>
  </si>
  <si>
    <t>10.02.2022 11:51:55</t>
  </si>
  <si>
    <t>10.02.2022 13:25:15</t>
  </si>
  <si>
    <t>K-938 35-02-K00938_A_56366278_56366278</t>
  </si>
  <si>
    <t>10.02.2022 08:46:32</t>
  </si>
  <si>
    <t>10.02.2022 10:39:01</t>
  </si>
  <si>
    <t>YENİ LİMAN TR-1 35-21-L00050_A_56406702_56406702</t>
  </si>
  <si>
    <t>10.02.2022 15:06:34</t>
  </si>
  <si>
    <t>10.02.2022 18:24:44</t>
  </si>
  <si>
    <t>10.02.2022 16:44:50</t>
  </si>
  <si>
    <t>10.02.2022 17:26:06</t>
  </si>
  <si>
    <t>ARMUTLU DM-2/TR-30 35-27-L00007_910309107_910309107</t>
  </si>
  <si>
    <t>10.02.2022 17:43:46</t>
  </si>
  <si>
    <t>10.02.2022 22:15:08</t>
  </si>
  <si>
    <t>K-1368 35-08-K01368_99282444_99282444</t>
  </si>
  <si>
    <t>10.02.2022 10:45:10</t>
  </si>
  <si>
    <t>10.02.2022 14:49:09</t>
  </si>
  <si>
    <t>TR-1-2/3 ÖĞRETMEN EVİ KABİN 35-20-L00011_TR-1-2/4 SADIKPAŞA MAH.-TR-1-2/2 L01_66694603</t>
  </si>
  <si>
    <t>10.02.2022 09:19:15</t>
  </si>
  <si>
    <t>10.02.2022 17:15:06</t>
  </si>
  <si>
    <t>10.02.2022 10:01:09</t>
  </si>
  <si>
    <t>10.02.2022 11:21:55</t>
  </si>
  <si>
    <t>DOĞANBEY M-101 35-14-M00101_956645068_956645068</t>
  </si>
  <si>
    <t>10.02.2022 13:36:42</t>
  </si>
  <si>
    <t>10.02.2022 19:22:13</t>
  </si>
  <si>
    <t>10.02.2022 13:08:57</t>
  </si>
  <si>
    <t>10.02.2022 14:34:23</t>
  </si>
  <si>
    <t>ARMUTLU TR-5 35-27-L00005_913343296_913343296</t>
  </si>
  <si>
    <t>10.02.2022 11:44:26</t>
  </si>
  <si>
    <t>10.02.2022 19:35:51</t>
  </si>
  <si>
    <t>L-400 35-18-L00400_950456605_950456605</t>
  </si>
  <si>
    <t>10.02.2022 09:24:45</t>
  </si>
  <si>
    <t>10.02.2022 17:17:31</t>
  </si>
  <si>
    <t>BOĞAZİÇİ İM 35-01-A00001_HALKAPINAR K16_2307513</t>
  </si>
  <si>
    <t>10.02.2022 10:05:50</t>
  </si>
  <si>
    <t>10.02.2022 10:45:40</t>
  </si>
  <si>
    <t>10.02.2022 12:51:39</t>
  </si>
  <si>
    <t>10.02.2022 14:49:11</t>
  </si>
  <si>
    <t>K-2882 35-02-K02882_D_56379665_56379665</t>
  </si>
  <si>
    <t>10.02.2022 09:52:13</t>
  </si>
  <si>
    <t>10.02.2022 16:56:13</t>
  </si>
  <si>
    <t>10.02.2022 07:25:44</t>
  </si>
  <si>
    <t>10.02.2022 10:08:03</t>
  </si>
  <si>
    <t>ÇAMLICA TR-1 35-26-M00454_5670840_56358492_56358492</t>
  </si>
  <si>
    <t>10.02.2022 22:03:41</t>
  </si>
  <si>
    <t>10.02.2022 23:49:49</t>
  </si>
  <si>
    <t>KESİKKÖY DM 35-28-M00309_BURUNCUK M08_2323291</t>
  </si>
  <si>
    <t>10.02.2022 10:22:10</t>
  </si>
  <si>
    <t>10.02.2022 11:06:52</t>
  </si>
  <si>
    <t>10.02.2022 09:04:50</t>
  </si>
  <si>
    <t>10.02.2022 12:25:23</t>
  </si>
  <si>
    <t>10.02.2022 13:13:00</t>
  </si>
  <si>
    <t>10.02.2022 14:28:28</t>
  </si>
  <si>
    <t>EVRENOS TR-3 45-71-M01411_A_56392055_56392055</t>
  </si>
  <si>
    <t>10.02.2022 11:36:25</t>
  </si>
  <si>
    <t>10.02.2022 13:14:50</t>
  </si>
  <si>
    <t>ŞAŞAL TR-1 35-22-M00283_955254351_955254351</t>
  </si>
  <si>
    <t>10.02.2022 16:49:29</t>
  </si>
  <si>
    <t>10.02.2022 18:13:45</t>
  </si>
  <si>
    <t>DAĞHACIYUSUF TR-4 45-73-M01228_945654123_945654123</t>
  </si>
  <si>
    <t>10.02.2022 17:42:06</t>
  </si>
  <si>
    <t>10.02.2022 20:22:25</t>
  </si>
  <si>
    <t>_B_56386970_56386970</t>
  </si>
  <si>
    <t>10.02.2022 14:55:47</t>
  </si>
  <si>
    <t>KARAAĞAÇLI TR-5 45-71-M01082_A_56352607_56352607</t>
  </si>
  <si>
    <t>10.02.2022 23:21:23</t>
  </si>
  <si>
    <t>11.02.2022 01:46:28</t>
  </si>
  <si>
    <t>ARDIÇ TR-8 35-21-L00131_D_60982176_60982176</t>
  </si>
  <si>
    <t>10.02.2022 09:26:18</t>
  </si>
  <si>
    <t>10.02.2022 10:04:05</t>
  </si>
  <si>
    <t>K-1547 35-02-K01547_35-02-K01547_2359168</t>
  </si>
  <si>
    <t>10.02.2022 19:57:10</t>
  </si>
  <si>
    <t>10.02.2022 20:18:32</t>
  </si>
  <si>
    <t>ÜRKMEZ M-12 35-25-M00150_95001189389_95001189389</t>
  </si>
  <si>
    <t>10.02.2022 08:02:23</t>
  </si>
  <si>
    <t>10.02.2022 09:14:46</t>
  </si>
  <si>
    <t>10.02.2022 02:01:32</t>
  </si>
  <si>
    <t>10.02.2022 02:06:47</t>
  </si>
  <si>
    <t>10.02.2022 14:47:26</t>
  </si>
  <si>
    <t>10.02.2022 18:33:49</t>
  </si>
  <si>
    <t>DEREKÖY TR-1 35-27-M00966_A_56382284_56382284</t>
  </si>
  <si>
    <t>10.02.2022 13:53:07</t>
  </si>
  <si>
    <t>10.02.2022 17:30:19</t>
  </si>
  <si>
    <t>M-1027 35-04-M01027_99621373_99621373</t>
  </si>
  <si>
    <t>10.02.2022 11:11:10</t>
  </si>
  <si>
    <t>10.02.2022 17:17:49</t>
  </si>
  <si>
    <t>10.02.2022 10:17:57</t>
  </si>
  <si>
    <t>10.02.2022 11:13:19</t>
  </si>
  <si>
    <t>TR-1/51 45-72-M00051_956494045_956494045</t>
  </si>
  <si>
    <t>10.02.2022 19:19:01</t>
  </si>
  <si>
    <t>10.02.2022 20:49:22</t>
  </si>
  <si>
    <t>YENİ ŞAKRAN TR-14 35-17-M00214_950315155_950315155</t>
  </si>
  <si>
    <t>10.02.2022 15:08:33</t>
  </si>
  <si>
    <t>10.02.2022 16:27:47</t>
  </si>
  <si>
    <t>10.02.2022 18:58:11</t>
  </si>
  <si>
    <t>10.02.2022 21:33:42</t>
  </si>
  <si>
    <t>10.02.2022 09:34:20</t>
  </si>
  <si>
    <t>10.02.2022 18:10:12</t>
  </si>
  <si>
    <t>K-2882 35-02-K02882_A_56379733_56379733</t>
  </si>
  <si>
    <t>10.02.2022 09:23:32</t>
  </si>
  <si>
    <t>10.02.2022 16:56:48</t>
  </si>
  <si>
    <t>M-315 35-02-M00315_957825588_957825588</t>
  </si>
  <si>
    <t>10.02.2022 16:06:27</t>
  </si>
  <si>
    <t>10.02.2022 18:00:46</t>
  </si>
  <si>
    <t>L-332 SERKANKENT 35-18-L00332_95000474144_95000474144</t>
  </si>
  <si>
    <t>10.02.2022 12:22:27</t>
  </si>
  <si>
    <t>10.02.2022 15:28:40</t>
  </si>
  <si>
    <t>SARISU TR-1 35-31-L00078_47816994_56352552_56352552</t>
  </si>
  <si>
    <t>10.02.2022 12:46:42</t>
  </si>
  <si>
    <t>10.02.2022 15:58:04</t>
  </si>
  <si>
    <t>10.02.2022 13:28:00</t>
  </si>
  <si>
    <t>10.02.2022 13:56:00</t>
  </si>
  <si>
    <t>BAŞARAN TR-6 35-31-L00075_47942023_56371432_56371432</t>
  </si>
  <si>
    <t>10.02.2022 17:53:35</t>
  </si>
  <si>
    <t>10.02.2022 18:37:35</t>
  </si>
  <si>
    <t>BİMEYKO TR-3 35-30-M00050_955323905_955323905</t>
  </si>
  <si>
    <t>10.02.2022 18:29:31</t>
  </si>
  <si>
    <t>10.02.2022 19:59:50</t>
  </si>
  <si>
    <t>L-11 PTT ÖNÜ 35-14-L00011_915160844_915160844</t>
  </si>
  <si>
    <t>10.02.2022 14:30:37</t>
  </si>
  <si>
    <t>10.02.2022 16:49:19</t>
  </si>
  <si>
    <t>BAHARLAR TR-2 45-79-M00162_945552547_945552547</t>
  </si>
  <si>
    <t>10.02.2022 21:14:39</t>
  </si>
  <si>
    <t>10.02.2022 23:38:03</t>
  </si>
  <si>
    <t>10.02.2022 10:15:40</t>
  </si>
  <si>
    <t>10.02.2022 11:53:55</t>
  </si>
  <si>
    <t>TR-1/19 45-72-M00019_956504084_956504084</t>
  </si>
  <si>
    <t>10.02.2022 11:12:37</t>
  </si>
  <si>
    <t>10.02.2022 15:28:27</t>
  </si>
  <si>
    <t>L-335 35-18-L00335_L-512 L-513 L02_61233854</t>
  </si>
  <si>
    <t>10.02.2022 13:39:00</t>
  </si>
  <si>
    <t>10.02.2022 14:23:27</t>
  </si>
  <si>
    <t>10.02.2022 18:42:04</t>
  </si>
  <si>
    <t>ÖDEMİŞ TM-2 35-15-A00005_OSMANTEPE M19_2334264</t>
  </si>
  <si>
    <t>10.02.2022 04:11:00</t>
  </si>
  <si>
    <t>10.02.2022 05:32:10</t>
  </si>
  <si>
    <t>M-873 35-02-M00873_DIREK TIPI TRAFO HUCRESI H01_2038676</t>
  </si>
  <si>
    <t>10.02.2022 20:59:02</t>
  </si>
  <si>
    <t>11.02.2022 06:31:58</t>
  </si>
  <si>
    <t>ORTA MAHALLE M-39 35-25-M00111__81569986_81569986</t>
  </si>
  <si>
    <t>10.02.2022 02:37:31</t>
  </si>
  <si>
    <t>10.02.2022 04:33:39</t>
  </si>
  <si>
    <t>K-3075 35-04-K03075_35-04-K03075_2370445</t>
  </si>
  <si>
    <t>10.02.2022 19:36:40</t>
  </si>
  <si>
    <t>10.02.2022 20:08:05</t>
  </si>
  <si>
    <t>ÇUKURALTI M-12 35-25-M00058_35-25-M00058_2376930</t>
  </si>
  <si>
    <t>10.02.2022 00:25:12</t>
  </si>
  <si>
    <t>10.02.2022 04:20:50</t>
  </si>
  <si>
    <t>YAKAPINAR TR-4 35-20-L00154_9258778_56373729_56373729</t>
  </si>
  <si>
    <t>10.02.2022 20:32:13</t>
  </si>
  <si>
    <t>10.02.2022 21:57:53</t>
  </si>
  <si>
    <t>K-4525 35-03-K04525_910071105_910071105</t>
  </si>
  <si>
    <t>10.02.2022 11:23:43</t>
  </si>
  <si>
    <t>10.02.2022 14:33:45</t>
  </si>
  <si>
    <t>10.02.2022 10:47:00</t>
  </si>
  <si>
    <t>10.02.2022 18:31:28</t>
  </si>
  <si>
    <t>SART TR-2 45-78-M00171_SART TR-1 M01_65980279</t>
  </si>
  <si>
    <t>10.02.2022 18:09:44</t>
  </si>
  <si>
    <t>10.02.2022 19:17:33</t>
  </si>
  <si>
    <t>K-3771 35-08-K03771_912738986_912738986</t>
  </si>
  <si>
    <t>10.02.2022 09:48:18</t>
  </si>
  <si>
    <t>10.02.2022 13:54:00</t>
  </si>
  <si>
    <t>TR-1/63 45-72-M00063_956528944_956528944</t>
  </si>
  <si>
    <t>10.02.2022 13:06:14</t>
  </si>
  <si>
    <t>10.02.2022 18:00:59</t>
  </si>
  <si>
    <t>DUTLUCA TR-1 45-75-M00282_945614757_945614757</t>
  </si>
  <si>
    <t>10.02.2022 10:49:53</t>
  </si>
  <si>
    <t>10.02.2022 12:30:33</t>
  </si>
  <si>
    <t>K-4375 35-04-K04375_949990312_949990312</t>
  </si>
  <si>
    <t>10.02.2022 16:31:28</t>
  </si>
  <si>
    <t>10.02.2022 17:34:19</t>
  </si>
  <si>
    <t>ÇARIKMAHMUTLU TR 45-77-L00172_A_56384726_56384726</t>
  </si>
  <si>
    <t>10.02.2022 16:40:17</t>
  </si>
  <si>
    <t>10.02.2022 18:57:52</t>
  </si>
  <si>
    <t>KARAAĞAÇLI TR-1 45-71-M01904_ M03_2115742</t>
  </si>
  <si>
    <t>10.02.2022 15:43:16</t>
  </si>
  <si>
    <t>10.02.2022 18:44:36</t>
  </si>
  <si>
    <t>DM06/TR02 45-73-M00052_E E3_45110380</t>
  </si>
  <si>
    <t>10.02.2022 09:01:02</t>
  </si>
  <si>
    <t>10.02.2022 17:08:23</t>
  </si>
  <si>
    <t>ALAŞEHİR TR-5 45-73-M00005_945669658_945669658</t>
  </si>
  <si>
    <t>10.02.2022 09:07:00</t>
  </si>
  <si>
    <t>10.02.2022 09:56:46</t>
  </si>
  <si>
    <t>NURİYE TR-2 45-80-M00091_956537398_956537398</t>
  </si>
  <si>
    <t>10.02.2022 09:46:10</t>
  </si>
  <si>
    <t>10.02.2022 14:09:43</t>
  </si>
  <si>
    <t>10.02.2022 18:30:18</t>
  </si>
  <si>
    <t>10.02.2022 21:22:45</t>
  </si>
  <si>
    <t>FOÇA TR-4 35-23-L00004_DAĞITIM TRAFO FPÇA TR-4 L06_2044700</t>
  </si>
  <si>
    <t>10.02.2022 22:25:58</t>
  </si>
  <si>
    <t>10.02.2022 22:59:32</t>
  </si>
  <si>
    <t>BATTALMUSTAFA PEHLİVANLAR TR-1 45-77-L00203_A_56356301_56356301</t>
  </si>
  <si>
    <t>10.02.2022 10:58:42</t>
  </si>
  <si>
    <t>10.02.2022 12:42:37</t>
  </si>
  <si>
    <t>HABAŞ TM 35-17-A00008_ÖZKAN-1 M17_2333332</t>
  </si>
  <si>
    <t>10.02.2022 13:07:00</t>
  </si>
  <si>
    <t>10.02.2022 13:14:11</t>
  </si>
  <si>
    <t>10.02.2022 12:24:14</t>
  </si>
  <si>
    <t>10.02.2022 15:01:54</t>
  </si>
  <si>
    <t>L-280 35-18-L00280_95000550110_95000550110</t>
  </si>
  <si>
    <t>10.02.2022 21:39:14</t>
  </si>
  <si>
    <t>11.02.2022 02:31:15</t>
  </si>
  <si>
    <t>DM-3/TR-20 35-22-M00079_955280434_955280434</t>
  </si>
  <si>
    <t>10.02.2022 20:50:57</t>
  </si>
  <si>
    <t>10.02.2022 22:48:53</t>
  </si>
  <si>
    <t>ARMUTLU TR-5 35-27-L00005__72373171_72373171</t>
  </si>
  <si>
    <t>10.02.2022 18:36:27</t>
  </si>
  <si>
    <t>10.02.2022 21:37:22</t>
  </si>
  <si>
    <t>SELÇİKLİ TR-1 45-72-L00163__72373614_72373614</t>
  </si>
  <si>
    <t>10.02.2022 08:23:07</t>
  </si>
  <si>
    <t>10.02.2022 09:29:25</t>
  </si>
  <si>
    <t>ÇEPNİDERE TR-3 45-83-L00223_48050200_56400728_56400728</t>
  </si>
  <si>
    <t>10.02.2022 09:28:00</t>
  </si>
  <si>
    <t>10.02.2022 10:43:43</t>
  </si>
  <si>
    <t>HATUNDERE TR-1 35-28-M00471_953377910_953377910</t>
  </si>
  <si>
    <t>10.02.2022 11:50:28</t>
  </si>
  <si>
    <t>10.02.2022 16:02:00</t>
  </si>
  <si>
    <t>M-2385 35-01-M02385_B_56379400_56379400</t>
  </si>
  <si>
    <t>10.02.2022 09:17:22</t>
  </si>
  <si>
    <t>10.02.2022 16:35:52</t>
  </si>
  <si>
    <t>SARNIÇ KÜÇÜKALAN TR-1 45-72-L00262_A_56390129_56390129</t>
  </si>
  <si>
    <t>10.02.2022 11:28:30</t>
  </si>
  <si>
    <t>10.02.2022 15:20:22</t>
  </si>
  <si>
    <t>BAHADIRLAR TR-3 45-79-M00124_A_56401272_56401272</t>
  </si>
  <si>
    <t>10.02.2022 18:09:12</t>
  </si>
  <si>
    <t>10.02.2022 19:50:15</t>
  </si>
  <si>
    <t>TR-142 45-78-L00142_49381230_56407617_56407617</t>
  </si>
  <si>
    <t>10.02.2022 12:22:05</t>
  </si>
  <si>
    <t>10.02.2022 13:33:01</t>
  </si>
  <si>
    <t>M-2573 35-01-M02573_B k1499/b1_5895385</t>
  </si>
  <si>
    <t>10.02.2022 10:43:39</t>
  </si>
  <si>
    <t>10.02.2022 11:38:50</t>
  </si>
  <si>
    <t>L-268 BOZDOĞAN MARKET 35-18-L00268_950464853_950464853</t>
  </si>
  <si>
    <t>10.02.2022 17:18:52</t>
  </si>
  <si>
    <t>10.02.2022 23:52:43</t>
  </si>
  <si>
    <t>L-404 35-18-L00404_950448183_950448183</t>
  </si>
  <si>
    <t>10.02.2022 09:24:17</t>
  </si>
  <si>
    <t>10.02.2022 15:19:49</t>
  </si>
  <si>
    <t>10.02.2022 09:12:37</t>
  </si>
  <si>
    <t>10.02.2022 09:22:00</t>
  </si>
  <si>
    <t>TR-1/24 45-72-M00024_45-72-M00024_2357036</t>
  </si>
  <si>
    <t>10.02.2022 09:50:12</t>
  </si>
  <si>
    <t>10.02.2022 16:47:03</t>
  </si>
  <si>
    <t>TR-19 35-27-M00019_DAĞITIM TRAFO TR-19 M05_66136571</t>
  </si>
  <si>
    <t>10.02.2022 10:09:42</t>
  </si>
  <si>
    <t>10.02.2022 12:04:38</t>
  </si>
  <si>
    <t>HASALAN TR-1 45-78-L00386_953275769_953275769</t>
  </si>
  <si>
    <t>10.02.2022 10:24:38</t>
  </si>
  <si>
    <t>10.02.2022 11:43:22</t>
  </si>
  <si>
    <t>10.02.2022 15:51:38</t>
  </si>
  <si>
    <t>10.02.2022 18:16:36</t>
  </si>
  <si>
    <t>ALABAŞ TR-14 35-15-L00906_B_56369679_56369679</t>
  </si>
  <si>
    <t>10.02.2022 05:22:23</t>
  </si>
  <si>
    <t>10.02.2022 07:06:55</t>
  </si>
  <si>
    <t>L-336 REİSDERE 35-18-L00336_950461689_950461689</t>
  </si>
  <si>
    <t>10.02.2022 10:20:54</t>
  </si>
  <si>
    <t>10.02.2022 13:43:21</t>
  </si>
  <si>
    <t>M-850 KARAÇAM KÖK 35-02-M00850_BEŞYOL M04_49919444</t>
  </si>
  <si>
    <t>11.02.2022 00:42:00</t>
  </si>
  <si>
    <t>11.02.2022 01:25:00</t>
  </si>
  <si>
    <t>11.02.2022 01:06:00</t>
  </si>
  <si>
    <t>11.02.2022 02:04:12</t>
  </si>
  <si>
    <t>GÜZELKÖY TR 45-71-M00984_45-71-M00984_2370300</t>
  </si>
  <si>
    <t>11.02.2022 01:05:52</t>
  </si>
  <si>
    <t>11.02.2022 03:10:28</t>
  </si>
  <si>
    <t>11.02.2022 01:08:40</t>
  </si>
  <si>
    <t>11.02.2022 01:44:10</t>
  </si>
  <si>
    <t>BÜYÜKBELEN KÖK 45-80-M00066_ÇULLU GÖRECE ENH M03_72191788</t>
  </si>
  <si>
    <t>11.02.2022 05:29:44</t>
  </si>
  <si>
    <t>11.02.2022 09:26:55</t>
  </si>
  <si>
    <t>K-1546 35-02-K01546_C C1B_5845806</t>
  </si>
  <si>
    <t>11.02.2022 01:45:09</t>
  </si>
  <si>
    <t>11.02.2022 03:15:56</t>
  </si>
  <si>
    <t>11.02.2022 01:49:51</t>
  </si>
  <si>
    <t>11.02.2022 02:28:15</t>
  </si>
  <si>
    <t>K-3720 35-02-K03720_TRAFO K01_2119478</t>
  </si>
  <si>
    <t>11.02.2022 02:05:28</t>
  </si>
  <si>
    <t>11.02.2022 03:08:34</t>
  </si>
  <si>
    <t>BÖLCEK-4 TR 35-16-M00025_47439761_56399005_56399005</t>
  </si>
  <si>
    <t>11.02.2022 03:54:44</t>
  </si>
  <si>
    <t>11.02.2022 04:58:32</t>
  </si>
  <si>
    <t>K-879 35-01-K00879__56377169_56377169</t>
  </si>
  <si>
    <t>11.02.2022 04:14:02</t>
  </si>
  <si>
    <t>11.02.2022 06:14:32</t>
  </si>
  <si>
    <t>GENCERLER TR-2 35-20-L00424_A_56407846_56407846</t>
  </si>
  <si>
    <t>11.02.2022 04:26:48</t>
  </si>
  <si>
    <t>11.02.2022 05:41:15</t>
  </si>
  <si>
    <t>K-1444 35-04-K01444_99509798_99509798</t>
  </si>
  <si>
    <t>11.02.2022 04:44:32</t>
  </si>
  <si>
    <t>11.02.2022 05:57:16</t>
  </si>
  <si>
    <t>BÖLCEK-4 TR 35-16-M00025_35-16-M00025_2351793</t>
  </si>
  <si>
    <t>11.02.2022 04:50:29</t>
  </si>
  <si>
    <t>11.02.2022 05:10:26</t>
  </si>
  <si>
    <t>11.02.2022 05:11:03</t>
  </si>
  <si>
    <t>11.02.2022 06:55:00</t>
  </si>
  <si>
    <t>K-4418 35-04-K04418_A_56371257_56371257</t>
  </si>
  <si>
    <t>11.02.2022 06:42:22</t>
  </si>
  <si>
    <t>11.02.2022 14:09:34</t>
  </si>
  <si>
    <t>11.02.2022 07:12:11</t>
  </si>
  <si>
    <t>11.02.2022 16:23:09</t>
  </si>
  <si>
    <t>K-2985 35-01-K02985_911432085_911432085</t>
  </si>
  <si>
    <t>11.02.2022 07:58:49</t>
  </si>
  <si>
    <t>11.02.2022 09:58:47</t>
  </si>
  <si>
    <t>K-3832 35-02-K03832_913450171_913450171</t>
  </si>
  <si>
    <t>11.02.2022 08:14:59</t>
  </si>
  <si>
    <t>11.02.2022 16:45:27</t>
  </si>
  <si>
    <t>EMİRLİ TR-2 35-15-L00858_950389413_950389413</t>
  </si>
  <si>
    <t>11.02.2022 08:20:28</t>
  </si>
  <si>
    <t>11.02.2022 10:36:56</t>
  </si>
  <si>
    <t>KARAYAĞCI YANIKDAĞ TR-1 45-75-M00193_B_56384507_56384507</t>
  </si>
  <si>
    <t>11.02.2022 08:44:00</t>
  </si>
  <si>
    <t>11.02.2022 15:34:18</t>
  </si>
  <si>
    <t>11.02.2022 08:46:31</t>
  </si>
  <si>
    <t>11.02.2022 09:49:43</t>
  </si>
  <si>
    <t>11.02.2022 08:44:09</t>
  </si>
  <si>
    <t>11.02.2022 09:41:00</t>
  </si>
  <si>
    <t>K-848 35-04-K00848_F_56382398_56382398</t>
  </si>
  <si>
    <t>11.02.2022 08:38:14</t>
  </si>
  <si>
    <t>11.02.2022 17:04:43</t>
  </si>
  <si>
    <t>11.02.2022 09:00:13</t>
  </si>
  <si>
    <t>11.02.2022 17:09:07</t>
  </si>
  <si>
    <t>11.02.2022 09:01:25</t>
  </si>
  <si>
    <t>11.02.2022 11:17:19</t>
  </si>
  <si>
    <t>_A_56401076_56401076</t>
  </si>
  <si>
    <t>11.02.2022 09:01:32</t>
  </si>
  <si>
    <t>11.02.2022 19:58:51</t>
  </si>
  <si>
    <t>SIRIMLI AVCILAR TR 35-31-L00202_47892128_56380930_56380930</t>
  </si>
  <si>
    <t>11.02.2022 08:53:39</t>
  </si>
  <si>
    <t>11.02.2022 10:40:31</t>
  </si>
  <si>
    <t>URGANLI TR-12 45-83-M00553_DIREK TIPI TRAFO HUCRESI H01_2107311</t>
  </si>
  <si>
    <t>11.02.2022 09:21:31</t>
  </si>
  <si>
    <t>11.02.2022 17:10:26</t>
  </si>
  <si>
    <t>ÖDEMİŞ TM-2 35-15-A00005_KAYMAKÇI-2 M21_2334245</t>
  </si>
  <si>
    <t>11.02.2022 09:04:56</t>
  </si>
  <si>
    <t>11.02.2022 09:07:50</t>
  </si>
  <si>
    <t>KAYMAKÇI İM 35-15-A00004_KAYMAKÇI-1 M01_2121834</t>
  </si>
  <si>
    <t>11.02.2022 09:05:41</t>
  </si>
  <si>
    <t>11.02.2022 09:07:22</t>
  </si>
  <si>
    <t>ILIPINAR TR-2 35-23-M00082_DIREK TIPI TRAFO HUCRESI H01_2056537</t>
  </si>
  <si>
    <t>11.02.2022 09:06:00</t>
  </si>
  <si>
    <t>11.02.2022 17:03:15</t>
  </si>
  <si>
    <t>11.02.2022 09:12:30</t>
  </si>
  <si>
    <t>11.02.2022 11:58:00</t>
  </si>
  <si>
    <t>M-2955(YATIRIM REZERVE) 35-01-M02955_E_56365794_56365794</t>
  </si>
  <si>
    <t>11.02.2022 09:04:24</t>
  </si>
  <si>
    <t>11.02.2022 17:11:51</t>
  </si>
  <si>
    <t>KIZILAVLU KÖK 45-78-M00837_DELİBAŞLI GRUBU M02_66247846</t>
  </si>
  <si>
    <t>11.02.2022 09:09:39</t>
  </si>
  <si>
    <t>11.02.2022 09:39:56</t>
  </si>
  <si>
    <t>BEYDAĞ İM 35-32-A00001_YEŞİLKÖY L13_2049961</t>
  </si>
  <si>
    <t>11.02.2022 09:14:24</t>
  </si>
  <si>
    <t>11.02.2022 09:18:40</t>
  </si>
  <si>
    <t>K-4385 35-03-K04385_910471784_910471784</t>
  </si>
  <si>
    <t>11.02.2022 09:00:18</t>
  </si>
  <si>
    <t>11.02.2022 17:02:56</t>
  </si>
  <si>
    <t>11.02.2022 09:20:09</t>
  </si>
  <si>
    <t>11.02.2022 17:03:56</t>
  </si>
  <si>
    <t>11.02.2022 09:04:00</t>
  </si>
  <si>
    <t>11.02.2022 17:16:58</t>
  </si>
  <si>
    <t>ÜZÜMLÜ AYSAN BEY TR-3 45-73-M00605_A_56394376_56394376</t>
  </si>
  <si>
    <t>11.02.2022 09:14:16</t>
  </si>
  <si>
    <t>11.02.2022 10:46:20</t>
  </si>
  <si>
    <t>11.02.2022 09:17:19</t>
  </si>
  <si>
    <t>11.02.2022 10:30:39</t>
  </si>
  <si>
    <t>ÖZBEY İM 35-26-A00005_AHMETLİ L09_2314090</t>
  </si>
  <si>
    <t>11.02.2022 09:00:29</t>
  </si>
  <si>
    <t>11.02.2022 10:58:48</t>
  </si>
  <si>
    <t>11.02.2022 09:27:16</t>
  </si>
  <si>
    <t>11.02.2022 19:06:30</t>
  </si>
  <si>
    <t>TR-338 35-19-L00372_95000632448_95000632448</t>
  </si>
  <si>
    <t>11.02.2022 09:29:00</t>
  </si>
  <si>
    <t>11.02.2022 10:49:04</t>
  </si>
  <si>
    <t>KEMER TR-19 35-31-L00374_35-31-L00374_2358712</t>
  </si>
  <si>
    <t>11.02.2022 09:35:25</t>
  </si>
  <si>
    <t>11.02.2022 18:23:47</t>
  </si>
  <si>
    <t>DM-2/8 BAŞKENT TR 35-18-L00588_950457925_950457925</t>
  </si>
  <si>
    <t>11.02.2022 09:32:47</t>
  </si>
  <si>
    <t>11.02.2022 18:13:54</t>
  </si>
  <si>
    <t>AKÇAPINAR KÖK 45-83-L00131_HatBaşıAyırıcı_53136696 L06_53136696</t>
  </si>
  <si>
    <t>11.02.2022 09:26:01</t>
  </si>
  <si>
    <t>11.02.2022 10:21:29</t>
  </si>
  <si>
    <t>FOÇA TR-28 35-23-L00028_950427738_950427738</t>
  </si>
  <si>
    <t>11.02.2022 09:33:04</t>
  </si>
  <si>
    <t>11.02.2022 11:41:10</t>
  </si>
  <si>
    <t>K-4537 35-07-K04537_99094523_99094523</t>
  </si>
  <si>
    <t>11.02.2022 09:43:00</t>
  </si>
  <si>
    <t>11.02.2022 11:36:36</t>
  </si>
  <si>
    <t>DM-8/7 KAZIMKARABEKİR İ.Ö.O 45-71-M00294_45-71-M00294_65882065</t>
  </si>
  <si>
    <t>11.02.2022 09:33:47</t>
  </si>
  <si>
    <t>11.02.2022 10:04:38</t>
  </si>
  <si>
    <t>TR-55 35-30-L00055_B_60984958_60984958</t>
  </si>
  <si>
    <t>11.02.2022 09:43:41</t>
  </si>
  <si>
    <t>11.02.2022 11:06:19</t>
  </si>
  <si>
    <t>11.02.2022 09:46:00</t>
  </si>
  <si>
    <t>11.02.2022 17:19:00</t>
  </si>
  <si>
    <t>K-1507 35-03-K01507_35-03-K01507_2359179</t>
  </si>
  <si>
    <t>11.02.2022 09:49:00</t>
  </si>
  <si>
    <t>11.02.2022 10:09:00</t>
  </si>
  <si>
    <t>YENMİŞ KÖK 35-27-M00366_DSİ M06_72163658</t>
  </si>
  <si>
    <t>11.02.2022 09:50:15</t>
  </si>
  <si>
    <t>11.02.2022 10:50:00</t>
  </si>
  <si>
    <t>ULUCAK DM 35-27-M00792_EĞRİDERE-2 M18_2052607</t>
  </si>
  <si>
    <t>11.02.2022 09:51:21</t>
  </si>
  <si>
    <t>11.02.2022 10:40:00</t>
  </si>
  <si>
    <t>KARABULU KÖK 35-31-L00227_HALİLLER KÖK L06_2337018</t>
  </si>
  <si>
    <t>11.02.2022 09:54:30</t>
  </si>
  <si>
    <t>11.02.2022 17:50:44</t>
  </si>
  <si>
    <t>K-2333 35-07-K02333_912628931_912628931</t>
  </si>
  <si>
    <t>11.02.2022 09:32:29</t>
  </si>
  <si>
    <t>11.02.2022 10:32:12</t>
  </si>
  <si>
    <t>YENMİŞ KÖK 35-27-M00366_GÜVENİKSAN-ÇAMBEL 2 M01_72163649</t>
  </si>
  <si>
    <t>11.02.2022 09:57:33</t>
  </si>
  <si>
    <t>11.02.2022 10:11:29</t>
  </si>
  <si>
    <t>ÇAPAK KÖK 35-26-M00435_DAĞKIZILCA-2 GİRİŞ M04_66033226</t>
  </si>
  <si>
    <t>11.02.2022 10:00:01</t>
  </si>
  <si>
    <t>11.02.2022 10:49:37</t>
  </si>
  <si>
    <t>TR-43 45-77-L00043_A_56395804_56395804</t>
  </si>
  <si>
    <t>11.02.2022 10:01:19</t>
  </si>
  <si>
    <t>11.02.2022 13:52:00</t>
  </si>
  <si>
    <t>11.02.2022 09:56:55</t>
  </si>
  <si>
    <t>11.02.2022 11:10:41</t>
  </si>
  <si>
    <t>HALİTPAŞA DM 45-80-M00060_HALİTPAŞA ŞEHİR M04_72188655</t>
  </si>
  <si>
    <t>11.02.2022 10:02:09</t>
  </si>
  <si>
    <t>11.02.2022 17:18:32</t>
  </si>
  <si>
    <t>OVACIK TR-1 35-16-L00262_35-16-L00262_2361854</t>
  </si>
  <si>
    <t>11.02.2022 09:56:39</t>
  </si>
  <si>
    <t>11.02.2022 10:14:43</t>
  </si>
  <si>
    <t>DEREKÖY TR-1 35-20-L00255_35-20-L00255_2359039</t>
  </si>
  <si>
    <t>11.02.2022 10:06:31</t>
  </si>
  <si>
    <t>11.02.2022 17:36:57</t>
  </si>
  <si>
    <t>TOKMAKLI KÖK 45-86-M00047_HatBaşıAyırıcı_53135089 M05_53135089</t>
  </si>
  <si>
    <t>11.02.2022 10:06:44</t>
  </si>
  <si>
    <t>11.02.2022 11:58:44</t>
  </si>
  <si>
    <t>BÖLCEK-1 TR 35-16-M00022_953336830_953336830</t>
  </si>
  <si>
    <t>11.02.2022 09:54:54</t>
  </si>
  <si>
    <t>11.02.2022 13:12:11</t>
  </si>
  <si>
    <t>ERHAN OVALI ÖZEL TR 45-77-L00082Ö_DIREK TIPI TRAFO HUCRESI H01_2050840</t>
  </si>
  <si>
    <t>11.02.2022 10:07:34</t>
  </si>
  <si>
    <t>11.02.2022 13:50:10</t>
  </si>
  <si>
    <t>M-657 35-17-M00657_HatBaşıAyırıcı_76336696 M03_76336696</t>
  </si>
  <si>
    <t>11.02.2022 10:07:42</t>
  </si>
  <si>
    <t>11.02.2022 12:13:22</t>
  </si>
  <si>
    <t>K-3127 35-01-K03127_D_56368697_56368697</t>
  </si>
  <si>
    <t>11.02.2022 10:08:34</t>
  </si>
  <si>
    <t>11.02.2022 12:13:52</t>
  </si>
  <si>
    <t>SANAYİ SİTESİ TR-6 (DM-10/14) 35-17-M00501_SANAYİ SİTESİ TR-5 M01_66285239</t>
  </si>
  <si>
    <t>11.02.2022 10:08:49</t>
  </si>
  <si>
    <t>11.02.2022 10:40:14</t>
  </si>
  <si>
    <t>K-843 35-03-K00843_TR-1 K04_41937156</t>
  </si>
  <si>
    <t>11.02.2022 09:57:16</t>
  </si>
  <si>
    <t>11.02.2022 11:05:56</t>
  </si>
  <si>
    <t>M-2674 35-01-M02674_910813191_910813191</t>
  </si>
  <si>
    <t>11.02.2022 09:47:33</t>
  </si>
  <si>
    <t>11.02.2022 11:05:34</t>
  </si>
  <si>
    <t>K-3769 35-04-K03769_D_56367054_56367054</t>
  </si>
  <si>
    <t>11.02.2022 10:10:26</t>
  </si>
  <si>
    <t>11.02.2022 12:56:25</t>
  </si>
  <si>
    <t>K-84 35-02-K00084_B_56362317_56362317</t>
  </si>
  <si>
    <t>11.02.2022 09:55:50</t>
  </si>
  <si>
    <t>11.02.2022 11:44:03</t>
  </si>
  <si>
    <t>NARLIDERE TR-2 45-73-M00714_A_56400314_56400314</t>
  </si>
  <si>
    <t>11.02.2022 09:51:00</t>
  </si>
  <si>
    <t>11.02.2022 11:15:40</t>
  </si>
  <si>
    <t>DM-21/05 (DERE KENARI) 45-71-M00460_45-71-M00460_72092235</t>
  </si>
  <si>
    <t>11.02.2022 10:12:00</t>
  </si>
  <si>
    <t>11.02.2022 10:52:00</t>
  </si>
  <si>
    <t>K-3149 35-01-K03149__72410615_72410615</t>
  </si>
  <si>
    <t>11.02.2022 09:06:41</t>
  </si>
  <si>
    <t>11.02.2022 12:16:01</t>
  </si>
  <si>
    <t>İNECİK TR-1 35-21-L00121_953360520_953360520</t>
  </si>
  <si>
    <t>11.02.2022 10:12:44</t>
  </si>
  <si>
    <t>11.02.2022 12:38:42</t>
  </si>
  <si>
    <t>K-548 35-01-K00548_911915371_911915371</t>
  </si>
  <si>
    <t>11.02.2022 09:39:01</t>
  </si>
  <si>
    <t>11.02.2022 12:04:49</t>
  </si>
  <si>
    <t>M-1426 35-04-M01426_912891741_912891741</t>
  </si>
  <si>
    <t>11.02.2022 10:07:25</t>
  </si>
  <si>
    <t>11.02.2022 19:16:43</t>
  </si>
  <si>
    <t>DM-4/76 (AMBER SOKAK) 45-71-M00217_953208354_953208354</t>
  </si>
  <si>
    <t>11.02.2022 10:23:39</t>
  </si>
  <si>
    <t>11.02.2022 12:48:08</t>
  </si>
  <si>
    <t>ZEYTİNALANI  TR-117 35-19-L00117_956677584_956677584</t>
  </si>
  <si>
    <t>11.02.2022 10:30:00</t>
  </si>
  <si>
    <t>11.02.2022 12:00:45</t>
  </si>
  <si>
    <t>11.02.2022 15:09:20</t>
  </si>
  <si>
    <t>11.02.2022 15:32:16</t>
  </si>
  <si>
    <t>L-23 ESKİ POSTANE ÖNÜ 35-14-L00023_956640452_956640452</t>
  </si>
  <si>
    <t>11.02.2022 15:14:06</t>
  </si>
  <si>
    <t>11.02.2022 15:54:01</t>
  </si>
  <si>
    <t>11.02.2022 15:07:33</t>
  </si>
  <si>
    <t>ÇATLATAN SİTESİ 35-23-M00008_95001295577_95001295577</t>
  </si>
  <si>
    <t>11.02.2022 15:25:20</t>
  </si>
  <si>
    <t>11.02.2022 16:13:49</t>
  </si>
  <si>
    <t>TR-31(M-731) 35-30-M00731_A a2_43010639</t>
  </si>
  <si>
    <t>11.02.2022 15:27:54</t>
  </si>
  <si>
    <t>11.02.2022 16:50:50</t>
  </si>
  <si>
    <t>İSMETİYE TR-1 45-73-M00994_45-73-M00994_2351977</t>
  </si>
  <si>
    <t>11.02.2022 15:28:28</t>
  </si>
  <si>
    <t>11.02.2022 17:14:28</t>
  </si>
  <si>
    <t>K-1996 35-01-K01996_911817574_911817574</t>
  </si>
  <si>
    <t>11.02.2022 15:45:00</t>
  </si>
  <si>
    <t>11.02.2022 23:27:02</t>
  </si>
  <si>
    <t>MURADİYE TR-3/B 45-71-M00206_953243226_953243226</t>
  </si>
  <si>
    <t>11.02.2022 15:43:24</t>
  </si>
  <si>
    <t>12.02.2022 01:18:42</t>
  </si>
  <si>
    <t>İZZETTİN TARIMSAL SULAMA TR-4 45-83-M00347_45-83-M00347_2347593</t>
  </si>
  <si>
    <t>11.02.2022 15:54:33</t>
  </si>
  <si>
    <t>11.02.2022 18:35:48</t>
  </si>
  <si>
    <t>TR-19/03 45-71-M01865_953190550_953190550</t>
  </si>
  <si>
    <t>11.02.2022 15:59:00</t>
  </si>
  <si>
    <t>11.02.2022 19:02:09</t>
  </si>
  <si>
    <t>ARDIÇ MAHALLESİ TR-12 35-21-L00134_95001342703_95001342703</t>
  </si>
  <si>
    <t>11.02.2022 15:59:19</t>
  </si>
  <si>
    <t>11.02.2022 18:39:40</t>
  </si>
  <si>
    <t>K-4950 35-01-K04950_910913213_910913213</t>
  </si>
  <si>
    <t>11.02.2022 16:04:05</t>
  </si>
  <si>
    <t>11.02.2022 21:05:56</t>
  </si>
  <si>
    <t>11.02.2022 16:00:14</t>
  </si>
  <si>
    <t>11.02.2022 17:34:58</t>
  </si>
  <si>
    <t>DM-4/8 (YENİ MALİYE) 45-71-M00279_953196827_953196827</t>
  </si>
  <si>
    <t>11.02.2022 16:13:00</t>
  </si>
  <si>
    <t>11.02.2022 17:01:31</t>
  </si>
  <si>
    <t>11.02.2022 16:22:51</t>
  </si>
  <si>
    <t>11.02.2022 16:31:48</t>
  </si>
  <si>
    <t>11.02.2022 16:24:00</t>
  </si>
  <si>
    <t>12.02.2022 00:41:49</t>
  </si>
  <si>
    <t>İNECİK TR-1 35-21-L00121_953361738_953361738</t>
  </si>
  <si>
    <t>11.02.2022 16:23:29</t>
  </si>
  <si>
    <t>11.02.2022 17:59:08</t>
  </si>
  <si>
    <t>TR-60 45-78-M00060_953256281_953256281</t>
  </si>
  <si>
    <t>11.02.2022 16:19:04</t>
  </si>
  <si>
    <t>11.02.2022 17:43:11</t>
  </si>
  <si>
    <t>11.02.2022 16:33:17</t>
  </si>
  <si>
    <t>11.02.2022 18:22:40</t>
  </si>
  <si>
    <t>TR-116 45-78-M00116_D D04_65773132</t>
  </si>
  <si>
    <t>11.02.2022 16:14:02</t>
  </si>
  <si>
    <t>11.02.2022 17:00:20</t>
  </si>
  <si>
    <t>11.02.2022 16:29:25</t>
  </si>
  <si>
    <t>11.02.2022 18:35:15</t>
  </si>
  <si>
    <t>UMURLU TR-4 35-31-L00359_47784649_56352354_56352354</t>
  </si>
  <si>
    <t>11.02.2022 16:25:48</t>
  </si>
  <si>
    <t>11.02.2022 18:46:33</t>
  </si>
  <si>
    <t>K-80 35-01-K00080_ST _41897661</t>
  </si>
  <si>
    <t>11.02.2022 16:16:26</t>
  </si>
  <si>
    <t>11.02.2022 20:13:50</t>
  </si>
  <si>
    <t>L-191 35-18-L00191_950467685_950467685</t>
  </si>
  <si>
    <t>11.02.2022 16:37:11</t>
  </si>
  <si>
    <t>11.02.2022 20:23:54</t>
  </si>
  <si>
    <t>TEKKEDERE DM 35-16-M00137_ZEYTİNDAĞ DM-2 M10_2306325</t>
  </si>
  <si>
    <t>11.02.2022 16:38:09</t>
  </si>
  <si>
    <t>11.02.2022 17:15:05</t>
  </si>
  <si>
    <t>TR-2/67 45-83-L00067_95000650273_95000650273</t>
  </si>
  <si>
    <t>11.02.2022 16:34:52</t>
  </si>
  <si>
    <t>11.02.2022 18:30:22</t>
  </si>
  <si>
    <t>ALAŞEHİR TR-49 45-73-M00049_45-73-M00049_66704688</t>
  </si>
  <si>
    <t>11.02.2022 16:52:17</t>
  </si>
  <si>
    <t>11.02.2022 18:12:23</t>
  </si>
  <si>
    <t>BADEMBÜKÜ TR-1 35-21-L00075_953357869_953357869</t>
  </si>
  <si>
    <t>11.02.2022 16:59:46</t>
  </si>
  <si>
    <t>11.02.2022 21:24:19</t>
  </si>
  <si>
    <t>ZEYTİNOVA TR-2 35-20-L00308_6519847_56376809_56376809</t>
  </si>
  <si>
    <t>11.02.2022 16:57:43</t>
  </si>
  <si>
    <t>K-2324 35-01-K02324_A_56368373_56368373</t>
  </si>
  <si>
    <t>11.02.2022 17:05:31</t>
  </si>
  <si>
    <t>11.02.2022 17:52:50</t>
  </si>
  <si>
    <t>SEYİTOBA TR-1 45-80-L00177_956535166_956535166</t>
  </si>
  <si>
    <t>11.02.2022 17:04:59</t>
  </si>
  <si>
    <t>11.02.2022 19:55:59</t>
  </si>
  <si>
    <t>K-848 35-04-K00848_35-04-K00848_2376416</t>
  </si>
  <si>
    <t>11.02.2022 16:48:29</t>
  </si>
  <si>
    <t>11.02.2022 17:20:16</t>
  </si>
  <si>
    <t>İM-2/TR-22 SIĞACIK 35-14-L00302_956636243_956636243</t>
  </si>
  <si>
    <t>11.02.2022 17:12:00</t>
  </si>
  <si>
    <t>11.02.2022 18:07:27</t>
  </si>
  <si>
    <t>YUKARI AKTEPE KÖYÜ TR-1 35-32-L00073_946414359_946414359</t>
  </si>
  <si>
    <t>11.02.2022 15:05:20</t>
  </si>
  <si>
    <t>11.02.2022 18:06:07</t>
  </si>
  <si>
    <t>KOYUNDERE TR-6 35-28-M00158_953374382_953374382</t>
  </si>
  <si>
    <t>11.02.2022 16:51:46</t>
  </si>
  <si>
    <t>11.02.2022 18:31:39</t>
  </si>
  <si>
    <t>M-907 35-03-M00907__83894170_83894170</t>
  </si>
  <si>
    <t>11.02.2022 17:28:18</t>
  </si>
  <si>
    <t>11.02.2022 18:32:53</t>
  </si>
  <si>
    <t>BAĞARASI TR-14 35-23-M00361_ H_79385426</t>
  </si>
  <si>
    <t>11.02.2022 17:24:18</t>
  </si>
  <si>
    <t>11.02.2022 19:03:06</t>
  </si>
  <si>
    <t>K-3023 35-01-K03023_911935082_911935082</t>
  </si>
  <si>
    <t>11.02.2022 17:29:57</t>
  </si>
  <si>
    <t>11.02.2022 18:20:58</t>
  </si>
  <si>
    <t>M-769 DENİZLİ GAZ ÖZEL TR 35-02-M00769Ö_M-768 M01_77952376</t>
  </si>
  <si>
    <t>11.02.2022 17:19:42</t>
  </si>
  <si>
    <t>11.02.2022 21:23:18</t>
  </si>
  <si>
    <t>11.02.2022 17:40:56</t>
  </si>
  <si>
    <t>12.02.2022 01:42:37</t>
  </si>
  <si>
    <t>DAĞKIZILCA-5 35-26-M00504_958045932_958045932</t>
  </si>
  <si>
    <t>11.02.2022 17:56:48</t>
  </si>
  <si>
    <t>11.02.2022 18:41:28</t>
  </si>
  <si>
    <t>BAHÇELİ TR-1 35-30-L00147_955305078_955305078</t>
  </si>
  <si>
    <t>11.02.2022 17:58:47</t>
  </si>
  <si>
    <t>11.02.2022 19:48:30</t>
  </si>
  <si>
    <t>11.02.2022 18:03:32</t>
  </si>
  <si>
    <t>11.02.2022 19:41:53</t>
  </si>
  <si>
    <t>HALİLBEYLİ DM 35-27-M00620_HALİLBEYLİ İÇME SUYU M11_2306340</t>
  </si>
  <si>
    <t>11.02.2022 17:55:21</t>
  </si>
  <si>
    <t>11.02.2022 19:11:01</t>
  </si>
  <si>
    <t>DM08/TR20 45-73-M00071_A a1_45119865</t>
  </si>
  <si>
    <t>11.02.2022 18:06:38</t>
  </si>
  <si>
    <t>11.02.2022 19:08:20</t>
  </si>
  <si>
    <t>DM-14/12 45-71-M00560_953209037_953209037</t>
  </si>
  <si>
    <t>11.02.2022 17:59:21</t>
  </si>
  <si>
    <t>11.02.2022 22:36:01</t>
  </si>
  <si>
    <t>ARPALIK KÖK 45-83-M00137_İZZETTİN KÖK M03_2329854</t>
  </si>
  <si>
    <t>11.02.2022 18:13:20</t>
  </si>
  <si>
    <t>11.02.2022 19:20:23</t>
  </si>
  <si>
    <t>K-1635 35-02-K01635_K-4156/PİYALE TM K02_2118330</t>
  </si>
  <si>
    <t>11.02.2022 18:16:48</t>
  </si>
  <si>
    <t>12.02.2022 01:22:17</t>
  </si>
  <si>
    <t>UMURLU TR-5 35-31-L00358_47784500_56352976_56352976</t>
  </si>
  <si>
    <t>11.02.2022 18:32:42</t>
  </si>
  <si>
    <t>11.02.2022 19:48:49</t>
  </si>
  <si>
    <t>ÜÇPINAR DM 45-71-M00183_AVDAL M02_72249224</t>
  </si>
  <si>
    <t>11.02.2022 18:34:24</t>
  </si>
  <si>
    <t>11.02.2022 18:58:26</t>
  </si>
  <si>
    <t>TR-12 (M-712) 35-30-M00712_955297106_955297106</t>
  </si>
  <si>
    <t>11.02.2022 18:34:23</t>
  </si>
  <si>
    <t>11.02.2022 21:20:21</t>
  </si>
  <si>
    <t>ÇANAKÇI TR-1 45-79-M00187_945564915_945564915</t>
  </si>
  <si>
    <t>11.02.2022 18:38:18</t>
  </si>
  <si>
    <t>11.02.2022 20:16:39</t>
  </si>
  <si>
    <t>M-3052 35-09-M03052_M-2023 K02_45353873</t>
  </si>
  <si>
    <t>11.02.2022 18:07:01</t>
  </si>
  <si>
    <t>11.02.2022 19:37:54</t>
  </si>
  <si>
    <t>DM-2/8 BAŞKENT TR 35-18-L00588_950454665_950454665</t>
  </si>
  <si>
    <t>11.02.2022 18:55:47</t>
  </si>
  <si>
    <t>11.02.2022 21:25:53</t>
  </si>
  <si>
    <t>DM-14/4b 45-71-M00543_B_56398335_56398335</t>
  </si>
  <si>
    <t>11.02.2022 18:58:23</t>
  </si>
  <si>
    <t>11.02.2022 21:43:56</t>
  </si>
  <si>
    <t>K-32 35-01-K00032_C C1_5863030</t>
  </si>
  <si>
    <t>11.02.2022 19:07:18</t>
  </si>
  <si>
    <t>11.02.2022 20:14:23</t>
  </si>
  <si>
    <t>MORDOĞAN TR-27 35-21-L00154_95000151147_95000151147</t>
  </si>
  <si>
    <t>11.02.2022 19:09:21</t>
  </si>
  <si>
    <t>11.02.2022 23:05:13</t>
  </si>
  <si>
    <t>K-188 35-01-K00188_B_60983315_60983315</t>
  </si>
  <si>
    <t>11.02.2022 19:12:34</t>
  </si>
  <si>
    <t>11.02.2022 22:51:39</t>
  </si>
  <si>
    <t>11.02.2022 19:13:21</t>
  </si>
  <si>
    <t>11.02.2022 20:38:12</t>
  </si>
  <si>
    <t>11.02.2022 19:22:10</t>
  </si>
  <si>
    <t>11.02.2022 19:53:22</t>
  </si>
  <si>
    <t>DEMİRCİ TR-1 45-71-M01567_43184842_56393094_56393094</t>
  </si>
  <si>
    <t>11.02.2022 19:21:45</t>
  </si>
  <si>
    <t>12.02.2022 02:27:59</t>
  </si>
  <si>
    <t>İĞDELİ AZMANLAR TR-5 35-31-L00521_966509453_966509453</t>
  </si>
  <si>
    <t>11.02.2022 19:24:25</t>
  </si>
  <si>
    <t>11.02.2022 23:54:24</t>
  </si>
  <si>
    <t>K-1782 35-02-K01782_910134393_910134393</t>
  </si>
  <si>
    <t>11.02.2022 19:25:07</t>
  </si>
  <si>
    <t>11.02.2022 21:16:21</t>
  </si>
  <si>
    <t>11.02.2022 19:17:15</t>
  </si>
  <si>
    <t>11.02.2022 20:07:44</t>
  </si>
  <si>
    <t>DM-1/4 35-18-L00579_950454588_950454588</t>
  </si>
  <si>
    <t>11.02.2022 19:15:15</t>
  </si>
  <si>
    <t>11.02.2022 22:12:14</t>
  </si>
  <si>
    <t>BADEMBÜKÜ TR-2 35-21-L00218_A_76841028_76841028</t>
  </si>
  <si>
    <t>11.02.2022 19:28:08</t>
  </si>
  <si>
    <t>11.02.2022 22:06:53</t>
  </si>
  <si>
    <t>L-295 35-18-L00295_950466030_950466030</t>
  </si>
  <si>
    <t>11.02.2022 19:29:31</t>
  </si>
  <si>
    <t>11.02.2022 21:43:46</t>
  </si>
  <si>
    <t>11.02.2022 19:43:38</t>
  </si>
  <si>
    <t>11.02.2022 20:38:47</t>
  </si>
  <si>
    <t>ELMACIK TR-1 45-73-M00423_45-73-M00423_2354545</t>
  </si>
  <si>
    <t>11.02.2022 19:48:00</t>
  </si>
  <si>
    <t>11.02.2022 20:46:28</t>
  </si>
  <si>
    <t>11.02.2022 20:02:57</t>
  </si>
  <si>
    <t>11.02.2022 20:22:00</t>
  </si>
  <si>
    <t>L-129 35-18-L00129_950436220_950436220</t>
  </si>
  <si>
    <t>11.02.2022 19:52:28</t>
  </si>
  <si>
    <t>11.02.2022 23:14:17</t>
  </si>
  <si>
    <t>DURASILLI TR-25 45-78-M01140_953261254_953261254</t>
  </si>
  <si>
    <t>11.02.2022 20:07:38</t>
  </si>
  <si>
    <t>11.02.2022 21:06:26</t>
  </si>
  <si>
    <t>K-188 35-01-K00188_35-01-K00188_2361998</t>
  </si>
  <si>
    <t>11.02.2022 20:16:52</t>
  </si>
  <si>
    <t>11.02.2022 22:53:59</t>
  </si>
  <si>
    <t>SULTAN YAYLASI TR-1 45-71-M01766_D_56384963_56384963</t>
  </si>
  <si>
    <t>11.02.2022 20:15:00</t>
  </si>
  <si>
    <t>12.02.2022 05:00:42</t>
  </si>
  <si>
    <t>L-12 DİNÇ OTEL 35-18-L00012_35-18-L00012_2347796</t>
  </si>
  <si>
    <t>11.02.2022 20:23:09</t>
  </si>
  <si>
    <t>11.02.2022 20:43:21</t>
  </si>
  <si>
    <t>İM-2/TR-22 SIĞACIK 35-14-L00302_95000077417_95000077417</t>
  </si>
  <si>
    <t>11.02.2022 20:20:44</t>
  </si>
  <si>
    <t>11.02.2022 22:15:32</t>
  </si>
  <si>
    <t>KARAAĞAÇLI TR-3 45-71-M01083_45-71-M01083_2361384</t>
  </si>
  <si>
    <t>11.02.2022 20:30:42</t>
  </si>
  <si>
    <t>11.02.2022 21:28:30</t>
  </si>
  <si>
    <t>11.02.2022 20:42:52</t>
  </si>
  <si>
    <t>11.02.2022 21:22:47</t>
  </si>
  <si>
    <t>DM-2/8 BAŞKENT TR 35-18-L00588_6599270_56389445_56389445</t>
  </si>
  <si>
    <t>11.02.2022 20:49:31</t>
  </si>
  <si>
    <t>11.02.2022 21:35:15</t>
  </si>
  <si>
    <t>SELENDİ DM 45-81-M00001_ESKİ SELENDİ M16_2079218</t>
  </si>
  <si>
    <t>11.02.2022 21:28:39</t>
  </si>
  <si>
    <t>11.02.2022 21:28:59</t>
  </si>
  <si>
    <t>M-1270 35-02-M01270_910057976_910057976</t>
  </si>
  <si>
    <t>11.02.2022 21:39:44</t>
  </si>
  <si>
    <t>11.02.2022 22:53:54</t>
  </si>
  <si>
    <t>K-1858 35-09-K01858_97700172_97700172</t>
  </si>
  <si>
    <t>11.02.2022 21:52:22</t>
  </si>
  <si>
    <t>11.02.2022 22:58:45</t>
  </si>
  <si>
    <t>MENEMEN DM-6/31 35-28-L00094_966468259_966468259</t>
  </si>
  <si>
    <t>11.02.2022 22:02:39</t>
  </si>
  <si>
    <t>11.02.2022 22:41:14</t>
  </si>
  <si>
    <t>11.02.2022 22:10:40</t>
  </si>
  <si>
    <t>12.02.2022 01:15:19</t>
  </si>
  <si>
    <t>DM-01/TR-91 45-71-M01856_953194998_953194998</t>
  </si>
  <si>
    <t>11.02.2022 22:11:36</t>
  </si>
  <si>
    <t>12.02.2022 01:01:16</t>
  </si>
  <si>
    <t>M-3439(YATIRIM REZERVE) 35-03-M03439_910678827_910678827</t>
  </si>
  <si>
    <t>11.02.2022 22:42:00</t>
  </si>
  <si>
    <t>12.02.2022 00:23:17</t>
  </si>
  <si>
    <t>K-1858 35-09-K01858_35-09-K01858_47399716</t>
  </si>
  <si>
    <t>11.02.2022 22:48:09</t>
  </si>
  <si>
    <t>11.02.2022 23:04:52</t>
  </si>
  <si>
    <t>K-324 35-01-K00324_C k324/c2_5886182</t>
  </si>
  <si>
    <t>11.02.2022 23:02:52</t>
  </si>
  <si>
    <t>12.02.2022 01:45:05</t>
  </si>
  <si>
    <t>KAPANCI TR-2 45-78-L00381_953290757_953290757</t>
  </si>
  <si>
    <t>11.02.2022 23:02:14</t>
  </si>
  <si>
    <t>11.02.2022 23:46:22</t>
  </si>
  <si>
    <t>SEYDİKÖY İM 35-08-A00002_VODAFONE M15_2309359</t>
  </si>
  <si>
    <t>11.02.2022 23:53:01</t>
  </si>
  <si>
    <t>12.02.2022 00:40:00</t>
  </si>
  <si>
    <t>11.02.2022 11:07:00</t>
  </si>
  <si>
    <t>11.02.2022 11:54:00</t>
  </si>
  <si>
    <t>L-241 35-18-L00241_6497735_56368794_56368794</t>
  </si>
  <si>
    <t>12.02.2022 00:13:13</t>
  </si>
  <si>
    <t>12.02.2022 02:17:00</t>
  </si>
  <si>
    <t>12.02.2022 00:17:35</t>
  </si>
  <si>
    <t>12.02.2022 02:00:46</t>
  </si>
  <si>
    <t>TR-2/47-B 45-72-L00965_956500069_956500069</t>
  </si>
  <si>
    <t>12.02.2022 00:57:02</t>
  </si>
  <si>
    <t>12.02.2022 01:46:35</t>
  </si>
  <si>
    <t>TR-40 35-15-M00040_35-15-M00040_2365883</t>
  </si>
  <si>
    <t>12.02.2022 01:02:49</t>
  </si>
  <si>
    <t>12.02.2022 02:44:53</t>
  </si>
  <si>
    <t>TR-1/51 45-72-M00051_956494324_956494324</t>
  </si>
  <si>
    <t>12.02.2022 01:53:50</t>
  </si>
  <si>
    <t>12.02.2022 03:19:55</t>
  </si>
  <si>
    <t>K-1854 35-07-K01854_K-572 K01_65925204</t>
  </si>
  <si>
    <t>12.02.2022 02:19:00</t>
  </si>
  <si>
    <t>12.02.2022 02:32:00</t>
  </si>
  <si>
    <t>DM-11/02 45-71-M02414_953187890_953187890</t>
  </si>
  <si>
    <t>12.02.2022 03:05:37</t>
  </si>
  <si>
    <t>12.02.2022 03:48:39</t>
  </si>
  <si>
    <t>_48386911_56380259_56380259</t>
  </si>
  <si>
    <t>12.02.2022 04:05:30</t>
  </si>
  <si>
    <t>12.02.2022 05:54:40</t>
  </si>
  <si>
    <t>MURADİYE TR-2 SU DEPOSU 45-71-M00199_95000483564_95000483564</t>
  </si>
  <si>
    <t>12.02.2022 06:23:02</t>
  </si>
  <si>
    <t>12.02.2022 07:20:17</t>
  </si>
  <si>
    <t>PİYALE TM 35-02-A00007_PİYALE-29 K40_2063616</t>
  </si>
  <si>
    <t>12.02.2022 06:44:58</t>
  </si>
  <si>
    <t>12.02.2022 07:05:05</t>
  </si>
  <si>
    <t>12.02.2022 07:50:02</t>
  </si>
  <si>
    <t>12.02.2022 09:18:00</t>
  </si>
  <si>
    <t>ESKİOBA TR-3 35-29-L00145_A_56360358_56360358</t>
  </si>
  <si>
    <t>12.02.2022 08:00:23</t>
  </si>
  <si>
    <t>12.02.2022 09:49:48</t>
  </si>
  <si>
    <t>L-95 35-18-L00095_6497245_56372203_56372203</t>
  </si>
  <si>
    <t>12.02.2022 08:06:00</t>
  </si>
  <si>
    <t>12.02.2022 15:41:04</t>
  </si>
  <si>
    <t>12.02.2022 08:07:00</t>
  </si>
  <si>
    <t>12.02.2022 15:44:15</t>
  </si>
  <si>
    <t>12.02.2022 08:24:41</t>
  </si>
  <si>
    <t>12.02.2022 08:31:57</t>
  </si>
  <si>
    <t>K-1621 35-02-K01621_C_56373488_56373488</t>
  </si>
  <si>
    <t>12.02.2022 08:24:18</t>
  </si>
  <si>
    <t>12.02.2022 13:38:52</t>
  </si>
  <si>
    <t>BADINCA KÖK 45-73-M00341_EVRENLİ KÖK M03_75912950</t>
  </si>
  <si>
    <t>12.02.2022 08:36:51</t>
  </si>
  <si>
    <t>12.02.2022 08:42:56</t>
  </si>
  <si>
    <t>12.02.2022 08:33:57</t>
  </si>
  <si>
    <t>12.02.2022 08:59:57</t>
  </si>
  <si>
    <t>12.02.2022 08:42:00</t>
  </si>
  <si>
    <t>12.02.2022 10:49:10</t>
  </si>
  <si>
    <t>YAĞCILAR TR-4 35-19-M00229_7067739_56378379_56378379</t>
  </si>
  <si>
    <t>12.02.2022 08:28:38</t>
  </si>
  <si>
    <t>12.02.2022 10:09:36</t>
  </si>
  <si>
    <t>CABBAR DM 45-73-M00100_KULA ÇIKIŞI M08_2307321</t>
  </si>
  <si>
    <t>12.02.2022 08:55:30</t>
  </si>
  <si>
    <t>12.02.2022 08:32:28</t>
  </si>
  <si>
    <t>12.02.2022 09:23:02</t>
  </si>
  <si>
    <t>TR-1/83 KAPTANOĞLU DM 45-83-M00083_KAPTANOĞLU (HASTANE) GİRİŞ M02_61292036</t>
  </si>
  <si>
    <t>12.02.2022 08:39:14</t>
  </si>
  <si>
    <t>12.02.2022 09:48:25</t>
  </si>
  <si>
    <t>KEÇİLİKÖY DM-17/2 45-71-M02258_953179612_953179612</t>
  </si>
  <si>
    <t>12.02.2022 08:48:05</t>
  </si>
  <si>
    <t>12.02.2022 11:14:54</t>
  </si>
  <si>
    <t>ULUKENT DM-5/14 35-28-M00089_966304539_966304539</t>
  </si>
  <si>
    <t>12.02.2022 08:54:00</t>
  </si>
  <si>
    <t>12.02.2022 14:49:50</t>
  </si>
  <si>
    <t>K-716 35-02-K00716_910103190_910103190</t>
  </si>
  <si>
    <t>12.02.2022 08:54:34</t>
  </si>
  <si>
    <t>12.02.2022 17:01:02</t>
  </si>
  <si>
    <t>12.02.2022 09:00:18</t>
  </si>
  <si>
    <t>12.02.2022 17:10:02</t>
  </si>
  <si>
    <t>MURADİYE TR-4 45-71-M02427_953221501_953221501</t>
  </si>
  <si>
    <t>12.02.2022 09:01:00</t>
  </si>
  <si>
    <t>12.02.2022 10:05:10</t>
  </si>
  <si>
    <t>12.02.2022 09:03:29</t>
  </si>
  <si>
    <t>12.02.2022 15:53:33</t>
  </si>
  <si>
    <t>12.02.2022 09:06:57</t>
  </si>
  <si>
    <t>12.02.2022 15:10:52</t>
  </si>
  <si>
    <t>TR-2/24 45-83-L00024_DAĞITIM TRAFOSU L01_72170858</t>
  </si>
  <si>
    <t>12.02.2022 09:07:01</t>
  </si>
  <si>
    <t>12.02.2022 17:00:25</t>
  </si>
  <si>
    <t>12.02.2022 09:07:25</t>
  </si>
  <si>
    <t>12.02.2022 17:20:49</t>
  </si>
  <si>
    <t>12.02.2022 09:10:49</t>
  </si>
  <si>
    <t>12.02.2022 09:13:00</t>
  </si>
  <si>
    <t>MENDERES DM-4/TR-1 35-22-M00004_DM-4/TR-20 M09_2331513</t>
  </si>
  <si>
    <t>12.02.2022 11:11:59</t>
  </si>
  <si>
    <t>TR-1-4/1 YENİ SANAYİ KABİN 35-20-L00025_35-20-L00025_66521475</t>
  </si>
  <si>
    <t>12.02.2022 09:13:41</t>
  </si>
  <si>
    <t>12.02.2022 16:25:16</t>
  </si>
  <si>
    <t>TAŞLIYOL KÖK 35-27-M00495_ABALIOĞLU DM M04_72168906</t>
  </si>
  <si>
    <t>12.02.2022 09:15:05</t>
  </si>
  <si>
    <t>12.02.2022 09:28:25</t>
  </si>
  <si>
    <t>AHMETLİ TR-3 35-26-L00127_10839778_56358668_56358668</t>
  </si>
  <si>
    <t>12.02.2022 09:15:17</t>
  </si>
  <si>
    <t>12.02.2022 14:12:00</t>
  </si>
  <si>
    <t>DM-23 45-71-M00500_DM-22 M04_2076935</t>
  </si>
  <si>
    <t>12.02.2022 09:16:08</t>
  </si>
  <si>
    <t>12.02.2022 13:22:30</t>
  </si>
  <si>
    <t>TR-53 35-15-M00053_35-15-M00053_66721718</t>
  </si>
  <si>
    <t>12.02.2022 09:15:29</t>
  </si>
  <si>
    <t>12.02.2022 17:10:05</t>
  </si>
  <si>
    <t>12.02.2022 09:24:58</t>
  </si>
  <si>
    <t>12.02.2022 17:26:38</t>
  </si>
  <si>
    <t>12.02.2022 09:19:15</t>
  </si>
  <si>
    <t>12.02.2022 11:53:52</t>
  </si>
  <si>
    <t>12.02.2022 09:29:00</t>
  </si>
  <si>
    <t>12.02.2022 11:23:04</t>
  </si>
  <si>
    <t>BEYDAĞ İM 35-32-A00001_BEYDAĞ L02_2049981</t>
  </si>
  <si>
    <t>12.02.2022 09:29:28</t>
  </si>
  <si>
    <t>12.02.2022 09:39:19</t>
  </si>
  <si>
    <t>L-455 35-18-L00455_7044029_56372189_56372189</t>
  </si>
  <si>
    <t>12.02.2022 09:28:13</t>
  </si>
  <si>
    <t>12.02.2022 10:33:51</t>
  </si>
  <si>
    <t>BEYDAĞ KÖK (BEYDAĞ İM İÇİ ESKİ KABİN) 35-32-L00001_TR-2 L03_72245394</t>
  </si>
  <si>
    <t>12.02.2022 09:30:49</t>
  </si>
  <si>
    <t>12.02.2022 17:47:54</t>
  </si>
  <si>
    <t>M-1276 35-03-M01276_A_56367364_56367364</t>
  </si>
  <si>
    <t>12.02.2022 09:35:01</t>
  </si>
  <si>
    <t>12.02.2022 16:24:09</t>
  </si>
  <si>
    <t>MENEMEN DM-5/27 35-28-L00099_DAĞITIM TRAFO MENEMEN DM-5/27 L03_66743109</t>
  </si>
  <si>
    <t>12.02.2022 09:35:45</t>
  </si>
  <si>
    <t>12.02.2022 18:34:09</t>
  </si>
  <si>
    <t>İĞDELİ AZMANLAR SOKAK TR-5 35-31-L00343_35-31-L00343_2365272</t>
  </si>
  <si>
    <t>12.02.2022 09:36:00</t>
  </si>
  <si>
    <t>12.02.2022 17:44:34</t>
  </si>
  <si>
    <t>TR-2/67 45-83-L00067_955150726_955150726</t>
  </si>
  <si>
    <t>12.02.2022 09:38:00</t>
  </si>
  <si>
    <t>12.02.2022 11:53:54</t>
  </si>
  <si>
    <t>12.02.2022 09:38:07</t>
  </si>
  <si>
    <t>12.02.2022 14:33:49</t>
  </si>
  <si>
    <t>_B_56389322_56389322</t>
  </si>
  <si>
    <t>12.02.2022 09:42:00</t>
  </si>
  <si>
    <t>12.02.2022 16:58:00</t>
  </si>
  <si>
    <t>PANCAR KÖK 35-26-M00891_PANCAR ŞEHİR M01_2302861</t>
  </si>
  <si>
    <t>12.02.2022 09:39:01</t>
  </si>
  <si>
    <t>12.02.2022 10:05:25</t>
  </si>
  <si>
    <t>DEREKÖY TR-2 35-20-L00254_DIREK TIPI TRAFO HUCRESI H01_2048392</t>
  </si>
  <si>
    <t>12.02.2022 09:46:40</t>
  </si>
  <si>
    <t>12.02.2022 10:44:16</t>
  </si>
  <si>
    <t>L-428 35-18-L00428_11849371_56368462_56368462</t>
  </si>
  <si>
    <t>12.02.2022 09:44:48</t>
  </si>
  <si>
    <t>12.02.2022 11:13:24</t>
  </si>
  <si>
    <t>TR-48 45-78-L00048_953251086_953251086</t>
  </si>
  <si>
    <t>12.02.2022 09:40:00</t>
  </si>
  <si>
    <t>12.02.2022 12:31:48</t>
  </si>
  <si>
    <t>TİRKEŞ TR-1 45-80-M00125_12059084_56393331_56393331</t>
  </si>
  <si>
    <t>12.02.2022 09:56:00</t>
  </si>
  <si>
    <t>12.02.2022 11:27:53</t>
  </si>
  <si>
    <t>TR-120 ZEYTİNALANI 35-19-L00120_956671625_956671625</t>
  </si>
  <si>
    <t>12.02.2022 09:53:55</t>
  </si>
  <si>
    <t>12.02.2022 12:08:45</t>
  </si>
  <si>
    <t>HALİTPAŞA TR-4 45-80-M00074_956541750_956541750</t>
  </si>
  <si>
    <t>12.02.2022 09:54:38</t>
  </si>
  <si>
    <t>12.02.2022 12:51:20</t>
  </si>
  <si>
    <t>K-1803 MUSULLUGİL İŞ HANI 35-01-K01803Ö_911058400_911058400</t>
  </si>
  <si>
    <t>12.02.2022 09:53:16</t>
  </si>
  <si>
    <t>12.02.2022 11:47:00</t>
  </si>
  <si>
    <t>DM-25/16 45-71-M00392_953191193_953191193</t>
  </si>
  <si>
    <t>12.02.2022 10:00:00</t>
  </si>
  <si>
    <t>12.02.2022 12:23:54</t>
  </si>
  <si>
    <t>KAVAKLIDERE TR-12 45-73-M00145_TR-14 M05_2317559</t>
  </si>
  <si>
    <t>12.02.2022 09:34:00</t>
  </si>
  <si>
    <t>12.02.2022 10:52:31</t>
  </si>
  <si>
    <t>12.02.2022 10:05:00</t>
  </si>
  <si>
    <t>12.02.2022 18:15:00</t>
  </si>
  <si>
    <t>K-3322 35-09-K03322_D d6b_5870150</t>
  </si>
  <si>
    <t>12.02.2022 10:03:45</t>
  </si>
  <si>
    <t>12.02.2022 13:49:37</t>
  </si>
  <si>
    <t>12.02.2022 15:59:14</t>
  </si>
  <si>
    <t>12.02.2022 17:42:47</t>
  </si>
  <si>
    <t>BİMEYKO KÖK-10 35-30-M00048_BİMEYKO TR-3 M04_2107749</t>
  </si>
  <si>
    <t>12.02.2022 10:08:22</t>
  </si>
  <si>
    <t>12.02.2022 14:00:29</t>
  </si>
  <si>
    <t>12.02.2022 10:14:23</t>
  </si>
  <si>
    <t>12.02.2022 16:53:17</t>
  </si>
  <si>
    <t>12.02.2022 10:15:10</t>
  </si>
  <si>
    <t>12.02.2022 10:21:11</t>
  </si>
  <si>
    <t>M-2132 KÖK 35-07-M02132_98544250_98544250</t>
  </si>
  <si>
    <t>12.02.2022 10:15:54</t>
  </si>
  <si>
    <t>12.02.2022 11:07:49</t>
  </si>
  <si>
    <t>TR-1/80 45-72-M00080_956506234_956506234</t>
  </si>
  <si>
    <t>12.02.2022 10:09:41</t>
  </si>
  <si>
    <t>12.02.2022 11:44:30</t>
  </si>
  <si>
    <t>12.02.2022 10:16:11</t>
  </si>
  <si>
    <t>12.02.2022 13:17:15</t>
  </si>
  <si>
    <t>AYDOĞDU TR-1 45-73-M00899_945642042_945642042</t>
  </si>
  <si>
    <t>12.02.2022 09:45:00</t>
  </si>
  <si>
    <t>12.02.2022 14:48:28</t>
  </si>
  <si>
    <t>K-244 35-04-K00244_99767211_99767211</t>
  </si>
  <si>
    <t>12.02.2022 10:19:38</t>
  </si>
  <si>
    <t>12.02.2022 18:46:26</t>
  </si>
  <si>
    <t>12.02.2022 10:24:25</t>
  </si>
  <si>
    <t>12.02.2022 12:11:46</t>
  </si>
  <si>
    <t>L-27 35-14-L00027_L-38 AKKUM L01_72206828</t>
  </si>
  <si>
    <t>12.02.2022 10:24:46</t>
  </si>
  <si>
    <t>12.02.2022 16:15:47</t>
  </si>
  <si>
    <t>K-1953 35-09-K01953_97911792_97911792</t>
  </si>
  <si>
    <t>12.02.2022 10:25:25</t>
  </si>
  <si>
    <t>12.02.2022 12:21:12</t>
  </si>
  <si>
    <t>K-806 35-07-K00806_99055718_99055718</t>
  </si>
  <si>
    <t>12.02.2022 10:30:30</t>
  </si>
  <si>
    <t>12.02.2022 11:26:26</t>
  </si>
  <si>
    <t>M-878 35-02-M00878_A_56365149_56365149</t>
  </si>
  <si>
    <t>12.02.2022 10:30:38</t>
  </si>
  <si>
    <t>12.02.2022 14:24:54</t>
  </si>
  <si>
    <t>SELÇİKLİ ULUYOL TR-3 45-72-L00151_45-72-L00151_2374354</t>
  </si>
  <si>
    <t>12.02.2022 10:39:00</t>
  </si>
  <si>
    <t>12.02.2022 13:00:01</t>
  </si>
  <si>
    <t>FOÇAKÖY TR-1 35-23-M00222_42066364_56357417_56357417</t>
  </si>
  <si>
    <t>12.02.2022 10:41:00</t>
  </si>
  <si>
    <t>12.02.2022 12:55:11</t>
  </si>
  <si>
    <t>ALOSBİ TM 35-17-A00006_ALİAĞA RES M06_2310718</t>
  </si>
  <si>
    <t>12.02.2022 10:38:56</t>
  </si>
  <si>
    <t>12.02.2022 10:51:59</t>
  </si>
  <si>
    <t>12.02.2022 10:34:39</t>
  </si>
  <si>
    <t>12.02.2022 10:54:08</t>
  </si>
  <si>
    <t>AĞAÇ İŞLERİ TR-12 35-22-M00124_955276158_955276158</t>
  </si>
  <si>
    <t>12.02.2022 10:36:34</t>
  </si>
  <si>
    <t>12.02.2022 14:02:50</t>
  </si>
  <si>
    <t>K-4412 35-01-K04412_E_56373914_56373914</t>
  </si>
  <si>
    <t>12.02.2022 10:41:43</t>
  </si>
  <si>
    <t>12.02.2022 14:26:46</t>
  </si>
  <si>
    <t>DEĞİRMENCİ AHMET TR 35-16-M00172_95000138335_95000138335</t>
  </si>
  <si>
    <t>12.02.2022 10:43:35</t>
  </si>
  <si>
    <t>12.02.2022 14:40:24</t>
  </si>
  <si>
    <t>MUSTAFA TAŞKIN SULAMA GRUBU TR 35-27-L00155_DIREK TIPI TRAFO HUCRESI H01_2051073</t>
  </si>
  <si>
    <t>12.02.2022 10:42:01</t>
  </si>
  <si>
    <t>12.02.2022 12:32:56</t>
  </si>
  <si>
    <t>AKKOYUNLU TR-4 35-29-L00128_A_56359903_56359903</t>
  </si>
  <si>
    <t>12.02.2022 10:51:38</t>
  </si>
  <si>
    <t>12.02.2022 13:39:40</t>
  </si>
  <si>
    <t>ÇİFTÇİGEDİĞİ TR-1 35-20-L00169_955204915_955204915</t>
  </si>
  <si>
    <t>12.02.2022 10:52:50</t>
  </si>
  <si>
    <t>12.02.2022 12:38:44</t>
  </si>
  <si>
    <t>12.02.2022 11:05:29</t>
  </si>
  <si>
    <t>12.02.2022 12:08:14</t>
  </si>
  <si>
    <t>M-192 35-02-M00192_962686755_962686755</t>
  </si>
  <si>
    <t>12.02.2022 10:55:36</t>
  </si>
  <si>
    <t>12.02.2022 13:49:55</t>
  </si>
  <si>
    <t>FERİZLER SULAMA TR-8 35-16-M00309_35-16-M00309_2361421</t>
  </si>
  <si>
    <t>12.02.2022 10:59:50</t>
  </si>
  <si>
    <t>12.02.2022 13:00:25</t>
  </si>
  <si>
    <t>L-169 35-18-L00169_950437623_950437623</t>
  </si>
  <si>
    <t>12.02.2022 11:08:12</t>
  </si>
  <si>
    <t>12.02.2022 11:59:05</t>
  </si>
  <si>
    <t>12.02.2022 11:09:30</t>
  </si>
  <si>
    <t>12.02.2022 16:44:00</t>
  </si>
  <si>
    <t>12.02.2022 11:12:36</t>
  </si>
  <si>
    <t>12.02.2022 17:50:23</t>
  </si>
  <si>
    <t>DM06/TR08 45-73-M00036_945672080_945672080</t>
  </si>
  <si>
    <t>12.02.2022 11:10:00</t>
  </si>
  <si>
    <t>12.02.2022 12:47:20</t>
  </si>
  <si>
    <t>TR-88 TARIMSAL SULAMA 45-80-M01088_45-80-M01088_2350925</t>
  </si>
  <si>
    <t>12.02.2022 11:18:45</t>
  </si>
  <si>
    <t>12.02.2022 14:05:52</t>
  </si>
  <si>
    <t>KIRKAĞAÇ TR-8 45-76-M00008_955246851_955246851</t>
  </si>
  <si>
    <t>12.02.2022 11:16:24</t>
  </si>
  <si>
    <t>12.02.2022 12:30:38</t>
  </si>
  <si>
    <t>NEMUS TARIM YAT.SAN. ÖZEL TR 45-86-M00189Ö_DIREK TIPI TRAFO HUCRESI H01_2093264</t>
  </si>
  <si>
    <t>12.02.2022 10:02:00</t>
  </si>
  <si>
    <t>12.02.2022 12:16:00</t>
  </si>
  <si>
    <t>TR-1/6 45-83-M00006_TR-1/3 M01_83863402</t>
  </si>
  <si>
    <t>12.02.2022 11:41:29</t>
  </si>
  <si>
    <t>12.02.2022 12:42:57</t>
  </si>
  <si>
    <t>RAHMANLAR TR-2 45-81-M00109_B_56387862_56387862</t>
  </si>
  <si>
    <t>12.02.2022 11:41:51</t>
  </si>
  <si>
    <t>12.02.2022 12:57:46</t>
  </si>
  <si>
    <t>_D_56393771_56393771</t>
  </si>
  <si>
    <t>12.02.2022 11:45:49</t>
  </si>
  <si>
    <t>12.02.2022 13:06:50</t>
  </si>
  <si>
    <t>12.02.2022 11:41:53</t>
  </si>
  <si>
    <t>12.02.2022 12:55:48</t>
  </si>
  <si>
    <t>HALKEĞİTİMCİLER-2 35-30-M00348_42903398_60985262_60985262</t>
  </si>
  <si>
    <t>12.02.2022 12:01:34</t>
  </si>
  <si>
    <t>12.02.2022 14:35:11</t>
  </si>
  <si>
    <t>12.02.2022 12:04:16</t>
  </si>
  <si>
    <t>12.02.2022 14:35:28</t>
  </si>
  <si>
    <t>M-285 35-14-M00305_95000146775_95000146775</t>
  </si>
  <si>
    <t>12.02.2022 12:06:53</t>
  </si>
  <si>
    <t>12.02.2022 14:59:26</t>
  </si>
  <si>
    <t>SARIGÖL TR-53 45-79-M00053_945567748_945567748</t>
  </si>
  <si>
    <t>12.02.2022 12:14:25</t>
  </si>
  <si>
    <t>12.02.2022 13:11:08</t>
  </si>
  <si>
    <t>YENİFOÇA TR-16 35-23-M00016_42097724_56373213_56373213</t>
  </si>
  <si>
    <t>12.02.2022 12:20:34</t>
  </si>
  <si>
    <t>12.02.2022 16:18:12</t>
  </si>
  <si>
    <t>DM-2/19 35-27-M01091_913178227_913178227</t>
  </si>
  <si>
    <t>12.02.2022 12:28:00</t>
  </si>
  <si>
    <t>12.02.2022 14:12:41</t>
  </si>
  <si>
    <t>KİBAR KÖYÜ TR-2 35-31-L00313_956572408_956572408</t>
  </si>
  <si>
    <t>12.02.2022 12:16:11</t>
  </si>
  <si>
    <t>12.02.2022 13:57:51</t>
  </si>
  <si>
    <t>AKÇAALAN YEDİEVLER TR-2 35-22-M00220_955266174_955266174</t>
  </si>
  <si>
    <t>12.02.2022 12:29:13</t>
  </si>
  <si>
    <t>12.02.2022 14:21:09</t>
  </si>
  <si>
    <t>L-510 REİSDERE 35-18-L00510_950439043_950439043</t>
  </si>
  <si>
    <t>12.02.2022 12:35:13</t>
  </si>
  <si>
    <t>12.02.2022 15:38:14</t>
  </si>
  <si>
    <t>L-286 35-18-L00286_950452961_950452961</t>
  </si>
  <si>
    <t>12.02.2022 12:43:55</t>
  </si>
  <si>
    <t>12.02.2022 14:27:07</t>
  </si>
  <si>
    <t>KALEMOĞLU TR-1 45-75-M00318_B_56398875_56398875</t>
  </si>
  <si>
    <t>12.02.2022 12:59:00</t>
  </si>
  <si>
    <t>12.02.2022 14:23:24</t>
  </si>
  <si>
    <t>GÜNEY TR-1 45-83-L00269_45-83-L00269_2363281</t>
  </si>
  <si>
    <t>12.02.2022 12:59:25</t>
  </si>
  <si>
    <t>12.02.2022 14:26:33</t>
  </si>
  <si>
    <t>L-179 35-18-L00179_950437600_950437600</t>
  </si>
  <si>
    <t>12.02.2022 12:57:29</t>
  </si>
  <si>
    <t>12.02.2022 15:50:28</t>
  </si>
  <si>
    <t>ARMUTLU DM-2/TR-28 (ESKİ TR-2) 35-27-L00002_913303372_913303372</t>
  </si>
  <si>
    <t>12.02.2022 12:54:03</t>
  </si>
  <si>
    <t>12.02.2022 15:59:37</t>
  </si>
  <si>
    <t>TR-6 35-15-M00006_950359072_950359072</t>
  </si>
  <si>
    <t>12.02.2022 12:57:30</t>
  </si>
  <si>
    <t>12.02.2022 15:49:27</t>
  </si>
  <si>
    <t>TR-1/83 KAPTANOĞLU DM 45-83-M00083_KAPTANOĞLU (HASTANE) GİRİŞ M02_61291950</t>
  </si>
  <si>
    <t>12.02.2022 13:14:00</t>
  </si>
  <si>
    <t>12.02.2022 15:06:48</t>
  </si>
  <si>
    <t>12.02.2022 13:17:00</t>
  </si>
  <si>
    <t>12.02.2022 13:32:23</t>
  </si>
  <si>
    <t>ILGIN TR-1 45-73-M00591_A_56389518_56389518</t>
  </si>
  <si>
    <t>12.02.2022 13:14:02</t>
  </si>
  <si>
    <t>12.02.2022 14:27:09</t>
  </si>
  <si>
    <t>TR-2/11-A 45-83-L00156_A_56388934_56388934</t>
  </si>
  <si>
    <t>12.02.2022 13:20:58</t>
  </si>
  <si>
    <t>12.02.2022 15:02:19</t>
  </si>
  <si>
    <t>K-1001 35-03-K01001_C_56374410_56374410</t>
  </si>
  <si>
    <t>12.02.2022 13:12:43</t>
  </si>
  <si>
    <t>12.02.2022 14:52:07</t>
  </si>
  <si>
    <t>12.02.2022 13:30:39</t>
  </si>
  <si>
    <t>12.02.2022 13:48:30</t>
  </si>
  <si>
    <t>12.02.2022 13:31:21</t>
  </si>
  <si>
    <t>12.02.2022 19:13:03</t>
  </si>
  <si>
    <t>TR-30 45-77-L00030_D_56395152_56395152</t>
  </si>
  <si>
    <t>12.02.2022 13:28:04</t>
  </si>
  <si>
    <t>12.02.2022 14:46:27</t>
  </si>
  <si>
    <t>FATMA ŞENER SULAMA GRUBU TR 35-27-M00355__81659534_81659534</t>
  </si>
  <si>
    <t>12.02.2022 09:49:39</t>
  </si>
  <si>
    <t>12.02.2022 14:47:30</t>
  </si>
  <si>
    <t>TR-11 ( RAMAZAN IŞIK SULAMA GRUBU ) 35-27-M00011_98996869_98996869</t>
  </si>
  <si>
    <t>12.02.2022 13:33:42</t>
  </si>
  <si>
    <t>12.02.2022 17:38:59</t>
  </si>
  <si>
    <t>AHMETBEYLİ MAYDANOZ M-7 35-22-M00245_955256138_955256138</t>
  </si>
  <si>
    <t>12.02.2022 13:36:58</t>
  </si>
  <si>
    <t>12.02.2022 20:37:21</t>
  </si>
  <si>
    <t>K-3083 35-04-K03083_913184824_913184824</t>
  </si>
  <si>
    <t>12.02.2022 13:39:58</t>
  </si>
  <si>
    <t>12.02.2022 19:13:15</t>
  </si>
  <si>
    <t>BEYDAĞ İM 35-32-A00001_TOSUNLAR L04_2308128</t>
  </si>
  <si>
    <t>12.02.2022 13:47:22</t>
  </si>
  <si>
    <t>12.02.2022 14:22:33</t>
  </si>
  <si>
    <t>HASAN VARLIK 35-26-M00535_9538870_56360282_56360282</t>
  </si>
  <si>
    <t>12.02.2022 13:49:41</t>
  </si>
  <si>
    <t>12.02.2022 14:51:26</t>
  </si>
  <si>
    <t>HALİLLER KÖK 35-31-L00228_KARABOLU L010_72238624</t>
  </si>
  <si>
    <t>12.02.2022 14:05:09</t>
  </si>
  <si>
    <t>12.02.2022 14:55:55</t>
  </si>
  <si>
    <t>K-96 35-02-K00096_B_56367033_56367033</t>
  </si>
  <si>
    <t>12.02.2022 13:53:12</t>
  </si>
  <si>
    <t>12.02.2022 15:20:34</t>
  </si>
  <si>
    <t>M-147 SAKIZLIKOY 35-18-M00147_950443598_950443598</t>
  </si>
  <si>
    <t>12.02.2022 13:59:58</t>
  </si>
  <si>
    <t>12.02.2022 19:22:12</t>
  </si>
  <si>
    <t>TR-142 35-15-L00142_950352915_950352915</t>
  </si>
  <si>
    <t>12.02.2022 10:33:40</t>
  </si>
  <si>
    <t>12.02.2022 15:15:47</t>
  </si>
  <si>
    <t>GÜNEŞLİ KÖK 45-75-M00056_B_56384610_56384610</t>
  </si>
  <si>
    <t>12.02.2022 14:08:18</t>
  </si>
  <si>
    <t>12.02.2022 17:20:42</t>
  </si>
  <si>
    <t>FIRINLI TR-6 35-20-L00371_955198665_955198665</t>
  </si>
  <si>
    <t>12.02.2022 14:15:50</t>
  </si>
  <si>
    <t>12.02.2022 16:05:21</t>
  </si>
  <si>
    <t>DM-2/5 RADİSSON OTEL ÖNÜ 35-18-L00582_950454166_950454166</t>
  </si>
  <si>
    <t>12.02.2022 14:12:36</t>
  </si>
  <si>
    <t>12.02.2022 17:26:51</t>
  </si>
  <si>
    <t>ÖZBEK TR-5 35-19-M00235_5861088_56377743_56377743</t>
  </si>
  <si>
    <t>12.02.2022 16:12:18</t>
  </si>
  <si>
    <t>12.02.2022 16:36:00</t>
  </si>
  <si>
    <t>KIRAN KÖYÜ TR-1 45-75-M00469_945608144_945608144</t>
  </si>
  <si>
    <t>12.02.2022 15:38:04</t>
  </si>
  <si>
    <t>HALİLLER KÖK 35-31-L00228_SIRIMLI L011_72238625</t>
  </si>
  <si>
    <t>12.02.2022 14:31:19</t>
  </si>
  <si>
    <t>12.02.2022 15:29:37</t>
  </si>
  <si>
    <t>12.02.2022 14:27:26</t>
  </si>
  <si>
    <t>12.02.2022 16:01:48</t>
  </si>
  <si>
    <t>12.02.2022 15:03:05</t>
  </si>
  <si>
    <t>KAVAKLIDERE  KÖK 45-73-M00140_ALAŞEHİR TM GİRİŞ M06_66675710</t>
  </si>
  <si>
    <t>12.02.2022 14:56:19</t>
  </si>
  <si>
    <t>12.02.2022 15:01:35</t>
  </si>
  <si>
    <t>TR-40 35-15-M00040_48885177_56366774_56366774</t>
  </si>
  <si>
    <t>12.02.2022 14:51:16</t>
  </si>
  <si>
    <t>12.02.2022 18:38:14</t>
  </si>
  <si>
    <t>L-91 ULAMIŞ TEPE KAHVE 35-14-L00091_956633738_956633738</t>
  </si>
  <si>
    <t>12.02.2022 15:00:58</t>
  </si>
  <si>
    <t>12.02.2022 21:15:32</t>
  </si>
  <si>
    <t>12.02.2022 15:04:52</t>
  </si>
  <si>
    <t>12.02.2022 17:45:24</t>
  </si>
  <si>
    <t>YENİ ÇİFTLİK TR-3 35-32-L00079_946409795_946409795</t>
  </si>
  <si>
    <t>12.02.2022 14:56:23</t>
  </si>
  <si>
    <t>12.02.2022 15:50:35</t>
  </si>
  <si>
    <t>ORMANKÖY 35-26-M00466_10702771_56357754_56357754</t>
  </si>
  <si>
    <t>12.02.2022 15:10:24</t>
  </si>
  <si>
    <t>12.02.2022 18:00:02</t>
  </si>
  <si>
    <t>TR-84 35-19-L00084_956665794_956665794</t>
  </si>
  <si>
    <t>12.02.2022 15:13:47</t>
  </si>
  <si>
    <t>12.02.2022 17:25:02</t>
  </si>
  <si>
    <t>TR-1-3/5 PAMUK PAZARI KABİN 35-20-L00021_955192269_955192269</t>
  </si>
  <si>
    <t>12.02.2022 15:14:35</t>
  </si>
  <si>
    <t>12.02.2022 18:08:24</t>
  </si>
  <si>
    <t>DM-1/4 35-18-L00579_950446336_950446336</t>
  </si>
  <si>
    <t>12.02.2022 15:18:26</t>
  </si>
  <si>
    <t>12.02.2022 17:44:43</t>
  </si>
  <si>
    <t>K-920 35-01-K00920_912003609_912003609</t>
  </si>
  <si>
    <t>12.02.2022 15:38:10</t>
  </si>
  <si>
    <t>12.02.2022 18:35:33</t>
  </si>
  <si>
    <t>TAYTAN TR-1 KÖK 45-78-M00305_OFİS KÖK GİRİŞ/DEMİRKÖPRÜ-1 ÇIKIŞ M02_65651003</t>
  </si>
  <si>
    <t>12.02.2022 15:43:19</t>
  </si>
  <si>
    <t>12.02.2022 15:46:49</t>
  </si>
  <si>
    <t>12.02.2022 15:45:59</t>
  </si>
  <si>
    <t>12.02.2022 16:56:29</t>
  </si>
  <si>
    <t>TR-121 35-16-L00121_953319908_953319908</t>
  </si>
  <si>
    <t>12.02.2022 15:44:59</t>
  </si>
  <si>
    <t>12.02.2022 17:47:26</t>
  </si>
  <si>
    <t>L-182 35-18-L00182_95001263494_95001263494</t>
  </si>
  <si>
    <t>12.02.2022 15:49:58</t>
  </si>
  <si>
    <t>12.02.2022 19:56:07</t>
  </si>
  <si>
    <t>HACIÖMERLİ KARAKUYULAR TR 35-17-M00444_A_56356588_56356588</t>
  </si>
  <si>
    <t>12.02.2022 15:54:02</t>
  </si>
  <si>
    <t>12.02.2022 17:02:58</t>
  </si>
  <si>
    <t>ÇAPAKLI KÖK 45-78-M01161_HatBaşıAyırıcı_53139967 M04_53139967</t>
  </si>
  <si>
    <t>12.02.2022 15:57:32</t>
  </si>
  <si>
    <t>12.02.2022 17:19:05</t>
  </si>
  <si>
    <t>YAKAPINAR TR-3 35-20-L00153_11736652_56377138_56377138</t>
  </si>
  <si>
    <t>12.02.2022 16:05:25</t>
  </si>
  <si>
    <t>12.02.2022 19:34:03</t>
  </si>
  <si>
    <t>DM-1/1 35-18-L00580_9692747_65135013_65135013</t>
  </si>
  <si>
    <t>12.02.2022 16:10:00</t>
  </si>
  <si>
    <t>12.02.2022 16:36:17</t>
  </si>
  <si>
    <t>DAĞHACIYUSUF TR-5 45-73-M01229_45-73-M01229_80760637</t>
  </si>
  <si>
    <t>12.02.2022 16:17:00</t>
  </si>
  <si>
    <t>12.02.2022 18:53:04</t>
  </si>
  <si>
    <t>SONİŞ TR 35-26-M01125_NİLSAN KÖK M02_66056322</t>
  </si>
  <si>
    <t>12.02.2022 16:08:38</t>
  </si>
  <si>
    <t>12.02.2022 18:21:00</t>
  </si>
  <si>
    <t>DM-7/TR-2 35-22-M00053_35-22-M00053_72138642</t>
  </si>
  <si>
    <t>12.02.2022 16:20:34</t>
  </si>
  <si>
    <t>12.02.2022 18:58:55</t>
  </si>
  <si>
    <t>TR-74 35-19-L00074_956665389_956665389</t>
  </si>
  <si>
    <t>12.02.2022 16:29:15</t>
  </si>
  <si>
    <t>12.02.2022 18:58:04</t>
  </si>
  <si>
    <t>TR-119 35-16-L00119_953347835_953347835</t>
  </si>
  <si>
    <t>12.02.2022 15:45:41</t>
  </si>
  <si>
    <t>12.02.2022 18:32:25</t>
  </si>
  <si>
    <t>SEYREK TR-3 35-28-M00372__78540088_78540088</t>
  </si>
  <si>
    <t>12.02.2022 16:30:14</t>
  </si>
  <si>
    <t>12.02.2022 18:34:40</t>
  </si>
  <si>
    <t>TR-6 35-15-M00006_950359073_950359073</t>
  </si>
  <si>
    <t>12.02.2022 16:32:36</t>
  </si>
  <si>
    <t>12.02.2022 18:53:28</t>
  </si>
  <si>
    <t>L-372 35-18-L00372_956437642_956437642</t>
  </si>
  <si>
    <t>12.02.2022 16:55:38</t>
  </si>
  <si>
    <t>12.02.2022 18:55:14</t>
  </si>
  <si>
    <t>BEYDERE KÖK 45-71-M00128_HatBaşıAyırıcı_53135138 M07_53135138</t>
  </si>
  <si>
    <t>12.02.2022 16:54:00</t>
  </si>
  <si>
    <t>12.02.2022 18:42:33</t>
  </si>
  <si>
    <t>MURADİYE TR-2 SU DEPOSU 45-71-M00199_966127433_966127433</t>
  </si>
  <si>
    <t>12.02.2022 16:57:00</t>
  </si>
  <si>
    <t>12.02.2022 21:16:27</t>
  </si>
  <si>
    <t>AYDOĞDU TR-1 45-73-M00899_945642136_945642136</t>
  </si>
  <si>
    <t>12.02.2022 16:49:17</t>
  </si>
  <si>
    <t>12.02.2022 19:09:58</t>
  </si>
  <si>
    <t>KARAAĞAÇLI TR-1 45-71-M01904_ M03_2334945</t>
  </si>
  <si>
    <t>12.02.2022 17:00:00</t>
  </si>
  <si>
    <t>12.02.2022 19:04:21</t>
  </si>
  <si>
    <t>KIRANKÖY ÖRENCİK TR-1 45-75-M00190_A_56386585_56386585</t>
  </si>
  <si>
    <t>12.02.2022 16:53:51</t>
  </si>
  <si>
    <t>12.02.2022 18:01:56</t>
  </si>
  <si>
    <t>KORUCUK-2 35-26-M00462_DIREK TIPI TRAFO HUCRESI H01_2040250</t>
  </si>
  <si>
    <t>12.02.2022 16:43:36</t>
  </si>
  <si>
    <t>12.02.2022 17:41:42</t>
  </si>
  <si>
    <t>TR-61 35-30-L00061_955315462_955315462</t>
  </si>
  <si>
    <t>12.02.2022 17:03:00</t>
  </si>
  <si>
    <t>12.02.2022 19:09:18</t>
  </si>
  <si>
    <t>TR-80 35-30-L00080_955332390_955332390</t>
  </si>
  <si>
    <t>12.02.2022 17:13:12</t>
  </si>
  <si>
    <t>12.02.2022 19:58:10</t>
  </si>
  <si>
    <t>12.02.2022 16:57:56</t>
  </si>
  <si>
    <t>12.02.2022 21:31:32</t>
  </si>
  <si>
    <t>KARAOĞLANLI TR-1 45-78-M00350_B_56405831_56405831</t>
  </si>
  <si>
    <t>12.02.2022 17:30:32</t>
  </si>
  <si>
    <t>12.02.2022 17:57:50</t>
  </si>
  <si>
    <t>K-2984 35-03-K02984_910165331_910165331</t>
  </si>
  <si>
    <t>12.02.2022 17:38:02</t>
  </si>
  <si>
    <t>12.02.2022 20:14:51</t>
  </si>
  <si>
    <t>K-2337 35-03-K02337_Y y2b_5816047</t>
  </si>
  <si>
    <t>12.02.2022 17:37:20</t>
  </si>
  <si>
    <t>12.02.2022 19:25:15</t>
  </si>
  <si>
    <t>12.02.2022 17:48:00</t>
  </si>
  <si>
    <t>12.02.2022 18:50:45</t>
  </si>
  <si>
    <t>DM-4/76 (AMBER SOKAK) 45-71-M00217_953208329_953208329</t>
  </si>
  <si>
    <t>12.02.2022 17:46:00</t>
  </si>
  <si>
    <t>12.02.2022 19:12:12</t>
  </si>
  <si>
    <t>DM-3/TR-10 SEFERİHİSAR 35-14-M00331_956658957_956658957</t>
  </si>
  <si>
    <t>12.02.2022 17:53:49</t>
  </si>
  <si>
    <t>12.02.2022 19:15:29</t>
  </si>
  <si>
    <t>M-3069(YATIRIM REZERVE) 35-01-M03069_911429705_911429705</t>
  </si>
  <si>
    <t>12.02.2022 17:48:31</t>
  </si>
  <si>
    <t>12.02.2022 19:40:23</t>
  </si>
  <si>
    <t>L-47 DENİZKENT SİTESİ 35-14-L00047_956639914_956639914</t>
  </si>
  <si>
    <t>12.02.2022 17:58:23</t>
  </si>
  <si>
    <t>12.02.2022 22:13:51</t>
  </si>
  <si>
    <t>DM-4/6 35-26-M00799_956630250_956630250</t>
  </si>
  <si>
    <t>12.02.2022 17:31:32</t>
  </si>
  <si>
    <t>12.02.2022 21:26:25</t>
  </si>
  <si>
    <t>YENİ FOÇA TR-13 35-23-M00013_D d1b_42106690</t>
  </si>
  <si>
    <t>12.02.2022 17:56:29</t>
  </si>
  <si>
    <t>12.02.2022 20:06:03</t>
  </si>
  <si>
    <t>FOÇA TR-14 35-23-L00014_950422089_950422089</t>
  </si>
  <si>
    <t>12.02.2022 17:44:42</t>
  </si>
  <si>
    <t>12.02.2022 18:35:55</t>
  </si>
  <si>
    <t>TR-7/B 45-77-L00353_945490498_945490498</t>
  </si>
  <si>
    <t>12.02.2022 18:05:38</t>
  </si>
  <si>
    <t>12.02.2022 19:58:32</t>
  </si>
  <si>
    <t>K-3162 35-03-K03162_F_56362564_56362564</t>
  </si>
  <si>
    <t>12.02.2022 18:04:40</t>
  </si>
  <si>
    <t>12.02.2022 20:37:54</t>
  </si>
  <si>
    <t>DM-2/8 BAŞKENT TR 35-18-L00588_950453778_950453778</t>
  </si>
  <si>
    <t>12.02.2022 18:07:47</t>
  </si>
  <si>
    <t>12.02.2022 18:46:00</t>
  </si>
  <si>
    <t>MENEMEN TR-15 35-28-L00015_953386720_953386720</t>
  </si>
  <si>
    <t>12.02.2022 18:10:58</t>
  </si>
  <si>
    <t>12.02.2022 19:15:11</t>
  </si>
  <si>
    <t>L-456 35-18-L00456_D D1_5894281</t>
  </si>
  <si>
    <t>12.02.2022 18:15:19</t>
  </si>
  <si>
    <t>12.02.2022 19:48:12</t>
  </si>
  <si>
    <t>ARMUTLU TR-3 35-27-L00003_912387857_912387857</t>
  </si>
  <si>
    <t>12.02.2022 18:15:07</t>
  </si>
  <si>
    <t>12.02.2022 19:38:52</t>
  </si>
  <si>
    <t>K-4780 35-04-K04780_912548717_912548717</t>
  </si>
  <si>
    <t>12.02.2022 18:25:56</t>
  </si>
  <si>
    <t>12.02.2022 20:10:06</t>
  </si>
  <si>
    <t>SONİŞ TR 35-26-M01125_DAĞITIM TRAFO SONİŞ TR M01_66056321</t>
  </si>
  <si>
    <t>12.02.2022 18:29:00</t>
  </si>
  <si>
    <t>12.02.2022 20:25:00</t>
  </si>
  <si>
    <t>ULUDERBENT TR-5 45-73-M00536_A_56379882_56379882</t>
  </si>
  <si>
    <t>12.02.2022 18:32:52</t>
  </si>
  <si>
    <t>12.02.2022 20:45:05</t>
  </si>
  <si>
    <t>YENİOSMANİYE TR-1 45-80-M00143_45-80-M00143_2365782</t>
  </si>
  <si>
    <t>12.02.2022 18:37:30</t>
  </si>
  <si>
    <t>12.02.2022 19:28:53</t>
  </si>
  <si>
    <t>NARINCALISÜLEYMAN KERİMLİ MAH. TR 45-77-L00211_945494797_945494797</t>
  </si>
  <si>
    <t>12.02.2022 18:42:28</t>
  </si>
  <si>
    <t>12.02.2022 21:29:00</t>
  </si>
  <si>
    <t>L-376 PAZARYERİ 35-18-L00376_A a1_5955301</t>
  </si>
  <si>
    <t>12.02.2022 18:44:31</t>
  </si>
  <si>
    <t>12.02.2022 20:31:20</t>
  </si>
  <si>
    <t>L-332 SERKANKENT 35-18-L00332_9089624_56358035_56358035</t>
  </si>
  <si>
    <t>12.02.2022 18:41:52</t>
  </si>
  <si>
    <t>12.02.2022 21:27:06</t>
  </si>
  <si>
    <t>DM-3/18 35-19-M00416_956674491_956674491</t>
  </si>
  <si>
    <t>12.02.2022 18:51:32</t>
  </si>
  <si>
    <t>12.02.2022 19:11:26</t>
  </si>
  <si>
    <t>KORUCUK-1 35-26-M00461_956606916_956606916</t>
  </si>
  <si>
    <t>12.02.2022 19:05:06</t>
  </si>
  <si>
    <t>12.02.2022 20:34:29</t>
  </si>
  <si>
    <t>K-2910 35-01-K02910_35-01-K02910_65802496</t>
  </si>
  <si>
    <t>12.02.2022 19:12:26</t>
  </si>
  <si>
    <t>12.02.2022 19:46:10</t>
  </si>
  <si>
    <t>TR-1/55 45-72-M00055_956500913_956500913</t>
  </si>
  <si>
    <t>12.02.2022 19:19:41</t>
  </si>
  <si>
    <t>12.02.2022 20:29:13</t>
  </si>
  <si>
    <t>KARAVELİLER TR-3 35-20-L00142_35-20-L00142_2356900</t>
  </si>
  <si>
    <t>12.02.2022 19:18:44</t>
  </si>
  <si>
    <t>12.02.2022 21:24:01</t>
  </si>
  <si>
    <t>K-716 35-02-K00716_910050026_910050026</t>
  </si>
  <si>
    <t>12.02.2022 19:19:45</t>
  </si>
  <si>
    <t>12.02.2022 20:48:10</t>
  </si>
  <si>
    <t>MORDOĞAN TR-34 35-21-L00148_953364969_953364969</t>
  </si>
  <si>
    <t>12.02.2022 19:29:05</t>
  </si>
  <si>
    <t>12.02.2022 21:18:16</t>
  </si>
  <si>
    <t>12.02.2022 19:24:44</t>
  </si>
  <si>
    <t>12.02.2022 19:35:00</t>
  </si>
  <si>
    <t>DAMLACIK TR 1 35-27-M00346_914528890_914528890</t>
  </si>
  <si>
    <t>12.02.2022 21:06:43</t>
  </si>
  <si>
    <t>12.02.2022 19:45:27</t>
  </si>
  <si>
    <t>12.02.2022 21:10:43</t>
  </si>
  <si>
    <t>İBRAHİM ATEŞ TARIMSAL SULAMA 45-73-M01066_45-73-M01066_2373583</t>
  </si>
  <si>
    <t>12.02.2022 19:51:07</t>
  </si>
  <si>
    <t>12.02.2022 22:14:53</t>
  </si>
  <si>
    <t>ÇOMAKLIYAYLA TR-1 45-75-M00096_A_56393781_56393781</t>
  </si>
  <si>
    <t>12.02.2022 19:43:47</t>
  </si>
  <si>
    <t>12.02.2022 20:57:12</t>
  </si>
  <si>
    <t>KAYAKÖY TR-1 35-15-L00521_950388447_950388447</t>
  </si>
  <si>
    <t>12.02.2022 19:54:47</t>
  </si>
  <si>
    <t>12.02.2022 22:23:25</t>
  </si>
  <si>
    <t>KOCA MEHMETLER TR-1 35-23-M00212_A_60982535_60982535</t>
  </si>
  <si>
    <t>12.02.2022 19:54:48</t>
  </si>
  <si>
    <t>12.02.2022 21:03:50</t>
  </si>
  <si>
    <t>TR-75 45-78-M00075_953264243_953264243</t>
  </si>
  <si>
    <t>12.02.2022 20:02:19</t>
  </si>
  <si>
    <t>12.02.2022 21:08:48</t>
  </si>
  <si>
    <t>M-2675 35-01-M02675__79836548_79836548</t>
  </si>
  <si>
    <t>12.02.2022 20:17:31</t>
  </si>
  <si>
    <t>13.02.2022 02:23:24</t>
  </si>
  <si>
    <t>L-145 DALYAN DM 35-18-L00145_HatBaşıAyırıcı_53138161 L03_53138161</t>
  </si>
  <si>
    <t>12.02.2022 20:21:54</t>
  </si>
  <si>
    <t>12.02.2022 22:19:17</t>
  </si>
  <si>
    <t>M-2675 (YATIRIM REZERVE) 35-01-M02675_35-01-M02675_62507681</t>
  </si>
  <si>
    <t>12.02.2022 20:32:41</t>
  </si>
  <si>
    <t>12.02.2022 22:33:32</t>
  </si>
  <si>
    <t>M-2556 35-02-M02556_99500285_99500285</t>
  </si>
  <si>
    <t>12.02.2022 20:48:56</t>
  </si>
  <si>
    <t>12.02.2022 21:46:54</t>
  </si>
  <si>
    <t>12.02.2022 21:02:31</t>
  </si>
  <si>
    <t>12.02.2022 23:39:17</t>
  </si>
  <si>
    <t>POLYAK TR-1 35-30-L00132_A_56404129_56404129</t>
  </si>
  <si>
    <t>12.02.2022 20:57:32</t>
  </si>
  <si>
    <t>12.02.2022 22:15:30</t>
  </si>
  <si>
    <t>12.02.2022 21:07:30</t>
  </si>
  <si>
    <t>12.02.2022 21:59:49</t>
  </si>
  <si>
    <t>L-158 ONTUR 35-18-L00158_L-169 L10_84884923</t>
  </si>
  <si>
    <t>12.02.2022 21:20:00</t>
  </si>
  <si>
    <t>12.02.2022 22:27:45</t>
  </si>
  <si>
    <t>M-1834 35-04-M01834_99907487_99907487</t>
  </si>
  <si>
    <t>12.02.2022 21:37:57</t>
  </si>
  <si>
    <t>13.02.2022 02:27:30</t>
  </si>
  <si>
    <t>ARMUTLU DM-2/TR-28 (ESKİ TR-2) 35-27-L00002_97555181_97555181</t>
  </si>
  <si>
    <t>12.02.2022 21:35:56</t>
  </si>
  <si>
    <t>12.02.2022 23:43:34</t>
  </si>
  <si>
    <t>12.02.2022 21:11:50</t>
  </si>
  <si>
    <t>12.02.2022 22:09:49</t>
  </si>
  <si>
    <t>GÖBEKLİ TR-1 45-73-M01076_45-73-M01076_2373755</t>
  </si>
  <si>
    <t>12.02.2022 23:22:51</t>
  </si>
  <si>
    <t>12.02.2022 23:56:01</t>
  </si>
  <si>
    <t>12.02.2022 23:31:51</t>
  </si>
  <si>
    <t>13.02.2022 01:30:57</t>
  </si>
  <si>
    <t>L-12 DİNÇ OTEL 35-18-L00012_950439958_950439958</t>
  </si>
  <si>
    <t>13.02.2022 00:36:31</t>
  </si>
  <si>
    <t>13.02.2022 02:49:57</t>
  </si>
  <si>
    <t>KAYMAKÇI İM 35-15-A00004_UZUNDERE L09_2333301</t>
  </si>
  <si>
    <t>13.02.2022 00:39:09</t>
  </si>
  <si>
    <t>13.02.2022 04:22:20</t>
  </si>
  <si>
    <t>K-4141 35-01-K04141_K-338 K02_2048326</t>
  </si>
  <si>
    <t>13.02.2022 01:08:22</t>
  </si>
  <si>
    <t>13.02.2022 01:19:34</t>
  </si>
  <si>
    <t>K-3948 35-07-K03948_967125405_967125405</t>
  </si>
  <si>
    <t>13.02.2022 01:25:56</t>
  </si>
  <si>
    <t>13.02.2022 02:33:44</t>
  </si>
  <si>
    <t>M-1834 35-04-M01834_B B03b_78915649</t>
  </si>
  <si>
    <t>13.02.2022 02:14:00</t>
  </si>
  <si>
    <t>13.02.2022 02:33:30</t>
  </si>
  <si>
    <t>AŞAĞI YENMİŞ KÖYÜ TR1 35-27-M00383_B_56378726_56378726</t>
  </si>
  <si>
    <t>13.02.2022 05:53:48</t>
  </si>
  <si>
    <t>13.02.2022 07:02:14</t>
  </si>
  <si>
    <t>DM-4/76 (AMBER SOKAK) 45-71-M00217_953208366_953208366</t>
  </si>
  <si>
    <t>13.02.2022 06:25:22</t>
  </si>
  <si>
    <t>13.02.2022 07:11:27</t>
  </si>
  <si>
    <t>K-903 35-02-K00903_99248814_99248814</t>
  </si>
  <si>
    <t>13.02.2022 07:17:55</t>
  </si>
  <si>
    <t>13.02.2022 09:18:28</t>
  </si>
  <si>
    <t>PİYADELER TR-450 TARIMSAL SULAMA 45-73-M00969_DIREK TIPI TRAFO HUCRESI H01_2092508</t>
  </si>
  <si>
    <t>13.02.2022 08:00:00</t>
  </si>
  <si>
    <t>13.02.2022 10:55:09</t>
  </si>
  <si>
    <t>13.02.2022 08:05:28</t>
  </si>
  <si>
    <t>13.02.2022 08:06:28</t>
  </si>
  <si>
    <t>K-1757 35-02-K01757_A_56379934_56379934</t>
  </si>
  <si>
    <t>13.02.2022 08:12:00</t>
  </si>
  <si>
    <t>13.02.2022 10:21:21</t>
  </si>
  <si>
    <t>GÖRDES TR-19 45-75-M00019_TR-1 GİRİŞ M02_61333598</t>
  </si>
  <si>
    <t>13.02.2022 08:20:32</t>
  </si>
  <si>
    <t>13.02.2022 09:45:44</t>
  </si>
  <si>
    <t>13.02.2022 08:30:25</t>
  </si>
  <si>
    <t>13.02.2022 09:53:17</t>
  </si>
  <si>
    <t>PINARLI KÖK 35-20-M00085_TR-2 - TR-3 M03_72358817</t>
  </si>
  <si>
    <t>13.02.2022 08:40:32</t>
  </si>
  <si>
    <t>13.02.2022 09:20:42</t>
  </si>
  <si>
    <t>13.02.2022 08:58:31</t>
  </si>
  <si>
    <t>13.02.2022 09:45:25</t>
  </si>
  <si>
    <t>L-97 35-18-L00097_G g5_5962755</t>
  </si>
  <si>
    <t>13.02.2022 08:55:21</t>
  </si>
  <si>
    <t>13.02.2022 09:49:44</t>
  </si>
  <si>
    <t>GÜRES KÖK 45-80-M00053_KOLDERE-GÜMÜRCELİ-MTV M01_72195951</t>
  </si>
  <si>
    <t>13.02.2022 09:01:28</t>
  </si>
  <si>
    <t>13.02.2022 09:29:59</t>
  </si>
  <si>
    <t>MÜTEVELLİ KÖK 45-80-M00100_GÜRES KÖK M03_72196213</t>
  </si>
  <si>
    <t>13.02.2022 09:03:15</t>
  </si>
  <si>
    <t>13.02.2022 16:40:22</t>
  </si>
  <si>
    <t>UÇAK KARDEŞLER KÖK 45-73-M00296_KEMALİYE-1 M02_66733917</t>
  </si>
  <si>
    <t>13.02.2022 09:01:51</t>
  </si>
  <si>
    <t>13.02.2022 13:54:08</t>
  </si>
  <si>
    <t>DM-8 45-71-M00295_E.HARMANDALI YOLU TR-13 M09_66408497</t>
  </si>
  <si>
    <t>13.02.2022 09:04:58</t>
  </si>
  <si>
    <t>13.02.2022 09:48:17</t>
  </si>
  <si>
    <t>DM-6/8 35-26-M00655_DM-6 M01_65937393</t>
  </si>
  <si>
    <t>13.02.2022 09:08:38</t>
  </si>
  <si>
    <t>13.02.2022 09:24:13</t>
  </si>
  <si>
    <t>MURADİYE DM-5/8 KÖK 45-71-M00828_DM-5/11 M08_72087113</t>
  </si>
  <si>
    <t>13.02.2022 09:06:43</t>
  </si>
  <si>
    <t>13.02.2022 10:08:35</t>
  </si>
  <si>
    <t>13.02.2022 09:13:16</t>
  </si>
  <si>
    <t>13.02.2022 14:57:19</t>
  </si>
  <si>
    <t>TR-29 TARİŞ YANI 35-15-M00029_35-15-M00029_66567351</t>
  </si>
  <si>
    <t>13.02.2022 09:16:18</t>
  </si>
  <si>
    <t>13.02.2022 15:37:23</t>
  </si>
  <si>
    <t>L-231 35-18-L00231_950440538_950440538</t>
  </si>
  <si>
    <t>13.02.2022 09:13:13</t>
  </si>
  <si>
    <t>13.02.2022 13:53:26</t>
  </si>
  <si>
    <t>MURADİYE DM-5/9 KÖK 45-71-M00673_DM-5/10-C M04_72117138</t>
  </si>
  <si>
    <t>13.02.2022 09:20:32</t>
  </si>
  <si>
    <t>13.02.2022 14:13:03</t>
  </si>
  <si>
    <t>TR-111 ZEYTİNALANI 35-19-L00111_956698830_956698830</t>
  </si>
  <si>
    <t>13.02.2022 09:07:41</t>
  </si>
  <si>
    <t>13.02.2022 13:45:50</t>
  </si>
  <si>
    <t>ÇATALOLUK DM 45-74-M00227_GÜVELİ M05_2115044</t>
  </si>
  <si>
    <t>13.02.2022 09:23:18</t>
  </si>
  <si>
    <t>13.02.2022 09:39:31</t>
  </si>
  <si>
    <t>TATAR DM 35-19-M00256_ALAÇATI-2 GİRİŞ M02_2058324</t>
  </si>
  <si>
    <t>13.02.2022 09:26:18</t>
  </si>
  <si>
    <t>13.02.2022 09:31:07</t>
  </si>
  <si>
    <t>13.02.2022 09:29:07</t>
  </si>
  <si>
    <t>13.02.2022 13:13:05</t>
  </si>
  <si>
    <t>MORDOĞAN İM 35-21-A00002_İYTE-2 M03_2061844</t>
  </si>
  <si>
    <t>13.02.2022 11:54:48</t>
  </si>
  <si>
    <t>TR-2/8 45-83-L00008_955148989_955148989</t>
  </si>
  <si>
    <t>13.02.2022 09:32:44</t>
  </si>
  <si>
    <t>13.02.2022 11:03:59</t>
  </si>
  <si>
    <t>13.02.2022 09:39:37</t>
  </si>
  <si>
    <t>13.02.2022 17:04:51</t>
  </si>
  <si>
    <t>SALİHLİ İM 45-78-A00001_ŞEHİR-6 L04_48929109</t>
  </si>
  <si>
    <t>13.02.2022 09:43:00</t>
  </si>
  <si>
    <t>13.02.2022 17:36:20</t>
  </si>
  <si>
    <t>FOÇA TR-32 35-23-L00032_C_56398198_56398198</t>
  </si>
  <si>
    <t>13.02.2022 09:34:00</t>
  </si>
  <si>
    <t>13.02.2022 11:57:26</t>
  </si>
  <si>
    <t>13.02.2022 09:47:50</t>
  </si>
  <si>
    <t>13.02.2022 11:38:14</t>
  </si>
  <si>
    <t>L-192 35-18-L00192_950442468_950442468</t>
  </si>
  <si>
    <t>13.02.2022 09:44:02</t>
  </si>
  <si>
    <t>13.02.2022 10:57:55</t>
  </si>
  <si>
    <t>13.02.2022 09:50:00</t>
  </si>
  <si>
    <t>13.02.2022 11:07:03</t>
  </si>
  <si>
    <t>13.02.2022 10:02:08</t>
  </si>
  <si>
    <t>13.02.2022 13:01:26</t>
  </si>
  <si>
    <t>AKHİSAR İM 45-72-A00001_ZEYTİNLİOVA ÇIKIŞ M06_42545397</t>
  </si>
  <si>
    <t>13.02.2022 10:00:18</t>
  </si>
  <si>
    <t>13.02.2022 10:36:31</t>
  </si>
  <si>
    <t>DM-8/10 45-71-M00287_DİREK TİPİ ÇIKIŞLAR M05_2334471</t>
  </si>
  <si>
    <t>13.02.2022 09:45:06</t>
  </si>
  <si>
    <t>13.02.2022 11:48:39</t>
  </si>
  <si>
    <t>DM06/TR08 45-73-M00036_45-73-M00036_66739856</t>
  </si>
  <si>
    <t>13.02.2022 10:09:32</t>
  </si>
  <si>
    <t>13.02.2022 14:18:42</t>
  </si>
  <si>
    <t>L-469 35-18-L00469_35-18-L00469_72090776</t>
  </si>
  <si>
    <t>13.02.2022 10:08:08</t>
  </si>
  <si>
    <t>13.02.2022 10:38:18</t>
  </si>
  <si>
    <t>K-707 35-04-K00707_K-1116 K02_65675381</t>
  </si>
  <si>
    <t>13.02.2022 10:17:29</t>
  </si>
  <si>
    <t>13.02.2022 11:38:50</t>
  </si>
  <si>
    <t>13.02.2022 10:12:51</t>
  </si>
  <si>
    <t>13.02.2022 18:00:20</t>
  </si>
  <si>
    <t>13.02.2022 10:19:00</t>
  </si>
  <si>
    <t>13.02.2022 10:40:20</t>
  </si>
  <si>
    <t>K-4253 35-07-K04253_99043442_99043442</t>
  </si>
  <si>
    <t>13.02.2022 10:17:47</t>
  </si>
  <si>
    <t>13.02.2022 14:18:04</t>
  </si>
  <si>
    <t>ARMUTLU DM-2/TR-26 35-27-L00349_911936244_911936244</t>
  </si>
  <si>
    <t>13.02.2022 10:01:28</t>
  </si>
  <si>
    <t>13.02.2022 12:52:20</t>
  </si>
  <si>
    <t>GEDİK TR-5 35-31-L00559_956591511_956591511</t>
  </si>
  <si>
    <t>13.02.2022 09:54:00</t>
  </si>
  <si>
    <t>13.02.2022 11:19:53</t>
  </si>
  <si>
    <t>TR-1/51 45-72-M00051_956476377_956476377</t>
  </si>
  <si>
    <t>13.02.2022 10:29:00</t>
  </si>
  <si>
    <t>13.02.2022 11:50:16</t>
  </si>
  <si>
    <t>TR-35 35-27-M00035_35-27-M00035_82886037</t>
  </si>
  <si>
    <t>13.02.2022 09:16:00</t>
  </si>
  <si>
    <t>13.02.2022 17:11:00</t>
  </si>
  <si>
    <t>L-97 35-18-L00097_C_56371789_56371789</t>
  </si>
  <si>
    <t>13.02.2022 10:25:56</t>
  </si>
  <si>
    <t>13.02.2022 12:24:44</t>
  </si>
  <si>
    <t>13.02.2022 09:26:11</t>
  </si>
  <si>
    <t>13.02.2022 11:35:14</t>
  </si>
  <si>
    <t>13.02.2022 10:32:04</t>
  </si>
  <si>
    <t>13.02.2022 11:18:33</t>
  </si>
  <si>
    <t>ÖREN TR-3 35-27-L00218_99014623_99014623</t>
  </si>
  <si>
    <t>13.02.2022 11:00:13</t>
  </si>
  <si>
    <t>13.02.2022 13:49:20</t>
  </si>
  <si>
    <t>L-469 35-18-L00469_11302115_56357772_56357772</t>
  </si>
  <si>
    <t>13.02.2022 10:54:28</t>
  </si>
  <si>
    <t>13.02.2022 12:25:41</t>
  </si>
  <si>
    <t>KAZIKLI SÜTÇÜLER TR-1 45-81-M00201_B_56401896_56401896</t>
  </si>
  <si>
    <t>13.02.2022 11:05:17</t>
  </si>
  <si>
    <t>13.02.2022 13:20:54</t>
  </si>
  <si>
    <t>ARPADERE TR-3 35-24-M00259_35-24-M00259_72334573</t>
  </si>
  <si>
    <t>13.02.2022 10:57:47</t>
  </si>
  <si>
    <t>13.02.2022 14:52:05</t>
  </si>
  <si>
    <t>M-1834 35-04-M01834_99481734_99481734</t>
  </si>
  <si>
    <t>13.02.2022 11:19:17</t>
  </si>
  <si>
    <t>13.02.2022 14:42:25</t>
  </si>
  <si>
    <t>K-1809 35-01-K01809_911864938_911864938</t>
  </si>
  <si>
    <t>13.02.2022 11:26:19</t>
  </si>
  <si>
    <t>13.02.2022 12:41:54</t>
  </si>
  <si>
    <t>DM-25 (ÇAĞLAYAN DM) 45-71-M00060_DM-1/TR-91 M04_72440770</t>
  </si>
  <si>
    <t>13.02.2022 11:32:31</t>
  </si>
  <si>
    <t>13.02.2022 12:38:41</t>
  </si>
  <si>
    <t>DM-1/4 35-18-L00579_6448931_56393519_56393519</t>
  </si>
  <si>
    <t>13.02.2022 11:31:28</t>
  </si>
  <si>
    <t>13.02.2022 14:02:34</t>
  </si>
  <si>
    <t>13.02.2022 11:40:51</t>
  </si>
  <si>
    <t>13.02.2022 12:09:16</t>
  </si>
  <si>
    <t>OĞLANANASI TR-2 35-22-M00255_955256921_955256921</t>
  </si>
  <si>
    <t>13.02.2022 11:40:15</t>
  </si>
  <si>
    <t>13.02.2022 13:20:44</t>
  </si>
  <si>
    <t>KINIK TR-11 35-24-L00011_955217228_955217228</t>
  </si>
  <si>
    <t>13.02.2022 11:45:31</t>
  </si>
  <si>
    <t>13.02.2022 14:12:07</t>
  </si>
  <si>
    <t>ARSLANLAR TM 35-26-A00004_BEŞİKÇİOĞLU M21_2307689</t>
  </si>
  <si>
    <t>13.02.2022 10:22:00</t>
  </si>
  <si>
    <t>13.02.2022 12:01:02</t>
  </si>
  <si>
    <t>SULTAN YAYLASI TR-3 45-71-M01768_43149299_56384239_56384239</t>
  </si>
  <si>
    <t>13.02.2022 11:56:00</t>
  </si>
  <si>
    <t>13.02.2022 13:34:26</t>
  </si>
  <si>
    <t>L-228 ILICA GARAJ 35-18-L00228_950440676_950440676</t>
  </si>
  <si>
    <t>13.02.2022 11:52:12</t>
  </si>
  <si>
    <t>13.02.2022 16:45:51</t>
  </si>
  <si>
    <t>ÖDEMİŞ İM 35-15-A00001_TRAFO-B L12_2060969</t>
  </si>
  <si>
    <t>13.02.2022 12:07:41</t>
  </si>
  <si>
    <t>13.02.2022 12:08:38</t>
  </si>
  <si>
    <t>ÖDEMİŞ İM 35-15-A00001_TRAFO-B L12_2310683</t>
  </si>
  <si>
    <t>13.02.2022 12:09:14</t>
  </si>
  <si>
    <t>13.02.2022 12:12:27</t>
  </si>
  <si>
    <t>ORTA MAHALLE M-10 35-25-M00108_955254476_955254476</t>
  </si>
  <si>
    <t>13.02.2022 12:06:29</t>
  </si>
  <si>
    <t>13.02.2022 15:34:37</t>
  </si>
  <si>
    <t>DM-25/17 45-71-M00049_TR-1/45 M04_61319571</t>
  </si>
  <si>
    <t>13.02.2022 12:20:24</t>
  </si>
  <si>
    <t>13.02.2022 14:25:20</t>
  </si>
  <si>
    <t>K-91 35-01-K00091_B B1_5862629</t>
  </si>
  <si>
    <t>13.02.2022 12:23:04</t>
  </si>
  <si>
    <t>13.02.2022 14:37:06</t>
  </si>
  <si>
    <t>ÖZBEY İM 35-26-A00005_CEZA EVİ L12_2314087</t>
  </si>
  <si>
    <t>13.02.2022 12:22:19</t>
  </si>
  <si>
    <t>13.02.2022 13:00:52</t>
  </si>
  <si>
    <t>TR-104 45-78-L00104_TR-173 L02_61218439</t>
  </si>
  <si>
    <t>13.02.2022 12:30:18</t>
  </si>
  <si>
    <t>13.02.2022 13:00:26</t>
  </si>
  <si>
    <t>KAZANCI ARMUTALAN TR 45-74-M00194_A_56352077_56352077</t>
  </si>
  <si>
    <t>13.02.2022 12:19:24</t>
  </si>
  <si>
    <t>13.02.2022 14:04:33</t>
  </si>
  <si>
    <t>TR-50 TARIMSAL SULAMA 45-80-M01050_45-80-M01050_2365763</t>
  </si>
  <si>
    <t>13.02.2022 12:26:23</t>
  </si>
  <si>
    <t>13.02.2022 15:21:06</t>
  </si>
  <si>
    <t>ADAKÜRE KÖYÜ TR-1 35-32-L00027_946416762_946416762</t>
  </si>
  <si>
    <t>13.02.2022 12:33:08</t>
  </si>
  <si>
    <t>13.02.2022 13:34:05</t>
  </si>
  <si>
    <t>L-231 35-18-L00231_950440834_950440834</t>
  </si>
  <si>
    <t>13.02.2022 12:45:32</t>
  </si>
  <si>
    <t>13.02.2022 17:19:37</t>
  </si>
  <si>
    <t>ÖDEMİŞ İM 35-15-A00001_DONANIMLI YEDEK M03_2309732</t>
  </si>
  <si>
    <t>13.02.2022 12:56:12</t>
  </si>
  <si>
    <t>13.02.2022 12:57:13</t>
  </si>
  <si>
    <t>13.02.2022 12:53:22</t>
  </si>
  <si>
    <t>13.02.2022 13:53:37</t>
  </si>
  <si>
    <t>TR-57 35-22-M00057_B_56364191_56364191</t>
  </si>
  <si>
    <t>13.02.2022 12:55:44</t>
  </si>
  <si>
    <t>13.02.2022 15:55:15</t>
  </si>
  <si>
    <t>K-1996 35-01-K01996_912285218_912285218</t>
  </si>
  <si>
    <t>13.02.2022 12:57:05</t>
  </si>
  <si>
    <t>13.02.2022 17:54:14</t>
  </si>
  <si>
    <t>TR-2/32 45-72-L00032_C_56406707_56406707</t>
  </si>
  <si>
    <t>13.02.2022 13:08:00</t>
  </si>
  <si>
    <t>13.02.2022 15:02:08</t>
  </si>
  <si>
    <t>MENEMEN İM 35-28-A00001_KESİKKÖY-1 M17_2053664</t>
  </si>
  <si>
    <t>13.02.2022 13:08:48</t>
  </si>
  <si>
    <t>13.02.2022 13:39:31</t>
  </si>
  <si>
    <t>TR-129 35-26-M00129_956615843_956615843</t>
  </si>
  <si>
    <t>13.02.2022 13:06:17</t>
  </si>
  <si>
    <t>13.02.2022 14:02:57</t>
  </si>
  <si>
    <t>GÜMÜLDÜR M-16 35-25-M00016_955279271_955279271</t>
  </si>
  <si>
    <t>13.02.2022 13:05:34</t>
  </si>
  <si>
    <t>13.02.2022 18:17:30</t>
  </si>
  <si>
    <t>13.02.2022 13:11:41</t>
  </si>
  <si>
    <t>13.02.2022 13:51:46</t>
  </si>
  <si>
    <t>13.02.2022 13:13:35</t>
  </si>
  <si>
    <t>13.02.2022 13:25:13</t>
  </si>
  <si>
    <t>BOZKÖY TR-2 35-26-M00481_947231317_947231317</t>
  </si>
  <si>
    <t>13.02.2022 13:15:46</t>
  </si>
  <si>
    <t>13.02.2022 15:28:16</t>
  </si>
  <si>
    <t>K-1884 35-09-K01884_35-09-K01884_45390413</t>
  </si>
  <si>
    <t>AG Kademe Ayarı</t>
  </si>
  <si>
    <t>13.02.2022 12:59:53</t>
  </si>
  <si>
    <t>13.02.2022 16:10:08</t>
  </si>
  <si>
    <t>ÇIRPI TR-1-2/4 35-20-M00009_955193945_955193945</t>
  </si>
  <si>
    <t>13.02.2022 13:26:54</t>
  </si>
  <si>
    <t>13.02.2022 15:23:38</t>
  </si>
  <si>
    <t>TAVAK TR-1 45-81-M00076_45-81-M00076_2377019</t>
  </si>
  <si>
    <t>13.02.2022 13:37:00</t>
  </si>
  <si>
    <t>13.02.2022 14:30:37</t>
  </si>
  <si>
    <t>TR-93 35-15-M00093_ÖDEMİŞ İM M01_66588818</t>
  </si>
  <si>
    <t>13.02.2022 13:45:23</t>
  </si>
  <si>
    <t>13.02.2022 13:46:08</t>
  </si>
  <si>
    <t>ÖDEMİŞ İM 35-15-A00001_ÇAPUTÇU M16_2309747</t>
  </si>
  <si>
    <t>13.02.2022 13:53:00</t>
  </si>
  <si>
    <t>13.02.2022 13:53:32</t>
  </si>
  <si>
    <t>MAMATLI TR-1 45-78-M00885_953300067_953300067</t>
  </si>
  <si>
    <t>13.02.2022 13:48:13</t>
  </si>
  <si>
    <t>13.02.2022 16:01:08</t>
  </si>
  <si>
    <t>TR-23 35-27-M00023_C_56369883_56369883</t>
  </si>
  <si>
    <t>13.02.2022 13:46:56</t>
  </si>
  <si>
    <t>13.02.2022 15:06:48</t>
  </si>
  <si>
    <t>M-1038 35-04-M01038_912499591_912499591</t>
  </si>
  <si>
    <t>13.02.2022 13:51:58</t>
  </si>
  <si>
    <t>13.02.2022 15:57:49</t>
  </si>
  <si>
    <t>TR-82 35-16-L00082_A_56397798_56397798</t>
  </si>
  <si>
    <t>13.02.2022 14:13:36</t>
  </si>
  <si>
    <t>13.02.2022 15:39:40</t>
  </si>
  <si>
    <t>K-2499 35-09-K02499_97688088_97688088</t>
  </si>
  <si>
    <t>13.02.2022 14:12:44</t>
  </si>
  <si>
    <t>13.02.2022 15:08:00</t>
  </si>
  <si>
    <t>KARALAR TR-1 35-16-M00089_47460461_56399363_56399363</t>
  </si>
  <si>
    <t>13.02.2022 14:18:43</t>
  </si>
  <si>
    <t>13.02.2022 15:59:08</t>
  </si>
  <si>
    <t>NEVZAT AKÇALI SULAMA GRB. TR 35-27-M00122_A_56370301_56370301</t>
  </si>
  <si>
    <t>13.02.2022 14:37:37</t>
  </si>
  <si>
    <t>13.02.2022 16:19:19</t>
  </si>
  <si>
    <t>KÜÇÜKKALE KÖK 35-29-L00036_MEHMETLER L02_2327050</t>
  </si>
  <si>
    <t>13.02.2022 14:19:01</t>
  </si>
  <si>
    <t>13.02.2022 15:27:34</t>
  </si>
  <si>
    <t>KINIK TR-18 35-24-L00018_95000473061_95000473061</t>
  </si>
  <si>
    <t>13.02.2022 14:44:28</t>
  </si>
  <si>
    <t>13.02.2022 15:56:55</t>
  </si>
  <si>
    <t>K-4473 35-01-K04473_911959904_911959904</t>
  </si>
  <si>
    <t>13.02.2022 14:48:57</t>
  </si>
  <si>
    <t>13.02.2022 16:39:07</t>
  </si>
  <si>
    <t>13.02.2022 14:52:45</t>
  </si>
  <si>
    <t>13.02.2022 16:01:00</t>
  </si>
  <si>
    <t>K-4163 35-02-K04163_99852772_99852772</t>
  </si>
  <si>
    <t>13.02.2022 14:57:21</t>
  </si>
  <si>
    <t>13.02.2022 16:18:48</t>
  </si>
  <si>
    <t>KIRKAĞAÇ TR-25 45-76-M00025_B_56389831_56389831</t>
  </si>
  <si>
    <t>13.02.2022 15:00:19</t>
  </si>
  <si>
    <t>13.02.2022 15:39:19</t>
  </si>
  <si>
    <t>K-4089 35-03-K04089_910286603_910286603</t>
  </si>
  <si>
    <t>13.02.2022 15:00:10</t>
  </si>
  <si>
    <t>13.02.2022 18:59:23</t>
  </si>
  <si>
    <t>KÜNER TR-4 35-22-M00228_915053626_915053626</t>
  </si>
  <si>
    <t>13.02.2022 15:05:29</t>
  </si>
  <si>
    <t>13.02.2022 17:52:12</t>
  </si>
  <si>
    <t>AHMET DİRİK SULAMA GRUBU TR 35-27-M00266_A_56356716_56356716</t>
  </si>
  <si>
    <t>13.02.2022 13:38:15</t>
  </si>
  <si>
    <t>13.02.2022 17:40:25</t>
  </si>
  <si>
    <t>M-1025 35-04-M01025_99865352_99865352</t>
  </si>
  <si>
    <t>13.02.2022 15:18:00</t>
  </si>
  <si>
    <t>13.02.2022 16:04:29</t>
  </si>
  <si>
    <t>DM-18/08 45-71-M00257_953222953_953222953</t>
  </si>
  <si>
    <t>13.02.2022 14:50:36</t>
  </si>
  <si>
    <t>13.02.2022 17:03:15</t>
  </si>
  <si>
    <t>SAKARLI KÖK 45-76-M00046_HatBaşıAyırıcı_53134687 M03_53134687</t>
  </si>
  <si>
    <t>13.02.2022 15:22:47</t>
  </si>
  <si>
    <t>13.02.2022 17:18:13</t>
  </si>
  <si>
    <t>13.02.2022 15:43:20</t>
  </si>
  <si>
    <t>13.02.2022 17:12:37</t>
  </si>
  <si>
    <t>M-1025 35-04-M01025_912704651_912704651</t>
  </si>
  <si>
    <t>13.02.2022 15:45:53</t>
  </si>
  <si>
    <t>13.02.2022 16:10:24</t>
  </si>
  <si>
    <t>13.02.2022 15:49:39</t>
  </si>
  <si>
    <t>13.02.2022 18:00:04</t>
  </si>
  <si>
    <t>MESCİTLİ S. KASAP GRB. TR-5 35-15-L01011_950409633_950409633</t>
  </si>
  <si>
    <t>13.02.2022 15:49:31</t>
  </si>
  <si>
    <t>13.02.2022 18:14:47</t>
  </si>
  <si>
    <t>HELVACI DM-2 35-17-M00359_AVEA MOBİL M02_66476611</t>
  </si>
  <si>
    <t>13.02.2022 15:53:54</t>
  </si>
  <si>
    <t>13.02.2022 16:10:29</t>
  </si>
  <si>
    <t>13.02.2022 16:17:38</t>
  </si>
  <si>
    <t>13.02.2022 16:41:00</t>
  </si>
  <si>
    <t>AYDOĞDU TR-1 45-73-M00899_945642137_945642137</t>
  </si>
  <si>
    <t>13.02.2022 16:04:06</t>
  </si>
  <si>
    <t>13.02.2022 21:32:44</t>
  </si>
  <si>
    <t>AĞAÇ İŞLERİ KÖK-1 35-22-M00122_M-1815 KISIK DM-2 M02_72110187</t>
  </si>
  <si>
    <t>13.02.2022 16:19:58</t>
  </si>
  <si>
    <t>13.02.2022 17:06:07</t>
  </si>
  <si>
    <t>TR-61 45-78-M00061_953261011_953261011</t>
  </si>
  <si>
    <t>13.02.2022 16:20:25</t>
  </si>
  <si>
    <t>13.02.2022 17:55:31</t>
  </si>
  <si>
    <t>KARABURUN TR-1/15 35-21-L00019_953359898_953359898</t>
  </si>
  <si>
    <t>13.02.2022 16:24:00</t>
  </si>
  <si>
    <t>13.02.2022 18:04:25</t>
  </si>
  <si>
    <t>M-1224 35-01-M01224_A_65499216_65499216</t>
  </si>
  <si>
    <t>13.02.2022 16:23:51</t>
  </si>
  <si>
    <t>13.02.2022 17:33:26</t>
  </si>
  <si>
    <t>KINIK TR-17 35-24-L00017_95000473276_95000473276</t>
  </si>
  <si>
    <t>13.02.2022 16:29:36</t>
  </si>
  <si>
    <t>13.02.2022 17:48:46</t>
  </si>
  <si>
    <t>BOZKÖY TR-2 35-26-M00481_DIREK TIPI TRAFO HUCRESI H01_2047445</t>
  </si>
  <si>
    <t>13.02.2022 16:32:06</t>
  </si>
  <si>
    <t>13.02.2022 17:21:16</t>
  </si>
  <si>
    <t>ULDERBENT  HAYITLIDERE MAH.TR 45-73-M00550_A_56382642_56382642</t>
  </si>
  <si>
    <t>13.02.2022 16:38:13</t>
  </si>
  <si>
    <t>13.02.2022 20:23:42</t>
  </si>
  <si>
    <t>GÖKEYÜP SARISU TR-1 45-78-M00802_49193991_56384677_56384677</t>
  </si>
  <si>
    <t>13.02.2022 16:42:39</t>
  </si>
  <si>
    <t>13.02.2022 18:29:51</t>
  </si>
  <si>
    <t>L-126 35-18-L00126_6497245 c6_5946662</t>
  </si>
  <si>
    <t>13.02.2022 16:46:24</t>
  </si>
  <si>
    <t>13.02.2022 18:24:58</t>
  </si>
  <si>
    <t>DM-3/03 (TOZKOPARAN) 45-71-M00115_953218586_953218586</t>
  </si>
  <si>
    <t>13.02.2022 17:09:00</t>
  </si>
  <si>
    <t>13.02.2022 18:32:28</t>
  </si>
  <si>
    <t>TURGUTALP SİTESİ ÖZEL TR 45-71-M01764Ö_941950853_941950853</t>
  </si>
  <si>
    <t>13.02.2022 17:08:57</t>
  </si>
  <si>
    <t>13.02.2022 19:41:57</t>
  </si>
  <si>
    <t>SÖĞÜTALAN TR-1 45-76-M00146_45-76-M00146_2357393</t>
  </si>
  <si>
    <t>13.02.2022 17:12:03</t>
  </si>
  <si>
    <t>13.02.2022 18:05:46</t>
  </si>
  <si>
    <t>TR-63/1 35-26-M00119_TR-63 M01_65931113</t>
  </si>
  <si>
    <t>13.02.2022 17:26:18</t>
  </si>
  <si>
    <t>13.02.2022 17:52:02</t>
  </si>
  <si>
    <t>M-10 35-02-M00010_M-1437 M04_2046894</t>
  </si>
  <si>
    <t>13.02.2022 17:31:06</t>
  </si>
  <si>
    <t>13.02.2022 17:35:56</t>
  </si>
  <si>
    <t>HACIHALİLLER TR-1 KÖK 45-71-M00066_HatBaşıAyırıcı_53134734 M03_53134734</t>
  </si>
  <si>
    <t>13.02.2022 17:33:21</t>
  </si>
  <si>
    <t>13.02.2022 21:07:09</t>
  </si>
  <si>
    <t>ATATÜRK MAH. TR-2 35-27-L00344_DIREK TIPI TRAFO HUCRESI H01_2121012</t>
  </si>
  <si>
    <t>13.02.2022 17:37:18</t>
  </si>
  <si>
    <t>13.02.2022 18:58:22</t>
  </si>
  <si>
    <t>K-2472 35-04-K02472_A_56362830_56362830</t>
  </si>
  <si>
    <t>13.02.2022 17:44:59</t>
  </si>
  <si>
    <t>13.02.2022 19:59:23</t>
  </si>
  <si>
    <t>ZAĞNOS TR-1 35-16-M00143_47445457_56399013_56399013</t>
  </si>
  <si>
    <t>13.02.2022 17:52:57</t>
  </si>
  <si>
    <t>13.02.2022 18:40:47</t>
  </si>
  <si>
    <t>FOÇA TR-47 35-23-L00047_950422951_950422951</t>
  </si>
  <si>
    <t>13.02.2022 17:58:54</t>
  </si>
  <si>
    <t>13.02.2022 19:04:11</t>
  </si>
  <si>
    <t>13.02.2022 18:00:15</t>
  </si>
  <si>
    <t>13.02.2022 19:07:43</t>
  </si>
  <si>
    <t>13.02.2022 18:11:05</t>
  </si>
  <si>
    <t>13.02.2022 19:43:09</t>
  </si>
  <si>
    <t>K-300 35-01-K00300_912248635_912248635</t>
  </si>
  <si>
    <t>13.02.2022 18:29:48</t>
  </si>
  <si>
    <t>13.02.2022 23:51:23</t>
  </si>
  <si>
    <t>DM-12/TR-19 45-72-L00938_956512566_956512566</t>
  </si>
  <si>
    <t>13.02.2022 18:40:00</t>
  </si>
  <si>
    <t>13.02.2022 20:24:18</t>
  </si>
  <si>
    <t>K-2746 35-03-K02746_910426284_910426284</t>
  </si>
  <si>
    <t>13.02.2022 18:40:33</t>
  </si>
  <si>
    <t>13.02.2022 20:07:50</t>
  </si>
  <si>
    <t>ÜRKÜTLER TR-1 35-16-M00091_953352909_953352909</t>
  </si>
  <si>
    <t>13.02.2022 18:33:40</t>
  </si>
  <si>
    <t>13.02.2022 20:33:39</t>
  </si>
  <si>
    <t>13.02.2022 18:39:39</t>
  </si>
  <si>
    <t>13.02.2022 20:12:18</t>
  </si>
  <si>
    <t>CEVİZLİ BALYERİ TR-8 35-31-L00326_35-31-L00326_2364994</t>
  </si>
  <si>
    <t>13.02.2022 18:51:31</t>
  </si>
  <si>
    <t>13.02.2022 19:08:31</t>
  </si>
  <si>
    <t>EMİNBEY ASMALI MAHALLE TR-1 45-78-M00855_953293991_953293991</t>
  </si>
  <si>
    <t>13.02.2022 18:53:20</t>
  </si>
  <si>
    <t>13.02.2022 20:08:22</t>
  </si>
  <si>
    <t>M-1437 35-02-M01437_M-485 M03_2307790</t>
  </si>
  <si>
    <t>13.02.2022 18:59:34</t>
  </si>
  <si>
    <t>13.02.2022 20:11:05</t>
  </si>
  <si>
    <t>BADEMLİ TR-8 35-30-L00105_955324044_955324044</t>
  </si>
  <si>
    <t>13.02.2022 19:06:00</t>
  </si>
  <si>
    <t>13.02.2022 20:39:10</t>
  </si>
  <si>
    <t>TR-2/86 45-83-L00086_TR-2/87-1 L03_83863910</t>
  </si>
  <si>
    <t>13.02.2022 19:16:31</t>
  </si>
  <si>
    <t>13.02.2022 20:13:00</t>
  </si>
  <si>
    <t>TR-2/86 45-83-L00086_TR-2/82 BARIŞ MANÇO L01_83863876</t>
  </si>
  <si>
    <t>13.02.2022 20:14:00</t>
  </si>
  <si>
    <t>ÇUKURALTI M-26 35-25-M00074_955277604_955277604</t>
  </si>
  <si>
    <t>13.02.2022 19:37:58</t>
  </si>
  <si>
    <t>13.02.2022 22:16:10</t>
  </si>
  <si>
    <t>PAZARKÖY-3 TARIMSAL SULAMA TR 45-78-L00596_953295124_953295124</t>
  </si>
  <si>
    <t>13.02.2022 19:37:23</t>
  </si>
  <si>
    <t>13.02.2022 21:19:19</t>
  </si>
  <si>
    <t>TR-142 YAĞCILAR KÖK 35-19-M00142_956694522_956694522</t>
  </si>
  <si>
    <t>13.02.2022 19:45:12</t>
  </si>
  <si>
    <t>13.02.2022 22:38:35</t>
  </si>
  <si>
    <t>M-2188 KARAAĞAÇ TR-1 35-03-M02188_910249601_910249601</t>
  </si>
  <si>
    <t>13.02.2022 19:49:00</t>
  </si>
  <si>
    <t>13.02.2022 22:57:19</t>
  </si>
  <si>
    <t>K-3757 35-02-K03757_910114824_910114824</t>
  </si>
  <si>
    <t>13.02.2022 19:45:06</t>
  </si>
  <si>
    <t>13.02.2022 20:39:06</t>
  </si>
  <si>
    <t>GENCERLER TR-1 35-20-L00425_955214534_955214534</t>
  </si>
  <si>
    <t>13.02.2022 19:54:37</t>
  </si>
  <si>
    <t>13.02.2022 20:35:40</t>
  </si>
  <si>
    <t>K-91 35-01-K00091_TRAFO-2 K06_2118248</t>
  </si>
  <si>
    <t>13.02.2022 20:01:12</t>
  </si>
  <si>
    <t>13.02.2022 21:26:53</t>
  </si>
  <si>
    <t>TR-2/97 45-83-L00097_DAĞITIM TRF TR-2/97 L03_61341031</t>
  </si>
  <si>
    <t>13.02.2022 20:13:05</t>
  </si>
  <si>
    <t>13.02.2022 20:54:00</t>
  </si>
  <si>
    <t>13.02.2022 21:03:09</t>
  </si>
  <si>
    <t>13.02.2022 22:53:14</t>
  </si>
  <si>
    <t>KAYACIK KÖK 45-75-M00065_KAYACIK M010_84267192</t>
  </si>
  <si>
    <t>13.02.2022 21:11:46</t>
  </si>
  <si>
    <t>13.02.2022 21:58:14</t>
  </si>
  <si>
    <t>13.02.2022 21:30:26</t>
  </si>
  <si>
    <t>13.02.2022 23:29:48</t>
  </si>
  <si>
    <t>K-3011 35-01-K03011_35-01-K03011_2354414</t>
  </si>
  <si>
    <t>13.02.2022 22:17:18</t>
  </si>
  <si>
    <t>13.02.2022 23:01:08</t>
  </si>
  <si>
    <t>M-2112 35-03-M02112_A_56365376_56365376</t>
  </si>
  <si>
    <t>13.02.2022 22:37:07</t>
  </si>
  <si>
    <t>14.02.2022 00:19:14</t>
  </si>
  <si>
    <t>K-4237 35-03-K04237_915155972_915155972</t>
  </si>
  <si>
    <t>13.02.2022 22:59:32</t>
  </si>
  <si>
    <t>14.02.2022 00:23:26</t>
  </si>
  <si>
    <t>KARAAĞAÇLI TARIMSAL SULAMA TR-1 45-71-M01084_45-71-M01084_2370621</t>
  </si>
  <si>
    <t>13.02.2022 23:45:27</t>
  </si>
  <si>
    <t>14.02.2022 02:02:29</t>
  </si>
  <si>
    <t>K-4783 35-01-K04783_911824713_911824713</t>
  </si>
  <si>
    <t>13.02.2022 23:46:20</t>
  </si>
  <si>
    <t>14.02.2022 00:11:04</t>
  </si>
  <si>
    <t>DM06/TR02 45-73-M00052_45-73-M00052_66687809</t>
  </si>
  <si>
    <t>13.02.2022 23:53:37</t>
  </si>
  <si>
    <t>14.02.2022 01:11:36</t>
  </si>
  <si>
    <t>14.02.2022 00:18:38</t>
  </si>
  <si>
    <t>14.02.2022 00:53:44</t>
  </si>
  <si>
    <t>BOYABAĞ TR-1 35-21-L00113_953360737_953360737</t>
  </si>
  <si>
    <t>14.02.2022 00:55:09</t>
  </si>
  <si>
    <t>14.02.2022 02:02:02</t>
  </si>
  <si>
    <t>DM06/TR02 45-73-M00052_TR-57 DM-6/9 RADYAL M06_66687804</t>
  </si>
  <si>
    <t>14.02.2022 01:37:51</t>
  </si>
  <si>
    <t>14.02.2022 04:33:44</t>
  </si>
  <si>
    <t>14.02.2022 05:14:44</t>
  </si>
  <si>
    <t>14.02.2022 06:58:10</t>
  </si>
  <si>
    <t>KÜRDÜLLÜ TR-1 35-29-L00458_A_56401563_56401563</t>
  </si>
  <si>
    <t>14.02.2022 06:17:38</t>
  </si>
  <si>
    <t>14.02.2022 07:47:17</t>
  </si>
  <si>
    <t>ÇEŞME İM 35-18-A00001_VAKIFLAR L06_2053080</t>
  </si>
  <si>
    <t>14.02.2022 06:24:27</t>
  </si>
  <si>
    <t>14.02.2022 07:06:33</t>
  </si>
  <si>
    <t>K-1901 35-10-K01901_912409449_912409449</t>
  </si>
  <si>
    <t>14.02.2022 08:06:45</t>
  </si>
  <si>
    <t>14.02.2022 08:37:48</t>
  </si>
  <si>
    <t>MURADİYE TR 2/A 45-71-M00201_953220952_953220952</t>
  </si>
  <si>
    <t>14.02.2022 08:10:00</t>
  </si>
  <si>
    <t>14.02.2022 10:30:00</t>
  </si>
  <si>
    <t>DM-3/28(ALAN SK. TR) 45-71-M00082_953210447_953210447</t>
  </si>
  <si>
    <t>14.02.2022 08:29:26</t>
  </si>
  <si>
    <t>14.02.2022 09:44:00</t>
  </si>
  <si>
    <t>_B_56377822_56377822</t>
  </si>
  <si>
    <t>14.02.2022 08:40:37</t>
  </si>
  <si>
    <t>14.02.2022 17:01:14</t>
  </si>
  <si>
    <t>TR-13 35-19-L00013__72372416_72372416</t>
  </si>
  <si>
    <t>14.02.2022 08:31:19</t>
  </si>
  <si>
    <t>14.02.2022 11:00:56</t>
  </si>
  <si>
    <t>SARUHANLI TR-22 45-80-M00022_D_60985052_60985052</t>
  </si>
  <si>
    <t>14.02.2022 08:44:00</t>
  </si>
  <si>
    <t>14.02.2022 11:32:15</t>
  </si>
  <si>
    <t>DM-5/10 35-26-M00805_10096223_56360889_56360889</t>
  </si>
  <si>
    <t>14.02.2022 08:41:58</t>
  </si>
  <si>
    <t>14.02.2022 09:20:00</t>
  </si>
  <si>
    <t>SAİP KÖYÜ TR-1 35-21-L00102_A_56392429_56392429</t>
  </si>
  <si>
    <t>14.02.2022 08:47:53</t>
  </si>
  <si>
    <t>14.02.2022 09:47:00</t>
  </si>
  <si>
    <t>K-3428 35-08-K03428_913866077_913866077</t>
  </si>
  <si>
    <t>14.02.2022 08:49:26</t>
  </si>
  <si>
    <t>14.02.2022 10:17:12</t>
  </si>
  <si>
    <t>BEYDAĞ İM 35-32-A00001_YEŞİLKÖY L13_2049962</t>
  </si>
  <si>
    <t>14.02.2022 08:51:00</t>
  </si>
  <si>
    <t>14.02.2022 08:54:00</t>
  </si>
  <si>
    <t>L-6 35-18-L00006_950457919_950457919</t>
  </si>
  <si>
    <t>14.02.2022 08:55:23</t>
  </si>
  <si>
    <t>14.02.2022 13:04:36</t>
  </si>
  <si>
    <t>14.02.2022 08:59:24</t>
  </si>
  <si>
    <t>14.02.2022 09:17:11</t>
  </si>
  <si>
    <t>BOYNUYOĞUN KÖK 35-29-L00051_DALLIK L03_72215399</t>
  </si>
  <si>
    <t>14.02.2022 08:59:31</t>
  </si>
  <si>
    <t>14.02.2022 15:14:22</t>
  </si>
  <si>
    <t>L-133 MANİSALILAR SİTESİ 35-14-L00133_6872244 A1b_5960339</t>
  </si>
  <si>
    <t>14.02.2022 09:03:34</t>
  </si>
  <si>
    <t>14.02.2022 14:32:42</t>
  </si>
  <si>
    <t>KEMAL ACAR 35-30-M00085_42950405_56380585_56380585</t>
  </si>
  <si>
    <t>14.02.2022 09:07:35</t>
  </si>
  <si>
    <t>14.02.2022 11:44:09</t>
  </si>
  <si>
    <t>ÖDEMİŞ TM-2 35-15-A00005_OVAKENT M03_2334249</t>
  </si>
  <si>
    <t>14.02.2022 09:12:48</t>
  </si>
  <si>
    <t>14.02.2022 18:36:53</t>
  </si>
  <si>
    <t>KUŞÇULAR DM 35-19-M00461_KUŞÇULAR DM-2 M03_47230053</t>
  </si>
  <si>
    <t>14.02.2022 09:12:16</t>
  </si>
  <si>
    <t>14.02.2022 17:56:42</t>
  </si>
  <si>
    <t>ÖDEMİŞ TM-2 35-15-A00005_GÖKÇEN M01_2334129</t>
  </si>
  <si>
    <t>14.02.2022 09:12:49</t>
  </si>
  <si>
    <t>14.02.2022 18:55:15</t>
  </si>
  <si>
    <t>K-4052 35-01-K04052_912026378_912026378</t>
  </si>
  <si>
    <t>14.02.2022 09:10:48</t>
  </si>
  <si>
    <t>14.02.2022 11:40:58</t>
  </si>
  <si>
    <t>TR-1/83 KAPTANOĞLU DM 45-83-M00083_48103956_56384425_56384425</t>
  </si>
  <si>
    <t>14.02.2022 09:15:02</t>
  </si>
  <si>
    <t>14.02.2022 16:01:23</t>
  </si>
  <si>
    <t>SARIKAYA MERKEZ TR-1 35-32-L00063_B_56389724_56389724</t>
  </si>
  <si>
    <t>14.02.2022 09:10:22</t>
  </si>
  <si>
    <t>ALÇUK TM 35-17-A00001_HatBaşıAyırıcı_53133516 M30_53133516</t>
  </si>
  <si>
    <t>14.02.2022 09:14:09</t>
  </si>
  <si>
    <t>14.02.2022 10:15:03</t>
  </si>
  <si>
    <t>K-1939 35-09-K01939_TRAFO K04_2315992</t>
  </si>
  <si>
    <t>14.02.2022 09:10:00</t>
  </si>
  <si>
    <t>14.02.2022 19:13:00</t>
  </si>
  <si>
    <t>14.02.2022 09:22:10</t>
  </si>
  <si>
    <t>14.02.2022 17:23:57</t>
  </si>
  <si>
    <t>14.02.2022 09:21:08</t>
  </si>
  <si>
    <t>14.02.2022 13:02:44</t>
  </si>
  <si>
    <t>HELVACI TR-9 35-17-M00369_35-17-M00369_2359314</t>
  </si>
  <si>
    <t>14.02.2022 09:19:34</t>
  </si>
  <si>
    <t>14.02.2022 11:45:37</t>
  </si>
  <si>
    <t>14.02.2022 09:26:21</t>
  </si>
  <si>
    <t>14.02.2022 18:38:45</t>
  </si>
  <si>
    <t>K-1928 35-10-K01928_912645695_912645695</t>
  </si>
  <si>
    <t>14.02.2022 09:20:02</t>
  </si>
  <si>
    <t>14.02.2022 10:04:08</t>
  </si>
  <si>
    <t>14.02.2022 09:27:21</t>
  </si>
  <si>
    <t>14.02.2022 17:24:13</t>
  </si>
  <si>
    <t>14.02.2022 09:27:13</t>
  </si>
  <si>
    <t>14.02.2022 18:48:23</t>
  </si>
  <si>
    <t>İZZETTİN KÖK 45-83-M00132_SİNİRLİ M02_2327937</t>
  </si>
  <si>
    <t>14.02.2022 09:02:39</t>
  </si>
  <si>
    <t>14.02.2022 14:42:15</t>
  </si>
  <si>
    <t>14.02.2022 09:37:00</t>
  </si>
  <si>
    <t>14.02.2022 11:03:57</t>
  </si>
  <si>
    <t>KUŞÇULAR TR-8 35-19-M00220_7003245_56373279_56373279</t>
  </si>
  <si>
    <t>14.02.2022 09:42:00</t>
  </si>
  <si>
    <t>14.02.2022 17:45:41</t>
  </si>
  <si>
    <t>TR-12 45-78-L00012_DAĞITIM TRAFOSU  TR-12 L06_2107377</t>
  </si>
  <si>
    <t>14.02.2022 16:48:00</t>
  </si>
  <si>
    <t>TR-52 35-15-M00052_35-15-M00052_66573380</t>
  </si>
  <si>
    <t>14.02.2022 09:41:00</t>
  </si>
  <si>
    <t>14.02.2022 18:46:44</t>
  </si>
  <si>
    <t>KARABURUN BOZKÖY 35-21-L00053_35-21-L00053_2352348</t>
  </si>
  <si>
    <t>14.02.2022 10:05:00</t>
  </si>
  <si>
    <t>14.02.2022 15:36:49</t>
  </si>
  <si>
    <t>ANADOLU İM 35-02-A00001_LİSELER K32_2308448</t>
  </si>
  <si>
    <t>14.02.2022 10:06:00</t>
  </si>
  <si>
    <t>14.02.2022 10:47:00</t>
  </si>
  <si>
    <t>M-1346 35-09-M01346_35-09-M01346_47604843</t>
  </si>
  <si>
    <t>14.02.2022 12:38:00</t>
  </si>
  <si>
    <t>14.02.2022 18:56:59</t>
  </si>
  <si>
    <t>14.02.2022 09:58:00</t>
  </si>
  <si>
    <t>14.02.2022 16:35:00</t>
  </si>
  <si>
    <t>L-336 REİSDERE 35-18-L00336_950461633_950461633</t>
  </si>
  <si>
    <t>14.02.2022 10:25:00</t>
  </si>
  <si>
    <t>14.02.2022 15:50:39</t>
  </si>
  <si>
    <t>PAYAMLI M-6 35-25-M00162_B_65606058_65606058</t>
  </si>
  <si>
    <t>14.02.2022 10:26:00</t>
  </si>
  <si>
    <t>14.02.2022 11:43:36</t>
  </si>
  <si>
    <t>ÇULLUGÖRECE TR-1 45-80-M00096_45-80-M00096_73431596</t>
  </si>
  <si>
    <t>14.02.2022 13:31:20</t>
  </si>
  <si>
    <t>ÇOBANKÖY KÖK 35-29-L00066_HatBaşıAyırıcı_53138744 L04_53138744</t>
  </si>
  <si>
    <t>14.02.2022 09:28:00</t>
  </si>
  <si>
    <t>14.02.2022 19:08:04</t>
  </si>
  <si>
    <t>M-1901 OĞLANANASI TR-11 35-22-M00644_955257086_955257086</t>
  </si>
  <si>
    <t>14.02.2022 10:33:00</t>
  </si>
  <si>
    <t>14.02.2022 12:09:54</t>
  </si>
  <si>
    <t>14.02.2022 09:49:00</t>
  </si>
  <si>
    <t>14.02.2022 17:42:47</t>
  </si>
  <si>
    <t>KÖSELER ÇATALÇEŞME TR-1 45-75-M00175_45-75-M00175_2371990</t>
  </si>
  <si>
    <t>14.02.2022 10:49:00</t>
  </si>
  <si>
    <t>14.02.2022 12:46:37</t>
  </si>
  <si>
    <t>KAYIŞLAR TR-1 45-80-M00140_A_56388478_56388478</t>
  </si>
  <si>
    <t>14.02.2022 11:23:47</t>
  </si>
  <si>
    <t>14.02.2022 13:23:08</t>
  </si>
  <si>
    <t>ARMUTLU TR-5 35-27-L00005_910529301_910529301</t>
  </si>
  <si>
    <t>14.02.2022 11:26:24</t>
  </si>
  <si>
    <t>14.02.2022 14:11:23</t>
  </si>
  <si>
    <t>SARIGÖL TR-51 45-79-M00051_945560429_945560429</t>
  </si>
  <si>
    <t>14.02.2022 11:36:52</t>
  </si>
  <si>
    <t>14.02.2022 12:31:02</t>
  </si>
  <si>
    <t>AKÖREN TR-19 KÖK 45-78-M00974_ÇOBANOĞLU M01_66244827</t>
  </si>
  <si>
    <t>14.02.2022 11:37:24</t>
  </si>
  <si>
    <t>14.02.2022 12:30:09</t>
  </si>
  <si>
    <t>DM02/TR28 MİLLİ EGEMENLİK 45-73-M00013_J j1_45157968</t>
  </si>
  <si>
    <t>14.02.2022 16:37:36</t>
  </si>
  <si>
    <t>14.02.2022 17:34:13</t>
  </si>
  <si>
    <t>K-501 35-01-K00501_B_56368383_56368383</t>
  </si>
  <si>
    <t>14.02.2022 16:39:54</t>
  </si>
  <si>
    <t>14.02.2022 18:29:44</t>
  </si>
  <si>
    <t>SAİP KÖYÜ TR-1 35-21-L00102_953357976_953357976</t>
  </si>
  <si>
    <t>14.02.2022 16:37:08</t>
  </si>
  <si>
    <t>14.02.2022 17:40:55</t>
  </si>
  <si>
    <t>ULUKENT DM-2/7 35-28-M00578_915100342_915100342</t>
  </si>
  <si>
    <t>14.02.2022 16:37:53</t>
  </si>
  <si>
    <t>14.02.2022 19:29:14</t>
  </si>
  <si>
    <t>14.02.2022 16:43:51</t>
  </si>
  <si>
    <t>14.02.2022 18:06:19</t>
  </si>
  <si>
    <t>14.02.2022 16:57:41</t>
  </si>
  <si>
    <t>14.02.2022 17:41:44</t>
  </si>
  <si>
    <t>YENİCEKÖY TR-2 35-15-L00428_B_56381627_56381627</t>
  </si>
  <si>
    <t>14.02.2022 16:21:51</t>
  </si>
  <si>
    <t>14.02.2022 19:57:44</t>
  </si>
  <si>
    <t>SALİHLİ TM 45-78-A00004_HatBaşıAyırıcı_53140292 M08_53140292</t>
  </si>
  <si>
    <t>14.02.2022 17:00:24</t>
  </si>
  <si>
    <t>14.02.2022 17:46:09</t>
  </si>
  <si>
    <t>M-3252(YATIRIM REZERVE) 35-04-M03252_913593462_913593462</t>
  </si>
  <si>
    <t>14.02.2022 17:02:42</t>
  </si>
  <si>
    <t>14.02.2022 20:19:18</t>
  </si>
  <si>
    <t>MECİDİYE TR-4 45-72-L00577_956517115_956517115</t>
  </si>
  <si>
    <t>14.02.2022 17:01:58</t>
  </si>
  <si>
    <t>14.02.2022 18:16:51</t>
  </si>
  <si>
    <t>TR-72 45-78-M00072_953258312_953258312</t>
  </si>
  <si>
    <t>14.02.2022 17:04:18</t>
  </si>
  <si>
    <t>14.02.2022 18:06:52</t>
  </si>
  <si>
    <t>DERBENT TR-1 45-83-L00325_45-83-L00325_72152544</t>
  </si>
  <si>
    <t>14.02.2022 16:46:18</t>
  </si>
  <si>
    <t>14.02.2022 17:08:07</t>
  </si>
  <si>
    <t>TEKKE TR-2 35-15-L01012_C_56369333_56369333</t>
  </si>
  <si>
    <t>14.02.2022 16:22:11</t>
  </si>
  <si>
    <t>14.02.2022 22:32:16</t>
  </si>
  <si>
    <t>K-1477 35-03-K01477_911011055_911011055</t>
  </si>
  <si>
    <t>14.02.2022 17:08:56</t>
  </si>
  <si>
    <t>14.02.2022 22:03:58</t>
  </si>
  <si>
    <t>AŞAĞIÇOBANİSA TR-3 45-71-M00103_ M01_72236818</t>
  </si>
  <si>
    <t>14.02.2022 17:15:58</t>
  </si>
  <si>
    <t>14.02.2022 17:58:00</t>
  </si>
  <si>
    <t>M-1229 35-01-M01229_913421819_913421819</t>
  </si>
  <si>
    <t>14.02.2022 17:13:01</t>
  </si>
  <si>
    <t>14.02.2022 20:21:52</t>
  </si>
  <si>
    <t>K-824 35-08-K00824__72374458_72374458</t>
  </si>
  <si>
    <t>14.02.2022 17:18:02</t>
  </si>
  <si>
    <t>14.02.2022 18:33:27</t>
  </si>
  <si>
    <t>M-313 35-02-M00313_M-624 M04_2323987</t>
  </si>
  <si>
    <t>14.02.2022 17:36:37</t>
  </si>
  <si>
    <t>L-261 SİTESPOR 35-18-L00261_B B04_79363664</t>
  </si>
  <si>
    <t>14.02.2022 17:44:48</t>
  </si>
  <si>
    <t>14.02.2022 21:22:34</t>
  </si>
  <si>
    <t>M-1186 35-04-M01186_F_56379761_56379761</t>
  </si>
  <si>
    <t>14.02.2022 17:47:52</t>
  </si>
  <si>
    <t>14.02.2022 19:33:43</t>
  </si>
  <si>
    <t>YENİ HARMANDALI TR-3 45-71-M00894_953215986_953215986</t>
  </si>
  <si>
    <t>14.02.2022 17:52:34</t>
  </si>
  <si>
    <t>14.02.2022 20:45:36</t>
  </si>
  <si>
    <t>K-3759 35-02-K03759_99984360_99984360</t>
  </si>
  <si>
    <t>14.02.2022 17:52:32</t>
  </si>
  <si>
    <t>14.02.2022 19:51:15</t>
  </si>
  <si>
    <t>K-2953 35-02-K02953_B_56375157_56375157</t>
  </si>
  <si>
    <t>14.02.2022 18:04:22</t>
  </si>
  <si>
    <t>14.02.2022 19:04:23</t>
  </si>
  <si>
    <t>K-2370 35-01-K02370_910624682_910624682</t>
  </si>
  <si>
    <t>14.02.2022 18:11:38</t>
  </si>
  <si>
    <t>14.02.2022 22:38:01</t>
  </si>
  <si>
    <t>ÖZBEK TR-5 35-19-M00235_956685524_956685524</t>
  </si>
  <si>
    <t>14.02.2022 18:25:08</t>
  </si>
  <si>
    <t>14.02.2022 20:29:11</t>
  </si>
  <si>
    <t>TR - 27 45-74-M00027_A_56397770_56397770</t>
  </si>
  <si>
    <t>14.02.2022 18:50:40</t>
  </si>
  <si>
    <t>_955177109_955177109</t>
  </si>
  <si>
    <t>14.02.2022 18:27:08</t>
  </si>
  <si>
    <t>14.02.2022 22:09:56</t>
  </si>
  <si>
    <t>TR-2/43 45-72-L00043_956478138_956478138</t>
  </si>
  <si>
    <t>14.02.2022 18:23:35</t>
  </si>
  <si>
    <t>14.02.2022 20:21:10</t>
  </si>
  <si>
    <t>MENEMEN DM-7/16 35-28-L00089_A B01_5826006</t>
  </si>
  <si>
    <t>14.02.2022 18:33:21</t>
  </si>
  <si>
    <t>14.02.2022 21:04:49</t>
  </si>
  <si>
    <t>GÖKTEPE TR-1 35-28-M00269_95000479779_95000479779</t>
  </si>
  <si>
    <t>14.02.2022 18:36:29</t>
  </si>
  <si>
    <t>14.02.2022 21:10:33</t>
  </si>
  <si>
    <t>L-97 35-18-L00097_G g6_5962763</t>
  </si>
  <si>
    <t>14.02.2022 18:37:10</t>
  </si>
  <si>
    <t>14.02.2022 19:56:36</t>
  </si>
  <si>
    <t>TR-83 35-30-L00083_95000496449_95000496449</t>
  </si>
  <si>
    <t>14.02.2022 18:41:55</t>
  </si>
  <si>
    <t>14.02.2022 20:04:07</t>
  </si>
  <si>
    <t>K-1724 35-08-K01724_35-08-K01724_42018218</t>
  </si>
  <si>
    <t>14.02.2022 18:47:46</t>
  </si>
  <si>
    <t>14.02.2022 19:06:01</t>
  </si>
  <si>
    <t>TR-45 DEREKÖY 35-22-M00065_A_56370402_56370402</t>
  </si>
  <si>
    <t>14.02.2022 18:26:58</t>
  </si>
  <si>
    <t>14.02.2022 19:13:17</t>
  </si>
  <si>
    <t>14.02.2022 19:00:05</t>
  </si>
  <si>
    <t>14.02.2022 21:11:54</t>
  </si>
  <si>
    <t>CERİTLER TR-1 35-31-L00117_956588657_956588657</t>
  </si>
  <si>
    <t>14.02.2022 18:46:15</t>
  </si>
  <si>
    <t>14.02.2022 20:07:19</t>
  </si>
  <si>
    <t>KARABURUN TEPEBOZ KÖYÜ TR 35-21-L00056_953357458_953357458</t>
  </si>
  <si>
    <t>14.02.2022 19:00:19</t>
  </si>
  <si>
    <t>14.02.2022 22:05:05</t>
  </si>
  <si>
    <t>KAYIŞLAR TR-4 45-80-M00135_A_56387185_56387185</t>
  </si>
  <si>
    <t>14.02.2022 19:01:55</t>
  </si>
  <si>
    <t>14.02.2022 20:53:01</t>
  </si>
  <si>
    <t>DM02/TR19 BİNA ALTI TR 45-73-M00010_945671874_945671874</t>
  </si>
  <si>
    <t>14.02.2022 19:02:07</t>
  </si>
  <si>
    <t>14.02.2022 20:31:07</t>
  </si>
  <si>
    <t>OZANCA TR-4 45-85-L00262_ H_79153570</t>
  </si>
  <si>
    <t>14.02.2022 18:20:52</t>
  </si>
  <si>
    <t>14.02.2022 19:46:04</t>
  </si>
  <si>
    <t>14.02.2022 19:20:18</t>
  </si>
  <si>
    <t>14.02.2022 19:59:44</t>
  </si>
  <si>
    <t>14.02.2022 19:20:07</t>
  </si>
  <si>
    <t>14.02.2022 20:30:35</t>
  </si>
  <si>
    <t>TR-2/9 45-83-L00009_TR-2/92 L03_83863962</t>
  </si>
  <si>
    <t>14.02.2022 19:18:58</t>
  </si>
  <si>
    <t>14.02.2022 19:42:00</t>
  </si>
  <si>
    <t>MURADİYE TR 2/A 45-71-M00201_953243257_953243257</t>
  </si>
  <si>
    <t>14.02.2022 19:44:41</t>
  </si>
  <si>
    <t>14.02.2022 23:10:46</t>
  </si>
  <si>
    <t>TR-1-5/2A 35-20-L00286_955211390_955211390</t>
  </si>
  <si>
    <t>14.02.2022 19:40:31</t>
  </si>
  <si>
    <t>14.02.2022 20:45:45</t>
  </si>
  <si>
    <t>14.02.2022 19:49:56</t>
  </si>
  <si>
    <t>14.02.2022 19:54:40</t>
  </si>
  <si>
    <t>KÜNER TR-1 35-22-M00229_955257419_955257419</t>
  </si>
  <si>
    <t>14.02.2022 20:23:21</t>
  </si>
  <si>
    <t>14.02.2022 21:13:04</t>
  </si>
  <si>
    <t>L-308 35-18-L00308_950456817_950456817</t>
  </si>
  <si>
    <t>14.02.2022 20:25:01</t>
  </si>
  <si>
    <t>14.02.2022 22:05:50</t>
  </si>
  <si>
    <t>KAYIŞLAR KÖK 45-80-M00183_KAPAKLI DM M01_72195714</t>
  </si>
  <si>
    <t>14.02.2022 20:41:38</t>
  </si>
  <si>
    <t>14.02.2022 20:46:00</t>
  </si>
  <si>
    <t>K-1201 35-01-K01201_912914005_912914005</t>
  </si>
  <si>
    <t>14.02.2022 21:05:44</t>
  </si>
  <si>
    <t>14.02.2022 22:36:21</t>
  </si>
  <si>
    <t>L-376 PAZARYERİ 35-18-L00376_950448204_950448204</t>
  </si>
  <si>
    <t>14.02.2022 21:11:47</t>
  </si>
  <si>
    <t>14.02.2022 22:47:08</t>
  </si>
  <si>
    <t>14.02.2022 21:15:27</t>
  </si>
  <si>
    <t>14.02.2022 21:43:47</t>
  </si>
  <si>
    <t>M-1536 35-01-M01536__79812627_79812627</t>
  </si>
  <si>
    <t>14.02.2022 21:21:53</t>
  </si>
  <si>
    <t>15.02.2022 01:00:41</t>
  </si>
  <si>
    <t>M-2010 35-01-M02010_35-01-M02010_45331779</t>
  </si>
  <si>
    <t>14.02.2022 21:38:06</t>
  </si>
  <si>
    <t>15.02.2022 03:44:31</t>
  </si>
  <si>
    <t>14.02.2022 21:38:28</t>
  </si>
  <si>
    <t>14.02.2022 23:05:52</t>
  </si>
  <si>
    <t>14.02.2022 21:49:01</t>
  </si>
  <si>
    <t>14.02.2022 23:41:23</t>
  </si>
  <si>
    <t>ÇAMLI KÖYÜ TR-1 35-10-L00024_A_56360049_56360049</t>
  </si>
  <si>
    <t>14.02.2022 22:15:12</t>
  </si>
  <si>
    <t>14.02.2022 22:43:00</t>
  </si>
  <si>
    <t>M-3546 35-01-M03546_910652220_910652220</t>
  </si>
  <si>
    <t>14.02.2022 23:07:40</t>
  </si>
  <si>
    <t>15.02.2022 01:44:48</t>
  </si>
  <si>
    <t>K-1478 35-03-K01478_910444015_910444015</t>
  </si>
  <si>
    <t>14.02.2022 22:40:01</t>
  </si>
  <si>
    <t>15.02.2022 00:40:28</t>
  </si>
  <si>
    <t>M-2241 BELENBAŞI TR-1 35-03-M02241_910275079_910275079</t>
  </si>
  <si>
    <t>14.02.2022 23:04:37</t>
  </si>
  <si>
    <t>15.02.2022 01:44:05</t>
  </si>
  <si>
    <t>K-4238 35-07-K04238_A_56383217_56383217</t>
  </si>
  <si>
    <t>14.02.2022 22:57:04</t>
  </si>
  <si>
    <t>15.02.2022 01:04:51</t>
  </si>
  <si>
    <t>İNECİK TR-1 35-21-L00121_35-21-L00121_2349072</t>
  </si>
  <si>
    <t>14.02.2022 23:35:55</t>
  </si>
  <si>
    <t>15.02.2022 00:39:05</t>
  </si>
  <si>
    <t>K-870 35-02-K00870_B_56384051_56384051</t>
  </si>
  <si>
    <t>14.02.2022 10:00:00</t>
  </si>
  <si>
    <t>14.02.2022 11:00:00</t>
  </si>
  <si>
    <t>DM-2/40-A (SERİN SOKAK) 45-71-M00516_953187108_953187108</t>
  </si>
  <si>
    <t>15.02.2022 00:29:44</t>
  </si>
  <si>
    <t>15.02.2022 01:13:33</t>
  </si>
  <si>
    <t>L-404 35-18-L00404_35-18-L00404_72058947</t>
  </si>
  <si>
    <t>15.02.2022 00:33:31</t>
  </si>
  <si>
    <t>15.02.2022 03:07:04</t>
  </si>
  <si>
    <t>TR-1/59 45-72-M00059_DAHİLİ TRAFO M01_79613570</t>
  </si>
  <si>
    <t>15.02.2022 01:36:31</t>
  </si>
  <si>
    <t>15.02.2022 01:48:59</t>
  </si>
  <si>
    <t>15.02.2022 01:03:12</t>
  </si>
  <si>
    <t>15.02.2022 03:34:10</t>
  </si>
  <si>
    <t>BERGAMA İM-1 35-16-A00001_ŞEHİR-1 L01_2093769</t>
  </si>
  <si>
    <t>15.02.2022 01:21:04</t>
  </si>
  <si>
    <t>15.02.2022 01:31:40</t>
  </si>
  <si>
    <t>DOĞANÇAY İM 35-04-A00004_ALPARSLAN K11_77533616</t>
  </si>
  <si>
    <t>15.02.2022 01:27:48</t>
  </si>
  <si>
    <t>15.02.2022 02:09:40</t>
  </si>
  <si>
    <t>TR-39 35-16-L00039_TR-35 L02_67577553</t>
  </si>
  <si>
    <t>15.02.2022 01:31:13</t>
  </si>
  <si>
    <t>15.02.2022 04:10:54</t>
  </si>
  <si>
    <t>K-3688 35-02-K03688_K-1282 K01_2113453</t>
  </si>
  <si>
    <t>15.02.2022 02:09:36</t>
  </si>
  <si>
    <t>15.02.2022 14:19:59</t>
  </si>
  <si>
    <t>BERGAMA İM-1 35-16-A00001_ŞEHİR-4 L16_2324906</t>
  </si>
  <si>
    <t>15.02.2022 02:19:48</t>
  </si>
  <si>
    <t>15.02.2022 02:38:00</t>
  </si>
  <si>
    <t>TR-2/6 45-72-L00006_ H_61388764</t>
  </si>
  <si>
    <t>15.02.2022 02:50:19</t>
  </si>
  <si>
    <t>15.02.2022 03:46:30</t>
  </si>
  <si>
    <t>15.02.2022 02:52:53</t>
  </si>
  <si>
    <t>15.02.2022 04:23:16</t>
  </si>
  <si>
    <t>POYRAZDAMLARI TR-11 45-78-M00576_POYRAZDAMLARI TR-12-13-14 M04_2328104</t>
  </si>
  <si>
    <t>15.02.2022 03:22:01</t>
  </si>
  <si>
    <t>15.02.2022 04:23:02</t>
  </si>
  <si>
    <t>15.02.2022 03:46:12</t>
  </si>
  <si>
    <t>15.02.2022 08:02:09</t>
  </si>
  <si>
    <t>15.02.2022 05:09:30</t>
  </si>
  <si>
    <t>15.02.2022 07:50:07</t>
  </si>
  <si>
    <t>ASARLIK TR-16 35-28-M00174_ASARLIK TR-3 M01_66531257</t>
  </si>
  <si>
    <t>15.02.2022 05:33:41</t>
  </si>
  <si>
    <t>15.02.2022 06:07:00</t>
  </si>
  <si>
    <t>K-2337 35-03-K02337_A a1_5812839</t>
  </si>
  <si>
    <t>15.02.2022 06:11:28</t>
  </si>
  <si>
    <t>15.02.2022 09:44:29</t>
  </si>
  <si>
    <t>15.02.2022 06:54:07</t>
  </si>
  <si>
    <t>15.02.2022 11:08:32</t>
  </si>
  <si>
    <t>ERGENEKON TR-2 45-83-L00139_955151886_955151886</t>
  </si>
  <si>
    <t>15.02.2022 07:25:40</t>
  </si>
  <si>
    <t>15.02.2022 09:05:50</t>
  </si>
  <si>
    <t>15.02.2022 07:41:30</t>
  </si>
  <si>
    <t>15.02.2022 07:56:25</t>
  </si>
  <si>
    <t>15.02.2022 07:45:30</t>
  </si>
  <si>
    <t>15.02.2022 07:55:18</t>
  </si>
  <si>
    <t>DM-3/TR-34 35-22-M00073_TR-52 M04_82023232</t>
  </si>
  <si>
    <t>15.02.2022 08:02:28</t>
  </si>
  <si>
    <t>15.02.2022 08:35:03</t>
  </si>
  <si>
    <t>K-3592 35-01-K03592_912520417_912520417</t>
  </si>
  <si>
    <t>15.02.2022 10:11:40</t>
  </si>
  <si>
    <t>L-211 35-18-L00211__83437408_83437408</t>
  </si>
  <si>
    <t>15.02.2022 08:28:40</t>
  </si>
  <si>
    <t>15.02.2022 09:43:53</t>
  </si>
  <si>
    <t>BUCA TM 35-03-A00003_Buca-3 K05_2311765</t>
  </si>
  <si>
    <t>15.02.2022 08:39:11</t>
  </si>
  <si>
    <t>15.02.2022 10:14:31</t>
  </si>
  <si>
    <t>M-41 35-02-M00041_C C1B_5807289</t>
  </si>
  <si>
    <t>15.02.2022 08:41:03</t>
  </si>
  <si>
    <t>15.02.2022 16:28:12</t>
  </si>
  <si>
    <t>SARUHANLI TR-32 45-80-M00032_D D02b_43057269</t>
  </si>
  <si>
    <t>15.02.2022 08:48:37</t>
  </si>
  <si>
    <t>15.02.2022 12:22:38</t>
  </si>
  <si>
    <t>GÜMÜLDÜR M-43 35-25-M00043_35-25-M00043_2364294</t>
  </si>
  <si>
    <t>15.02.2022 08:54:46</t>
  </si>
  <si>
    <t>15.02.2022 11:00:44</t>
  </si>
  <si>
    <t>DM-1/27 45-71-M00047_E e3b_45125248</t>
  </si>
  <si>
    <t>15.02.2022 08:52:04</t>
  </si>
  <si>
    <t>15.02.2022 15:08:32</t>
  </si>
  <si>
    <t>SELÇİKLİ TR-1 45-72-L00163_956484334_956484334</t>
  </si>
  <si>
    <t>15.02.2022 08:44:40</t>
  </si>
  <si>
    <t>15.02.2022 11:15:55</t>
  </si>
  <si>
    <t>İNECİK TR-1 35-21-L00121__79262419_79262419</t>
  </si>
  <si>
    <t>15.02.2022 08:58:51</t>
  </si>
  <si>
    <t>15.02.2022 11:36:59</t>
  </si>
  <si>
    <t>SOMA TR-16/4 45-82-M00096_DM-3 M02_72189661</t>
  </si>
  <si>
    <t>15.02.2022 09:01:18</t>
  </si>
  <si>
    <t>15.02.2022 10:10:00</t>
  </si>
  <si>
    <t>_49207149_65510265_65510265</t>
  </si>
  <si>
    <t>15.02.2022 08:49:57</t>
  </si>
  <si>
    <t>15.02.2022 11:33:27</t>
  </si>
  <si>
    <t>ÇATALKAYA TR-4 35-21-L00194_965669753_965669753</t>
  </si>
  <si>
    <t>15.02.2022 09:04:48</t>
  </si>
  <si>
    <t>15.02.2022 12:21:41</t>
  </si>
  <si>
    <t>ALAŞEHİR TR-29 45-73-M00029_A_56400359_56400359</t>
  </si>
  <si>
    <t>15.02.2022 09:10:48</t>
  </si>
  <si>
    <t>15.02.2022 16:55:28</t>
  </si>
  <si>
    <t>L-245 35-18-L00245_D D29/1_5945484</t>
  </si>
  <si>
    <t>15.02.2022 09:12:07</t>
  </si>
  <si>
    <t>15.02.2022 10:52:20</t>
  </si>
  <si>
    <t>M-3051 35-09-M03051_D D01b_5964850</t>
  </si>
  <si>
    <t>15.02.2022 09:13:32</t>
  </si>
  <si>
    <t>15.02.2022 11:03:24</t>
  </si>
  <si>
    <t>TR-21 35-27-M00021_D_56363204_56363204</t>
  </si>
  <si>
    <t>15.02.2022 09:43:57</t>
  </si>
  <si>
    <t>15.02.2022 10:24:24</t>
  </si>
  <si>
    <t>15.02.2022 08:52:23</t>
  </si>
  <si>
    <t>15.02.2022 10:46:11</t>
  </si>
  <si>
    <t>CUMALI TR 1 35-24-M00094_35-24-M00094_2373555</t>
  </si>
  <si>
    <t>15.02.2022 09:12:08</t>
  </si>
  <si>
    <t>15.02.2022 09:37:42</t>
  </si>
  <si>
    <t>KUŞÇULAR DM 35-19-M00461_KUŞÇULAR DM-2 M03_46998893</t>
  </si>
  <si>
    <t>15.02.2022 09:17:26</t>
  </si>
  <si>
    <t>15.02.2022 17:29:34</t>
  </si>
  <si>
    <t>L-353 İŞTUR 35-18-L00353_950455381_950455381</t>
  </si>
  <si>
    <t>15.02.2022 09:19:44</t>
  </si>
  <si>
    <t>15.02.2022 10:41:39</t>
  </si>
  <si>
    <t>K-1940 35-09-K01940_TRAFO K04_2306700</t>
  </si>
  <si>
    <t>15.02.2022 09:20:35</t>
  </si>
  <si>
    <t>15.02.2022 17:22:50</t>
  </si>
  <si>
    <t>15.02.2022 09:21:35</t>
  </si>
  <si>
    <t>15.02.2022 09:28:31</t>
  </si>
  <si>
    <t>15.02.2022 09:13:00</t>
  </si>
  <si>
    <t>15.02.2022 14:24:00</t>
  </si>
  <si>
    <t>YENİFOÇA TR-38 35-23-M00038_B b1b_42106525</t>
  </si>
  <si>
    <t>15.02.2022 09:21:41</t>
  </si>
  <si>
    <t>15.02.2022 11:08:36</t>
  </si>
  <si>
    <t>KARAOĞLANLI TR-6 45-71-M00094__72374736_72374736</t>
  </si>
  <si>
    <t>15.02.2022 09:22:30</t>
  </si>
  <si>
    <t>15.02.2022 13:21:00</t>
  </si>
  <si>
    <t>15.02.2022 09:20:00</t>
  </si>
  <si>
    <t>15.02.2022 17:12:25</t>
  </si>
  <si>
    <t>DM-20/07 (VEZİROĞLU) 45-71-M00274_953244611_953244611</t>
  </si>
  <si>
    <t>15.02.2022 09:23:16</t>
  </si>
  <si>
    <t>15.02.2022 15:21:32</t>
  </si>
  <si>
    <t>ÇAMLIBEL TR-1 45-73-M00559_945651332_945651332</t>
  </si>
  <si>
    <t>15.02.2022 09:28:02</t>
  </si>
  <si>
    <t>15.02.2022 11:13:19</t>
  </si>
  <si>
    <t>DM-25/12 45-71-M00051_SB_56396474_56396474</t>
  </si>
  <si>
    <t>15.02.2022 09:24:37</t>
  </si>
  <si>
    <t>15.02.2022 18:08:35</t>
  </si>
  <si>
    <t>YENMİŞ KÖK 35-27-M00366_YUKARI YENMİŞ M05_72163656</t>
  </si>
  <si>
    <t>15.02.2022 09:32:10</t>
  </si>
  <si>
    <t>15.02.2022 10:02:45</t>
  </si>
  <si>
    <t>SALİHLİ TR-55 45-78-L00766_953255687_953255687</t>
  </si>
  <si>
    <t>15.02.2022 09:25:46</t>
  </si>
  <si>
    <t>15.02.2022 10:17:30</t>
  </si>
  <si>
    <t>KOYUNDERE TR-15 35-28-M00159_A_60983100_60983100</t>
  </si>
  <si>
    <t>15.02.2022 09:35:11</t>
  </si>
  <si>
    <t>15.02.2022 12:49:00</t>
  </si>
  <si>
    <t>ULUCAK DM-2/1 35-27-M00335_35-27-M00335_72175391</t>
  </si>
  <si>
    <t>15.02.2022 09:37:21</t>
  </si>
  <si>
    <t>15.02.2022 17:29:39</t>
  </si>
  <si>
    <t>15.02.2022 09:41:13</t>
  </si>
  <si>
    <t>15.02.2022 16:08:32</t>
  </si>
  <si>
    <t>DM-3/25 (MUTLU MAH. MUHTARLIK) 45-71-M00076_DM-3/01 M02_72065776</t>
  </si>
  <si>
    <t>15.02.2022 09:51:42</t>
  </si>
  <si>
    <t>15.02.2022 18:09:25</t>
  </si>
  <si>
    <t>15.02.2022 09:33:57</t>
  </si>
  <si>
    <t>15.02.2022 11:59:15</t>
  </si>
  <si>
    <t>TR-29 35-19-L00029_10857008_56371837_56371837</t>
  </si>
  <si>
    <t>15.02.2022 09:44:36</t>
  </si>
  <si>
    <t>15.02.2022 17:30:25</t>
  </si>
  <si>
    <t>ERZE AMBALAJ KÖK 35-27-M00086_TR-32(DM03-TR-01) M04_72177640</t>
  </si>
  <si>
    <t>15.02.2022 09:42:28</t>
  </si>
  <si>
    <t>15.02.2022 10:52:53</t>
  </si>
  <si>
    <t>15.02.2022 09:05:58</t>
  </si>
  <si>
    <t>15.02.2022 15:47:25</t>
  </si>
  <si>
    <t>15.02.2022 09:46:00</t>
  </si>
  <si>
    <t>15.02.2022 15:57:00</t>
  </si>
  <si>
    <t>L-426 ESKİ GARAJ 35-18-L00426_950447909_950447909</t>
  </si>
  <si>
    <t>15.02.2022 09:41:56</t>
  </si>
  <si>
    <t>15.02.2022 17:36:00</t>
  </si>
  <si>
    <t>DM-2/3 ESKİ ANIT YANI 35-18-L00581_8549987_56393102_56393102</t>
  </si>
  <si>
    <t>15.02.2022 09:42:33</t>
  </si>
  <si>
    <t>15.02.2022 19:20:50</t>
  </si>
  <si>
    <t>DURASILLI TR-21 45-78-M01147_TR-4 M02_66090744</t>
  </si>
  <si>
    <t>15.02.2022 10:00:24</t>
  </si>
  <si>
    <t>15.02.2022 18:34:24</t>
  </si>
  <si>
    <t>FOÇA TR-47 35-23-L00047_950414143_950414143</t>
  </si>
  <si>
    <t>15.02.2022 09:56:41</t>
  </si>
  <si>
    <t>15.02.2022 13:42:51</t>
  </si>
  <si>
    <t>K-3074 35-04-K03074_D_56359397_56359397</t>
  </si>
  <si>
    <t>15.02.2022 10:03:00</t>
  </si>
  <si>
    <t>15.02.2022 11:20:00</t>
  </si>
  <si>
    <t>CABBAR DM 45-73-M00100_KEMALİYE-1 ÇIKIŞ M09_2058104</t>
  </si>
  <si>
    <t>15.02.2022 10:08:14</t>
  </si>
  <si>
    <t>15.02.2022 10:17:00</t>
  </si>
  <si>
    <t>L-493 (BALANBAKA-2) 35-18-L00493_950453299_950453299</t>
  </si>
  <si>
    <t>15.02.2022 09:56:23</t>
  </si>
  <si>
    <t>15.02.2022 13:28:54</t>
  </si>
  <si>
    <t>K-4038 35-03-K04038_K-410 K01_41944229</t>
  </si>
  <si>
    <t>15.02.2022 10:14:12</t>
  </si>
  <si>
    <t>15.02.2022 10:17:34</t>
  </si>
  <si>
    <t>KÖPRÜBAŞI TR-27 (FUTBOL SAHASI) 45-86-M00027_45-86-M00027_72220575</t>
  </si>
  <si>
    <t>15.02.2022 10:16:31</t>
  </si>
  <si>
    <t>15.02.2022 16:07:50</t>
  </si>
  <si>
    <t>PANCAR OSB DM-1 35-26-M00869_TAHTALI-1 M36_2124342</t>
  </si>
  <si>
    <t>15.02.2022 10:19:40</t>
  </si>
  <si>
    <t>15.02.2022 10:23:28</t>
  </si>
  <si>
    <t>K-3074 35-04-K03074_F_56359223_56359223</t>
  </si>
  <si>
    <t>15.02.2022 10:24:00</t>
  </si>
  <si>
    <t>15.02.2022 11:16:00</t>
  </si>
  <si>
    <t>K-1497 35-02-K01497_99721509_99721509</t>
  </si>
  <si>
    <t>15.02.2022 10:26:15</t>
  </si>
  <si>
    <t>15.02.2022 16:46:30</t>
  </si>
  <si>
    <t>K-410 35-03-K00410_TRF-2 K02_42876830</t>
  </si>
  <si>
    <t>15.02.2022 10:17:33</t>
  </si>
  <si>
    <t>15.02.2022 12:59:42</t>
  </si>
  <si>
    <t>YUKARI ÇAMKÖY TR-1 45-71-M01487_45-71-M01487_2369772</t>
  </si>
  <si>
    <t>15.02.2022 10:33:49</t>
  </si>
  <si>
    <t>15.02.2022 14:43:31</t>
  </si>
  <si>
    <t>KAVAKLIDERE  KÖK 45-73-M00140_TR-11 M02_66675708</t>
  </si>
  <si>
    <t>15.02.2022 10:23:13</t>
  </si>
  <si>
    <t>15.02.2022 11:55:33</t>
  </si>
  <si>
    <t>YAZIBAŞI DM-4 35-26-M00633_ŞEMSİOĞLU M01_66127401</t>
  </si>
  <si>
    <t>15.02.2022 10:34:03</t>
  </si>
  <si>
    <t>15.02.2022 10:56:57</t>
  </si>
  <si>
    <t>K-705 35-02-K00705_912862997_912862997</t>
  </si>
  <si>
    <t>15.02.2022 10:39:57</t>
  </si>
  <si>
    <t>15.02.2022 13:38:58</t>
  </si>
  <si>
    <t>OVACIK TR-2 35-31-L00150_47822297_56352612_56352612</t>
  </si>
  <si>
    <t>15.02.2022 10:53:37</t>
  </si>
  <si>
    <t>15.02.2022 13:34:25</t>
  </si>
  <si>
    <t>M-421 35-02-M00421_99826556_99826556</t>
  </si>
  <si>
    <t>15.02.2022 10:53:08</t>
  </si>
  <si>
    <t>15.02.2022 11:37:09</t>
  </si>
  <si>
    <t>15.02.2022 10:53:03</t>
  </si>
  <si>
    <t>15.02.2022 13:53:41</t>
  </si>
  <si>
    <t>YENİFOÇA TR-51 35-23-M00051_42097953_56376091_56376091</t>
  </si>
  <si>
    <t>15.02.2022 11:00:33</t>
  </si>
  <si>
    <t>15.02.2022 13:00:50</t>
  </si>
  <si>
    <t>15.02.2022 10:53:00</t>
  </si>
  <si>
    <t>15.02.2022 12:33:32</t>
  </si>
  <si>
    <t>ÜZÜMLÜ AYSAN BEY TR-3 45-73-M00605_45-73-M00605_2352775</t>
  </si>
  <si>
    <t>15.02.2022 10:23:37</t>
  </si>
  <si>
    <t>15.02.2022 12:24:07</t>
  </si>
  <si>
    <t>AHMETBEYLİ MAYDANOZ M-7 35-22-M00245_A_56354583_56354583</t>
  </si>
  <si>
    <t>15.02.2022 11:03:00</t>
  </si>
  <si>
    <t>15.02.2022 12:15:43</t>
  </si>
  <si>
    <t>K-2953 35-02-K02953_913077260_913077260</t>
  </si>
  <si>
    <t>15.02.2022 11:07:41</t>
  </si>
  <si>
    <t>15.02.2022 13:08:27</t>
  </si>
  <si>
    <t>KIRANKÖY ALANYAKA TR-1 45-75-M00189_A_56385923_56385923</t>
  </si>
  <si>
    <t>15.02.2022 11:10:51</t>
  </si>
  <si>
    <t>15.02.2022 12:12:57</t>
  </si>
  <si>
    <t>TR-83 35-30-L00083_G g1_42988297</t>
  </si>
  <si>
    <t>15.02.2022 11:18:19</t>
  </si>
  <si>
    <t>15.02.2022 11:58:33</t>
  </si>
  <si>
    <t>VAHTİ ALBAY VE ARK ÖZEL TR 35-27-M00535Ö_99026283_99026283</t>
  </si>
  <si>
    <t>15.02.2022 11:07:22</t>
  </si>
  <si>
    <t>15.02.2022 14:13:58</t>
  </si>
  <si>
    <t>ASARLIK TR-3 35-28-M00183_953376252_953376252</t>
  </si>
  <si>
    <t>15.02.2022 11:17:55</t>
  </si>
  <si>
    <t>15.02.2022 14:46:07</t>
  </si>
  <si>
    <t>İKİZLER TR-1 45-81-M00226_A_56399174_56399174</t>
  </si>
  <si>
    <t>15.02.2022 11:16:11</t>
  </si>
  <si>
    <t>15.02.2022 14:00:03</t>
  </si>
  <si>
    <t>K-26 35-01-K00026_912189582_912189582</t>
  </si>
  <si>
    <t>15.02.2022 11:26:03</t>
  </si>
  <si>
    <t>15.02.2022 12:32:57</t>
  </si>
  <si>
    <t>KARABURUN TR-18 35-21-L00026_953367496_953367496</t>
  </si>
  <si>
    <t>15.02.2022 11:19:38</t>
  </si>
  <si>
    <t>15.02.2022 14:31:18</t>
  </si>
  <si>
    <t>TR-74 35-19-L00074_956664970_956664970</t>
  </si>
  <si>
    <t>15.02.2022 11:29:27</t>
  </si>
  <si>
    <t>15.02.2022 19:23:41</t>
  </si>
  <si>
    <t>L-309 35-18-L00309_7043867_56372503_56372503</t>
  </si>
  <si>
    <t>15.02.2022 11:09:46</t>
  </si>
  <si>
    <t>15.02.2022 12:10:43</t>
  </si>
  <si>
    <t>İZZETTİN TR-1 45-83-M00438_955156805_955156805</t>
  </si>
  <si>
    <t>15.02.2022 11:17:24</t>
  </si>
  <si>
    <t>15.02.2022 14:36:49</t>
  </si>
  <si>
    <t>K-753 35-04-K00753_35-04-K00753_2373955</t>
  </si>
  <si>
    <t>15.02.2022 11:30:00</t>
  </si>
  <si>
    <t>15.02.2022 11:50:00</t>
  </si>
  <si>
    <t>15.02.2022 11:19:35</t>
  </si>
  <si>
    <t>15.02.2022 13:39:30</t>
  </si>
  <si>
    <t>MORDOĞAN YUVAM SİTESİ TR 35-21-L00167_953367023_953367023</t>
  </si>
  <si>
    <t>15.02.2022 11:43:25</t>
  </si>
  <si>
    <t>15.02.2022 14:14:37</t>
  </si>
  <si>
    <t>ÇUKURALTI M-41 (ÖZKENT) 35-25-M00080_35-25-M00080_72116139</t>
  </si>
  <si>
    <t>15.02.2022 11:43:01</t>
  </si>
  <si>
    <t>15.02.2022 11:59:39</t>
  </si>
  <si>
    <t>HORZUM ÇEĞÇEY TR-1 45-73-M00278_DIREK TIPI TRAFO HUCRESI H01_2090541</t>
  </si>
  <si>
    <t>15.02.2022 11:44:03</t>
  </si>
  <si>
    <t>15.02.2022 17:00:02</t>
  </si>
  <si>
    <t>15.02.2022 11:52:37</t>
  </si>
  <si>
    <t>15.02.2022 12:49:14</t>
  </si>
  <si>
    <t>EMİRALEM TR-10 35-28-M00235_953394904_953394904</t>
  </si>
  <si>
    <t>15.02.2022 12:04:21</t>
  </si>
  <si>
    <t>15.02.2022 13:54:39</t>
  </si>
  <si>
    <t>K-1411 35-04-K01411_D_56364466_56364466</t>
  </si>
  <si>
    <t>15.02.2022 11:52:00</t>
  </si>
  <si>
    <t>K-4753 35-01-K04753_A_60984055_60984055</t>
  </si>
  <si>
    <t>15.02.2022 12:03:46</t>
  </si>
  <si>
    <t>15.02.2022 12:58:43</t>
  </si>
  <si>
    <t>KULA İM 45-77-A00001_KULA TM M12_2049422</t>
  </si>
  <si>
    <t>15.02.2022 12:01:27</t>
  </si>
  <si>
    <t>15.02.2022 12:44:33</t>
  </si>
  <si>
    <t>TR-39 35-19-L00039_9150887 C2B_5931359</t>
  </si>
  <si>
    <t>15.02.2022 12:11:34</t>
  </si>
  <si>
    <t>15.02.2022 14:40:09</t>
  </si>
  <si>
    <t>SONİŞ TR 35-26-M01125_35-26-M01125_66056349</t>
  </si>
  <si>
    <t>15.02.2022 11:59:46</t>
  </si>
  <si>
    <t>15.02.2022 13:40:56</t>
  </si>
  <si>
    <t>ORHANLI ORTA M-90 35-14-M00090_956649271_956649271</t>
  </si>
  <si>
    <t>15.02.2022 12:17:31</t>
  </si>
  <si>
    <t>15.02.2022 13:56:23</t>
  </si>
  <si>
    <t>ÖZBEK TR-2 (TR-232) 35-19-M00232_956666304_956666304</t>
  </si>
  <si>
    <t>15.02.2022 12:22:14</t>
  </si>
  <si>
    <t>15.02.2022 15:29:46</t>
  </si>
  <si>
    <t>K-4027 35-01-K04027_A_56358109_56358109</t>
  </si>
  <si>
    <t>15.02.2022 12:30:34</t>
  </si>
  <si>
    <t>15.02.2022 13:51:34</t>
  </si>
  <si>
    <t>ÖZBEK TR-1 35-19-M00231_956667802_956667802</t>
  </si>
  <si>
    <t>15.02.2022 12:40:26</t>
  </si>
  <si>
    <t>15.02.2022 14:35:52</t>
  </si>
  <si>
    <t>L-372 35-18-L00372_950463311_950463311</t>
  </si>
  <si>
    <t>15.02.2022 12:42:09</t>
  </si>
  <si>
    <t>15.02.2022 14:53:33</t>
  </si>
  <si>
    <t>KOYUNDERE TR-6 35-28-M00158_953374380_953374380</t>
  </si>
  <si>
    <t>15.02.2022 12:36:18</t>
  </si>
  <si>
    <t>15.02.2022 17:50:49</t>
  </si>
  <si>
    <t>TR-146 35-15-M00146_TR-147 M01_66585688</t>
  </si>
  <si>
    <t>15.02.2022 12:46:48</t>
  </si>
  <si>
    <t>15.02.2022 13:44:00</t>
  </si>
  <si>
    <t>L-287 SCOTCH PARK 35-18-L00287_950462317_950462317</t>
  </si>
  <si>
    <t>15.02.2022 12:47:03</t>
  </si>
  <si>
    <t>15.02.2022 13:54:08</t>
  </si>
  <si>
    <t>L-247 35-18-L00247_950463636_950463636</t>
  </si>
  <si>
    <t>15.02.2022 12:54:07</t>
  </si>
  <si>
    <t>15.02.2022 21:53:36</t>
  </si>
  <si>
    <t>15.02.2022 13:03:40</t>
  </si>
  <si>
    <t>15.02.2022 15:54:47</t>
  </si>
  <si>
    <t>KULA İM 45-77-A00001_KULA-1 (ŞEHİR-1) L12_2050000</t>
  </si>
  <si>
    <t>15.02.2022 13:04:15</t>
  </si>
  <si>
    <t>15.02.2022 15:54:37</t>
  </si>
  <si>
    <t>M-360 35-14-M00360_956639340_956639340</t>
  </si>
  <si>
    <t>15.02.2022 12:56:34</t>
  </si>
  <si>
    <t>15.02.2022 17:33:57</t>
  </si>
  <si>
    <t>SALİHLİ TM 45-78-A00004_KARAPINAR M15_2310858</t>
  </si>
  <si>
    <t>15.02.2022 13:00:00</t>
  </si>
  <si>
    <t>15.02.2022 13:30:20</t>
  </si>
  <si>
    <t>K-410 35-03-K00410_35-03-K00410_42876866</t>
  </si>
  <si>
    <t>15.02.2022 13:05:17</t>
  </si>
  <si>
    <t>15.02.2022 14:04:08</t>
  </si>
  <si>
    <t>K-827 35-01-K00827_912087701_912087701</t>
  </si>
  <si>
    <t>15.02.2022 13:08:50</t>
  </si>
  <si>
    <t>15.02.2022 14:07:49</t>
  </si>
  <si>
    <t>15.02.2022 13:08:42</t>
  </si>
  <si>
    <t>15.02.2022 14:43:22</t>
  </si>
  <si>
    <t>ULUKENT DM-6/7 KÖK 35-28-M00618_KILIÇOĞLU KÖK M09_79699572</t>
  </si>
  <si>
    <t>15.02.2022 13:13:22</t>
  </si>
  <si>
    <t>15.02.2022 14:14:13</t>
  </si>
  <si>
    <t>L-400 35-18-L00400_950450953_950450953</t>
  </si>
  <si>
    <t>15.02.2022 13:18:56</t>
  </si>
  <si>
    <t>15.02.2022 14:29:23</t>
  </si>
  <si>
    <t>TR-38 35-19-L00038_8796182_56390362_56390362</t>
  </si>
  <si>
    <t>15.02.2022 13:28:01</t>
  </si>
  <si>
    <t>15.02.2022 13:42:56</t>
  </si>
  <si>
    <t>K-1065 35-04-K01065_35-04-K01065_2359830</t>
  </si>
  <si>
    <t>15.02.2022 12:50:27</t>
  </si>
  <si>
    <t>15.02.2022 13:37:00</t>
  </si>
  <si>
    <t>GÖKEYÜP TR-3 45-78-M00816_953276179_953276179</t>
  </si>
  <si>
    <t>15.02.2022 13:31:20</t>
  </si>
  <si>
    <t>15.02.2022 15:56:14</t>
  </si>
  <si>
    <t>15.02.2022 13:41:17</t>
  </si>
  <si>
    <t>15.02.2022 13:53:00</t>
  </si>
  <si>
    <t>K-2779 35-02-K02779_912330703_912330703</t>
  </si>
  <si>
    <t>15.02.2022 13:40:46</t>
  </si>
  <si>
    <t>15.02.2022 16:22:37</t>
  </si>
  <si>
    <t>K-3149 35-01-K03149_911216122_911216122</t>
  </si>
  <si>
    <t>15.02.2022 13:44:31</t>
  </si>
  <si>
    <t>15.02.2022 18:41:55</t>
  </si>
  <si>
    <t>DM-2/2 ESKİ KUYUYANI 35-18-L00583_950454389_950454389</t>
  </si>
  <si>
    <t>15.02.2022 13:40:42</t>
  </si>
  <si>
    <t>15.02.2022 19:17:30</t>
  </si>
  <si>
    <t>M-1025 35-04-M01025_B_56376501_56376501</t>
  </si>
  <si>
    <t>15.02.2022 13:27:47</t>
  </si>
  <si>
    <t>15.02.2022 14:36:00</t>
  </si>
  <si>
    <t>15.02.2022 13:44:04</t>
  </si>
  <si>
    <t>15.02.2022 15:45:56</t>
  </si>
  <si>
    <t>KISIK TR-1 (M-135) 35-22-M00135_D_56354069_56354069</t>
  </si>
  <si>
    <t>15.02.2022 13:47:50</t>
  </si>
  <si>
    <t>15.02.2022 14:35:04</t>
  </si>
  <si>
    <t>M-2162 35-04-M02162_99646053_99646053</t>
  </si>
  <si>
    <t>15.02.2022 13:50:36</t>
  </si>
  <si>
    <t>15.02.2022 14:48:16</t>
  </si>
  <si>
    <t>M-1536 35-01-M01536_910960349_910960349</t>
  </si>
  <si>
    <t>15.02.2022 13:55:27</t>
  </si>
  <si>
    <t>15.02.2022 16:59:39</t>
  </si>
  <si>
    <t>SAİP KÖYÜ TR-1 35-21-L00102_953358145_953358145</t>
  </si>
  <si>
    <t>15.02.2022 13:57:58</t>
  </si>
  <si>
    <t>15.02.2022 16:18:16</t>
  </si>
  <si>
    <t>K-749 35-01-K00749_912184301_912184301</t>
  </si>
  <si>
    <t>15.02.2022 14:03:46</t>
  </si>
  <si>
    <t>15.02.2022 14:59:37</t>
  </si>
  <si>
    <t>15.02.2022 14:08:41</t>
  </si>
  <si>
    <t>15.02.2022 15:25:01</t>
  </si>
  <si>
    <t>L-308 35-18-L00308_7107592_56372184_56372184</t>
  </si>
  <si>
    <t>15.02.2022 14:40:02</t>
  </si>
  <si>
    <t>TR-3 (M-703) 35-30-M00703_955296467_955296467</t>
  </si>
  <si>
    <t>15.02.2022 14:09:24</t>
  </si>
  <si>
    <t>15.02.2022 15:54:40</t>
  </si>
  <si>
    <t>L-100 DÜZCE 35-14-L00100_956641084_956641084</t>
  </si>
  <si>
    <t>15.02.2022 14:13:15</t>
  </si>
  <si>
    <t>15.02.2022 15:03:54</t>
  </si>
  <si>
    <t>L-336 REİSDERE 35-18-L00336_95000537661_95000537661</t>
  </si>
  <si>
    <t>15.02.2022 14:04:57</t>
  </si>
  <si>
    <t>15.02.2022 18:36:50</t>
  </si>
  <si>
    <t>_49380938_56407741_56407741</t>
  </si>
  <si>
    <t>15.02.2022 14:15:48</t>
  </si>
  <si>
    <t>15.02.2022 15:57:28</t>
  </si>
  <si>
    <t>KARABURUN TR-1/9 35-21-L00024_953368994_953368994</t>
  </si>
  <si>
    <t>15.02.2022 14:24:43</t>
  </si>
  <si>
    <t>15.02.2022 16:22:06</t>
  </si>
  <si>
    <t>KUMKUYUCAK KÖK 45-80-M00093_ÇİFTLİK M04_72193246</t>
  </si>
  <si>
    <t>15.02.2022 13:47:25</t>
  </si>
  <si>
    <t>15.02.2022 15:47:07</t>
  </si>
  <si>
    <t>L-470 KÖK 35-18-L00470_950450057_950450057</t>
  </si>
  <si>
    <t>15.02.2022 14:24:44</t>
  </si>
  <si>
    <t>15.02.2022 20:10:56</t>
  </si>
  <si>
    <t>TR-37 35-27-M00037_953004874_953004874</t>
  </si>
  <si>
    <t>15.02.2022 14:25:29</t>
  </si>
  <si>
    <t>15.02.2022 16:00:33</t>
  </si>
  <si>
    <t>L-67 ELMASTAŞ 35-14-L00067_956661510_956661510</t>
  </si>
  <si>
    <t>15.02.2022 14:40:13</t>
  </si>
  <si>
    <t>15.02.2022 15:53:21</t>
  </si>
  <si>
    <t>M-1224 35-01-M01224_912075325_912075325</t>
  </si>
  <si>
    <t>15.02.2022 14:42:23</t>
  </si>
  <si>
    <t>15.02.2022 16:57:03</t>
  </si>
  <si>
    <t>TR-1/48 45-72-M00048_TR-1/53 M02_83486282</t>
  </si>
  <si>
    <t>15.02.2022 14:47:38</t>
  </si>
  <si>
    <t>15.02.2022 15:03:22</t>
  </si>
  <si>
    <t>PINARLI TR-1 35-20-M00100_955213223_955213223</t>
  </si>
  <si>
    <t>15.02.2022 14:45:31</t>
  </si>
  <si>
    <t>15.02.2022 16:04:51</t>
  </si>
  <si>
    <t>M-1536 35-01-M01536__79812626_79812626</t>
  </si>
  <si>
    <t>15.02.2022 14:47:09</t>
  </si>
  <si>
    <t>15.02.2022 16:18:55</t>
  </si>
  <si>
    <t>TR-22 45-78-L00022_953301534_953301534</t>
  </si>
  <si>
    <t>15.02.2022 14:48:01</t>
  </si>
  <si>
    <t>15.02.2022 16:29:53</t>
  </si>
  <si>
    <t>TARIMSAL SULAMA TR-16 45-85-L00039_45-85-L00039_2367962</t>
  </si>
  <si>
    <t>15.02.2022 15:04:53</t>
  </si>
  <si>
    <t>15.02.2022 15:52:52</t>
  </si>
  <si>
    <t>BAĞARASI TR-9 35-23-M00178_949927968_949927968</t>
  </si>
  <si>
    <t>15.02.2022 15:13:16</t>
  </si>
  <si>
    <t>15.02.2022 16:14:34</t>
  </si>
  <si>
    <t>DM-2/3 ESKİ ANIT YANI 35-18-L00581_10630961_56393867_56393867</t>
  </si>
  <si>
    <t>15.02.2022 15:14:33</t>
  </si>
  <si>
    <t>15.02.2022 18:32:12</t>
  </si>
  <si>
    <t>DM-2/1  DENİZKENARI 35-18-L00577_ÇİFTLİK İM L02_72049398</t>
  </si>
  <si>
    <t>15.02.2022 15:15:51</t>
  </si>
  <si>
    <t>15.02.2022 15:49:46</t>
  </si>
  <si>
    <t>ALİ ÖZŞAHİNLER TR-2 35-27-M01030_914180133_914180133</t>
  </si>
  <si>
    <t>15.02.2022 15:22:52</t>
  </si>
  <si>
    <t>15.02.2022 16:01:58</t>
  </si>
  <si>
    <t>TR-84 35-19-L00084_956679762_956679762</t>
  </si>
  <si>
    <t>15.02.2022 15:26:30</t>
  </si>
  <si>
    <t>15.02.2022 19:28:22</t>
  </si>
  <si>
    <t>L-236 35-18-L00236_950441366_950441366</t>
  </si>
  <si>
    <t>15.02.2022 15:16:02</t>
  </si>
  <si>
    <t>15.02.2022 17:12:27</t>
  </si>
  <si>
    <t>KARABURUN TR-3 35-21-L00007_953359632_953359632</t>
  </si>
  <si>
    <t>15.02.2022 15:23:31</t>
  </si>
  <si>
    <t>15.02.2022 16:39:46</t>
  </si>
  <si>
    <t>L-262 ÇİÇEKÇİ PARKI 35-18-L00262_F F02_79363645</t>
  </si>
  <si>
    <t>15.02.2022 15:30:06</t>
  </si>
  <si>
    <t>15.02.2022 21:56:58</t>
  </si>
  <si>
    <t>DM-20/08 45-71-M00419_953244711_953244711</t>
  </si>
  <si>
    <t>15.02.2022 15:25:12</t>
  </si>
  <si>
    <t>15.02.2022 18:43:33</t>
  </si>
  <si>
    <t>K-928 35-04-K00928_99518686_99518686</t>
  </si>
  <si>
    <t>15.02.2022 15:48:19</t>
  </si>
  <si>
    <t>15.02.2022 16:54:30</t>
  </si>
  <si>
    <t>15.02.2022 15:45:10</t>
  </si>
  <si>
    <t>15.02.2022 18:01:25</t>
  </si>
  <si>
    <t>K-4918 35-04-K04918_B_79552233_79552233</t>
  </si>
  <si>
    <t>15.02.2022 15:55:09</t>
  </si>
  <si>
    <t>16.02.2022 00:55:46</t>
  </si>
  <si>
    <t>DM-2/3 ESKİ ANIT YANI 35-18-L00581_35-18-L00581_72046295</t>
  </si>
  <si>
    <t>15.02.2022 15:55:01</t>
  </si>
  <si>
    <t>15.02.2022 19:33:30</t>
  </si>
  <si>
    <t>M-1536 35-01-M01536_35-01-M01536_2377130</t>
  </si>
  <si>
    <t>15.02.2022 15:53:51</t>
  </si>
  <si>
    <t>15.02.2022 16:23:38</t>
  </si>
  <si>
    <t>M-2543 35-02-M02543_M-2565 M13_73560523</t>
  </si>
  <si>
    <t>15.02.2022 15:55:07</t>
  </si>
  <si>
    <t>15.02.2022 17:00:16</t>
  </si>
  <si>
    <t>M-2224 KIRIKLAR TR-1 35-03-M02224__72374499_72374499</t>
  </si>
  <si>
    <t>15.02.2022 16:11:29</t>
  </si>
  <si>
    <t>15.02.2022 20:36:58</t>
  </si>
  <si>
    <t>TR-1/2 BAYSAN KABİN 35-20-L00002_955202402_955202402</t>
  </si>
  <si>
    <t>15.02.2022 16:18:21</t>
  </si>
  <si>
    <t>15.02.2022 16:45:39</t>
  </si>
  <si>
    <t>DM-18/08 45-71-M00257_953222950_953222950</t>
  </si>
  <si>
    <t>15.02.2022 16:13:19</t>
  </si>
  <si>
    <t>15.02.2022 18:39:25</t>
  </si>
  <si>
    <t>DERBENT İM-DM 45-83-A00004_FABRİKALAR L06_2097157</t>
  </si>
  <si>
    <t>15.02.2022 16:14:21</t>
  </si>
  <si>
    <t>15.02.2022 16:33:42</t>
  </si>
  <si>
    <t>TR-83 35-30-L00083_95000034764_95000034764</t>
  </si>
  <si>
    <t>15.02.2022 16:14:19</t>
  </si>
  <si>
    <t>15.02.2022 17:59:24</t>
  </si>
  <si>
    <t>KARABURUN TR-7 35-21-L00033_95001391542_95001391542</t>
  </si>
  <si>
    <t>15.02.2022 16:17:44</t>
  </si>
  <si>
    <t>15.02.2022 18:00:40</t>
  </si>
  <si>
    <t>M-531 KAVAKLIDERE KÖK 35-02-M00531_M-530 / M529 M11_72200151</t>
  </si>
  <si>
    <t>15.02.2022 16:19:54</t>
  </si>
  <si>
    <t>15.02.2022 16:56:18</t>
  </si>
  <si>
    <t>YUSUFLU TR-1 35-20-L00227_955206728_955206728</t>
  </si>
  <si>
    <t>15.02.2022 16:16:45</t>
  </si>
  <si>
    <t>15.02.2022 18:31:19</t>
  </si>
  <si>
    <t>M-2018 35-01-M02018_910692539_910692539</t>
  </si>
  <si>
    <t>15.02.2022 15:59:01</t>
  </si>
  <si>
    <t>15.02.2022 17:42:23</t>
  </si>
  <si>
    <t>L-278 35-18-L00278_957831893_957831893</t>
  </si>
  <si>
    <t>15.02.2022 16:29:52</t>
  </si>
  <si>
    <t>15.02.2022 20:40:44</t>
  </si>
  <si>
    <t>DM-1/38 45-71-M00050_953242792_953242792</t>
  </si>
  <si>
    <t>15.02.2022 16:31:22</t>
  </si>
  <si>
    <t>15.02.2022 17:01:04</t>
  </si>
  <si>
    <t>K-718 35-01-K00718_912014661_912014661</t>
  </si>
  <si>
    <t>15.02.2022 16:16:25</t>
  </si>
  <si>
    <t>15.02.2022 20:38:18</t>
  </si>
  <si>
    <t>MEHMET  EROL VE ARK. T-SULAMA GRB. 35-13-L00134_A_56379444_56379444</t>
  </si>
  <si>
    <t>15.02.2022 16:34:36</t>
  </si>
  <si>
    <t>15.02.2022 18:29:20</t>
  </si>
  <si>
    <t>AVŞAR TR-3 45-83-L00351_955163020_955163020</t>
  </si>
  <si>
    <t>15.02.2022 16:37:30</t>
  </si>
  <si>
    <t>15.02.2022 16:53:27</t>
  </si>
  <si>
    <t>KOVANCI TR-1 45-74-M00203_B_56353383_56353383</t>
  </si>
  <si>
    <t>15.02.2022 16:28:26</t>
  </si>
  <si>
    <t>15.02.2022 18:00:38</t>
  </si>
  <si>
    <t>OĞLANANASI TR-6 35-22-M00259_955257186_955257186</t>
  </si>
  <si>
    <t>15.02.2022 16:43:51</t>
  </si>
  <si>
    <t>15.02.2022 17:42:49</t>
  </si>
  <si>
    <t>M-1535 35-01-M01535_910571716_910571716</t>
  </si>
  <si>
    <t>15.02.2022 16:51:17</t>
  </si>
  <si>
    <t>15.02.2022 22:05:48</t>
  </si>
  <si>
    <t>15.02.2022 16:53:37</t>
  </si>
  <si>
    <t>15.02.2022 17:50:04</t>
  </si>
  <si>
    <t>ZEYTİNELİ TR-3 35-19-M00210_DIREK TIPI TRAFO HUCRESI H01_2057015</t>
  </si>
  <si>
    <t>15.02.2022 17:11:08</t>
  </si>
  <si>
    <t>15.02.2022 19:42:16</t>
  </si>
  <si>
    <t>15.02.2022 17:10:43</t>
  </si>
  <si>
    <t>15.02.2022 18:05:58</t>
  </si>
  <si>
    <t>15.02.2022 17:25:32</t>
  </si>
  <si>
    <t>15.02.2022 18:23:58</t>
  </si>
  <si>
    <t>TR-21 35-31-L00021_47995425_56370767_56370767</t>
  </si>
  <si>
    <t>15.02.2022 17:30:52</t>
  </si>
  <si>
    <t>15.02.2022 19:30:55</t>
  </si>
  <si>
    <t>K-3537 35-01-K03537_911307863_911307863</t>
  </si>
  <si>
    <t>15.02.2022 17:29:15</t>
  </si>
  <si>
    <t>15.02.2022 22:08:59</t>
  </si>
  <si>
    <t>BOZKÖY TR-1 35-16-M00051_953349946_953349946</t>
  </si>
  <si>
    <t>15.02.2022 17:40:56</t>
  </si>
  <si>
    <t>15.02.2022 18:43:51</t>
  </si>
  <si>
    <t>TR-2/82-A 45-83-L00308_955143286_955143286</t>
  </si>
  <si>
    <t>15.02.2022 17:43:22</t>
  </si>
  <si>
    <t>15.02.2022 18:23:18</t>
  </si>
  <si>
    <t>15.02.2022 17:24:40</t>
  </si>
  <si>
    <t>15.02.2022 18:11:12</t>
  </si>
  <si>
    <t>L-96 TURGUT KÖYÜ 35-14-L00096_956634148_956634148</t>
  </si>
  <si>
    <t>15.02.2022 17:48:57</t>
  </si>
  <si>
    <t>15.02.2022 19:10:25</t>
  </si>
  <si>
    <t>15.02.2022 17:52:55</t>
  </si>
  <si>
    <t>15.02.2022 18:23:34</t>
  </si>
  <si>
    <t>TR-64 35-19-L00064_956696201_956696201</t>
  </si>
  <si>
    <t>15.02.2022 17:51:14</t>
  </si>
  <si>
    <t>15.02.2022 20:12:03</t>
  </si>
  <si>
    <t>K-1764 35-01-K01764_910852265_910852265</t>
  </si>
  <si>
    <t>15.02.2022 17:56:11</t>
  </si>
  <si>
    <t>15.02.2022 22:06:48</t>
  </si>
  <si>
    <t>15.02.2022 17:52:29</t>
  </si>
  <si>
    <t>15.02.2022 18:22:32</t>
  </si>
  <si>
    <t>SELİMİYE TR-4 SAZLIKUYU 45-79-M00347_B_56386067_56386067</t>
  </si>
  <si>
    <t>15.02.2022 18:00:24</t>
  </si>
  <si>
    <t>15.02.2022 19:25:39</t>
  </si>
  <si>
    <t>HORZUMKESERLER TR-1 45-73-M00295_45-73-M00295_2368610</t>
  </si>
  <si>
    <t>15.02.2022 18:02:43</t>
  </si>
  <si>
    <t>15.02.2022 21:57:18</t>
  </si>
  <si>
    <t>TR-111 ZEYTİNALANI 35-19-L00111_95000618526_95000618526</t>
  </si>
  <si>
    <t>15.02.2022 18:09:20</t>
  </si>
  <si>
    <t>15.02.2022 21:25:00</t>
  </si>
  <si>
    <t>15.02.2022 18:11:43</t>
  </si>
  <si>
    <t>15.02.2022 18:46:40</t>
  </si>
  <si>
    <t>ÖKSÜZLER TR-1 35-16-M00042_953311743_953311743</t>
  </si>
  <si>
    <t>15.02.2022 18:17:40</t>
  </si>
  <si>
    <t>15.02.2022 21:16:37</t>
  </si>
  <si>
    <t>FOÇAKÖY TR-2 35-23-M00223_B_56367234_56367234</t>
  </si>
  <si>
    <t>15.02.2022 18:03:12</t>
  </si>
  <si>
    <t>15.02.2022 19:33:32</t>
  </si>
  <si>
    <t>M-3546 35-01-M03546_912933424_912933424</t>
  </si>
  <si>
    <t>15.02.2022 18:20:18</t>
  </si>
  <si>
    <t>16.02.2022 02:21:44</t>
  </si>
  <si>
    <t>TR-11/9C 45-71-M01975_953199021_953199021</t>
  </si>
  <si>
    <t>15.02.2022 18:19:56</t>
  </si>
  <si>
    <t>15.02.2022 23:04:23</t>
  </si>
  <si>
    <t>DM-3/28(ALAN SK. TR) 45-71-M00082_953210449_953210449</t>
  </si>
  <si>
    <t>15.02.2022 18:29:30</t>
  </si>
  <si>
    <t>15.02.2022 21:25:09</t>
  </si>
  <si>
    <t>ZIRAMAN TR-1 45-81-M00116_45-81-M00116_2376065</t>
  </si>
  <si>
    <t>15.02.2022 18:09:37</t>
  </si>
  <si>
    <t>15.02.2022 19:17:06</t>
  </si>
  <si>
    <t>TR-21 35-31-L00021_95001238851_95001238851</t>
  </si>
  <si>
    <t>15.02.2022 17:32:09</t>
  </si>
  <si>
    <t>15.02.2022 21:28:11</t>
  </si>
  <si>
    <t>DM-2/2 ESKİ KUYUYANI 35-18-L00583_95001212573_95001212573</t>
  </si>
  <si>
    <t>15.02.2022 18:39:01</t>
  </si>
  <si>
    <t>15.02.2022 22:38:39</t>
  </si>
  <si>
    <t>K-2337 35-03-K02337_910666415_910666415</t>
  </si>
  <si>
    <t>15.02.2022 18:43:48</t>
  </si>
  <si>
    <t>15.02.2022 21:11:40</t>
  </si>
  <si>
    <t>15.02.2022 18:47:55</t>
  </si>
  <si>
    <t>15.02.2022 23:48:00</t>
  </si>
  <si>
    <t>SÜLEYMANLI TR-3 45-72-L00301_956530606_956530606</t>
  </si>
  <si>
    <t>15.02.2022 18:50:14</t>
  </si>
  <si>
    <t>15.02.2022 20:03:53</t>
  </si>
  <si>
    <t>TR-64 35-30-L00064_A_56397607_56397607</t>
  </si>
  <si>
    <t>15.02.2022 18:53:59</t>
  </si>
  <si>
    <t>15.02.2022 19:39:06</t>
  </si>
  <si>
    <t>MENEMEN TR-63 (DM-3/17) 35-28-M00737_953375586_953375586</t>
  </si>
  <si>
    <t>15.02.2022 18:54:12</t>
  </si>
  <si>
    <t>15.02.2022 19:43:56</t>
  </si>
  <si>
    <t>M-2383 35-01-M02383_911909771_911909771</t>
  </si>
  <si>
    <t>15.02.2022 18:50:53</t>
  </si>
  <si>
    <t>15.02.2022 21:39:29</t>
  </si>
  <si>
    <t>15.02.2022 19:10:10</t>
  </si>
  <si>
    <t>15.02.2022 20:31:46</t>
  </si>
  <si>
    <t>DEREKÖY TR-33 35-22-M00867_955289140_955289140</t>
  </si>
  <si>
    <t>15.02.2022 19:19:39</t>
  </si>
  <si>
    <t>15.02.2022 21:31:39</t>
  </si>
  <si>
    <t>MENEMEN TR-65 35-28-L00065_953385713_953385713</t>
  </si>
  <si>
    <t>15.02.2022 19:15:07</t>
  </si>
  <si>
    <t>15.02.2022 20:25:59</t>
  </si>
  <si>
    <t>TR-2/6 45-83-L00006_48077989_56387242_56387242</t>
  </si>
  <si>
    <t>15.02.2022 19:18:59</t>
  </si>
  <si>
    <t>15.02.2022 20:27:38</t>
  </si>
  <si>
    <t>15.02.2022 19:43:40</t>
  </si>
  <si>
    <t>16.02.2022 00:02:34</t>
  </si>
  <si>
    <t>TR-50 35-27-M00050_913880341_913880341</t>
  </si>
  <si>
    <t>15.02.2022 20:01:41</t>
  </si>
  <si>
    <t>15.02.2022 22:06:45</t>
  </si>
  <si>
    <t>TR-45 35-26-M00045_11138590_56358944_56358944</t>
  </si>
  <si>
    <t>15.02.2022 20:04:43</t>
  </si>
  <si>
    <t>15.02.2022 20:42:56</t>
  </si>
  <si>
    <t>K-4918 35-04-K04918_35-04-K04918_79552226</t>
  </si>
  <si>
    <t>15.02.2022 20:28:00</t>
  </si>
  <si>
    <t>15.02.2022 21:17:43</t>
  </si>
  <si>
    <t>15.02.2022 20:41:03</t>
  </si>
  <si>
    <t>15.02.2022 20:43:45</t>
  </si>
  <si>
    <t>GÜMÜLDÜR DM 35-25-M00100_SEFERİHİSAR M20_2309324</t>
  </si>
  <si>
    <t>15.02.2022 20:43:58</t>
  </si>
  <si>
    <t>15.02.2022 21:16:39</t>
  </si>
  <si>
    <t>TR-75 35-19-L00075_956665113_956665113</t>
  </si>
  <si>
    <t>15.02.2022 20:56:11</t>
  </si>
  <si>
    <t>15.02.2022 23:11:01</t>
  </si>
  <si>
    <t>PAYAMLI M-1 KÖK 35-25-M00175_DONANIMLI YEDEK M16_72057877</t>
  </si>
  <si>
    <t>15.02.2022 21:16:15</t>
  </si>
  <si>
    <t>15.02.2022 23:42:26</t>
  </si>
  <si>
    <t>M-10 35-02-M00010_99831246_99831246</t>
  </si>
  <si>
    <t>15.02.2022 22:20:08</t>
  </si>
  <si>
    <t>16.02.2022 02:56:56</t>
  </si>
  <si>
    <t>ERGENLİ TR-1 35-20-L00250_955209097_955209097</t>
  </si>
  <si>
    <t>15.02.2022 23:00:08</t>
  </si>
  <si>
    <t>16.02.2022 01:02:34</t>
  </si>
  <si>
    <t>K-4558 35-02-K04558_913199459_913199459</t>
  </si>
  <si>
    <t>15.02.2022 23:21:14</t>
  </si>
  <si>
    <t>16.02.2022 05:11:24</t>
  </si>
  <si>
    <t>K-1074 35-01-K01074_35-01-K01074_2348597</t>
  </si>
  <si>
    <t>16.02.2022 01:02:40</t>
  </si>
  <si>
    <t>16.02.2022 01:29:37</t>
  </si>
  <si>
    <t>K-1024 35-01-K01024_910406389_910406389</t>
  </si>
  <si>
    <t>16.02.2022 01:05:04</t>
  </si>
  <si>
    <t>16.02.2022 02:31:42</t>
  </si>
  <si>
    <t>KARAPINAR İM 45-78-A00002_HatBaşıAyırıcı_53139832 M06_53139832</t>
  </si>
  <si>
    <t>16.02.2022 01:08:57</t>
  </si>
  <si>
    <t>16.02.2022 03:34:25</t>
  </si>
  <si>
    <t>AHMET CÖMERT SULAMA GRUBU 35-29-M00163_950088149_950088149</t>
  </si>
  <si>
    <t>16.02.2022 01:26:02</t>
  </si>
  <si>
    <t>16.02.2022 02:12:33</t>
  </si>
  <si>
    <t>KARABURUN TR-7 35-21-L00033_953368641_953368641</t>
  </si>
  <si>
    <t>16.02.2022 02:20:24</t>
  </si>
  <si>
    <t>16.02.2022 03:33:37</t>
  </si>
  <si>
    <t>MURADİYE TR-3/A 45-71-M02046_953221805_953221805</t>
  </si>
  <si>
    <t>16.02.2022 02:59:56</t>
  </si>
  <si>
    <t>16.02.2022 05:14:33</t>
  </si>
  <si>
    <t>TR-105 35-15-M00105_TR-118 M01_66874982</t>
  </si>
  <si>
    <t>16.02.2022 03:09:02</t>
  </si>
  <si>
    <t>16.02.2022 05:16:35</t>
  </si>
  <si>
    <t>DM12/TR03 45-73-M00096__72372853_72372853</t>
  </si>
  <si>
    <t>16.02.2022 03:44:46</t>
  </si>
  <si>
    <t>16.02.2022 04:15:32</t>
  </si>
  <si>
    <t>TR-2/100 45-83-M00781_955154133_955154133</t>
  </si>
  <si>
    <t>16.02.2022 07:14:33</t>
  </si>
  <si>
    <t>16.02.2022 07:48:35</t>
  </si>
  <si>
    <t>K-2589 35-02-K02589_99135843_99135843</t>
  </si>
  <si>
    <t>16.02.2022 07:21:31</t>
  </si>
  <si>
    <t>16.02.2022 09:01:48</t>
  </si>
  <si>
    <t>TR-121 35-15-L00121_950352737_950352737</t>
  </si>
  <si>
    <t>16.02.2022 07:44:30</t>
  </si>
  <si>
    <t>16.02.2022 16:46:50</t>
  </si>
  <si>
    <t>M-10 35-02-M00010_99870079_99870079</t>
  </si>
  <si>
    <t>16.02.2022 08:02:03</t>
  </si>
  <si>
    <t>16.02.2022 12:41:26</t>
  </si>
  <si>
    <t>K-3517 35-02-K03517_B B1_5847163</t>
  </si>
  <si>
    <t>16.02.2022 08:23:06</t>
  </si>
  <si>
    <t>16.02.2022 11:21:41</t>
  </si>
  <si>
    <t>GÜMÜLDÜR M-31 35-25-M00031_35-25-M00031_72083059</t>
  </si>
  <si>
    <t>16.02.2022 08:26:27</t>
  </si>
  <si>
    <t>16.02.2022 10:35:37</t>
  </si>
  <si>
    <t>MENEMEN İM 35-28-A00001_MENEMEN ŞEHİR-3 L08_2311524</t>
  </si>
  <si>
    <t>16.02.2022 08:36:21</t>
  </si>
  <si>
    <t>16.02.2022 09:18:00</t>
  </si>
  <si>
    <t>DEMİRCİ TR-1 45-71-M01567_43184797_56389162_56389162</t>
  </si>
  <si>
    <t>16.02.2022 08:33:41</t>
  </si>
  <si>
    <t>16.02.2022 10:04:45</t>
  </si>
  <si>
    <t>_95000114093_95000114093</t>
  </si>
  <si>
    <t>16.02.2022 08:47:27</t>
  </si>
  <si>
    <t>16.02.2022 10:20:29</t>
  </si>
  <si>
    <t>L-296 35-18-L00296_950447793_950447793</t>
  </si>
  <si>
    <t>16.02.2022 08:51:42</t>
  </si>
  <si>
    <t>16.02.2022 13:21:47</t>
  </si>
  <si>
    <t>AZİZİYE TR-1 35-16-M00142_953321469_953321469</t>
  </si>
  <si>
    <t>16.02.2022 08:40:29</t>
  </si>
  <si>
    <t>16.02.2022 11:07:01</t>
  </si>
  <si>
    <t>K-2337 35-03-K02337_910160205_910160205</t>
  </si>
  <si>
    <t>16.02.2022 08:16:40</t>
  </si>
  <si>
    <t>16.02.2022 16:10:07</t>
  </si>
  <si>
    <t>AVŞAR İM 45-83-A00002_H KOLU L10_81661025</t>
  </si>
  <si>
    <t>16.02.2022 08:49:32</t>
  </si>
  <si>
    <t>16.02.2022 09:22:59</t>
  </si>
  <si>
    <t>16.02.2022 08:53:57</t>
  </si>
  <si>
    <t>16.02.2022 09:15:30</t>
  </si>
  <si>
    <t>BÜYÜK AVULCUK TR-3 35-15-L00700_A_56373032_56373032</t>
  </si>
  <si>
    <t>16.02.2022 08:57:42</t>
  </si>
  <si>
    <t>16.02.2022 11:49:23</t>
  </si>
  <si>
    <t>MURADİYE TR-2 SU DEPOSU 45-71-M00199_MURADİYE TR-3 KÖPRÜYANI M04_72233441</t>
  </si>
  <si>
    <t>16.02.2022 09:02:51</t>
  </si>
  <si>
    <t>16.02.2022 10:06:00</t>
  </si>
  <si>
    <t>M-271 KARAKAYALAR DM 35-14-M00271_ÇEVREKENT M06_2097312</t>
  </si>
  <si>
    <t>16.02.2022 09:10:15</t>
  </si>
  <si>
    <t>16.02.2022 09:12:11</t>
  </si>
  <si>
    <t>M-271 KARAKAYALAR DM 35-14-M00271_BAHÇEŞEHİR M01_2066816</t>
  </si>
  <si>
    <t>16.02.2022 09:10:35</t>
  </si>
  <si>
    <t>16.02.2022 11:42:00</t>
  </si>
  <si>
    <t>L-166 35-18-L00166_11003074_56372862_56372862</t>
  </si>
  <si>
    <t>16.02.2022 09:12:44</t>
  </si>
  <si>
    <t>16.02.2022 09:59:39</t>
  </si>
  <si>
    <t>16.02.2022 09:15:22</t>
  </si>
  <si>
    <t>16.02.2022 18:26:53</t>
  </si>
  <si>
    <t>URLA TM-1 35-19-A00004_SEFERİHİSAR M05_2313936</t>
  </si>
  <si>
    <t>16.02.2022 09:21:38</t>
  </si>
  <si>
    <t>16.02.2022 17:03:04</t>
  </si>
  <si>
    <t>YILMAZ İM 45-78-A00003_YILMAZ TR-12 L04_2331486</t>
  </si>
  <si>
    <t>16.02.2022 09:18:01</t>
  </si>
  <si>
    <t>16.02.2022 15:05:00</t>
  </si>
  <si>
    <t>TR-20 45-74-M00020_45-74-M00020_72239536</t>
  </si>
  <si>
    <t>16.02.2022 09:15:28</t>
  </si>
  <si>
    <t>16.02.2022 17:06:29</t>
  </si>
  <si>
    <t>16.02.2022 09:23:37</t>
  </si>
  <si>
    <t>16.02.2022 18:49:42</t>
  </si>
  <si>
    <t>16.02.2022 09:16:31</t>
  </si>
  <si>
    <t>16.02.2022 10:04:55</t>
  </si>
  <si>
    <t>16.02.2022 09:15:07</t>
  </si>
  <si>
    <t>16.02.2022 17:30:58</t>
  </si>
  <si>
    <t>DİNDARLI TR-1 45-79-M00416_945554172_945554172</t>
  </si>
  <si>
    <t>16.02.2022 09:21:37</t>
  </si>
  <si>
    <t>16.02.2022 10:53:11</t>
  </si>
  <si>
    <t>M-3335 35-04-M03335_C_56363578_56363578</t>
  </si>
  <si>
    <t>16.02.2022 09:27:00</t>
  </si>
  <si>
    <t>16.02.2022 11:01:00</t>
  </si>
  <si>
    <t>MURADİYE DM-5/11 45-71-M00232_DM-4/02 M03_72091347</t>
  </si>
  <si>
    <t>16.02.2022 09:38:35</t>
  </si>
  <si>
    <t>16.02.2022 10:15:13</t>
  </si>
  <si>
    <t>URLA İM 35-19-A00001_ÇEŞMEALTI L08_2049488</t>
  </si>
  <si>
    <t>16.02.2022 09:41:29</t>
  </si>
  <si>
    <t>16.02.2022 17:45:57</t>
  </si>
  <si>
    <t>YUKARI KIZILCA TR-3 35-27-L00053_913832967_913832967</t>
  </si>
  <si>
    <t>16.02.2022 09:39:06</t>
  </si>
  <si>
    <t>16.02.2022 12:11:40</t>
  </si>
  <si>
    <t>PANCAR TM 35-26-A00003_PANCAR-3 M04_2306095</t>
  </si>
  <si>
    <t>16.02.2022 09:44:04</t>
  </si>
  <si>
    <t>16.02.2022 09:50:14</t>
  </si>
  <si>
    <t>AYRANCILAR DM-2/18 35-26-M00821_DM-3/19 M01_53077923</t>
  </si>
  <si>
    <t>16.02.2022 09:44:41</t>
  </si>
  <si>
    <t>16.02.2022 09:50:30</t>
  </si>
  <si>
    <t>L-400 35-18-L00400__78540077_78540077</t>
  </si>
  <si>
    <t>16.02.2022 09:51:52</t>
  </si>
  <si>
    <t>16.02.2022 10:56:04</t>
  </si>
  <si>
    <t>BADEMLER DM 35-19-M00443_GÜZELBAHÇE-1 (GÖNEN) ÇIKIŞ M16_72219083</t>
  </si>
  <si>
    <t>16.02.2022 09:56:42</t>
  </si>
  <si>
    <t>16.02.2022 17:03:41</t>
  </si>
  <si>
    <t>KUŞÇULAR TR-14 35-19-M00259_35-19-M00259_2376409</t>
  </si>
  <si>
    <t>16.02.2022 10:07:24</t>
  </si>
  <si>
    <t>16.02.2022 11:23:48</t>
  </si>
  <si>
    <t>KAPANCI KÖK 45-78-L00229_KENDİRLİ-YARAŞLI L04_2108493</t>
  </si>
  <si>
    <t>16.02.2022 10:03:51</t>
  </si>
  <si>
    <t>16.02.2022 10:36:00</t>
  </si>
  <si>
    <t>16.02.2022 09:50:41</t>
  </si>
  <si>
    <t>16.02.2022 10:46:19</t>
  </si>
  <si>
    <t>16.02.2022 10:13:19</t>
  </si>
  <si>
    <t>16.02.2022 13:49:10</t>
  </si>
  <si>
    <t>M-1163 35-01-M01163_911216437_911216437</t>
  </si>
  <si>
    <t>16.02.2022 10:22:46</t>
  </si>
  <si>
    <t>16.02.2022 10:50:19</t>
  </si>
  <si>
    <t>16.02.2022 10:19:28</t>
  </si>
  <si>
    <t>16.02.2022 11:04:41</t>
  </si>
  <si>
    <t>M-1432 35-02-M01432_35-02-M01432_2374087</t>
  </si>
  <si>
    <t>16.02.2022 10:29:23</t>
  </si>
  <si>
    <t>16.02.2022 13:15:57</t>
  </si>
  <si>
    <t>M-1495 35-02-M01495_A A01b_77857044</t>
  </si>
  <si>
    <t>16.02.2022 10:23:58</t>
  </si>
  <si>
    <t>16.02.2022 14:21:48</t>
  </si>
  <si>
    <t>MENEMEN DM-4/11 35-28-M00723_60766154 A01_60766388</t>
  </si>
  <si>
    <t>16.02.2022 10:38:06</t>
  </si>
  <si>
    <t>16.02.2022 11:08:25</t>
  </si>
  <si>
    <t>URGANLI TR-8 45-83-M00573_48025299_56407878_56407878</t>
  </si>
  <si>
    <t>16.02.2022 10:40:04</t>
  </si>
  <si>
    <t>16.02.2022 11:23:44</t>
  </si>
  <si>
    <t>L-45 JANDARMA SİTESİ 35-14-L00045_956652686_956652686</t>
  </si>
  <si>
    <t>16.02.2022 10:27:26</t>
  </si>
  <si>
    <t>16.02.2022 14:00:23</t>
  </si>
  <si>
    <t>L-287 SCOTCH PARK 35-18-L00287_8989607_56371860_56371860</t>
  </si>
  <si>
    <t>16.02.2022 10:57:18</t>
  </si>
  <si>
    <t>16.02.2022 11:34:32</t>
  </si>
  <si>
    <t>ÇAKALTEPE TR-1 35-22-M00183_95001298010_95001298010</t>
  </si>
  <si>
    <t>16.02.2022 10:54:37</t>
  </si>
  <si>
    <t>16.02.2022 12:52:03</t>
  </si>
  <si>
    <t>DM-25/12 45-71-M00051_DM-1/38 M01_72051765</t>
  </si>
  <si>
    <t>16.02.2022 10:58:17</t>
  </si>
  <si>
    <t>16.02.2022 15:50:00</t>
  </si>
  <si>
    <t>K-152 35-02-K00152_99310279_99310279</t>
  </si>
  <si>
    <t>16.02.2022 10:59:21</t>
  </si>
  <si>
    <t>16.02.2022 12:13:30</t>
  </si>
  <si>
    <t>K-123 35-01-K00123_B_56374946_56374946</t>
  </si>
  <si>
    <t>16.02.2022 10:59:41</t>
  </si>
  <si>
    <t>16.02.2022 14:23:07</t>
  </si>
  <si>
    <t>TR-155 ZEYTİNALANI 35-19-L00155_11903522 tr155 t1_5942556</t>
  </si>
  <si>
    <t>16.02.2022 10:52:35</t>
  </si>
  <si>
    <t>16.02.2022 14:17:17</t>
  </si>
  <si>
    <t>16.02.2022 11:14:00</t>
  </si>
  <si>
    <t>16.02.2022 11:14:57</t>
  </si>
  <si>
    <t>L-401 ALTINYUNUS DM 35-18-L00401_5835708_56375110_56375110</t>
  </si>
  <si>
    <t>16.02.2022 11:14:25</t>
  </si>
  <si>
    <t>16.02.2022 18:11:25</t>
  </si>
  <si>
    <t>16.02.2022 11:16:11</t>
  </si>
  <si>
    <t>16.02.2022 12:21:14</t>
  </si>
  <si>
    <t>K-4263 35-04-K04263_D_56365862_56365862</t>
  </si>
  <si>
    <t>16.02.2022 11:20:00</t>
  </si>
  <si>
    <t>16.02.2022 11:39:00</t>
  </si>
  <si>
    <t>TR-31(M-731) 35-30-M00731_955297735_955297735</t>
  </si>
  <si>
    <t>16.02.2022 11:27:39</t>
  </si>
  <si>
    <t>16.02.2022 12:40:33</t>
  </si>
  <si>
    <t>16.02.2022 11:53:39</t>
  </si>
  <si>
    <t>16.02.2022 14:03:39</t>
  </si>
  <si>
    <t>M-956 35-02-M00956_A_56366818_56366818</t>
  </si>
  <si>
    <t>16.02.2022 11:48:40</t>
  </si>
  <si>
    <t>16.02.2022 14:11:03</t>
  </si>
  <si>
    <t>AKPINAR GÖKSU MAH. TR-1 45-75-M00077_D_56386992_56386992</t>
  </si>
  <si>
    <t>16.02.2022 11:35:42</t>
  </si>
  <si>
    <t>16.02.2022 14:23:48</t>
  </si>
  <si>
    <t>L-300 DM 35-18-L00300_950448408_950448408</t>
  </si>
  <si>
    <t>16.02.2022 12:01:01</t>
  </si>
  <si>
    <t>16.02.2022 19:28:13</t>
  </si>
  <si>
    <t>K-1859 35-09-K01859_97761329_97761329</t>
  </si>
  <si>
    <t>16.02.2022 11:56:25</t>
  </si>
  <si>
    <t>16.02.2022 13:33:54</t>
  </si>
  <si>
    <t>M-668 GÖKDERE TR-1 35-02-M00668_99688652_99688652</t>
  </si>
  <si>
    <t>16.02.2022 12:04:20</t>
  </si>
  <si>
    <t>16.02.2022 20:14:49</t>
  </si>
  <si>
    <t>DM-2/2 ESKİ KUYUYANI 35-18-L00583_950454240_950454240</t>
  </si>
  <si>
    <t>16.02.2022 11:41:41</t>
  </si>
  <si>
    <t>16.02.2022 14:05:23</t>
  </si>
  <si>
    <t>KABAKUM BANKACILAR TR-4 35-30-M00210_955314826_955314826</t>
  </si>
  <si>
    <t>16.02.2022 12:29:10</t>
  </si>
  <si>
    <t>16.02.2022 18:00:06</t>
  </si>
  <si>
    <t>K-1444 35-04-K01444_99552209_99552209</t>
  </si>
  <si>
    <t>16.02.2022 12:31:24</t>
  </si>
  <si>
    <t>16.02.2022 16:19:08</t>
  </si>
  <si>
    <t>ÖRÜCÜLER KÖK 45-74-M00355_BARDAKÇI M04_79409498</t>
  </si>
  <si>
    <t>16.02.2022 12:29:49</t>
  </si>
  <si>
    <t>16.02.2022 13:24:00</t>
  </si>
  <si>
    <t>CABBAR DM 45-73-M00100_DSİ ÇIKIŞ M03_2057597</t>
  </si>
  <si>
    <t>16.02.2022 12:36:01</t>
  </si>
  <si>
    <t>16.02.2022 12:54:47</t>
  </si>
  <si>
    <t>M-2071 35-03-M02071_910884160_910884160</t>
  </si>
  <si>
    <t>16.02.2022 12:34:26</t>
  </si>
  <si>
    <t>16.02.2022 14:35:45</t>
  </si>
  <si>
    <t>TR-34 35-26-M00034_35-26-M00034_65927651</t>
  </si>
  <si>
    <t>16.02.2022 12:30:00</t>
  </si>
  <si>
    <t>16.02.2022 18:53:16</t>
  </si>
  <si>
    <t>ÇUKURALTI M-18 35-25-M00066_955291090_955291090</t>
  </si>
  <si>
    <t>16.02.2022 12:50:28</t>
  </si>
  <si>
    <t>16.02.2022 18:14:04</t>
  </si>
  <si>
    <t>SOMA TR-27/2 45-82-M00122_945524889_945524889</t>
  </si>
  <si>
    <t>16.02.2022 12:47:29</t>
  </si>
  <si>
    <t>16.02.2022 15:29:21</t>
  </si>
  <si>
    <t>TR-83 35-30-L00083_42987428 j1_42988330</t>
  </si>
  <si>
    <t>16.02.2022 12:59:17</t>
  </si>
  <si>
    <t>16.02.2022 13:49:18</t>
  </si>
  <si>
    <t>KAPLAN TR-2 35-16-M00119_35-16-M00119_2349543</t>
  </si>
  <si>
    <t>16.02.2022 12:52:07</t>
  </si>
  <si>
    <t>16.02.2022 13:11:12</t>
  </si>
  <si>
    <t>ATAKÖY TR-2 45-84-L00033_11606339_56385426_56385426</t>
  </si>
  <si>
    <t>16.02.2022 12:59:04</t>
  </si>
  <si>
    <t>16.02.2022 13:33:30</t>
  </si>
  <si>
    <t>K-2867 35-09-K02867_97726871_97726871</t>
  </si>
  <si>
    <t>16.02.2022 13:01:45</t>
  </si>
  <si>
    <t>16.02.2022 14:49:06</t>
  </si>
  <si>
    <t>ORTA MAHALLE M-9 35-25-M00117_955286491_955286491</t>
  </si>
  <si>
    <t>16.02.2022 13:06:32</t>
  </si>
  <si>
    <t>16.02.2022 21:14:43</t>
  </si>
  <si>
    <t>KAVAKLIDERE TR-9 45-73-M00143_KAVAKLIDERE TR-7 M03_2092994</t>
  </si>
  <si>
    <t>16.02.2022 13:13:10</t>
  </si>
  <si>
    <t>16.02.2022 16:12:03</t>
  </si>
  <si>
    <t>ÇALTI KÖY TR-1 35-24-M00075_35-24-M00075_2373552</t>
  </si>
  <si>
    <t>16.02.2022 13:15:35</t>
  </si>
  <si>
    <t>16.02.2022 14:58:27</t>
  </si>
  <si>
    <t>ÜÇPINAR DM 45-71-M00183_HatBaşıAyırıcı_72093426 M11_72093426</t>
  </si>
  <si>
    <t>16.02.2022 13:27:58</t>
  </si>
  <si>
    <t>16.02.2022 16:06:05</t>
  </si>
  <si>
    <t>TAŞTEPE TR-1 35-29-L00395_942828661_942828661</t>
  </si>
  <si>
    <t>16.02.2022 13:35:14</t>
  </si>
  <si>
    <t>16.02.2022 14:46:07</t>
  </si>
  <si>
    <t>K-3548 35-03-K03548_D_56359636_56359636</t>
  </si>
  <si>
    <t>16.02.2022 13:39:44</t>
  </si>
  <si>
    <t>16.02.2022 14:57:44</t>
  </si>
  <si>
    <t>PAMUKYAZI-2 35-26-L00381_953040178_953040178</t>
  </si>
  <si>
    <t>16.02.2022 13:27:39</t>
  </si>
  <si>
    <t>16.02.2022 17:33:28</t>
  </si>
  <si>
    <t>L-237 35-14-L00237_956658350_956658350</t>
  </si>
  <si>
    <t>16.02.2022 13:39:38</t>
  </si>
  <si>
    <t>16.02.2022 19:59:38</t>
  </si>
  <si>
    <t>M-326 35-03-M00326_910161008_910161008</t>
  </si>
  <si>
    <t>16.02.2022 13:50:20</t>
  </si>
  <si>
    <t>16.02.2022 17:19:04</t>
  </si>
  <si>
    <t>YENİ FOÇA TR-14 35-23-M00014_35-23-M00014_72168017</t>
  </si>
  <si>
    <t>16.02.2022 14:04:51</t>
  </si>
  <si>
    <t>16.02.2022 15:14:17</t>
  </si>
  <si>
    <t>TR-74 ( M-774) 35-30-M00774_955324938_955324938</t>
  </si>
  <si>
    <t>16.02.2022 14:02:38</t>
  </si>
  <si>
    <t>16.02.2022 15:01:36</t>
  </si>
  <si>
    <t>16.02.2022 14:07:07</t>
  </si>
  <si>
    <t>16.02.2022 14:07:30</t>
  </si>
  <si>
    <t>K-18 35-04-K00018_B K18B1B_5822138</t>
  </si>
  <si>
    <t>16.02.2022 14:08:26</t>
  </si>
  <si>
    <t>16.02.2022 14:50:17</t>
  </si>
  <si>
    <t>TURGUTLU TR-1/1 DM 45-83-M00001_DERBENT TM M09_72159590</t>
  </si>
  <si>
    <t>16.02.2022 14:14:51</t>
  </si>
  <si>
    <t>16.02.2022 14:53:53</t>
  </si>
  <si>
    <t>SARUHANLI TR-13 45-80-M00013_D_60984382_60984382</t>
  </si>
  <si>
    <t>16.02.2022 14:14:18</t>
  </si>
  <si>
    <t>16.02.2022 15:45:02</t>
  </si>
  <si>
    <t>GÜMÜLDÜR M-31 35-25-M00031_A_56358269_56358269</t>
  </si>
  <si>
    <t>16.02.2022 14:19:41</t>
  </si>
  <si>
    <t>16.02.2022 16:30:18</t>
  </si>
  <si>
    <t>MORDOĞAN TR-35 35-21-L00147_953356874_953356874</t>
  </si>
  <si>
    <t>16.02.2022 14:16:10</t>
  </si>
  <si>
    <t>16.02.2022 18:57:06</t>
  </si>
  <si>
    <t>KARABURUN TR-7 35-21-L00033_953363981_953363981</t>
  </si>
  <si>
    <t>16.02.2022 14:17:58</t>
  </si>
  <si>
    <t>16.02.2022 19:58:46</t>
  </si>
  <si>
    <t>L-307 35-18-L00307_950446923_950446923</t>
  </si>
  <si>
    <t>16.02.2022 14:23:49</t>
  </si>
  <si>
    <t>16.02.2022 21:31:06</t>
  </si>
  <si>
    <t>AZMAK TR-22 35-21-L00178_953357025_953357025</t>
  </si>
  <si>
    <t>16.02.2022 14:31:38</t>
  </si>
  <si>
    <t>16.02.2022 17:58:28</t>
  </si>
  <si>
    <t>KARAPINAR İM 45-78-A00002_HatBaşıAyırıcı_53139298 M02_53139298</t>
  </si>
  <si>
    <t>16.02.2022 14:40:31</t>
  </si>
  <si>
    <t>16.02.2022 15:59:46</t>
  </si>
  <si>
    <t>KUYUCAK KARAPINAR TR-1 45-75-M00091_A_56389536_56389536</t>
  </si>
  <si>
    <t>16.02.2022 14:13:37</t>
  </si>
  <si>
    <t>16.02.2022 17:13:38</t>
  </si>
  <si>
    <t>ÖREN TR-5 35-27-L00221_A_56382442_56382442</t>
  </si>
  <si>
    <t>16.02.2022 14:37:57</t>
  </si>
  <si>
    <t>16.02.2022 15:51:39</t>
  </si>
  <si>
    <t>M-271 KARAKAYALAR DM 35-14-M00271_ÇEVREKENT M06_2323243</t>
  </si>
  <si>
    <t>16.02.2022 14:38:37</t>
  </si>
  <si>
    <t>16.02.2022 16:28:12</t>
  </si>
  <si>
    <t>ÇAMÖNÜ TR-8 35-22-M00173_95000089656_95000089656</t>
  </si>
  <si>
    <t>16.02.2022 14:44:32</t>
  </si>
  <si>
    <t>16.02.2022 17:50:42</t>
  </si>
  <si>
    <t>PAŞATIMARI TARIMSAL SULAMA TR-2 45-83-M00239_45-83-M00239_2347547</t>
  </si>
  <si>
    <t>16.02.2022 14:45:33</t>
  </si>
  <si>
    <t>16.02.2022 17:53:09</t>
  </si>
  <si>
    <t>OSMANGAZİ İM 35-02-A00004_BAYRAKLI M04_2321764</t>
  </si>
  <si>
    <t>16.02.2022 14:48:53</t>
  </si>
  <si>
    <t>16.02.2022 15:43:50</t>
  </si>
  <si>
    <t>DEREKÖY TR-47 35-22-M00653_955266534_955266534</t>
  </si>
  <si>
    <t>16.02.2022 14:49:05</t>
  </si>
  <si>
    <t>16.02.2022 15:37:07</t>
  </si>
  <si>
    <t>GÜLBAHÇE TR-14 35-19-L00246_956693540_956693540</t>
  </si>
  <si>
    <t>16.02.2022 14:46:35</t>
  </si>
  <si>
    <t>16.02.2022 19:00:51</t>
  </si>
  <si>
    <t>M-1200 35-10-M01200_962603642_962603642</t>
  </si>
  <si>
    <t>16.02.2022 15:00:46</t>
  </si>
  <si>
    <t>16.02.2022 17:17:32</t>
  </si>
  <si>
    <t>ÇIRPI TR-1/2 35-20-M00002_6217361_56383232_56383232</t>
  </si>
  <si>
    <t>16.02.2022 15:10:57</t>
  </si>
  <si>
    <t>16.02.2022 17:33:09</t>
  </si>
  <si>
    <t>HACIHALİLLER TR-1 KÖK 45-71-M00066_43141096_56393390_56393390</t>
  </si>
  <si>
    <t>16.02.2022 14:53:08</t>
  </si>
  <si>
    <t>16.02.2022 18:40:20</t>
  </si>
  <si>
    <t>MAHMUTLAR TR-2 35-29-L00119_950341196_950341196</t>
  </si>
  <si>
    <t>16.02.2022 15:02:19</t>
  </si>
  <si>
    <t>16.02.2022 16:06:47</t>
  </si>
  <si>
    <t>16.02.2022 15:13:50</t>
  </si>
  <si>
    <t>16.02.2022 22:36:08</t>
  </si>
  <si>
    <t>L-300 DM 35-18-L00300_950448451_950448451</t>
  </si>
  <si>
    <t>16.02.2022 15:14:07</t>
  </si>
  <si>
    <t>16.02.2022 23:02:10</t>
  </si>
  <si>
    <t>L-67 SAĞLIKÇILAR 35-18-L00067_949921437_949921437</t>
  </si>
  <si>
    <t>16.02.2022 15:21:13</t>
  </si>
  <si>
    <t>16.02.2022 23:03:39</t>
  </si>
  <si>
    <t>L-132 35-18-L00132_95000022683_95000022683</t>
  </si>
  <si>
    <t>16.02.2022 15:28:14</t>
  </si>
  <si>
    <t>16.02.2022 17:04:04</t>
  </si>
  <si>
    <t>K-1146 35-07-K01146_99431138_99431138</t>
  </si>
  <si>
    <t>16.02.2022 15:30:55</t>
  </si>
  <si>
    <t>16.02.2022 16:21:25</t>
  </si>
  <si>
    <t>M-2538 35-02-M02538_M-2546 M01_81681928</t>
  </si>
  <si>
    <t>16.02.2022 15:44:56</t>
  </si>
  <si>
    <t>16.02.2022 16:33:53</t>
  </si>
  <si>
    <t>ÖZİMAR-ETKİNKENT SİTESİ 35-25-M00284_A _5782751</t>
  </si>
  <si>
    <t>16.02.2022 15:39:50</t>
  </si>
  <si>
    <t>16.02.2022 20:44:05</t>
  </si>
  <si>
    <t>M-1951 35-09-M01951_97718355_97718355</t>
  </si>
  <si>
    <t>16.02.2022 15:42:19</t>
  </si>
  <si>
    <t>16.02.2022 18:38:37</t>
  </si>
  <si>
    <t>16.02.2022 15:40:14</t>
  </si>
  <si>
    <t>16.02.2022 19:41:05</t>
  </si>
  <si>
    <t>YAHŞELLİ DM-5 35-28-M00882_EMİRALEM SULAMA M10_66811804</t>
  </si>
  <si>
    <t>16.02.2022 15:48:51</t>
  </si>
  <si>
    <t>16.02.2022 16:43:16</t>
  </si>
  <si>
    <t>EBSO TM 35-09-A00001_EBSO-16 K51_2312305</t>
  </si>
  <si>
    <t>16.02.2022 15:48:00</t>
  </si>
  <si>
    <t>16.02.2022 16:49:27</t>
  </si>
  <si>
    <t>16.02.2022 15:46:01</t>
  </si>
  <si>
    <t>16.02.2022 19:36:25</t>
  </si>
  <si>
    <t>DİNDARLI TR-9 45-79-M00421_A_56401253_56401253</t>
  </si>
  <si>
    <t>16.02.2022 15:37:03</t>
  </si>
  <si>
    <t>16.02.2022 17:13:29</t>
  </si>
  <si>
    <t>K-4390 35-09-K04390_C K-4390 C 2b_50092738</t>
  </si>
  <si>
    <t>16.02.2022 16:12:14</t>
  </si>
  <si>
    <t>16.02.2022 18:17:01</t>
  </si>
  <si>
    <t>16.02.2022 16:15:47</t>
  </si>
  <si>
    <t>16.02.2022 16:55:39</t>
  </si>
  <si>
    <t>TR-2/67 45-83-L00067_955150673_955150673</t>
  </si>
  <si>
    <t>16.02.2022 15:45:42</t>
  </si>
  <si>
    <t>16.02.2022 16:58:29</t>
  </si>
  <si>
    <t>TR-155 35-15-L00155_950373002_950373002</t>
  </si>
  <si>
    <t>16.02.2022 16:13:03</t>
  </si>
  <si>
    <t>16.02.2022 16:59:21</t>
  </si>
  <si>
    <t>K-3216 35-09-K03216_K-3323 K02_45346081</t>
  </si>
  <si>
    <t>16.02.2022 16:29:11</t>
  </si>
  <si>
    <t>16.02.2022 16:30:30</t>
  </si>
  <si>
    <t>TR-2/11 45-83-L00011_955145873_955145873</t>
  </si>
  <si>
    <t>16.02.2022 16:23:05</t>
  </si>
  <si>
    <t>16.02.2022 18:26:33</t>
  </si>
  <si>
    <t>M-2015 35-01-M02015_A A03_80021287</t>
  </si>
  <si>
    <t>16.02.2022 16:29:34</t>
  </si>
  <si>
    <t>16.02.2022 18:06:29</t>
  </si>
  <si>
    <t>M-9 GERMİYAN 35-18-M00009_950442087_950442087</t>
  </si>
  <si>
    <t>16.02.2022 16:39:51</t>
  </si>
  <si>
    <t>16.02.2022 19:07:43</t>
  </si>
  <si>
    <t>SÜLEYMANLI KÖK 35-28-M00606_MENEMEN DM-5 M05_66870995</t>
  </si>
  <si>
    <t>16.02.2022 15:51:12</t>
  </si>
  <si>
    <t>16.02.2022 17:05:57</t>
  </si>
  <si>
    <t>16.02.2022 16:38:25</t>
  </si>
  <si>
    <t>16.02.2022 18:24:21</t>
  </si>
  <si>
    <t>URGANLI YENİKÖY TR-3 45-83-L00444_C_56400088_56400088</t>
  </si>
  <si>
    <t>16.02.2022 16:03:55</t>
  </si>
  <si>
    <t>16.02.2022 20:35:44</t>
  </si>
  <si>
    <t>ÖREN TR-5 35-27-L00221_95001217229_95001217229</t>
  </si>
  <si>
    <t>16.02.2022 16:42:51</t>
  </si>
  <si>
    <t>16.02.2022 18:54:47</t>
  </si>
  <si>
    <t>PİRİNÇÇİ TR-1 35-15-L00100_950371755_950371755</t>
  </si>
  <si>
    <t>16.02.2022 16:42:08</t>
  </si>
  <si>
    <t>16.02.2022 20:02:33</t>
  </si>
  <si>
    <t>TR-21 35-31-L00021_956590994_956590994</t>
  </si>
  <si>
    <t>16.02.2022 16:53:36</t>
  </si>
  <si>
    <t>16.02.2022 17:50:55</t>
  </si>
  <si>
    <t>M-255 35-09-M00255_D_56384026_56384026</t>
  </si>
  <si>
    <t>16.02.2022 17:04:14</t>
  </si>
  <si>
    <t>16.02.2022 18:14:33</t>
  </si>
  <si>
    <t>TR-48 35-16-L00048_35-16-L00048_2346608</t>
  </si>
  <si>
    <t>16.02.2022 17:08:47</t>
  </si>
  <si>
    <t>16.02.2022 17:43:37</t>
  </si>
  <si>
    <t>16.02.2022 17:11:37</t>
  </si>
  <si>
    <t>16.02.2022 18:13:01</t>
  </si>
  <si>
    <t>YILMAZ TR-14 45-78-L00214_45-78-L00214_2375670</t>
  </si>
  <si>
    <t>16.02.2022 17:17:15</t>
  </si>
  <si>
    <t>16.02.2022 18:18:27</t>
  </si>
  <si>
    <t>ÇIRPI İM 35-20-A00002_ARIKBAŞI L12_2054987</t>
  </si>
  <si>
    <t>16.02.2022 17:25:31</t>
  </si>
  <si>
    <t>16.02.2022 17:47:53</t>
  </si>
  <si>
    <t>PAYAMLI M-19 35-25-M00172_956650883_956650883</t>
  </si>
  <si>
    <t>16.02.2022 17:40:45</t>
  </si>
  <si>
    <t>16.02.2022 21:26:09</t>
  </si>
  <si>
    <t>K-3423 35-07-K03423_98326227_98326227</t>
  </si>
  <si>
    <t>16.02.2022 17:33:02</t>
  </si>
  <si>
    <t>16.02.2022 20:46:04</t>
  </si>
  <si>
    <t>M-1335 KAYADİBİ KÖK 35-02-M01335_M-676 GİRİŞ M04_2333769</t>
  </si>
  <si>
    <t>16.02.2022 17:40:00</t>
  </si>
  <si>
    <t>16.02.2022 18:01:16</t>
  </si>
  <si>
    <t>DM-12/TR-19 45-72-L00938_95001242743_95001242743</t>
  </si>
  <si>
    <t>16.02.2022 17:40:36</t>
  </si>
  <si>
    <t>16.02.2022 18:47:27</t>
  </si>
  <si>
    <t>16.02.2022 18:03:03</t>
  </si>
  <si>
    <t>16.02.2022 20:44:47</t>
  </si>
  <si>
    <t>DM-3/TR-21 (ESKİ TR-29) 35-26-M01364_A A02_57783107</t>
  </si>
  <si>
    <t>16.02.2022 19:02:11</t>
  </si>
  <si>
    <t>16.02.2022 23:43:38</t>
  </si>
  <si>
    <t>ÇİLE TR-3 35-22-M00188_955272279_955272279</t>
  </si>
  <si>
    <t>16.02.2022 21:01:54</t>
  </si>
  <si>
    <t>16.02.2022 22:06:36</t>
  </si>
  <si>
    <t>L-476 MAMURBABA YENİ KABİN 35-18-L00476_950458156_950458156</t>
  </si>
  <si>
    <t>16.02.2022 18:59:31</t>
  </si>
  <si>
    <t>17.02.2022 02:36:32</t>
  </si>
  <si>
    <t>MURADİYE TR-5(BELEDİYE KABİN) 45-71-M00194_45-71-M00194_56294723</t>
  </si>
  <si>
    <t>16.02.2022 20:54:21</t>
  </si>
  <si>
    <t>16.02.2022 22:54:11</t>
  </si>
  <si>
    <t>16.02.2022 20:38:28</t>
  </si>
  <si>
    <t>16.02.2022 23:32:11</t>
  </si>
  <si>
    <t>TR-46 35-30-L00046_955302538_955302538</t>
  </si>
  <si>
    <t>16.02.2022 21:24:31</t>
  </si>
  <si>
    <t>16.02.2022 22:07:43</t>
  </si>
  <si>
    <t>DURASILLI TR-4 45-78-M01146_49274854_56391427_56391427</t>
  </si>
  <si>
    <t>16.02.2022 18:30:38</t>
  </si>
  <si>
    <t>16.02.2022 21:21:00</t>
  </si>
  <si>
    <t>TR-26 45-77-L00026_945508016_945508016</t>
  </si>
  <si>
    <t>16.02.2022 20:11:14</t>
  </si>
  <si>
    <t>16.02.2022 22:00:00</t>
  </si>
  <si>
    <t>16.02.2022 21:39:16</t>
  </si>
  <si>
    <t>16.02.2022 22:06:12</t>
  </si>
  <si>
    <t>SELÇUK İM/DM 35-13-A00004_ŞİRİNCE L04_65986299</t>
  </si>
  <si>
    <t>16.02.2022 21:21:05</t>
  </si>
  <si>
    <t>16.02.2022 22:07:33</t>
  </si>
  <si>
    <t>DM02/TR31 (ESKİ TR-33) 45-73-M00033_C c4_45110411</t>
  </si>
  <si>
    <t>16.02.2022 20:49:21</t>
  </si>
  <si>
    <t>16.02.2022 22:47:00</t>
  </si>
  <si>
    <t>MAVİKENT TR-4 35-30-M00134_B_56403581_56403581</t>
  </si>
  <si>
    <t>16.02.2022 22:19:55</t>
  </si>
  <si>
    <t>M-1407 35-01-M01407_911229124_911229124</t>
  </si>
  <si>
    <t>16.02.2022 22:11:24</t>
  </si>
  <si>
    <t>17.02.2022 00:31:30</t>
  </si>
  <si>
    <t>L-470 KÖK 35-18-L00470_950436813_950436813</t>
  </si>
  <si>
    <t>16.02.2022 22:36:28</t>
  </si>
  <si>
    <t>17.02.2022 00:17:39</t>
  </si>
  <si>
    <t>DM-1/28 35-29-M00028_950342707_950342707</t>
  </si>
  <si>
    <t>16.02.2022 22:57:13</t>
  </si>
  <si>
    <t>17.02.2022 01:51:07</t>
  </si>
  <si>
    <t>DEVELİ TR-1 35-22-M00279_D_56359556_56359556</t>
  </si>
  <si>
    <t>16.02.2022 23:10:56</t>
  </si>
  <si>
    <t>17.02.2022 00:33:21</t>
  </si>
  <si>
    <t>AKÇAALAN YEDİEVLER TR-1 35-22-M00221_C_56371793_56371793</t>
  </si>
  <si>
    <t>17.02.2022 00:08:25</t>
  </si>
  <si>
    <t>17.02.2022 01:42:15</t>
  </si>
  <si>
    <t>MURADİYE TR-3/A 45-71-M02046_953242972_953242972</t>
  </si>
  <si>
    <t>17.02.2022 00:14:57</t>
  </si>
  <si>
    <t>17.02.2022 01:06:30</t>
  </si>
  <si>
    <t>MURADİYE HASTANE TR-1 45-71-M00193_953176259_953176259</t>
  </si>
  <si>
    <t>17.02.2022 00:14:20</t>
  </si>
  <si>
    <t>17.02.2022 02:07:59</t>
  </si>
  <si>
    <t>MURADİYE TR-2/B (23 NİSAN PARKI) 45-71-M01852_953220994_953220994</t>
  </si>
  <si>
    <t>17.02.2022 01:06:02</t>
  </si>
  <si>
    <t>17.02.2022 01:44:09</t>
  </si>
  <si>
    <t>17.02.2022 01:02:24</t>
  </si>
  <si>
    <t>17.02.2022 01:43:38</t>
  </si>
  <si>
    <t>GÜRÇEŞME İM 35-03-A00001_ÇALDIRAN K09_2310747</t>
  </si>
  <si>
    <t>17.02.2022 02:03:10</t>
  </si>
  <si>
    <t>17.02.2022 02:18:18</t>
  </si>
  <si>
    <t>M-1233 35-01-M01233_911191705_911191705</t>
  </si>
  <si>
    <t>17.02.2022 02:32:04</t>
  </si>
  <si>
    <t>17.02.2022 03:32:52</t>
  </si>
  <si>
    <t>K-1091 35-04-K01091_99431928_99431928</t>
  </si>
  <si>
    <t>17.02.2022 04:05:13</t>
  </si>
  <si>
    <t>17.02.2022 06:11:43</t>
  </si>
  <si>
    <t>İĞDECİK TR-5 45-71-M00079_A_56403747_56403747</t>
  </si>
  <si>
    <t>17.02.2022 06:09:37</t>
  </si>
  <si>
    <t>17.02.2022 09:58:00</t>
  </si>
  <si>
    <t>DM-3/18 35-19-M00416_11996846 f2b_5932399</t>
  </si>
  <si>
    <t>17.02.2022 07:36:16</t>
  </si>
  <si>
    <t>17.02.2022 09:26:27</t>
  </si>
  <si>
    <t>ÖRÜCÜLER KÖK 45-74-M00355_HatBaşıAyırıcı_62829837 M04_62829837</t>
  </si>
  <si>
    <t>17.02.2022 08:07:54</t>
  </si>
  <si>
    <t>17.02.2022 09:44:15</t>
  </si>
  <si>
    <t>DM-5/11 35-26-M00804_A F03b_77857673</t>
  </si>
  <si>
    <t>17.02.2022 08:03:19</t>
  </si>
  <si>
    <t>17.02.2022 10:13:17</t>
  </si>
  <si>
    <t>KEMALİYE TR-5 45-73-M00153_915785009_915785009</t>
  </si>
  <si>
    <t>17.02.2022 08:08:09</t>
  </si>
  <si>
    <t>17.02.2022 09:44:36</t>
  </si>
  <si>
    <t>URGANLI TR-1 KÖK 45-83-M00129_TR-2 M05_2331301</t>
  </si>
  <si>
    <t>17.02.2022 08:22:20</t>
  </si>
  <si>
    <t>17.02.2022 09:21:07</t>
  </si>
  <si>
    <t>ÖRENCİK TR-3 45-73-M00553_45-73-M00553_2360637</t>
  </si>
  <si>
    <t>17.02.2022 08:23:38</t>
  </si>
  <si>
    <t>17.02.2022 10:07:15</t>
  </si>
  <si>
    <t>BİRGİ KÖK 35-19-M00041_KÖYLER M03_72152144</t>
  </si>
  <si>
    <t>17.02.2022 08:32:36</t>
  </si>
  <si>
    <t>17.02.2022 12:53:03</t>
  </si>
  <si>
    <t>17.02.2022 08:32:00</t>
  </si>
  <si>
    <t>17.02.2022 16:43:08</t>
  </si>
  <si>
    <t>17.02.2022 08:42:27</t>
  </si>
  <si>
    <t>17.02.2022 10:04:56</t>
  </si>
  <si>
    <t>URLA İM 35-19-A00001_ÇEŞMEALTI L08_2307121</t>
  </si>
  <si>
    <t>17.02.2022 08:49:00</t>
  </si>
  <si>
    <t>17.02.2022 17:44:01</t>
  </si>
  <si>
    <t>L-455 35-18-L00455_35-18-L00455_72057506</t>
  </si>
  <si>
    <t>17.02.2022 08:47:15</t>
  </si>
  <si>
    <t>17.02.2022 10:28:15</t>
  </si>
  <si>
    <t>ÇAMOBA TR-1 35-16-M00155_47450882_56400030_56400030</t>
  </si>
  <si>
    <t>17.02.2022 08:46:25</t>
  </si>
  <si>
    <t>17.02.2022 11:24:37</t>
  </si>
  <si>
    <t>ARPASEKİ TR-1 35-24-M00092_35-24-M00092_2373553</t>
  </si>
  <si>
    <t>17.02.2022 08:36:37</t>
  </si>
  <si>
    <t>17.02.2022 10:33:29</t>
  </si>
  <si>
    <t>TAYTAN OFİS KÖK 45-78-M00314_SALİHLİ DM-1 GİRİŞİ (DEMİRKÖPRÜ-1) M011_60669726</t>
  </si>
  <si>
    <t>17.02.2022 08:55:07</t>
  </si>
  <si>
    <t>17.02.2022 09:24:42</t>
  </si>
  <si>
    <t>ÇAVUŞKÖY TR-1 35-28-M00346_B_65513493_65513493</t>
  </si>
  <si>
    <t>17.02.2022 08:47:55</t>
  </si>
  <si>
    <t>17.02.2022 14:36:41</t>
  </si>
  <si>
    <t>K-3056 35-03-K03056_910255499_910255499</t>
  </si>
  <si>
    <t>17.02.2022 09:00:33</t>
  </si>
  <si>
    <t>17.02.2022 11:19:44</t>
  </si>
  <si>
    <t>K-697 35-02-K00697_910145121_910145121</t>
  </si>
  <si>
    <t>17.02.2022 09:02:17</t>
  </si>
  <si>
    <t>17.02.2022 10:49:54</t>
  </si>
  <si>
    <t>BALLICA İM 45-72-A00005_YENİ DEREKÖY L08_2095863</t>
  </si>
  <si>
    <t>17.02.2022 08:49:28</t>
  </si>
  <si>
    <t>17.02.2022 09:50:42</t>
  </si>
  <si>
    <t>17.02.2022 08:58:25</t>
  </si>
  <si>
    <t>17.02.2022 10:48:03</t>
  </si>
  <si>
    <t>YILMAZ İM 45-78-A00003_AYTEKİN ŞENER L01_2108825</t>
  </si>
  <si>
    <t>17.02.2022 09:07:41</t>
  </si>
  <si>
    <t>17.02.2022 10:07:00</t>
  </si>
  <si>
    <t>17.02.2022 09:08:18</t>
  </si>
  <si>
    <t>17.02.2022 17:11:00</t>
  </si>
  <si>
    <t>K-1942 35-09-K01942_TRAFO K04_45349143</t>
  </si>
  <si>
    <t>17.02.2022 09:09:39</t>
  </si>
  <si>
    <t>17.02.2022 09:33:34</t>
  </si>
  <si>
    <t>17.02.2022 09:04:57</t>
  </si>
  <si>
    <t>17.02.2022 16:51:33</t>
  </si>
  <si>
    <t>L-169 35-18-L00169_950437761_950437761</t>
  </si>
  <si>
    <t>17.02.2022 09:05:20</t>
  </si>
  <si>
    <t>17.02.2022 15:03:14</t>
  </si>
  <si>
    <t>K-737 35-03-K00737_TRAFO K04_41916099</t>
  </si>
  <si>
    <t>17.02.2022 09:03:07</t>
  </si>
  <si>
    <t>17.02.2022 09:50:06</t>
  </si>
  <si>
    <t>K-2738 35-03-K02738_C_56359203_56359203</t>
  </si>
  <si>
    <t>17.02.2022 09:10:32</t>
  </si>
  <si>
    <t>17.02.2022 10:05:42</t>
  </si>
  <si>
    <t>YUKARI GÜLLÜCE 45-81-M00167_45-81-M00167_2375075</t>
  </si>
  <si>
    <t>17.02.2022 09:13:10</t>
  </si>
  <si>
    <t>17.02.2022 11:47:11</t>
  </si>
  <si>
    <t>M-2538 35-02-M02538_D_56362786_56362786</t>
  </si>
  <si>
    <t>17.02.2022 09:00:00</t>
  </si>
  <si>
    <t>17.02.2022 09:24:00</t>
  </si>
  <si>
    <t>ILIPINAR TR-2 35-23-M00082_35-23-M00082_2368103</t>
  </si>
  <si>
    <t>17.02.2022 09:13:45</t>
  </si>
  <si>
    <t>17.02.2022 18:17:53</t>
  </si>
  <si>
    <t>TR-21 35-16-L00021_953318351_953318351</t>
  </si>
  <si>
    <t>17.02.2022 09:12:21</t>
  </si>
  <si>
    <t>17.02.2022 15:06:41</t>
  </si>
  <si>
    <t>TR-50 35-26-M00082_11664420_56359699_56359699</t>
  </si>
  <si>
    <t>17.02.2022 09:18:29</t>
  </si>
  <si>
    <t>17.02.2022 12:26:33</t>
  </si>
  <si>
    <t>TAYTAN OFİS KÖK 45-78-M00314_SALİHLİ DM-2 GİRİŞİ (DEMİRKÖPRÜ-2) M07_60669849</t>
  </si>
  <si>
    <t>17.02.2022 09:22:28</t>
  </si>
  <si>
    <t>17.02.2022 10:46:51</t>
  </si>
  <si>
    <t>17.02.2022 09:25:20</t>
  </si>
  <si>
    <t>17.02.2022 09:55:33</t>
  </si>
  <si>
    <t>BAŞIBÜYÜK KÖK 45-77-L00158_BALIBEY ÇIKIŞ L06_61353348</t>
  </si>
  <si>
    <t>17.02.2022 09:26:47</t>
  </si>
  <si>
    <t>17.02.2022 10:28:49</t>
  </si>
  <si>
    <t>DM-3/09 (YAYLA KABİN) 45-71-M00120_DM-3/10  DM-3/11  DM-3/12 M03_72060383</t>
  </si>
  <si>
    <t>17.02.2022 09:22:37</t>
  </si>
  <si>
    <t>17.02.2022 18:13:45</t>
  </si>
  <si>
    <t>TR-1/2 BAYSAN KABİN 35-20-L00002_35-20-L00002_66510564</t>
  </si>
  <si>
    <t>17.02.2022 09:34:58</t>
  </si>
  <si>
    <t>17.02.2022 16:16:33</t>
  </si>
  <si>
    <t>17.02.2022 09:19:00</t>
  </si>
  <si>
    <t>17.02.2022 17:35:00</t>
  </si>
  <si>
    <t>17.02.2022 09:35:57</t>
  </si>
  <si>
    <t>17.02.2022 17:28:00</t>
  </si>
  <si>
    <t>TR-2/118 45-83-M00713_C_56388223_56388223</t>
  </si>
  <si>
    <t>17.02.2022 09:40:53</t>
  </si>
  <si>
    <t>17.02.2022 11:25:00</t>
  </si>
  <si>
    <t>K-2835 35-09-K02835_35-09-K02835_47446037</t>
  </si>
  <si>
    <t>17.02.2022 09:25:36</t>
  </si>
  <si>
    <t>17.02.2022 17:36:53</t>
  </si>
  <si>
    <t>DEREKÖY TR-1 35-20-L00255_DIREK TIPI TRAFO HUCRESI H01_2048393</t>
  </si>
  <si>
    <t>17.02.2022 09:35:30</t>
  </si>
  <si>
    <t>17.02.2022 16:32:04</t>
  </si>
  <si>
    <t>17.02.2022 09:44:09</t>
  </si>
  <si>
    <t>17.02.2022 17:35:21</t>
  </si>
  <si>
    <t>SARUHANLI TR-13 45-80-M00013_SARUHANLI TR-14 ÇIKIŞI M03_60897588</t>
  </si>
  <si>
    <t>17.02.2022 09:37:37</t>
  </si>
  <si>
    <t>17.02.2022 10:20:47</t>
  </si>
  <si>
    <t>17.02.2022 09:46:16</t>
  </si>
  <si>
    <t>17.02.2022 17:01:00</t>
  </si>
  <si>
    <t>ÇETMEN DM 35-26-M00924_KRAL YÖNÜ M04_2335768</t>
  </si>
  <si>
    <t>17.02.2022 09:27:22</t>
  </si>
  <si>
    <t>17.02.2022 16:20:00</t>
  </si>
  <si>
    <t>DM-11/02 45-71-M02414_953187840_953187840</t>
  </si>
  <si>
    <t>17.02.2022 09:43:28</t>
  </si>
  <si>
    <t>17.02.2022 12:43:42</t>
  </si>
  <si>
    <t>M-1568 35-01-M01568_E_56371462_56371462</t>
  </si>
  <si>
    <t>17.02.2022 09:49:32</t>
  </si>
  <si>
    <t>17.02.2022 15:07:30</t>
  </si>
  <si>
    <t>GÖKKAYA TR-2 45-84-L00019_955183035_955183035</t>
  </si>
  <si>
    <t>17.02.2022 09:36:25</t>
  </si>
  <si>
    <t>17.02.2022 12:04:21</t>
  </si>
  <si>
    <t>K-1880 35-09-K01880_D_56355846_56355846</t>
  </si>
  <si>
    <t>17.02.2022 09:50:00</t>
  </si>
  <si>
    <t>17.02.2022 11:06:00</t>
  </si>
  <si>
    <t>17.02.2022 09:55:27</t>
  </si>
  <si>
    <t>17.02.2022 17:03:00</t>
  </si>
  <si>
    <t>_C_56403268_56403268</t>
  </si>
  <si>
    <t>17.02.2022 09:56:05</t>
  </si>
  <si>
    <t>17.02.2022 18:14:32</t>
  </si>
  <si>
    <t>TURGUTLU TR-1/1 DM 45-83-M00001_SABANCI M010_72159675</t>
  </si>
  <si>
    <t>17.02.2022 09:59:45</t>
  </si>
  <si>
    <t>17.02.2022 11:59:00</t>
  </si>
  <si>
    <t>17.02.2022 10:08:21</t>
  </si>
  <si>
    <t>17.02.2022 18:13:22</t>
  </si>
  <si>
    <t>17.02.2022 10:04:57</t>
  </si>
  <si>
    <t>17.02.2022 11:15:09</t>
  </si>
  <si>
    <t>KILAVUZLAR TR-1 45-74-M00199_945593196_945593196</t>
  </si>
  <si>
    <t>17.02.2022 10:04:12</t>
  </si>
  <si>
    <t>17.02.2022 11:47:42</t>
  </si>
  <si>
    <t>HACIRAHMANLAR TARIMSAL SULAMA ÖZEL KÖK 45-80-M02000Ö_SARUHANLI DM M04_2323504</t>
  </si>
  <si>
    <t>17.02.2022 10:14:17</t>
  </si>
  <si>
    <t>17.02.2022 11:02:46</t>
  </si>
  <si>
    <t>K-4564 35-02-K04564_B_56368581_56368581</t>
  </si>
  <si>
    <t>17.02.2022 10:17:56</t>
  </si>
  <si>
    <t>17.02.2022 11:07:00</t>
  </si>
  <si>
    <t>ÖDEMİŞ İM 35-15-A00001_MURSALLI SULAMA L14_2310685</t>
  </si>
  <si>
    <t>17.02.2022 10:10:50</t>
  </si>
  <si>
    <t>17.02.2022 15:53:50</t>
  </si>
  <si>
    <t>FOÇA CEZA İNFAZ KURUMU KÖK 35-23-M00302_OPET ÇIKIŞ M04_67574172</t>
  </si>
  <si>
    <t>17.02.2022 10:12:36</t>
  </si>
  <si>
    <t>17.02.2022 17:04:47</t>
  </si>
  <si>
    <t>DM-21/23 (ITIR SOKAK) 45-71-M00326_B_56397555_56397555</t>
  </si>
  <si>
    <t>17.02.2022 10:29:26</t>
  </si>
  <si>
    <t>17.02.2022 17:02:56</t>
  </si>
  <si>
    <t>ARMUTLU TR-4 35-27-L00004_915169948_915169948</t>
  </si>
  <si>
    <t>17.02.2022 10:30:27</t>
  </si>
  <si>
    <t>17.02.2022 14:16:13</t>
  </si>
  <si>
    <t>TR-88 35-15-M00088_48853414_56371070_56371070</t>
  </si>
  <si>
    <t>17.02.2022 10:36:05</t>
  </si>
  <si>
    <t>17.02.2022 11:30:00</t>
  </si>
  <si>
    <t>17.02.2022 10:40:53</t>
  </si>
  <si>
    <t>17.02.2022 13:43:52</t>
  </si>
  <si>
    <t>L-109 BEYLER KÖYÜ 35-14-L00109_956651108_956651108</t>
  </si>
  <si>
    <t>17.02.2022 10:54:03</t>
  </si>
  <si>
    <t>17.02.2022 17:13:00</t>
  </si>
  <si>
    <t>M-1015 35-03-M01015_35-03-M01015_41926523</t>
  </si>
  <si>
    <t>17.02.2022 11:08:33</t>
  </si>
  <si>
    <t>17.02.2022 11:33:28</t>
  </si>
  <si>
    <t>TR-2/86 45-83-L00086_TR-2/82 BARIŞ MANÇO L02_83863909</t>
  </si>
  <si>
    <t>17.02.2022 10:56:10</t>
  </si>
  <si>
    <t>17.02.2022 12:41:00</t>
  </si>
  <si>
    <t>TR-125 ZEYTİNALANI 35-19-L00125__72374823_72374823</t>
  </si>
  <si>
    <t>17.02.2022 10:45:29</t>
  </si>
  <si>
    <t>17.02.2022 15:54:43</t>
  </si>
  <si>
    <t>K-1497 35-02-K01497_99951054_99951054</t>
  </si>
  <si>
    <t>17.02.2022 11:03:04</t>
  </si>
  <si>
    <t>17.02.2022 20:00:31</t>
  </si>
  <si>
    <t>TR-1-6/1 YAĞCI KAVAĞI 35-20-L00033_GENCER FİDERİ L02_66512523</t>
  </si>
  <si>
    <t>17.02.2022 11:10:17</t>
  </si>
  <si>
    <t>17.02.2022 12:32:17</t>
  </si>
  <si>
    <t>L-193 ESENEVLER 35-18-L00193_950442956_950442956</t>
  </si>
  <si>
    <t>17.02.2022 11:07:31</t>
  </si>
  <si>
    <t>17.02.2022 16:01:57</t>
  </si>
  <si>
    <t>17.02.2022 11:12:15</t>
  </si>
  <si>
    <t>17.02.2022 13:33:24</t>
  </si>
  <si>
    <t>17.02.2022 11:21:00</t>
  </si>
  <si>
    <t>17.02.2022 11:23:15</t>
  </si>
  <si>
    <t>TR-65 45-77-L00065_C_56396179_56396179</t>
  </si>
  <si>
    <t>17.02.2022 11:10:04</t>
  </si>
  <si>
    <t>17.02.2022 12:46:30</t>
  </si>
  <si>
    <t>M-2549 35-09-M02549_912646211_912646211</t>
  </si>
  <si>
    <t>17.02.2022 11:20:37</t>
  </si>
  <si>
    <t>17.02.2022 12:27:15</t>
  </si>
  <si>
    <t>GÖKÇEKÖY TURGUTREİS TR-1 45-80-L00180_955038575_955038575</t>
  </si>
  <si>
    <t>17.02.2022 13:39:42</t>
  </si>
  <si>
    <t>AĞAÇ İŞLERİ TR-10 35-22-M00110_955257376_955257376</t>
  </si>
  <si>
    <t>17.02.2022 11:28:54</t>
  </si>
  <si>
    <t>17.02.2022 14:21:22</t>
  </si>
  <si>
    <t>17.02.2022 11:24:26</t>
  </si>
  <si>
    <t>17.02.2022 13:46:29</t>
  </si>
  <si>
    <t>17.02.2022 11:28:43</t>
  </si>
  <si>
    <t>17.02.2022 12:17:51</t>
  </si>
  <si>
    <t>K-3314 35-09-K03314_A_56379707_56379707</t>
  </si>
  <si>
    <t>17.02.2022 11:44:56</t>
  </si>
  <si>
    <t>17.02.2022 12:14:00</t>
  </si>
  <si>
    <t>ŞADİ KOYUNCU SULAMA GRUBU TR 35-30-M00240_A_56404726_56404726</t>
  </si>
  <si>
    <t>17.02.2022 11:44:01</t>
  </si>
  <si>
    <t>17.02.2022 16:06:21</t>
  </si>
  <si>
    <t>17.02.2022 11:32:45</t>
  </si>
  <si>
    <t>17.02.2022 19:44:10</t>
  </si>
  <si>
    <t>KUMKUYUCAK TR-1 45-80-M00172_956538614_956538614</t>
  </si>
  <si>
    <t>17.02.2022 11:52:04</t>
  </si>
  <si>
    <t>17.02.2022 14:10:32</t>
  </si>
  <si>
    <t>17.02.2022 11:56:27</t>
  </si>
  <si>
    <t>17.02.2022 12:26:40</t>
  </si>
  <si>
    <t>L-434 MENDERES BP 35-18-L00434_950458891_950458891</t>
  </si>
  <si>
    <t>17.02.2022 11:54:48</t>
  </si>
  <si>
    <t>17.02.2022 20:46:18</t>
  </si>
  <si>
    <t>TR-17 35-27-M00017_914593404_914593404</t>
  </si>
  <si>
    <t>17.02.2022 11:58:02</t>
  </si>
  <si>
    <t>17.02.2022 15:08:02</t>
  </si>
  <si>
    <t>TR-2/15 45-83-L00015_955141099_955141099</t>
  </si>
  <si>
    <t>17.02.2022 12:00:28</t>
  </si>
  <si>
    <t>17.02.2022 13:22:10</t>
  </si>
  <si>
    <t>ÖDEMİŞ TM-2 35-15-A00005_KAYMAKÇI-1 M09_2334254</t>
  </si>
  <si>
    <t>17.02.2022 12:06:03</t>
  </si>
  <si>
    <t>17.02.2022 12:13:14</t>
  </si>
  <si>
    <t>17.02.2022 12:23:29</t>
  </si>
  <si>
    <t>17.02.2022 14:20:54</t>
  </si>
  <si>
    <t>17.02.2022 12:07:36</t>
  </si>
  <si>
    <t>17.02.2022 13:32:40</t>
  </si>
  <si>
    <t>KAYMAKÇI İM 35-15-A00004_KAYMAKÇI-2 M08_2333421</t>
  </si>
  <si>
    <t>17.02.2022 12:02:00</t>
  </si>
  <si>
    <t>17.02.2022 12:32:50</t>
  </si>
  <si>
    <t>KAYMAKÇI İM 35-15-A00004_KAYMAKÇI-1 M01_2333304</t>
  </si>
  <si>
    <t>17.02.2022 12:03:00</t>
  </si>
  <si>
    <t>17.02.2022 12:34:16</t>
  </si>
  <si>
    <t>TR-131 35-16-L00131_EGE ÜNİVERSİTESİ L03_72035747</t>
  </si>
  <si>
    <t>17.02.2022 12:11:23</t>
  </si>
  <si>
    <t>17.02.2022 13:28:14</t>
  </si>
  <si>
    <t>AZMAK TR-1 35-21-L00046_966294675_966294675</t>
  </si>
  <si>
    <t>17.02.2022 12:14:34</t>
  </si>
  <si>
    <t>17.02.2022 14:25:10</t>
  </si>
  <si>
    <t>DM-7/18 35-26-M00637__56360921_56360921</t>
  </si>
  <si>
    <t>17.02.2022 09:59:51</t>
  </si>
  <si>
    <t>17.02.2022 13:48:20</t>
  </si>
  <si>
    <t>17.02.2022 12:34:00</t>
  </si>
  <si>
    <t>17.02.2022 13:01:46</t>
  </si>
  <si>
    <t>SOMA TR-20 45-82-M00020_945524446_945524446</t>
  </si>
  <si>
    <t>17.02.2022 12:25:18</t>
  </si>
  <si>
    <t>17.02.2022 13:21:00</t>
  </si>
  <si>
    <t>K-1498 35-02-K01498_99759813_99759813</t>
  </si>
  <si>
    <t>17.02.2022 12:41:36</t>
  </si>
  <si>
    <t>17.02.2022 19:18:01</t>
  </si>
  <si>
    <t>PAYAMLI M-6 35-25-M00162_956637252_956637252</t>
  </si>
  <si>
    <t>17.02.2022 12:44:54</t>
  </si>
  <si>
    <t>17.02.2022 15:54:31</t>
  </si>
  <si>
    <t>KAYACIK TR-1 45-75-M00209_A_65509892_65509892</t>
  </si>
  <si>
    <t>17.02.2022 17:52:04</t>
  </si>
  <si>
    <t>17.02.2022 19:04:14</t>
  </si>
  <si>
    <t>TR-28 (M-728) 35-30-M00728_955298971_955298971</t>
  </si>
  <si>
    <t>17.02.2022 17:47:26</t>
  </si>
  <si>
    <t>17.02.2022 21:31:10</t>
  </si>
  <si>
    <t>MAHMUTLAR KÖK 45-74-M00354_HatBaşıAyırıcı_77952889 M010_77952889</t>
  </si>
  <si>
    <t>17.02.2022 17:56:28</t>
  </si>
  <si>
    <t>17.02.2022 19:20:15</t>
  </si>
  <si>
    <t>AŞAĞIKIRIKLAR DM 35-16-M00448_ÇİFTLİK SULAMA M03_2115965</t>
  </si>
  <si>
    <t>17.02.2022 18:03:15</t>
  </si>
  <si>
    <t>17.02.2022 18:19:48</t>
  </si>
  <si>
    <t>TR-9 45-74-M00009_945589575_945589575</t>
  </si>
  <si>
    <t>17.02.2022 18:07:32</t>
  </si>
  <si>
    <t>17.02.2022 18:38:20</t>
  </si>
  <si>
    <t>17.02.2022 18:21:12</t>
  </si>
  <si>
    <t>17.02.2022 20:47:04</t>
  </si>
  <si>
    <t>17.02.2022 18:17:09</t>
  </si>
  <si>
    <t>17.02.2022 19:56:16</t>
  </si>
  <si>
    <t>TR-11 45-77-L00011_TR-15 L02_72203808</t>
  </si>
  <si>
    <t>17.02.2022 18:20:32</t>
  </si>
  <si>
    <t>17.02.2022 19:47:08</t>
  </si>
  <si>
    <t>SAİP KÖYÜ TR-1 35-21-L00102_DIREK TIPI TRAFO HUCRESI H01_2085809</t>
  </si>
  <si>
    <t>17.02.2022 18:28:15</t>
  </si>
  <si>
    <t>17.02.2022 18:54:43</t>
  </si>
  <si>
    <t>L-275 35-18-L00275_11739366 f1b_5952749</t>
  </si>
  <si>
    <t>17.02.2022 18:28:39</t>
  </si>
  <si>
    <t>17.02.2022 23:55:21</t>
  </si>
  <si>
    <t>M-2486 DADAŞKENT TR-2 35-10-M02486_TRAFO M02_50112802</t>
  </si>
  <si>
    <t>17.02.2022 18:31:15</t>
  </si>
  <si>
    <t>17.02.2022 21:33:57</t>
  </si>
  <si>
    <t>DM-21/06 (CAMİ) 45-71-M00356_B_60984446_60984446</t>
  </si>
  <si>
    <t>17.02.2022 18:27:18</t>
  </si>
  <si>
    <t>17.02.2022 20:50:55</t>
  </si>
  <si>
    <t>YENİ ŞAKRAN TR-8 35-17-M00208_DIREK TIPI TRAFO HUCRESI H01_2096312</t>
  </si>
  <si>
    <t>17.02.2022 18:37:37</t>
  </si>
  <si>
    <t>17.02.2022 18:52:21</t>
  </si>
  <si>
    <t>DM-8/TR-49 45-72-L00943__72373504_72373504</t>
  </si>
  <si>
    <t>17.02.2022 18:22:15</t>
  </si>
  <si>
    <t>17.02.2022 18:52:50</t>
  </si>
  <si>
    <t>17.02.2022 23:05:30</t>
  </si>
  <si>
    <t>TR-31 35-26-M00031_956614519_956614519</t>
  </si>
  <si>
    <t>17.02.2022 18:56:48</t>
  </si>
  <si>
    <t>17.02.2022 19:35:44</t>
  </si>
  <si>
    <t>KAŞIKÇI TR-1 35-24-M00240_955229483_955229483</t>
  </si>
  <si>
    <t>17.02.2022 19:03:55</t>
  </si>
  <si>
    <t>17.02.2022 19:56:00</t>
  </si>
  <si>
    <t>K-3988 35-09-K03988_914642828_914642828</t>
  </si>
  <si>
    <t>17.02.2022 19:05:05</t>
  </si>
  <si>
    <t>18.02.2022 02:55:50</t>
  </si>
  <si>
    <t>DELEMENLER GÜZLE TR-1 45-73-M00683_A_56389565_56389565</t>
  </si>
  <si>
    <t>17.02.2022 19:13:10</t>
  </si>
  <si>
    <t>17.02.2022 20:23:41</t>
  </si>
  <si>
    <t>TR-55 KÖK 35-19-M00055_956664045_956664045</t>
  </si>
  <si>
    <t>17.02.2022 19:20:52</t>
  </si>
  <si>
    <t>17.02.2022 22:28:59</t>
  </si>
  <si>
    <t>SELENDİ TR-2 45-81-M00002_A_56386136_56386136</t>
  </si>
  <si>
    <t>17.02.2022 19:31:32</t>
  </si>
  <si>
    <t>17.02.2022 21:44:48</t>
  </si>
  <si>
    <t>DM-3/28(ALAN SK. TR) 45-71-M00082_953210464_953210464</t>
  </si>
  <si>
    <t>17.02.2022 19:41:03</t>
  </si>
  <si>
    <t>17.02.2022 23:10:41</t>
  </si>
  <si>
    <t>17.02.2022 21:55:00</t>
  </si>
  <si>
    <t>M-1918 35-10-M01918_M-1919 ÖZEL M04_66800704</t>
  </si>
  <si>
    <t>17.02.2022 19:49:58</t>
  </si>
  <si>
    <t>17.02.2022 20:14:29</t>
  </si>
  <si>
    <t>17.02.2022 19:53:19</t>
  </si>
  <si>
    <t>17.02.2022 21:15:15</t>
  </si>
  <si>
    <t>KALEMLİ TR-1 45-71-M01533_43109910_56388855_56388855</t>
  </si>
  <si>
    <t>17.02.2022 19:54:56</t>
  </si>
  <si>
    <t>17.02.2022 22:23:54</t>
  </si>
  <si>
    <t>DM-21/18A 45-71-M00476_953193233_953193233</t>
  </si>
  <si>
    <t>17.02.2022 19:55:48</t>
  </si>
  <si>
    <t>17.02.2022 23:47:41</t>
  </si>
  <si>
    <t>K-440 35-01-K00440_35-01-K00440_2374504</t>
  </si>
  <si>
    <t>17.02.2022 20:14:16</t>
  </si>
  <si>
    <t>17.02.2022 21:08:33</t>
  </si>
  <si>
    <t>17.02.2022 20:29:35</t>
  </si>
  <si>
    <t>17.02.2022 21:26:56</t>
  </si>
  <si>
    <t>17.02.2022 22:04:05</t>
  </si>
  <si>
    <t>17.02.2022 22:36:57</t>
  </si>
  <si>
    <t>K-278 35-01-K00278_910958823_910958823</t>
  </si>
  <si>
    <t>17.02.2022 22:30:57</t>
  </si>
  <si>
    <t>18.02.2022 02:16:51</t>
  </si>
  <si>
    <t>DM-3/09 (YAYLA KABİN) 45-71-M00120_953207209_953207209</t>
  </si>
  <si>
    <t>17.02.2022 22:32:11</t>
  </si>
  <si>
    <t>17.02.2022 23:35:13</t>
  </si>
  <si>
    <t>17.02.2022 22:41:30</t>
  </si>
  <si>
    <t>17.02.2022 23:14:49</t>
  </si>
  <si>
    <t>MENEMEN TR-24 35-28-L00024_A_56364096_56364096</t>
  </si>
  <si>
    <t>17.02.2022 21:34:18</t>
  </si>
  <si>
    <t>18.02.2022 01:32:23</t>
  </si>
  <si>
    <t>KAVAKLIDERE TR-12 45-73-M00145_TR-13 M02_2093005</t>
  </si>
  <si>
    <t>17.02.2022 23:09:26</t>
  </si>
  <si>
    <t>18.02.2022 01:27:40</t>
  </si>
  <si>
    <t>TR-131 35-19-L00131_A_56391416_56391416</t>
  </si>
  <si>
    <t>18.02.2022 17:48:20</t>
  </si>
  <si>
    <t>18.02.2022 22:42:12</t>
  </si>
  <si>
    <t>ÖDEMİŞ İM 35-15-A00001_ESKİ OVAKENT L15_2310686</t>
  </si>
  <si>
    <t>18.02.2022 17:16:18</t>
  </si>
  <si>
    <t>18.02.2022 17:53:17</t>
  </si>
  <si>
    <t>ÇIRPI TR-1-2/3 35-20-M00008_PAZARYERİ- KANDAK M03_66684199</t>
  </si>
  <si>
    <t>18.02.2022 09:14:28</t>
  </si>
  <si>
    <t>18.02.2022 16:58:33</t>
  </si>
  <si>
    <t>NİLSAN KÖK 35-26-M00725_EGE YEM M02_65911196</t>
  </si>
  <si>
    <t>18.02.2022 16:21:18</t>
  </si>
  <si>
    <t>18.02.2022 17:28:02</t>
  </si>
  <si>
    <t>BUCA TM 35-03-A00003_Buca-15 K23_2311286</t>
  </si>
  <si>
    <t>18.02.2022 10:33:01</t>
  </si>
  <si>
    <t>18.02.2022 11:20:09</t>
  </si>
  <si>
    <t>M-1033 35-04-M01033_912834992_912834992</t>
  </si>
  <si>
    <t>18.02.2022 22:20:22</t>
  </si>
  <si>
    <t>18.02.2022 23:51:42</t>
  </si>
  <si>
    <t>ORTAKÖY TR-1 35-15-L00474_950404620_950404620</t>
  </si>
  <si>
    <t>18.02.2022 15:45:03</t>
  </si>
  <si>
    <t>18.02.2022 19:14:27</t>
  </si>
  <si>
    <t>ADİLOBA TR-2 45-80-M00157_956533701_956533701</t>
  </si>
  <si>
    <t>18.02.2022 12:34:44</t>
  </si>
  <si>
    <t>18.02.2022 14:48:23</t>
  </si>
  <si>
    <t>18.02.2022 16:59:18</t>
  </si>
  <si>
    <t>18.02.2022 17:14:33</t>
  </si>
  <si>
    <t>TR-99 35-15-L00099_950380983_950380983</t>
  </si>
  <si>
    <t>18.02.2022 16:55:01</t>
  </si>
  <si>
    <t>18.02.2022 17:38:19</t>
  </si>
  <si>
    <t>18.02.2022 17:30:14</t>
  </si>
  <si>
    <t>18.02.2022 18:41:09</t>
  </si>
  <si>
    <t>L-182 35-18-L00182_950442627_950442627</t>
  </si>
  <si>
    <t>18.02.2022 18:20:30</t>
  </si>
  <si>
    <t>18.02.2022 20:23:30</t>
  </si>
  <si>
    <t>TR-122 35-15-M00122_950372534_950372534</t>
  </si>
  <si>
    <t>18.02.2022 11:11:58</t>
  </si>
  <si>
    <t>18.02.2022 11:30:45</t>
  </si>
  <si>
    <t>18.02.2022 16:26:04</t>
  </si>
  <si>
    <t>18.02.2022 18:36:17</t>
  </si>
  <si>
    <t>K-126 35-01-K00126_E_56377955_56377955</t>
  </si>
  <si>
    <t>18.02.2022 12:06:13</t>
  </si>
  <si>
    <t>18.02.2022 12:39:36</t>
  </si>
  <si>
    <t>18.02.2022 20:26:24</t>
  </si>
  <si>
    <t>18.02.2022 21:05:46</t>
  </si>
  <si>
    <t>18.02.2022 10:06:00</t>
  </si>
  <si>
    <t>18.02.2022 16:52:43</t>
  </si>
  <si>
    <t>PANCAR TR-6 35-26-M00903_956605440_956605440</t>
  </si>
  <si>
    <t>18.02.2022 15:52:17</t>
  </si>
  <si>
    <t>18.02.2022 17:59:00</t>
  </si>
  <si>
    <t>M-316 35-02-M00316_910016343_910016343</t>
  </si>
  <si>
    <t>18.02.2022 19:03:06</t>
  </si>
  <si>
    <t>18.02.2022 20:06:46</t>
  </si>
  <si>
    <t>TORBALI DM 35-26-M00001_TR-5 M07_2307931</t>
  </si>
  <si>
    <t>18.02.2022 14:06:00</t>
  </si>
  <si>
    <t>18.02.2022 14:27:36</t>
  </si>
  <si>
    <t>18.02.2022 08:06:46</t>
  </si>
  <si>
    <t>18.02.2022 09:28:00</t>
  </si>
  <si>
    <t>GÜLBAHÇE TR-4 35-19-L00144_956693979_956693979</t>
  </si>
  <si>
    <t>18.02.2022 14:08:07</t>
  </si>
  <si>
    <t>18.02.2022 16:00:05</t>
  </si>
  <si>
    <t>YENMİŞ KÖK 35-27-M00366_GÜVENİKSAN-ÇAMBEL 2 M01_72163711</t>
  </si>
  <si>
    <t>18.02.2022 15:41:24</t>
  </si>
  <si>
    <t>18.02.2022 16:02:44</t>
  </si>
  <si>
    <t>TR-26 35-27-M00026_99081972_99081972</t>
  </si>
  <si>
    <t>18.02.2022 09:53:29</t>
  </si>
  <si>
    <t>18.02.2022 10:45:56</t>
  </si>
  <si>
    <t>TR-114 35-26-M00114_956600982_956600982</t>
  </si>
  <si>
    <t>18.02.2022 19:20:04</t>
  </si>
  <si>
    <t>18.02.2022 20:30:23</t>
  </si>
  <si>
    <t>18.02.2022 12:14:38</t>
  </si>
  <si>
    <t>18.02.2022 12:42:40</t>
  </si>
  <si>
    <t>M-78 FULYA EVLERİ 35-14-M00078__79219048_79219048</t>
  </si>
  <si>
    <t>18.02.2022 13:48:00</t>
  </si>
  <si>
    <t>18.02.2022 14:12:00</t>
  </si>
  <si>
    <t>ÇIRPI İM 35-20-A00002_ÇIRPI-1(CAMİİ MAH) M15_2307620</t>
  </si>
  <si>
    <t>18.02.2022 10:57:51</t>
  </si>
  <si>
    <t>18.02.2022 12:26:21</t>
  </si>
  <si>
    <t>TR-1/3 45-83-M00003_PAŞATIMARI TR-1 M05_2095355</t>
  </si>
  <si>
    <t>18.02.2022 15:45:23</t>
  </si>
  <si>
    <t>18.02.2022 17:01:45</t>
  </si>
  <si>
    <t>MURADİYE DM-5/9 KÖK 45-71-M00673_DM-5/10-C M04_72117075</t>
  </si>
  <si>
    <t>18.02.2022 16:35:31</t>
  </si>
  <si>
    <t>18.02.2022 19:14:37</t>
  </si>
  <si>
    <t>DM-3/28(ALAN SK. TR) 45-71-M00082_953210546_953210546</t>
  </si>
  <si>
    <t>18.02.2022 11:53:16</t>
  </si>
  <si>
    <t>18.02.2022 15:43:59</t>
  </si>
  <si>
    <t>BAŞIBÜYÜK KÖK 45-77-L00158_HatBaşıAyırıcı_66753656 L04_66753656</t>
  </si>
  <si>
    <t>18.02.2022 09:05:00</t>
  </si>
  <si>
    <t>18.02.2022 15:48:10</t>
  </si>
  <si>
    <t>TR-11 45-77-L00011_TR-15 L02_72203741</t>
  </si>
  <si>
    <t>18.02.2022 20:43:40</t>
  </si>
  <si>
    <t>18.02.2022 22:20:30</t>
  </si>
  <si>
    <t>TR-53 35-15-M00053_TR-52 M02_66721716</t>
  </si>
  <si>
    <t>18.02.2022 00:28:26</t>
  </si>
  <si>
    <t>18.02.2022 00:52:07</t>
  </si>
  <si>
    <t>M-3406(YATIRIM REZERVE) 35-03-M03406_ M01_41964613</t>
  </si>
  <si>
    <t>18.02.2022 11:20:00</t>
  </si>
  <si>
    <t>18.02.2022 11:57:58</t>
  </si>
  <si>
    <t>BAHADIRLAR TR-3 45-79-M00124_DIREK TIPI TRAFO HUCRESI H01_2076301</t>
  </si>
  <si>
    <t>18.02.2022 18:33:47</t>
  </si>
  <si>
    <t>19.02.2022 00:33:30</t>
  </si>
  <si>
    <t>PAMUCAK KÖK 35-13-L00400_ESKİ PAMUCAK (HAVAALANI) L09_2097128</t>
  </si>
  <si>
    <t>18.02.2022 14:03:31</t>
  </si>
  <si>
    <t>18.02.2022 15:10:00</t>
  </si>
  <si>
    <t>AZİZTEPE TR-1 45-73-M00214_A_56391476_56391476</t>
  </si>
  <si>
    <t>18.02.2022 13:46:23</t>
  </si>
  <si>
    <t>18.02.2022 16:13:22</t>
  </si>
  <si>
    <t>K-3067 35-07-K03067_K-4252 K02_48177268</t>
  </si>
  <si>
    <t>18.02.2022 09:49:05</t>
  </si>
  <si>
    <t>18.02.2022 12:11:53</t>
  </si>
  <si>
    <t>GÖRDES TR-33 45-75-M00033_A_56391845_56391845</t>
  </si>
  <si>
    <t>18.02.2022 09:00:00</t>
  </si>
  <si>
    <t>18.02.2022 11:29:09</t>
  </si>
  <si>
    <t>K-1683 35-01-K01683_910957535_910957535</t>
  </si>
  <si>
    <t>18.02.2022 20:50:20</t>
  </si>
  <si>
    <t>18.02.2022 21:52:14</t>
  </si>
  <si>
    <t>YAYAKENT DM 35-24-M00209_HatBaşıAyırıcı_78438606 M05_78438606</t>
  </si>
  <si>
    <t>18.02.2022 23:02:19</t>
  </si>
  <si>
    <t>19.02.2022 00:26:26</t>
  </si>
  <si>
    <t>DM-2/34 (MEVLANA YOLU) 45-71-M00532_B_60984766_60984766</t>
  </si>
  <si>
    <t>18.02.2022 09:52:42</t>
  </si>
  <si>
    <t>K-872 35-04-K00872_B B1B_5809480</t>
  </si>
  <si>
    <t>18.02.2022 10:11:07</t>
  </si>
  <si>
    <t>18.02.2022 11:31:06</t>
  </si>
  <si>
    <t>18.02.2022 19:36:38</t>
  </si>
  <si>
    <t>18.02.2022 22:38:54</t>
  </si>
  <si>
    <t>18.02.2022 11:03:11</t>
  </si>
  <si>
    <t>18.02.2022 11:20:51</t>
  </si>
  <si>
    <t>DEDELER TR-1 45-81-M00077_A_56400588_56400588</t>
  </si>
  <si>
    <t>18.02.2022 17:54:51</t>
  </si>
  <si>
    <t>18.02.2022 18:55:12</t>
  </si>
  <si>
    <t>18.02.2022 02:05:00</t>
  </si>
  <si>
    <t>18.02.2022 02:06:08</t>
  </si>
  <si>
    <t>KARAALİ TR-1 45-71-M01470_43157777_56395539_56395539</t>
  </si>
  <si>
    <t>18.02.2022 11:51:04</t>
  </si>
  <si>
    <t>18.02.2022 13:11:55</t>
  </si>
  <si>
    <t>PANCAR KÖK 35-26-M00891_ARSLANLAR-PANCAR ENH M05_2123352</t>
  </si>
  <si>
    <t>18.02.2022 15:22:29</t>
  </si>
  <si>
    <t>18.02.2022 16:16:59</t>
  </si>
  <si>
    <t>18.02.2022 09:33:54</t>
  </si>
  <si>
    <t>18.02.2022 17:36:29</t>
  </si>
  <si>
    <t>18.02.2022 12:34:09</t>
  </si>
  <si>
    <t>18.02.2022 12:43:00</t>
  </si>
  <si>
    <t>GÖLMARMARA İM 45-85-A00001_HatBaşıAyırıcı_53135978 L28_53135978</t>
  </si>
  <si>
    <t>18.02.2022 17:02:51</t>
  </si>
  <si>
    <t>18.02.2022 22:00:44</t>
  </si>
  <si>
    <t>18.02.2022 16:09:45</t>
  </si>
  <si>
    <t>18.02.2022 16:44:00</t>
  </si>
  <si>
    <t>L-101 ÇELEBİ 35-18-L00101_6807409_56376173_56376173</t>
  </si>
  <si>
    <t>18.02.2022 09:47:11</t>
  </si>
  <si>
    <t>18.02.2022 11:51:59</t>
  </si>
  <si>
    <t>18.02.2022 09:12:00</t>
  </si>
  <si>
    <t>18.02.2022 17:23:57</t>
  </si>
  <si>
    <t>18.02.2022 11:16:08</t>
  </si>
  <si>
    <t>18.02.2022 14:49:00</t>
  </si>
  <si>
    <t>BALABANLI TR-1 35-15-L00965_C_56368956_56368956</t>
  </si>
  <si>
    <t>18.02.2022 13:28:07</t>
  </si>
  <si>
    <t>18.02.2022 18:28:18</t>
  </si>
  <si>
    <t>K-2656 35-01-K02656_912110126_912110126</t>
  </si>
  <si>
    <t>18.02.2022 10:02:28</t>
  </si>
  <si>
    <t>18.02.2022 10:30:11</t>
  </si>
  <si>
    <t>MORDOĞAN TR-41 35-21-L00164_95001215403_95001215403</t>
  </si>
  <si>
    <t>18.02.2022 09:37:47</t>
  </si>
  <si>
    <t>18.02.2022 11:33:18</t>
  </si>
  <si>
    <t>MORDOĞAN TR-38 35-21-L00165_C_56379192_56379192</t>
  </si>
  <si>
    <t>18.02.2022 17:26:08</t>
  </si>
  <si>
    <t>18.02.2022 17:54:47</t>
  </si>
  <si>
    <t>TİRE TM 35-29-A00003_SELATİN TÜNELİ M19_2313884</t>
  </si>
  <si>
    <t>18.02.2022 07:59:50</t>
  </si>
  <si>
    <t>18.02.2022 10:08:43</t>
  </si>
  <si>
    <t>L-92 35-18-L00092_950458603_950458603</t>
  </si>
  <si>
    <t>18.02.2022 15:46:23</t>
  </si>
  <si>
    <t>18.02.2022 18:29:22</t>
  </si>
  <si>
    <t>TİRE TR-8 35-29-L00008_48355836_56361391_56361391</t>
  </si>
  <si>
    <t>18.02.2022 21:23:03</t>
  </si>
  <si>
    <t>18.02.2022 23:08:01</t>
  </si>
  <si>
    <t>L-27 İZMİRLİ LİMANLAR 35-18-L00027_950453929_950453929</t>
  </si>
  <si>
    <t>18.02.2022 07:19:57</t>
  </si>
  <si>
    <t>18.02.2022 10:15:00</t>
  </si>
  <si>
    <t>18.02.2022 11:39:01</t>
  </si>
  <si>
    <t>18.02.2022 12:17:40</t>
  </si>
  <si>
    <t>MORDOĞAN TR-35 35-21-L00147_953365348_953365348</t>
  </si>
  <si>
    <t>18.02.2022 23:41:33</t>
  </si>
  <si>
    <t>19.02.2022 01:05:35</t>
  </si>
  <si>
    <t>BALLICA İM 45-72-A00005_YENİ DEREKÖY L08_2095864</t>
  </si>
  <si>
    <t>18.02.2022 13:46:15</t>
  </si>
  <si>
    <t>18.02.2022 15:22:34</t>
  </si>
  <si>
    <t>18.02.2022 13:19:00</t>
  </si>
  <si>
    <t>18.02.2022 16:37:19</t>
  </si>
  <si>
    <t>18.02.2022 09:10:00</t>
  </si>
  <si>
    <t>18.02.2022 12:50:34</t>
  </si>
  <si>
    <t>18.02.2022 09:29:22</t>
  </si>
  <si>
    <t>18.02.2022 10:08:15</t>
  </si>
  <si>
    <t>KARABURUN TR-7 35-21-L00033_95000151953_95000151953</t>
  </si>
  <si>
    <t>18.02.2022 12:23:59</t>
  </si>
  <si>
    <t>18.02.2022 14:06:30</t>
  </si>
  <si>
    <t>KARAKILIÇLI TR-1 45-71-M01555_43188514_56387497_56387497</t>
  </si>
  <si>
    <t>18.02.2022 18:04:51</t>
  </si>
  <si>
    <t>18.02.2022 20:46:11</t>
  </si>
  <si>
    <t>DM-3/19 (ESKİ TR-2/72) 45-83-L00072_915872432_915872432</t>
  </si>
  <si>
    <t>18.02.2022 11:59:35</t>
  </si>
  <si>
    <t>18.02.2022 12:51:22</t>
  </si>
  <si>
    <t>M-1442 35-04-M01442__79725839_79725839</t>
  </si>
  <si>
    <t>18.02.2022 13:55:45</t>
  </si>
  <si>
    <t>18.02.2022 15:12:40</t>
  </si>
  <si>
    <t>ZEYTİNLİOVA TR-17 45-72-L00410_DIREK TIPI TRAFO HUCRESI H01_2059845</t>
  </si>
  <si>
    <t>18.02.2022 10:28:39</t>
  </si>
  <si>
    <t>18.02.2022 12:18:52</t>
  </si>
  <si>
    <t>L-201 GÜZELÇİFTLİK 35-14-L00201_956648717_956648717</t>
  </si>
  <si>
    <t>18.02.2022 17:24:51</t>
  </si>
  <si>
    <t>18.02.2022 20:31:04</t>
  </si>
  <si>
    <t>18.02.2022 13:11:40</t>
  </si>
  <si>
    <t>18.02.2022 13:43:55</t>
  </si>
  <si>
    <t>PEKMEZCİ TR-1 45-72-M00198_B_56407835_56407835</t>
  </si>
  <si>
    <t>18.02.2022 18:07:42</t>
  </si>
  <si>
    <t>18.02.2022 20:10:11</t>
  </si>
  <si>
    <t>MEDAR DM 45-72-L00079_TR-6 L06_66588791</t>
  </si>
  <si>
    <t>18.02.2022 11:27:38</t>
  </si>
  <si>
    <t>18.02.2022 12:07:05</t>
  </si>
  <si>
    <t>ÇAMAVLU TR-2 35-16-M00124_953328196_953328196</t>
  </si>
  <si>
    <t>18.02.2022 18:38:02</t>
  </si>
  <si>
    <t>18.02.2022 21:16:34</t>
  </si>
  <si>
    <t>POYRAZDAMLARI TR-11 45-78-M00576_TR-1 GİRİŞ M01_2106471</t>
  </si>
  <si>
    <t>18.02.2022 16:43:39</t>
  </si>
  <si>
    <t>18.02.2022 18:54:10</t>
  </si>
  <si>
    <t>K-1388 35-04-K01388_912492891_912492891</t>
  </si>
  <si>
    <t>18.02.2022 21:41:18</t>
  </si>
  <si>
    <t>18.02.2022 22:30:18</t>
  </si>
  <si>
    <t>ÇAYAĞZI KÖK 35-31-L00259_KARABURÇ L06_2337272</t>
  </si>
  <si>
    <t>18.02.2022 08:38:18</t>
  </si>
  <si>
    <t>18.02.2022 09:04:00</t>
  </si>
  <si>
    <t>GÜLBAHÇE TR-2 (TR-183) 35-19-L00183_956667141_956667141</t>
  </si>
  <si>
    <t>18.02.2022 17:37:12</t>
  </si>
  <si>
    <t>18.02.2022 20:47:59</t>
  </si>
  <si>
    <t>DİNDARLI TR-2 YEŞİLOVA 45-79-M00427_A_56386109_56386109</t>
  </si>
  <si>
    <t>18.02.2022 17:58:53</t>
  </si>
  <si>
    <t>18.02.2022 20:24:18</t>
  </si>
  <si>
    <t>ALAŞEHİR TR-5 45-73-M00005__72635642_72635642</t>
  </si>
  <si>
    <t>18.02.2022 18:56:00</t>
  </si>
  <si>
    <t>18.02.2022 21:44:14</t>
  </si>
  <si>
    <t>K-4628 35-04-K04628_965676619_965676619</t>
  </si>
  <si>
    <t>18.02.2022 11:42:57</t>
  </si>
  <si>
    <t>18.02.2022 13:10:01</t>
  </si>
  <si>
    <t>DM02/TR-14  BULVAR ÜZERİ 45-73-M00031_B b7_45157820</t>
  </si>
  <si>
    <t>18.02.2022 11:08:56</t>
  </si>
  <si>
    <t>18.02.2022 13:15:45</t>
  </si>
  <si>
    <t>KIRKAĞAÇ TR-13 45-76-M00013_DIREK TIPI TRAFO HUCRESI H01_2088419</t>
  </si>
  <si>
    <t>18.02.2022 16:40:10</t>
  </si>
  <si>
    <t>18.02.2022 17:02:42</t>
  </si>
  <si>
    <t>SARUHANLI DM 45-80-M00001_AKHİSAR-1 M07_2324159</t>
  </si>
  <si>
    <t>18.02.2022 14:41:18</t>
  </si>
  <si>
    <t>18.02.2022 14:48:00</t>
  </si>
  <si>
    <t>TR-1/59A 45-71-M02142_953240577_953240577</t>
  </si>
  <si>
    <t>18.02.2022 10:53:03</t>
  </si>
  <si>
    <t>18.02.2022 15:45:58</t>
  </si>
  <si>
    <t>KIRKAĞAÇ TR-1/8 45-76-M00249_TR-13 TR-14 M02_79675667</t>
  </si>
  <si>
    <t>18.02.2022 16:39:48</t>
  </si>
  <si>
    <t>18.02.2022 16:59:40</t>
  </si>
  <si>
    <t>AZİMLİ TR-1 45-80-M00127_B_56384850_56384850</t>
  </si>
  <si>
    <t>18.02.2022 19:08:13</t>
  </si>
  <si>
    <t>18.02.2022 20:04:56</t>
  </si>
  <si>
    <t>M-2907 35-02-M02907_B C2B_5806841</t>
  </si>
  <si>
    <t>18.02.2022 15:56:33</t>
  </si>
  <si>
    <t>18.02.2022 16:37:23</t>
  </si>
  <si>
    <t>DEĞİRMENDERE DM 35-22-M00085_ÇİLEME-MALTA-SANCAKLI M08_50066611</t>
  </si>
  <si>
    <t>18.02.2022 20:55:00</t>
  </si>
  <si>
    <t>18.02.2022 21:04:00</t>
  </si>
  <si>
    <t>CEVİZLİ GARAJ TR-2 35-16-M00132_47492377_56395426_56395426</t>
  </si>
  <si>
    <t>18.02.2022 11:14:09</t>
  </si>
  <si>
    <t>18.02.2022 12:26:43</t>
  </si>
  <si>
    <t>TORBALI İM 35-26-A00001_ÖRNEK YAPI-SULAMA L05_2319157</t>
  </si>
  <si>
    <t>18.02.2022 14:08:17</t>
  </si>
  <si>
    <t>18.02.2022 14:49:56</t>
  </si>
  <si>
    <t>GÖKÇEOLUK TR-1 45-81-M00078_A_56387674_56387674</t>
  </si>
  <si>
    <t>18.02.2022 18:17:46</t>
  </si>
  <si>
    <t>18.02.2022 20:06:14</t>
  </si>
  <si>
    <t>DM-5/9 35-28-M00714_35-28-M00714_44448433</t>
  </si>
  <si>
    <t>18.02.2022 12:17:41</t>
  </si>
  <si>
    <t>18.02.2022 16:57:57</t>
  </si>
  <si>
    <t>SİYEKLİ KÖK 45-71-M00185_MALDAN M05_72256965</t>
  </si>
  <si>
    <t>18.02.2022 08:44:58</t>
  </si>
  <si>
    <t>18.02.2022 10:56:00</t>
  </si>
  <si>
    <t>YENİŞEHİR TR-1 35-29-L00510_DIREK TIPI TRAFO HUCRESI H01_2103565</t>
  </si>
  <si>
    <t>18.02.2022 10:13:48</t>
  </si>
  <si>
    <t>18.02.2022 18:26:37</t>
  </si>
  <si>
    <t>BADEMLİ TR-1 45-76-M00147_DIREK TIPI TRAFO HUCRESI H01_2084905</t>
  </si>
  <si>
    <t>18.02.2022 18:38:50</t>
  </si>
  <si>
    <t>18.02.2022 20:02:34</t>
  </si>
  <si>
    <t>L-14 SEVTUR 35-18-L00014_950440136_950440136</t>
  </si>
  <si>
    <t>18.02.2022 11:31:24</t>
  </si>
  <si>
    <t>18.02.2022 20:26:16</t>
  </si>
  <si>
    <t>M-316 35-02-M00316_C C2B_5807037</t>
  </si>
  <si>
    <t>18.02.2022 17:31:12</t>
  </si>
  <si>
    <t>18.02.2022 18:36:31</t>
  </si>
  <si>
    <t>GÖRDES TR-28 45-75-M00028_D_56394567_56394567</t>
  </si>
  <si>
    <t>18.02.2022 09:15:00</t>
  </si>
  <si>
    <t>18.02.2022 11:36:36</t>
  </si>
  <si>
    <t>KOZLUCA TR-1 45-73-M00500__72372289_72372289</t>
  </si>
  <si>
    <t>18.02.2022 14:23:00</t>
  </si>
  <si>
    <t>18.02.2022 17:28:37</t>
  </si>
  <si>
    <t>K-4949 35-01-K04949_35-01-K04949_73986127</t>
  </si>
  <si>
    <t>18.02.2022 20:38:45</t>
  </si>
  <si>
    <t>18.02.2022 20:57:12</t>
  </si>
  <si>
    <t>MENDERES DM-4/TR-1 35-22-M00004_DM-4/TR-12 M14_2104463</t>
  </si>
  <si>
    <t>18.02.2022 11:46:20</t>
  </si>
  <si>
    <t>18.02.2022 12:55:55</t>
  </si>
  <si>
    <t>AVNİ YAVUZ ÖZEL TR 35-23-M00185Ö_DIREK TIPI TRAFO HUCRESI H01_2034526</t>
  </si>
  <si>
    <t>18.02.2022 09:47:40</t>
  </si>
  <si>
    <t>18.02.2022 10:32:57</t>
  </si>
  <si>
    <t>BÜYÜKKALE TR-3 35-29-L00667_A_56402136_56402136</t>
  </si>
  <si>
    <t>18.02.2022 15:50:19</t>
  </si>
  <si>
    <t>18.02.2022 17:30:32</t>
  </si>
  <si>
    <t>18.02.2022 09:08:18</t>
  </si>
  <si>
    <t>18.02.2022 17:05:00</t>
  </si>
  <si>
    <t>18.02.2022 12:32:56</t>
  </si>
  <si>
    <t>18.02.2022 13:18:41</t>
  </si>
  <si>
    <t>PAYAMLI M-22 35-25-M00192_956644845_956644845</t>
  </si>
  <si>
    <t>18.02.2022 16:54:45</t>
  </si>
  <si>
    <t>18.02.2022 19:06:35</t>
  </si>
  <si>
    <t>ARSLANLAR TM 35-26-A00004_TORBALI M20_2307690</t>
  </si>
  <si>
    <t>18.02.2022 13:55:00</t>
  </si>
  <si>
    <t>BADEMLİ KÖK-8 (BADEMLİ TR-9) 35-30-L00097_YAHŞİBEY L02_72058469</t>
  </si>
  <si>
    <t>18.02.2022 13:45:49</t>
  </si>
  <si>
    <t>18.02.2022 14:42:44</t>
  </si>
  <si>
    <t>GÖLCÜK DM 35-15-L01153_SUBATAN L04_67177011</t>
  </si>
  <si>
    <t>18.02.2022 09:10:41</t>
  </si>
  <si>
    <t>18.02.2022 09:55:56</t>
  </si>
  <si>
    <t>ADALET DM 35-17-M00169_ÇAMLIK DM-2 M03_47289814</t>
  </si>
  <si>
    <t>18.02.2022 10:00:23</t>
  </si>
  <si>
    <t>18.02.2022 14:33:37</t>
  </si>
  <si>
    <t>L-29 ÖZLİMANLAR 35-18-L00029_950453827_950453827</t>
  </si>
  <si>
    <t>18.02.2022 09:17:50</t>
  </si>
  <si>
    <t>18.02.2022 10:29:58</t>
  </si>
  <si>
    <t>18.02.2022 14:47:44</t>
  </si>
  <si>
    <t>18.02.2022 21:56:09</t>
  </si>
  <si>
    <t>ÇIPLAK KÖK 35-29-M00126_YENİÇİFTLİK ENH M09_72189962</t>
  </si>
  <si>
    <t>18.02.2022 06:27:41</t>
  </si>
  <si>
    <t>18.02.2022 07:49:02</t>
  </si>
  <si>
    <t>M-52 DOĞANKENT SİTESİ 35-14-M00052__79007395_79007395</t>
  </si>
  <si>
    <t>18.02.2022 17:20:06</t>
  </si>
  <si>
    <t>18.02.2022 18:03:57</t>
  </si>
  <si>
    <t>SARUHANLI TR-24 45-80-M00024_956563921_956563921</t>
  </si>
  <si>
    <t>18.02.2022 17:49:30</t>
  </si>
  <si>
    <t>18.02.2022 19:26:44</t>
  </si>
  <si>
    <t>YENİKÖY TOPRAK SU TR-12 35-15-L00380_D_56397726_56397726</t>
  </si>
  <si>
    <t>18.02.2022 11:16:48</t>
  </si>
  <si>
    <t>18.02.2022 13:43:35</t>
  </si>
  <si>
    <t>K-822 35-01-K00822_911169446_911169446</t>
  </si>
  <si>
    <t>18.02.2022 16:43:03</t>
  </si>
  <si>
    <t>18.02.2022 18:34:56</t>
  </si>
  <si>
    <t>TIRAZLI KÖK 45-79-M00079_BAHARLAR M06_72036291</t>
  </si>
  <si>
    <t>18.02.2022 16:06:38</t>
  </si>
  <si>
    <t>18.02.2022 17:42:00</t>
  </si>
  <si>
    <t>M-3176(YATIRIM REZERVE) 35-03-M03176_910050147_910050147</t>
  </si>
  <si>
    <t>18.02.2022 22:48:57</t>
  </si>
  <si>
    <t>18.02.2022 23:57:22</t>
  </si>
  <si>
    <t>ÖRNEKKÖY TR-1 35-27-L00128_98924664_98924664</t>
  </si>
  <si>
    <t>18.02.2022 12:17:24</t>
  </si>
  <si>
    <t>18.02.2022 14:51:15</t>
  </si>
  <si>
    <t>TR-131 35-16-L00131_47556631_56397433_56397433</t>
  </si>
  <si>
    <t>18.02.2022 09:27:00</t>
  </si>
  <si>
    <t>18.02.2022 11:00:04</t>
  </si>
  <si>
    <t>ÇIRPI İM 35-20-A00002_TRAFO A L05_2307629</t>
  </si>
  <si>
    <t>18.02.2022 10:09:31</t>
  </si>
  <si>
    <t>18.02.2022 10:49:00</t>
  </si>
  <si>
    <t>TR-45 35-15-M00045_950375236_950375236</t>
  </si>
  <si>
    <t>18.02.2022 19:27:32</t>
  </si>
  <si>
    <t>18.02.2022 20:44:04</t>
  </si>
  <si>
    <t>DOĞANBEY KÖK 35-14-M00100_BANKSİS M03_80639784</t>
  </si>
  <si>
    <t>18.02.2022 09:23:00</t>
  </si>
  <si>
    <t>18.02.2022 17:19:35</t>
  </si>
  <si>
    <t>DEMİRCİ TR-1 35-26-M00780_942460194_942460194</t>
  </si>
  <si>
    <t>18.02.2022 18:28:59</t>
  </si>
  <si>
    <t>18.02.2022 19:09:45</t>
  </si>
  <si>
    <t>ÇEŞME İM 35-18-A00001_VAKIFLAR L06_2308114</t>
  </si>
  <si>
    <t>18.02.2022 23:33:49</t>
  </si>
  <si>
    <t>18.02.2022 23:42:43</t>
  </si>
  <si>
    <t>L-336 REİSDERE 35-18-L00336_950049375_950049375</t>
  </si>
  <si>
    <t>18.02.2022 17:58:13</t>
  </si>
  <si>
    <t>18.02.2022 22:50:32</t>
  </si>
  <si>
    <t>METAL İŞLERİ TR-16 35-22-M00116_955257367_955257367</t>
  </si>
  <si>
    <t>18.02.2022 13:46:28</t>
  </si>
  <si>
    <t>18.02.2022 14:57:55</t>
  </si>
  <si>
    <t>K-716 35-02-K00716_910154888_910154888</t>
  </si>
  <si>
    <t>18.02.2022 14:46:53</t>
  </si>
  <si>
    <t>18.02.2022 17:36:55</t>
  </si>
  <si>
    <t>M-1174 35-04-M01174_99386942_99386942</t>
  </si>
  <si>
    <t>18.02.2022 11:01:47</t>
  </si>
  <si>
    <t>18.02.2022 12:15:26</t>
  </si>
  <si>
    <t>K-907 35-04-K00907_E_56366390_56366390</t>
  </si>
  <si>
    <t>18.02.2022 16:29:14</t>
  </si>
  <si>
    <t>18.02.2022 17:35:59</t>
  </si>
  <si>
    <t>L-281 35-18-L00281__72373024_72373024</t>
  </si>
  <si>
    <t>18.02.2022 11:44:56</t>
  </si>
  <si>
    <t>18.02.2022 13:52:34</t>
  </si>
  <si>
    <t>18.02.2022 14:22:21</t>
  </si>
  <si>
    <t>18.02.2022 15:34:34</t>
  </si>
  <si>
    <t>ZEYTİNLİPARK DM (M-400) 35-17-M00400_M-500 M014_66434811</t>
  </si>
  <si>
    <t>18.02.2022 12:31:48</t>
  </si>
  <si>
    <t>18.02.2022 12:44:50</t>
  </si>
  <si>
    <t>GERMİYAN İM 35-18-A00004_ILDIR-1 L02_2064607</t>
  </si>
  <si>
    <t>18.02.2022 14:01:32</t>
  </si>
  <si>
    <t>18.02.2022 16:20:31</t>
  </si>
  <si>
    <t>PAMUCAK KÖK 35-13-L00400_SELÇUK İM L10_2326933</t>
  </si>
  <si>
    <t>18.02.2022 07:48:48</t>
  </si>
  <si>
    <t>18.02.2022 10:58:00</t>
  </si>
  <si>
    <t>BUCA TM 35-03-A00003_Buca-3 K05_2055506</t>
  </si>
  <si>
    <t>18.02.2022 00:53:00</t>
  </si>
  <si>
    <t>18.02.2022 01:12:12</t>
  </si>
  <si>
    <t>K-1168 35-01-K01168_910417881_910417881</t>
  </si>
  <si>
    <t>18.02.2022 14:13:31</t>
  </si>
  <si>
    <t>18.02.2022 15:25:30</t>
  </si>
  <si>
    <t>ELİFLİ TR-1 35-20-L00107_955198366_955198366</t>
  </si>
  <si>
    <t>18.02.2022 10:33:48</t>
  </si>
  <si>
    <t>18.02.2022 14:41:32</t>
  </si>
  <si>
    <t>M-361 35-09-M00361_97608645_97608645</t>
  </si>
  <si>
    <t>18.02.2022 12:10:19</t>
  </si>
  <si>
    <t>18.02.2022 14:41:12</t>
  </si>
  <si>
    <t>ÇİLEME TR-1 35-22-M00160_DIREK TIPI TRAFO HUCRESI H01_2126244</t>
  </si>
  <si>
    <t>18.02.2022 08:18:06</t>
  </si>
  <si>
    <t>18.02.2022 09:54:24</t>
  </si>
  <si>
    <t>SOMA DM-5/17 45-82-M00421_B_56402987_56402987</t>
  </si>
  <si>
    <t>18.02.2022 12:05:55</t>
  </si>
  <si>
    <t>18.02.2022 15:10:34</t>
  </si>
  <si>
    <t>DİKİLİ İM 35-30-A00001_DEMİRTAŞ M02_72357031</t>
  </si>
  <si>
    <t>18.02.2022 14:51:18</t>
  </si>
  <si>
    <t>18.02.2022 15:29:16</t>
  </si>
  <si>
    <t>BAHÇEARASI TR-1 35-31-L00317_956570327_956570327</t>
  </si>
  <si>
    <t>18.02.2022 17:10:52</t>
  </si>
  <si>
    <t>18.02.2022 19:32:07</t>
  </si>
  <si>
    <t>18.02.2022 11:52:31</t>
  </si>
  <si>
    <t>SANCAKLI TR-6 35-22-M00155_DIREK TIPI TRAFO HUCRESI H01_2126241</t>
  </si>
  <si>
    <t>18.02.2022 20:01:50</t>
  </si>
  <si>
    <t>18.02.2022 21:12:35</t>
  </si>
  <si>
    <t>KIŞLAKÖY KÖYÜ TR-1 45-71-M01706_953211190_953211190</t>
  </si>
  <si>
    <t>18.02.2022 16:19:36</t>
  </si>
  <si>
    <t>18.02.2022 21:57:18</t>
  </si>
  <si>
    <t>HATIPLAR TR-1 45-80-M00164_45-80-M00164_73432793</t>
  </si>
  <si>
    <t>18.02.2022 15:33:29</t>
  </si>
  <si>
    <t>TR-99 35-15-L00099_48879794_56381279_56381279</t>
  </si>
  <si>
    <t>18.02.2022 14:36:00</t>
  </si>
  <si>
    <t>18.02.2022 16:41:12</t>
  </si>
  <si>
    <t>AYAKLIKIRI TR-1 35-29-L00097_950321451_950321451</t>
  </si>
  <si>
    <t>18.02.2022 18:59:13</t>
  </si>
  <si>
    <t>18.02.2022 20:18:38</t>
  </si>
  <si>
    <t>ÖDEMİŞ İM 35-15-A00001_ÇAPUTÇU M16_2060976</t>
  </si>
  <si>
    <t>18.02.2022 12:30:00</t>
  </si>
  <si>
    <t>18.02.2022 12:30:32</t>
  </si>
  <si>
    <t>18.02.2022 17:52:21</t>
  </si>
  <si>
    <t>18.02.2022 21:06:05</t>
  </si>
  <si>
    <t>18.02.2022 07:57:14</t>
  </si>
  <si>
    <t>18.02.2022 12:03:08</t>
  </si>
  <si>
    <t>BÖLCEK-4 TR 35-16-M00025_953337049_953337049</t>
  </si>
  <si>
    <t>18.02.2022 14:12:52</t>
  </si>
  <si>
    <t>18.02.2022 16:00:14</t>
  </si>
  <si>
    <t>BARBAROS TR-3 (TR-306) 35-19-M00484__72374214_72374214</t>
  </si>
  <si>
    <t>18.02.2022 16:54:56</t>
  </si>
  <si>
    <t>18.02.2022 19:45:34</t>
  </si>
  <si>
    <t>L-512 REİSDERE 35-18-L00512_8730592_56355249_56355249</t>
  </si>
  <si>
    <t>18.02.2022 21:39:27</t>
  </si>
  <si>
    <t>18.02.2022 22:46:02</t>
  </si>
  <si>
    <t>18.02.2022 21:22:34</t>
  </si>
  <si>
    <t>18.02.2022 23:02:26</t>
  </si>
  <si>
    <t>KEMER TR-1 35-22-M00872_ H_81519098</t>
  </si>
  <si>
    <t>18.02.2022 16:47:46</t>
  </si>
  <si>
    <t>18.02.2022 18:10:55</t>
  </si>
  <si>
    <t>GÖRDES TR-19 45-75-M00019__72410707_72410707</t>
  </si>
  <si>
    <t>18.02.2022 09:13:00</t>
  </si>
  <si>
    <t>18.02.2022 11:25:34</t>
  </si>
  <si>
    <t>M-2139 35-07-M02139_912571471_912571471</t>
  </si>
  <si>
    <t>18.02.2022 17:24:46</t>
  </si>
  <si>
    <t>18.02.2022 18:28:13</t>
  </si>
  <si>
    <t>KOYUNDERE TR-10 35-28-M00156_B b1_5833295</t>
  </si>
  <si>
    <t>18.02.2022 14:54:12</t>
  </si>
  <si>
    <t>18.02.2022 13:53:38</t>
  </si>
  <si>
    <t>18.02.2022 14:10:39</t>
  </si>
  <si>
    <t>DM-2/2 ESKİ KUYUYANI 35-18-L00583_950454391_950454391</t>
  </si>
  <si>
    <t>18.02.2022 14:35:08</t>
  </si>
  <si>
    <t>18.02.2022 16:45:52</t>
  </si>
  <si>
    <t>18.02.2022 17:42:11</t>
  </si>
  <si>
    <t>18.02.2022 12:36:48</t>
  </si>
  <si>
    <t>18.02.2022 14:16:02</t>
  </si>
  <si>
    <t>SELENDİ DM 45-81-M00001_SATILMIŞ M14_2321600</t>
  </si>
  <si>
    <t>18.02.2022 15:49:48</t>
  </si>
  <si>
    <t>18.02.2022 16:43:48</t>
  </si>
  <si>
    <t>ILICA GIS TM 35-07-A00002_ILICA-9 K15_2313375</t>
  </si>
  <si>
    <t>18.02.2022 11:26:38</t>
  </si>
  <si>
    <t>18.02.2022 11:29:38</t>
  </si>
  <si>
    <t>TR-122 35-15-M00122_950372836_950372836</t>
  </si>
  <si>
    <t>18.02.2022 09:34:25</t>
  </si>
  <si>
    <t>18.02.2022 11:21:58</t>
  </si>
  <si>
    <t>L-145 DALYAN DM 35-18-L00145_8634283_56370519_56370519</t>
  </si>
  <si>
    <t>18.02.2022 21:42:07</t>
  </si>
  <si>
    <t>18.02.2022 22:03:57</t>
  </si>
  <si>
    <t>M-3078(YATIRIM REZERVE) 35-02-M03078_B_56374523_56374523</t>
  </si>
  <si>
    <t>18.02.2022 08:59:00</t>
  </si>
  <si>
    <t>18.02.2022 09:44:07</t>
  </si>
  <si>
    <t>ARMUTLU DM-2/TR-26 35-27-L00349_B_65514220_65514220</t>
  </si>
  <si>
    <t>18.02.2022 09:57:25</t>
  </si>
  <si>
    <t>18.02.2022 11:42:25</t>
  </si>
  <si>
    <t>METAL İŞLERİ TR-12 KÖK 35-22-M00112_TAHTALIÇAY-OĞLANANASI DİZDARLAR SULAMA GRUBU M04_72106699</t>
  </si>
  <si>
    <t>18.02.2022 08:49:34</t>
  </si>
  <si>
    <t>18.02.2022 10:13:02</t>
  </si>
  <si>
    <t>18.02.2022 12:10:08</t>
  </si>
  <si>
    <t>18.02.2022 12:19:10</t>
  </si>
  <si>
    <t>K-18 35-04-K00018_B B2B_5824882</t>
  </si>
  <si>
    <t>18.02.2022 10:56:41</t>
  </si>
  <si>
    <t>18.02.2022 11:55:23</t>
  </si>
  <si>
    <t>18.02.2022 22:19:33</t>
  </si>
  <si>
    <t>19.02.2022 00:10:44</t>
  </si>
  <si>
    <t>M-1538 35-01-M01538_910754050_910754050</t>
  </si>
  <si>
    <t>18.02.2022 15:16:36</t>
  </si>
  <si>
    <t>18.02.2022 17:14:09</t>
  </si>
  <si>
    <t>PAŞATIMARI TARIMSAL SULAMA TR-3 45-83-M00240_45-83-M00240_2368503</t>
  </si>
  <si>
    <t>18.02.2022 20:49:14</t>
  </si>
  <si>
    <t>18.02.2022 23:03:43</t>
  </si>
  <si>
    <t>KIRKAĞAÇ TR-11/1 45-76-M00219_HatBaşıAyırıcı_53136485 M04_53136485</t>
  </si>
  <si>
    <t>18.02.2022 09:42:10</t>
  </si>
  <si>
    <t>18.02.2022 10:57:37</t>
  </si>
  <si>
    <t>TR-292 (İM-1/TR-2) 35-19-L00292_956692498_956692498</t>
  </si>
  <si>
    <t>18.02.2022 16:59:04</t>
  </si>
  <si>
    <t>18.02.2022 17:49:44</t>
  </si>
  <si>
    <t>ADİLOBA TR-1 45-80-M00178_956533758_956533758</t>
  </si>
  <si>
    <t>18.02.2022 01:41:49</t>
  </si>
  <si>
    <t>18.02.2022 02:33:24</t>
  </si>
  <si>
    <t>18.02.2022 08:41:38</t>
  </si>
  <si>
    <t>18.02.2022 12:13:00</t>
  </si>
  <si>
    <t>MENEMEN TR-81 35-28-L00081_35-28-L00081_66740740</t>
  </si>
  <si>
    <t>18.02.2022 12:24:32</t>
  </si>
  <si>
    <t>18.02.2022 17:13:30</t>
  </si>
  <si>
    <t>SOMA TR-44 45-82-M00044_SOMA TR-44/2 M03_2091595</t>
  </si>
  <si>
    <t>18.02.2022 13:44:15</t>
  </si>
  <si>
    <t>18.02.2022 14:35:30</t>
  </si>
  <si>
    <t>K-1179 35-08-K01179_912271818_912271818</t>
  </si>
  <si>
    <t>18.02.2022 09:48:21</t>
  </si>
  <si>
    <t>18.02.2022 10:33:54</t>
  </si>
  <si>
    <t>L-424 AKTAŞ MARKET 35-18-L00424_950446567_950446567</t>
  </si>
  <si>
    <t>18.02.2022 12:53:57</t>
  </si>
  <si>
    <t>18.02.2022 14:53:19</t>
  </si>
  <si>
    <t>SAİPALTI TR-1 35-21-L00101_E_56373652_56373652</t>
  </si>
  <si>
    <t>18.02.2022 11:45:13</t>
  </si>
  <si>
    <t>18.02.2022 15:18:22</t>
  </si>
  <si>
    <t>PAMUCAK KÖK 35-13-L00400_ARVALYA L11_2326934</t>
  </si>
  <si>
    <t>18.02.2022 11:43:35</t>
  </si>
  <si>
    <t>18.02.2022 13:06:19</t>
  </si>
  <si>
    <t>K-2691 35-09-K02691_TRAFO K04_45351606</t>
  </si>
  <si>
    <t>18.02.2022 09:01:00</t>
  </si>
  <si>
    <t>18.02.2022 18:01:15</t>
  </si>
  <si>
    <t>ÇEŞMEBAŞI TR-2 45-71-M00609_45-71-M00609_2354860</t>
  </si>
  <si>
    <t>18.02.2022 16:28:23</t>
  </si>
  <si>
    <t>18.02.2022 20:01:37</t>
  </si>
  <si>
    <t>DM-14/3 45-71-M00387_95000049822_95000049822</t>
  </si>
  <si>
    <t>18.02.2022 11:00:17</t>
  </si>
  <si>
    <t>18.02.2022 14:55:22</t>
  </si>
  <si>
    <t>AŞAĞIÇOBANİSA TR-3 45-71-M00103_ M02_72236850</t>
  </si>
  <si>
    <t>18.02.2022 13:23:28</t>
  </si>
  <si>
    <t>18.02.2022 13:47:00</t>
  </si>
  <si>
    <t>SARUHANLI TR-25 45-80-M00025_TR-135 PAĞMAT ÖZEL M03_72203530</t>
  </si>
  <si>
    <t>18.02.2022 10:08:52</t>
  </si>
  <si>
    <t>18.02.2022 11:16:09</t>
  </si>
  <si>
    <t>ÇAYBAŞI DM-1/19 35-26-M00182_ M12_2038797</t>
  </si>
  <si>
    <t>18.02.2022 10:24:01</t>
  </si>
  <si>
    <t>18.02.2022 11:10:33</t>
  </si>
  <si>
    <t>TR-1 45-78-L00001_915767860_915767860</t>
  </si>
  <si>
    <t>18.02.2022 20:30:44</t>
  </si>
  <si>
    <t>18.02.2022 21:18:21</t>
  </si>
  <si>
    <t>K-4038 35-03-K04038_TRAFO K02_41944231</t>
  </si>
  <si>
    <t>18.02.2022 16:40:21</t>
  </si>
  <si>
    <t>18.02.2022 18:29:17</t>
  </si>
  <si>
    <t>AHATLAR TR-1 45-74-M00238_A_56352298_56352298</t>
  </si>
  <si>
    <t>18.02.2022 17:08:08</t>
  </si>
  <si>
    <t>18.02.2022 19:11:31</t>
  </si>
  <si>
    <t>AFŞAR TR-2 45-79-M00344_915776427_915776427</t>
  </si>
  <si>
    <t>18.02.2022 18:26:05</t>
  </si>
  <si>
    <t>18.02.2022 19:49:18</t>
  </si>
  <si>
    <t>YENİ BAĞARASI TR-4 35-23-M00210_42066963_56355777_56355777</t>
  </si>
  <si>
    <t>18.02.2022 10:47:12</t>
  </si>
  <si>
    <t>18.02.2022 11:55:27</t>
  </si>
  <si>
    <t>18.02.2022 10:09:28</t>
  </si>
  <si>
    <t>18.02.2022 10:51:36</t>
  </si>
  <si>
    <t>18.02.2022 18:00:56</t>
  </si>
  <si>
    <t>18.02.2022 19:35:24</t>
  </si>
  <si>
    <t>GÖRDES TR-32 45-75-M00032_45-75-M00032_2372952</t>
  </si>
  <si>
    <t>18.02.2022 11:32:22</t>
  </si>
  <si>
    <t>GÖRDES TR-31 45-75-M00031_45-75-M00031_2368278</t>
  </si>
  <si>
    <t>18.02.2022 09:07:00</t>
  </si>
  <si>
    <t>18.02.2022 11:34:57</t>
  </si>
  <si>
    <t>MURADİYE DM-7/1 45-71-M01854_DM-5/7 KÖK M01_2328818</t>
  </si>
  <si>
    <t>18.02.2022 09:28:02</t>
  </si>
  <si>
    <t>18.02.2022 10:52:12</t>
  </si>
  <si>
    <t>M-3439(YATIRIM REZERVE) 35-03-M03439_910082474_910082474</t>
  </si>
  <si>
    <t>18.02.2022 11:55:54</t>
  </si>
  <si>
    <t>18.02.2022 13:31:38</t>
  </si>
  <si>
    <t>TİRE TR-14 35-29-L00014_950335633_950335633</t>
  </si>
  <si>
    <t>18.02.2022 17:15:42</t>
  </si>
  <si>
    <t>18.02.2022 19:19:49</t>
  </si>
  <si>
    <t>L-512 REİSDERE 35-18-L00512_950439183_950439183</t>
  </si>
  <si>
    <t>18.02.2022 13:46:12</t>
  </si>
  <si>
    <t>18.02.2022 22:26:43</t>
  </si>
  <si>
    <t>_B_56382940_56382940</t>
  </si>
  <si>
    <t>18.02.2022 16:33:02</t>
  </si>
  <si>
    <t>18.02.2022 17:31:09</t>
  </si>
  <si>
    <t>18.02.2022 14:24:51</t>
  </si>
  <si>
    <t>18.02.2022 16:07:55</t>
  </si>
  <si>
    <t>IŞIKLAR RAHMANLAR TR-1 35-29-M00274_DIREK TIPI TRAFO HUCRESI H01_2095317</t>
  </si>
  <si>
    <t>18.02.2022 08:01:40</t>
  </si>
  <si>
    <t>18.02.2022 12:02:44</t>
  </si>
  <si>
    <t>HALİT GÖRGÜLÜ VE ARK.ÖZEL TR 45-71-M01352Ö_45-71-M01352Ö_2370496</t>
  </si>
  <si>
    <t>18.02.2022 11:23:57</t>
  </si>
  <si>
    <t>18.02.2022 13:59:40</t>
  </si>
  <si>
    <t>ESENDERE TR-1 35-21-L00108_953357233_953357233</t>
  </si>
  <si>
    <t>18.02.2022 18:38:05</t>
  </si>
  <si>
    <t>18.02.2022 19:33:36</t>
  </si>
  <si>
    <t>İSMETİYE TR-1 45-73-M00994_B_56403976_56403976</t>
  </si>
  <si>
    <t>18.02.2022 15:40:34</t>
  </si>
  <si>
    <t>18.02.2022 19:53:32</t>
  </si>
  <si>
    <t>K-4627 35-04-K04627_B_56369906_56369906</t>
  </si>
  <si>
    <t>18.02.2022 23:10:05</t>
  </si>
  <si>
    <t>19.02.2022 01:37:07</t>
  </si>
  <si>
    <t>GÖLCÜK DM 35-15-L01153_SUBATAN L04_67177075</t>
  </si>
  <si>
    <t>18.02.2022 09:56:00</t>
  </si>
  <si>
    <t>18.02.2022 18:12:00</t>
  </si>
  <si>
    <t>18.02.2022 16:11:22</t>
  </si>
  <si>
    <t>18.02.2022 17:01:22</t>
  </si>
  <si>
    <t>TİRE TR-8 35-29-L00008_950335365_950335365</t>
  </si>
  <si>
    <t>18.02.2022 19:35:33</t>
  </si>
  <si>
    <t>18.02.2022 21:38:27</t>
  </si>
  <si>
    <t>SOMA TR-23 45-82-M00023_TR-26/1-2-3-4-5 M03_83206188</t>
  </si>
  <si>
    <t>18.02.2022 17:18:48</t>
  </si>
  <si>
    <t>18.02.2022 17:41:26</t>
  </si>
  <si>
    <t>18.02.2022 18:01:00</t>
  </si>
  <si>
    <t>18.02.2022 18:10:33</t>
  </si>
  <si>
    <t>ALOSBİ TM 35-17-A00006_ŞAKRAN M05_2310717</t>
  </si>
  <si>
    <t>18.02.2022 13:15:05</t>
  </si>
  <si>
    <t>GERENKÖY TR-4 35-23-M00150_42127971_56353477_56353477</t>
  </si>
  <si>
    <t>18.02.2022 09:37:12</t>
  </si>
  <si>
    <t>18.02.2022 10:25:37</t>
  </si>
  <si>
    <t>SALUR YÖRÜK DAMLARI TR-1 45-75-M00145_945601408_945601408</t>
  </si>
  <si>
    <t>18.02.2022 21:26:39</t>
  </si>
  <si>
    <t>18.02.2022 22:58:55</t>
  </si>
  <si>
    <t>ÇİFTLİKDERE TR-1 45-73-M00546_A_56394270_56394270</t>
  </si>
  <si>
    <t>19.02.2022 09:48:19</t>
  </si>
  <si>
    <t>19.02.2022 12:42:22</t>
  </si>
  <si>
    <t>TR-109 ZEYTİNALANI 35-19-L00109_95000544634_95000544634</t>
  </si>
  <si>
    <t>19.02.2022 12:38:13</t>
  </si>
  <si>
    <t>19.02.2022 16:07:11</t>
  </si>
  <si>
    <t>M-994 35-03-M00994_910176202_910176202</t>
  </si>
  <si>
    <t>19.02.2022 09:00:07</t>
  </si>
  <si>
    <t>19.02.2022 10:04:39</t>
  </si>
  <si>
    <t>İLKKURŞUN MERKEZ TR-1 35-15-L00489_950382102_950382102</t>
  </si>
  <si>
    <t>19.02.2022 20:16:21</t>
  </si>
  <si>
    <t>19.02.2022 23:17:18</t>
  </si>
  <si>
    <t>GÜMÜLDÜR M-61 35-25-M00365_955263206_955263206</t>
  </si>
  <si>
    <t>19.02.2022 11:37:52</t>
  </si>
  <si>
    <t>19.02.2022 13:44:48</t>
  </si>
  <si>
    <t>DM-2/4 35-18-L00590_950454047_950454047</t>
  </si>
  <si>
    <t>19.02.2022 10:07:22</t>
  </si>
  <si>
    <t>19.02.2022 13:49:50</t>
  </si>
  <si>
    <t>M-1839 35-02-M01839_99854292_99854292</t>
  </si>
  <si>
    <t>19.02.2022 17:34:54</t>
  </si>
  <si>
    <t>19.02.2022 20:54:34</t>
  </si>
  <si>
    <t>TR-11 SANAYİ SİTESİ 35-19-L00011_D_56378470_56378470</t>
  </si>
  <si>
    <t>19.02.2022 11:43:07</t>
  </si>
  <si>
    <t>19.02.2022 15:50:21</t>
  </si>
  <si>
    <t>L-110 OVACIK 35-18-L00110_9311518_56353360_56353360</t>
  </si>
  <si>
    <t>19.02.2022 17:32:37</t>
  </si>
  <si>
    <t>19.02.2022 19:36:11</t>
  </si>
  <si>
    <t>ASARLIK TR-17 35-28-M00173_ASARLIK DM-(ASARLIK TR-16) M01_66530746</t>
  </si>
  <si>
    <t>19.02.2022 10:54:38</t>
  </si>
  <si>
    <t>19.02.2022 13:43:47</t>
  </si>
  <si>
    <t>BAHADIRLAR TR-1 45-79-M00126_45-79-M00126_2366359</t>
  </si>
  <si>
    <t>19.02.2022 12:24:39</t>
  </si>
  <si>
    <t>19.02.2022 13:44:47</t>
  </si>
  <si>
    <t>19.02.2022 11:05:43</t>
  </si>
  <si>
    <t>19.02.2022 11:49:35</t>
  </si>
  <si>
    <t>19.02.2022 21:55:30</t>
  </si>
  <si>
    <t>20.02.2022 00:24:59</t>
  </si>
  <si>
    <t>TR-146 35-15-M00146_TR-115 - TR-33 M02_66585691</t>
  </si>
  <si>
    <t>19.02.2022 09:07:59</t>
  </si>
  <si>
    <t>19.02.2022 17:29:00</t>
  </si>
  <si>
    <t>MURADİYE TR-5 (ESKİ MEZARLIK YANI) 45-71-M00204_HatBaşıAyırıcı_53134533 M02_53134533</t>
  </si>
  <si>
    <t>19.02.2022 20:10:19</t>
  </si>
  <si>
    <t>19.02.2022 23:28:42</t>
  </si>
  <si>
    <t>GÖLCÜK TR-6 35-15-L00322_48779252_56369008_56369008</t>
  </si>
  <si>
    <t>19.02.2022 14:36:39</t>
  </si>
  <si>
    <t>19.02.2022 16:35:18</t>
  </si>
  <si>
    <t>AHMETBEYLİ M-6 35-22-M00244_C_56354007_56354007</t>
  </si>
  <si>
    <t>19.02.2022 13:37:31</t>
  </si>
  <si>
    <t>19.02.2022 15:58:54</t>
  </si>
  <si>
    <t>MURADİYE TR-3 KÖPRÜYANI 45-71-M00254_MURADİYE TR-4/1 M02_55035469</t>
  </si>
  <si>
    <t>19.02.2022 11:34:58</t>
  </si>
  <si>
    <t>19.02.2022 13:21:08</t>
  </si>
  <si>
    <t>19.02.2022 10:31:36</t>
  </si>
  <si>
    <t>19.02.2022 12:39:55</t>
  </si>
  <si>
    <t>KARAKUYU-8 35-26-M00442_6015457_56357294_56357294</t>
  </si>
  <si>
    <t>19.02.2022 16:11:15</t>
  </si>
  <si>
    <t>19.02.2022 17:14:59</t>
  </si>
  <si>
    <t>19.02.2022 01:37:46</t>
  </si>
  <si>
    <t>19.02.2022 02:33:42</t>
  </si>
  <si>
    <t>K-188 35-01-K00188_911426339_911426339</t>
  </si>
  <si>
    <t>19.02.2022 18:15:12</t>
  </si>
  <si>
    <t>19.02.2022 19:27:19</t>
  </si>
  <si>
    <t>19.02.2022 08:37:13</t>
  </si>
  <si>
    <t>19.02.2022 18:31:54</t>
  </si>
  <si>
    <t>ASARLIK TR-20 35-28-M00170__72410361_72410361</t>
  </si>
  <si>
    <t>19.02.2022 21:58:56</t>
  </si>
  <si>
    <t>19.02.2022 23:09:31</t>
  </si>
  <si>
    <t>TR-111 ZEYTİNALANI 35-19-L00111_956670349_956670349</t>
  </si>
  <si>
    <t>19.02.2022 09:43:49</t>
  </si>
  <si>
    <t>19.02.2022 12:25:41</t>
  </si>
  <si>
    <t>MENEMEN İM 35-28-A00001_HatBaşıAyırıcı_53133531 M17_53133531</t>
  </si>
  <si>
    <t>19.02.2022 11:09:41</t>
  </si>
  <si>
    <t>19.02.2022 11:52:32</t>
  </si>
  <si>
    <t>DM-19 45-71-M00253_DM-19/02 M03_72074459</t>
  </si>
  <si>
    <t>19.02.2022 16:16:19</t>
  </si>
  <si>
    <t>19.02.2022 17:05:54</t>
  </si>
  <si>
    <t>BAHADIRLAR TR-1 45-79-M00126_A_56381979_56381979</t>
  </si>
  <si>
    <t>19.02.2022 17:55:51</t>
  </si>
  <si>
    <t>19.02.2022 18:50:56</t>
  </si>
  <si>
    <t>DM-1/40 45-71-M00052_953215610_953215610</t>
  </si>
  <si>
    <t>19.02.2022 10:02:52</t>
  </si>
  <si>
    <t>19.02.2022 11:28:46</t>
  </si>
  <si>
    <t>DİKİLİ İM 35-30-A00001_DİKİLİ-(DİKİLİ TM) M13_72357036</t>
  </si>
  <si>
    <t>19.02.2022 10:52:12</t>
  </si>
  <si>
    <t>19.02.2022 11:19:14</t>
  </si>
  <si>
    <t>ALTINTEPE TR-41 35-22-M00856_955285237_955285237</t>
  </si>
  <si>
    <t>19.02.2022 13:45:58</t>
  </si>
  <si>
    <t>19.02.2022 15:47:27</t>
  </si>
  <si>
    <t>GERELİ TR-1 35-15-L00669_950389002_950389002</t>
  </si>
  <si>
    <t>19.02.2022 12:04:48</t>
  </si>
  <si>
    <t>19.02.2022 13:01:53</t>
  </si>
  <si>
    <t>KÖPRÜBAŞI TR-26 45-86-M00026_KÖPRÜBAŞI TR-27 M03_72219578</t>
  </si>
  <si>
    <t>19.02.2022 09:05:29</t>
  </si>
  <si>
    <t>19.02.2022 16:32:02</t>
  </si>
  <si>
    <t>TR-1/3 45-83-M00003_PAŞATIMARI TR-1 M05_2331761</t>
  </si>
  <si>
    <t>19.02.2022 03:40:59</t>
  </si>
  <si>
    <t>19.02.2022 04:33:17</t>
  </si>
  <si>
    <t>BALIKLIOVA DM 35-19-L00270_BALIKLIOVA TR-3 TR-4 L05_2068679</t>
  </si>
  <si>
    <t>19.02.2022 20:40:49</t>
  </si>
  <si>
    <t>19.02.2022 22:14:42</t>
  </si>
  <si>
    <t>19.02.2022 13:54:47</t>
  </si>
  <si>
    <t>19.02.2022 15:20:37</t>
  </si>
  <si>
    <t>M-1484 35-01-M01484_911528288_911528288</t>
  </si>
  <si>
    <t>19.02.2022 22:13:58</t>
  </si>
  <si>
    <t>20.02.2022 00:37:50</t>
  </si>
  <si>
    <t>19.02.2022 12:41:30</t>
  </si>
  <si>
    <t>19.02.2022 13:30:47</t>
  </si>
  <si>
    <t>K-1924 35-10-K01924_914600362_914600362</t>
  </si>
  <si>
    <t>19.02.2022 17:04:47</t>
  </si>
  <si>
    <t>19.02.2022 17:41:54</t>
  </si>
  <si>
    <t>TR-1/50 45-83-M00050_955149249_955149249</t>
  </si>
  <si>
    <t>19.02.2022 16:13:19</t>
  </si>
  <si>
    <t>19.02.2022 18:14:00</t>
  </si>
  <si>
    <t>TR-2 GÖLCÜKLER 35-22-M00002_955261822_955261822</t>
  </si>
  <si>
    <t>19.02.2022 11:00:33</t>
  </si>
  <si>
    <t>19.02.2022 13:58:38</t>
  </si>
  <si>
    <t>SELENDİ DM 45-81-M00001_HatBaşıAyırıcı_53134864 M14_53134864</t>
  </si>
  <si>
    <t>19.02.2022 10:43:00</t>
  </si>
  <si>
    <t>19.02.2022 12:53:45</t>
  </si>
  <si>
    <t>K-1924 35-10-K01924_98098228_98098228</t>
  </si>
  <si>
    <t>19.02.2022 15:26:10</t>
  </si>
  <si>
    <t>19.02.2022 16:57:48</t>
  </si>
  <si>
    <t>K-458 35-07-K00458_A_56375245_56375245</t>
  </si>
  <si>
    <t>19.02.2022 10:13:00</t>
  </si>
  <si>
    <t>19.02.2022 12:23:44</t>
  </si>
  <si>
    <t>GÜLBAHÇE TR-4 35-19-L00144_956689546_956689546</t>
  </si>
  <si>
    <t>19.02.2022 19:15:25</t>
  </si>
  <si>
    <t>19.02.2022 21:08:29</t>
  </si>
  <si>
    <t>SARIGÖL TR-4 45-79-M00004_945557201_945557201</t>
  </si>
  <si>
    <t>19.02.2022 11:52:59</t>
  </si>
  <si>
    <t>19.02.2022 14:18:15</t>
  </si>
  <si>
    <t>SARUHANLI TR-15 45-80-M00015_SARUHANLI TR-13 M02_60962831</t>
  </si>
  <si>
    <t>19.02.2022 09:15:00</t>
  </si>
  <si>
    <t>19.02.2022 13:27:08</t>
  </si>
  <si>
    <t>SEYREK TR-1 35-28-M00371_953379116_953379116</t>
  </si>
  <si>
    <t>19.02.2022 13:55:47</t>
  </si>
  <si>
    <t>19.02.2022 14:50:47</t>
  </si>
  <si>
    <t>BALIKLIOVA TR-8 35-19-L00302_ H_81733535</t>
  </si>
  <si>
    <t>19.02.2022 12:44:15</t>
  </si>
  <si>
    <t>19.02.2022 22:08:38</t>
  </si>
  <si>
    <t>TR-7 35-15-M00007_950358527_950358527</t>
  </si>
  <si>
    <t>19.02.2022 20:48:04</t>
  </si>
  <si>
    <t>19.02.2022 21:10:35</t>
  </si>
  <si>
    <t>EVRENLİ TR-1 45-73-M00494_A_56385965_56385965</t>
  </si>
  <si>
    <t>19.02.2022 04:09:19</t>
  </si>
  <si>
    <t>19.02.2022 05:34:58</t>
  </si>
  <si>
    <t>TEKELİ TR-4 35-22-M00234_955253823_955253823</t>
  </si>
  <si>
    <t>19.02.2022 13:03:48</t>
  </si>
  <si>
    <t>19.02.2022 13:59:47</t>
  </si>
  <si>
    <t>TR-1/9 45-72-M00009_954921501_954921501</t>
  </si>
  <si>
    <t>19.02.2022 09:41:54</t>
  </si>
  <si>
    <t>19.02.2022 10:18:30</t>
  </si>
  <si>
    <t>MALDAN KÖYÜ TR-1 45-71-M01666_A_56384091_56384091</t>
  </si>
  <si>
    <t>19.02.2022 14:28:28</t>
  </si>
  <si>
    <t>19.02.2022 19:04:30</t>
  </si>
  <si>
    <t>ALAÇATI TR-3 (DÜDÜKÇÜ GEDİĞİ) 45-73-M01125__72374530_72374530</t>
  </si>
  <si>
    <t>19.02.2022 19:03:30</t>
  </si>
  <si>
    <t>20.02.2022 01:26:27</t>
  </si>
  <si>
    <t>MEHMET BABACAN SLM TR 35-26-M00177_10210977_65498581_65498581</t>
  </si>
  <si>
    <t>19.02.2022 09:28:29</t>
  </si>
  <si>
    <t>19.02.2022 11:54:23</t>
  </si>
  <si>
    <t>K-1346 35-03-K01346_K-3548 K02_41962510</t>
  </si>
  <si>
    <t>19.02.2022 09:01:32</t>
  </si>
  <si>
    <t>19.02.2022 17:00:09</t>
  </si>
  <si>
    <t>ÇERKEZ HAMİDİYE TR-1 45-82-M00259_945535646_945535646</t>
  </si>
  <si>
    <t>19.02.2022 17:25:37</t>
  </si>
  <si>
    <t>19.02.2022 20:21:19</t>
  </si>
  <si>
    <t>ÇINARLIKUYU KÖK 45-71-M00188_HatBaşıAyırıcı_53134524 M02_53134524</t>
  </si>
  <si>
    <t>19.02.2022 13:34:19</t>
  </si>
  <si>
    <t>19.02.2022 21:23:42</t>
  </si>
  <si>
    <t>ÇAPAK KÖK 35-26-M00435_DAĞKIZILCA-2 ÇIKIŞ M05_66033272</t>
  </si>
  <si>
    <t>19.02.2022 11:34:19</t>
  </si>
  <si>
    <t>19.02.2022 11:50:00</t>
  </si>
  <si>
    <t>FOÇA TR-47 35-23-L00047_950425447_950425447</t>
  </si>
  <si>
    <t>19.02.2022 00:10:38</t>
  </si>
  <si>
    <t>19.02.2022 01:10:21</t>
  </si>
  <si>
    <t>L-224 SİBAM EVLERİ 35-18-L00224_12194152_56376390_56376390</t>
  </si>
  <si>
    <t>19.02.2022 16:01:11</t>
  </si>
  <si>
    <t>19.02.2022 21:28:10</t>
  </si>
  <si>
    <t>TEKKEDERE DM 35-16-M00137_HatBaşıAyırıcı_53140703 M12_53140703</t>
  </si>
  <si>
    <t>19.02.2022 09:19:22</t>
  </si>
  <si>
    <t>19.02.2022 17:57:24</t>
  </si>
  <si>
    <t>K-2339 35-08-K02339_F F1_5835907</t>
  </si>
  <si>
    <t>19.02.2022 23:23:03</t>
  </si>
  <si>
    <t>20.02.2022 01:38:31</t>
  </si>
  <si>
    <t>GÜMÜLDÜR M-19 35-25-M00019_DAĞITIM TRAFO GÜMÜLDÜR M-19 M04_72087416</t>
  </si>
  <si>
    <t>19.02.2022 17:23:11</t>
  </si>
  <si>
    <t>19.02.2022 18:17:53</t>
  </si>
  <si>
    <t>HALİLBEYLİ TR-2 35-27-M01051_98712293_98712293</t>
  </si>
  <si>
    <t>19.02.2022 17:59:28</t>
  </si>
  <si>
    <t>19.02.2022 21:17:06</t>
  </si>
  <si>
    <t>K-1557 35-01-K01557_C_56365654_56365654</t>
  </si>
  <si>
    <t>19.02.2022 11:05:04</t>
  </si>
  <si>
    <t>19.02.2022 15:28:39</t>
  </si>
  <si>
    <t>DM-3/18 35-19-M00416_8987640 _5961379</t>
  </si>
  <si>
    <t>19.02.2022 09:56:47</t>
  </si>
  <si>
    <t>19.02.2022 10:51:27</t>
  </si>
  <si>
    <t>L-512 REİSDERE 35-18-L00512_ H_49092032</t>
  </si>
  <si>
    <t>19.02.2022 14:52:27</t>
  </si>
  <si>
    <t>19.02.2022 15:37:57</t>
  </si>
  <si>
    <t>SALİHLERALTI TANSAŞ KÖK 35-30-M00670_HatBaşıAyırıcı_53132921 M02_53132921</t>
  </si>
  <si>
    <t>19.02.2022 09:26:00</t>
  </si>
  <si>
    <t>19.02.2022 12:35:01</t>
  </si>
  <si>
    <t>19.02.2022 07:45:58</t>
  </si>
  <si>
    <t>19.02.2022 11:17:44</t>
  </si>
  <si>
    <t>TR-26 35-17-M00217_10032775_56389406_56389406</t>
  </si>
  <si>
    <t>19.02.2022 19:53:14</t>
  </si>
  <si>
    <t>19.02.2022 21:08:23</t>
  </si>
  <si>
    <t>GÖÇBEYLİ TR-6 35-16-M00021_47430308_56398995_56398995</t>
  </si>
  <si>
    <t>19.02.2022 17:44:04</t>
  </si>
  <si>
    <t>19.02.2022 22:18:29</t>
  </si>
  <si>
    <t>BEYLER ÇAYIRI TR-1 35-16-M00162_47542984_56397423_56397423</t>
  </si>
  <si>
    <t>19.02.2022 12:52:59</t>
  </si>
  <si>
    <t>19.02.2022 14:36:13</t>
  </si>
  <si>
    <t>SANCAKLI BOZKÖY KÖK 45-71-M00087_KÖY İÇİ RİNG-2 M04_61320834</t>
  </si>
  <si>
    <t>19.02.2022 11:47:03</t>
  </si>
  <si>
    <t>19.02.2022 15:45:28</t>
  </si>
  <si>
    <t>19.02.2022 06:29:36</t>
  </si>
  <si>
    <t>19.02.2022 07:27:25</t>
  </si>
  <si>
    <t>19.02.2022 09:15:14</t>
  </si>
  <si>
    <t>19.02.2022 18:21:15</t>
  </si>
  <si>
    <t>BAĞARASI TR-4 35-23-M00173_DIREK TIPI TRAFO HUCRESI H01_2057831</t>
  </si>
  <si>
    <t>19.02.2022 09:22:37</t>
  </si>
  <si>
    <t>19.02.2022 17:39:23</t>
  </si>
  <si>
    <t>M-2908 35-02-M02908_B_56378661_56378661</t>
  </si>
  <si>
    <t>19.02.2022 23:45:25</t>
  </si>
  <si>
    <t>20.02.2022 00:22:18</t>
  </si>
  <si>
    <t>TR-59 YELKENKAYA 35-19-L00059_956684868_956684868</t>
  </si>
  <si>
    <t>19.02.2022 09:49:59</t>
  </si>
  <si>
    <t>19.02.2022 11:11:34</t>
  </si>
  <si>
    <t>PAYAMLI M-16 35-25-M00167_A_56378080_56378080</t>
  </si>
  <si>
    <t>19.02.2022 17:25:09</t>
  </si>
  <si>
    <t>19.02.2022 20:10:23</t>
  </si>
  <si>
    <t>K-627 35-04-K00627_99046665_99046665</t>
  </si>
  <si>
    <t>19.02.2022 16:28:29</t>
  </si>
  <si>
    <t>19.02.2022 18:18:28</t>
  </si>
  <si>
    <t>19.02.2022 08:54:52</t>
  </si>
  <si>
    <t>19.02.2022 10:49:22</t>
  </si>
  <si>
    <t>GÜLBAHÇE TR-1 45-71-M00184_BAĞYOLU TR-1 M03_72255575</t>
  </si>
  <si>
    <t>19.02.2022 14:27:29</t>
  </si>
  <si>
    <t>19.02.2022 17:20:54</t>
  </si>
  <si>
    <t>SAĞANCI İM 35-16-A00003_SAĞANCI L03_2316402</t>
  </si>
  <si>
    <t>19.02.2022 13:47:00</t>
  </si>
  <si>
    <t>YAZIBAŞI DM-5 35-26-M00550_YAZIBAŞI HAVAI HAT M07_66074744</t>
  </si>
  <si>
    <t>19.02.2022 14:52:00</t>
  </si>
  <si>
    <t>19.02.2022 15:24:40</t>
  </si>
  <si>
    <t>AHMETLİ İM 45-84-A00001_ŞEHİR-2 L15_2314539</t>
  </si>
  <si>
    <t>19.02.2022 15:10:09</t>
  </si>
  <si>
    <t>19.02.2022 15:35:13</t>
  </si>
  <si>
    <t>L-310 35-18-L00310_9109203_56369862_56369862</t>
  </si>
  <si>
    <t>19.02.2022 09:28:26</t>
  </si>
  <si>
    <t>19.02.2022 12:15:14</t>
  </si>
  <si>
    <t>19.02.2022 16:11:48</t>
  </si>
  <si>
    <t>19.02.2022 16:58:51</t>
  </si>
  <si>
    <t>SARISU TR-1 35-31-L00078_47817009_56352576_56352576</t>
  </si>
  <si>
    <t>19.02.2022 09:07:07</t>
  </si>
  <si>
    <t>19.02.2022 11:09:28</t>
  </si>
  <si>
    <t>ULGAR TR-1 45-75-M00167_945597336_945597336</t>
  </si>
  <si>
    <t>19.02.2022 21:47:55</t>
  </si>
  <si>
    <t>19.02.2022 23:02:09</t>
  </si>
  <si>
    <t>K-963 35-02-K00963_913094286_913094286</t>
  </si>
  <si>
    <t>19.02.2022 20:12:02</t>
  </si>
  <si>
    <t>19.02.2022 22:43:19</t>
  </si>
  <si>
    <t>19.02.2022 13:41:57</t>
  </si>
  <si>
    <t>19.02.2022 14:21:18</t>
  </si>
  <si>
    <t>__72372117_72372117</t>
  </si>
  <si>
    <t>19.02.2022 02:24:57</t>
  </si>
  <si>
    <t>19.02.2022 03:25:44</t>
  </si>
  <si>
    <t>TOYGAR TR-2 45-73-M00237_B_56401579_56401579</t>
  </si>
  <si>
    <t>19.02.2022 20:32:03</t>
  </si>
  <si>
    <t>19.02.2022 22:22:02</t>
  </si>
  <si>
    <t>K-4627 35-04-K04627_35-04-K04627_2355033</t>
  </si>
  <si>
    <t>19.02.2022 19:17:01</t>
  </si>
  <si>
    <t>19.02.2022 20:33:48</t>
  </si>
  <si>
    <t>19.02.2022 08:31:59</t>
  </si>
  <si>
    <t>19.02.2022 10:17:42</t>
  </si>
  <si>
    <t>SANCAKLI BOZKÖY TR-9 45-71-M00090_953204225_953204225</t>
  </si>
  <si>
    <t>19.02.2022 22:11:12</t>
  </si>
  <si>
    <t>20.02.2022 01:32:44</t>
  </si>
  <si>
    <t>DM-3/TR-33 SEFERİHİSAR 35-14-L00299_964145179_964145179</t>
  </si>
  <si>
    <t>19.02.2022 11:02:39</t>
  </si>
  <si>
    <t>19.02.2022 12:17:38</t>
  </si>
  <si>
    <t>L-512 REİSDERE 35-18-L00512_6409444_56355807_56355807</t>
  </si>
  <si>
    <t>19.02.2022 16:10:08</t>
  </si>
  <si>
    <t>19.02.2022 20:31:54</t>
  </si>
  <si>
    <t>19.02.2022 09:06:05</t>
  </si>
  <si>
    <t>19.02.2022 17:20:47</t>
  </si>
  <si>
    <t>CEVİZLİ ASKERLER TR-4 35-31-L00323_47798507_56353010_56353010</t>
  </si>
  <si>
    <t>19.02.2022 13:23:43</t>
  </si>
  <si>
    <t>19.02.2022 14:47:56</t>
  </si>
  <si>
    <t>MORDOĞAN TR-5 35-21-L00146_A_56374876_56374876</t>
  </si>
  <si>
    <t>19.02.2022 10:38:00</t>
  </si>
  <si>
    <t>19.02.2022 11:37:27</t>
  </si>
  <si>
    <t>M-1531 35-09-M01531_35-09-M01531_2349668</t>
  </si>
  <si>
    <t>19.02.2022 09:33:17</t>
  </si>
  <si>
    <t>19.02.2022 17:12:01</t>
  </si>
  <si>
    <t>TR-96 35-16-L00096_C C1_47566010</t>
  </si>
  <si>
    <t>19.02.2022 14:05:02</t>
  </si>
  <si>
    <t>19.02.2022 16:11:43</t>
  </si>
  <si>
    <t>19.02.2022 09:13:52</t>
  </si>
  <si>
    <t>19.02.2022 19:05:27</t>
  </si>
  <si>
    <t>DM-6 35-28-M00961_95000595758_95000595758</t>
  </si>
  <si>
    <t>19.02.2022 13:42:05</t>
  </si>
  <si>
    <t>19.02.2022 15:23:30</t>
  </si>
  <si>
    <t>19.02.2022 10:25:53</t>
  </si>
  <si>
    <t>19.02.2022 11:54:34</t>
  </si>
  <si>
    <t>ÇİFTLİK TR-1 45-76-L00184_955236079_955236079</t>
  </si>
  <si>
    <t>19.02.2022 11:45:26</t>
  </si>
  <si>
    <t>19.02.2022 14:36:22</t>
  </si>
  <si>
    <t>K-1321 35-09-K01321_97791676_97791676</t>
  </si>
  <si>
    <t>19.02.2022 01:26:27</t>
  </si>
  <si>
    <t>19.02.2022 03:24:27</t>
  </si>
  <si>
    <t>TR-1/16 45-72-M00016_95001268664_95001268664</t>
  </si>
  <si>
    <t>19.02.2022 19:11:06</t>
  </si>
  <si>
    <t>19.02.2022 21:49:01</t>
  </si>
  <si>
    <t>K-1388 35-04-K01388_35-04-K01388_2370347</t>
  </si>
  <si>
    <t>19.02.2022 19:17:10</t>
  </si>
  <si>
    <t>19.02.2022 19:58:53</t>
  </si>
  <si>
    <t>K-4253 35-07-K04253_K-4254 K02_48187413</t>
  </si>
  <si>
    <t>19.02.2022 14:32:04</t>
  </si>
  <si>
    <t>19.02.2022 17:04:58</t>
  </si>
  <si>
    <t>SART TR-17 45-78-M00186_953251811_953251811</t>
  </si>
  <si>
    <t>19.02.2022 09:30:59</t>
  </si>
  <si>
    <t>19.02.2022 11:12:37</t>
  </si>
  <si>
    <t>TR-31 DEREKÖY 35-22-M00031_B_56369367_56369367</t>
  </si>
  <si>
    <t>19.02.2022 16:56:47</t>
  </si>
  <si>
    <t>19.02.2022 18:03:33</t>
  </si>
  <si>
    <t>19.02.2022 08:24:44</t>
  </si>
  <si>
    <t>19.02.2022 15:12:05</t>
  </si>
  <si>
    <t>TR-102 35-16-L00102_TR-96 L01_83184400</t>
  </si>
  <si>
    <t>19.02.2022 16:53:23</t>
  </si>
  <si>
    <t>19.02.2022 19:28:43</t>
  </si>
  <si>
    <t>19.02.2022 12:40:28</t>
  </si>
  <si>
    <t>19.02.2022 17:33:26</t>
  </si>
  <si>
    <t>19.02.2022 09:44:55</t>
  </si>
  <si>
    <t>19.02.2022 11:50:34</t>
  </si>
  <si>
    <t>K-1625 35-07-K01625_98929735_98929735</t>
  </si>
  <si>
    <t>19.02.2022 12:21:32</t>
  </si>
  <si>
    <t>19.02.2022 13:04:25</t>
  </si>
  <si>
    <t>L-428 35-18-L00428_950452681_950452681</t>
  </si>
  <si>
    <t>19.02.2022 15:31:22</t>
  </si>
  <si>
    <t>19.02.2022 23:53:46</t>
  </si>
  <si>
    <t>19.02.2022 06:40:32</t>
  </si>
  <si>
    <t>19.02.2022 07:17:00</t>
  </si>
  <si>
    <t>19.02.2022 11:19:28</t>
  </si>
  <si>
    <t>19.02.2022 13:40:48</t>
  </si>
  <si>
    <t>BAĞYURDU TR-7 (DM-1/6) 35-27-L00248_913441673_913441673</t>
  </si>
  <si>
    <t>19.02.2022 10:10:51</t>
  </si>
  <si>
    <t>19.02.2022 12:54:21</t>
  </si>
  <si>
    <t>SAFFET KARADİŞ SULAMA GRUBU 35-29-M00218_A_56361344_56361344</t>
  </si>
  <si>
    <t>19.02.2022 11:42:25</t>
  </si>
  <si>
    <t>19.02.2022 16:14:36</t>
  </si>
  <si>
    <t>EBSO TM 35-09-A00001_TR-A M03_2311190</t>
  </si>
  <si>
    <t>19.02.2022 17:48:36</t>
  </si>
  <si>
    <t>19.02.2022 18:48:49</t>
  </si>
  <si>
    <t>ÇIRPI TR-1-2/3 35-20-M00008_DAĞITIM TRAFO M01_66684195</t>
  </si>
  <si>
    <t>19.02.2022 09:16:00</t>
  </si>
  <si>
    <t>19.02.2022 17:58:13</t>
  </si>
  <si>
    <t>K-4378 35-03-K04378_35-03-K04378_41919718</t>
  </si>
  <si>
    <t>19.02.2022 19:40:23</t>
  </si>
  <si>
    <t>19.02.2022 20:47:58</t>
  </si>
  <si>
    <t>KARABURUN TR-7 35-21-L00033_95000556107_95000556107</t>
  </si>
  <si>
    <t>19.02.2022 15:57:01</t>
  </si>
  <si>
    <t>19.02.2022 18:01:46</t>
  </si>
  <si>
    <t>K-2405 35-10-K02405_35-10-K02405_47757775</t>
  </si>
  <si>
    <t>19.02.2022 05:04:33</t>
  </si>
  <si>
    <t>19.02.2022 07:38:46</t>
  </si>
  <si>
    <t>19.02.2022 14:33:17</t>
  </si>
  <si>
    <t>19.02.2022 18:06:16</t>
  </si>
  <si>
    <t>ADALA TR-2 45-78-M00289_953282793_953282793</t>
  </si>
  <si>
    <t>19.02.2022 13:05:18</t>
  </si>
  <si>
    <t>19.02.2022 13:58:12</t>
  </si>
  <si>
    <t>TURGUTLU İM 45-83-A00001_ŞEHİR-5 L14_42295572</t>
  </si>
  <si>
    <t>19.02.2022 18:26:39</t>
  </si>
  <si>
    <t>19.02.2022 19:08:00</t>
  </si>
  <si>
    <t>İSMAİL AKSOY SLM GRB TR 35-27-M00703_DIREK TIPI TRAFO HUCRESI H01_2054345</t>
  </si>
  <si>
    <t>19.02.2022 09:45:38</t>
  </si>
  <si>
    <t>19.02.2022 11:43:28</t>
  </si>
  <si>
    <t>K-9 35-01-K00009_K K1_5870860</t>
  </si>
  <si>
    <t>19.02.2022 14:30:12</t>
  </si>
  <si>
    <t>19.02.2022 16:55:17</t>
  </si>
  <si>
    <t>TİRE DM2/11 35-29-M00117_950321345_950321345</t>
  </si>
  <si>
    <t>19.02.2022 17:14:45</t>
  </si>
  <si>
    <t>19.02.2022 18:24:48</t>
  </si>
  <si>
    <t>ÇARIKBOZDAĞ TR-2 45-73-M01233_95001325691_95001325691</t>
  </si>
  <si>
    <t>19.02.2022 18:43:55</t>
  </si>
  <si>
    <t>19.02.2022 19:19:30</t>
  </si>
  <si>
    <t>ZAFER YILMAZ GRUBU 35-26-M01142_11137165_56358462_56358462</t>
  </si>
  <si>
    <t>19.02.2022 10:43:27</t>
  </si>
  <si>
    <t>19.02.2022 11:16:55</t>
  </si>
  <si>
    <t>ARDIÇ MAHALLESİ TR-9 35-21-L00130_949959187_949959187</t>
  </si>
  <si>
    <t>19.02.2022 11:24:14</t>
  </si>
  <si>
    <t>19.02.2022 12:23:53</t>
  </si>
  <si>
    <t>İĞNEDERE TR-1 35-28-M00290_B_56378262_56378262</t>
  </si>
  <si>
    <t>19.02.2022 17:29:59</t>
  </si>
  <si>
    <t>19.02.2022 17:48:52</t>
  </si>
  <si>
    <t>19.02.2022 10:41:21</t>
  </si>
  <si>
    <t>19.02.2022 13:22:08</t>
  </si>
  <si>
    <t>KÜNER TR-1 35-22-M00229_955281307_955281307</t>
  </si>
  <si>
    <t>19.02.2022 20:40:58</t>
  </si>
  <si>
    <t>19.02.2022 22:52:17</t>
  </si>
  <si>
    <t>TR-58 45-78-M00058_953261090_953261090</t>
  </si>
  <si>
    <t>19.02.2022 14:42:59</t>
  </si>
  <si>
    <t>19.02.2022 17:07:14</t>
  </si>
  <si>
    <t>GÜZELBAHÇE İM 35-10-A00001_İSTİKLAL M07_77678571</t>
  </si>
  <si>
    <t>19.02.2022 03:51:29</t>
  </si>
  <si>
    <t>19.02.2022 04:07:10</t>
  </si>
  <si>
    <t>TR-136 35-26-M00136_C_56358693_56358693</t>
  </si>
  <si>
    <t>19.02.2022 09:19:11</t>
  </si>
  <si>
    <t>19.02.2022 10:53:43</t>
  </si>
  <si>
    <t>ÇEŞME İM 35-18-A00001_VAKIFLAR L06_2053081</t>
  </si>
  <si>
    <t>19.02.2022 08:41:00</t>
  </si>
  <si>
    <t>19.02.2022 10:21:00</t>
  </si>
  <si>
    <t>K-2337 35-03-K02337_910609177_910609177</t>
  </si>
  <si>
    <t>19.02.2022 22:25:42</t>
  </si>
  <si>
    <t>20.02.2022 00:24:51</t>
  </si>
  <si>
    <t>19.02.2022 21:09:52</t>
  </si>
  <si>
    <t>19.02.2022 23:16:57</t>
  </si>
  <si>
    <t>TR-2/75 KÖK 45-83-M00771_B E05_65866328</t>
  </si>
  <si>
    <t>19.02.2022 09:23:31</t>
  </si>
  <si>
    <t>19.02.2022 10:58:08</t>
  </si>
  <si>
    <t>19.02.2022 12:48:57</t>
  </si>
  <si>
    <t>19.02.2022 13:49:10</t>
  </si>
  <si>
    <t>TR-2 35-15-M00002_DAĞITIM TRAFO TR-2 M03_66732243</t>
  </si>
  <si>
    <t>19.02.2022 18:18:57</t>
  </si>
  <si>
    <t>19.02.2022 20:48:18</t>
  </si>
  <si>
    <t>19.02.2022 09:50:00</t>
  </si>
  <si>
    <t>19.02.2022 14:14:23</t>
  </si>
  <si>
    <t>CERİTLER TR-1 35-31-L00117_B_72254145_72254145</t>
  </si>
  <si>
    <t>19.02.2022 09:06:14</t>
  </si>
  <si>
    <t>19.02.2022 12:10:04</t>
  </si>
  <si>
    <t>EMİRALEM TR-20 35-28-M00224_DIREK TIPI TRAFO HUCRESI H01_2051292</t>
  </si>
  <si>
    <t>19.02.2022 18:59:10</t>
  </si>
  <si>
    <t>19.02.2022 19:31:34</t>
  </si>
  <si>
    <t>19.02.2022 07:41:29</t>
  </si>
  <si>
    <t>19.02.2022 07:50:00</t>
  </si>
  <si>
    <t>K-1078 35-02-K01078_912739862_912739862</t>
  </si>
  <si>
    <t>19.02.2022 20:07:01</t>
  </si>
  <si>
    <t>19.02.2022 21:32:14</t>
  </si>
  <si>
    <t>L-416 KAPALI SPOR SALONU 35-18-L00416_95000656971_95000656971</t>
  </si>
  <si>
    <t>19.02.2022 14:02:01</t>
  </si>
  <si>
    <t>19.02.2022 23:01:36</t>
  </si>
  <si>
    <t>ÇUKURALTI M-18 35-25-M00066_955266815_955266815</t>
  </si>
  <si>
    <t>19.02.2022 13:08:12</t>
  </si>
  <si>
    <t>19.02.2022 14:17:35</t>
  </si>
  <si>
    <t>TR-52 35-15-M00052_DAĞITIM TRAFO TR-52 M03_66573330</t>
  </si>
  <si>
    <t>19.02.2022 10:00:37</t>
  </si>
  <si>
    <t>19.02.2022 17:35:42</t>
  </si>
  <si>
    <t>MERDİVENLİKUYU TR-2 45-78-M01347_B_81515440_81515440</t>
  </si>
  <si>
    <t>19.02.2022 10:29:46</t>
  </si>
  <si>
    <t>19.02.2022 11:34:21</t>
  </si>
  <si>
    <t>BAKLACI TR-1 45-73-M00523__82290571_82290571</t>
  </si>
  <si>
    <t>19.02.2022 11:17:27</t>
  </si>
  <si>
    <t>19.02.2022 13:49:08</t>
  </si>
  <si>
    <t>FOÇA M-258 35-23-M00258_DIREK TIPI TRAFO HUCRESI H01_2035731</t>
  </si>
  <si>
    <t>19.02.2022 15:59:34</t>
  </si>
  <si>
    <t>19.02.2022 18:42:24</t>
  </si>
  <si>
    <t>TR-1 35-15-M00001_35-15-M00001_66675318</t>
  </si>
  <si>
    <t>19.02.2022 10:23:09</t>
  </si>
  <si>
    <t>19.02.2022 13:18:07</t>
  </si>
  <si>
    <t>19.02.2022 09:44:59</t>
  </si>
  <si>
    <t>19.02.2022 11:21:00</t>
  </si>
  <si>
    <t>DM-4/TR-15 (ESKİ TR-14) 35-26-M00014_956618921_956618921</t>
  </si>
  <si>
    <t>19.02.2022 16:34:23</t>
  </si>
  <si>
    <t>19.02.2022 17:57:41</t>
  </si>
  <si>
    <t>L-57 KERVANSARAY SİTESİ 35-14-L00057_956640617_956640617</t>
  </si>
  <si>
    <t>19.02.2022 19:15:14</t>
  </si>
  <si>
    <t>19.02.2022 20:54:25</t>
  </si>
  <si>
    <t>PAŞAKÖY KÖK 45-80-M00052_YILMAZ DM M03_72063854</t>
  </si>
  <si>
    <t>19.02.2022 12:40:31</t>
  </si>
  <si>
    <t>19.02.2022 13:00:29</t>
  </si>
  <si>
    <t>T. IŞIK TARIMSAL GRUP SULAMA 35-32-L00033_946412263_946412263</t>
  </si>
  <si>
    <t>19.02.2022 15:07:16</t>
  </si>
  <si>
    <t>19.02.2022 16:15:20</t>
  </si>
  <si>
    <t>TR-146 35-15-M00146_TR-111 - TR-112 M03_66585723</t>
  </si>
  <si>
    <t>19.02.2022 11:32:35</t>
  </si>
  <si>
    <t>KULAKSIZLAR TR-2 45-72-L00856_956488766_956488766</t>
  </si>
  <si>
    <t>19.02.2022 16:54:02</t>
  </si>
  <si>
    <t>19.02.2022 20:25:07</t>
  </si>
  <si>
    <t>ÖDEMİŞ İM 35-15-A00001_TR-110 M04_2309731</t>
  </si>
  <si>
    <t>19.02.2022 08:02:19</t>
  </si>
  <si>
    <t>19.02.2022 08:03:21</t>
  </si>
  <si>
    <t>CAFERBEYLI TR-2 45-78-L00704_953279947_953279947</t>
  </si>
  <si>
    <t>19.02.2022 19:54:49</t>
  </si>
  <si>
    <t>19.02.2022 20:54:46</t>
  </si>
  <si>
    <t>MIDIKLI KÖK 45-81-M00043_KINIK M03_2101973</t>
  </si>
  <si>
    <t>19.02.2022 07:07:49</t>
  </si>
  <si>
    <t>19.02.2022 07:09:51</t>
  </si>
  <si>
    <t>SOMA DM-1 45-82-M00050_M-4 M16_60207306</t>
  </si>
  <si>
    <t>19.02.2022 12:26:27</t>
  </si>
  <si>
    <t>19.02.2022 12:31:53</t>
  </si>
  <si>
    <t>19.02.2022 09:32:00</t>
  </si>
  <si>
    <t>19.02.2022 17:32:29</t>
  </si>
  <si>
    <t>GÖKÇEN DM 35-29-M00123_SEYREKLİ M03_2104369</t>
  </si>
  <si>
    <t>19.02.2022 18:03:39</t>
  </si>
  <si>
    <t>19.02.2022 18:14:22</t>
  </si>
  <si>
    <t>HAVAOĞLU AHBAPLAR TR-1 45-81-M00072_DIREK TIPI TRAFO HUCRESI H01_2083969</t>
  </si>
  <si>
    <t>19.02.2022 14:07:00</t>
  </si>
  <si>
    <t>19.02.2022 16:37:53</t>
  </si>
  <si>
    <t>K-1497 35-02-K01497_99896883_99896883</t>
  </si>
  <si>
    <t>19.02.2022 11:40:04</t>
  </si>
  <si>
    <t>19.02.2022 16:53:22</t>
  </si>
  <si>
    <t>SARIGÖL TR-50 45-79-M00050_945560529_945560529</t>
  </si>
  <si>
    <t>19.02.2022 19:47:23</t>
  </si>
  <si>
    <t>19.02.2022 20:38:20</t>
  </si>
  <si>
    <t>TR-13 35-13-L00013_DIREK TIPI TRAFO HUCRESI H01_2052196</t>
  </si>
  <si>
    <t>19.02.2022 16:04:12</t>
  </si>
  <si>
    <t>19.02.2022 17:46:54</t>
  </si>
  <si>
    <t>MURADİYE TR-2 SU DEPOSU 45-71-M00199_966435920_966435920</t>
  </si>
  <si>
    <t>19.02.2022 00:28:37</t>
  </si>
  <si>
    <t>19.02.2022 04:55:26</t>
  </si>
  <si>
    <t>ORHANLI M-88 ORTA 35-14-M00088_956659249_956659249</t>
  </si>
  <si>
    <t>19.02.2022 10:18:52</t>
  </si>
  <si>
    <t>19.02.2022 11:48:44</t>
  </si>
  <si>
    <t>YILMAZ DM 45-80-M02976_TR-20 M03_78582829</t>
  </si>
  <si>
    <t>19.02.2022 10:55:19</t>
  </si>
  <si>
    <t>19.02.2022 11:38:07</t>
  </si>
  <si>
    <t>K-4349 35-04-K04349_99225229_99225229</t>
  </si>
  <si>
    <t>19.02.2022 17:30:50</t>
  </si>
  <si>
    <t>19.02.2022 19:03:53</t>
  </si>
  <si>
    <t>TR-111 ZEYTİNALANI 35-19-L00111_956664470_956664470</t>
  </si>
  <si>
    <t>19.02.2022 10:57:13</t>
  </si>
  <si>
    <t>19.02.2022 13:50:16</t>
  </si>
  <si>
    <t>DM-2/16 (BİM KARŞISI) 45-71-M00112_953216891_953216891</t>
  </si>
  <si>
    <t>19.02.2022 12:43:17</t>
  </si>
  <si>
    <t>19.02.2022 15:32:35</t>
  </si>
  <si>
    <t>GÖLMARMARA İM 45-85-A00001_HACIVELİLER L18_2305909</t>
  </si>
  <si>
    <t>19.02.2022 09:31:52</t>
  </si>
  <si>
    <t>19.02.2022 10:25:18</t>
  </si>
  <si>
    <t>L-10 KARADAĞ DM 35-18-L00010_FENER L06_72054836</t>
  </si>
  <si>
    <t>19.02.2022 09:31:00</t>
  </si>
  <si>
    <t>19.02.2022 10:53:01</t>
  </si>
  <si>
    <t>DEVELİ TR-4 35-22-M00286_D_56358409_56358409</t>
  </si>
  <si>
    <t>19.02.2022 10:39:30</t>
  </si>
  <si>
    <t>19.02.2022 12:54:44</t>
  </si>
  <si>
    <t>L-231 35-18-L00231_950440525_950440525</t>
  </si>
  <si>
    <t>19.02.2022 15:27:35</t>
  </si>
  <si>
    <t>19.02.2022 22:45:38</t>
  </si>
  <si>
    <t>AŞAĞIKIRIKLAR DM 35-16-M00448_BERGAMA TM-1 GİRİŞ M02_2115964</t>
  </si>
  <si>
    <t>19.02.2022 09:14:49</t>
  </si>
  <si>
    <t>19.02.2022 13:53:07</t>
  </si>
  <si>
    <t>K-2361 35-02-K02361_B_56369926_56369926</t>
  </si>
  <si>
    <t>19.02.2022 13:53:11</t>
  </si>
  <si>
    <t>19.02.2022 16:29:47</t>
  </si>
  <si>
    <t>FUNDACIK DAĞYAKA 45-75-M00291_45-75-M00291_2349761</t>
  </si>
  <si>
    <t>19.02.2022 11:49:36</t>
  </si>
  <si>
    <t>19.02.2022 13:04:39</t>
  </si>
  <si>
    <t>TOKMAKLI KÖK 45-86-M00047_ÇATALOLUK ENH.(BORLU KÖK) M01_72227668</t>
  </si>
  <si>
    <t>19.02.2022 01:26:59</t>
  </si>
  <si>
    <t>19.02.2022 06:25:32</t>
  </si>
  <si>
    <t>KAVAKLIDERE TR-12 45-73-M00145_A_56377699_56377699</t>
  </si>
  <si>
    <t>19.02.2022 11:44:44</t>
  </si>
  <si>
    <t>19.02.2022 13:15:49</t>
  </si>
  <si>
    <t>BİRGİ DM 35-15-L01013_KEMER L06_67562405</t>
  </si>
  <si>
    <t>19.02.2022 03:43:34</t>
  </si>
  <si>
    <t>19.02.2022 04:27:29</t>
  </si>
  <si>
    <t>19.02.2022 20:40:36</t>
  </si>
  <si>
    <t>19.02.2022 22:47:18</t>
  </si>
  <si>
    <t>KARAMAN TR-1 35-31-L00049_956598133_956598133</t>
  </si>
  <si>
    <t>19.02.2022 20:25:05</t>
  </si>
  <si>
    <t>19.02.2022 21:47:59</t>
  </si>
  <si>
    <t>19.02.2022 09:46:29</t>
  </si>
  <si>
    <t>19.02.2022 17:56:30</t>
  </si>
  <si>
    <t>SANCAKLI UZUNÇINAR KÖYÜ 45-71-M00566_45-71-M00566_2353872</t>
  </si>
  <si>
    <t>19.02.2022 11:06:13</t>
  </si>
  <si>
    <t>19.02.2022 14:17:39</t>
  </si>
  <si>
    <t>DM-2/10 35-26-M00828__60982489_60982489</t>
  </si>
  <si>
    <t>19.02.2022 15:11:55</t>
  </si>
  <si>
    <t>19.02.2022 17:12:23</t>
  </si>
  <si>
    <t>ÇUKURALTI M-15 35-25-M00061_955268826_955268826</t>
  </si>
  <si>
    <t>19.02.2022 16:02:17</t>
  </si>
  <si>
    <t>19.02.2022 17:52:20</t>
  </si>
  <si>
    <t>SARUHANLI TR-16 45-80-M00016_956558711_956558711</t>
  </si>
  <si>
    <t>19.02.2022 22:04:34</t>
  </si>
  <si>
    <t>19.02.2022 23:39:01</t>
  </si>
  <si>
    <t>EROĞLU TEPE TR-1 45-77-L00215_DIREK TIPI TRAFO HUCRESI H01_2055390</t>
  </si>
  <si>
    <t>19.02.2022 10:01:00</t>
  </si>
  <si>
    <t>19.02.2022 15:41:01</t>
  </si>
  <si>
    <t>KARALIK TR-1 45-72-M00206_B_65512630_65512630</t>
  </si>
  <si>
    <t>19.02.2022 10:28:25</t>
  </si>
  <si>
    <t>19.02.2022 18:04:07</t>
  </si>
  <si>
    <t>19.02.2022 15:40:32</t>
  </si>
  <si>
    <t>19.02.2022 19:30:44</t>
  </si>
  <si>
    <t>TEKKEDERE DM 35-16-M00137_KAZIKBAĞLAR M12_2118603</t>
  </si>
  <si>
    <t>19.02.2022 17:55:50</t>
  </si>
  <si>
    <t>19.02.2022 18:18:07</t>
  </si>
  <si>
    <t>UĞURLU KÖK 45-86-M00045_KAVAKYERİ YEŞİLKÖY M03_72226052</t>
  </si>
  <si>
    <t>19.02.2022 03:06:49</t>
  </si>
  <si>
    <t>19.02.2022 06:45:16</t>
  </si>
  <si>
    <t>K-448 35-04-K00448_912633179_912633179</t>
  </si>
  <si>
    <t>19.02.2022 11:23:20</t>
  </si>
  <si>
    <t>19.02.2022 14:27:42</t>
  </si>
  <si>
    <t>DM-4/14E 45-71-M02099_95000648306_95000648306</t>
  </si>
  <si>
    <t>19.02.2022 22:24:35</t>
  </si>
  <si>
    <t>19.02.2022 23:51:25</t>
  </si>
  <si>
    <t>19.02.2022 14:30:05</t>
  </si>
  <si>
    <t>19.02.2022 15:53:04</t>
  </si>
  <si>
    <t>L-296 35-18-L00296_950449065_950449065</t>
  </si>
  <si>
    <t>19.02.2022 12:51:35</t>
  </si>
  <si>
    <t>19.02.2022 14:08:36</t>
  </si>
  <si>
    <t>19.02.2022 07:43:24</t>
  </si>
  <si>
    <t>19.02.2022 08:49:49</t>
  </si>
  <si>
    <t>K-122 35-01-K00122_911326087_911326087</t>
  </si>
  <si>
    <t>19.02.2022 18:43:30</t>
  </si>
  <si>
    <t>19.02.2022 21:16:46</t>
  </si>
  <si>
    <t>SELENDİ DM 45-81-M00001_ESKİ SELENDİ M16_2079217</t>
  </si>
  <si>
    <t>19.02.2022 11:33:09</t>
  </si>
  <si>
    <t>19.02.2022 11:34:13</t>
  </si>
  <si>
    <t>19.02.2022 12:10:00</t>
  </si>
  <si>
    <t>19.02.2022 13:41:36</t>
  </si>
  <si>
    <t>19.02.2022 09:43:48</t>
  </si>
  <si>
    <t>19.02.2022 10:49:11</t>
  </si>
  <si>
    <t>TR-1 35-15-M00001_48879929_56364041_56364041</t>
  </si>
  <si>
    <t>19.02.2022 13:09:20</t>
  </si>
  <si>
    <t>19.02.2022 14:40:24</t>
  </si>
  <si>
    <t>TR-1/2 45-72-M00002_956494632_956494632</t>
  </si>
  <si>
    <t>19.02.2022 15:43:34</t>
  </si>
  <si>
    <t>19.02.2022 17:43:17</t>
  </si>
  <si>
    <t>M-336 (DM-3/TR-3) 35-14-M00336_95000633884_95000633884</t>
  </si>
  <si>
    <t>19.02.2022 10:16:09</t>
  </si>
  <si>
    <t>19.02.2022 11:02:22</t>
  </si>
  <si>
    <t>K-60 35-01-K00060_C C1_5869326</t>
  </si>
  <si>
    <t>19.02.2022 09:16:27</t>
  </si>
  <si>
    <t>19.02.2022 16:13:14</t>
  </si>
  <si>
    <t>DM-2/TR-20 35-22-M00853_TR-51 (ALTINTEPE) M01_66057540</t>
  </si>
  <si>
    <t>19.02.2022 08:50:29</t>
  </si>
  <si>
    <t>19.02.2022 09:12:18</t>
  </si>
  <si>
    <t>DM-1/TR-8 URLA 35-19-M00466_956663029_956663029</t>
  </si>
  <si>
    <t>19.02.2022 11:01:14</t>
  </si>
  <si>
    <t>19.02.2022 15:59:51</t>
  </si>
  <si>
    <t>TR-2 GÖLCÜKLER 35-22-M00002_955288166_955288166</t>
  </si>
  <si>
    <t>19.02.2022 16:37:02</t>
  </si>
  <si>
    <t>19.02.2022 17:45:25</t>
  </si>
  <si>
    <t>MUSTAFA ÇAKMAK VE ARKADAŞLARI TR 35-24-M00028_DIREK TIPI TRAFO HUCRESI H01_2038338</t>
  </si>
  <si>
    <t>19.02.2022 10:40:13</t>
  </si>
  <si>
    <t>19.02.2022 12:51:09</t>
  </si>
  <si>
    <t>M-1224 35-01-M01224_911699315_911699315</t>
  </si>
  <si>
    <t>19.02.2022 17:54:33</t>
  </si>
  <si>
    <t>19.02.2022 22:34:17</t>
  </si>
  <si>
    <t>K-525 35-04-K00525_B B1B_5786421</t>
  </si>
  <si>
    <t>19.02.2022 06:52:52</t>
  </si>
  <si>
    <t>19.02.2022 10:18:04</t>
  </si>
  <si>
    <t>KESİKKÖY DM 35-28-M00309_SAKIPAĞA KÖK M09_2052537</t>
  </si>
  <si>
    <t>19.02.2022 12:01:56</t>
  </si>
  <si>
    <t>19.02.2022 13:12:11</t>
  </si>
  <si>
    <t>KULA İM 45-77-A00001_HatBaşıAyırıcı_80021704 M07_80021704</t>
  </si>
  <si>
    <t>19.02.2022 17:07:52</t>
  </si>
  <si>
    <t>19.02.2022 18:30:42</t>
  </si>
  <si>
    <t>TR-1/70 45-72-M00070_TR-1/71 M03_83462613</t>
  </si>
  <si>
    <t>19.02.2022 09:09:23</t>
  </si>
  <si>
    <t>19.02.2022 16:39:39</t>
  </si>
  <si>
    <t>19.02.2022 12:16:56</t>
  </si>
  <si>
    <t>19.02.2022 17:05:13</t>
  </si>
  <si>
    <t>HANIMO TR-1 45-74-M00101_45-74-M00101_2376492</t>
  </si>
  <si>
    <t>19.02.2022 09:17:00</t>
  </si>
  <si>
    <t>19.02.2022 12:21:51</t>
  </si>
  <si>
    <t>K-765 35-01-K00765_912409852_912409852</t>
  </si>
  <si>
    <t>19.02.2022 23:19:10</t>
  </si>
  <si>
    <t>20.02.2022 00:57:49</t>
  </si>
  <si>
    <t>TR-1-4/5 KİLİSE KABİN 35-20-L00028_955195160_955195160</t>
  </si>
  <si>
    <t>19.02.2022 16:43:55</t>
  </si>
  <si>
    <t>19.02.2022 21:17:44</t>
  </si>
  <si>
    <t>SOMA TR-14 45-82-M00014_945528754_945528754</t>
  </si>
  <si>
    <t>19.02.2022 06:31:55</t>
  </si>
  <si>
    <t>19.02.2022 07:41:48</t>
  </si>
  <si>
    <t>L-306 35-18-L00306_95001278078_95001278078</t>
  </si>
  <si>
    <t>19.02.2022 13:10:52</t>
  </si>
  <si>
    <t>19.02.2022 14:42:53</t>
  </si>
  <si>
    <t>M-223 35-14-M00223_956642983_956642983</t>
  </si>
  <si>
    <t>19.02.2022 12:28:28</t>
  </si>
  <si>
    <t>YEŞİLKENT SİTESİ 35-30-M00301_B B2b_42777891</t>
  </si>
  <si>
    <t>19.02.2022 14:52:14</t>
  </si>
  <si>
    <t>19.02.2022 17:15:10</t>
  </si>
  <si>
    <t>SELCE TR-1 45-73-M00716_ H_65887446</t>
  </si>
  <si>
    <t>19.02.2022 18:30:19</t>
  </si>
  <si>
    <t>19.02.2022 19:33:41</t>
  </si>
  <si>
    <t>K-273 35-01-K00273_E 1E_5861086</t>
  </si>
  <si>
    <t>19.02.2022 09:27:00</t>
  </si>
  <si>
    <t>19.02.2022 16:13:22</t>
  </si>
  <si>
    <t>SARUHANLI DM 45-80-M00001_SARUHANLI ŞEHİR-2 M04_2086369</t>
  </si>
  <si>
    <t>20.02.2022 13:12:19</t>
  </si>
  <si>
    <t>20.02.2022 15:34:00</t>
  </si>
  <si>
    <t>KAYACIK TR-1 45-75-M00209_945617069_945617069</t>
  </si>
  <si>
    <t>20.02.2022 19:33:37</t>
  </si>
  <si>
    <t>20.02.2022 21:41:30</t>
  </si>
  <si>
    <t>MENDERES DM-2/TR-1 35-22-M00300_MENDERES-1 M17_2328468</t>
  </si>
  <si>
    <t>20.02.2022 09:07:00</t>
  </si>
  <si>
    <t>20.02.2022 09:19:19</t>
  </si>
  <si>
    <t>ARIKBAŞI TR-1 35-20-L00218_DIREK TIPI TRAFO HUCRESI H01_2049523</t>
  </si>
  <si>
    <t>20.02.2022 00:38:54</t>
  </si>
  <si>
    <t>20.02.2022 04:20:17</t>
  </si>
  <si>
    <t>TR-148 35-19-L00148_956698192_956698192</t>
  </si>
  <si>
    <t>20.02.2022 16:30:19</t>
  </si>
  <si>
    <t>20.02.2022 18:10:03</t>
  </si>
  <si>
    <t>ÇIRPI İM 35-20-A00002_ÇIPPI TİRE SULAMA M10_2056274</t>
  </si>
  <si>
    <t>20.02.2022 17:19:21</t>
  </si>
  <si>
    <t>20.02.2022 17:52:29</t>
  </si>
  <si>
    <t>TR-24 35-30-L00024_35-30-L00024_2375530</t>
  </si>
  <si>
    <t>20.02.2022 09:59:03</t>
  </si>
  <si>
    <t>20.02.2022 15:08:49</t>
  </si>
  <si>
    <t>DEMİRCİ TM 45-74-A00001_HatBaşıAyırıcı_53135307 M15_53135307</t>
  </si>
  <si>
    <t>20.02.2022 10:31:45</t>
  </si>
  <si>
    <t>20.02.2022 12:04:21</t>
  </si>
  <si>
    <t>TR-32 35-19-M00032_956667000_956667000</t>
  </si>
  <si>
    <t>20.02.2022 15:43:20</t>
  </si>
  <si>
    <t>20.02.2022 16:53:33</t>
  </si>
  <si>
    <t>ÇUKURKÖY TR-1 35-28-M00212_35-28-M00212_2369245</t>
  </si>
  <si>
    <t>20.02.2022 10:03:01</t>
  </si>
  <si>
    <t>20.02.2022 10:33:44</t>
  </si>
  <si>
    <t>TR-123 35-16-L00123_TR-112 L01_72037605</t>
  </si>
  <si>
    <t>20.02.2022 10:44:59</t>
  </si>
  <si>
    <t>20.02.2022 15:47:07</t>
  </si>
  <si>
    <t>K-766 35-04-K00766_99227397_99227397</t>
  </si>
  <si>
    <t>20.02.2022 08:28:05</t>
  </si>
  <si>
    <t>20.02.2022 14:25:46</t>
  </si>
  <si>
    <t>ARMAK KÖK 35-26-M00558_BAL-ET M02_65935534</t>
  </si>
  <si>
    <t>20.02.2022 12:07:03</t>
  </si>
  <si>
    <t>20.02.2022 12:28:25</t>
  </si>
  <si>
    <t>ULUKENT DM-3/17 35-28-M00057_953375408_953375408</t>
  </si>
  <si>
    <t>20.02.2022 22:51:00</t>
  </si>
  <si>
    <t>21.02.2022 00:35:22</t>
  </si>
  <si>
    <t>20.02.2022 12:58:46</t>
  </si>
  <si>
    <t>20.02.2022 14:59:51</t>
  </si>
  <si>
    <t>BAĞARASI TR-14 35-23-M00361_B_79385436_79385436</t>
  </si>
  <si>
    <t>20.02.2022 15:04:46</t>
  </si>
  <si>
    <t>20.02.2022 16:27:04</t>
  </si>
  <si>
    <t>TR-138 35-16-L00138_953317309_953317309</t>
  </si>
  <si>
    <t>20.02.2022 15:51:47</t>
  </si>
  <si>
    <t>HAYRİ ALADAĞ TARIMSAL SULAMA 45-78-M00236_45-78-M00236_2353108</t>
  </si>
  <si>
    <t>20.02.2022 11:23:45</t>
  </si>
  <si>
    <t>20.02.2022 13:25:39</t>
  </si>
  <si>
    <t>M-362 35-09-M00362_M-1148 M02_47555428</t>
  </si>
  <si>
    <t>20.02.2022 09:10:00</t>
  </si>
  <si>
    <t>20.02.2022 17:48:58</t>
  </si>
  <si>
    <t>DEMİRCİLİ DM 35-15-L00895_SEYREKLİ L07_2335949</t>
  </si>
  <si>
    <t>20.02.2022 17:11:59</t>
  </si>
  <si>
    <t>20.02.2022 18:53:29</t>
  </si>
  <si>
    <t>MEDAR TR-8 45-72-L00285_49607569_56392891_56392891</t>
  </si>
  <si>
    <t>20.02.2022 16:11:34</t>
  </si>
  <si>
    <t>20.02.2022 17:17:51</t>
  </si>
  <si>
    <t>ZEYTİNALANI TR-116 35-19-L00116_956670713_956670713</t>
  </si>
  <si>
    <t>20.02.2022 11:41:30</t>
  </si>
  <si>
    <t>20.02.2022 13:58:21</t>
  </si>
  <si>
    <t>TR-65 MOBİL ÖNÜ 35-19-L00065_956669310_956669310</t>
  </si>
  <si>
    <t>20.02.2022 08:58:28</t>
  </si>
  <si>
    <t>20.02.2022 11:11:10</t>
  </si>
  <si>
    <t>L-310 35-18-L00310_950438022_950438022</t>
  </si>
  <si>
    <t>20.02.2022 15:31:57</t>
  </si>
  <si>
    <t>20.02.2022 17:24:46</t>
  </si>
  <si>
    <t>TR-2/95 45-83-L00095_955176342_955176342</t>
  </si>
  <si>
    <t>20.02.2022 16:37:44</t>
  </si>
  <si>
    <t>20.02.2022 17:50:22</t>
  </si>
  <si>
    <t>AHMETLİ TR-74 KURTULUŞ 45-84-L00074_45-84-L00074_2367459</t>
  </si>
  <si>
    <t>20.02.2022 10:00:33</t>
  </si>
  <si>
    <t>20.02.2022 11:05:39</t>
  </si>
  <si>
    <t>DM-5/11 35-26-M00804_956629226_956629226</t>
  </si>
  <si>
    <t>20.02.2022 08:03:17</t>
  </si>
  <si>
    <t>20.02.2022 09:19:42</t>
  </si>
  <si>
    <t>GÜZELKÖY KÖK 45-71-M00123_HatBaşıAyırıcı_53134636 M07_53134636</t>
  </si>
  <si>
    <t>20.02.2022 12:12:54</t>
  </si>
  <si>
    <t>20.02.2022 14:45:33</t>
  </si>
  <si>
    <t>_A_56407315_56407315</t>
  </si>
  <si>
    <t>20.02.2022 15:45:27</t>
  </si>
  <si>
    <t>20.02.2022 17:07:40</t>
  </si>
  <si>
    <t>_A_56384156_56384156</t>
  </si>
  <si>
    <t>20.02.2022 22:52:28</t>
  </si>
  <si>
    <t>20.02.2022 23:45:08</t>
  </si>
  <si>
    <t>DEMİRKÖPRÜ TM 45-78-A00005_KÖPRÜBAŞI M07_2096283</t>
  </si>
  <si>
    <t>20.02.2022 21:11:39</t>
  </si>
  <si>
    <t>20.02.2022 21:18:00</t>
  </si>
  <si>
    <t>20.02.2022 01:43:32</t>
  </si>
  <si>
    <t>20.02.2022 04:39:43</t>
  </si>
  <si>
    <t>GÖKTEPE TR-2 35-28-M00270_953379071_953379071</t>
  </si>
  <si>
    <t>20.02.2022 11:43:24</t>
  </si>
  <si>
    <t>20.02.2022 12:22:21</t>
  </si>
  <si>
    <t>TR-52 35-15-M00052_950350578_950350578</t>
  </si>
  <si>
    <t>20.02.2022 14:36:29</t>
  </si>
  <si>
    <t>20.02.2022 17:04:55</t>
  </si>
  <si>
    <t>EMİRALEM TR-10 35-28-M00235_953394915_953394915</t>
  </si>
  <si>
    <t>20.02.2022 13:46:43</t>
  </si>
  <si>
    <t>20.02.2022 17:17:18</t>
  </si>
  <si>
    <t>BALIKLI KAYADİBİ TR-1 45-75-M00220_A_56388838_56388838</t>
  </si>
  <si>
    <t>20.02.2022 12:26:08</t>
  </si>
  <si>
    <t>20.02.2022 13:44:31</t>
  </si>
  <si>
    <t>M-2846 35-03-M02846_ M01_82471945</t>
  </si>
  <si>
    <t>20.02.2022 11:54:23</t>
  </si>
  <si>
    <t>20.02.2022 12:44:01</t>
  </si>
  <si>
    <t>SUBATAN TR-6 35-15-L00341_A_56367912_56367912</t>
  </si>
  <si>
    <t>20.02.2022 08:35:59</t>
  </si>
  <si>
    <t>20.02.2022 11:23:19</t>
  </si>
  <si>
    <t>M-2438 35-02-M02438__83786780_83786780</t>
  </si>
  <si>
    <t>20.02.2022 14:22:48</t>
  </si>
  <si>
    <t>20.02.2022 15:53:36</t>
  </si>
  <si>
    <t>MENEMEN TR-64 35-28-L00064__72410394_72410394</t>
  </si>
  <si>
    <t>20.02.2022 08:31:35</t>
  </si>
  <si>
    <t>20.02.2022 08:51:40</t>
  </si>
  <si>
    <t>20.02.2022 16:41:43</t>
  </si>
  <si>
    <t>20.02.2022 17:10:02</t>
  </si>
  <si>
    <t>M-1251 35-01-M01251_913065185_913065185</t>
  </si>
  <si>
    <t>20.02.2022 17:34:35</t>
  </si>
  <si>
    <t>20.02.2022 18:56:56</t>
  </si>
  <si>
    <t>KARŞIYAKA GIS TM 35-04-A00002_Karşıyaka-14 K23_2309963</t>
  </si>
  <si>
    <t>20.02.2022 21:32:59</t>
  </si>
  <si>
    <t>20.02.2022 22:50:22</t>
  </si>
  <si>
    <t>KARAMAN TR-1 35-31-L00049_956598026_956598026</t>
  </si>
  <si>
    <t>20.02.2022 09:21:39</t>
  </si>
  <si>
    <t>20.02.2022 10:28:41</t>
  </si>
  <si>
    <t>20.02.2022 08:52:39</t>
  </si>
  <si>
    <t>20.02.2022 11:31:00</t>
  </si>
  <si>
    <t>20.02.2022 14:39:54</t>
  </si>
  <si>
    <t>20.02.2022 15:01:43</t>
  </si>
  <si>
    <t>TR-1-5/12 35-20-L00061_955211784_955211784</t>
  </si>
  <si>
    <t>20.02.2022 16:20:14</t>
  </si>
  <si>
    <t>20.02.2022 17:52:08</t>
  </si>
  <si>
    <t>TURGUTLU TR-1/1 DM 45-83-M00001_KAPTANOĞLU M07_72159670</t>
  </si>
  <si>
    <t>20.02.2022 10:01:00</t>
  </si>
  <si>
    <t>20.02.2022 10:34:00</t>
  </si>
  <si>
    <t>TR-24 35-17-M00024_M-27 M01_72301460</t>
  </si>
  <si>
    <t>20.02.2022 12:04:42</t>
  </si>
  <si>
    <t>20.02.2022 13:35:13</t>
  </si>
  <si>
    <t>TR-44 35-16-L00044_953317330_953317330</t>
  </si>
  <si>
    <t>20.02.2022 10:33:13</t>
  </si>
  <si>
    <t>20.02.2022 11:16:33</t>
  </si>
  <si>
    <t>K-294 35-04-K00294_TRAFO K04_2313998</t>
  </si>
  <si>
    <t>20.02.2022 23:30:20</t>
  </si>
  <si>
    <t>21.02.2022 00:35:37</t>
  </si>
  <si>
    <t>K-55 35-04-K00055_B B1B_5807324</t>
  </si>
  <si>
    <t>20.02.2022 16:06:25</t>
  </si>
  <si>
    <t>20.02.2022 17:06:20</t>
  </si>
  <si>
    <t>BOZKÖY-1 35-26-M00480_6712465_56358873_56358873</t>
  </si>
  <si>
    <t>20.02.2022 12:48:49</t>
  </si>
  <si>
    <t>20.02.2022 15:20:46</t>
  </si>
  <si>
    <t>AHMETAĞA TR-12 45-79-M00317_45-79-M00317_2349050</t>
  </si>
  <si>
    <t>20.02.2022 15:25:10</t>
  </si>
  <si>
    <t>20.02.2022 16:45:47</t>
  </si>
  <si>
    <t>TR-131 35-19-L00131_956669194_956669194</t>
  </si>
  <si>
    <t>20.02.2022 13:26:46</t>
  </si>
  <si>
    <t>20.02.2022 15:19:25</t>
  </si>
  <si>
    <t>K-930 35-04-K00930_99313099_99313099</t>
  </si>
  <si>
    <t>20.02.2022 14:53:25</t>
  </si>
  <si>
    <t>20.02.2022 15:49:32</t>
  </si>
  <si>
    <t>20.02.2022 18:21:41</t>
  </si>
  <si>
    <t>20.02.2022 19:32:28</t>
  </si>
  <si>
    <t>OSMANGAZİ İM 35-02-A00004_TR-2 34.5 M16_2310314</t>
  </si>
  <si>
    <t>20.02.2022 03:15:16</t>
  </si>
  <si>
    <t>20.02.2022 03:29:00</t>
  </si>
  <si>
    <t>ALAÇATI TR-1 45-73-M00587_B_56401742_56401742</t>
  </si>
  <si>
    <t>20.02.2022 08:42:50</t>
  </si>
  <si>
    <t>20.02.2022 11:55:26</t>
  </si>
  <si>
    <t>20.02.2022 10:18:22</t>
  </si>
  <si>
    <t>20.02.2022 10:38:49</t>
  </si>
  <si>
    <t>K-1708 35-01-K01708_911950564_911950564</t>
  </si>
  <si>
    <t>20.02.2022 19:35:58</t>
  </si>
  <si>
    <t>20.02.2022 23:34:28</t>
  </si>
  <si>
    <t>ÖREN TR7 35-27-L00216_35-27-L00216_2367830</t>
  </si>
  <si>
    <t>20.02.2022 11:32:32</t>
  </si>
  <si>
    <t>20.02.2022 14:29:20</t>
  </si>
  <si>
    <t>M-906 35-03-M00906_B_56365656_56365656</t>
  </si>
  <si>
    <t>20.02.2022 15:10:18</t>
  </si>
  <si>
    <t>20.02.2022 18:08:11</t>
  </si>
  <si>
    <t>DM-16/02 (BORU FABRİKASI KABİN) 45-71-M00267_45-71-M00267_66463749</t>
  </si>
  <si>
    <t>20.02.2022 09:07:07</t>
  </si>
  <si>
    <t>20.02.2022 10:46:21</t>
  </si>
  <si>
    <t>20.02.2022 17:10:03</t>
  </si>
  <si>
    <t>20.02.2022 20:32:08</t>
  </si>
  <si>
    <t>ULUDERBENT DM 45-73-M00491_45-73-M00491_66856617</t>
  </si>
  <si>
    <t>20.02.2022 09:59:00</t>
  </si>
  <si>
    <t>20.02.2022 13:51:07</t>
  </si>
  <si>
    <t>SARUHANLI TR-2 45-80-M00002_45-80-M00002_73402541</t>
  </si>
  <si>
    <t>20.02.2022 09:05:18</t>
  </si>
  <si>
    <t>20.02.2022 15:47:24</t>
  </si>
  <si>
    <t>TR-126 35-19-L00126_956674101_956674101</t>
  </si>
  <si>
    <t>20.02.2022 10:44:14</t>
  </si>
  <si>
    <t>20.02.2022 12:20:23</t>
  </si>
  <si>
    <t>K-1191 35-04-K01191_A A1B_5810320</t>
  </si>
  <si>
    <t>20.02.2022 08:06:05</t>
  </si>
  <si>
    <t>20.02.2022 10:31:36</t>
  </si>
  <si>
    <t>ALAŞEHİR TR-4 45-73-M00004_A_56403844_56403844</t>
  </si>
  <si>
    <t>20.02.2022 12:55:01</t>
  </si>
  <si>
    <t>20.02.2022 15:48:04</t>
  </si>
  <si>
    <t>M-1462 35-01-M01462_913500443_913500443</t>
  </si>
  <si>
    <t>20.02.2022 19:15:41</t>
  </si>
  <si>
    <t>20.02.2022 22:06:48</t>
  </si>
  <si>
    <t>20.02.2022 20:56:01</t>
  </si>
  <si>
    <t>20.02.2022 22:45:22</t>
  </si>
  <si>
    <t>20.02.2022 11:34:49</t>
  </si>
  <si>
    <t>20.02.2022 12:07:08</t>
  </si>
  <si>
    <t>K-4013 35-04-K04013_954700787_954700787</t>
  </si>
  <si>
    <t>20.02.2022 11:23:35</t>
  </si>
  <si>
    <t>20.02.2022 12:55:12</t>
  </si>
  <si>
    <t>TR-50 35-15-M00050_950364426_950364426</t>
  </si>
  <si>
    <t>20.02.2022 23:50:24</t>
  </si>
  <si>
    <t>21.02.2022 01:04:01</t>
  </si>
  <si>
    <t>TR-147 35-15-M00147_TR-146 M03_66583719</t>
  </si>
  <si>
    <t>20.02.2022 17:13:29</t>
  </si>
  <si>
    <t>20.02.2022 17:39:07</t>
  </si>
  <si>
    <t>M-1811 35-03-M01811_B_56366987_56366987</t>
  </si>
  <si>
    <t>20.02.2022 09:56:00</t>
  </si>
  <si>
    <t>20.02.2022 16:51:23</t>
  </si>
  <si>
    <t>MEHMET HAYRİ ERİŞEN ÖZEL TR 35-13-L00389Ö_DIREK TIPI TRAFO HUCRESI H01_2036463</t>
  </si>
  <si>
    <t>20.02.2022 14:45:16</t>
  </si>
  <si>
    <t>20.02.2022 17:41:42</t>
  </si>
  <si>
    <t>M-2813 35-03-M02813_ H_66950675</t>
  </si>
  <si>
    <t>20.02.2022 15:47:40</t>
  </si>
  <si>
    <t>20.02.2022 18:50:45</t>
  </si>
  <si>
    <t>M-249 35-02-M00249_M-564 M02_2104080</t>
  </si>
  <si>
    <t>20.02.2022 09:05:00</t>
  </si>
  <si>
    <t>20.02.2022 11:45:47</t>
  </si>
  <si>
    <t>SEFERİHİSAR İM 35-14-A00002_SEFERİHİSAR ŞEHİR-2 L04_72378352</t>
  </si>
  <si>
    <t>20.02.2022 10:36:09</t>
  </si>
  <si>
    <t>20.02.2022 10:41:00</t>
  </si>
  <si>
    <t>20.02.2022 08:23:07</t>
  </si>
  <si>
    <t>20.02.2022 11:36:30</t>
  </si>
  <si>
    <t>ZEYTİNOVA TR-6 35-20-L00313_955212405_955212405</t>
  </si>
  <si>
    <t>20.02.2022 13:11:31</t>
  </si>
  <si>
    <t>20.02.2022 15:45:58</t>
  </si>
  <si>
    <t>TR-2/18 (YAYLAKAPI) 45-83-M00824_955141515_955141515</t>
  </si>
  <si>
    <t>20.02.2022 15:11:43</t>
  </si>
  <si>
    <t>20.02.2022 16:28:55</t>
  </si>
  <si>
    <t>TR-30 35-16-L00030_35-16-L00030_2347343</t>
  </si>
  <si>
    <t>20.02.2022 18:59:29</t>
  </si>
  <si>
    <t>20.02.2022 19:18:38</t>
  </si>
  <si>
    <t>ÇANDARLI TR-8 35-30-M00008_C_56365869_56365869</t>
  </si>
  <si>
    <t>20.02.2022 16:35:54</t>
  </si>
  <si>
    <t>20.02.2022 17:55:22</t>
  </si>
  <si>
    <t>AKGEDİK KÖK-1 45-71-M00162_EMLAKDERE M03_56219223</t>
  </si>
  <si>
    <t>20.02.2022 10:57:19</t>
  </si>
  <si>
    <t>20.02.2022 11:44:00</t>
  </si>
  <si>
    <t>MENEMEN DM-5/15 35-28-M00845_953372532_953372532</t>
  </si>
  <si>
    <t>20.02.2022 12:11:01</t>
  </si>
  <si>
    <t>20.02.2022 12:55:07</t>
  </si>
  <si>
    <t>KULALAR TR-1 45-74-M00208_45-74-M00208_2359525</t>
  </si>
  <si>
    <t>20.02.2022 18:22:04</t>
  </si>
  <si>
    <t>20.02.2022 19:50:18</t>
  </si>
  <si>
    <t>BAĞARASI TR-9 35-23-M00178_42067748_56406143_56406143</t>
  </si>
  <si>
    <t>20.02.2022 10:04:35</t>
  </si>
  <si>
    <t>20.02.2022 15:45:59</t>
  </si>
  <si>
    <t>SOMA TR-16/1 45-82-M00016_45-82-M00016_2347145</t>
  </si>
  <si>
    <t>20.02.2022 11:13:36</t>
  </si>
  <si>
    <t>BEĞENLER TR-1 45-75-M00179_A_56393981_56393981</t>
  </si>
  <si>
    <t>20.02.2022 22:52:27</t>
  </si>
  <si>
    <t>21.02.2022 00:41:14</t>
  </si>
  <si>
    <t>K-80 35-01-K00080_915155093_915155093</t>
  </si>
  <si>
    <t>20.02.2022 15:05:38</t>
  </si>
  <si>
    <t>20.02.2022 16:41:25</t>
  </si>
  <si>
    <t>TİRE TM 35-29-A00003_TİRE-3 M08_2313876</t>
  </si>
  <si>
    <t>TEİAŞ Hat Bakım Çalışması</t>
  </si>
  <si>
    <t>20.02.2022 01:05:02</t>
  </si>
  <si>
    <t>20.02.2022 01:20:30</t>
  </si>
  <si>
    <t>ÇIRPI İM 35-20-A00002_HatBaşıAyırıcı_53138500 M10_53138500</t>
  </si>
  <si>
    <t>20.02.2022 15:57:21</t>
  </si>
  <si>
    <t>20.02.2022 19:05:42</t>
  </si>
  <si>
    <t>DAVUTLAR TR-1 45-71-M01557_A_56404098_56404098</t>
  </si>
  <si>
    <t>20.02.2022 16:48:38</t>
  </si>
  <si>
    <t>20.02.2022 17:56:27</t>
  </si>
  <si>
    <t>20.02.2022 13:14:02</t>
  </si>
  <si>
    <t>20.02.2022 13:45:34</t>
  </si>
  <si>
    <t>20.02.2022 18:12:33</t>
  </si>
  <si>
    <t>20.02.2022 18:42:46</t>
  </si>
  <si>
    <t>BEYDAĞ İM 35-32-A00001_MUTAFLAR L14_2308120</t>
  </si>
  <si>
    <t>20.02.2022 10:00:32</t>
  </si>
  <si>
    <t>20.02.2022 13:53:49</t>
  </si>
  <si>
    <t>20.02.2022 11:45:57</t>
  </si>
  <si>
    <t>20.02.2022 12:18:16</t>
  </si>
  <si>
    <t>M-639 OLDURUK KÖK 35-03-M00639_M-1929 M04_42868457</t>
  </si>
  <si>
    <t>20.02.2022 12:29:29</t>
  </si>
  <si>
    <t>20.02.2022 13:28:50</t>
  </si>
  <si>
    <t>L-325 (ALBAYRAK) 35-18-L00325_950449991_950449991</t>
  </si>
  <si>
    <t>20.02.2022 17:19:28</t>
  </si>
  <si>
    <t>20.02.2022 23:00:31</t>
  </si>
  <si>
    <t>GÜLBAHÇE TR-21 (TR-280) 35-19-L00280_956689258_956689258</t>
  </si>
  <si>
    <t>20.02.2022 12:19:05</t>
  </si>
  <si>
    <t>20.02.2022 15:46:56</t>
  </si>
  <si>
    <t>DM-14/11-A 45-71-M02001_953209344_953209344</t>
  </si>
  <si>
    <t>20.02.2022 19:49:02</t>
  </si>
  <si>
    <t>20.02.2022 21:47:16</t>
  </si>
  <si>
    <t>TR-52 35-16-L00052_915948692_915948692</t>
  </si>
  <si>
    <t>20.02.2022 10:09:40</t>
  </si>
  <si>
    <t>20.02.2022 10:42:54</t>
  </si>
  <si>
    <t>M-1154 35-03-M01154_B_72854180_72854180</t>
  </si>
  <si>
    <t>20.02.2022 12:50:00</t>
  </si>
  <si>
    <t>KADIBOĞAN TR-2 45-74-M00220_45-74-M00220_2371984</t>
  </si>
  <si>
    <t>20.02.2022 12:53:47</t>
  </si>
  <si>
    <t>20.02.2022 16:15:13</t>
  </si>
  <si>
    <t>20.02.2022 11:05:42</t>
  </si>
  <si>
    <t>20.02.2022 11:31:54</t>
  </si>
  <si>
    <t>TR-43 35-30-L00043_955331447_955331447</t>
  </si>
  <si>
    <t>20.02.2022 11:19:45</t>
  </si>
  <si>
    <t>20.02.2022 16:00:23</t>
  </si>
  <si>
    <t>AĞAÇ İŞLERİ TR-11 35-22-M00111_955270054_955270054</t>
  </si>
  <si>
    <t>20.02.2022 15:31:27</t>
  </si>
  <si>
    <t>20.02.2022 17:23:21</t>
  </si>
  <si>
    <t>KULA İM 45-77-A00001_TR-2 M09_2308467</t>
  </si>
  <si>
    <t>20.02.2022 08:04:09</t>
  </si>
  <si>
    <t>20.02.2022 10:55:20</t>
  </si>
  <si>
    <t>20.02.2022 12:32:22</t>
  </si>
  <si>
    <t>20.02.2022 15:31:47</t>
  </si>
  <si>
    <t>TR-53 35-15-M00053_950350760_950350760</t>
  </si>
  <si>
    <t>20.02.2022 19:19:08</t>
  </si>
  <si>
    <t>20.02.2022 20:52:45</t>
  </si>
  <si>
    <t>20.02.2022 08:59:00</t>
  </si>
  <si>
    <t>20.02.2022 09:49:25</t>
  </si>
  <si>
    <t>20.02.2022 03:23:39</t>
  </si>
  <si>
    <t>20.02.2022 03:53:00</t>
  </si>
  <si>
    <t>M-423 35-02-M00423_962750565_962750565</t>
  </si>
  <si>
    <t>20.02.2022 16:25:04</t>
  </si>
  <si>
    <t>20.02.2022 18:46:07</t>
  </si>
  <si>
    <t>K-1557 35-01-K01557_A_56365240_56365240</t>
  </si>
  <si>
    <t>20.02.2022 10:26:24</t>
  </si>
  <si>
    <t>20.02.2022 10:41:59</t>
  </si>
  <si>
    <t>ALAŞEHİR TR-88 45-73-M00088_C_56394132_56394132</t>
  </si>
  <si>
    <t>20.02.2022 19:10:51</t>
  </si>
  <si>
    <t>20.02.2022 21:02:44</t>
  </si>
  <si>
    <t>L-14 SEVTUR 35-18-L00014_950440137_950440137</t>
  </si>
  <si>
    <t>20.02.2022 09:40:14</t>
  </si>
  <si>
    <t>20.02.2022 13:35:42</t>
  </si>
  <si>
    <t>20.02.2022 11:19:14</t>
  </si>
  <si>
    <t>20.02.2022 13:56:23</t>
  </si>
  <si>
    <t>M-2177 35-01-M02177_35-01-M02177_42865957</t>
  </si>
  <si>
    <t>20.02.2022 22:13:58</t>
  </si>
  <si>
    <t>20.02.2022 23:04:23</t>
  </si>
  <si>
    <t>ÖREN TR7 35-27-L00216_A_56370283_56370283</t>
  </si>
  <si>
    <t>20.02.2022 08:48:34</t>
  </si>
  <si>
    <t>20.02.2022 13:40:20</t>
  </si>
  <si>
    <t>L-32 35-14-L00032_956636207_956636207</t>
  </si>
  <si>
    <t>20.02.2022 14:52:09</t>
  </si>
  <si>
    <t>20.02.2022 15:37:49</t>
  </si>
  <si>
    <t>MORDOĞAN TR-28 35-21-L00156_DAĞITIM TRAFO MORDOĞAN TR-28 L06_72195645</t>
  </si>
  <si>
    <t>21.02.2022 00:55:29</t>
  </si>
  <si>
    <t>21.02.2022 01:09:00</t>
  </si>
  <si>
    <t>ULUKENT DM-3 35-28-M00003_DM-3/21 M02_2312185</t>
  </si>
  <si>
    <t>21.02.2022 01:23:12</t>
  </si>
  <si>
    <t>21.02.2022 02:44:12</t>
  </si>
  <si>
    <t>K-3203 35-04-K03203_B B1B_5823279</t>
  </si>
  <si>
    <t>21.02.2022 06:21:52</t>
  </si>
  <si>
    <t>21.02.2022 08:21:42</t>
  </si>
  <si>
    <t>21.02.2022 06:53:58</t>
  </si>
  <si>
    <t>21.02.2022 09:43:11</t>
  </si>
  <si>
    <t>21.02.2022 07:41:37</t>
  </si>
  <si>
    <t>21.02.2022 09:28:03</t>
  </si>
  <si>
    <t>ORTA MAHALLE M-9 35-25-M00117_ÇUKURALTI M-13 ÇAMLIK KÖK M01_72126294</t>
  </si>
  <si>
    <t>21.02.2022 08:08:52</t>
  </si>
  <si>
    <t>21.02.2022 08:37:00</t>
  </si>
  <si>
    <t>AKGEDİK KÖK-3 45-71-M00164_MICIRTAŞ M03_55994697</t>
  </si>
  <si>
    <t>21.02.2022 08:11:48</t>
  </si>
  <si>
    <t>21.02.2022 11:09:23</t>
  </si>
  <si>
    <t>21.02.2022 08:06:44</t>
  </si>
  <si>
    <t>21.02.2022 09:50:03</t>
  </si>
  <si>
    <t>21.02.2022 08:17:50</t>
  </si>
  <si>
    <t>21.02.2022 08:21:12</t>
  </si>
  <si>
    <t>ÇİLE DM 35-22-M00086_ÇİLE KÖYÜ M05_50064097</t>
  </si>
  <si>
    <t>21.02.2022 08:26:55</t>
  </si>
  <si>
    <t>21.02.2022 08:35:04</t>
  </si>
  <si>
    <t>21.02.2022 08:22:09</t>
  </si>
  <si>
    <t>21.02.2022 10:02:07</t>
  </si>
  <si>
    <t>M-2362 35-03-M02362_910289078_910289078</t>
  </si>
  <si>
    <t>21.02.2022 08:21:40</t>
  </si>
  <si>
    <t>21.02.2022 10:45:54</t>
  </si>
  <si>
    <t>TR-33 35-19-M00033_6979224 a1b_5961339</t>
  </si>
  <si>
    <t>21.02.2022 08:49:15</t>
  </si>
  <si>
    <t>21.02.2022 13:34:42</t>
  </si>
  <si>
    <t>21.02.2022 08:54:10</t>
  </si>
  <si>
    <t>21.02.2022 17:50:03</t>
  </si>
  <si>
    <t>21.02.2022 08:59:41</t>
  </si>
  <si>
    <t>21.02.2022 15:55:52</t>
  </si>
  <si>
    <t>21.02.2022 09:00:29</t>
  </si>
  <si>
    <t>21.02.2022 17:35:07</t>
  </si>
  <si>
    <t>K-739 35-04-K00739_A_56369552_56369552</t>
  </si>
  <si>
    <t>21.02.2022 09:04:39</t>
  </si>
  <si>
    <t>21.02.2022 10:11:39</t>
  </si>
  <si>
    <t>KÖPRÜBAŞI TR-26 45-86-M00026_45-86-M00026_72220166</t>
  </si>
  <si>
    <t>21.02.2022 09:05:43</t>
  </si>
  <si>
    <t>21.02.2022 16:50:48</t>
  </si>
  <si>
    <t>21.02.2022 09:08:43</t>
  </si>
  <si>
    <t>21.02.2022 15:41:46</t>
  </si>
  <si>
    <t>21.02.2022 09:10:23</t>
  </si>
  <si>
    <t>21.02.2022 17:13:33</t>
  </si>
  <si>
    <t>SOMA-10/2 45-82-M00072_TR-10/1 M02_72186171</t>
  </si>
  <si>
    <t>21.02.2022 09:12:06</t>
  </si>
  <si>
    <t>21.02.2022 12:31:07</t>
  </si>
  <si>
    <t>21.02.2022 09:12:20</t>
  </si>
  <si>
    <t>21.02.2022 17:49:12</t>
  </si>
  <si>
    <t>BADINCA TR-1 45-73-M00371_45-73-M00371_2355708</t>
  </si>
  <si>
    <t>21.02.2022 09:12:00</t>
  </si>
  <si>
    <t>21.02.2022 17:17:01</t>
  </si>
  <si>
    <t>_11535365_56365812_56365812</t>
  </si>
  <si>
    <t>21.02.2022 09:16:17</t>
  </si>
  <si>
    <t>21.02.2022 10:13:52</t>
  </si>
  <si>
    <t>ÇUKURALTI M-18 35-25-M00066_955268282_955268282</t>
  </si>
  <si>
    <t>21.02.2022 09:15:27</t>
  </si>
  <si>
    <t>21.02.2022 15:10:06</t>
  </si>
  <si>
    <t>POYRAZDAMLARI TR-11 45-78-M00576_HatBaşıAyırıcı_53139443 M05_53139443</t>
  </si>
  <si>
    <t>21.02.2022 09:21:00</t>
  </si>
  <si>
    <t>21.02.2022 18:14:40</t>
  </si>
  <si>
    <t>K-737 35-03-K00737_TRAFO K04_41916118</t>
  </si>
  <si>
    <t>21.02.2022 09:07:19</t>
  </si>
  <si>
    <t>21.02.2022 12:48:10</t>
  </si>
  <si>
    <t>21.02.2022 09:21:50</t>
  </si>
  <si>
    <t>21.02.2022 16:49:27</t>
  </si>
  <si>
    <t>21.02.2022 09:23:49</t>
  </si>
  <si>
    <t>21.02.2022 09:24:49</t>
  </si>
  <si>
    <t>DM06/TR03 45-73-M00048_45-73-M00048_66701751</t>
  </si>
  <si>
    <t>21.02.2022 09:25:00</t>
  </si>
  <si>
    <t>21.02.2022 17:09:57</t>
  </si>
  <si>
    <t>K-3167 35-04-K03167_35-04-K03167_2362482</t>
  </si>
  <si>
    <t>21.02.2022 09:00:00</t>
  </si>
  <si>
    <t>21.02.2022 09:36:19</t>
  </si>
  <si>
    <t>ULUKENT DM-3/17 35-28-M00057_953375403_953375403</t>
  </si>
  <si>
    <t>21.02.2022 09:29:55</t>
  </si>
  <si>
    <t>21.02.2022 15:28:39</t>
  </si>
  <si>
    <t>TR-2/39 45-72-L00039_45-72-L00039_61315121</t>
  </si>
  <si>
    <t>21.02.2022 09:22:00</t>
  </si>
  <si>
    <t>21.02.2022 12:35:19</t>
  </si>
  <si>
    <t>TR-26 DM-4 45-72-M00116_956519654_956519654</t>
  </si>
  <si>
    <t>21.02.2022 08:57:35</t>
  </si>
  <si>
    <t>21.02.2022 12:09:39</t>
  </si>
  <si>
    <t>ATAKÖY TR-2 35-22-M00191_955269851_955269851</t>
  </si>
  <si>
    <t>21.02.2022 09:34:38</t>
  </si>
  <si>
    <t>21.02.2022 11:21:21</t>
  </si>
  <si>
    <t>BİRGİ TR-13 35-15-L00268_48762086_56367640_56367640</t>
  </si>
  <si>
    <t>21.02.2022 09:40:02</t>
  </si>
  <si>
    <t>21.02.2022 13:43:59</t>
  </si>
  <si>
    <t>M-2549 35-09-M02549_97746042_97746042</t>
  </si>
  <si>
    <t>21.02.2022 09:37:35</t>
  </si>
  <si>
    <t>21.02.2022 13:24:30</t>
  </si>
  <si>
    <t>MASKİ KUŞLUK KÖYÜ İÇME SUYU ÖZEL TR 45-75-M00301Ö_45-75-M00301Ö_2374865</t>
  </si>
  <si>
    <t>21.02.2022 09:43:00</t>
  </si>
  <si>
    <t>21.02.2022 10:26:00</t>
  </si>
  <si>
    <t>21.02.2022 09:48:00</t>
  </si>
  <si>
    <t>21.02.2022 15:58:06</t>
  </si>
  <si>
    <t>YENİ BAĞARASI TR-3 35-23-M00209_A_56357395_56357395</t>
  </si>
  <si>
    <t>21.02.2022 09:46:06</t>
  </si>
  <si>
    <t>21.02.2022 13:02:58</t>
  </si>
  <si>
    <t>K-364 35-04-K00364_99339501_99339501</t>
  </si>
  <si>
    <t>21.02.2022 09:48:50</t>
  </si>
  <si>
    <t>21.02.2022 17:11:14</t>
  </si>
  <si>
    <t>TEKBIÇAKLAR TR-1 35-31-L00245_DIREK TIPI TRAFO HUCRESI H01_2037306</t>
  </si>
  <si>
    <t>21.02.2022 09:49:42</t>
  </si>
  <si>
    <t>21.02.2022 17:17:57</t>
  </si>
  <si>
    <t>DM-17/03 HUZUREVİ 45-71-M00415_DAĞITIM TRAFOSU M02_72075976</t>
  </si>
  <si>
    <t>21.02.2022 09:57:46</t>
  </si>
  <si>
    <t>21.02.2022 13:18:31</t>
  </si>
  <si>
    <t>TEKBIÇAKLAR TR-2 35-31-L00243_DIREK TIPI TRAFO HUCRESI H01_2037304</t>
  </si>
  <si>
    <t>21.02.2022 10:01:08</t>
  </si>
  <si>
    <t>21.02.2022 17:10:53</t>
  </si>
  <si>
    <t>K-2510 35-01-K02510_B 2B_5863982</t>
  </si>
  <si>
    <t>21.02.2022 10:02:54</t>
  </si>
  <si>
    <t>21.02.2022 13:05:57</t>
  </si>
  <si>
    <t>SARUHANLI TR-17 45-80-M00017_D_56389303_56389303</t>
  </si>
  <si>
    <t>21.02.2022 10:01:15</t>
  </si>
  <si>
    <t>21.02.2022 12:11:51</t>
  </si>
  <si>
    <t>L-257 35-18-L00257_950450951_950450951</t>
  </si>
  <si>
    <t>21.02.2022 10:11:07</t>
  </si>
  <si>
    <t>21.02.2022 14:54:28</t>
  </si>
  <si>
    <t>L-211 35-18-L00211_950452684_950452684</t>
  </si>
  <si>
    <t>21.02.2022 10:11:36</t>
  </si>
  <si>
    <t>21.02.2022 14:08:23</t>
  </si>
  <si>
    <t>21.02.2022 10:18:00</t>
  </si>
  <si>
    <t>21.02.2022 16:31:57</t>
  </si>
  <si>
    <t>M-1501 35-03-M01501_35-03-M01501_41941779</t>
  </si>
  <si>
    <t>21.02.2022 10:22:19</t>
  </si>
  <si>
    <t>21.02.2022 10:58:02</t>
  </si>
  <si>
    <t>M-2506 35-01-M02506_C_56366728_56366728</t>
  </si>
  <si>
    <t>21.02.2022 10:26:45</t>
  </si>
  <si>
    <t>21.02.2022 11:22:47</t>
  </si>
  <si>
    <t>KIZILÇUKUR TR-1 45-79-M00470_945570187_945570187</t>
  </si>
  <si>
    <t>21.02.2022 10:28:57</t>
  </si>
  <si>
    <t>21.02.2022 12:14:32</t>
  </si>
  <si>
    <t>SOMA DM-3 45-82-M00025_TR-16/4 M03_60210062</t>
  </si>
  <si>
    <t>21.02.2022 10:37:09</t>
  </si>
  <si>
    <t>21.02.2022 11:01:00</t>
  </si>
  <si>
    <t>21.02.2022 10:40:12</t>
  </si>
  <si>
    <t>21.02.2022 11:12:45</t>
  </si>
  <si>
    <t>TR-13 35-31-L00013_47996370_56398017_56398017</t>
  </si>
  <si>
    <t>21.02.2022 10:49:35</t>
  </si>
  <si>
    <t>21.02.2022 13:17:09</t>
  </si>
  <si>
    <t>DM-3/27 (KÜTÜPHANE) 45-71-M00078_953239282_953239282</t>
  </si>
  <si>
    <t>21.02.2022 10:51:11</t>
  </si>
  <si>
    <t>21.02.2022 12:25:24</t>
  </si>
  <si>
    <t>K-4027 35-01-K04027_C_56358072_56358072</t>
  </si>
  <si>
    <t>21.02.2022 11:03:54</t>
  </si>
  <si>
    <t>21.02.2022 12:18:32</t>
  </si>
  <si>
    <t>L-296 35-18-L00296_6631736 C01_5943092</t>
  </si>
  <si>
    <t>21.02.2022 11:12:44</t>
  </si>
  <si>
    <t>21.02.2022 13:34:37</t>
  </si>
  <si>
    <t>ÖMER HALİS DEMİR 45-82-M00493_D4 DİREĞE ÇIKIŞ M01_72042866</t>
  </si>
  <si>
    <t>21.02.2022 11:01:02</t>
  </si>
  <si>
    <t>21.02.2022 11:51:28</t>
  </si>
  <si>
    <t>21.02.2022 10:12:00</t>
  </si>
  <si>
    <t>21.02.2022 17:30:34</t>
  </si>
  <si>
    <t>YENİŞEHİR TR-5 35-31-L00111_47863440_56362277_56362277</t>
  </si>
  <si>
    <t>21.02.2022 11:20:41</t>
  </si>
  <si>
    <t>21.02.2022 13:07:19</t>
  </si>
  <si>
    <t>ÖDEMİŞ İM 35-15-A00001_ŞEHİR-2 L03_83647066</t>
  </si>
  <si>
    <t>21.02.2022 11:21:42</t>
  </si>
  <si>
    <t>21.02.2022 13:25:34</t>
  </si>
  <si>
    <t>DM-3/19 35-19-M00019_6674360_56377660_56377660</t>
  </si>
  <si>
    <t>21.02.2022 11:25:10</t>
  </si>
  <si>
    <t>21.02.2022 14:41:00</t>
  </si>
  <si>
    <t>SALİHLİ BİOKÜTLE YAKITLI ENERJİ SANTRALİ KÖK 45-78-M01333_HatBaşıAyırıcı_53139456 M02_53139456</t>
  </si>
  <si>
    <t>21.02.2022 11:29:00</t>
  </si>
  <si>
    <t>21.02.2022 13:31:40</t>
  </si>
  <si>
    <t>L-142 TEOS EVLERİ 35-14-L00142_956655855_956655855</t>
  </si>
  <si>
    <t>21.02.2022 11:18:05</t>
  </si>
  <si>
    <t>21.02.2022 12:16:01</t>
  </si>
  <si>
    <t>21.02.2022 11:35:06</t>
  </si>
  <si>
    <t>21.02.2022 12:03:58</t>
  </si>
  <si>
    <t>21.02.2022 18:09:45</t>
  </si>
  <si>
    <t>YENİFOÇA TR-53 35-23-M00053_YENİFOÇA TR-51 M01_72156625</t>
  </si>
  <si>
    <t>21.02.2022 11:46:49</t>
  </si>
  <si>
    <t>21.02.2022 12:33:49</t>
  </si>
  <si>
    <t>M-2077 35-09-M02077_95000649462_95000649462</t>
  </si>
  <si>
    <t>21.02.2022 11:43:19</t>
  </si>
  <si>
    <t>21.02.2022 14:18:17</t>
  </si>
  <si>
    <t>YUSUFLU TR-9 35-20-L00317_955207236_955207236</t>
  </si>
  <si>
    <t>21.02.2022 11:43:38</t>
  </si>
  <si>
    <t>21.02.2022 13:54:41</t>
  </si>
  <si>
    <t>21.02.2022 11:53:19</t>
  </si>
  <si>
    <t>21.02.2022 12:37:07</t>
  </si>
  <si>
    <t>EMİRLİ TR-2 35-15-L00858_950385365_950385365</t>
  </si>
  <si>
    <t>21.02.2022 11:49:17</t>
  </si>
  <si>
    <t>21.02.2022 14:39:37</t>
  </si>
  <si>
    <t>BALIKLI KAYADİBİ TR-1 45-75-M00220_45-75-M00220_2362798</t>
  </si>
  <si>
    <t>21.02.2022 12:02:00</t>
  </si>
  <si>
    <t>21.02.2022 14:08:56</t>
  </si>
  <si>
    <t>YENİŞAKRAN TR-5 35-17-M00205_950309436_950309436</t>
  </si>
  <si>
    <t>21.02.2022 11:32:19</t>
  </si>
  <si>
    <t>21.02.2022 13:56:30</t>
  </si>
  <si>
    <t>POYRACIK TR-3 35-24-L00026_955220408_955220408</t>
  </si>
  <si>
    <t>21.02.2022 11:36:49</t>
  </si>
  <si>
    <t>21.02.2022 13:44:27</t>
  </si>
  <si>
    <t>21.02.2022 11:48:22</t>
  </si>
  <si>
    <t>21.02.2022 13:17:17</t>
  </si>
  <si>
    <t>M-3051 35-09-M03051_955029157_955029157</t>
  </si>
  <si>
    <t>21.02.2022 11:58:28</t>
  </si>
  <si>
    <t>21.02.2022 16:52:55</t>
  </si>
  <si>
    <t>SIRTKÖY TR-1 45-72-L00520_B_56389592_56389592</t>
  </si>
  <si>
    <t>21.02.2022 11:59:40</t>
  </si>
  <si>
    <t>21.02.2022 13:35:20</t>
  </si>
  <si>
    <t>M-3252 35-04-M03252_98804226_98804226</t>
  </si>
  <si>
    <t>21.02.2022 12:10:50</t>
  </si>
  <si>
    <t>21.02.2022 16:18:42</t>
  </si>
  <si>
    <t>KAYAKÖY DM 35-15-L00866_ALABAŞ L04_72307053</t>
  </si>
  <si>
    <t>21.02.2022 12:19:19</t>
  </si>
  <si>
    <t>21.02.2022 13:04:19</t>
  </si>
  <si>
    <t>K-32 35-01-K00032_912150566_912150566</t>
  </si>
  <si>
    <t>21.02.2022 12:15:13</t>
  </si>
  <si>
    <t>21.02.2022 14:41:54</t>
  </si>
  <si>
    <t>M-3252(YATIRIM REZERVE) 35-04-M03252_C_56378787_56378787</t>
  </si>
  <si>
    <t>21.02.2022 12:10:23</t>
  </si>
  <si>
    <t>21.02.2022 14:15:44</t>
  </si>
  <si>
    <t>SARUHANLI TR-24 45-80-M00024_956563894_956563894</t>
  </si>
  <si>
    <t>21.02.2022 12:31:36</t>
  </si>
  <si>
    <t>21.02.2022 14:42:00</t>
  </si>
  <si>
    <t>FOÇA TR-41 35-23-L00041_950427250_950427250</t>
  </si>
  <si>
    <t>21.02.2022 12:06:38</t>
  </si>
  <si>
    <t>21.02.2022 15:34:22</t>
  </si>
  <si>
    <t>OVACIK TR-1 35-15-L00285_C_56370013_56370013</t>
  </si>
  <si>
    <t>21.02.2022 11:59:03</t>
  </si>
  <si>
    <t>21.02.2022 16:58:18</t>
  </si>
  <si>
    <t>21.02.2022 12:37:21</t>
  </si>
  <si>
    <t>21.02.2022 13:40:52</t>
  </si>
  <si>
    <t>DM-23 45-71-M00500_DM-23/06 M07_2317998</t>
  </si>
  <si>
    <t>21.02.2022 12:45:58</t>
  </si>
  <si>
    <t>21.02.2022 13:51:37</t>
  </si>
  <si>
    <t>GÜLBAHÇE TR-1 35-19-L00151_956675888_956675888</t>
  </si>
  <si>
    <t>21.02.2022 12:45:29</t>
  </si>
  <si>
    <t>21.02.2022 18:03:48</t>
  </si>
  <si>
    <t>KARAAĞAÇLI TARIMSAL SULAMA TR-2 45-71-M01089_45-71-M01089_2355544</t>
  </si>
  <si>
    <t>21.02.2022 12:50:00</t>
  </si>
  <si>
    <t>21.02.2022 15:54:31</t>
  </si>
  <si>
    <t>21.02.2022 12:57:44</t>
  </si>
  <si>
    <t>21.02.2022 13:50:24</t>
  </si>
  <si>
    <t>DM-22 45-71-M01177_DM-23 M07_2085404</t>
  </si>
  <si>
    <t>21.02.2022 12:59:39</t>
  </si>
  <si>
    <t>21.02.2022 13:02:19</t>
  </si>
  <si>
    <t>ÇAMLIBEL TR-1 35-20-L00351_955198288_955198288</t>
  </si>
  <si>
    <t>21.02.2022 13:05:08</t>
  </si>
  <si>
    <t>21.02.2022 18:12:07</t>
  </si>
  <si>
    <t>SARUHANLI TR-17 45-80-M00017_A_56389288_56389288</t>
  </si>
  <si>
    <t>21.02.2022 13:06:01</t>
  </si>
  <si>
    <t>21.02.2022 16:09:26</t>
  </si>
  <si>
    <t>S.S.ÖZBURAK SİTESİ TR 35-30-L00107_948716896_948716896</t>
  </si>
  <si>
    <t>21.02.2022 12:58:37</t>
  </si>
  <si>
    <t>21.02.2022 13:58:11</t>
  </si>
  <si>
    <t>L-15 35-18-L00015_L-14 SEVTUR L05_2323391</t>
  </si>
  <si>
    <t>21.02.2022 12:36:01</t>
  </si>
  <si>
    <t>21.02.2022 13:23:36</t>
  </si>
  <si>
    <t>ALAŞEHİR TM 45-73-A00001_IŞIKLAR M18_2312683</t>
  </si>
  <si>
    <t>21.02.2022 13:14:28</t>
  </si>
  <si>
    <t>21.02.2022 13:18:29</t>
  </si>
  <si>
    <t>M-32 CUMHURİYET 35-25-M00103_955253804_955253804</t>
  </si>
  <si>
    <t>21.02.2022 13:08:49</t>
  </si>
  <si>
    <t>21.02.2022 16:16:10</t>
  </si>
  <si>
    <t>BALABANLI TR-3 35-15-L00969_B_56367940_56367940</t>
  </si>
  <si>
    <t>21.02.2022 13:11:56</t>
  </si>
  <si>
    <t>21.02.2022 17:34:59</t>
  </si>
  <si>
    <t>ABDURRAHMAN GÖKTAŞ SULAMA GRUBU 35-29-M00244_35-29-M00244_2351225</t>
  </si>
  <si>
    <t>21.02.2022 13:16:32</t>
  </si>
  <si>
    <t>21.02.2022 15:55:43</t>
  </si>
  <si>
    <t>TR-1/14-A 45-72-M00098_45-72-M00098_2346935</t>
  </si>
  <si>
    <t>21.02.2022 13:25:11</t>
  </si>
  <si>
    <t>21.02.2022 16:49:02</t>
  </si>
  <si>
    <t>BADEMLİ TR-5 35-15-L01044_950392292_950392292</t>
  </si>
  <si>
    <t>21.02.2022 13:23:25</t>
  </si>
  <si>
    <t>21.02.2022 15:50:53</t>
  </si>
  <si>
    <t>K-1498 35-02-K01498_TRAFO K01_2041436</t>
  </si>
  <si>
    <t>21.02.2022 13:40:00</t>
  </si>
  <si>
    <t>21.02.2022 14:08:16</t>
  </si>
  <si>
    <t>21.02.2022 13:42:07</t>
  </si>
  <si>
    <t>21.02.2022 13:48:44</t>
  </si>
  <si>
    <t>KAPANCI TR-2 45-78-L00381_49315325_56393632_56393632</t>
  </si>
  <si>
    <t>21.02.2022 13:40:47</t>
  </si>
  <si>
    <t>21.02.2022 14:48:07</t>
  </si>
  <si>
    <t>L-263 TANSAŞ YANI 35-18-L00263_950430356_950430356</t>
  </si>
  <si>
    <t>21.02.2022 14:01:59</t>
  </si>
  <si>
    <t>21.02.2022 15:58:05</t>
  </si>
  <si>
    <t>FIRINLI TR-7 35-20-L00094_955198754_955198754</t>
  </si>
  <si>
    <t>21.02.2022 14:06:54</t>
  </si>
  <si>
    <t>21.02.2022 15:32:24</t>
  </si>
  <si>
    <t>TR-65 35-30-L00065_955318202_955318202</t>
  </si>
  <si>
    <t>21.02.2022 14:07:16</t>
  </si>
  <si>
    <t>21.02.2022 15:51:43</t>
  </si>
  <si>
    <t>L-307 35-18-L00307_950446936_950446936</t>
  </si>
  <si>
    <t>21.02.2022 14:08:54</t>
  </si>
  <si>
    <t>21.02.2022 18:43:46</t>
  </si>
  <si>
    <t>L-197 GÖLCÜK KÖYÜ 35-14-L00197_35-14-L00197_2356164</t>
  </si>
  <si>
    <t>21.02.2022 14:09:42</t>
  </si>
  <si>
    <t>21.02.2022 14:40:36</t>
  </si>
  <si>
    <t>K-995 35-07-K00995_912514593_912514593</t>
  </si>
  <si>
    <t>21.02.2022 14:12:57</t>
  </si>
  <si>
    <t>21.02.2022 14:45:14</t>
  </si>
  <si>
    <t>ÇEPNİBEKTAŞ TR-1 45-83-L00300_955166990_955166990</t>
  </si>
  <si>
    <t>21.02.2022 14:17:24</t>
  </si>
  <si>
    <t>21.02.2022 16:02:09</t>
  </si>
  <si>
    <t>L-179 35-18-L00179__72373254_72373254</t>
  </si>
  <si>
    <t>21.02.2022 14:17:07</t>
  </si>
  <si>
    <t>21.02.2022 16:09:27</t>
  </si>
  <si>
    <t>TR-131 35-16-L00131_953317257_953317257</t>
  </si>
  <si>
    <t>21.02.2022 14:21:09</t>
  </si>
  <si>
    <t>21.02.2022 15:11:36</t>
  </si>
  <si>
    <t>21.02.2022 14:18:09</t>
  </si>
  <si>
    <t>21.02.2022 15:57:39</t>
  </si>
  <si>
    <t>YENİ ŞAKRAN TR-10 35-17-M00210_950315190_950315190</t>
  </si>
  <si>
    <t>21.02.2022 14:35:53</t>
  </si>
  <si>
    <t>21.02.2022 15:14:24</t>
  </si>
  <si>
    <t>21.02.2022 14:46:12</t>
  </si>
  <si>
    <t>21.02.2022 17:55:34</t>
  </si>
  <si>
    <t>L-261 SİTESPOR 35-18-L00261_950444527_950444527</t>
  </si>
  <si>
    <t>21.02.2022 14:49:30</t>
  </si>
  <si>
    <t>21.02.2022 15:35:15</t>
  </si>
  <si>
    <t>L-493 (BALANBAKA-2) 35-18-L00493_950464891_950464891</t>
  </si>
  <si>
    <t>21.02.2022 14:49:49</t>
  </si>
  <si>
    <t>21.02.2022 20:37:52</t>
  </si>
  <si>
    <t>L-14 SEVTUR 35-18-L00014_950461931_950461931</t>
  </si>
  <si>
    <t>21.02.2022 14:58:44</t>
  </si>
  <si>
    <t>21.02.2022 18:34:17</t>
  </si>
  <si>
    <t>L-417 MIAMI EVLERİ 35-18-L00417_950466639_950466639</t>
  </si>
  <si>
    <t>21.02.2022 15:03:56</t>
  </si>
  <si>
    <t>21.02.2022 22:47:29</t>
  </si>
  <si>
    <t>KARAKUYU TR-12 35-26-M01385_953722948_953722948</t>
  </si>
  <si>
    <t>21.02.2022 15:01:23</t>
  </si>
  <si>
    <t>21.02.2022 16:10:12</t>
  </si>
  <si>
    <t>L-179 35-18-L00179_35-18-L00179_2370605</t>
  </si>
  <si>
    <t>21.02.2022 15:16:39</t>
  </si>
  <si>
    <t>21.02.2022 16:22:22</t>
  </si>
  <si>
    <t>KARAYAĞCI FIRINLI TR-1 45-72-L00862_DIREK TIPI TRAFO HUCRESI H01_2111380</t>
  </si>
  <si>
    <t>21.02.2022 15:18:05</t>
  </si>
  <si>
    <t>21.02.2022 17:31:23</t>
  </si>
  <si>
    <t>TR-128 35-16-L00128_953337557_953337557</t>
  </si>
  <si>
    <t>21.02.2022 15:20:54</t>
  </si>
  <si>
    <t>21.02.2022 17:05:11</t>
  </si>
  <si>
    <t>21.02.2022 15:01:53</t>
  </si>
  <si>
    <t>21.02.2022 17:35:12</t>
  </si>
  <si>
    <t>MARANGOZLAR SİTESİ TR-1 35-28-M00649_953392991_953392991</t>
  </si>
  <si>
    <t>21.02.2022 15:13:42</t>
  </si>
  <si>
    <t>21.02.2022 16:57:53</t>
  </si>
  <si>
    <t>AKSELENDİ İM 45-72-A00004_ILCAKSU L23_2326924</t>
  </si>
  <si>
    <t>21.02.2022 15:25:44</t>
  </si>
  <si>
    <t>21.02.2022 16:57:14</t>
  </si>
  <si>
    <t>21.02.2022 15:25:58</t>
  </si>
  <si>
    <t>21.02.2022 17:10:22</t>
  </si>
  <si>
    <t>L-308 35-18-L00308_950456750_950456750</t>
  </si>
  <si>
    <t>21.02.2022 15:30:34</t>
  </si>
  <si>
    <t>21.02.2022 19:09:00</t>
  </si>
  <si>
    <t>TOKATBAŞI TR-1 35-20-L00101_7585767_56360781_56360781</t>
  </si>
  <si>
    <t>21.02.2022 15:32:58</t>
  </si>
  <si>
    <t>21.02.2022 19:07:14</t>
  </si>
  <si>
    <t>K-3203 35-04-K03203_99351181_99351181</t>
  </si>
  <si>
    <t>21.02.2022 15:26:32</t>
  </si>
  <si>
    <t>21.02.2022 20:00:41</t>
  </si>
  <si>
    <t>BAHÇECİK CAMİLİ TR-6 45-78-L00769_953281562_953281562</t>
  </si>
  <si>
    <t>21.02.2022 15:33:10</t>
  </si>
  <si>
    <t>21.02.2022 21:31:06</t>
  </si>
  <si>
    <t>ZEYTİNBURNU TR-1 45-86-M00196_A_56404860_56404860</t>
  </si>
  <si>
    <t>21.02.2022 15:32:49</t>
  </si>
  <si>
    <t>21.02.2022 16:17:10</t>
  </si>
  <si>
    <t>KARAHALİLLİ TR-1 35-20-L00350_955196780_955196780</t>
  </si>
  <si>
    <t>21.02.2022 15:40:07</t>
  </si>
  <si>
    <t>21.02.2022 20:12:43</t>
  </si>
  <si>
    <t>_915012478_915012478</t>
  </si>
  <si>
    <t>21.02.2022 15:46:58</t>
  </si>
  <si>
    <t>21.02.2022 17:20:25</t>
  </si>
  <si>
    <t>ZEYTİNDAĞ TR-1 35-16-M00003_953329145_953329145</t>
  </si>
  <si>
    <t>21.02.2022 15:49:56</t>
  </si>
  <si>
    <t>21.02.2022 18:43:27</t>
  </si>
  <si>
    <t>SANCAKLI ÇEŞMEBAŞI TR-1 45-71-M01753_953204082_953204082</t>
  </si>
  <si>
    <t>21.02.2022 16:11:57</t>
  </si>
  <si>
    <t>21.02.2022 19:46:12</t>
  </si>
  <si>
    <t>BALIKLIOVA TR-4 35-19-L00274__72374222_72374222</t>
  </si>
  <si>
    <t>21.02.2022 15:59:17</t>
  </si>
  <si>
    <t>21.02.2022 20:33:09</t>
  </si>
  <si>
    <t>ÇALTIDERE TR-5 35-17-M00235_950305260_950305260</t>
  </si>
  <si>
    <t>21.02.2022 16:18:11</t>
  </si>
  <si>
    <t>21.02.2022 17:47:37</t>
  </si>
  <si>
    <t>M-1177 35-04-M01177_99246383_99246383</t>
  </si>
  <si>
    <t>21.02.2022 16:29:31</t>
  </si>
  <si>
    <t>21.02.2022 20:06:20</t>
  </si>
  <si>
    <t>NİHAT  ÖZKAN VE ARK. T-SULAMA GRB. 35-13-L00106_A_56371325_56371325</t>
  </si>
  <si>
    <t>21.02.2022 16:30:14</t>
  </si>
  <si>
    <t>21.02.2022 18:10:21</t>
  </si>
  <si>
    <t>K-2732 35-04-K02732_99372232_99372232</t>
  </si>
  <si>
    <t>21.02.2022 16:35:09</t>
  </si>
  <si>
    <t>21.02.2022 20:43:10</t>
  </si>
  <si>
    <t>K-3740 35-08-K03740_97646271_97646271</t>
  </si>
  <si>
    <t>21.02.2022 16:38:14</t>
  </si>
  <si>
    <t>21.02.2022 17:26:24</t>
  </si>
  <si>
    <t>TR-1/80-B 45-72-M00094_956480907_956480907</t>
  </si>
  <si>
    <t>21.02.2022 16:36:55</t>
  </si>
  <si>
    <t>21.02.2022 17:32:09</t>
  </si>
  <si>
    <t>TR-36 35-15-M00036_48891384_56379854_56379854</t>
  </si>
  <si>
    <t>21.02.2022 16:38:51</t>
  </si>
  <si>
    <t>21.02.2022 19:23:11</t>
  </si>
  <si>
    <t>CERİTLER TR-1 35-31-L00117_956588681_956588681</t>
  </si>
  <si>
    <t>21.02.2022 16:44:53</t>
  </si>
  <si>
    <t>21.02.2022 20:07:15</t>
  </si>
  <si>
    <t>21.02.2022 16:56:18</t>
  </si>
  <si>
    <t>21.02.2022 22:09:55</t>
  </si>
  <si>
    <t>K-4283 GÖRECE 35-22-K04283_B_56370479_56370479</t>
  </si>
  <si>
    <t>21.02.2022 16:46:01</t>
  </si>
  <si>
    <t>21.02.2022 17:47:55</t>
  </si>
  <si>
    <t>M-3401(YATIRIM REZERVE) 35-03-M03401_E_56363648_56363648</t>
  </si>
  <si>
    <t>21.02.2022 16:56:55</t>
  </si>
  <si>
    <t>21.02.2022 18:36:01</t>
  </si>
  <si>
    <t>21.02.2022 16:57:10</t>
  </si>
  <si>
    <t>21.02.2022 20:29:00</t>
  </si>
  <si>
    <t>MENEMEN TR-15 35-28-L00015_953386969_953386969</t>
  </si>
  <si>
    <t>21.02.2022 16:59:47</t>
  </si>
  <si>
    <t>21.02.2022 17:46:00</t>
  </si>
  <si>
    <t>HÜSEYİN PINAR GRB 35-30-M00199_A_56404175_56404175</t>
  </si>
  <si>
    <t>21.02.2022 17:05:22</t>
  </si>
  <si>
    <t>21.02.2022 18:21:33</t>
  </si>
  <si>
    <t>DM-13/14-A 45-71-M00556_A_56397575_56397575</t>
  </si>
  <si>
    <t>21.02.2022 17:20:52</t>
  </si>
  <si>
    <t>21.02.2022 19:13:29</t>
  </si>
  <si>
    <t>K-165 35-03-K00165_910495676_910495676</t>
  </si>
  <si>
    <t>21.02.2022 17:04:43</t>
  </si>
  <si>
    <t>21.02.2022 19:55:20</t>
  </si>
  <si>
    <t>METAL İŞLERİ TR-6 35-22-M00106_955257275_955257275</t>
  </si>
  <si>
    <t>21.02.2022 17:21:41</t>
  </si>
  <si>
    <t>21.02.2022 18:13:45</t>
  </si>
  <si>
    <t>21.02.2022 17:35:02</t>
  </si>
  <si>
    <t>21.02.2022 17:36:39</t>
  </si>
  <si>
    <t>YAKAKÖY KÖK 45-75-M00067_HatBaşıAyırıcı_53136553 M03_53136553</t>
  </si>
  <si>
    <t>21.02.2022 17:39:27</t>
  </si>
  <si>
    <t>21.02.2022 22:04:03</t>
  </si>
  <si>
    <t>GÖKÇEKÖY TURGUTREİS TR-1 45-80-L00180_956544543_956544543</t>
  </si>
  <si>
    <t>21.02.2022 17:44:51</t>
  </si>
  <si>
    <t>21.02.2022 19:28:19</t>
  </si>
  <si>
    <t>KARAYAĞCI TR-1 45-75-M00195_A_56385268_56385268</t>
  </si>
  <si>
    <t>21.02.2022 17:43:01</t>
  </si>
  <si>
    <t>21.02.2022 20:07:56</t>
  </si>
  <si>
    <t>L-1 35-18-L00001_950436001_950436001</t>
  </si>
  <si>
    <t>21.02.2022 17:31:47</t>
  </si>
  <si>
    <t>21.02.2022 23:30:46</t>
  </si>
  <si>
    <t>TR-63 35-26-M00063_95000506738_95000506738</t>
  </si>
  <si>
    <t>21.02.2022 17:39:57</t>
  </si>
  <si>
    <t>21.02.2022 18:23:57</t>
  </si>
  <si>
    <t>L-365 ILDIR ÇAYAĞZI 35-18-L00365_950455047_950455047</t>
  </si>
  <si>
    <t>21.02.2022 17:45:05</t>
  </si>
  <si>
    <t>21.02.2022 22:15:06</t>
  </si>
  <si>
    <t>İSKELE MAH. TR 35-16-M00655_35-16-M00655_2377176</t>
  </si>
  <si>
    <t>21.02.2022 17:58:36</t>
  </si>
  <si>
    <t>21.02.2022 19:01:40</t>
  </si>
  <si>
    <t>TR-2/82-A 45-83-L00308_B_56401031_56401031</t>
  </si>
  <si>
    <t>21.02.2022 17:56:55</t>
  </si>
  <si>
    <t>21.02.2022 18:41:44</t>
  </si>
  <si>
    <t>AHMETBEYLİ TR-3 35-22-M00241_955286619_955286619</t>
  </si>
  <si>
    <t>21.02.2022 17:48:40</t>
  </si>
  <si>
    <t>21.02.2022 19:23:47</t>
  </si>
  <si>
    <t>GÜLBAHÇE TR-4 35-19-L00144_C C 38/5b_5961227</t>
  </si>
  <si>
    <t>21.02.2022 17:48:54</t>
  </si>
  <si>
    <t>21.02.2022 19:08:37</t>
  </si>
  <si>
    <t>TR - 27 45-74-M00027_945588610_945588610</t>
  </si>
  <si>
    <t>21.02.2022 17:56:52</t>
  </si>
  <si>
    <t>21.02.2022 19:31:42</t>
  </si>
  <si>
    <t>21.02.2022 17:38:12</t>
  </si>
  <si>
    <t>21.02.2022 18:15:20</t>
  </si>
  <si>
    <t>L-323 SİMPA TATİL KÖYÜ ÖZEL TR 35-18-L00323Ö_950449819_950449819</t>
  </si>
  <si>
    <t>21.02.2022 17:56:26</t>
  </si>
  <si>
    <t>21.02.2022 22:58:58</t>
  </si>
  <si>
    <t>21.02.2022 18:04:21</t>
  </si>
  <si>
    <t>21.02.2022 18:30:05</t>
  </si>
  <si>
    <t>TR-81 YÜCEL GÜLCÜ GRB. 35-15-M00081_DIREK TIPI TRAFO HUCRESI H01_2045843</t>
  </si>
  <si>
    <t>21.02.2022 18:04:43</t>
  </si>
  <si>
    <t>21.02.2022 18:24:22</t>
  </si>
  <si>
    <t>YENİ LİMAN TR-1 35-21-L00050_953357628_953357628</t>
  </si>
  <si>
    <t>21.02.2022 18:16:11</t>
  </si>
  <si>
    <t>21.02.2022 20:02:20</t>
  </si>
  <si>
    <t>L-241 35-18-L00241_95000007768_95000007768</t>
  </si>
  <si>
    <t>21.02.2022 18:38:24</t>
  </si>
  <si>
    <t>21.02.2022 23:58:25</t>
  </si>
  <si>
    <t>YEŞİLYURT TR-1 45-75-M00357_ H_48482924</t>
  </si>
  <si>
    <t>21.02.2022 18:40:39</t>
  </si>
  <si>
    <t>21.02.2022 23:20:30</t>
  </si>
  <si>
    <t>21.02.2022 18:46:17</t>
  </si>
  <si>
    <t>21.02.2022 19:56:04</t>
  </si>
  <si>
    <t>21.02.2022 18:46:44</t>
  </si>
  <si>
    <t>21.02.2022 20:40:48</t>
  </si>
  <si>
    <t>TR-2/82-A 45-83-L00308_DIREK TIPI TRAFO HUCRESI H01_2106238</t>
  </si>
  <si>
    <t>21.02.2022 18:45:23</t>
  </si>
  <si>
    <t>21.02.2022 19:34:25</t>
  </si>
  <si>
    <t>21.02.2022 18:39:21</t>
  </si>
  <si>
    <t>21.02.2022 20:28:16</t>
  </si>
  <si>
    <t>L-525 SAĞLIKÇILAR 35-18-L00525__72410829_72410829</t>
  </si>
  <si>
    <t>21.02.2022 18:47:58</t>
  </si>
  <si>
    <t>21.02.2022 21:21:37</t>
  </si>
  <si>
    <t>SARMA KÖYÜ TR-2 45-71-M01525_DIREK TIPI TRAFO HUCRESI H01_2086730</t>
  </si>
  <si>
    <t>21.02.2022 19:00:38</t>
  </si>
  <si>
    <t>21.02.2022 21:25:42</t>
  </si>
  <si>
    <t>M-239 35-02-M00239__83786757_83786757</t>
  </si>
  <si>
    <t>21.02.2022 19:03:01</t>
  </si>
  <si>
    <t>21.02.2022 21:07:18</t>
  </si>
  <si>
    <t>DALBAHÇE TR-2 45-83-L00188_A_56395043_56395043</t>
  </si>
  <si>
    <t>21.02.2022 18:57:57</t>
  </si>
  <si>
    <t>21.02.2022 20:16:46</t>
  </si>
  <si>
    <t>21.02.2022 18:55:27</t>
  </si>
  <si>
    <t>21.02.2022 19:40:54</t>
  </si>
  <si>
    <t>ŞEYHDAVUTLAR TR-1 45-79-M00123_A_56404656_56404656</t>
  </si>
  <si>
    <t>21.02.2022 19:03:36</t>
  </si>
  <si>
    <t>21.02.2022 22:35:37</t>
  </si>
  <si>
    <t>GÜMÜLDÜR M-11 35-25-M00011_955263258_955263258</t>
  </si>
  <si>
    <t>21.02.2022 19:25:17</t>
  </si>
  <si>
    <t>21.02.2022 21:13:37</t>
  </si>
  <si>
    <t>K-2779 35-02-K02779_913382893_913382893</t>
  </si>
  <si>
    <t>21.02.2022 19:26:47</t>
  </si>
  <si>
    <t>21.02.2022 20:23:24</t>
  </si>
  <si>
    <t>L-416 KAPALI SPOR SALONU 35-18-L00416_950462056_950462056</t>
  </si>
  <si>
    <t>21.02.2022 19:30:01</t>
  </si>
  <si>
    <t>22.02.2022 01:09:24</t>
  </si>
  <si>
    <t>21.02.2022 19:58:02</t>
  </si>
  <si>
    <t>21.02.2022 21:44:53</t>
  </si>
  <si>
    <t>TR-137 TORASAN MAH. 35-19-L00137_954867317_954867317</t>
  </si>
  <si>
    <t>21.02.2022 19:55:23</t>
  </si>
  <si>
    <t>21.02.2022 20:44:29</t>
  </si>
  <si>
    <t>M-3252 35-04-M03252_99310549_99310549</t>
  </si>
  <si>
    <t>21.02.2022 20:23:48</t>
  </si>
  <si>
    <t>21.02.2022 22:28:56</t>
  </si>
  <si>
    <t>21.02.2022 20:33:50</t>
  </si>
  <si>
    <t>21.02.2022 21:27:07</t>
  </si>
  <si>
    <t>GÜLBAHÇE TR-4 35-19-L00144_956676365_956676365</t>
  </si>
  <si>
    <t>21.02.2022 20:42:05</t>
  </si>
  <si>
    <t>21.02.2022 22:44:53</t>
  </si>
  <si>
    <t>K-231 35-01-K00231_910405650_910405650</t>
  </si>
  <si>
    <t>21.02.2022 20:55:40</t>
  </si>
  <si>
    <t>21.02.2022 22:37:41</t>
  </si>
  <si>
    <t>M-3090 35-09-M03090_915134361_915134361</t>
  </si>
  <si>
    <t>21.02.2022 21:10:37</t>
  </si>
  <si>
    <t>21.02.2022 22:15:29</t>
  </si>
  <si>
    <t>L-112 OVACIK 35-18-L00112_950439380_950439380</t>
  </si>
  <si>
    <t>21.02.2022 21:15:05</t>
  </si>
  <si>
    <t>21.02.2022 22:26:14</t>
  </si>
  <si>
    <t>HACI HALİLLER DM 45-71-M00065_A_56404201_56404201</t>
  </si>
  <si>
    <t>21.02.2022 21:21:09</t>
  </si>
  <si>
    <t>21.02.2022 23:02:23</t>
  </si>
  <si>
    <t>BALABANLI DM 35-15-M00280_KIZILCAAVLU M05_72306394</t>
  </si>
  <si>
    <t>21.02.2022 21:22:33</t>
  </si>
  <si>
    <t>21.02.2022 22:04:55</t>
  </si>
  <si>
    <t>DM-03/15 45-71-M00537_A dm1/48a1b_45179635</t>
  </si>
  <si>
    <t>21.02.2022 21:43:42</t>
  </si>
  <si>
    <t>21.02.2022 22:28:52</t>
  </si>
  <si>
    <t>TR-94 35-15-M00094_950359326_950359326</t>
  </si>
  <si>
    <t>21.02.2022 21:52:39</t>
  </si>
  <si>
    <t>21.02.2022 22:32:55</t>
  </si>
  <si>
    <t>K-855 35-01-K00855_912217374_912217374</t>
  </si>
  <si>
    <t>21.02.2022 22:35:00</t>
  </si>
  <si>
    <t>22.02.2022 00:30:42</t>
  </si>
  <si>
    <t>DM-03/15 45-71-M00537_B d1b_45179708</t>
  </si>
  <si>
    <t>21.02.2022 23:09:46</t>
  </si>
  <si>
    <t>22.02.2022 03:59:09</t>
  </si>
  <si>
    <t>L-226 ARITMA 35-18-L00226_D b1b_5950381</t>
  </si>
  <si>
    <t>21.02.2022 22:51:20</t>
  </si>
  <si>
    <t>22.02.2022 01:33:56</t>
  </si>
  <si>
    <t>21.02.2022 23:01:21</t>
  </si>
  <si>
    <t>22.02.2022 00:13:22</t>
  </si>
  <si>
    <t>ŞAHİN DÖKÜM TR-1 ÖZEL 45-71-M02068Ö_ M01_48015273</t>
  </si>
  <si>
    <t>21.02.2022 23:02:47</t>
  </si>
  <si>
    <t>22.02.2022 00:47:14</t>
  </si>
  <si>
    <t>K-2974 35-02-K02974_D_56375104_56375104</t>
  </si>
  <si>
    <t>21.02.2022 23:12:28</t>
  </si>
  <si>
    <t>22.02.2022 00:01:41</t>
  </si>
  <si>
    <t>K-4193 35-04-K04193_99612164_99612164</t>
  </si>
  <si>
    <t>22.02.2022 00:17:18</t>
  </si>
  <si>
    <t>22.02.2022 04:01:47</t>
  </si>
  <si>
    <t>K-933 35-01-K00933_911234867_911234867</t>
  </si>
  <si>
    <t>22.02.2022 02:04:17</t>
  </si>
  <si>
    <t>22.02.2022 02:51:21</t>
  </si>
  <si>
    <t>ESKİ FOÇA İM 35-23-A00001_FOTAŞ-2 M02_2050293</t>
  </si>
  <si>
    <t>22.02.2022 02:18:02</t>
  </si>
  <si>
    <t>22.02.2022 02:54:12</t>
  </si>
  <si>
    <t>DM-13 45-71-M00336_TR-13/2 M10_72259822</t>
  </si>
  <si>
    <t>22.02.2022 06:40:13</t>
  </si>
  <si>
    <t>22.02.2022 08:24:22</t>
  </si>
  <si>
    <t>AŞAĞIÇOBANİSA KÖK 45-71-M00096_İSTASYON KABİN M05_2076284</t>
  </si>
  <si>
    <t>22.02.2022 06:46:03</t>
  </si>
  <si>
    <t>22.02.2022 09:08:58</t>
  </si>
  <si>
    <t>22.02.2022 06:52:10</t>
  </si>
  <si>
    <t>22.02.2022 08:42:16</t>
  </si>
  <si>
    <t>K-1659 35-01-K01659_B_56365786_56365786</t>
  </si>
  <si>
    <t>22.02.2022 06:08:56</t>
  </si>
  <si>
    <t>22.02.2022 09:12:18</t>
  </si>
  <si>
    <t>M-2741 35-02-M02741_35-02-M02741_79573169</t>
  </si>
  <si>
    <t>22.02.2022 07:12:49</t>
  </si>
  <si>
    <t>22.02.2022 14:09:55</t>
  </si>
  <si>
    <t>BALABANLI TR-2 35-15-L00968_A_56398380_56398380</t>
  </si>
  <si>
    <t>22.02.2022 07:27:32</t>
  </si>
  <si>
    <t>22.02.2022 10:27:15</t>
  </si>
  <si>
    <t>22.02.2022 07:55:25</t>
  </si>
  <si>
    <t>22.02.2022 13:18:40</t>
  </si>
  <si>
    <t>BAĞLICA KÖK 45-79-M00248_ÇAVUŞLAR M04_72036938</t>
  </si>
  <si>
    <t>22.02.2022 07:56:12</t>
  </si>
  <si>
    <t>22.02.2022 09:03:59</t>
  </si>
  <si>
    <t>ADNAN KAYGISIZ TR 45-77-L00340_45-77-L00340_2355160</t>
  </si>
  <si>
    <t>22.02.2022 08:31:35</t>
  </si>
  <si>
    <t>22.02.2022 13:41:25</t>
  </si>
  <si>
    <t>TURGUTALP TR-4 45-82-M00054_B_56386551_56386551</t>
  </si>
  <si>
    <t>22.02.2022 08:43:31</t>
  </si>
  <si>
    <t>22.02.2022 10:05:30</t>
  </si>
  <si>
    <t>Y. YAZAR SULAMA GRUBU TR 35-27-M00528_C_56363557_56363557</t>
  </si>
  <si>
    <t>22.02.2022 08:48:52</t>
  </si>
  <si>
    <t>22.02.2022 11:03:21</t>
  </si>
  <si>
    <t>BELENYAKA TR-4 45-73-M00701_DIREK TIPI TRAFO HUCRESI H01_2094280</t>
  </si>
  <si>
    <t>22.02.2022 09:07:49</t>
  </si>
  <si>
    <t>22.02.2022 13:02:40</t>
  </si>
  <si>
    <t>KAMUKENT TR-1 35-21-M00039_A A01b_78795060</t>
  </si>
  <si>
    <t>22.02.2022 09:00:11</t>
  </si>
  <si>
    <t>22.02.2022 12:29:05</t>
  </si>
  <si>
    <t>ÇATALKAYA KÖYÜ TR-2 35-21-L00172_B_56379189_56379189</t>
  </si>
  <si>
    <t>22.02.2022 09:00:32</t>
  </si>
  <si>
    <t>22.02.2022 10:41:20</t>
  </si>
  <si>
    <t>TR-47 35-15-M00047_48866734_56407273_56407273</t>
  </si>
  <si>
    <t>22.02.2022 09:04:29</t>
  </si>
  <si>
    <t>22.02.2022 09:28:55</t>
  </si>
  <si>
    <t>TR-2/30 45-72-L00030_45-72-L00030_61322854</t>
  </si>
  <si>
    <t>22.02.2022 09:16:31</t>
  </si>
  <si>
    <t>22.02.2022 11:36:53</t>
  </si>
  <si>
    <t>K-1495 35-04-K01495_B_56369236_56369236</t>
  </si>
  <si>
    <t>22.02.2022 09:08:30</t>
  </si>
  <si>
    <t>22.02.2022 10:20:43</t>
  </si>
  <si>
    <t>22.02.2022 09:09:00</t>
  </si>
  <si>
    <t>22.02.2022 17:15:41</t>
  </si>
  <si>
    <t>22.02.2022 09:10:00</t>
  </si>
  <si>
    <t>22.02.2022 17:52:26</t>
  </si>
  <si>
    <t>TEKBIÇAKLAR TR-4 35-31-L00242_DIREK TIPI TRAFO HUCRESI H01_2037303</t>
  </si>
  <si>
    <t>22.02.2022 09:11:33</t>
  </si>
  <si>
    <t>22.02.2022 17:15:11</t>
  </si>
  <si>
    <t>_D_56373529_56373529</t>
  </si>
  <si>
    <t>22.02.2022 09:08:19</t>
  </si>
  <si>
    <t>22.02.2022 17:23:47</t>
  </si>
  <si>
    <t>M-448 YALÇINKAYA KÖK 35-17-M00448_HatBaşıAyırıcı_73034568 M02_73034568</t>
  </si>
  <si>
    <t>22.02.2022 09:29:05</t>
  </si>
  <si>
    <t>22.02.2022 14:18:52</t>
  </si>
  <si>
    <t>TR-2/90 45-83-L00090_45-83-L00090_2354769</t>
  </si>
  <si>
    <t>22.02.2022 09:13:00</t>
  </si>
  <si>
    <t>22.02.2022 17:04:25</t>
  </si>
  <si>
    <t>K-2974 35-02-K02974_962735035_962735035</t>
  </si>
  <si>
    <t>22.02.2022 09:13:35</t>
  </si>
  <si>
    <t>22.02.2022 14:40:28</t>
  </si>
  <si>
    <t>ÇAVUŞLAR TR-1 45-79-M00270_B_56389598_56389598</t>
  </si>
  <si>
    <t>22.02.2022 08:52:17</t>
  </si>
  <si>
    <t>22.02.2022 09:53:30</t>
  </si>
  <si>
    <t>DM-13/20 (HAFSA SULTAN CAMİİ YANI) 45-71-M00334_45-71-M00334_72049545</t>
  </si>
  <si>
    <t>22.02.2022 09:07:14</t>
  </si>
  <si>
    <t>22.02.2022 09:59:52</t>
  </si>
  <si>
    <t>TEKBIÇAKLAR TR-3 35-31-L00241_DIREK TIPI TRAFO HUCRESI H01_2037302</t>
  </si>
  <si>
    <t>22.02.2022 09:25:25</t>
  </si>
  <si>
    <t>22.02.2022 17:25:04</t>
  </si>
  <si>
    <t>K-1673 35-04-K01673_B_56367433_56367433</t>
  </si>
  <si>
    <t>22.02.2022 09:16:00</t>
  </si>
  <si>
    <t>22.02.2022 10:21:59</t>
  </si>
  <si>
    <t>22.02.2022 09:33:08</t>
  </si>
  <si>
    <t>22.02.2022 16:58:20</t>
  </si>
  <si>
    <t>22.02.2022 09:28:12</t>
  </si>
  <si>
    <t>22.02.2022 11:54:30</t>
  </si>
  <si>
    <t>ŞEYHDAVUTLAR TR-1 45-79-M00123_A_56381981_56381981</t>
  </si>
  <si>
    <t>22.02.2022 09:27:31</t>
  </si>
  <si>
    <t>22.02.2022 12:13:06</t>
  </si>
  <si>
    <t>22.02.2022 09:26:53</t>
  </si>
  <si>
    <t>22.02.2022 14:30:50</t>
  </si>
  <si>
    <t>UZUNKUYU TR-2 35-19-M00204_DIREK TIPI TRAFO HUCRESI H01_2057014</t>
  </si>
  <si>
    <t>22.02.2022 09:26:47</t>
  </si>
  <si>
    <t>22.02.2022 11:08:25</t>
  </si>
  <si>
    <t>K-344 35-01-K00344_F_56374662_56374662</t>
  </si>
  <si>
    <t>22.02.2022 09:38:47</t>
  </si>
  <si>
    <t>22.02.2022 09:53:54</t>
  </si>
  <si>
    <t>ASARLIK TR-14 KÖK 35-28-M00168_MENEMEN İ.M.(ASARLIK-2) M05_66531863</t>
  </si>
  <si>
    <t>22.02.2022 09:34:09</t>
  </si>
  <si>
    <t>22.02.2022 10:31:43</t>
  </si>
  <si>
    <t>TR-47 35-15-M00047_48866734_60983150_60983150</t>
  </si>
  <si>
    <t>22.02.2022 09:29:24</t>
  </si>
  <si>
    <t>22.02.2022 17:22:40</t>
  </si>
  <si>
    <t>YAKACIK TR-4 35-20-L00242_7258541_56376577_56376577</t>
  </si>
  <si>
    <t>22.02.2022 09:38:27</t>
  </si>
  <si>
    <t>22.02.2022 13:18:51</t>
  </si>
  <si>
    <t>22.02.2022 09:25:24</t>
  </si>
  <si>
    <t>22.02.2022 10:48:21</t>
  </si>
  <si>
    <t>İMRAN DEMİRCİ ÖZEL TR 45-77-M00185Ö_ H_50086653</t>
  </si>
  <si>
    <t>22.02.2022 09:44:00</t>
  </si>
  <si>
    <t>22.02.2022 11:20:48</t>
  </si>
  <si>
    <t>KORDON KÖK 45-78-M00730_ESKİ KABAZLI M04_2327658</t>
  </si>
  <si>
    <t>22.02.2022 09:51:00</t>
  </si>
  <si>
    <t>22.02.2022 17:25:29</t>
  </si>
  <si>
    <t>22.02.2022 09:53:16</t>
  </si>
  <si>
    <t>22.02.2022 15:20:41</t>
  </si>
  <si>
    <t>22.02.2022 09:54:18</t>
  </si>
  <si>
    <t>22.02.2022 10:20:07</t>
  </si>
  <si>
    <t>DM-1/53-A 45-71-M00941_953188108_953188108</t>
  </si>
  <si>
    <t>22.02.2022 09:41:51</t>
  </si>
  <si>
    <t>22.02.2022 10:33:58</t>
  </si>
  <si>
    <t>K-4349 35-04-K04349__72410719_72410719</t>
  </si>
  <si>
    <t>22.02.2022 10:01:02</t>
  </si>
  <si>
    <t>22.02.2022 15:19:28</t>
  </si>
  <si>
    <t>22.02.2022 09:54:46</t>
  </si>
  <si>
    <t>22.02.2022 10:27:28</t>
  </si>
  <si>
    <t>EROĞLU TR-1 45-77-L00213_B_56402954_56402954</t>
  </si>
  <si>
    <t>22.02.2022 10:06:00</t>
  </si>
  <si>
    <t>22.02.2022 17:03:06</t>
  </si>
  <si>
    <t>ŞİRZAT DOĞRU ÖZEL TR 35-27-L00075Ö_DIREK TIPI TRAFO HUCRESI H01_2049109</t>
  </si>
  <si>
    <t>22.02.2022 10:08:36</t>
  </si>
  <si>
    <t>22.02.2022 11:49:51</t>
  </si>
  <si>
    <t>22.02.2022 10:16:11</t>
  </si>
  <si>
    <t>22.02.2022 10:48:39</t>
  </si>
  <si>
    <t>L-57 KERVANSARAY SİTESİ 35-14-L00057_956652632_956652632</t>
  </si>
  <si>
    <t>22.02.2022 10:21:07</t>
  </si>
  <si>
    <t>22.02.2022 13:50:55</t>
  </si>
  <si>
    <t>K-1989 35-04-K01989_35-04-K01989_2350662</t>
  </si>
  <si>
    <t>22.02.2022 10:13:49</t>
  </si>
  <si>
    <t>22.02.2022 11:10:41</t>
  </si>
  <si>
    <t>KAYRAK TR-1 45-83-L00256_48007001_56379501_56379501</t>
  </si>
  <si>
    <t>22.02.2022 10:20:25</t>
  </si>
  <si>
    <t>22.02.2022 12:13:34</t>
  </si>
  <si>
    <t>TR-2/103 45-83-L00103_B B02_65883069</t>
  </si>
  <si>
    <t>22.02.2022 10:20:37</t>
  </si>
  <si>
    <t>22.02.2022 11:21:14</t>
  </si>
  <si>
    <t>ASARLIK TR-16 35-28-M00174_ASARLIK TR-3 M01_66531300</t>
  </si>
  <si>
    <t>22.02.2022 10:26:17</t>
  </si>
  <si>
    <t>22.02.2022 13:41:29</t>
  </si>
  <si>
    <t>M-1834 35-04-M01834_98963857_98963857</t>
  </si>
  <si>
    <t>22.02.2022 10:22:43</t>
  </si>
  <si>
    <t>22.02.2022 13:31:00</t>
  </si>
  <si>
    <t>22.02.2022 10:00:00</t>
  </si>
  <si>
    <t>22.02.2022 13:29:18</t>
  </si>
  <si>
    <t>ULUKENT DM-1/9 35-28-M00574_ULUKENT DM-1/4 M03_66558220</t>
  </si>
  <si>
    <t>22.02.2022 13:39:06</t>
  </si>
  <si>
    <t>22.02.2022 13:46:58</t>
  </si>
  <si>
    <t>M-900A 35-22-M00303_HatBaşıAyırıcı_53132917 M01_53132917</t>
  </si>
  <si>
    <t>22.02.2022 10:26:29</t>
  </si>
  <si>
    <t>22.02.2022 11:12:56</t>
  </si>
  <si>
    <t>K-4630 35-02-K04630_915100720_915100720</t>
  </si>
  <si>
    <t>22.02.2022 10:41:28</t>
  </si>
  <si>
    <t>22.02.2022 19:30:39</t>
  </si>
  <si>
    <t>DM-2 35-17-M00002_M-7 M20_2336080</t>
  </si>
  <si>
    <t>22.02.2022 10:50:11</t>
  </si>
  <si>
    <t>22.02.2022 11:18:22</t>
  </si>
  <si>
    <t>L-308 35-18-L00308_950456748_950456748</t>
  </si>
  <si>
    <t>22.02.2022 10:45:05</t>
  </si>
  <si>
    <t>22.02.2022 15:04:11</t>
  </si>
  <si>
    <t>TR-53 35-19-L00053_956678934_956678934</t>
  </si>
  <si>
    <t>22.02.2022 10:46:25</t>
  </si>
  <si>
    <t>22.02.2022 12:36:06</t>
  </si>
  <si>
    <t>KILAVUZLAR KÖK 45-74-M00198_KILAVUZLAR M03_72237257</t>
  </si>
  <si>
    <t>22.02.2022 10:59:41</t>
  </si>
  <si>
    <t>22.02.2022 11:00:19</t>
  </si>
  <si>
    <t>MENDERES DM-2/TR-1 35-22-M00300_DM-1/TR-1 M04_2095184</t>
  </si>
  <si>
    <t>22.02.2022 11:01:08</t>
  </si>
  <si>
    <t>22.02.2022 11:05:41</t>
  </si>
  <si>
    <t>SELENDİ TR-8 45-81-M00008_A A01b_64573007</t>
  </si>
  <si>
    <t>22.02.2022 11:01:45</t>
  </si>
  <si>
    <t>22.02.2022 12:35:02</t>
  </si>
  <si>
    <t>22.02.2022 11:10:37</t>
  </si>
  <si>
    <t>22.02.2022 14:06:49</t>
  </si>
  <si>
    <t>_950352772_950352772</t>
  </si>
  <si>
    <t>22.02.2022 11:25:52</t>
  </si>
  <si>
    <t>22.02.2022 12:22:35</t>
  </si>
  <si>
    <t>22.02.2022 11:19:11</t>
  </si>
  <si>
    <t>22.02.2022 12:11:07</t>
  </si>
  <si>
    <t>ÇAMLIK DM 35-17-M00173_HatBaşıAyırıcı_65826607 M08_65826607</t>
  </si>
  <si>
    <t>22.02.2022 11:29:22</t>
  </si>
  <si>
    <t>22.02.2022 12:24:14</t>
  </si>
  <si>
    <t>TR-2 35-27-M00002_A_56370653_56370653</t>
  </si>
  <si>
    <t>22.02.2022 11:22:16</t>
  </si>
  <si>
    <t>22.02.2022 13:06:06</t>
  </si>
  <si>
    <t>ARMUTLU DM-2/TR-36 (ESKİ TR-6) 35-27-L00006_B_65510931_65510931</t>
  </si>
  <si>
    <t>22.02.2022 11:37:23</t>
  </si>
  <si>
    <t>22.02.2022 13:05:49</t>
  </si>
  <si>
    <t>L-197/1 35-18-L00629_950438849_950438849</t>
  </si>
  <si>
    <t>22.02.2022 11:39:33</t>
  </si>
  <si>
    <t>22.02.2022 17:39:54</t>
  </si>
  <si>
    <t>YUKARI KIZILCA TR-1 35-27-L00051_A_56406008_56406008</t>
  </si>
  <si>
    <t>22.02.2022 11:41:33</t>
  </si>
  <si>
    <t>22.02.2022 13:35:54</t>
  </si>
  <si>
    <t>L-236 35-18-L00236_950440768_950440768</t>
  </si>
  <si>
    <t>22.02.2022 11:43:38</t>
  </si>
  <si>
    <t>22.02.2022 12:44:13</t>
  </si>
  <si>
    <t>K-1675 35-02-K01675_95001168367_95001168367</t>
  </si>
  <si>
    <t>22.02.2022 11:51:56</t>
  </si>
  <si>
    <t>22.02.2022 13:04:06</t>
  </si>
  <si>
    <t>ALİBEYLİ TR-1 35-16-M00148_953354116_953354116</t>
  </si>
  <si>
    <t>22.02.2022 11:43:41</t>
  </si>
  <si>
    <t>22.02.2022 14:31:30</t>
  </si>
  <si>
    <t>GÜLBAHÇE TR-12 35-19-L00168_956668119_956668119</t>
  </si>
  <si>
    <t>22.02.2022 12:02:54</t>
  </si>
  <si>
    <t>22.02.2022 13:56:42</t>
  </si>
  <si>
    <t>M-32 CUMHURİYET 35-25-M00103_DIREK TIPI TRAFO HUCRESI H01_2043626</t>
  </si>
  <si>
    <t>22.02.2022 11:55:34</t>
  </si>
  <si>
    <t>22.02.2022 15:26:26</t>
  </si>
  <si>
    <t>L-254 35-18-L00254_950451164_950451164</t>
  </si>
  <si>
    <t>22.02.2022 12:03:36</t>
  </si>
  <si>
    <t>22.02.2022 13:20:58</t>
  </si>
  <si>
    <t>FOÇA JANDARMA ALAYI KÖK 35-23-M00240_HatBaşıAyırıcı_53172761 M02_53172761</t>
  </si>
  <si>
    <t>22.02.2022 11:35:21</t>
  </si>
  <si>
    <t>22.02.2022 14:14:26</t>
  </si>
  <si>
    <t>YAYLAKÖY TR-1 45-83-L00241_A_56386601_56386601</t>
  </si>
  <si>
    <t>22.02.2022 12:21:34</t>
  </si>
  <si>
    <t>22.02.2022 14:46:38</t>
  </si>
  <si>
    <t>22.02.2022 12:27:16</t>
  </si>
  <si>
    <t>22.02.2022 13:08:45</t>
  </si>
  <si>
    <t>İĞDECİK TR-5 45-71-M00079_953204000_953204000</t>
  </si>
  <si>
    <t>22.02.2022 12:34:55</t>
  </si>
  <si>
    <t>22.02.2022 14:17:36</t>
  </si>
  <si>
    <t>22.02.2022 12:39:19</t>
  </si>
  <si>
    <t>22.02.2022 12:39:49</t>
  </si>
  <si>
    <t>22.02.2022 12:36:51</t>
  </si>
  <si>
    <t>22.02.2022 13:46:22</t>
  </si>
  <si>
    <t>KOZLUCA TR-1 45-73-M00500_945688500_945688500</t>
  </si>
  <si>
    <t>22.02.2022 12:52:51</t>
  </si>
  <si>
    <t>22.02.2022 15:44:40</t>
  </si>
  <si>
    <t>TR-97 35-16-L00097_47590945_56353695_56353695</t>
  </si>
  <si>
    <t>22.02.2022 12:47:54</t>
  </si>
  <si>
    <t>22.02.2022 14:15:35</t>
  </si>
  <si>
    <t>K-995 35-07-K00995_99067718_99067718</t>
  </si>
  <si>
    <t>22.02.2022 13:05:44</t>
  </si>
  <si>
    <t>22.02.2022 18:32:14</t>
  </si>
  <si>
    <t>TR-21 35-31-L00021_956590961_956590961</t>
  </si>
  <si>
    <t>22.02.2022 15:46:23</t>
  </si>
  <si>
    <t>TR-23 35-16-L00023_95000160584_95000160584</t>
  </si>
  <si>
    <t>22.02.2022 19:58:20</t>
  </si>
  <si>
    <t>22.02.2022 13:11:09</t>
  </si>
  <si>
    <t>22.02.2022 13:34:59</t>
  </si>
  <si>
    <t>SELÇİKLİ TR-1 45-72-L00163_B_56391289_56391289</t>
  </si>
  <si>
    <t>22.02.2022 13:00:49</t>
  </si>
  <si>
    <t>22.02.2022 13:40:24</t>
  </si>
  <si>
    <t>UMURLU TR-2 35-31-L00355_956570692_956570692</t>
  </si>
  <si>
    <t>22.02.2022 13:11:46</t>
  </si>
  <si>
    <t>22.02.2022 18:25:46</t>
  </si>
  <si>
    <t>TR-68 ÇAYIRÇEŞME 35-19-L00068_956668780_956668780</t>
  </si>
  <si>
    <t>22.02.2022 13:10:43</t>
  </si>
  <si>
    <t>22.02.2022 15:16:17</t>
  </si>
  <si>
    <t>TR-2/47-A 45-72-L00082_45-72-L00082_2348226</t>
  </si>
  <si>
    <t>22.02.2022 13:20:00</t>
  </si>
  <si>
    <t>22.02.2022 14:36:14</t>
  </si>
  <si>
    <t>22.02.2022 13:25:00</t>
  </si>
  <si>
    <t>22.02.2022 17:49:20</t>
  </si>
  <si>
    <t>GERENKÖY TR-7 35-23-M00153_950423327_950423327</t>
  </si>
  <si>
    <t>22.02.2022 13:12:22</t>
  </si>
  <si>
    <t>22.02.2022 15:45:16</t>
  </si>
  <si>
    <t>ARMUTLU DM-2/TR-36 (ESKİ TR-6) 35-27-L00006_913614146_913614146</t>
  </si>
  <si>
    <t>22.02.2022 13:24:01</t>
  </si>
  <si>
    <t>22.02.2022 15:15:54</t>
  </si>
  <si>
    <t>SEYREK TR-2 35-28-M00909_953377030_953377030</t>
  </si>
  <si>
    <t>22.02.2022 13:19:47</t>
  </si>
  <si>
    <t>22.02.2022 18:03:24</t>
  </si>
  <si>
    <t>DM-3/TR-10 35-13-L00053_B_56381933_56381933</t>
  </si>
  <si>
    <t>22.02.2022 13:48:13</t>
  </si>
  <si>
    <t>22.02.2022 15:34:13</t>
  </si>
  <si>
    <t>SART TR-4/A 45-78-M00169_953252684_953252684</t>
  </si>
  <si>
    <t>22.02.2022 13:44:17</t>
  </si>
  <si>
    <t>22.02.2022 15:11:14</t>
  </si>
  <si>
    <t>L-284 İMAMOĞLU TRAFO 35-18-L00284_950459251_950459251</t>
  </si>
  <si>
    <t>22.02.2022 13:51:48</t>
  </si>
  <si>
    <t>22.02.2022 17:07:34</t>
  </si>
  <si>
    <t>POYRAZDAMLARI TR-11 45-78-M00576_HatBaşıAyırıcı_53138938 M05_53138938</t>
  </si>
  <si>
    <t>22.02.2022 13:56:00</t>
  </si>
  <si>
    <t>22.02.2022 17:35:42</t>
  </si>
  <si>
    <t>K-2846 35-07-K02846_B_56374115_56374115</t>
  </si>
  <si>
    <t>22.02.2022 14:02:48</t>
  </si>
  <si>
    <t>22.02.2022 16:02:23</t>
  </si>
  <si>
    <t>K-2425 35-04-K02425_99623015_99623015</t>
  </si>
  <si>
    <t>22.02.2022 14:21:14</t>
  </si>
  <si>
    <t>22.02.2022 18:16:03</t>
  </si>
  <si>
    <t>MENEMEN TR-80 35-28-M00680_DAĞITIM TRAFO MENEMEN TR-80 M03_66569001</t>
  </si>
  <si>
    <t>22.02.2022 14:24:18</t>
  </si>
  <si>
    <t>22.02.2022 15:48:04</t>
  </si>
  <si>
    <t>DM-2 45-71-M00002_BİT PAZARI M02_2048796</t>
  </si>
  <si>
    <t>22.02.2022 14:55:13</t>
  </si>
  <si>
    <t>22.02.2022 15:07:09</t>
  </si>
  <si>
    <t>KIRKAĞAÇ TR-14 45-76-M00014_955251042_955251042</t>
  </si>
  <si>
    <t>22.02.2022 14:25:39</t>
  </si>
  <si>
    <t>22.02.2022 15:15:53</t>
  </si>
  <si>
    <t>KARAMAN TR-4 MERKEZ 35-31-L00051_956598320_956598320</t>
  </si>
  <si>
    <t>22.02.2022 15:09:24</t>
  </si>
  <si>
    <t>22.02.2022 18:31:23</t>
  </si>
  <si>
    <t>M-910 35-09-M00910_97800281_97800281</t>
  </si>
  <si>
    <t>22.02.2022 15:07:15</t>
  </si>
  <si>
    <t>22.02.2022 17:09:23</t>
  </si>
  <si>
    <t>TR-92 TARIMSAL SULAMA 45-80-M01092_45-80-M01092_2353376</t>
  </si>
  <si>
    <t>22.02.2022 15:17:01</t>
  </si>
  <si>
    <t>22.02.2022 18:01:17</t>
  </si>
  <si>
    <t>TR-46 35-16-L00046_A A1b_47594496</t>
  </si>
  <si>
    <t>22.02.2022 15:21:29</t>
  </si>
  <si>
    <t>22.02.2022 18:57:06</t>
  </si>
  <si>
    <t>M-1039 35-04-M01039_99292887_99292887</t>
  </si>
  <si>
    <t>22.02.2022 15:25:20</t>
  </si>
  <si>
    <t>22.02.2022 17:52:27</t>
  </si>
  <si>
    <t>K-2722 35-08-K02722_99303947_99303947</t>
  </si>
  <si>
    <t>22.02.2022 15:28:09</t>
  </si>
  <si>
    <t>22.02.2022 19:42:43</t>
  </si>
  <si>
    <t>KÜÇÜK AVULCUK TR-1 35-15-L00715_35-15-L00715_2364960</t>
  </si>
  <si>
    <t>22.02.2022 15:25:29</t>
  </si>
  <si>
    <t>22.02.2022 16:56:20</t>
  </si>
  <si>
    <t>AŞAĞICUMA DM 35-16-M00103_HatBaşıAyırıcı_53140595 M03_53140595</t>
  </si>
  <si>
    <t>22.02.2022 15:51:52</t>
  </si>
  <si>
    <t>22.02.2022 19:26:54</t>
  </si>
  <si>
    <t>L-526 SAĞLIKÇILAR 35-18-L00526_950466102_950466102</t>
  </si>
  <si>
    <t>22.02.2022 15:52:32</t>
  </si>
  <si>
    <t>22.02.2022 21:52:14</t>
  </si>
  <si>
    <t>K-2846 35-07-K02846_913208694_913208694</t>
  </si>
  <si>
    <t>22.02.2022 15:56:07</t>
  </si>
  <si>
    <t>22.02.2022 17:10:54</t>
  </si>
  <si>
    <t>L-128/1 35-18-L00603_950436124_950436124</t>
  </si>
  <si>
    <t>22.02.2022 16:12:20</t>
  </si>
  <si>
    <t>22.02.2022 21:21:08</t>
  </si>
  <si>
    <t>TR-56 CEPHANELİK 35-19-L00056_956670380_956670380</t>
  </si>
  <si>
    <t>22.02.2022 16:08:04</t>
  </si>
  <si>
    <t>22.02.2022 18:49:59</t>
  </si>
  <si>
    <t>22.02.2022 16:29:09</t>
  </si>
  <si>
    <t>22.02.2022 17:34:25</t>
  </si>
  <si>
    <t>M-1023 35-03-M01023_910273275_910273275</t>
  </si>
  <si>
    <t>22.02.2022 16:04:57</t>
  </si>
  <si>
    <t>22.02.2022 17:13:16</t>
  </si>
  <si>
    <t>L-58 HAVACILAR SİTESİ 35-14-L00058_956652581_956652581</t>
  </si>
  <si>
    <t>22.02.2022 16:36:02</t>
  </si>
  <si>
    <t>22.02.2022 18:03:06</t>
  </si>
  <si>
    <t>ÇAPAKLI KÖK 45-78-M01161_HatBaşıAyırıcı_53138968 M05_53138968</t>
  </si>
  <si>
    <t>22.02.2022 16:38:49</t>
  </si>
  <si>
    <t>22.02.2022 16:39:49</t>
  </si>
  <si>
    <t>22.02.2022 16:26:05</t>
  </si>
  <si>
    <t>22.02.2022 17:19:28</t>
  </si>
  <si>
    <t>ALÇUK TM 35-17-A00001_KESİKKÖY M29_2307839</t>
  </si>
  <si>
    <t>22.02.2022 16:39:07</t>
  </si>
  <si>
    <t>22.02.2022 16:46:59</t>
  </si>
  <si>
    <t>DM-5/TR-14 45-72-M00621_956510445_956510445</t>
  </si>
  <si>
    <t>22.02.2022 16:32:27</t>
  </si>
  <si>
    <t>22.02.2022 19:03:39</t>
  </si>
  <si>
    <t>22.02.2022 16:39:48</t>
  </si>
  <si>
    <t>22.02.2022 23:29:50</t>
  </si>
  <si>
    <t>22.02.2022 16:39:09</t>
  </si>
  <si>
    <t>22.02.2022 17:01:09</t>
  </si>
  <si>
    <t>M-1854 YAKAKÖY TR-3 35-02-M01854_A_56367603_56367603</t>
  </si>
  <si>
    <t>22.02.2022 16:46:50</t>
  </si>
  <si>
    <t>22.02.2022 22:33:00</t>
  </si>
  <si>
    <t>L-62 İSTUR 35-14-L00062_956639518_956639518</t>
  </si>
  <si>
    <t>22.02.2022 16:47:59</t>
  </si>
  <si>
    <t>22.02.2022 17:46:20</t>
  </si>
  <si>
    <t>AŞAĞI KIZILCA TR-2 35-27-L00025_945406246_945406246</t>
  </si>
  <si>
    <t>22.02.2022 16:45:35</t>
  </si>
  <si>
    <t>22.02.2022 18:40:43</t>
  </si>
  <si>
    <t>DM-1/4 35-18-L00579_12196209_56393857_56393857</t>
  </si>
  <si>
    <t>22.02.2022 16:52:42</t>
  </si>
  <si>
    <t>22.02.2022 22:20:18</t>
  </si>
  <si>
    <t>TR-73 35-16-L00073_953334936_953334936</t>
  </si>
  <si>
    <t>22.02.2022 16:23:03</t>
  </si>
  <si>
    <t>22.02.2022 22:58:00</t>
  </si>
  <si>
    <t>TR-26 35-16-L00026_953316774_953316774</t>
  </si>
  <si>
    <t>22.02.2022 16:39:28</t>
  </si>
  <si>
    <t>22.02.2022 20:50:21</t>
  </si>
  <si>
    <t>ÜZÜMLÜ TR-1 45-73-M00630_945645680_945645680</t>
  </si>
  <si>
    <t>22.02.2022 16:56:22</t>
  </si>
  <si>
    <t>22.02.2022 17:42:56</t>
  </si>
  <si>
    <t>K-1168 35-01-K01168_912226390_912226390</t>
  </si>
  <si>
    <t>22.02.2022 17:08:01</t>
  </si>
  <si>
    <t>22.02.2022 19:12:36</t>
  </si>
  <si>
    <t>DM-1/10 (TR-18) 35-19-M00018_956673747_956673747</t>
  </si>
  <si>
    <t>22.02.2022 17:08:25</t>
  </si>
  <si>
    <t>22.02.2022 19:57:07</t>
  </si>
  <si>
    <t>M-1039 35-04-M01039_C_56379786_56379786</t>
  </si>
  <si>
    <t>22.02.2022 16:28:59</t>
  </si>
  <si>
    <t>22.02.2022 18:03:01</t>
  </si>
  <si>
    <t>KAVŞAK DM TR-154 35-16-L00154_BENZİNLİK ÇIKIŞI/ETÇİLER L03_66050337</t>
  </si>
  <si>
    <t>22.02.2022 17:16:43</t>
  </si>
  <si>
    <t>22.02.2022 19:18:35</t>
  </si>
  <si>
    <t>K-278 35-01-K00278_911524064_911524064</t>
  </si>
  <si>
    <t>22.02.2022 17:22:08</t>
  </si>
  <si>
    <t>22.02.2022 18:10:22</t>
  </si>
  <si>
    <t>GERENKÖY TR-1 35-23-M00147_DAĞITIM TRAFO GERENKÖY TR-1 M04_72155367</t>
  </si>
  <si>
    <t>22.02.2022 17:16:52</t>
  </si>
  <si>
    <t>22.02.2022 18:42:57</t>
  </si>
  <si>
    <t>L-268 BOZDOĞAN MARKET 35-18-L00268_950452834_950452834</t>
  </si>
  <si>
    <t>22.02.2022 17:29:47</t>
  </si>
  <si>
    <t>22.02.2022 19:30:11</t>
  </si>
  <si>
    <t>SEYREK TR-2 35-28-M00909_D D03_79674197</t>
  </si>
  <si>
    <t>22.02.2022 18:13:27</t>
  </si>
  <si>
    <t>22.02.2022 21:52:12</t>
  </si>
  <si>
    <t>22.02.2022 17:32:40</t>
  </si>
  <si>
    <t>22.02.2022 21:28:15</t>
  </si>
  <si>
    <t>KÜÇÜKBELEN KÖYÜ TR-1 45-71-M01677_45-71-M01677_2369342</t>
  </si>
  <si>
    <t>22.02.2022 17:40:04</t>
  </si>
  <si>
    <t>22.02.2022 18:28:04</t>
  </si>
  <si>
    <t>GÜLBAHÇE TR-21 (TR-280) 35-19-L00280_956673998_956673998</t>
  </si>
  <si>
    <t>22.02.2022 17:41:24</t>
  </si>
  <si>
    <t>22.02.2022 18:28:27</t>
  </si>
  <si>
    <t>KÖPRÜBAŞI TR-26 45-86-M00369_915848048_915848048</t>
  </si>
  <si>
    <t>22.02.2022 17:49:32</t>
  </si>
  <si>
    <t>22.02.2022 19:57:21</t>
  </si>
  <si>
    <t>K-1764 35-01-K01764_912259316_912259316</t>
  </si>
  <si>
    <t>22.02.2022 18:10:57</t>
  </si>
  <si>
    <t>22.02.2022 21:37:51</t>
  </si>
  <si>
    <t>MADEN KÖK 45-83-M00128_İZZETTİN M03_47316729</t>
  </si>
  <si>
    <t>22.02.2022 18:15:00</t>
  </si>
  <si>
    <t>22.02.2022 19:13:02</t>
  </si>
  <si>
    <t>22.02.2022 18:17:50</t>
  </si>
  <si>
    <t>22.02.2022 19:04:57</t>
  </si>
  <si>
    <t>ÖRNEKKÖY TR-2 35-27-L00324_98786059_98786059</t>
  </si>
  <si>
    <t>22.02.2022 18:12:22</t>
  </si>
  <si>
    <t>22.02.2022 19:42:31</t>
  </si>
  <si>
    <t>KÖPRÜBAŞI TR-25 (SANAYİ) 45-86-M00025_B_56400796_56400796</t>
  </si>
  <si>
    <t>22.02.2022 18:30:59</t>
  </si>
  <si>
    <t>22.02.2022 23:52:19</t>
  </si>
  <si>
    <t>L-325 (ALBAYRAK) 35-18-L00325_C_56357515_56357515</t>
  </si>
  <si>
    <t>22.02.2022 18:37:53</t>
  </si>
  <si>
    <t>23.02.2022 00:28:43</t>
  </si>
  <si>
    <t>YUKARI ILGINDERE TR-1 35-16-M00150_953326599_953326599</t>
  </si>
  <si>
    <t>22.02.2022 18:27:15</t>
  </si>
  <si>
    <t>22.02.2022 22:34:10</t>
  </si>
  <si>
    <t>22.02.2022 18:31:41</t>
  </si>
  <si>
    <t>22.02.2022 20:07:49</t>
  </si>
  <si>
    <t>K-588 35-01-K00588_910809915_910809915</t>
  </si>
  <si>
    <t>22.02.2022 18:58:39</t>
  </si>
  <si>
    <t>22.02.2022 20:06:02</t>
  </si>
  <si>
    <t>22.02.2022 18:57:42</t>
  </si>
  <si>
    <t>22.02.2022 20:00:25</t>
  </si>
  <si>
    <t>SULUDERE TR-14 35-31-L00393_956589286_956589286</t>
  </si>
  <si>
    <t>22.02.2022 19:01:45</t>
  </si>
  <si>
    <t>22.02.2022 20:45:48</t>
  </si>
  <si>
    <t>MURADİYE DM-9/4 45-71-M00636_AKARLAR ŞANTİYE M04_2077235</t>
  </si>
  <si>
    <t>22.02.2022 19:18:49</t>
  </si>
  <si>
    <t>22.02.2022 21:45:45</t>
  </si>
  <si>
    <t>L-523 ALTINKUM 35-18-L00523_915183949_915183949</t>
  </si>
  <si>
    <t>22.02.2022 18:59:05</t>
  </si>
  <si>
    <t>22.02.2022 19:45:51</t>
  </si>
  <si>
    <t>M-1276 35-03-M01276_910199497_910199497</t>
  </si>
  <si>
    <t>22.02.2022 19:22:50</t>
  </si>
  <si>
    <t>22.02.2022 21:11:32</t>
  </si>
  <si>
    <t>22.02.2022 19:28:22</t>
  </si>
  <si>
    <t>22.02.2022 23:57:34</t>
  </si>
  <si>
    <t>PARLAK TR-1 35-21-L00074_953358189_953358189</t>
  </si>
  <si>
    <t>22.02.2022 19:41:13</t>
  </si>
  <si>
    <t>23.02.2022 01:05:08</t>
  </si>
  <si>
    <t>22.02.2022 19:39:29</t>
  </si>
  <si>
    <t>22.02.2022 21:17:09</t>
  </si>
  <si>
    <t>KABAKUM BANKACILAR TR-4 35-30-M00210_955326438_955326438</t>
  </si>
  <si>
    <t>22.02.2022 19:50:36</t>
  </si>
  <si>
    <t>22.02.2022 21:36:33</t>
  </si>
  <si>
    <t>22.02.2022 20:00:28</t>
  </si>
  <si>
    <t>22.02.2022 22:29:04</t>
  </si>
  <si>
    <t>M-359 35-14-M00359_956650012_956650012</t>
  </si>
  <si>
    <t>22.02.2022 20:04:50</t>
  </si>
  <si>
    <t>22.02.2022 20:55:47</t>
  </si>
  <si>
    <t>MORDOĞAN TR-38 35-21-L00165_953368745_953368745</t>
  </si>
  <si>
    <t>22.02.2022 20:01:41</t>
  </si>
  <si>
    <t>22.02.2022 22:06:59</t>
  </si>
  <si>
    <t>KINIK TR-8 35-24-L00008_60455229_60984199_60984199</t>
  </si>
  <si>
    <t>22.02.2022 20:09:17</t>
  </si>
  <si>
    <t>22.02.2022 20:42:16</t>
  </si>
  <si>
    <t>ATAKÖY TR-2 35-22-M00191_955283962_955283962</t>
  </si>
  <si>
    <t>22.02.2022 20:09:35</t>
  </si>
  <si>
    <t>22.02.2022 21:04:17</t>
  </si>
  <si>
    <t>K-548 35-01-K00548_D_56355515_56355515</t>
  </si>
  <si>
    <t>22.02.2022 19:59:24</t>
  </si>
  <si>
    <t>22.02.2022 21:54:41</t>
  </si>
  <si>
    <t>M-2793 35-01-M02793_C_82188521_82188521</t>
  </si>
  <si>
    <t>22.02.2022 19:56:31</t>
  </si>
  <si>
    <t>22.02.2022 22:30:35</t>
  </si>
  <si>
    <t>SUBAŞI-3 35-26-L00330_95000487998_95000487998</t>
  </si>
  <si>
    <t>22.02.2022 20:16:34</t>
  </si>
  <si>
    <t>22.02.2022 21:21:46</t>
  </si>
  <si>
    <t>TR-1-5/4 35-20-L00062_10142959_56375608_56375608</t>
  </si>
  <si>
    <t>22.02.2022 19:50:28</t>
  </si>
  <si>
    <t>22.02.2022 22:18:56</t>
  </si>
  <si>
    <t>KADIDAĞ TR-2 45-72-L00123_956501629_956501629</t>
  </si>
  <si>
    <t>22.02.2022 20:18:13</t>
  </si>
  <si>
    <t>22.02.2022 21:48:30</t>
  </si>
  <si>
    <t>22.02.2022 20:35:09</t>
  </si>
  <si>
    <t>22.02.2022 21:06:07</t>
  </si>
  <si>
    <t>_956662300_956662300</t>
  </si>
  <si>
    <t>22.02.2022 20:37:55</t>
  </si>
  <si>
    <t>22.02.2022 21:25:16</t>
  </si>
  <si>
    <t>K-1168 35-01-K01168_911995210_911995210</t>
  </si>
  <si>
    <t>22.02.2022 20:57:05</t>
  </si>
  <si>
    <t>23.02.2022 01:36:31</t>
  </si>
  <si>
    <t>K-2980 35-01-K02980_911370514_911370514</t>
  </si>
  <si>
    <t>22.02.2022 20:58:55</t>
  </si>
  <si>
    <t>23.02.2022 02:14:09</t>
  </si>
  <si>
    <t>DM-3/29 45-71-M00083_B B2_45134569</t>
  </si>
  <si>
    <t>22.02.2022 21:37:08</t>
  </si>
  <si>
    <t>22.02.2022 23:00:19</t>
  </si>
  <si>
    <t>M-2539 35-02-M02539_99557829_99557829</t>
  </si>
  <si>
    <t>22.02.2022 22:02:15</t>
  </si>
  <si>
    <t>22.02.2022 23:08:43</t>
  </si>
  <si>
    <t>M-1276 35-03-M01276_910199618_910199618</t>
  </si>
  <si>
    <t>22.02.2022 22:12:30</t>
  </si>
  <si>
    <t>23.02.2022 00:47:35</t>
  </si>
  <si>
    <t>K-4325 35-04-K04325_E_56367848_56367848</t>
  </si>
  <si>
    <t>22.02.2022 22:19:54</t>
  </si>
  <si>
    <t>23.02.2022 01:59:47</t>
  </si>
  <si>
    <t>22.02.2022 22:26:51</t>
  </si>
  <si>
    <t>22.02.2022 22:57:18</t>
  </si>
  <si>
    <t>22.02.2022 22:35:41</t>
  </si>
  <si>
    <t>22.02.2022 22:36:09</t>
  </si>
  <si>
    <t>M-2539 35-02-M02539_35-02-M02539_66120489</t>
  </si>
  <si>
    <t>22.02.2022 22:40:29</t>
  </si>
  <si>
    <t>22.02.2022 23:14:41</t>
  </si>
  <si>
    <t>ÇAPAK KÖK 35-26-M00435_HatBaşıAyırıcı_74816160 M05_74816160</t>
  </si>
  <si>
    <t>22.02.2022 22:45:37</t>
  </si>
  <si>
    <t>23.02.2022 00:12:05</t>
  </si>
  <si>
    <t>M-1212 35-02-M01212_910016134_910016134</t>
  </si>
  <si>
    <t>22.02.2022 23:20:22</t>
  </si>
  <si>
    <t>23.02.2022 00:50:00</t>
  </si>
  <si>
    <t>DM-19/02A 45-71-M02184_ALTINKUŞ GIDA O-12 DİREK M06_65995476</t>
  </si>
  <si>
    <t>22.02.2022 23:26:06</t>
  </si>
  <si>
    <t>23.02.2022 01:07:29</t>
  </si>
  <si>
    <t>22.02.2022 23:36:59</t>
  </si>
  <si>
    <t>22.02.2022 23:58:00</t>
  </si>
  <si>
    <t>ÇAMLIK TR-6 35-13-L00462_ H_47244884</t>
  </si>
  <si>
    <t>22.02.2022 23:44:06</t>
  </si>
  <si>
    <t>23.02.2022 00:54:10</t>
  </si>
  <si>
    <t>K-670 35-01-K00670_C_56375455_56375455</t>
  </si>
  <si>
    <t>22.02.2022 23:57:22</t>
  </si>
  <si>
    <t>23.02.2022 02:02:48</t>
  </si>
  <si>
    <t>23.02.2022 00:32:19</t>
  </si>
  <si>
    <t>23.02.2022 04:25:31</t>
  </si>
  <si>
    <t>23.02.2022 00:50:47</t>
  </si>
  <si>
    <t>23.02.2022 00:52:55</t>
  </si>
  <si>
    <t>K-2980 35-01-K02980__72440918_72440918</t>
  </si>
  <si>
    <t>23.02.2022 01:11:46</t>
  </si>
  <si>
    <t>23.02.2022 10:06:28</t>
  </si>
  <si>
    <t>K-670 35-01-K00670_35-01-K00670_2376289</t>
  </si>
  <si>
    <t>23.02.2022 01:20:39</t>
  </si>
  <si>
    <t>23.02.2022 02:05:57</t>
  </si>
  <si>
    <t>K-2980 35-01-K02980_35-01-K02980_2368247</t>
  </si>
  <si>
    <t>23.02.2022 01:30:44</t>
  </si>
  <si>
    <t>23.02.2022 02:19:42</t>
  </si>
  <si>
    <t>M-1276 35-03-M01276_910547870_910547870</t>
  </si>
  <si>
    <t>23.02.2022 02:07:07</t>
  </si>
  <si>
    <t>23.02.2022 10:29:51</t>
  </si>
  <si>
    <t>23.02.2022 02:22:51</t>
  </si>
  <si>
    <t>23.02.2022 04:41:11</t>
  </si>
  <si>
    <t>23.02.2022 04:36:50</t>
  </si>
  <si>
    <t>23.02.2022 05:40:24</t>
  </si>
  <si>
    <t>SELENDİ TR-5 45-81-M00005_TR-20 M02_61420784</t>
  </si>
  <si>
    <t>23.02.2022 04:41:16</t>
  </si>
  <si>
    <t>23.02.2022 06:52:24</t>
  </si>
  <si>
    <t>HACIVELİLER TR-1 35-16-M00157_47450910_56395357_56395357</t>
  </si>
  <si>
    <t>23.02.2022 06:17:15</t>
  </si>
  <si>
    <t>23.02.2022 07:41:11</t>
  </si>
  <si>
    <t>SELENDİ TR-20 45-81-M00020_HASTANE YANI GEÇİT M02_72037931</t>
  </si>
  <si>
    <t>23.02.2022 06:47:44</t>
  </si>
  <si>
    <t>23.02.2022 08:54:31</t>
  </si>
  <si>
    <t>SELENDİ TR-11 45-81-M00011_TR-12 M01_2078573</t>
  </si>
  <si>
    <t>23.02.2022 06:55:49</t>
  </si>
  <si>
    <t>23.02.2022 07:09:00</t>
  </si>
  <si>
    <t>K-2450 35-01-K02450_910328443_910328443</t>
  </si>
  <si>
    <t>23.02.2022 07:21:50</t>
  </si>
  <si>
    <t>23.02.2022 12:36:32</t>
  </si>
  <si>
    <t>M-3036 35-09-M03036_913219429_913219429</t>
  </si>
  <si>
    <t>23.02.2022 07:42:04</t>
  </si>
  <si>
    <t>23.02.2022 14:40:24</t>
  </si>
  <si>
    <t>23.02.2022 08:13:39</t>
  </si>
  <si>
    <t>23.02.2022 13:41:15</t>
  </si>
  <si>
    <t>23.02.2022 08:16:34</t>
  </si>
  <si>
    <t>23.02.2022 08:27:32</t>
  </si>
  <si>
    <t>TURGUTLAR TR-1 35-28-M00285_A_56362367_56362367</t>
  </si>
  <si>
    <t>23.02.2022 08:27:41</t>
  </si>
  <si>
    <t>23.02.2022 11:00:52</t>
  </si>
  <si>
    <t>DM-3/16 35-26-M00819_956628311_956628311</t>
  </si>
  <si>
    <t>23.02.2022 08:21:42</t>
  </si>
  <si>
    <t>23.02.2022 09:06:53</t>
  </si>
  <si>
    <t>PINARLI TR-1 35-20-M00100_955210302_955210302</t>
  </si>
  <si>
    <t>23.02.2022 08:29:36</t>
  </si>
  <si>
    <t>23.02.2022 09:49:27</t>
  </si>
  <si>
    <t>L-404 35-18-L00404_950448267_950448267</t>
  </si>
  <si>
    <t>23.02.2022 08:44:50</t>
  </si>
  <si>
    <t>23.02.2022 12:35:13</t>
  </si>
  <si>
    <t>K-772 35-01-K00772_35-01-K00772_42387435</t>
  </si>
  <si>
    <t>23.02.2022 08:46:31</t>
  </si>
  <si>
    <t>23.02.2022 09:47:28</t>
  </si>
  <si>
    <t>TR-6 45-78-L00802_953264767_953264767</t>
  </si>
  <si>
    <t>23.02.2022 08:47:57</t>
  </si>
  <si>
    <t>23.02.2022 09:55:48</t>
  </si>
  <si>
    <t>KARABURUN TR-57 35-21-L00018_35-21-L00018_2375346</t>
  </si>
  <si>
    <t>23.02.2022 08:50:33</t>
  </si>
  <si>
    <t>23.02.2022 09:28:36</t>
  </si>
  <si>
    <t>M-2363 35-01-M02363_912302801_912302801</t>
  </si>
  <si>
    <t>23.02.2022 08:46:08</t>
  </si>
  <si>
    <t>23.02.2022 11:19:30</t>
  </si>
  <si>
    <t>SARIYURT TR-1 35-20-L00259_955205289_955205289</t>
  </si>
  <si>
    <t>23.02.2022 08:58:57</t>
  </si>
  <si>
    <t>23.02.2022 11:20:32</t>
  </si>
  <si>
    <t>TR-1/14-C 45-72-M00100_45-72-M00100_2346872</t>
  </si>
  <si>
    <t>23.02.2022 09:04:30</t>
  </si>
  <si>
    <t>23.02.2022 11:48:03</t>
  </si>
  <si>
    <t>23.02.2022 09:05:13</t>
  </si>
  <si>
    <t>23.02.2022 17:00:26</t>
  </si>
  <si>
    <t>ÇAKIRCA ALİ TR-2 45-73-M00560_DIREK TIPI TRAFO HUCRESI H01_2091721</t>
  </si>
  <si>
    <t>23.02.2022 12:08:15</t>
  </si>
  <si>
    <t>23.02.2022 12:57:56</t>
  </si>
  <si>
    <t>23.02.2022 09:08:54</t>
  </si>
  <si>
    <t>23.02.2022 17:11:19</t>
  </si>
  <si>
    <t>M-1017 35-03-M01017_35-03-M01017_41947628</t>
  </si>
  <si>
    <t>23.02.2022 09:10:19</t>
  </si>
  <si>
    <t>23.02.2022 10:01:29</t>
  </si>
  <si>
    <t>YENİ ŞAKRAN TR-2 35-17-M00202_950308130_950308130</t>
  </si>
  <si>
    <t>23.02.2022 09:05:42</t>
  </si>
  <si>
    <t>23.02.2022 10:34:56</t>
  </si>
  <si>
    <t>M-2896(YATIRIM REZERVE) 35-01-M02896_910558003_910558003</t>
  </si>
  <si>
    <t>23.02.2022 09:03:37</t>
  </si>
  <si>
    <t>23.02.2022 11:59:20</t>
  </si>
  <si>
    <t>23.02.2022 09:15:26</t>
  </si>
  <si>
    <t>23.02.2022 13:48:30</t>
  </si>
  <si>
    <t>23.02.2022 09:15:39</t>
  </si>
  <si>
    <t>23.02.2022 09:16:29</t>
  </si>
  <si>
    <t>23.02.2022 09:25:17</t>
  </si>
  <si>
    <t>23.02.2022 10:24:17</t>
  </si>
  <si>
    <t>M-36 DOĞALKENT 35-23-M00036_DAĞITIM TRAFO M-36 DOĞALKENT M02_72161169</t>
  </si>
  <si>
    <t>23.02.2022 09:26:55</t>
  </si>
  <si>
    <t>23.02.2022 16:31:44</t>
  </si>
  <si>
    <t>M-1038 35-04-M01038_35-04-M01038_2365666</t>
  </si>
  <si>
    <t>23.02.2022 09:24:01</t>
  </si>
  <si>
    <t>23.02.2022 09:44:59</t>
  </si>
  <si>
    <t>23.02.2022 09:27:00</t>
  </si>
  <si>
    <t>23.02.2022 16:25:15</t>
  </si>
  <si>
    <t>ZEYTİNLİOVA TR-1 KÖK 45-72-L00389_DAĞITIM TRAFOSU TR-1 L08_2103424</t>
  </si>
  <si>
    <t>23.02.2022 09:17:54</t>
  </si>
  <si>
    <t>23.02.2022 10:58:19</t>
  </si>
  <si>
    <t>23.02.2022 09:25:38</t>
  </si>
  <si>
    <t>23.02.2022 12:26:21</t>
  </si>
  <si>
    <t>L-62 İSTUR 35-14-L00062_956652480_956652480</t>
  </si>
  <si>
    <t>23.02.2022 09:29:43</t>
  </si>
  <si>
    <t>23.02.2022 10:42:34</t>
  </si>
  <si>
    <t>23.02.2022 09:32:53</t>
  </si>
  <si>
    <t>23.02.2022 10:29:28</t>
  </si>
  <si>
    <t>23.02.2022 09:26:54</t>
  </si>
  <si>
    <t>23.02.2022 17:48:04</t>
  </si>
  <si>
    <t>M-1260 35-09-M01260_35-09-M01260_2361679</t>
  </si>
  <si>
    <t>23.02.2022 09:32:16</t>
  </si>
  <si>
    <t>23.02.2022 13:26:29</t>
  </si>
  <si>
    <t>23.02.2022 09:42:15</t>
  </si>
  <si>
    <t>23.02.2022 12:34:42</t>
  </si>
  <si>
    <t>23.02.2022 09:10:16</t>
  </si>
  <si>
    <t>23.02.2022 19:59:00</t>
  </si>
  <si>
    <t>TR-1/44 45-83-M00044_48104506_56401379_56401379</t>
  </si>
  <si>
    <t>23.02.2022 09:44:46</t>
  </si>
  <si>
    <t>23.02.2022 13:29:10</t>
  </si>
  <si>
    <t>HASANLAR TR-1 35-28-M00203_35-28-M00203_2377257</t>
  </si>
  <si>
    <t>23.02.2022 09:47:09</t>
  </si>
  <si>
    <t>23.02.2022 11:07:20</t>
  </si>
  <si>
    <t>TR-251 35-19-L00251_TR-58 L02_72128507</t>
  </si>
  <si>
    <t>23.02.2022 10:00:53</t>
  </si>
  <si>
    <t>23.02.2022 17:04:15</t>
  </si>
  <si>
    <t>23.02.2022 10:00:00</t>
  </si>
  <si>
    <t>23.02.2022 16:41:15</t>
  </si>
  <si>
    <t>TR-55 KÖK 35-19-M00055_TR-77 KÖK M03_76783889</t>
  </si>
  <si>
    <t>23.02.2022 17:07:03</t>
  </si>
  <si>
    <t>23.02.2022 10:00:49</t>
  </si>
  <si>
    <t>23.02.2022 17:09:25</t>
  </si>
  <si>
    <t>M-3198 (YATIRIM REZERVE) 35-01-M03198_910624982_910624982</t>
  </si>
  <si>
    <t>23.02.2022 10:00:06</t>
  </si>
  <si>
    <t>23.02.2022 11:28:47</t>
  </si>
  <si>
    <t>TR-10 (M-710) 35-30-M00710_955297712_955297712</t>
  </si>
  <si>
    <t>23.02.2022 10:03:55</t>
  </si>
  <si>
    <t>23.02.2022 12:42:12</t>
  </si>
  <si>
    <t>23.02.2022 10:05:09</t>
  </si>
  <si>
    <t>23.02.2022 12:04:45</t>
  </si>
  <si>
    <t>M-1542 35-01-M01542_35-01-M01542_2352878</t>
  </si>
  <si>
    <t>23.02.2022 10:07:36</t>
  </si>
  <si>
    <t>23.02.2022 10:43:25</t>
  </si>
  <si>
    <t>23.02.2022 10:10:59</t>
  </si>
  <si>
    <t>23.02.2022 10:53:18</t>
  </si>
  <si>
    <t>VİŞNELİ TR-5 35-27-M01160_ H_82734350</t>
  </si>
  <si>
    <t>23.02.2022 10:03:45</t>
  </si>
  <si>
    <t>23.02.2022 12:13:11</t>
  </si>
  <si>
    <t>ERGENEKON TR-11 45-83-M00623_955151552_955151552</t>
  </si>
  <si>
    <t>23.02.2022 10:09:09</t>
  </si>
  <si>
    <t>23.02.2022 11:54:10</t>
  </si>
  <si>
    <t>L-261 SİTESPOR 35-18-L00261_12145189_56368799_56368799</t>
  </si>
  <si>
    <t>23.02.2022 10:00:08</t>
  </si>
  <si>
    <t>23.02.2022 11:59:41</t>
  </si>
  <si>
    <t>23.02.2022 10:16:51</t>
  </si>
  <si>
    <t>23.02.2022 10:19:15</t>
  </si>
  <si>
    <t>23.02.2022 10:20:25</t>
  </si>
  <si>
    <t>23.02.2022 17:28:39</t>
  </si>
  <si>
    <t>L-93 ULAMIŞ MEYDAN 35-14-L00093_956633836_956633836</t>
  </si>
  <si>
    <t>23.02.2022 10:17:17</t>
  </si>
  <si>
    <t>23.02.2022 11:10:10</t>
  </si>
  <si>
    <t>ÖREN TR-1 35-31-L00314_35-31-L00314_2364982</t>
  </si>
  <si>
    <t>23.02.2022 10:21:19</t>
  </si>
  <si>
    <t>23.02.2022 17:34:12</t>
  </si>
  <si>
    <t>L-525 SAĞLIKÇILAR 35-18-L00525_950467127_950467127</t>
  </si>
  <si>
    <t>23.02.2022 10:23:46</t>
  </si>
  <si>
    <t>23.02.2022 17:27:35</t>
  </si>
  <si>
    <t>YEDİ BİLGELER ŞARAPÇILIK 35-13-L00331Ö_DIREK TIPI TRAFO HUCRESI H01_2038864</t>
  </si>
  <si>
    <t>23.02.2022 10:25:28</t>
  </si>
  <si>
    <t>23.02.2022 12:17:46</t>
  </si>
  <si>
    <t>SOMA TR-12/1 45-82-M00089_B_56404560_56404560</t>
  </si>
  <si>
    <t>23.02.2022 10:28:00</t>
  </si>
  <si>
    <t>23.02.2022 10:55:37</t>
  </si>
  <si>
    <t>DURASILLI TR-1 KÖK 45-78-M01114_TR-21 M05_2328784</t>
  </si>
  <si>
    <t>23.02.2022 10:23:35</t>
  </si>
  <si>
    <t>23.02.2022 10:48:54</t>
  </si>
  <si>
    <t>ÜÇPINAR DM 45-71-M00183_PELİTALAN M03_72249125</t>
  </si>
  <si>
    <t>23.02.2022 10:28:37</t>
  </si>
  <si>
    <t>23.02.2022 10:50:24</t>
  </si>
  <si>
    <t>OTOYOL DM 45-80-M02917_APPAK M01_72022599</t>
  </si>
  <si>
    <t>23.02.2022 10:13:35</t>
  </si>
  <si>
    <t>23.02.2022 13:59:04</t>
  </si>
  <si>
    <t>L-111 OVACIK 35-18-L00111_95001267961_95001267961</t>
  </si>
  <si>
    <t>23.02.2022 10:32:12</t>
  </si>
  <si>
    <t>23.02.2022 18:08:51</t>
  </si>
  <si>
    <t>KOVALIK SULAMA TR-4 35-16-M00259_953356059_953356059</t>
  </si>
  <si>
    <t>23.02.2022 10:29:29</t>
  </si>
  <si>
    <t>23.02.2022 16:05:06</t>
  </si>
  <si>
    <t>ERGENEKON TR-11 45-83-M00623_48087180_56387568_56387568</t>
  </si>
  <si>
    <t>23.02.2022 10:19:01</t>
  </si>
  <si>
    <t>23.02.2022 11:42:22</t>
  </si>
  <si>
    <t>DM-19/02A 45-71-M02184_ALTINKUŞ GIDA O-12 DİREK M06_65995562</t>
  </si>
  <si>
    <t>23.02.2022 10:32:14</t>
  </si>
  <si>
    <t>23.02.2022 11:12:32</t>
  </si>
  <si>
    <t>TR-1/11 45-83-M00011_BAĞYURDU TM M014_83843010</t>
  </si>
  <si>
    <t>23.02.2022 10:19:35</t>
  </si>
  <si>
    <t>23.02.2022 11:25:29</t>
  </si>
  <si>
    <t>K-4059 35-04-K04059_B_56383092_56383092</t>
  </si>
  <si>
    <t>23.02.2022 10:36:55</t>
  </si>
  <si>
    <t>23.02.2022 11:36:11</t>
  </si>
  <si>
    <t>23.02.2022 10:35:52</t>
  </si>
  <si>
    <t>23.02.2022 14:08:55</t>
  </si>
  <si>
    <t>K-445 35-02-K00445_910234455_910234455</t>
  </si>
  <si>
    <t>23.02.2022 10:31:47</t>
  </si>
  <si>
    <t>23.02.2022 12:06:20</t>
  </si>
  <si>
    <t>23.02.2022 10:45:17</t>
  </si>
  <si>
    <t>23.02.2022 13:04:26</t>
  </si>
  <si>
    <t>23.02.2022 10:49:14</t>
  </si>
  <si>
    <t>23.02.2022 15:12:01</t>
  </si>
  <si>
    <t>DİKİLİ İM 35-30-A00001_KOCAOBA L12_72357049</t>
  </si>
  <si>
    <t>23.02.2022 10:56:29</t>
  </si>
  <si>
    <t>23.02.2022 11:09:03</t>
  </si>
  <si>
    <t>23.02.2022 10:57:29</t>
  </si>
  <si>
    <t>23.02.2022 11:36:35</t>
  </si>
  <si>
    <t>K-2875 35-04-K02875_35-04-K02875_2377208</t>
  </si>
  <si>
    <t>23.02.2022 11:18:51</t>
  </si>
  <si>
    <t>23.02.2022 11:59:24</t>
  </si>
  <si>
    <t>ÇIRPI İM 35-20-A00002_PAZARYERİ(ÇIRPI-2) M01_2055126</t>
  </si>
  <si>
    <t>23.02.2022 11:05:01</t>
  </si>
  <si>
    <t>23.02.2022 14:08:11</t>
  </si>
  <si>
    <t>23.02.2022 11:11:25</t>
  </si>
  <si>
    <t>23.02.2022 13:30:56</t>
  </si>
  <si>
    <t>ÇIRPI İM 35-20-A00002_TRAFO A L05_2055119</t>
  </si>
  <si>
    <t>23.02.2022 11:16:40</t>
  </si>
  <si>
    <t>23.02.2022 13:27:19</t>
  </si>
  <si>
    <t>23.02.2022 11:10:40</t>
  </si>
  <si>
    <t>23.02.2022 11:53:04</t>
  </si>
  <si>
    <t>23.02.2022 11:15:21</t>
  </si>
  <si>
    <t>23.02.2022 13:50:13</t>
  </si>
  <si>
    <t>KUŞÇULAR TR-2 35-19-M00519_956700758_956700758</t>
  </si>
  <si>
    <t>23.02.2022 11:21:43</t>
  </si>
  <si>
    <t>23.02.2022 14:05:51</t>
  </si>
  <si>
    <t>ÜÇPINAR DM 45-71-M00183_ESKİ ÜÇPINAR M11_72249581</t>
  </si>
  <si>
    <t>23.02.2022 11:32:55</t>
  </si>
  <si>
    <t>23.02.2022 12:45:40</t>
  </si>
  <si>
    <t>SUDELİĞİ KÖK 45-72-L00111_SELCİKLİ ÇIKIŞI L04_66544620</t>
  </si>
  <si>
    <t>23.02.2022 11:32:59</t>
  </si>
  <si>
    <t>23.02.2022 11:33:39</t>
  </si>
  <si>
    <t>TR-1/80 45-72-M00080_956505571_956505571</t>
  </si>
  <si>
    <t>23.02.2022 11:33:16</t>
  </si>
  <si>
    <t>23.02.2022 12:27:19</t>
  </si>
  <si>
    <t>K-2 35-01-K00002_910807635_910807635</t>
  </si>
  <si>
    <t>23.02.2022 11:38:46</t>
  </si>
  <si>
    <t>23.02.2022 14:36:59</t>
  </si>
  <si>
    <t>L-275 35-18-L00275_9688479 c1b_5952757</t>
  </si>
  <si>
    <t>23.02.2022 11:50:15</t>
  </si>
  <si>
    <t>23.02.2022 19:23:58</t>
  </si>
  <si>
    <t>İSTASYONALTI KÖK 45-83-M00131_GÜRKÖY M09_2097306</t>
  </si>
  <si>
    <t>23.02.2022 11:40:23</t>
  </si>
  <si>
    <t>23.02.2022 12:25:02</t>
  </si>
  <si>
    <t>23.02.2022 10:09:00</t>
  </si>
  <si>
    <t>23.02.2022 12:20:25</t>
  </si>
  <si>
    <t>DAĞDERE TR-3 45-72-M00258_956523924_956523924</t>
  </si>
  <si>
    <t>23.02.2022 11:43:47</t>
  </si>
  <si>
    <t>23.02.2022 13:19:54</t>
  </si>
  <si>
    <t>SİNDELLİ TR-2 45-72-L00480_950127198_950127198</t>
  </si>
  <si>
    <t>23.02.2022 17:28:43</t>
  </si>
  <si>
    <t>23.02.2022 18:49:42</t>
  </si>
  <si>
    <t>K-3023 35-01-K03023_35-01-K03023_61255509</t>
  </si>
  <si>
    <t>23.02.2022 17:27:49</t>
  </si>
  <si>
    <t>23.02.2022 18:13:30</t>
  </si>
  <si>
    <t>L-444 35-18-L00444_35-18-L00444_2376084</t>
  </si>
  <si>
    <t>23.02.2022 17:34:35</t>
  </si>
  <si>
    <t>23.02.2022 19:46:11</t>
  </si>
  <si>
    <t>23.02.2022 17:15:19</t>
  </si>
  <si>
    <t>23.02.2022 18:37:20</t>
  </si>
  <si>
    <t>ÇATALKAYA TR-4 35-21-L00194_35-21-L00194_2365084</t>
  </si>
  <si>
    <t>23.02.2022 17:56:02</t>
  </si>
  <si>
    <t>23.02.2022 18:32:39</t>
  </si>
  <si>
    <t>23.02.2022 17:56:55</t>
  </si>
  <si>
    <t>24.02.2022 02:55:35</t>
  </si>
  <si>
    <t>MURADİYE DM-5/9 KÖK 45-71-M00673_RAST PLAST/TEKNİKA PLASTİK M01_72117070</t>
  </si>
  <si>
    <t>23.02.2022 18:00:31</t>
  </si>
  <si>
    <t>23.02.2022 19:08:42</t>
  </si>
  <si>
    <t>ÇATALKAYA TR-4 35-21-L00194_49808088_56376209_56376209</t>
  </si>
  <si>
    <t>23.02.2022 18:17:33</t>
  </si>
  <si>
    <t>23.02.2022 20:45:43</t>
  </si>
  <si>
    <t>BARBAROS TR-1 35-19-M00199_95000096233_95000096233</t>
  </si>
  <si>
    <t>23.02.2022 18:11:32</t>
  </si>
  <si>
    <t>23.02.2022 22:00:42</t>
  </si>
  <si>
    <t>TR-17 35-19-L00017_956669338_956669338</t>
  </si>
  <si>
    <t>23.02.2022 18:22:57</t>
  </si>
  <si>
    <t>23.02.2022 19:55:45</t>
  </si>
  <si>
    <t>K-4950 35-01-K04950_911099971_911099971</t>
  </si>
  <si>
    <t>23.02.2022 18:22:39</t>
  </si>
  <si>
    <t>23.02.2022 20:13:47</t>
  </si>
  <si>
    <t>L-208 35-18-L00208_35-18-L00208_2373067</t>
  </si>
  <si>
    <t>23.02.2022 18:25:55</t>
  </si>
  <si>
    <t>23.02.2022 21:45:06</t>
  </si>
  <si>
    <t>TR-20 35-26-M00020_956618792_956618792</t>
  </si>
  <si>
    <t>23.02.2022 18:28:57</t>
  </si>
  <si>
    <t>23.02.2022 19:07:26</t>
  </si>
  <si>
    <t>MEDAR TR-9 45-72-L00278_SU KUYULARI ÇIKIŞI L01_66521853</t>
  </si>
  <si>
    <t>23.02.2022 18:27:20</t>
  </si>
  <si>
    <t>23.02.2022 20:39:13</t>
  </si>
  <si>
    <t>DM-1/1 35-18-L00580_950446377_950446377</t>
  </si>
  <si>
    <t>23.02.2022 18:43:21</t>
  </si>
  <si>
    <t>24.02.2022 01:19:09</t>
  </si>
  <si>
    <t>MORALILAR TR-1 45-72-L00674_DIREK TIPI TRAFO HUCRESI H01_2047862</t>
  </si>
  <si>
    <t>23.02.2022 18:48:58</t>
  </si>
  <si>
    <t>23.02.2022 19:46:01</t>
  </si>
  <si>
    <t>M-1111 35-08-M01111_95000061609_95000061609</t>
  </si>
  <si>
    <t>23.02.2022 18:53:21</t>
  </si>
  <si>
    <t>23.02.2022 22:09:27</t>
  </si>
  <si>
    <t>TR-13 35-19-L00013_956684911_956684911</t>
  </si>
  <si>
    <t>23.02.2022 19:08:47</t>
  </si>
  <si>
    <t>23.02.2022 20:37:38</t>
  </si>
  <si>
    <t>23.02.2022 20:11:00</t>
  </si>
  <si>
    <t>23.02.2022 22:44:59</t>
  </si>
  <si>
    <t>KALEMKÖY TR-1 35-24-M00087_35-24-M00087_2373489</t>
  </si>
  <si>
    <t>23.02.2022 19:20:53</t>
  </si>
  <si>
    <t>23.02.2022 20:51:53</t>
  </si>
  <si>
    <t>KÜÇÜK AVULCUK TR-1 35-15-L00715_950376447_950376447</t>
  </si>
  <si>
    <t>23.02.2022 19:19:48</t>
  </si>
  <si>
    <t>23.02.2022 21:22:58</t>
  </si>
  <si>
    <t>DM-2/9 SEPETÇİK 35-18-L00589_950454708_950454708</t>
  </si>
  <si>
    <t>23.02.2022 19:31:06</t>
  </si>
  <si>
    <t>23.02.2022 20:10:20</t>
  </si>
  <si>
    <t>L-33 35-14-L00033_12165977_60983072_60983072</t>
  </si>
  <si>
    <t>23.02.2022 19:45:15</t>
  </si>
  <si>
    <t>23.02.2022 21:32:07</t>
  </si>
  <si>
    <t>TR-34 35-30-L00034_955318791_955318791</t>
  </si>
  <si>
    <t>23.02.2022 18:57:21</t>
  </si>
  <si>
    <t>23.02.2022 21:32:56</t>
  </si>
  <si>
    <t>ZEYTİNOVA TR-3 35-20-L00309_955206799_955206799</t>
  </si>
  <si>
    <t>23.02.2022 20:01:36</t>
  </si>
  <si>
    <t>23.02.2022 21:48:59</t>
  </si>
  <si>
    <t>HALİTPAŞA TR-10 45-80-M00081_956541515_956541515</t>
  </si>
  <si>
    <t>23.02.2022 20:31:59</t>
  </si>
  <si>
    <t>23.02.2022 21:59:38</t>
  </si>
  <si>
    <t>TR-1/63 45-72-M00063_45-72-M00063_2365831</t>
  </si>
  <si>
    <t>23.02.2022 20:54:07</t>
  </si>
  <si>
    <t>23.02.2022 22:15:41</t>
  </si>
  <si>
    <t>23.02.2022 21:33:57</t>
  </si>
  <si>
    <t>23.02.2022 22:23:18</t>
  </si>
  <si>
    <t>K-4459 35-01-K04459_912348794_912348794</t>
  </si>
  <si>
    <t>23.02.2022 21:41:14</t>
  </si>
  <si>
    <t>23.02.2022 22:43:29</t>
  </si>
  <si>
    <t>M-1991 35-09-M01991_913190504_913190504</t>
  </si>
  <si>
    <t>23.02.2022 21:44:13</t>
  </si>
  <si>
    <t>24.02.2022 00:46:04</t>
  </si>
  <si>
    <t>M-447 35-09-M00447_97826396_97826396</t>
  </si>
  <si>
    <t>23.02.2022 22:18:04</t>
  </si>
  <si>
    <t>24.02.2022 01:28:22</t>
  </si>
  <si>
    <t>K-4459 35-01-K04459_35-01-K04459_65796118</t>
  </si>
  <si>
    <t>23.02.2022 22:23:25</t>
  </si>
  <si>
    <t>23.02.2022 22:46:29</t>
  </si>
  <si>
    <t>SOMA-10/2 45-82-M00072_B_56401533_56401533</t>
  </si>
  <si>
    <t>23.02.2022 22:35:06</t>
  </si>
  <si>
    <t>24.02.2022 01:10:18</t>
  </si>
  <si>
    <t>HARMANDALI DM-3 (M-211) 35-09-M00211_DM-3/10(M-212) M09_45384034</t>
  </si>
  <si>
    <t>23.02.2022 23:33:50</t>
  </si>
  <si>
    <t>24.02.2022 00:25:21</t>
  </si>
  <si>
    <t>TR-1/61 45-72-M00061_956482068_956482068</t>
  </si>
  <si>
    <t>23.02.2022 23:31:21</t>
  </si>
  <si>
    <t>24.02.2022 00:00:52</t>
  </si>
  <si>
    <t>24.02.2022 14:52:31</t>
  </si>
  <si>
    <t>24.02.2022 16:01:05</t>
  </si>
  <si>
    <t>ÇAMÖNÜ TR-13 35-22-M00896_955281402_955281402</t>
  </si>
  <si>
    <t>24.02.2022 16:10:01</t>
  </si>
  <si>
    <t>24.02.2022 18:28:34</t>
  </si>
  <si>
    <t>ARKACILAR TR-1 35-31-L00037_956596494_956596494</t>
  </si>
  <si>
    <t>24.02.2022 15:31:51</t>
  </si>
  <si>
    <t>24.02.2022 17:27:31</t>
  </si>
  <si>
    <t>ASARLIK TR-20 35-28-M00170_953377705_953377705</t>
  </si>
  <si>
    <t>24.02.2022 20:44:24</t>
  </si>
  <si>
    <t>24.02.2022 23:43:24</t>
  </si>
  <si>
    <t>GÖÇBEYLİ DM 35-16-M00139_ALHATLI GRUBU-ÇAMOBA-DURMUŞLAR-KAPLAN M06_72044611</t>
  </si>
  <si>
    <t>24.02.2022 21:17:51</t>
  </si>
  <si>
    <t>24.02.2022 23:42:38</t>
  </si>
  <si>
    <t>BADEMLER TR-1 35-19-L00298_956675339_956675339</t>
  </si>
  <si>
    <t>24.02.2022 21:48:28</t>
  </si>
  <si>
    <t>24.02.2022 23:22:17</t>
  </si>
  <si>
    <t>TR-170 35-26-M01191_956615998_956615998</t>
  </si>
  <si>
    <t>24.02.2022 14:16:53</t>
  </si>
  <si>
    <t>24.02.2022 15:54:06</t>
  </si>
  <si>
    <t>24.02.2022 09:08:55</t>
  </si>
  <si>
    <t>24.02.2022 10:01:08</t>
  </si>
  <si>
    <t>M-1111 35-08-M01111_C_56383980_56383980</t>
  </si>
  <si>
    <t>24.02.2022 10:47:21</t>
  </si>
  <si>
    <t>24.02.2022 12:51:44</t>
  </si>
  <si>
    <t>ÇINARDİBİ TR-3 35-20-M00044_955208869_955208869</t>
  </si>
  <si>
    <t>24.02.2022 18:50:35</t>
  </si>
  <si>
    <t>24.02.2022 20:08:12</t>
  </si>
  <si>
    <t>YENİKÖY YÖRÜKLER MAH. TR-5 35-15-L00505__83007478_83007478</t>
  </si>
  <si>
    <t>24.02.2022 13:08:20</t>
  </si>
  <si>
    <t>24.02.2022 15:17:44</t>
  </si>
  <si>
    <t>TR-1-1/4 (KAVAK TR) 35-20-L00004_ H_80390776</t>
  </si>
  <si>
    <t>24.02.2022 09:39:00</t>
  </si>
  <si>
    <t>24.02.2022 10:20:00</t>
  </si>
  <si>
    <t>L-425 BELLONA KABİN 35-18-L00425_950446877_950446877</t>
  </si>
  <si>
    <t>24.02.2022 18:58:54</t>
  </si>
  <si>
    <t>24.02.2022 23:52:58</t>
  </si>
  <si>
    <t>L-439 35-18-L00439_950447734_950447734</t>
  </si>
  <si>
    <t>24.02.2022 17:49:47</t>
  </si>
  <si>
    <t>24.02.2022 22:08:08</t>
  </si>
  <si>
    <t>L-434 MENDERES BP 35-18-L00434_L-444 L03_72107640</t>
  </si>
  <si>
    <t>24.02.2022 09:01:01</t>
  </si>
  <si>
    <t>24.02.2022 09:39:34</t>
  </si>
  <si>
    <t>CAFERBEY KÖK 45-78-L00231_HASALAN L02_2327775</t>
  </si>
  <si>
    <t>24.02.2022 11:35:15</t>
  </si>
  <si>
    <t>24.02.2022 12:26:05</t>
  </si>
  <si>
    <t>YEŞİLYURT TR-2 45-73-M00481_C_56401625_56401625</t>
  </si>
  <si>
    <t>24.02.2022 16:02:11</t>
  </si>
  <si>
    <t>24.02.2022 16:47:44</t>
  </si>
  <si>
    <t>24.02.2022 09:00:00</t>
  </si>
  <si>
    <t>24.02.2022 17:13:38</t>
  </si>
  <si>
    <t>L-293 YENİ MECİDİYE 35-18-L00293_950448862_950448862</t>
  </si>
  <si>
    <t>24.02.2022 09:30:55</t>
  </si>
  <si>
    <t>24.02.2022 12:03:28</t>
  </si>
  <si>
    <t>24.02.2022 22:53:14</t>
  </si>
  <si>
    <t>24.02.2022 23:41:51</t>
  </si>
  <si>
    <t>BAŞOVA DEREBEBEKLER TR-3 35-15-L00488_35-15-L00488_2365934</t>
  </si>
  <si>
    <t>24.02.2022 19:28:33</t>
  </si>
  <si>
    <t>25.02.2022 01:26:17</t>
  </si>
  <si>
    <t>K-1567 35-01-K01567_913054138_913054138</t>
  </si>
  <si>
    <t>24.02.2022 15:00:29</t>
  </si>
  <si>
    <t>24.02.2022 17:48:38</t>
  </si>
  <si>
    <t>24.02.2022 18:11:27</t>
  </si>
  <si>
    <t>24.02.2022 19:52:00</t>
  </si>
  <si>
    <t>AKHİSAR İM 45-72-A00001_DM-9 ŞEHİR-3 M05_42545418</t>
  </si>
  <si>
    <t>24.02.2022 09:55:00</t>
  </si>
  <si>
    <t>24.02.2022 10:04:13</t>
  </si>
  <si>
    <t>24.02.2022 15:26:13</t>
  </si>
  <si>
    <t>24.02.2022 17:33:10</t>
  </si>
  <si>
    <t>TR-63(DM-12/14) 45-78-M00063_953260980_953260980</t>
  </si>
  <si>
    <t>24.02.2022 15:38:40</t>
  </si>
  <si>
    <t>24.02.2022 16:53:51</t>
  </si>
  <si>
    <t>SÜLEYMANLI KÖK 45-72-L00299_KÖYLER ÇIKIŞI L03_2331423</t>
  </si>
  <si>
    <t>24.02.2022 18:54:48</t>
  </si>
  <si>
    <t>24.02.2022 19:56:51</t>
  </si>
  <si>
    <t>L-145 DALYAN DM 35-18-L00145_950442889_950442889</t>
  </si>
  <si>
    <t>24.02.2022 14:15:28</t>
  </si>
  <si>
    <t>24.02.2022 15:21:26</t>
  </si>
  <si>
    <t>BERGAMA İM-1 35-16-A00001_ŞEHİR-2 L14_2090779</t>
  </si>
  <si>
    <t>24.02.2022 07:53:56</t>
  </si>
  <si>
    <t>24.02.2022 07:57:52</t>
  </si>
  <si>
    <t>24.02.2022 12:19:16</t>
  </si>
  <si>
    <t>24.02.2022 14:07:24</t>
  </si>
  <si>
    <t>K-215 35-04-K00215_D_56383840_56383840</t>
  </si>
  <si>
    <t>24.02.2022 09:10:10</t>
  </si>
  <si>
    <t>24.02.2022 18:52:02</t>
  </si>
  <si>
    <t>L-298 35-18-L00298_950456178_950456178</t>
  </si>
  <si>
    <t>24.02.2022 13:10:11</t>
  </si>
  <si>
    <t>24.02.2022 21:52:53</t>
  </si>
  <si>
    <t>DM-2/TR-19 45-72-L00019_TR-2/24 L02_61368778</t>
  </si>
  <si>
    <t>24.02.2022 19:39:51</t>
  </si>
  <si>
    <t>24.02.2022 20:26:02</t>
  </si>
  <si>
    <t>24.02.2022 22:42:21</t>
  </si>
  <si>
    <t>24.02.2022 23:58:27</t>
  </si>
  <si>
    <t>24.02.2022 09:39:47</t>
  </si>
  <si>
    <t>24.02.2022 17:26:11</t>
  </si>
  <si>
    <t>24.02.2022 11:37:10</t>
  </si>
  <si>
    <t>24.02.2022 15:21:39</t>
  </si>
  <si>
    <t>ILIPINAR GES KÖK 35-23-M00348_CP TAVUKÇULUK ENH M04_47275652</t>
  </si>
  <si>
    <t>24.02.2022 11:57:50</t>
  </si>
  <si>
    <t>24.02.2022 14:50:07</t>
  </si>
  <si>
    <t>YILANLI TR-1 35-31-L00171_950400009_950400009</t>
  </si>
  <si>
    <t>24.02.2022 17:42:45</t>
  </si>
  <si>
    <t>24.02.2022 19:24:01</t>
  </si>
  <si>
    <t>DEMİRCİLİ DM 35-15-L00895_ÜZÜMLÜ L02_2115255</t>
  </si>
  <si>
    <t>24.02.2022 17:18:29</t>
  </si>
  <si>
    <t>24.02.2022 17:19:01</t>
  </si>
  <si>
    <t>K-2868 35-02-K02868_A A1B_5880219</t>
  </si>
  <si>
    <t>24.02.2022 23:07:30</t>
  </si>
  <si>
    <t>25.02.2022 00:05:52</t>
  </si>
  <si>
    <t>AKHİSAR İM 45-72-A00001_TR-A L08_2058304</t>
  </si>
  <si>
    <t>24.02.2022 19:11:31</t>
  </si>
  <si>
    <t>24.02.2022 19:40:00</t>
  </si>
  <si>
    <t>24.02.2022 18:38:07</t>
  </si>
  <si>
    <t>24.02.2022 21:38:47</t>
  </si>
  <si>
    <t>24.02.2022 23:34:36</t>
  </si>
  <si>
    <t>25.02.2022 02:32:49</t>
  </si>
  <si>
    <t>YENMİŞ KÖK 35-27-M00366_YUKARI YENMİŞ M05_72163708</t>
  </si>
  <si>
    <t>24.02.2022 20:55:49</t>
  </si>
  <si>
    <t>24.02.2022 23:07:18</t>
  </si>
  <si>
    <t>TR-1/61-A 45-72-M00623_A_79593980_79593980</t>
  </si>
  <si>
    <t>24.02.2022 17:31:26</t>
  </si>
  <si>
    <t>24.02.2022 18:43:32</t>
  </si>
  <si>
    <t>ÇİLE DM 35-22-M00086_ÇAKALTEPE M04_50064049</t>
  </si>
  <si>
    <t>24.02.2022 09:05:39</t>
  </si>
  <si>
    <t>24.02.2022 11:28:13</t>
  </si>
  <si>
    <t>L-140 35-18-L00140_35-18-L00140_2369086</t>
  </si>
  <si>
    <t>24.02.2022 14:30:31</t>
  </si>
  <si>
    <t>24.02.2022 15:43:58</t>
  </si>
  <si>
    <t>DM-3/09 (YAYLA KABİN) 45-71-M00120_D_56397617_56397617</t>
  </si>
  <si>
    <t>24.02.2022 09:40:00</t>
  </si>
  <si>
    <t>24.02.2022 14:31:19</t>
  </si>
  <si>
    <t>DEMİRTAŞ TR-1 45-76-M00165_42793861_56402734_56402734</t>
  </si>
  <si>
    <t>24.02.2022 19:06:37</t>
  </si>
  <si>
    <t>25.02.2022 02:56:01</t>
  </si>
  <si>
    <t>24.02.2022 10:43:05</t>
  </si>
  <si>
    <t>24.02.2022 12:43:25</t>
  </si>
  <si>
    <t>TR-1/51 45-72-M00051_TR-1/52 M03_83485772</t>
  </si>
  <si>
    <t>24.02.2022 09:56:37</t>
  </si>
  <si>
    <t>24.02.2022 09:59:44</t>
  </si>
  <si>
    <t>BAĞARASI TR-10 KÖK 35-23-M00179_GERENKÖY KÖK M01_72143183</t>
  </si>
  <si>
    <t>24.02.2022 22:02:20</t>
  </si>
  <si>
    <t>24.02.2022 22:45:00</t>
  </si>
  <si>
    <t>24.02.2022 20:12:19</t>
  </si>
  <si>
    <t>24.02.2022 22:33:47</t>
  </si>
  <si>
    <t>DM-2/TR-21 35-22-M00063_955256980_955256980</t>
  </si>
  <si>
    <t>24.02.2022 19:51:09</t>
  </si>
  <si>
    <t>24.02.2022 22:04:08</t>
  </si>
  <si>
    <t>K-4459 35-01-K04459_911784841_911784841</t>
  </si>
  <si>
    <t>24.02.2022 18:03:56</t>
  </si>
  <si>
    <t>24.02.2022 19:47:17</t>
  </si>
  <si>
    <t>L-29 ÖZLİMANLAR 35-18-L00029_95001393483_95001393483</t>
  </si>
  <si>
    <t>24.02.2022 16:24:54</t>
  </si>
  <si>
    <t>24.02.2022 18:27:47</t>
  </si>
  <si>
    <t>24.02.2022 03:14:19</t>
  </si>
  <si>
    <t>24.02.2022 04:29:15</t>
  </si>
  <si>
    <t>ÇINARDİBİ TR-1 35-20-M00049_915131057_915131057</t>
  </si>
  <si>
    <t>24.02.2022 17:17:44</t>
  </si>
  <si>
    <t>24.02.2022 18:49:38</t>
  </si>
  <si>
    <t>24.02.2022 10:12:42</t>
  </si>
  <si>
    <t>24.02.2022 11:17:32</t>
  </si>
  <si>
    <t>ÇALTICAK TR-1 45-76-L00012_ H_57993409</t>
  </si>
  <si>
    <t>24.02.2022 18:02:07</t>
  </si>
  <si>
    <t>25.02.2022 02:52:32</t>
  </si>
  <si>
    <t>ARAPLIOVASI GES DM 35-16-M00811_BÖLCEK ENH ÇIKIŞ M022_48716799</t>
  </si>
  <si>
    <t>24.02.2022 23:29:15</t>
  </si>
  <si>
    <t>24.02.2022 23:40:16</t>
  </si>
  <si>
    <t>L-455 35-18-L00455_950456098_950456098</t>
  </si>
  <si>
    <t>24.02.2022 09:36:57</t>
  </si>
  <si>
    <t>24.02.2022 11:38:59</t>
  </si>
  <si>
    <t>HALİLBEYLİ TR-5 35-27-M01054_98984844_98984844</t>
  </si>
  <si>
    <t>24.02.2022 15:51:15</t>
  </si>
  <si>
    <t>24.02.2022 17:21:15</t>
  </si>
  <si>
    <t>ÇİFTLİK RUMBEYLİ TR-2 35-32-L00053_946408256_946408256</t>
  </si>
  <si>
    <t>24.02.2022 20:47:51</t>
  </si>
  <si>
    <t>25.02.2022 01:28:27</t>
  </si>
  <si>
    <t>AKÖREN TR-19 KÖK 45-78-M00974_YENİKENT ÇIKIŞI    KAPASİTÖR M05_66244826</t>
  </si>
  <si>
    <t>24.02.2022 09:09:41</t>
  </si>
  <si>
    <t>24.02.2022 10:21:56</t>
  </si>
  <si>
    <t>HELVACI DM-2 35-17-M00359_DM-1 M07_66476616</t>
  </si>
  <si>
    <t>24.02.2022 09:03:00</t>
  </si>
  <si>
    <t>24.02.2022 09:07:00</t>
  </si>
  <si>
    <t>K-4253 35-07-K04253_913366571_913366571</t>
  </si>
  <si>
    <t>24.02.2022 10:11:59</t>
  </si>
  <si>
    <t>24.02.2022 11:33:57</t>
  </si>
  <si>
    <t>K-1168 35-01-K01168_A A5_5873292</t>
  </si>
  <si>
    <t>24.02.2022 01:46:01</t>
  </si>
  <si>
    <t>24.02.2022 02:33:31</t>
  </si>
  <si>
    <t>SANAYİ SİTESİ TR-6 (DM-10/14) 35-17-M00501_SANAYİ SİTESİ TR-5 M01_66285244</t>
  </si>
  <si>
    <t>24.02.2022 14:35:49</t>
  </si>
  <si>
    <t>24.02.2022 14:39:49</t>
  </si>
  <si>
    <t>24.02.2022 09:37:00</t>
  </si>
  <si>
    <t>24.02.2022 17:17:41</t>
  </si>
  <si>
    <t>TR-1/79 45-72-M00079_A_56390705_56390705</t>
  </si>
  <si>
    <t>24.02.2022 22:05:14</t>
  </si>
  <si>
    <t>24.02.2022 22:55:49</t>
  </si>
  <si>
    <t>KİLLİK TR-9 45-73-M00846_945643411_945643411</t>
  </si>
  <si>
    <t>24.02.2022 13:22:14</t>
  </si>
  <si>
    <t>24.02.2022 15:50:42</t>
  </si>
  <si>
    <t>YUNTDAĞYENİCE KÖYÜ TR-1 45-71-M01699_45-71-M01699_2369391</t>
  </si>
  <si>
    <t>24.02.2022 18:54:52</t>
  </si>
  <si>
    <t>25.02.2022 03:28:01</t>
  </si>
  <si>
    <t>M-1404 35-01-M01404_911448951_911448951</t>
  </si>
  <si>
    <t>24.02.2022 14:06:50</t>
  </si>
  <si>
    <t>24.02.2022 18:40:54</t>
  </si>
  <si>
    <t>SUBAŞI-2 35-26-L00329_DIREK TIPI TRAFO HUCRESI H01_2041766</t>
  </si>
  <si>
    <t>24.02.2022 04:30:23</t>
  </si>
  <si>
    <t>24.02.2022 06:22:16</t>
  </si>
  <si>
    <t>KIZILOBA TR-1 35-20-L00257_955206090_955206090</t>
  </si>
  <si>
    <t>24.02.2022 12:53:50</t>
  </si>
  <si>
    <t>24.02.2022 14:49:12</t>
  </si>
  <si>
    <t>DM-12/TR-1 45-72-L00062_45-72-L00062_66452752</t>
  </si>
  <si>
    <t>24.02.2022 09:47:00</t>
  </si>
  <si>
    <t>24.02.2022 11:20:00</t>
  </si>
  <si>
    <t>K-1397 GÖRECE 35-22-K01397_955262370_955262370</t>
  </si>
  <si>
    <t>24.02.2022 13:10:44</t>
  </si>
  <si>
    <t>24.02.2022 14:52:42</t>
  </si>
  <si>
    <t>K-3100 35-02-K03100_35-02-K03100_2359975</t>
  </si>
  <si>
    <t>24.02.2022 12:16:28</t>
  </si>
  <si>
    <t>24.02.2022 13:35:24</t>
  </si>
  <si>
    <t>SANCAKLI BOZKÖY TR-2 45-71-M00530_953204231_953204231</t>
  </si>
  <si>
    <t>24.02.2022 10:53:09</t>
  </si>
  <si>
    <t>24.02.2022 14:22:14</t>
  </si>
  <si>
    <t>DM-14/3B 45-71-M02250_953197419_953197419</t>
  </si>
  <si>
    <t>24.02.2022 15:56:34</t>
  </si>
  <si>
    <t>24.02.2022 20:22:05</t>
  </si>
  <si>
    <t>K-1526 35-02-K01526_910128222_910128222</t>
  </si>
  <si>
    <t>24.02.2022 04:01:02</t>
  </si>
  <si>
    <t>24.02.2022 04:54:22</t>
  </si>
  <si>
    <t>MELTEMKÖY SAHİL SİTESİ TR 35-30-M00676_955315626_955315626</t>
  </si>
  <si>
    <t>24.02.2022 10:30:51</t>
  </si>
  <si>
    <t>24.02.2022 11:26:03</t>
  </si>
  <si>
    <t>DM-2/22 (VAKIF İŞ HANI) 45-71-M00141_953201238_953201238</t>
  </si>
  <si>
    <t>24.02.2022 14:41:42</t>
  </si>
  <si>
    <t>24.02.2022 18:26:09</t>
  </si>
  <si>
    <t>GÜLBAHÇE TR-2 (TR-183) 35-19-L00183_956689561_956689561</t>
  </si>
  <si>
    <t>24.02.2022 13:40:40</t>
  </si>
  <si>
    <t>24.02.2022 15:43:05</t>
  </si>
  <si>
    <t>TR-1-4/2 DEMİRCİLİK KABİN 35-20-L00026_TR-1-4/1A L02_66516246</t>
  </si>
  <si>
    <t>24.02.2022 09:20:39</t>
  </si>
  <si>
    <t>24.02.2022 09:25:10</t>
  </si>
  <si>
    <t>MAVİKENT TR-1 35-30-M00132_95000155583_95000155583</t>
  </si>
  <si>
    <t>24.02.2022 22:08:06</t>
  </si>
  <si>
    <t>25.02.2022 00:00:11</t>
  </si>
  <si>
    <t>AKHİSAR İM 45-72-A00001_TR-A L08_2308259</t>
  </si>
  <si>
    <t>24.02.2022 17:40:29</t>
  </si>
  <si>
    <t>24.02.2022 18:00:00</t>
  </si>
  <si>
    <t>M-382 35-02-M00382_910217032_910217032</t>
  </si>
  <si>
    <t>24.02.2022 19:24:56</t>
  </si>
  <si>
    <t>24.02.2022 20:50:45</t>
  </si>
  <si>
    <t>ULACIK TR-2 45-74-M00307_945593955_945593955</t>
  </si>
  <si>
    <t>24.02.2022 20:29:45</t>
  </si>
  <si>
    <t>24.02.2022 22:14:24</t>
  </si>
  <si>
    <t>ESKİ KARAKÖY TR 35-17-M00447_6110785_56357309_56357309</t>
  </si>
  <si>
    <t>24.02.2022 15:21:03</t>
  </si>
  <si>
    <t>24.02.2022 17:15:37</t>
  </si>
  <si>
    <t>K-215 35-04-K00215_35-04-K00215_2372147</t>
  </si>
  <si>
    <t>24.02.2022 09:08:44</t>
  </si>
  <si>
    <t>24.02.2022 10:57:13</t>
  </si>
  <si>
    <t>K-493 35-01-K00493_911082889_911082889</t>
  </si>
  <si>
    <t>24.02.2022 12:38:35</t>
  </si>
  <si>
    <t>24.02.2022 13:16:26</t>
  </si>
  <si>
    <t>TR-79 DEREKENARI 35-19-L00079_10829250_56354702_56354702</t>
  </si>
  <si>
    <t>24.02.2022 23:40:05</t>
  </si>
  <si>
    <t>25.02.2022 01:21:59</t>
  </si>
  <si>
    <t>ÜRKMEZ M-27 35-25-M00127_956639228_956639228</t>
  </si>
  <si>
    <t>24.02.2022 14:11:10</t>
  </si>
  <si>
    <t>24.02.2022 16:20:08</t>
  </si>
  <si>
    <t>YENİOBA KÖK 35-29-M00125_YENİÇİFTLİK M011_72190943</t>
  </si>
  <si>
    <t>24.02.2022 12:13:00</t>
  </si>
  <si>
    <t>DM-13/20 (HAFSA SULTAN CAMİİ YANI) 45-71-M00334_953219377_953219377</t>
  </si>
  <si>
    <t>24.02.2022 17:35:35</t>
  </si>
  <si>
    <t>24.02.2022 23:33:37</t>
  </si>
  <si>
    <t>TEKELİ TR-6 35-22-M00236_955281759_955281759</t>
  </si>
  <si>
    <t>24.02.2022 10:23:10</t>
  </si>
  <si>
    <t>24.02.2022 12:59:00</t>
  </si>
  <si>
    <t>L-444 35-18-L00444_DIREK TIPI TRAFO HUCRESI H01_2099782</t>
  </si>
  <si>
    <t>24.02.2022 07:10:08</t>
  </si>
  <si>
    <t>24.02.2022 09:29:52</t>
  </si>
  <si>
    <t>TR-13 35-31-L00013_47996363_56398014_56398014</t>
  </si>
  <si>
    <t>24.02.2022 08:39:03</t>
  </si>
  <si>
    <t>24.02.2022 10:22:25</t>
  </si>
  <si>
    <t>ALAŞEHİR TR-26/A 45-73-M01171_45-73-M01171_65889206</t>
  </si>
  <si>
    <t>24.02.2022 15:15:25</t>
  </si>
  <si>
    <t>24.02.2022 16:43:44</t>
  </si>
  <si>
    <t>24.02.2022 18:18:24</t>
  </si>
  <si>
    <t>24.02.2022 18:50:48</t>
  </si>
  <si>
    <t>24.02.2022 18:10:38</t>
  </si>
  <si>
    <t>24.02.2022 18:17:00</t>
  </si>
  <si>
    <t>SOFTALAR TR-1 45-75-M00207_A_56386591_56386591</t>
  </si>
  <si>
    <t>24.02.2022 22:25:21</t>
  </si>
  <si>
    <t>24.02.2022 23:39:21</t>
  </si>
  <si>
    <t>M-1838 35-02-M01838_99836506_99836506</t>
  </si>
  <si>
    <t>24.02.2022 09:17:25</t>
  </si>
  <si>
    <t>24.02.2022 10:46:03</t>
  </si>
  <si>
    <t>DAVUTLAR TR-1 45-71-M01557_953193025_953193025</t>
  </si>
  <si>
    <t>24.02.2022 21:32:14</t>
  </si>
  <si>
    <t>25.02.2022 00:32:17</t>
  </si>
  <si>
    <t>K-4293 35-09-K04293_965849460_965849460</t>
  </si>
  <si>
    <t>24.02.2022 09:41:18</t>
  </si>
  <si>
    <t>24.02.2022 13:20:53</t>
  </si>
  <si>
    <t>TR-71 ÖZYURT 35-19-L00071_956694215_956694215</t>
  </si>
  <si>
    <t>24.02.2022 17:08:18</t>
  </si>
  <si>
    <t>24.02.2022 18:59:07</t>
  </si>
  <si>
    <t>ULUCAK DM-2/10 35-27-M00337_98847330_98847330</t>
  </si>
  <si>
    <t>24.02.2022 17:37:45</t>
  </si>
  <si>
    <t>24.02.2022 18:50:47</t>
  </si>
  <si>
    <t>24.02.2022 15:43:16</t>
  </si>
  <si>
    <t>24.02.2022 21:36:54</t>
  </si>
  <si>
    <t>K-83 35-03-K00083_910180161_910180161</t>
  </si>
  <si>
    <t>24.02.2022 14:22:10</t>
  </si>
  <si>
    <t>24.02.2022 18:27:42</t>
  </si>
  <si>
    <t>24.02.2022 11:06:11</t>
  </si>
  <si>
    <t>24.02.2022 11:39:26</t>
  </si>
  <si>
    <t>24.02.2022 19:00:50</t>
  </si>
  <si>
    <t>26.02.2022 16:54:51</t>
  </si>
  <si>
    <t>24.02.2022 14:21:31</t>
  </si>
  <si>
    <t>24.02.2022 16:30:58</t>
  </si>
  <si>
    <t>ZEYTİNELİ TR-1 35-19-M00208_956693211_956693211</t>
  </si>
  <si>
    <t>24.02.2022 07:54:03</t>
  </si>
  <si>
    <t>24.02.2022 09:49:56</t>
  </si>
  <si>
    <t>24.02.2022 12:22:01</t>
  </si>
  <si>
    <t>24.02.2022 12:59:54</t>
  </si>
  <si>
    <t>L-95 ULAMIŞ OVA SULAMA 35-14-L00095_956659491_956659491</t>
  </si>
  <si>
    <t>24.02.2022 17:54:07</t>
  </si>
  <si>
    <t>24.02.2022 19:38:28</t>
  </si>
  <si>
    <t>TR-125 ZEYTİNALANI 35-19-L00125_956687711_956687711</t>
  </si>
  <si>
    <t>24.02.2022 17:07:01</t>
  </si>
  <si>
    <t>24.02.2022 18:09:57</t>
  </si>
  <si>
    <t>24.02.2022 17:18:58</t>
  </si>
  <si>
    <t>KOYUNDERE TR-13 35-28-M00152_DAĞITIM TRAFO KOYUNDERE TR-13 M03_66522369</t>
  </si>
  <si>
    <t>24.02.2022 09:30:07</t>
  </si>
  <si>
    <t>24.02.2022 16:11:10</t>
  </si>
  <si>
    <t>DM-9 45-71-M00386__56402563_56402563</t>
  </si>
  <si>
    <t>24.02.2022 19:50:53</t>
  </si>
  <si>
    <t>25.02.2022 02:55:32</t>
  </si>
  <si>
    <t>K-1927 35-10-K01927_D D01b_5911234</t>
  </si>
  <si>
    <t>24.02.2022 08:03:53</t>
  </si>
  <si>
    <t>24.02.2022 09:02:41</t>
  </si>
  <si>
    <t>TR-55 35-22-M00055_DIREK TIPI TRAFO HUCRESI H01_2046211</t>
  </si>
  <si>
    <t>24.02.2022 00:54:24</t>
  </si>
  <si>
    <t>24.02.2022 01:14:07</t>
  </si>
  <si>
    <t>TR-2/47-B 45-72-L00965__72373542_72373542</t>
  </si>
  <si>
    <t>24.02.2022 15:20:41</t>
  </si>
  <si>
    <t>24.02.2022 16:50:50</t>
  </si>
  <si>
    <t>HASANLAR TR-3 35-28-M00506_A_56358198_56358198</t>
  </si>
  <si>
    <t>24.02.2022 14:53:33</t>
  </si>
  <si>
    <t>24.02.2022 20:27:52</t>
  </si>
  <si>
    <t>K-3082 35-04-K03082_99377814_99377814</t>
  </si>
  <si>
    <t>24.02.2022 17:10:22</t>
  </si>
  <si>
    <t>24.02.2022 18:50:30</t>
  </si>
  <si>
    <t>İZZETTİN TARIMSAL SULAMA TR-5 45-83-M00348_955180198_955180198</t>
  </si>
  <si>
    <t>24.02.2022 10:06:29</t>
  </si>
  <si>
    <t>24.02.2022 13:07:06</t>
  </si>
  <si>
    <t>DM-4/TR-17A 45-72-M00622_956510638_956510638</t>
  </si>
  <si>
    <t>24.02.2022 20:40:12</t>
  </si>
  <si>
    <t>24.02.2022 22:36:28</t>
  </si>
  <si>
    <t>L-335 35-18-L00335_950439003_950439003</t>
  </si>
  <si>
    <t>24.02.2022 12:24:22</t>
  </si>
  <si>
    <t>24.02.2022 17:07:04</t>
  </si>
  <si>
    <t>24.02.2022 15:54:35</t>
  </si>
  <si>
    <t>VİLLAKENT TR-7 35-28-M00383_35-28-M00383_66507856</t>
  </si>
  <si>
    <t>24.02.2022 10:57:34</t>
  </si>
  <si>
    <t>24.02.2022 11:30:58</t>
  </si>
  <si>
    <t>24.02.2022 13:09:39</t>
  </si>
  <si>
    <t>24.02.2022 14:56:14</t>
  </si>
  <si>
    <t>ASARLIK TR-17 35-28-M00173_ASARLIK DM-2/7(ASARLIK TR-18) M02_66530747</t>
  </si>
  <si>
    <t>24.02.2022 09:21:59</t>
  </si>
  <si>
    <t>24.02.2022 09:47:05</t>
  </si>
  <si>
    <t>M-1111 35-08-M01111_B_56383081_56383081</t>
  </si>
  <si>
    <t>24.02.2022 19:07:14</t>
  </si>
  <si>
    <t>24.02.2022 22:32:58</t>
  </si>
  <si>
    <t>YANIKDAĞ TR-4 45-75-M00205_DIREK TIPI TRAFO HUCRESI H01_2086603</t>
  </si>
  <si>
    <t>24.02.2022 17:40:39</t>
  </si>
  <si>
    <t>24.02.2022 18:47:52</t>
  </si>
  <si>
    <t>24.02.2022 18:33:26</t>
  </si>
  <si>
    <t>24.02.2022 19:06:57</t>
  </si>
  <si>
    <t>24.02.2022 09:35:29</t>
  </si>
  <si>
    <t>24.02.2022 09:52:29</t>
  </si>
  <si>
    <t>ÇAMLIK DM 35-17-M00173_ZEYTİNDAĞ-1 M08_66328137</t>
  </si>
  <si>
    <t>24.02.2022 19:42:39</t>
  </si>
  <si>
    <t>24.02.2022 20:25:29</t>
  </si>
  <si>
    <t>SARUHANLI TR-13 45-80-M00013__81571155_81571155</t>
  </si>
  <si>
    <t>24.02.2022 11:19:09</t>
  </si>
  <si>
    <t>24.02.2022 13:15:51</t>
  </si>
  <si>
    <t>KEMALİYE DM (TR-1) 45-73-M00150_AKKEÇİLİ ÇIKIŞ M01_66716009</t>
  </si>
  <si>
    <t>24.02.2022 10:26:48</t>
  </si>
  <si>
    <t>24.02.2022 11:34:57</t>
  </si>
  <si>
    <t>YENİFOÇA TR-23 35-23-M00023_953026486_953026486</t>
  </si>
  <si>
    <t>24.02.2022 03:18:06</t>
  </si>
  <si>
    <t>24.02.2022 05:14:51</t>
  </si>
  <si>
    <t>ÇAMBEL TR1 35-27-M00477_B_56368465_56368465</t>
  </si>
  <si>
    <t>24.02.2022 11:37:32</t>
  </si>
  <si>
    <t>24.02.2022 13:59:51</t>
  </si>
  <si>
    <t>24.02.2022 15:05:11</t>
  </si>
  <si>
    <t>24.02.2022 16:37:08</t>
  </si>
  <si>
    <t>İĞDECİK KÖK 45-71-M00077_SULAMALAR M05_72234162</t>
  </si>
  <si>
    <t>24.02.2022 09:04:09</t>
  </si>
  <si>
    <t>24.02.2022 10:06:00</t>
  </si>
  <si>
    <t>ARPASEKİ TR-1 35-24-M00092_955226453_955226453</t>
  </si>
  <si>
    <t>24.02.2022 18:39:35</t>
  </si>
  <si>
    <t>24.02.2022 20:36:32</t>
  </si>
  <si>
    <t>TR-67 35-30-L00067_955329888_955329888</t>
  </si>
  <si>
    <t>24.02.2022 18:05:54</t>
  </si>
  <si>
    <t>24.02.2022 19:52:34</t>
  </si>
  <si>
    <t>24.02.2022 09:05:27</t>
  </si>
  <si>
    <t>24.02.2022 17:45:07</t>
  </si>
  <si>
    <t>DM-2/TR-21 35-22-M00063_B_56365538_56365538</t>
  </si>
  <si>
    <t>24.02.2022 14:11:29</t>
  </si>
  <si>
    <t>24.02.2022 17:20:36</t>
  </si>
  <si>
    <t>YENİŞEHİR TR-4 35-31-L00112_47864172_56390340_56390340</t>
  </si>
  <si>
    <t>24.02.2022 11:15:38</t>
  </si>
  <si>
    <t>24.02.2022 12:47:52</t>
  </si>
  <si>
    <t>KINIK TR-12 35-24-L00012_955216890_955216890</t>
  </si>
  <si>
    <t>24.02.2022 12:13:02</t>
  </si>
  <si>
    <t>24.02.2022 13:38:21</t>
  </si>
  <si>
    <t>DM-20/08 45-71-M00419_953244761_953244761</t>
  </si>
  <si>
    <t>24.02.2022 15:18:08</t>
  </si>
  <si>
    <t>24.02.2022 22:03:58</t>
  </si>
  <si>
    <t>DOĞANKAYA TR-1 45-72-L00187_DIREK TIPI TRAFO HUCRESI H01_2109342</t>
  </si>
  <si>
    <t>24.02.2022 21:03:41</t>
  </si>
  <si>
    <t>24.02.2022 22:50:54</t>
  </si>
  <si>
    <t>HAMZABÜKÜ TR-1 35-21-L00069_B_56358387_56358387</t>
  </si>
  <si>
    <t>24.02.2022 20:03:37</t>
  </si>
  <si>
    <t>24.02.2022 23:29:14</t>
  </si>
  <si>
    <t>ESKİ FOÇA İM 35-23-A00001_FOTAŞ-1 M07_2308535</t>
  </si>
  <si>
    <t>24.02.2022 13:02:30</t>
  </si>
  <si>
    <t>K-1940 35-09-K01940_35-09-K01940_2347226</t>
  </si>
  <si>
    <t>24.02.2022 09:50:46</t>
  </si>
  <si>
    <t>HABAŞ TM 35-17-A00008_BİÇEROVA M26_2333323</t>
  </si>
  <si>
    <t>24.02.2022 14:37:12</t>
  </si>
  <si>
    <t>24.02.2022 14:41:10</t>
  </si>
  <si>
    <t>ÇOBANHASAN KÖYÜ TR1 45-72-L00321_B_56392908_56392908</t>
  </si>
  <si>
    <t>24.02.2022 10:21:53</t>
  </si>
  <si>
    <t>24.02.2022 10:53:54</t>
  </si>
  <si>
    <t>KİLLİK TR-10 45-73-M00850_945638879_945638879</t>
  </si>
  <si>
    <t>24.02.2022 18:38:27</t>
  </si>
  <si>
    <t>24.02.2022 20:08:38</t>
  </si>
  <si>
    <t>ÖREN TOPRAK SULAMA TR-2 35-27-M00761_966394931_966394931</t>
  </si>
  <si>
    <t>24.02.2022 18:10:57</t>
  </si>
  <si>
    <t>24.02.2022 19:42:19</t>
  </si>
  <si>
    <t>RECEPLİ KÖYÜ TR-1 45-71-M01694_43105751_56387849_56387849</t>
  </si>
  <si>
    <t>24.02.2022 16:47:26</t>
  </si>
  <si>
    <t>TR-99 35-15-L00099_48879807_56381598_56381598</t>
  </si>
  <si>
    <t>24.02.2022 09:12:21</t>
  </si>
  <si>
    <t>24.02.2022 10:49:00</t>
  </si>
  <si>
    <t>24.02.2022 18:00:34</t>
  </si>
  <si>
    <t>24.02.2022 18:46:15</t>
  </si>
  <si>
    <t>24.02.2022 19:08:41</t>
  </si>
  <si>
    <t>24.02.2022 19:51:30</t>
  </si>
  <si>
    <t>TR-81 35-30-L00081_957838352_957838352</t>
  </si>
  <si>
    <t>24.02.2022 15:46:00</t>
  </si>
  <si>
    <t>24.02.2022 16:19:51</t>
  </si>
  <si>
    <t>DOĞAKÖY TR-1 35-28-M00213_953395056_953395056</t>
  </si>
  <si>
    <t>24.02.2022 13:56:24</t>
  </si>
  <si>
    <t>24.02.2022 19:23:47</t>
  </si>
  <si>
    <t>K-4051 35-09-K04051_35-09-K04051_45348818</t>
  </si>
  <si>
    <t>24.02.2022 09:05:41</t>
  </si>
  <si>
    <t>24.02.2022 16:23:02</t>
  </si>
  <si>
    <t>DELEMENLER KÖK 45-73-M00490_HatBaşıAyırıcı_53136046 M03_53136046</t>
  </si>
  <si>
    <t>24.02.2022 11:09:53</t>
  </si>
  <si>
    <t>24.02.2022 13:02:50</t>
  </si>
  <si>
    <t>BEKİRLER TR-2 45-72-L00358_A_56390000_56390000</t>
  </si>
  <si>
    <t>24.02.2022 23:42:17</t>
  </si>
  <si>
    <t>25.02.2022 01:20:52</t>
  </si>
  <si>
    <t>GELENBE İM 45-76-A00001_ÇALTICAK(KARAKURT-İLYASLAR) L03_2326028</t>
  </si>
  <si>
    <t>24.02.2022 17:12:39</t>
  </si>
  <si>
    <t>K-1371 35-04-K01371_99523037_99523037</t>
  </si>
  <si>
    <t>24.02.2022 20:56:09</t>
  </si>
  <si>
    <t>25.02.2022 02:13:38</t>
  </si>
  <si>
    <t>ÖZBEK TR-5 35-19-M00235_956664565_956664565</t>
  </si>
  <si>
    <t>24.02.2022 22:26:56</t>
  </si>
  <si>
    <t>24.02.2022 23:40:46</t>
  </si>
  <si>
    <t>L-523 ALTINKUM 35-18-L00523_ H_49093265</t>
  </si>
  <si>
    <t>24.02.2022 10:20:14</t>
  </si>
  <si>
    <t>24.02.2022 14:37:10</t>
  </si>
  <si>
    <t>24.02.2022 09:40:52</t>
  </si>
  <si>
    <t>24.02.2022 17:00:31</t>
  </si>
  <si>
    <t>24.02.2022 15:24:00</t>
  </si>
  <si>
    <t>24.02.2022 17:46:58</t>
  </si>
  <si>
    <t>YAYKIN TR-1 45-72-L00672_956520859_956520859</t>
  </si>
  <si>
    <t>24.02.2022 14:08:09</t>
  </si>
  <si>
    <t>24.02.2022 15:56:54</t>
  </si>
  <si>
    <t>24.02.2022 01:33:11</t>
  </si>
  <si>
    <t>24.02.2022 03:09:03</t>
  </si>
  <si>
    <t>MEHMET AKİF BİLİR TR 35-17-M00496_95001248675_95001248675</t>
  </si>
  <si>
    <t>24.02.2022 12:56:19</t>
  </si>
  <si>
    <t>DUMANLAR TR-1 45-81-M00081_A_56388279_56388279</t>
  </si>
  <si>
    <t>24.02.2022 22:00:25</t>
  </si>
  <si>
    <t>24.02.2022 22:44:44</t>
  </si>
  <si>
    <t>24.02.2022 09:19:00</t>
  </si>
  <si>
    <t>24.02.2022 17:09:46</t>
  </si>
  <si>
    <t>L-280 35-18-L00280_950438472_950438472</t>
  </si>
  <si>
    <t>24.02.2022 16:19:18</t>
  </si>
  <si>
    <t>24.02.2022 17:50:53</t>
  </si>
  <si>
    <t>24.02.2022 22:40:10</t>
  </si>
  <si>
    <t>25.02.2022 03:19:39</t>
  </si>
  <si>
    <t>24.02.2022 21:19:49</t>
  </si>
  <si>
    <t>24.02.2022 21:21:09</t>
  </si>
  <si>
    <t>ZEYTİNLİOVA TR-4 45-72-L00412_TR-1 GİRİŞ L02_66552685</t>
  </si>
  <si>
    <t>24.02.2022 18:57:09</t>
  </si>
  <si>
    <t>24.02.2022 20:05:09</t>
  </si>
  <si>
    <t>K-215 35-04-K00215_B_56367552_56367552</t>
  </si>
  <si>
    <t>24.02.2022 18:52:22</t>
  </si>
  <si>
    <t>M-2164 35-09-M02164_M-207 M01_47229318</t>
  </si>
  <si>
    <t>24.02.2022 00:25:00</t>
  </si>
  <si>
    <t>24.02.2022 01:25:43</t>
  </si>
  <si>
    <t>24.02.2022 15:25:03</t>
  </si>
  <si>
    <t>24.02.2022 15:35:26</t>
  </si>
  <si>
    <t>DELEMENLER KÖK 45-73-M00490_HatBaşıAyırıcı_53135748 M03_53135748</t>
  </si>
  <si>
    <t>24.02.2022 12:48:09</t>
  </si>
  <si>
    <t>24.02.2022 12:52:19</t>
  </si>
  <si>
    <t>TR-132 35-19-L00132_956693912_956693912</t>
  </si>
  <si>
    <t>24.02.2022 09:52:12</t>
  </si>
  <si>
    <t>24.02.2022 11:55:08</t>
  </si>
  <si>
    <t>K-4512 35-03-K04512_910329664_910329664</t>
  </si>
  <si>
    <t>24.02.2022 17:36:38</t>
  </si>
  <si>
    <t>24.02.2022 19:10:59</t>
  </si>
  <si>
    <t>TR-2/14 45-72-L00014_956499293_956499293</t>
  </si>
  <si>
    <t>24.02.2022 23:58:09</t>
  </si>
  <si>
    <t>25.02.2022 00:49:16</t>
  </si>
  <si>
    <t>24.02.2022 17:52:13</t>
  </si>
  <si>
    <t>24.02.2022 18:30:38</t>
  </si>
  <si>
    <t>KESİKKÖY DM 35-28-M00309_HatBaşıAyırıcı_53133597 M06_53133597</t>
  </si>
  <si>
    <t>24.02.2022 16:00:00</t>
  </si>
  <si>
    <t>24.02.2022 18:00:17</t>
  </si>
  <si>
    <t>BAKIR TR-1 45-76-M00052_955249178_955249178</t>
  </si>
  <si>
    <t>24.02.2022 11:23:35</t>
  </si>
  <si>
    <t>24.02.2022 12:06:21</t>
  </si>
  <si>
    <t>M-285 35-14-M00305_95000137399_95000137399</t>
  </si>
  <si>
    <t>24.02.2022 12:12:24</t>
  </si>
  <si>
    <t>24.02.2022 13:35:03</t>
  </si>
  <si>
    <t>K-1875 35-09-K01875_98116770_98116770</t>
  </si>
  <si>
    <t>24.02.2022 11:35:33</t>
  </si>
  <si>
    <t>24.02.2022 13:50:42</t>
  </si>
  <si>
    <t>BEŞPINARLAR KÖYÜ TR-1 35-27-M00413_DAĞITIM TRAFO BEŞPINARLAR KÖYÜ TR-1 M03_72162645</t>
  </si>
  <si>
    <t>24.02.2022 22:32:49</t>
  </si>
  <si>
    <t>24.02.2022 23:57:36</t>
  </si>
  <si>
    <t>DM-3/15 (ESKİ TR-2/71) 45-83-L00071_955143753_955143753</t>
  </si>
  <si>
    <t>24.02.2022 13:21:27</t>
  </si>
  <si>
    <t>24.02.2022 14:42:15</t>
  </si>
  <si>
    <t>24.02.2022 18:15:05</t>
  </si>
  <si>
    <t>24.02.2022 21:53:25</t>
  </si>
  <si>
    <t>ÇANDARLI DM-TR-20 35-30-M00020_YAYLAYURT M06_72352926</t>
  </si>
  <si>
    <t>24.02.2022 14:49:51</t>
  </si>
  <si>
    <t>24.02.2022 14:58:51</t>
  </si>
  <si>
    <t>TR-1/2 BAYSAN KABİN 35-20-L00002_955202809_955202809</t>
  </si>
  <si>
    <t>24.02.2022 20:44:48</t>
  </si>
  <si>
    <t>24.02.2022 21:30:52</t>
  </si>
  <si>
    <t>GÜLBAHÇE TR-16 (KARAPINAR) 35-19-L00042_956673309_956673309</t>
  </si>
  <si>
    <t>24.02.2022 19:31:15</t>
  </si>
  <si>
    <t>24.02.2022 21:02:58</t>
  </si>
  <si>
    <t>TR-2/82 BARIŞ MANÇO KÖK 45-83-L00082_955174827_955174827</t>
  </si>
  <si>
    <t>24.02.2022 15:20:39</t>
  </si>
  <si>
    <t>24.02.2022 17:25:26</t>
  </si>
  <si>
    <t>TR-26 DM-4 45-72-M00116_45-72-M00116_66488124</t>
  </si>
  <si>
    <t>24.02.2022 11:00:38</t>
  </si>
  <si>
    <t>24.02.2022 11:34:42</t>
  </si>
  <si>
    <t>K-215 35-04-K00215_C_56380735_56380735</t>
  </si>
  <si>
    <t>24.02.2022 09:09:06</t>
  </si>
  <si>
    <t>24.02.2022 18:51:41</t>
  </si>
  <si>
    <t>K-273 35-01-K00273_A 3A_5873803</t>
  </si>
  <si>
    <t>24.02.2022 20:23:04</t>
  </si>
  <si>
    <t>24.02.2022 21:35:20</t>
  </si>
  <si>
    <t>CAFERBEY KÖK 45-78-L00231_HatBaşıAyırıcı_53139482 L03_53139482</t>
  </si>
  <si>
    <t>24.02.2022 10:55:49</t>
  </si>
  <si>
    <t>24.02.2022 12:02:56</t>
  </si>
  <si>
    <t>ÇANDARLI DM-TR-20 35-30-M00020_HatBaşıAyırıcı_66251437 M06_66251437</t>
  </si>
  <si>
    <t>Fiziki İrtibat</t>
  </si>
  <si>
    <t>24.02.2022 12:57:55</t>
  </si>
  <si>
    <t>24.02.2022 14:38:34</t>
  </si>
  <si>
    <t>24.02.2022 18:46:39</t>
  </si>
  <si>
    <t>24.02.2022 20:21:08</t>
  </si>
  <si>
    <t>ÜRKMEZ M-27 35-25-M00127_956639226_956639226</t>
  </si>
  <si>
    <t>24.02.2022 00:16:04</t>
  </si>
  <si>
    <t>24.02.2022 02:02:09</t>
  </si>
  <si>
    <t>MERSİNLİ TR-3 45-78-M00937_49342808_56390922_56390922</t>
  </si>
  <si>
    <t>24.02.2022 17:38:39</t>
  </si>
  <si>
    <t>24.02.2022 20:23:55</t>
  </si>
  <si>
    <t>ÜÇYOL KÖK 45-82-M00128_HatBaşıAyırıcı_53136034 M06_53136034</t>
  </si>
  <si>
    <t>24.02.2022 17:00:13</t>
  </si>
  <si>
    <t>24.02.2022 19:00:12</t>
  </si>
  <si>
    <t>24.02.2022 15:58:39</t>
  </si>
  <si>
    <t>24.02.2022 16:43:38</t>
  </si>
  <si>
    <t>24.02.2022 13:09:59</t>
  </si>
  <si>
    <t>24.02.2022 14:40:43</t>
  </si>
  <si>
    <t>YAKAPINAR TR-4 35-20-L00154_955193489_955193489</t>
  </si>
  <si>
    <t>24.02.2022 11:33:08</t>
  </si>
  <si>
    <t>24.02.2022 12:57:13</t>
  </si>
  <si>
    <t>KARAAHMETLİ TR-1 45-71-M01704_953213064_953213064</t>
  </si>
  <si>
    <t>24.02.2022 17:09:41</t>
  </si>
  <si>
    <t>25.02.2022 03:12:14</t>
  </si>
  <si>
    <t>24.02.2022 13:40:26</t>
  </si>
  <si>
    <t>24.02.2022 18:09:43</t>
  </si>
  <si>
    <t>24.02.2022 14:43:53</t>
  </si>
  <si>
    <t>24.02.2022 15:22:18</t>
  </si>
  <si>
    <t>24.02.2022 16:17:59</t>
  </si>
  <si>
    <t>24.02.2022 18:06:40</t>
  </si>
  <si>
    <t>TEKELİ IŞIKLAR TR-1 45-82-M00342_45-82-M00342_60223772</t>
  </si>
  <si>
    <t>24.02.2022 20:52:50</t>
  </si>
  <si>
    <t>24.02.2022 23:35:24</t>
  </si>
  <si>
    <t>M-320 35-02-M00320_910217010_910217010</t>
  </si>
  <si>
    <t>24.02.2022 09:11:25</t>
  </si>
  <si>
    <t>24.02.2022 10:28:12</t>
  </si>
  <si>
    <t>GELENBE TR-1 45-76-L00060_A_56386703_56386703</t>
  </si>
  <si>
    <t>24.02.2022 19:11:58</t>
  </si>
  <si>
    <t>25.02.2022 03:03:01</t>
  </si>
  <si>
    <t>BAYINDIR İM 35-20-A00001_TR-B / GERİLİM-ÖLÇÜ L10_79700944</t>
  </si>
  <si>
    <t>24.02.2022 09:36:01</t>
  </si>
  <si>
    <t>24.02.2022 10:04:01</t>
  </si>
  <si>
    <t>KARABURUN TR-4/6 35-21-L00030_A_56367478_56367478</t>
  </si>
  <si>
    <t>24.02.2022 10:34:52</t>
  </si>
  <si>
    <t>24.02.2022 11:53:57</t>
  </si>
  <si>
    <t>24.02.2022 22:59:33</t>
  </si>
  <si>
    <t>24.02.2022 23:19:39</t>
  </si>
  <si>
    <t>HELVACI KÖK-1 35-17-M00360_HELVACI DM-2 M03_66443930</t>
  </si>
  <si>
    <t>24.02.2022 11:09:22</t>
  </si>
  <si>
    <t>24.02.2022 12:11:03</t>
  </si>
  <si>
    <t>AYASKENT DM-1 35-16-M00009_AYASKENT DM-2 M10_82964601</t>
  </si>
  <si>
    <t>24.02.2022 21:50:39</t>
  </si>
  <si>
    <t>24.02.2022 23:39:00</t>
  </si>
  <si>
    <t>24.02.2022 10:32:09</t>
  </si>
  <si>
    <t>24.02.2022 11:01:37</t>
  </si>
  <si>
    <t>K-2494 35-08-K02494_913214660_913214660</t>
  </si>
  <si>
    <t>24.02.2022 17:05:29</t>
  </si>
  <si>
    <t>24.02.2022 17:52:16</t>
  </si>
  <si>
    <t>K-1942 35-09-K01942_35-09-K01942_45349181</t>
  </si>
  <si>
    <t>24.02.2022 09:53:46</t>
  </si>
  <si>
    <t>L-112 OVACIK 35-18-L00112_950461721_950461721</t>
  </si>
  <si>
    <t>24.02.2022 18:21:03</t>
  </si>
  <si>
    <t>24.02.2022 20:46:56</t>
  </si>
  <si>
    <t>ÇATALOLUK DM 45-74-M00227_GÜVELİ M05_2115043</t>
  </si>
  <si>
    <t>24.02.2022 09:10:34</t>
  </si>
  <si>
    <t>24.02.2022 09:17:43</t>
  </si>
  <si>
    <t>DELEMENLER KÖK 45-73-M00490_HACIALİLER M03_2081975</t>
  </si>
  <si>
    <t>24.02.2022 13:04:03</t>
  </si>
  <si>
    <t>24.02.2022 14:08:02</t>
  </si>
  <si>
    <t>TR-2/31 45-72-L00031_956500846_956500846</t>
  </si>
  <si>
    <t>24.02.2022 09:08:54</t>
  </si>
  <si>
    <t>24.02.2022 10:41:10</t>
  </si>
  <si>
    <t>KAPLAN TR-1 45-82-M00186_DIREK TIPI TRAFO HUCRESI H01_2091785</t>
  </si>
  <si>
    <t>24.02.2022 21:55:31</t>
  </si>
  <si>
    <t>25.02.2022 02:09:53</t>
  </si>
  <si>
    <t>24.02.2022 09:08:09</t>
  </si>
  <si>
    <t>24.02.2022 10:15:32</t>
  </si>
  <si>
    <t>YEŞİLOVA KÖK 45-78-M01393_YEŞİLOVA TARIMSAL M03_83810709</t>
  </si>
  <si>
    <t>24.02.2022 08:17:59</t>
  </si>
  <si>
    <t>24.02.2022 08:19:11</t>
  </si>
  <si>
    <t>HACIBAŞTANLAR TR-1 45-85-L00193_945467864_945467864</t>
  </si>
  <si>
    <t>24.02.2022 19:53:34</t>
  </si>
  <si>
    <t>24.02.2022 23:05:45</t>
  </si>
  <si>
    <t>TR-93 MELTEM SİTESİ 35-19-L00093_7224669_56355545_56355545</t>
  </si>
  <si>
    <t>24.02.2022 19:14:29</t>
  </si>
  <si>
    <t>24.02.2022 20:19:43</t>
  </si>
  <si>
    <t>24.02.2022 08:44:59</t>
  </si>
  <si>
    <t>24.02.2022 09:02:39</t>
  </si>
  <si>
    <t>24.02.2022 20:24:21</t>
  </si>
  <si>
    <t>24.02.2022 21:33:14</t>
  </si>
  <si>
    <t>L-234 35-18-L00234_C_65590574_65590574</t>
  </si>
  <si>
    <t>24.02.2022 23:35:52</t>
  </si>
  <si>
    <t>25.02.2022 01:49:14</t>
  </si>
  <si>
    <t>TR-1/6 45-72-M00006_DM-9/TR-1 M04_83423315</t>
  </si>
  <si>
    <t>24.02.2022 09:07:01</t>
  </si>
  <si>
    <t>24.02.2022 09:29:00</t>
  </si>
  <si>
    <t>YENİFOÇA TR-23 35-23-M00023_F F01_83714046</t>
  </si>
  <si>
    <t>24.02.2022 12:13:16</t>
  </si>
  <si>
    <t>24.02.2022 19:07:17</t>
  </si>
  <si>
    <t>BELENYAKA TR-8 45-73-M01126__72373287_72373287</t>
  </si>
  <si>
    <t>24.02.2022 09:51:20</t>
  </si>
  <si>
    <t>24.02.2022 11:19:56</t>
  </si>
  <si>
    <t>SARUHANLI TR-24 45-80-M00024_956560665_956560665</t>
  </si>
  <si>
    <t>24.02.2022 17:01:44</t>
  </si>
  <si>
    <t>24.02.2022 18:44:07</t>
  </si>
  <si>
    <t>TR-2/37 45-72-L00037_956496915_956496915</t>
  </si>
  <si>
    <t>24.02.2022 22:29:45</t>
  </si>
  <si>
    <t>24.02.2022 23:27:32</t>
  </si>
  <si>
    <t>TR-81 35-30-L00081_95000060016_95000060016</t>
  </si>
  <si>
    <t>24.02.2022 10:10:25</t>
  </si>
  <si>
    <t>24.02.2022 13:47:11</t>
  </si>
  <si>
    <t>MENEMEN İM 35-28-A00001_ASARLIK-2 M09_2307681</t>
  </si>
  <si>
    <t>24.02.2022 10:04:10</t>
  </si>
  <si>
    <t>24.02.2022 15:08:14</t>
  </si>
  <si>
    <t>L-182 35-18-L00182_950437794_950437794</t>
  </si>
  <si>
    <t>24.02.2022 15:57:28</t>
  </si>
  <si>
    <t>24.02.2022 17:15:19</t>
  </si>
  <si>
    <t>KİLLİK TR-3 45-73-M00848_A_56352525_56352525</t>
  </si>
  <si>
    <t>24.02.2022 06:18:44</t>
  </si>
  <si>
    <t>24.02.2022 07:37:47</t>
  </si>
  <si>
    <t>_955269923_955269923</t>
  </si>
  <si>
    <t>24.02.2022 15:22:13</t>
  </si>
  <si>
    <t>24.02.2022 19:52:19</t>
  </si>
  <si>
    <t>L-29 ÖZLİMANLAR 35-18-L00029_950454249_950454249</t>
  </si>
  <si>
    <t>24.02.2022 14:33:47</t>
  </si>
  <si>
    <t>24.02.2022 15:09:53</t>
  </si>
  <si>
    <t>YENİKÖY TR-5 35-22-M00272_C_56354919_56354919</t>
  </si>
  <si>
    <t>24.02.2022 09:12:53</t>
  </si>
  <si>
    <t>24.02.2022 13:25:52</t>
  </si>
  <si>
    <t>ÇAMLIK DM 35-17-M00173_HatBaşıAyırıcı_65360556 M08_65360556</t>
  </si>
  <si>
    <t>24.02.2022 20:19:52</t>
  </si>
  <si>
    <t>24.02.2022 22:49:04</t>
  </si>
  <si>
    <t>K-2414 35-01-K02414_910467825_910467825</t>
  </si>
  <si>
    <t>24.02.2022 14:41:37</t>
  </si>
  <si>
    <t>24.02.2022 19:06:20</t>
  </si>
  <si>
    <t>KORUKÖY KÖYÜ TR-1 45-71-M01683_43182626_56384596_56384596</t>
  </si>
  <si>
    <t>24.02.2022 19:30:53</t>
  </si>
  <si>
    <t>24.02.2022 21:21:42</t>
  </si>
  <si>
    <t>AKHİSAR İM 45-72-A00001_TR-A L08_2058441</t>
  </si>
  <si>
    <t>24.02.2022 18:04:30</t>
  </si>
  <si>
    <t>24.02.2022 18:19:49</t>
  </si>
  <si>
    <t>K-996 35-02-K00996_910087691_910087691</t>
  </si>
  <si>
    <t>24.02.2022 08:45:06</t>
  </si>
  <si>
    <t>24.02.2022 09:56:58</t>
  </si>
  <si>
    <t>24.02.2022 04:55:37</t>
  </si>
  <si>
    <t>24.02.2022 07:33:43</t>
  </si>
  <si>
    <t>L-310 35-18-L00310_950437986_950437986</t>
  </si>
  <si>
    <t>24.02.2022 19:07:48</t>
  </si>
  <si>
    <t>24.02.2022 22:50:53</t>
  </si>
  <si>
    <t>EYKO TR-1 35-30-M00027_TR-2 M02_2323620</t>
  </si>
  <si>
    <t>24.02.2022 11:21:09</t>
  </si>
  <si>
    <t>24.02.2022 11:47:37</t>
  </si>
  <si>
    <t>İBRAHİM ÇOBAN SULAMA GRUBU 35-29-M00386_C_56399086_56399086</t>
  </si>
  <si>
    <t>24.02.2022 09:34:17</t>
  </si>
  <si>
    <t>24.02.2022 11:53:27</t>
  </si>
  <si>
    <t>24.02.2022 12:47:38</t>
  </si>
  <si>
    <t>24.02.2022 12:56:00</t>
  </si>
  <si>
    <t>MENEMEN TR-25 35-28-L00025_D_56365079_56365079</t>
  </si>
  <si>
    <t>24.02.2022 17:28:07</t>
  </si>
  <si>
    <t>24.02.2022 19:52:42</t>
  </si>
  <si>
    <t>L-377 35-18-L00377_950448901_950448901</t>
  </si>
  <si>
    <t>24.02.2022 12:37:54</t>
  </si>
  <si>
    <t>24.02.2022 21:02:00</t>
  </si>
  <si>
    <t>24.02.2022 09:07:28</t>
  </si>
  <si>
    <t>24.02.2022 12:06:51</t>
  </si>
  <si>
    <t>ZEYTİNLİOVA TR-11 45-72-L00422_956526646_956526646</t>
  </si>
  <si>
    <t>24.02.2022 12:13:53</t>
  </si>
  <si>
    <t>24.02.2022 13:07:39</t>
  </si>
  <si>
    <t>24.02.2022 10:19:46</t>
  </si>
  <si>
    <t>24.02.2022 11:03:32</t>
  </si>
  <si>
    <t>DM-1/4 35-18-L00579_950454566_950454566</t>
  </si>
  <si>
    <t>24.02.2022 16:45:31</t>
  </si>
  <si>
    <t>24.02.2022 19:08:05</t>
  </si>
  <si>
    <t>GÖÇBEYLİ DM 35-16-M00139_ALİBEYLİ M05_72044680</t>
  </si>
  <si>
    <t>25.02.2022 00:01:37</t>
  </si>
  <si>
    <t>25.02.2022 02:08:48</t>
  </si>
  <si>
    <t>KIZILTEPE TR-1 35-16-M00238_DIREK TIPI TRAFO HUCRESI H01_2039480</t>
  </si>
  <si>
    <t>25.02.2022 00:03:16</t>
  </si>
  <si>
    <t>25.02.2022 05:13:01</t>
  </si>
  <si>
    <t>25.02.2022 00:11:21</t>
  </si>
  <si>
    <t>25.02.2022 00:12:39</t>
  </si>
  <si>
    <t>BAĞARASI TR-8 35-23-M00177_B_56357166_56357166</t>
  </si>
  <si>
    <t>25.02.2022 00:19:29</t>
  </si>
  <si>
    <t>25.02.2022 04:36:43</t>
  </si>
  <si>
    <t>DÜVERLİK TR-2 35-26-M01233_A_66216659_66216659</t>
  </si>
  <si>
    <t>25.02.2022 00:49:54</t>
  </si>
  <si>
    <t>25.02.2022 02:28:44</t>
  </si>
  <si>
    <t>25.02.2022 00:55:54</t>
  </si>
  <si>
    <t>25.02.2022 01:40:06</t>
  </si>
  <si>
    <t>25.02.2022 00:56:02</t>
  </si>
  <si>
    <t>25.02.2022 05:15:31</t>
  </si>
  <si>
    <t>DURMUŞLAR TR-1 35-16-M00156_35-16-M00156_2353189</t>
  </si>
  <si>
    <t>25.02.2022 01:04:48</t>
  </si>
  <si>
    <t>25.02.2022 03:07:29</t>
  </si>
  <si>
    <t>TEMREK TR-1 45-83-M00485_B_56369691_56369691</t>
  </si>
  <si>
    <t>25.02.2022 01:07:37</t>
  </si>
  <si>
    <t>25.02.2022 05:35:24</t>
  </si>
  <si>
    <t>25.02.2022 01:27:52</t>
  </si>
  <si>
    <t>25.02.2022 02:22:15</t>
  </si>
  <si>
    <t>25.02.2022 01:39:55</t>
  </si>
  <si>
    <t>25.02.2022 02:40:06</t>
  </si>
  <si>
    <t>25.02.2022 02:14:09</t>
  </si>
  <si>
    <t>25.02.2022 02:56:31</t>
  </si>
  <si>
    <t>YENMİŞ KÖK 35-27-M00366_HatBaşıAyırıcı_72209483 M01_72209483</t>
  </si>
  <si>
    <t>25.02.2022 02:40:08</t>
  </si>
  <si>
    <t>25.02.2022 03:58:09</t>
  </si>
  <si>
    <t>25.02.2022 03:37:49</t>
  </si>
  <si>
    <t>25.02.2022 06:08:48</t>
  </si>
  <si>
    <t>25.02.2022 03:57:59</t>
  </si>
  <si>
    <t>25.02.2022 04:26:00</t>
  </si>
  <si>
    <t>K-4019 35-02-K04019_35-02-K04019_2348623</t>
  </si>
  <si>
    <t>25.02.2022 04:33:44</t>
  </si>
  <si>
    <t>25.02.2022 08:15:46</t>
  </si>
  <si>
    <t>25.02.2022 04:19:40</t>
  </si>
  <si>
    <t>25.02.2022 06:09:48</t>
  </si>
  <si>
    <t>AŞAĞIŞAKRAN TR-1 35-17-M00223_ H_58006353</t>
  </si>
  <si>
    <t>25.02.2022 05:29:18</t>
  </si>
  <si>
    <t>25.02.2022 06:34:12</t>
  </si>
  <si>
    <t>KAHRAMANDERE İM 35-10-A00002_PİRİREİS K06_2101991</t>
  </si>
  <si>
    <t>25.02.2022 05:42:55</t>
  </si>
  <si>
    <t>25.02.2022 05:52:26</t>
  </si>
  <si>
    <t>TEMREK TR-1 45-83-M00485_95000595329_95000595329</t>
  </si>
  <si>
    <t>25.02.2022 05:57:49</t>
  </si>
  <si>
    <t>25.02.2022 07:20:46</t>
  </si>
  <si>
    <t>25.02.2022 06:53:48</t>
  </si>
  <si>
    <t>25.02.2022 09:36:52</t>
  </si>
  <si>
    <t>ÇIRPI TR-1/1 35-20-M00001_D IM1-1-1D5_5919081</t>
  </si>
  <si>
    <t>25.02.2022 06:17:31</t>
  </si>
  <si>
    <t>25.02.2022 09:22:12</t>
  </si>
  <si>
    <t>25.02.2022 06:36:31</t>
  </si>
  <si>
    <t>25.02.2022 07:59:35</t>
  </si>
  <si>
    <t>25.02.2022 07:32:38</t>
  </si>
  <si>
    <t>25.02.2022 23:48:52</t>
  </si>
  <si>
    <t>KALEMOĞLU KÖK 45-75-M00069_KALEMOĞLU KÖYÜ M05_2328715</t>
  </si>
  <si>
    <t>25.02.2022 07:01:17</t>
  </si>
  <si>
    <t>25.02.2022 08:26:51</t>
  </si>
  <si>
    <t>ALİ YERSEL TARIMSAL SULAMA GRB TR-1 45-71-M00300_DIREK TIPI TRAFO HUCRESI H01_2075313</t>
  </si>
  <si>
    <t>25.02.2022 07:24:53</t>
  </si>
  <si>
    <t>25.02.2022 16:59:41</t>
  </si>
  <si>
    <t>BERGAMA İM-1 35-16-A00001_ŞEHİR-4 L16_2091608</t>
  </si>
  <si>
    <t>25.02.2022 08:00:10</t>
  </si>
  <si>
    <t>25.02.2022 08:05:42</t>
  </si>
  <si>
    <t>KAŞIKÇI TR-1 35-24-M00240_955229569_955229569</t>
  </si>
  <si>
    <t>25.02.2022 08:02:28</t>
  </si>
  <si>
    <t>25.02.2022 10:14:24</t>
  </si>
  <si>
    <t>K-324 35-01-K00324_911888583_911888583</t>
  </si>
  <si>
    <t>25.02.2022 08:10:31</t>
  </si>
  <si>
    <t>25.02.2022 10:17:21</t>
  </si>
  <si>
    <t>BADEMBÜKÜ TR-1 35-21-L00075_A_76840972_76840972</t>
  </si>
  <si>
    <t>25.02.2022 08:14:18</t>
  </si>
  <si>
    <t>25.02.2022 11:09:33</t>
  </si>
  <si>
    <t>ÇUKURKÖY KÖK 35-29-L00034_ÇUKURKÖY ENH L06_2087132</t>
  </si>
  <si>
    <t>25.02.2022 07:36:43</t>
  </si>
  <si>
    <t>25.02.2022 09:12:12</t>
  </si>
  <si>
    <t>25.02.2022 08:23:49</t>
  </si>
  <si>
    <t>25.02.2022 09:58:11</t>
  </si>
  <si>
    <t>AVŞAR İM 45-83-A00002_H KOLU L10_81661205</t>
  </si>
  <si>
    <t>25.02.2022 08:16:34</t>
  </si>
  <si>
    <t>25.02.2022 09:20:40</t>
  </si>
  <si>
    <t>25.02.2022 08:30:45</t>
  </si>
  <si>
    <t>25.02.2022 14:12:29</t>
  </si>
  <si>
    <t>25.02.2022 08:38:24</t>
  </si>
  <si>
    <t>25.02.2022 11:36:16</t>
  </si>
  <si>
    <t>TR-99 35-15-L00099_950381613_950381613</t>
  </si>
  <si>
    <t>25.02.2022 08:33:43</t>
  </si>
  <si>
    <t>25.02.2022 17:36:17</t>
  </si>
  <si>
    <t>L-14 SEVTUR 35-18-L00014_7196389_56394158_56394158</t>
  </si>
  <si>
    <t>25.02.2022 08:50:00</t>
  </si>
  <si>
    <t>25.02.2022 17:11:04</t>
  </si>
  <si>
    <t>DOĞANKAYA OVA MAHALLE TR-2 45-72-L00191_DIREK TIPI TRAFO HUCRESI H01_2109346</t>
  </si>
  <si>
    <t>25.02.2022 08:44:48</t>
  </si>
  <si>
    <t>25.02.2022 09:34:54</t>
  </si>
  <si>
    <t>TR-64 35-19-L00064_956673415_956673415</t>
  </si>
  <si>
    <t>25.02.2022 08:50:30</t>
  </si>
  <si>
    <t>25.02.2022 11:08:08</t>
  </si>
  <si>
    <t>L-455 35-18-L00455_950456096_950456096</t>
  </si>
  <si>
    <t>25.02.2022 08:56:09</t>
  </si>
  <si>
    <t>25.02.2022 10:10:45</t>
  </si>
  <si>
    <t>SERKELE TR-1 45-72-M00207_45-72-M00207_2372501</t>
  </si>
  <si>
    <t>25.02.2022 08:43:50</t>
  </si>
  <si>
    <t>25.02.2022 12:01:07</t>
  </si>
  <si>
    <t>25.02.2022 09:12:39</t>
  </si>
  <si>
    <t>25.02.2022 09:58:52</t>
  </si>
  <si>
    <t>TR-1/78 45-72-M00078_45-72-M00078_2365100</t>
  </si>
  <si>
    <t>25.02.2022 08:59:00</t>
  </si>
  <si>
    <t>25.02.2022 11:58:39</t>
  </si>
  <si>
    <t>SELENDİ TR-16 45-81-M00016_945634533_945634533</t>
  </si>
  <si>
    <t>25.02.2022 08:52:57</t>
  </si>
  <si>
    <t>25.02.2022 10:38:53</t>
  </si>
  <si>
    <t>25.02.2022 08:51:32</t>
  </si>
  <si>
    <t>25.02.2022 14:49:28</t>
  </si>
  <si>
    <t>25.02.2022 09:00:32</t>
  </si>
  <si>
    <t>25.02.2022 09:04:13</t>
  </si>
  <si>
    <t>25.02.2022 09:17:59</t>
  </si>
  <si>
    <t>25.02.2022 17:50:58</t>
  </si>
  <si>
    <t>K-558 35-01-K00558_911443579_911443579</t>
  </si>
  <si>
    <t>25.02.2022 08:50:15</t>
  </si>
  <si>
    <t>25.02.2022 12:01:21</t>
  </si>
  <si>
    <t>K-4412 35-01-K04412_DAĞITIM TRAFOSU K-4412 K03_65825965</t>
  </si>
  <si>
    <t>25.02.2022 09:02:19</t>
  </si>
  <si>
    <t>25.02.2022 11:30:00</t>
  </si>
  <si>
    <t>TR-1 77/A 45-72-M00118_45-72-M00118_66497672</t>
  </si>
  <si>
    <t>25.02.2022 09:04:00</t>
  </si>
  <si>
    <t>25.02.2022 10:03:43</t>
  </si>
  <si>
    <t>TR-5 35-19-L00005_İÇMELER L03_72124010</t>
  </si>
  <si>
    <t>25.02.2022 09:06:09</t>
  </si>
  <si>
    <t>25.02.2022 10:14:53</t>
  </si>
  <si>
    <t>K-2730 35-09-K02730_97688187_97688187</t>
  </si>
  <si>
    <t>25.02.2022 09:04:16</t>
  </si>
  <si>
    <t>25.02.2022 11:34:34</t>
  </si>
  <si>
    <t>DM06/TR03 45-73-M00048_C_56370221_56370221</t>
  </si>
  <si>
    <t>25.02.2022 09:07:20</t>
  </si>
  <si>
    <t>25.02.2022 17:05:07</t>
  </si>
  <si>
    <t>25.02.2022 09:04:29</t>
  </si>
  <si>
    <t>25.02.2022 09:11:00</t>
  </si>
  <si>
    <t>25.02.2022 08:59:08</t>
  </si>
  <si>
    <t>25.02.2022 11:32:39</t>
  </si>
  <si>
    <t>L-310 35-18-L00310_950437983_950437983</t>
  </si>
  <si>
    <t>25.02.2022 09:09:12</t>
  </si>
  <si>
    <t>25.02.2022 12:01:09</t>
  </si>
  <si>
    <t>L-105 35-18-L00105_OVACIK KÖYÜ AZMAK MEVKİ L03_2324753</t>
  </si>
  <si>
    <t>25.02.2022 16:02:52</t>
  </si>
  <si>
    <t>ÜRKMEZ DM-4 (ÜRKMEZ M-21) 35-25-M00155_DONANIMLI YEDEK M03_72072948</t>
  </si>
  <si>
    <t>25.02.2022 09:04:49</t>
  </si>
  <si>
    <t>25.02.2022 13:09:09</t>
  </si>
  <si>
    <t>25.02.2022 09:12:00</t>
  </si>
  <si>
    <t>25.02.2022 17:31:02</t>
  </si>
  <si>
    <t>ÖDEMİŞ İM 35-15-A00001_ŞEHİR-1 M06_2310693</t>
  </si>
  <si>
    <t>25.02.2022 09:11:06</t>
  </si>
  <si>
    <t>25.02.2022 10:33:03</t>
  </si>
  <si>
    <t>K-1249 35-04-K01249_G_56371950_56371950</t>
  </si>
  <si>
    <t>25.02.2022 09:17:33</t>
  </si>
  <si>
    <t>25.02.2022 17:27:24</t>
  </si>
  <si>
    <t>TR-1 35-15-M00001_DAĞITIM TRAFO TR-1 M05_66675270</t>
  </si>
  <si>
    <t>25.02.2022 09:02:39</t>
  </si>
  <si>
    <t>25.02.2022 17:01:02</t>
  </si>
  <si>
    <t>25.02.2022 09:18:29</t>
  </si>
  <si>
    <t>25.02.2022 15:50:42</t>
  </si>
  <si>
    <t>DM-3/09 (YAYLA KABİN) 45-71-M00120_DAĞITIM TRAFOSU M04_72060498</t>
  </si>
  <si>
    <t>25.02.2022 09:23:04</t>
  </si>
  <si>
    <t>25.02.2022 18:04:18</t>
  </si>
  <si>
    <t>25.02.2022 09:16:49</t>
  </si>
  <si>
    <t>25.02.2022 12:06:03</t>
  </si>
  <si>
    <t>25.02.2022 17:02:08</t>
  </si>
  <si>
    <t>L-179 35-18-L00179_950437779_950437779</t>
  </si>
  <si>
    <t>25.02.2022 09:14:59</t>
  </si>
  <si>
    <t>25.02.2022 13:52:11</t>
  </si>
  <si>
    <t>POYRAZDAMLARI TR-11 45-78-M00576_KEMERDAMLARI YUKARIKEMER M05_2106463</t>
  </si>
  <si>
    <t>25.02.2022 09:21:12</t>
  </si>
  <si>
    <t>25.02.2022 12:58:41</t>
  </si>
  <si>
    <t>25.02.2022 09:22:00</t>
  </si>
  <si>
    <t>25.02.2022 17:08:08</t>
  </si>
  <si>
    <t>25.02.2022 09:18:16</t>
  </si>
  <si>
    <t>25.02.2022 13:22:46</t>
  </si>
  <si>
    <t>K-1715 35-02-K01715_C_56375189_56375189</t>
  </si>
  <si>
    <t>25.02.2022 09:24:20</t>
  </si>
  <si>
    <t>25.02.2022 16:20:24</t>
  </si>
  <si>
    <t>K-1715 35-02-K01715_A_56375188_56375188</t>
  </si>
  <si>
    <t>25.02.2022 09:25:09</t>
  </si>
  <si>
    <t>25.02.2022 16:23:02</t>
  </si>
  <si>
    <t>ZEYTİNLİOVA TR-5 45-72-L00413_B_56365703_56365703</t>
  </si>
  <si>
    <t>25.02.2022 09:26:47</t>
  </si>
  <si>
    <t>25.02.2022 10:32:23</t>
  </si>
  <si>
    <t>KOYUNDERE TR-4 35-28-M00155_35-28-M00155_2377228</t>
  </si>
  <si>
    <t>25.02.2022 09:28:28</t>
  </si>
  <si>
    <t>25.02.2022 16:52:01</t>
  </si>
  <si>
    <t>25.02.2022 09:29:12</t>
  </si>
  <si>
    <t>25.02.2022 10:34:52</t>
  </si>
  <si>
    <t>İZZETTİN DOĞUSU TARIMSAL SULAMA TR-2 45-83-M00350_45-83-M00350_2362209</t>
  </si>
  <si>
    <t>25.02.2022 09:21:24</t>
  </si>
  <si>
    <t>25.02.2022 10:02:37</t>
  </si>
  <si>
    <t>ARMUTLU TR-4 35-27-L00004_D_56360825_56360825</t>
  </si>
  <si>
    <t>25.02.2022 09:31:43</t>
  </si>
  <si>
    <t>25.02.2022 17:17:27</t>
  </si>
  <si>
    <t>YELKİ TR-20 35-10-L00020_ KÖYLER L03_50105713</t>
  </si>
  <si>
    <t>25.02.2022 09:31:01</t>
  </si>
  <si>
    <t>25.02.2022 15:29:29</t>
  </si>
  <si>
    <t>DM-11/02 45-71-M00367_DIREK TIPI TRAFO HUCRESI H01_2080569</t>
  </si>
  <si>
    <t>25.02.2022 09:37:00</t>
  </si>
  <si>
    <t>25.02.2022 18:05:42</t>
  </si>
  <si>
    <t>_HatBaşıAyırıcı_73034396 _73034396</t>
  </si>
  <si>
    <t>25.02.2022 09:35:50</t>
  </si>
  <si>
    <t>25.02.2022 10:54:43</t>
  </si>
  <si>
    <t>TR-61 35-19-L00061_956671494_956671494</t>
  </si>
  <si>
    <t>25.02.2022 09:40:10</t>
  </si>
  <si>
    <t>25.02.2022 14:07:25</t>
  </si>
  <si>
    <t>25.02.2022 09:46:12</t>
  </si>
  <si>
    <t>25.02.2022 09:50:49</t>
  </si>
  <si>
    <t>K-3632 35-01-K03632_911082287_911082287</t>
  </si>
  <si>
    <t>25.02.2022 09:44:13</t>
  </si>
  <si>
    <t>25.02.2022 11:17:36</t>
  </si>
  <si>
    <t>M-875 35-02-M00875_DIREK TIPI TRAFO HUCRESI H01_2036642</t>
  </si>
  <si>
    <t>25.02.2022 09:43:37</t>
  </si>
  <si>
    <t>25.02.2022 12:15:54</t>
  </si>
  <si>
    <t>BADEMLER TR-5 35-19-L00330__81637338_81637338</t>
  </si>
  <si>
    <t>25.02.2022 09:51:00</t>
  </si>
  <si>
    <t>25.02.2022 11:16:53</t>
  </si>
  <si>
    <t>25.02.2022 09:54:00</t>
  </si>
  <si>
    <t>25.02.2022 16:54:32</t>
  </si>
  <si>
    <t>KEMİKLİDERE KÖK 45-80-M00108_KAPAKLI DM  GİRİŞ M04_2086357</t>
  </si>
  <si>
    <t>25.02.2022 09:56:09</t>
  </si>
  <si>
    <t>25.02.2022 09:56:31</t>
  </si>
  <si>
    <t>TR-41 KÖK 45-78-L00041_KURŞUNLU BANYOLARI L07_65890245</t>
  </si>
  <si>
    <t>25.02.2022 10:01:49</t>
  </si>
  <si>
    <t>25.02.2022 10:23:16</t>
  </si>
  <si>
    <t>RECEPLİ KÖYÜ TR-2 45-71-M01693_43105832_56388148_56388148</t>
  </si>
  <si>
    <t>25.02.2022 09:59:43</t>
  </si>
  <si>
    <t>25.02.2022 19:11:35</t>
  </si>
  <si>
    <t>K-1104 35-03-K01104_A_56378783_56378783</t>
  </si>
  <si>
    <t>25.02.2022 10:00:52</t>
  </si>
  <si>
    <t>25.02.2022 10:33:06</t>
  </si>
  <si>
    <t>25.02.2022 09:53:59</t>
  </si>
  <si>
    <t>25.02.2022 15:37:00</t>
  </si>
  <si>
    <t>GEDİK KATRANDERE TR-2 35-31-L00133_956591448_956591448</t>
  </si>
  <si>
    <t>25.02.2022 10:02:03</t>
  </si>
  <si>
    <t>25.02.2022 12:56:22</t>
  </si>
  <si>
    <t>YUKARIBEY TR-1 35-16-M00120_953323765_953323765</t>
  </si>
  <si>
    <t>25.02.2022 10:13:47</t>
  </si>
  <si>
    <t>25.02.2022 13:19:59</t>
  </si>
  <si>
    <t>BİMEYKO TR-4 35-30-M00051_A_56353142_56353142</t>
  </si>
  <si>
    <t>25.02.2022 10:43:30</t>
  </si>
  <si>
    <t>25.02.2022 11:56:19</t>
  </si>
  <si>
    <t>25.02.2022 10:15:36</t>
  </si>
  <si>
    <t>25.02.2022 11:21:12</t>
  </si>
  <si>
    <t>CEVİZLİ BALYAKASI TR-3 35-31-L00320_47798608_56352452_56352452</t>
  </si>
  <si>
    <t>25.02.2022 10:17:08</t>
  </si>
  <si>
    <t>25.02.2022 15:15:15</t>
  </si>
  <si>
    <t>ÇINARLIKUYU TR-2 45-71-M02165_95000131033_95000131033</t>
  </si>
  <si>
    <t>25.02.2022 10:27:37</t>
  </si>
  <si>
    <t>25.02.2022 20:10:35</t>
  </si>
  <si>
    <t>SELİMİYE TR-4 SAZLIKUYU 45-79-M00347_45-79-M00347_2356978</t>
  </si>
  <si>
    <t>25.02.2022 10:22:01</t>
  </si>
  <si>
    <t>25.02.2022 11:57:17</t>
  </si>
  <si>
    <t>25.02.2022 10:35:00</t>
  </si>
  <si>
    <t>25.02.2022 16:22:48</t>
  </si>
  <si>
    <t>DM-14/13-A 45-71-M01922_45-71-M01922_2356357</t>
  </si>
  <si>
    <t>25.02.2022 10:37:05</t>
  </si>
  <si>
    <t>25.02.2022 13:57:15</t>
  </si>
  <si>
    <t>25.02.2022 10:36:59</t>
  </si>
  <si>
    <t>25.02.2022 10:37:39</t>
  </si>
  <si>
    <t>SÜTÇÜLER DM-1/TR-6 35-27-M00920_914440079_914440079</t>
  </si>
  <si>
    <t>25.02.2022 10:30:39</t>
  </si>
  <si>
    <t>25.02.2022 12:46:57</t>
  </si>
  <si>
    <t>25.02.2022 10:42:41</t>
  </si>
  <si>
    <t>25.02.2022 11:03:30</t>
  </si>
  <si>
    <t>OVAKENT M.METİN GRB. TR-5 35-15-L00880_950409500_950409500</t>
  </si>
  <si>
    <t>25.02.2022 10:40:21</t>
  </si>
  <si>
    <t>25.02.2022 12:05:45</t>
  </si>
  <si>
    <t>TR-50 35-19-L00050_956693861_956693861</t>
  </si>
  <si>
    <t>25.02.2022 10:45:19</t>
  </si>
  <si>
    <t>25.02.2022 13:06:47</t>
  </si>
  <si>
    <t>KARAYAĞCI AVŞAR TR-1 45-75-M00293_45-75-M00293_2373266</t>
  </si>
  <si>
    <t>25.02.2022 10:40:25</t>
  </si>
  <si>
    <t>25.02.2022 11:52:12</t>
  </si>
  <si>
    <t>DM-3 35-29-M00003_DAĞITIM TRAFOSU M06_72188039</t>
  </si>
  <si>
    <t>25.02.2022 10:24:00</t>
  </si>
  <si>
    <t>25.02.2022 11:49:00</t>
  </si>
  <si>
    <t>K-324 35-01-K00324_911481641_911481641</t>
  </si>
  <si>
    <t>25.02.2022 10:57:17</t>
  </si>
  <si>
    <t>25.02.2022 12:41:15</t>
  </si>
  <si>
    <t>25.02.2022 11:01:48</t>
  </si>
  <si>
    <t>25.02.2022 11:18:44</t>
  </si>
  <si>
    <t>ULUDERBENT TR-3 45-73-M00543_A_56386596_56386596</t>
  </si>
  <si>
    <t>25.02.2022 11:00:36</t>
  </si>
  <si>
    <t>25.02.2022 11:41:55</t>
  </si>
  <si>
    <t>AĞAÇ İŞLERİ TR-4 35-22-M00142_35-22-M00142_2362171</t>
  </si>
  <si>
    <t>25.02.2022 10:58:35</t>
  </si>
  <si>
    <t>25.02.2022 12:40:13</t>
  </si>
  <si>
    <t>FOÇA TR-42 35-23-L00042_950422407_950422407</t>
  </si>
  <si>
    <t>25.02.2022 11:05:16</t>
  </si>
  <si>
    <t>25.02.2022 14:25:59</t>
  </si>
  <si>
    <t>ÇANDARLI TR-5 35-30-M00005_955318934_955318934</t>
  </si>
  <si>
    <t>25.02.2022 11:06:17</t>
  </si>
  <si>
    <t>25.02.2022 12:57:49</t>
  </si>
  <si>
    <t>SART TR-5 45-78-M00174_49315395_56389974_56389974</t>
  </si>
  <si>
    <t>25.02.2022 11:09:04</t>
  </si>
  <si>
    <t>25.02.2022 14:01:11</t>
  </si>
  <si>
    <t>L-319 BAHÇELİEVLER-2 35-18-L00319_950449580_950449580</t>
  </si>
  <si>
    <t>25.02.2022 11:16:36</t>
  </si>
  <si>
    <t>25.02.2022 17:22:15</t>
  </si>
  <si>
    <t>ALİBEYLİ TR-2 45-80-M00065_A_56394386_56394386</t>
  </si>
  <si>
    <t>25.02.2022 11:20:24</t>
  </si>
  <si>
    <t>25.02.2022 12:13:26</t>
  </si>
  <si>
    <t>YEŞİLKÖY ÇİFTLİK MAHALLESİ TR 35-32-L00055_950362281_950362281</t>
  </si>
  <si>
    <t>25.02.2022 11:19:25</t>
  </si>
  <si>
    <t>25.02.2022 12:19:10</t>
  </si>
  <si>
    <t>25.02.2022 11:24:40</t>
  </si>
  <si>
    <t>25.02.2022 12:26:14</t>
  </si>
  <si>
    <t>TR-293 (İM-1/TR-5) 35-19-L00348_TR-60 ÇIKIŞI L02_49811926</t>
  </si>
  <si>
    <t>25.02.2022 11:21:27</t>
  </si>
  <si>
    <t>25.02.2022 13:23:26</t>
  </si>
  <si>
    <t>DM-1/40 45-71-M00052_A_56403740_56403740</t>
  </si>
  <si>
    <t>25.02.2022 11:25:57</t>
  </si>
  <si>
    <t>25.02.2022 12:37:29</t>
  </si>
  <si>
    <t>TR-58 35-19-L00058_956688039_956688039</t>
  </si>
  <si>
    <t>25.02.2022 11:30:14</t>
  </si>
  <si>
    <t>25.02.2022 11:56:05</t>
  </si>
  <si>
    <t>EBSO TM 35-09-A00001_EBSO-18 K43_2312298</t>
  </si>
  <si>
    <t>25.02.2022 11:31:59</t>
  </si>
  <si>
    <t>25.02.2022 12:27:00</t>
  </si>
  <si>
    <t>25.02.2022 11:17:49</t>
  </si>
  <si>
    <t>25.02.2022 12:50:47</t>
  </si>
  <si>
    <t>KARAOT-1 35-26-M00507_956608628_956608628</t>
  </si>
  <si>
    <t>25.02.2022 11:36:55</t>
  </si>
  <si>
    <t>25.02.2022 13:01:56</t>
  </si>
  <si>
    <t>YAĞMURLU TARIMSAL SULAMA TR-1 45-76-L00156_DIREK TIPI TRAFO HUCRESI H01_2093100</t>
  </si>
  <si>
    <t>25.02.2022 11:44:14</t>
  </si>
  <si>
    <t>25.02.2022 12:19:42</t>
  </si>
  <si>
    <t>K-2450 35-01-K02450_B_56375254_56375254</t>
  </si>
  <si>
    <t>25.02.2022 11:52:36</t>
  </si>
  <si>
    <t>25.02.2022 13:04:06</t>
  </si>
  <si>
    <t>K-2450 35-01-K02450_D_56375260_56375260</t>
  </si>
  <si>
    <t>25.02.2022 11:53:55</t>
  </si>
  <si>
    <t>25.02.2022 13:08:00</t>
  </si>
  <si>
    <t>TR-127 35-15-M00127_C_56364016_56364016</t>
  </si>
  <si>
    <t>25.02.2022 11:46:10</t>
  </si>
  <si>
    <t>25.02.2022 13:10:38</t>
  </si>
  <si>
    <t>MASKİ HATUNKÖY İÇME SUYU ÖZEL TR 45-82-L00022Ö_DIREK TIPI TRAFO HUCRESI H01_2093429</t>
  </si>
  <si>
    <t>25.02.2022 12:00:58</t>
  </si>
  <si>
    <t>25.02.2022 14:34:09</t>
  </si>
  <si>
    <t>GÖLMARMARA TR-21 45-85-L00021_945469720_945469720</t>
  </si>
  <si>
    <t>25.02.2022 12:04:03</t>
  </si>
  <si>
    <t>25.02.2022 13:18:07</t>
  </si>
  <si>
    <t>TR-1/17 45-72-M00017_956504031_956504031</t>
  </si>
  <si>
    <t>25.02.2022 12:00:32</t>
  </si>
  <si>
    <t>25.02.2022 13:40:40</t>
  </si>
  <si>
    <t>K-4170 35-09-K04170_TRAFO K03_47346803</t>
  </si>
  <si>
    <t>25.02.2022 12:22:19</t>
  </si>
  <si>
    <t>25.02.2022 13:07:25</t>
  </si>
  <si>
    <t>ALİZE KÖK 35-18-M00059_ALAÇATI TM (URLA-1) M10_72185135</t>
  </si>
  <si>
    <t>25.02.2022 12:34:21</t>
  </si>
  <si>
    <t>25.02.2022 12:49:41</t>
  </si>
  <si>
    <t>K-1642 35-03-K01642_910596604_910596604</t>
  </si>
  <si>
    <t>25.02.2022 12:46:43</t>
  </si>
  <si>
    <t>25.02.2022 14:43:51</t>
  </si>
  <si>
    <t>L-444 35-18-L00444_950446782_950446782</t>
  </si>
  <si>
    <t>25.02.2022 12:49:15</t>
  </si>
  <si>
    <t>25.02.2022 19:01:03</t>
  </si>
  <si>
    <t>25.02.2022 13:02:19</t>
  </si>
  <si>
    <t>25.02.2022 15:52:35</t>
  </si>
  <si>
    <t>M-9 GERMİYAN 35-18-M00009_DIREK TIPI TRAFO HUCRESI H01_2102131</t>
  </si>
  <si>
    <t>25.02.2022 13:04:00</t>
  </si>
  <si>
    <t>25.02.2022 15:21:25</t>
  </si>
  <si>
    <t>M-1589 35-01-M01589_914551841_914551841</t>
  </si>
  <si>
    <t>25.02.2022 13:00:41</t>
  </si>
  <si>
    <t>25.02.2022 21:15:27</t>
  </si>
  <si>
    <t>25.02.2022 12:34:57</t>
  </si>
  <si>
    <t>25.02.2022 17:11:45</t>
  </si>
  <si>
    <t>K-1915 35-10-K01915_98002121_98002121</t>
  </si>
  <si>
    <t>25.02.2022 13:15:43</t>
  </si>
  <si>
    <t>25.02.2022 15:44:10</t>
  </si>
  <si>
    <t>K-3768 35-02-K03768_TRAFO K02_65680015</t>
  </si>
  <si>
    <t>25.02.2022 13:19:19</t>
  </si>
  <si>
    <t>25.02.2022 14:50:18</t>
  </si>
  <si>
    <t>L-309 35-18-L00309_950458800_950458800</t>
  </si>
  <si>
    <t>25.02.2022 13:23:53</t>
  </si>
  <si>
    <t>25.02.2022 20:37:46</t>
  </si>
  <si>
    <t>K-1174 35-01-K01174_911396931_911396931</t>
  </si>
  <si>
    <t>25.02.2022 13:35:28</t>
  </si>
  <si>
    <t>25.02.2022 16:35:38</t>
  </si>
  <si>
    <t>25.02.2022 13:43:34</t>
  </si>
  <si>
    <t>25.02.2022 14:22:36</t>
  </si>
  <si>
    <t>K-4579 35-09-K04579_95000645773_95000645773</t>
  </si>
  <si>
    <t>25.02.2022 13:50:14</t>
  </si>
  <si>
    <t>25.02.2022 17:29:52</t>
  </si>
  <si>
    <t>HAMZABÜKÜ TR-1 35-21-L00069_C_56358386_56358386</t>
  </si>
  <si>
    <t>25.02.2022 13:50:02</t>
  </si>
  <si>
    <t>25.02.2022 16:03:02</t>
  </si>
  <si>
    <t>DM-2/2 ESKİ KUYUYANI 35-18-L00583_950454722_950454722</t>
  </si>
  <si>
    <t>25.02.2022 14:04:49</t>
  </si>
  <si>
    <t>25.02.2022 16:10:25</t>
  </si>
  <si>
    <t>25.02.2022 14:07:59</t>
  </si>
  <si>
    <t>25.02.2022 15:23:32</t>
  </si>
  <si>
    <t>25.02.2022 14:11:39</t>
  </si>
  <si>
    <t>25.02.2022 15:32:57</t>
  </si>
  <si>
    <t>25.02.2022 14:18:39</t>
  </si>
  <si>
    <t>25.02.2022 16:03:52</t>
  </si>
  <si>
    <t>YİĞİTLER TR-1 35-27-L00225_98809861_98809861</t>
  </si>
  <si>
    <t>25.02.2022 14:18:15</t>
  </si>
  <si>
    <t>25.02.2022 15:45:04</t>
  </si>
  <si>
    <t>K-2953 35-02-K02953_D_56375156_56375156</t>
  </si>
  <si>
    <t>25.02.2022 14:29:52</t>
  </si>
  <si>
    <t>25.02.2022 15:10:25</t>
  </si>
  <si>
    <t>TR-2/15 45-72-L00015_956496029_956496029</t>
  </si>
  <si>
    <t>25.02.2022 14:24:53</t>
  </si>
  <si>
    <t>25.02.2022 15:15:46</t>
  </si>
  <si>
    <t>DERBENT İM-DM 45-83-A00004_GÜNEY L03_2329811</t>
  </si>
  <si>
    <t>25.02.2022 14:31:49</t>
  </si>
  <si>
    <t>25.02.2022 15:39:27</t>
  </si>
  <si>
    <t>KALEMOĞLU KÖK 45-75-M00069_HatBaşıAyırıcı_53135686 M03_53135686</t>
  </si>
  <si>
    <t>25.02.2022 14:10:47</t>
  </si>
  <si>
    <t>25.02.2022 16:13:05</t>
  </si>
  <si>
    <t>L-111 OVACIK 35-18-L00111_6708367_56355068_56355068</t>
  </si>
  <si>
    <t>25.02.2022 14:36:45</t>
  </si>
  <si>
    <t>25.02.2022 17:39:43</t>
  </si>
  <si>
    <t>UZUNBURUN TR-1 45-71-M01048_953237600_953237600</t>
  </si>
  <si>
    <t>25.02.2022 14:44:08</t>
  </si>
  <si>
    <t>25.02.2022 22:07:34</t>
  </si>
  <si>
    <t>L-283 35-18-L00283_950458941_950458941</t>
  </si>
  <si>
    <t>25.02.2022 14:56:51</t>
  </si>
  <si>
    <t>25.02.2022 19:24:31</t>
  </si>
  <si>
    <t>HACIVELİLER TR-1 35-16-M00157_47450983_56400052_56400052</t>
  </si>
  <si>
    <t>25.02.2022 14:45:37</t>
  </si>
  <si>
    <t>25.02.2022 17:33:08</t>
  </si>
  <si>
    <t>TR-1/2 BAYSAN KABİN 35-20-L00002_955202390_955202390</t>
  </si>
  <si>
    <t>25.02.2022 15:02:50</t>
  </si>
  <si>
    <t>25.02.2022 17:48:57</t>
  </si>
  <si>
    <t>K-3187 35-01-K03187_A_56377584_56377584</t>
  </si>
  <si>
    <t>25.02.2022 15:15:54</t>
  </si>
  <si>
    <t>25.02.2022 16:54:14</t>
  </si>
  <si>
    <t>YENMİŞ KÖK 35-27-M00366_KEMALPAŞA T.M. M02_72163650</t>
  </si>
  <si>
    <t>25.02.2022 15:24:59</t>
  </si>
  <si>
    <t>25.02.2022 15:28:29</t>
  </si>
  <si>
    <t>25.02.2022 15:25:49</t>
  </si>
  <si>
    <t>25.02.2022 16:07:31</t>
  </si>
  <si>
    <t>DAMARDI AKPINAR TR-2 45-75-M00326_C_56398207_56398207</t>
  </si>
  <si>
    <t>25.02.2022 15:10:12</t>
  </si>
  <si>
    <t>25.02.2022 20:04:23</t>
  </si>
  <si>
    <t>KARAGÖZLER TR-5 45-72-M00601_B_66338597_66338597</t>
  </si>
  <si>
    <t>25.02.2022 15:31:51</t>
  </si>
  <si>
    <t>25.02.2022 17:40:21</t>
  </si>
  <si>
    <t>TOPALLAR TR-1 35-16-M00092_953355833_953355833</t>
  </si>
  <si>
    <t>25.02.2022 15:45:53</t>
  </si>
  <si>
    <t>25.02.2022 18:56:09</t>
  </si>
  <si>
    <t>YELKİ TR-11 35-10-L00011_ÇIKIŞ L02_48439061</t>
  </si>
  <si>
    <t>25.02.2022 15:47:19</t>
  </si>
  <si>
    <t>25.02.2022 17:45:06</t>
  </si>
  <si>
    <t>M-50 DOĞANKENT SİTESİ 35-14-M00050_956645103_956645103</t>
  </si>
  <si>
    <t>25.02.2022 15:48:25</t>
  </si>
  <si>
    <t>25.02.2022 18:00:47</t>
  </si>
  <si>
    <t>ŞEYHDAVUTLAR TR-4 KEMİKLİ 45-79-M00121_B_56401843_56401843</t>
  </si>
  <si>
    <t>25.02.2022 15:48:00</t>
  </si>
  <si>
    <t>25.02.2022 17:11:12</t>
  </si>
  <si>
    <t>GÜRSU TR-427 TARIMSAL SULAMA 45-73-M00182_45-73-M00182_2354703</t>
  </si>
  <si>
    <t>25.02.2022 16:18:50</t>
  </si>
  <si>
    <t>25.02.2022 17:30:47</t>
  </si>
  <si>
    <t>K-50 35-01-K00050_953004974_953004974</t>
  </si>
  <si>
    <t>25.02.2022 16:26:25</t>
  </si>
  <si>
    <t>25.02.2022 17:24:46</t>
  </si>
  <si>
    <t>M-970 35-03-M00970_M-971 M02_41917672</t>
  </si>
  <si>
    <t>25.02.2022 16:40:00</t>
  </si>
  <si>
    <t>25.02.2022 17:26:57</t>
  </si>
  <si>
    <t>SOMA TR-40 45-82-M00040_945522640_945522640</t>
  </si>
  <si>
    <t>25.02.2022 16:46:23</t>
  </si>
  <si>
    <t>25.02.2022 17:25:52</t>
  </si>
  <si>
    <t>TR-1/17 45-72-M00017_E E03b_83588471</t>
  </si>
  <si>
    <t>25.02.2022 16:52:16</t>
  </si>
  <si>
    <t>25.02.2022 18:11:34</t>
  </si>
  <si>
    <t>K-3974 35-01-K03974_912292847_912292847</t>
  </si>
  <si>
    <t>25.02.2022 16:32:48</t>
  </si>
  <si>
    <t>25.02.2022 17:49:08</t>
  </si>
  <si>
    <t>M-3250 35-04-M03250_99360834_99360834</t>
  </si>
  <si>
    <t>25.02.2022 16:52:03</t>
  </si>
  <si>
    <t>25.02.2022 19:08:21</t>
  </si>
  <si>
    <t>DM-05/02 45-71-M00048__72374174_72374174</t>
  </si>
  <si>
    <t>25.02.2022 16:43:31</t>
  </si>
  <si>
    <t>25.02.2022 21:47:45</t>
  </si>
  <si>
    <t>L-225 35-18-L00225_950466395_950466395</t>
  </si>
  <si>
    <t>25.02.2022 16:58:41</t>
  </si>
  <si>
    <t>25.02.2022 18:03:28</t>
  </si>
  <si>
    <t>25.02.2022 17:05:11</t>
  </si>
  <si>
    <t>25.02.2022 17:47:26</t>
  </si>
  <si>
    <t>ERGENEKON TR-4 45-83-L00141_955151592_955151592</t>
  </si>
  <si>
    <t>25.02.2022 17:00:52</t>
  </si>
  <si>
    <t>25.02.2022 19:03:51</t>
  </si>
  <si>
    <t>KAYIŞLAR TR-4 45-80-M00135_45-80-M00135_2369268</t>
  </si>
  <si>
    <t>25.02.2022 17:07:23</t>
  </si>
  <si>
    <t>25.02.2022 18:29:46</t>
  </si>
  <si>
    <t>SALMAN KÖYÜ TR-1 35-21-L00076_953357836_953357836</t>
  </si>
  <si>
    <t>25.02.2022 17:08:52</t>
  </si>
  <si>
    <t>25.02.2022 21:32:36</t>
  </si>
  <si>
    <t>KARACAALİ TR-5 45-79-M00487_B_56407505_56407505</t>
  </si>
  <si>
    <t>25.02.2022 17:12:08</t>
  </si>
  <si>
    <t>25.02.2022 21:18:37</t>
  </si>
  <si>
    <t>ŞAKİR BULDAN SULAMA GRUBU TR 35-27-M00198_D_56371312_56371312</t>
  </si>
  <si>
    <t>25.02.2022 17:06:11</t>
  </si>
  <si>
    <t>25.02.2022 21:00:36</t>
  </si>
  <si>
    <t>AYVACIK TR-1 35-28-M00256_A_65513385_65513385</t>
  </si>
  <si>
    <t>25.02.2022 17:20:10</t>
  </si>
  <si>
    <t>25.02.2022 18:35:24</t>
  </si>
  <si>
    <t>M-2516 35-02-M02516_913676770_913676770</t>
  </si>
  <si>
    <t>25.02.2022 17:23:37</t>
  </si>
  <si>
    <t>25.02.2022 17:51:54</t>
  </si>
  <si>
    <t>25.02.2022 17:32:27</t>
  </si>
  <si>
    <t>25.02.2022 17:33:43</t>
  </si>
  <si>
    <t>TR-109 35-15-M00109_950367855_950367855</t>
  </si>
  <si>
    <t>25.02.2022 17:28:24</t>
  </si>
  <si>
    <t>25.02.2022 17:56:05</t>
  </si>
  <si>
    <t>L-308 35-18-L00308_950456874_950456874</t>
  </si>
  <si>
    <t>25.02.2022 17:30:29</t>
  </si>
  <si>
    <t>25.02.2022 21:31:37</t>
  </si>
  <si>
    <t>25.02.2022 17:36:01</t>
  </si>
  <si>
    <t>25.02.2022 18:45:56</t>
  </si>
  <si>
    <t>25.02.2022 17:34:11</t>
  </si>
  <si>
    <t>25.02.2022 17:35:05</t>
  </si>
  <si>
    <t>25.02.2022 14:13:00</t>
  </si>
  <si>
    <t>25.02.2022 20:56:26</t>
  </si>
  <si>
    <t>TR-161 35-26-M00161__56359640_56359640</t>
  </si>
  <si>
    <t>25.02.2022 17:52:16</t>
  </si>
  <si>
    <t>25.02.2022 21:19:52</t>
  </si>
  <si>
    <t>MAVİ KÖY SİTESİ M-352 35-30-M00352_955306174_955306174</t>
  </si>
  <si>
    <t>25.02.2022 17:54:37</t>
  </si>
  <si>
    <t>25.02.2022 19:24:03</t>
  </si>
  <si>
    <t>25.02.2022 17:36:06</t>
  </si>
  <si>
    <t>25.02.2022 17:36:40</t>
  </si>
  <si>
    <t>AZİMLİ TR-1 45-80-M00127_956547465_956547465</t>
  </si>
  <si>
    <t>25.02.2022 17:51:29</t>
  </si>
  <si>
    <t>25.02.2022 20:11:34</t>
  </si>
  <si>
    <t>BEŞPINARLAR KÖYÜ TR-1 35-27-M00413_99000026_99000026</t>
  </si>
  <si>
    <t>25.02.2022 17:58:18</t>
  </si>
  <si>
    <t>25.02.2022 19:13:40</t>
  </si>
  <si>
    <t>ÇÜRÜKBAĞ TR-1 35-16-M00082_953320656_953320656</t>
  </si>
  <si>
    <t>25.02.2022 17:56:22</t>
  </si>
  <si>
    <t>25.02.2022 19:52:09</t>
  </si>
  <si>
    <t>YENİFOÇA TR-45 35-23-M00045_YENİFOÇA TR-52 M01_2334878</t>
  </si>
  <si>
    <t>25.02.2022 18:04:36</t>
  </si>
  <si>
    <t>25.02.2022 19:16:13</t>
  </si>
  <si>
    <t>TR-75 (M-775) 35-30-M00775_955296908_955296908</t>
  </si>
  <si>
    <t>25.02.2022 18:17:57</t>
  </si>
  <si>
    <t>25.02.2022 20:50:42</t>
  </si>
  <si>
    <t>BAĞARASI TR-14 35-23-M00361_950423971_950423971</t>
  </si>
  <si>
    <t>25.02.2022 17:54:57</t>
  </si>
  <si>
    <t>25.02.2022 20:18:53</t>
  </si>
  <si>
    <t>TR-116 45-78-M00116_953263916_953263916</t>
  </si>
  <si>
    <t>25.02.2022 18:14:20</t>
  </si>
  <si>
    <t>25.02.2022 18:48:25</t>
  </si>
  <si>
    <t>L-444 35-18-L00444_8988211_56368784_56368784</t>
  </si>
  <si>
    <t>25.02.2022 18:18:43</t>
  </si>
  <si>
    <t>25.02.2022 18:35:44</t>
  </si>
  <si>
    <t>KARAAĞAÇLI TR-2 45-71-M00130_C_60985179_60985179</t>
  </si>
  <si>
    <t>25.02.2022 18:19:41</t>
  </si>
  <si>
    <t>25.02.2022 20:39:32</t>
  </si>
  <si>
    <t>TR-40 35-27-M00040_966872608_966872608</t>
  </si>
  <si>
    <t>25.02.2022 18:22:09</t>
  </si>
  <si>
    <t>25.02.2022 20:51:35</t>
  </si>
  <si>
    <t>25.02.2022 18:29:07</t>
  </si>
  <si>
    <t>25.02.2022 21:02:58</t>
  </si>
  <si>
    <t>SULUDERE TR-12 35-31-L00391_35-31-L00391_2355663</t>
  </si>
  <si>
    <t>25.02.2022 18:23:49</t>
  </si>
  <si>
    <t>25.02.2022 18:51:31</t>
  </si>
  <si>
    <t>25.02.2022 18:30:26</t>
  </si>
  <si>
    <t>25.02.2022 20:42:06</t>
  </si>
  <si>
    <t>25.02.2022 18:37:09</t>
  </si>
  <si>
    <t>25.02.2022 19:21:35</t>
  </si>
  <si>
    <t>ULGAR TR-1 45-75-M00167_45-75-M00167_2351258</t>
  </si>
  <si>
    <t>25.02.2022 18:28:37</t>
  </si>
  <si>
    <t>25.02.2022 23:17:09</t>
  </si>
  <si>
    <t>TÜRKPİYALE TR-1 45-82-M00354_A_56384480_56384480</t>
  </si>
  <si>
    <t>25.02.2022 18:36:37</t>
  </si>
  <si>
    <t>25.02.2022 19:58:01</t>
  </si>
  <si>
    <t>SARIGÖL TR-33 45-79-M00033_A_56396897_56396897</t>
  </si>
  <si>
    <t>25.02.2022 18:44:12</t>
  </si>
  <si>
    <t>25.02.2022 22:40:17</t>
  </si>
  <si>
    <t>SAĞANCI İM 35-16-A00003_SÜLEYMANLI L05_2072980</t>
  </si>
  <si>
    <t>25.02.2022 19:10:45</t>
  </si>
  <si>
    <t>25.02.2022 19:14:36</t>
  </si>
  <si>
    <t>MORDOĞAN TR-25 35-21-L00153_953356783_953356783</t>
  </si>
  <si>
    <t>25.02.2022 19:12:25</t>
  </si>
  <si>
    <t>25.02.2022 20:36:18</t>
  </si>
  <si>
    <t>M-2391 35-01-M02391_911812247_911812247</t>
  </si>
  <si>
    <t>25.02.2022 19:26:59</t>
  </si>
  <si>
    <t>26.02.2022 00:37:24</t>
  </si>
  <si>
    <t>YENİFOÇA TR-23 35-23-M00023_950413582_950413582</t>
  </si>
  <si>
    <t>25.02.2022 19:37:44</t>
  </si>
  <si>
    <t>25.02.2022 21:08:21</t>
  </si>
  <si>
    <t>SARUHANLI TR-20 45-80-M00020_A_56400529_56400529</t>
  </si>
  <si>
    <t>25.02.2022 20:05:50</t>
  </si>
  <si>
    <t>25.02.2022 20:39:46</t>
  </si>
  <si>
    <t>EVKAFTEPE TR-1 45-72-L00514_B_56402661_56402661</t>
  </si>
  <si>
    <t>25.02.2022 20:06:30</t>
  </si>
  <si>
    <t>25.02.2022 22:08:05</t>
  </si>
  <si>
    <t>BÜYÜKBELEN KÖK 45-80-M00066_45-80-M00066_72191846</t>
  </si>
  <si>
    <t>25.02.2022 20:07:13</t>
  </si>
  <si>
    <t>25.02.2022 21:22:11</t>
  </si>
  <si>
    <t>25.02.2022 20:16:39</t>
  </si>
  <si>
    <t>25.02.2022 21:51:36</t>
  </si>
  <si>
    <t>TR-29 (M-729) 35-30-M00729_955300237_955300237</t>
  </si>
  <si>
    <t>25.02.2022 20:32:04</t>
  </si>
  <si>
    <t>25.02.2022 22:03:50</t>
  </si>
  <si>
    <t>TR-2/4 45-83-L00004_48078023_56386842_56386842</t>
  </si>
  <si>
    <t>25.02.2022 20:38:36</t>
  </si>
  <si>
    <t>25.02.2022 21:54:12</t>
  </si>
  <si>
    <t>MORDOĞAN TR-25 35-21-L00153_953365761_953365761</t>
  </si>
  <si>
    <t>25.02.2022 20:52:00</t>
  </si>
  <si>
    <t>26.02.2022 00:51:57</t>
  </si>
  <si>
    <t>L-252 SİSSUS HASTANE 35-18-L00252_950429096_950429096</t>
  </si>
  <si>
    <t>25.02.2022 21:02:23</t>
  </si>
  <si>
    <t>25.02.2022 23:04:14</t>
  </si>
  <si>
    <t>BOSTANCI TR-2 45-76-L00187_A_82589007_82589007</t>
  </si>
  <si>
    <t>25.02.2022 21:15:42</t>
  </si>
  <si>
    <t>25.02.2022 22:15:48</t>
  </si>
  <si>
    <t>KIZILKEÇİLİ KÖYÜ TR-1 35-20-L00393_955205519_955205519</t>
  </si>
  <si>
    <t>25.02.2022 21:41:51</t>
  </si>
  <si>
    <t>25.02.2022 22:26:33</t>
  </si>
  <si>
    <t>25.02.2022 21:48:24</t>
  </si>
  <si>
    <t>25.02.2022 22:47:20</t>
  </si>
  <si>
    <t>DM-9/10 45-71-M01168_953246839_953246839</t>
  </si>
  <si>
    <t>25.02.2022 21:48:12</t>
  </si>
  <si>
    <t>26.02.2022 01:36:17</t>
  </si>
  <si>
    <t>25.02.2022 21:54:05</t>
  </si>
  <si>
    <t>25.02.2022 21:54:25</t>
  </si>
  <si>
    <t>KARAOĞLANLI TR-6 45-71-M00094_953212561_953212561</t>
  </si>
  <si>
    <t>25.02.2022 22:26:21</t>
  </si>
  <si>
    <t>26.02.2022 01:24:37</t>
  </si>
  <si>
    <t>M-9 GERMİYAN 35-18-M00009_95000098365_95000098365</t>
  </si>
  <si>
    <t>25.02.2022 22:52:16</t>
  </si>
  <si>
    <t>26.02.2022 01:47:11</t>
  </si>
  <si>
    <t>SARIGÖL TR-31 45-79-M00031_945561812_945561812</t>
  </si>
  <si>
    <t>25.02.2022 22:55:39</t>
  </si>
  <si>
    <t>25.02.2022 23:56:55</t>
  </si>
  <si>
    <t>TR-18 (M-718) 35-30-M00718_967137668_967137668</t>
  </si>
  <si>
    <t>25.02.2022 23:06:53</t>
  </si>
  <si>
    <t>26.02.2022 00:09:59</t>
  </si>
  <si>
    <t>YEŞİLYURT TR-10 45-73-M00485_945640271_945640271</t>
  </si>
  <si>
    <t>25.02.2022 23:14:20</t>
  </si>
  <si>
    <t>26.02.2022 01:13:38</t>
  </si>
  <si>
    <t>VEDAT FİLİZ SLM 35-26-M00730_11491750_56360938_56360938</t>
  </si>
  <si>
    <t>26.02.2022 10:29:35</t>
  </si>
  <si>
    <t>26.02.2022 10:59:16</t>
  </si>
  <si>
    <t>KARAKUYU TR-3 35-22-M00291_955259104_955259104</t>
  </si>
  <si>
    <t>26.02.2022 10:30:35</t>
  </si>
  <si>
    <t>26.02.2022 11:40:57</t>
  </si>
  <si>
    <t>YENİKÖY YÖRÜKLER MAH. TR-5 35-15-L00505_C_56406125_56406125</t>
  </si>
  <si>
    <t>26.02.2022 10:26:42</t>
  </si>
  <si>
    <t>26.02.2022 18:46:52</t>
  </si>
  <si>
    <t>TR-6 35-31-L00006_956591893_956591893</t>
  </si>
  <si>
    <t>26.02.2022 10:52:09</t>
  </si>
  <si>
    <t>26.02.2022 12:21:48</t>
  </si>
  <si>
    <t>TR-2/102-1 45-83-L00310_48124667_56396339_56396339</t>
  </si>
  <si>
    <t>26.02.2022 10:50:17</t>
  </si>
  <si>
    <t>26.02.2022 11:51:33</t>
  </si>
  <si>
    <t>K-4226 35-08-K04226_99070942_99070942</t>
  </si>
  <si>
    <t>26.02.2022 11:00:01</t>
  </si>
  <si>
    <t>26.02.2022 12:17:58</t>
  </si>
  <si>
    <t>TR-21 35-19-M00021_956665466_956665466</t>
  </si>
  <si>
    <t>26.02.2022 10:59:19</t>
  </si>
  <si>
    <t>26.02.2022 14:55:29</t>
  </si>
  <si>
    <t>_954705580_954705580</t>
  </si>
  <si>
    <t>26.02.2022 11:05:29</t>
  </si>
  <si>
    <t>26.02.2022 12:25:50</t>
  </si>
  <si>
    <t>YAĞCILAR TR-5 35-19-M00230_A_56390360_56390360</t>
  </si>
  <si>
    <t>26.02.2022 11:10:13</t>
  </si>
  <si>
    <t>26.02.2022 12:47:33</t>
  </si>
  <si>
    <t>26.02.2022 11:13:59</t>
  </si>
  <si>
    <t>26.02.2022 12:09:18</t>
  </si>
  <si>
    <t>GÜRLE TR-1 45-71-M02371_43155083_56388495_56388495</t>
  </si>
  <si>
    <t>26.02.2022 11:13:30</t>
  </si>
  <si>
    <t>26.02.2022 13:38:09</t>
  </si>
  <si>
    <t>L-491 35-18-L00491_12347624_56392821_56392821</t>
  </si>
  <si>
    <t>26.02.2022 11:12:01</t>
  </si>
  <si>
    <t>26.02.2022 14:13:39</t>
  </si>
  <si>
    <t>KAYMAKÇI TR-36 35-15-L00230_950408218_950408218</t>
  </si>
  <si>
    <t>26.02.2022 11:08:43</t>
  </si>
  <si>
    <t>26.02.2022 11:53:18</t>
  </si>
  <si>
    <t>L-231 35-18-L00231_950440523_950440523</t>
  </si>
  <si>
    <t>26.02.2022 11:12:22</t>
  </si>
  <si>
    <t>26.02.2022 15:07:46</t>
  </si>
  <si>
    <t>MURADİYE DM-5/9 KÖK 45-71-M00673_DM-9/2 M03_72117073</t>
  </si>
  <si>
    <t>26.02.2022 11:14:14</t>
  </si>
  <si>
    <t>26.02.2022 13:26:15</t>
  </si>
  <si>
    <t>M-2112 35-03-M02112_35-03-M02112_2360698</t>
  </si>
  <si>
    <t>26.02.2022 11:26:40</t>
  </si>
  <si>
    <t>26.02.2022 19:02:49</t>
  </si>
  <si>
    <t>DM-1/4 35-18-L00579_950454553_950454553</t>
  </si>
  <si>
    <t>26.02.2022 11:25:05</t>
  </si>
  <si>
    <t>26.02.2022 17:04:30</t>
  </si>
  <si>
    <t>L-309 35-18-L00309_950447295_950447295</t>
  </si>
  <si>
    <t>26.02.2022 11:05:35</t>
  </si>
  <si>
    <t>26.02.2022 12:00:56</t>
  </si>
  <si>
    <t>DM-14 45-71-M00361_953191557_953191557</t>
  </si>
  <si>
    <t>26.02.2022 11:23:11</t>
  </si>
  <si>
    <t>26.02.2022 11:45:30</t>
  </si>
  <si>
    <t>HİKMET GIDA KÖK 45-72-M00122_HARTA BAKIR FİDERİ ÇIKIŞ M04_66519747</t>
  </si>
  <si>
    <t>26.02.2022 11:29:28</t>
  </si>
  <si>
    <t>26.02.2022 12:25:56</t>
  </si>
  <si>
    <t>KARABURUN TR-4/6 35-21-L00030_KARABURUN TR-6 TR-7 L02_72175726</t>
  </si>
  <si>
    <t>26.02.2022 11:22:09</t>
  </si>
  <si>
    <t>26.02.2022 13:17:46</t>
  </si>
  <si>
    <t>TÜRKALİ KISACIKLAR TR-1 45-82-M00194_DIREK TIPI TRAFO HUCRESI H01_2091793</t>
  </si>
  <si>
    <t>26.02.2022 11:40:27</t>
  </si>
  <si>
    <t>26.02.2022 23:47:48</t>
  </si>
  <si>
    <t>MEDAR TR-2/A 45-72-M00584__72373607_72373607</t>
  </si>
  <si>
    <t>26.02.2022 11:36:29</t>
  </si>
  <si>
    <t>26.02.2022 13:04:09</t>
  </si>
  <si>
    <t>KOLDERE TR-5 45-80-M00116_956539701_956539701</t>
  </si>
  <si>
    <t>26.02.2022 11:43:16</t>
  </si>
  <si>
    <t>26.02.2022 14:01:18</t>
  </si>
  <si>
    <t>AHMET ÇAMGÖZ TARIMSAL SULAMA TR 45-78-M00971_45-78-M00971_2354390</t>
  </si>
  <si>
    <t>26.02.2022 11:50:46</t>
  </si>
  <si>
    <t>26.02.2022 14:34:28</t>
  </si>
  <si>
    <t>26.02.2022 14:22:44</t>
  </si>
  <si>
    <t>L-307 35-18-L00307_950464529_950464529</t>
  </si>
  <si>
    <t>26.02.2022 11:53:30</t>
  </si>
  <si>
    <t>26.02.2022 13:24:38</t>
  </si>
  <si>
    <t>K-2629 35-02-K02629_910336032_910336032</t>
  </si>
  <si>
    <t>26.02.2022 11:50:42</t>
  </si>
  <si>
    <t>26.02.2022 14:09:51</t>
  </si>
  <si>
    <t>TR-175 35-15-L01175_95000642540_95000642540</t>
  </si>
  <si>
    <t>26.02.2022 11:43:34</t>
  </si>
  <si>
    <t>26.02.2022 14:24:32</t>
  </si>
  <si>
    <t>26.02.2022 11:56:31</t>
  </si>
  <si>
    <t>26.02.2022 12:27:43</t>
  </si>
  <si>
    <t>M-1193 35-02-M01193_B_56381717_56381717</t>
  </si>
  <si>
    <t>26.02.2022 12:08:00</t>
  </si>
  <si>
    <t>26.02.2022 15:21:00</t>
  </si>
  <si>
    <t>DM-17/03 HUZUREVİ 45-71-M00415_953245738_953245738</t>
  </si>
  <si>
    <t>26.02.2022 12:11:25</t>
  </si>
  <si>
    <t>26.02.2022 13:17:13</t>
  </si>
  <si>
    <t>TR-57 35-30-L00057_955330376_955330376</t>
  </si>
  <si>
    <t>26.02.2022 12:13:54</t>
  </si>
  <si>
    <t>26.02.2022 19:59:31</t>
  </si>
  <si>
    <t>SOMA TR-11 45-82-M00011_945541322_945541322</t>
  </si>
  <si>
    <t>26.02.2022 12:17:21</t>
  </si>
  <si>
    <t>26.02.2022 13:52:07</t>
  </si>
  <si>
    <t>TR-55 35-26-M00055_95000112840_95000112840</t>
  </si>
  <si>
    <t>26.02.2022 12:30:09</t>
  </si>
  <si>
    <t>26.02.2022 13:52:32</t>
  </si>
  <si>
    <t>L-258/1 35-18-L00608_950446831_950446831</t>
  </si>
  <si>
    <t>26.02.2022 12:38:26</t>
  </si>
  <si>
    <t>26.02.2022 13:55:07</t>
  </si>
  <si>
    <t>TR-311 ÖZBEK 35-19-M00527_A_77618126_77618126</t>
  </si>
  <si>
    <t>26.02.2022 12:38:53</t>
  </si>
  <si>
    <t>26.02.2022 14:53:47</t>
  </si>
  <si>
    <t>KAAN TR-1 45-71-M01520_43108531_56389169_56389169</t>
  </si>
  <si>
    <t>26.02.2022 12:43:51</t>
  </si>
  <si>
    <t>26.02.2022 15:01:17</t>
  </si>
  <si>
    <t>26.02.2022 12:46:49</t>
  </si>
  <si>
    <t>26.02.2022 12:47:19</t>
  </si>
  <si>
    <t>AVŞAR TR-2 45-83-L00352_B_56399732_56399732</t>
  </si>
  <si>
    <t>26.02.2022 12:50:23</t>
  </si>
  <si>
    <t>26.02.2022 14:16:48</t>
  </si>
  <si>
    <t>L-114 OVACIK 35-18-L00114_12259439_56353937_56353937</t>
  </si>
  <si>
    <t>26.02.2022 13:05:49</t>
  </si>
  <si>
    <t>26.02.2022 14:59:11</t>
  </si>
  <si>
    <t>TEKBIÇAKLAR TR-3 35-31-L00241_956581124_956581124</t>
  </si>
  <si>
    <t>26.02.2022 13:04:16</t>
  </si>
  <si>
    <t>26.02.2022 18:25:52</t>
  </si>
  <si>
    <t>KOVANCI TR-1 45-74-M00203_C_56353363_56353363</t>
  </si>
  <si>
    <t>26.02.2022 13:11:44</t>
  </si>
  <si>
    <t>26.02.2022 15:03:57</t>
  </si>
  <si>
    <t>DM-14/3B 45-71-M02250_955037200_955037200</t>
  </si>
  <si>
    <t>26.02.2022 13:14:23</t>
  </si>
  <si>
    <t>26.02.2022 21:02:19</t>
  </si>
  <si>
    <t>TR-113 45-78-L00113_953258470_953258470</t>
  </si>
  <si>
    <t>26.02.2022 13:15:08</t>
  </si>
  <si>
    <t>26.02.2022 14:15:33</t>
  </si>
  <si>
    <t>26.02.2022 13:06:37</t>
  </si>
  <si>
    <t>26.02.2022 16:56:34</t>
  </si>
  <si>
    <t>TR-2/102-1 45-83-L00310_45-83-L00310_2357117</t>
  </si>
  <si>
    <t>26.02.2022 13:13:38</t>
  </si>
  <si>
    <t>26.02.2022 13:51:51</t>
  </si>
  <si>
    <t>PAYAMLI M-7 35-25-M00179_966162321_966162321</t>
  </si>
  <si>
    <t>26.02.2022 13:08:08</t>
  </si>
  <si>
    <t>26.02.2022 21:24:28</t>
  </si>
  <si>
    <t>YAZIBAŞI DM-6 35-26-M00634_DM-7/15 M02_2335689</t>
  </si>
  <si>
    <t>26.02.2022 13:11:29</t>
  </si>
  <si>
    <t>26.02.2022 14:29:09</t>
  </si>
  <si>
    <t>AKPINAR TR-4 (GİRNE) 35-31-L00458__72372925_72372925</t>
  </si>
  <si>
    <t>26.02.2022 13:21:30</t>
  </si>
  <si>
    <t>26.02.2022 15:24:03</t>
  </si>
  <si>
    <t>L-236 35-18-L00236_950441344_950441344</t>
  </si>
  <si>
    <t>26.02.2022 13:24:53</t>
  </si>
  <si>
    <t>26.02.2022 15:13:20</t>
  </si>
  <si>
    <t>L-111 OVACIK 35-18-L00111_7575373_56355165_56355165</t>
  </si>
  <si>
    <t>26.02.2022 13:25:01</t>
  </si>
  <si>
    <t>26.02.2022 15:53:31</t>
  </si>
  <si>
    <t>26.02.2022 13:22:12</t>
  </si>
  <si>
    <t>26.02.2022 14:36:53</t>
  </si>
  <si>
    <t>K-3954 35-01-K03954_911164827_911164827</t>
  </si>
  <si>
    <t>26.02.2022 13:31:52</t>
  </si>
  <si>
    <t>26.02.2022 14:27:21</t>
  </si>
  <si>
    <t>26.02.2022 13:55:19</t>
  </si>
  <si>
    <t>26.02.2022 15:05:53</t>
  </si>
  <si>
    <t>TR-1/18 45-72-M00018_45-72-M00018_66505077</t>
  </si>
  <si>
    <t>26.02.2022 13:38:00</t>
  </si>
  <si>
    <t>26.02.2022 15:15:05</t>
  </si>
  <si>
    <t>ULUCAK DM-2/8 35-27-M00330_98937160_98937160</t>
  </si>
  <si>
    <t>26.02.2022 13:37:38</t>
  </si>
  <si>
    <t>26.02.2022 14:50:41</t>
  </si>
  <si>
    <t>_945598418_945598418</t>
  </si>
  <si>
    <t>26.02.2022 13:43:59</t>
  </si>
  <si>
    <t>26.02.2022 15:30:39</t>
  </si>
  <si>
    <t>L-280 35-18-L00280_950466259_950466259</t>
  </si>
  <si>
    <t>26.02.2022 13:41:37</t>
  </si>
  <si>
    <t>26.02.2022 15:54:26</t>
  </si>
  <si>
    <t>DM-2/8 BAŞKENT TR 35-18-L00588_950454669_950454669</t>
  </si>
  <si>
    <t>26.02.2022 13:46:52</t>
  </si>
  <si>
    <t>26.02.2022 18:14:19</t>
  </si>
  <si>
    <t>M-1871 35-01-M01871_911607170_911607170</t>
  </si>
  <si>
    <t>26.02.2022 13:50:18</t>
  </si>
  <si>
    <t>26.02.2022 17:29:32</t>
  </si>
  <si>
    <t>K-610 35-02-K00610_R_56362687_56362687</t>
  </si>
  <si>
    <t>26.02.2022 13:51:55</t>
  </si>
  <si>
    <t>26.02.2022 15:07:51</t>
  </si>
  <si>
    <t>BERGAMA TM 35-16-A00004_AŞAĞIKIRIKLAR-2 M07_2057041</t>
  </si>
  <si>
    <t>26.02.2022 13:57:00</t>
  </si>
  <si>
    <t>26.02.2022 15:06:57</t>
  </si>
  <si>
    <t>TR-27 45-78-L00027_TR-33 L02_2328644</t>
  </si>
  <si>
    <t>26.02.2022 14:00:00</t>
  </si>
  <si>
    <t>26.02.2022 14:32:39</t>
  </si>
  <si>
    <t>TR-113 ZEYTİNALANI 35-19-L00113_956669586_956669586</t>
  </si>
  <si>
    <t>26.02.2022 14:03:54</t>
  </si>
  <si>
    <t>26.02.2022 15:43:46</t>
  </si>
  <si>
    <t>26.02.2022 14:06:46</t>
  </si>
  <si>
    <t>26.02.2022 18:58:06</t>
  </si>
  <si>
    <t>26.02.2022 14:10:09</t>
  </si>
  <si>
    <t>26.02.2022 14:50:30</t>
  </si>
  <si>
    <t>26.02.2022 14:12:30</t>
  </si>
  <si>
    <t>26.02.2022 15:33:39</t>
  </si>
  <si>
    <t>K-358 35-04-K00358_F_56383487_56383487</t>
  </si>
  <si>
    <t>26.02.2022 14:14:17</t>
  </si>
  <si>
    <t>26.02.2022 18:27:32</t>
  </si>
  <si>
    <t>26.02.2022 14:15:57</t>
  </si>
  <si>
    <t>26.02.2022 14:49:31</t>
  </si>
  <si>
    <t>M-3198 (YATIRIM REZERVE) 35-01-M03198_911012063_911012063</t>
  </si>
  <si>
    <t>26.02.2022 14:23:19</t>
  </si>
  <si>
    <t>26.02.2022 16:14:53</t>
  </si>
  <si>
    <t>L-289 DEMET AKBAĞ TRAFO 35-18-L00289_950456356_950456356</t>
  </si>
  <si>
    <t>26.02.2022 14:23:10</t>
  </si>
  <si>
    <t>26.02.2022 15:30:53</t>
  </si>
  <si>
    <t>TR-47 45-78-L00047_TR-48 L03_66121689</t>
  </si>
  <si>
    <t>26.02.2022 14:31:54</t>
  </si>
  <si>
    <t>26.02.2022 15:15:09</t>
  </si>
  <si>
    <t>MORDOĞAN TR-26 35-21-L00209_953367045_953367045</t>
  </si>
  <si>
    <t>26.02.2022 14:37:16</t>
  </si>
  <si>
    <t>26.02.2022 14:57:00</t>
  </si>
  <si>
    <t>K-3376 35-04-K03376_950219481_950219481</t>
  </si>
  <si>
    <t>26.02.2022 14:40:07</t>
  </si>
  <si>
    <t>26.02.2022 21:03:32</t>
  </si>
  <si>
    <t>MENEMEN TR-67 35-28-L00067_953379871_953379871</t>
  </si>
  <si>
    <t>26.02.2022 14:45:06</t>
  </si>
  <si>
    <t>26.02.2022 15:13:41</t>
  </si>
  <si>
    <t>KOZLUCA TR-3 (NARLI MAHALLESİ) 45-73-M01108_45-73-M01108_61291317</t>
  </si>
  <si>
    <t>26.02.2022 14:39:11</t>
  </si>
  <si>
    <t>26.02.2022 15:35:49</t>
  </si>
  <si>
    <t>KAYALIOĞLU TR-8 45-72-L00073_915897859_915897859</t>
  </si>
  <si>
    <t>26.02.2022 14:47:14</t>
  </si>
  <si>
    <t>26.02.2022 18:07:07</t>
  </si>
  <si>
    <t>DM-25/17 45-71-M00049_953195425_953195425</t>
  </si>
  <si>
    <t>26.02.2022 14:52:39</t>
  </si>
  <si>
    <t>26.02.2022 21:54:58</t>
  </si>
  <si>
    <t>K-796 35-01-K00796_B B1_79834186</t>
  </si>
  <si>
    <t>26.02.2022 14:54:41</t>
  </si>
  <si>
    <t>26.02.2022 20:31:08</t>
  </si>
  <si>
    <t>26.02.2022 14:40:10</t>
  </si>
  <si>
    <t>26.02.2022 18:03:02</t>
  </si>
  <si>
    <t>M-359 35-14-M00359_B_81703410_81703410</t>
  </si>
  <si>
    <t>26.02.2022 15:03:18</t>
  </si>
  <si>
    <t>26.02.2022 15:28:17</t>
  </si>
  <si>
    <t>SANCAKLI TR-2 35-22-M00158_DIREK TIPI TRAFO HUCRESI H01_2103152</t>
  </si>
  <si>
    <t>26.02.2022 14:38:19</t>
  </si>
  <si>
    <t>26.02.2022 16:07:15</t>
  </si>
  <si>
    <t>DERBENTALTI TARIMSAL SULAMA TR-2 45-83-M00576_45-83-M00576_2348528</t>
  </si>
  <si>
    <t>26.02.2022 15:01:50</t>
  </si>
  <si>
    <t>26.02.2022 18:43:22</t>
  </si>
  <si>
    <t>ÖREN TR-2 35-27-L00217_A_56365616_56365616</t>
  </si>
  <si>
    <t>26.02.2022 14:53:29</t>
  </si>
  <si>
    <t>26.02.2022 15:32:38</t>
  </si>
  <si>
    <t>GÜLBAHÇE TR-16 (KARAPINAR) 35-19-L00042_956682676_956682676</t>
  </si>
  <si>
    <t>26.02.2022 15:12:56</t>
  </si>
  <si>
    <t>26.02.2022 18:49:45</t>
  </si>
  <si>
    <t>İMBAT SİTESİ TR-3 35-19-M00262_35-19-M00262_72146114</t>
  </si>
  <si>
    <t>26.02.2022 15:21:59</t>
  </si>
  <si>
    <t>26.02.2022 19:07:54</t>
  </si>
  <si>
    <t>AHMETLER TR-2 35-31-L00483_956570982_956570982</t>
  </si>
  <si>
    <t>26.02.2022 15:23:39</t>
  </si>
  <si>
    <t>26.02.2022 18:50:17</t>
  </si>
  <si>
    <t>M-2402 35-01-M02402_910941593_910941593</t>
  </si>
  <si>
    <t>26.02.2022 15:30:33</t>
  </si>
  <si>
    <t>26.02.2022 17:11:02</t>
  </si>
  <si>
    <t>26.02.2022 15:31:31</t>
  </si>
  <si>
    <t>26.02.2022 18:23:40</t>
  </si>
  <si>
    <t>ERGENLİ TR-1 35-20-L00250_955213488_955213488</t>
  </si>
  <si>
    <t>26.02.2022 15:35:54</t>
  </si>
  <si>
    <t>26.02.2022 17:18:57</t>
  </si>
  <si>
    <t>ÖRNEKKÖY TR3 35-27-L00124_98790434_98790434</t>
  </si>
  <si>
    <t>26.02.2022 15:44:16</t>
  </si>
  <si>
    <t>26.02.2022 18:20:53</t>
  </si>
  <si>
    <t>26.02.2022 15:45:06</t>
  </si>
  <si>
    <t>26.02.2022 16:40:47</t>
  </si>
  <si>
    <t>FAHRETTİN AVCI 35-26-L00067_35-26-L00067_2357781</t>
  </si>
  <si>
    <t>26.02.2022 15:43:31</t>
  </si>
  <si>
    <t>26.02.2022 17:37:29</t>
  </si>
  <si>
    <t>BAĞARASI TR-8 35-23-M00177__72371978_72371978</t>
  </si>
  <si>
    <t>26.02.2022 15:58:06</t>
  </si>
  <si>
    <t>26.02.2022 17:19:49</t>
  </si>
  <si>
    <t>VEZİRKÖPRÜ İM 35-03-A00002_SEYHAN K02_2309365</t>
  </si>
  <si>
    <t>26.02.2022 16:03:19</t>
  </si>
  <si>
    <t>26.02.2022 16:51:00</t>
  </si>
  <si>
    <t>K-1706 35-04-K01706_97479005_97479005</t>
  </si>
  <si>
    <t>26.02.2022 16:14:35</t>
  </si>
  <si>
    <t>26.02.2022 21:35:08</t>
  </si>
  <si>
    <t>GÜLBAHÇE TR-2 45-71-M01600_953245158_953245158</t>
  </si>
  <si>
    <t>26.02.2022 16:23:06</t>
  </si>
  <si>
    <t>26.02.2022 17:15:05</t>
  </si>
  <si>
    <t>L-367 ERBAY SİTESİ 35-18-L00367_950454905_950454905</t>
  </si>
  <si>
    <t>26.02.2022 16:17:06</t>
  </si>
  <si>
    <t>26.02.2022 17:39:51</t>
  </si>
  <si>
    <t>HÜDAYİM AYVA VE ARK. TR 35-24-M00038_35-24-M00038_2361974</t>
  </si>
  <si>
    <t>26.02.2022 16:22:50</t>
  </si>
  <si>
    <t>26.02.2022 17:14:28</t>
  </si>
  <si>
    <t>KAYALIOĞLU TR-4 45-72-L00075_956489597_956489597</t>
  </si>
  <si>
    <t>26.02.2022 16:19:52</t>
  </si>
  <si>
    <t>26.02.2022 17:24:48</t>
  </si>
  <si>
    <t>TİRE İM-DM-1 35-29-A00001_DM-3 (DM-2 KESİKBAŞ) M13_2312223</t>
  </si>
  <si>
    <t>26.02.2022 16:50:29</t>
  </si>
  <si>
    <t>26.02.2022 17:10:21</t>
  </si>
  <si>
    <t>L-110 OVACIK 35-18-L00110_954919999_954919999</t>
  </si>
  <si>
    <t>26.02.2022 16:57:23</t>
  </si>
  <si>
    <t>26.02.2022 19:45:05</t>
  </si>
  <si>
    <t>K-1534 35-01-K01534_K 2K_5862301</t>
  </si>
  <si>
    <t>26.02.2022 16:59:38</t>
  </si>
  <si>
    <t>26.02.2022 18:53:45</t>
  </si>
  <si>
    <t>ULUCAK DM-2/5-A 35-27-M00338_A DM2/5A1B_5797050</t>
  </si>
  <si>
    <t>26.02.2022 18:23:18</t>
  </si>
  <si>
    <t>K-1591 35-04-K01591_C_56363863_56363863</t>
  </si>
  <si>
    <t>26.02.2022 17:13:47</t>
  </si>
  <si>
    <t>26.02.2022 20:27:59</t>
  </si>
  <si>
    <t>ASARLIK TR-13 35-28-M00180_953378813_953378813</t>
  </si>
  <si>
    <t>26.02.2022 17:20:14</t>
  </si>
  <si>
    <t>26.02.2022 19:31:24</t>
  </si>
  <si>
    <t>YAZIBAŞI DM-5 35-26-M00550_BEŞYOL PLASTİK M18_2335556</t>
  </si>
  <si>
    <t>26.02.2022 16:57:09</t>
  </si>
  <si>
    <t>26.02.2022 17:57:44</t>
  </si>
  <si>
    <t>26.02.2022 17:26:41</t>
  </si>
  <si>
    <t>26.02.2022 19:04:40</t>
  </si>
  <si>
    <t>GÜMÜLDÜR M-27 35-25-M00027_955262267_955262267</t>
  </si>
  <si>
    <t>26.02.2022 17:22:29</t>
  </si>
  <si>
    <t>26.02.2022 18:27:43</t>
  </si>
  <si>
    <t>ÇAMLIK DM 35-17-M00173_HatBaşıAyırıcı_53140716 M08_53140716</t>
  </si>
  <si>
    <t>26.02.2022 17:26:45</t>
  </si>
  <si>
    <t>26.02.2022 23:06:34</t>
  </si>
  <si>
    <t>HACIVELİLER TR-1 45-85-L00083_945472205_945472205</t>
  </si>
  <si>
    <t>26.02.2022 17:38:19</t>
  </si>
  <si>
    <t>26.02.2022 20:29:56</t>
  </si>
  <si>
    <t>İSMAİLLİ KÖK 35-16-M00045_HatBaşıAyırıcı_53140519 M05_53140519</t>
  </si>
  <si>
    <t>26.02.2022 17:41:12</t>
  </si>
  <si>
    <t>26.02.2022 21:28:04</t>
  </si>
  <si>
    <t>YUKARI KIZILCA TR-5 35-27-L00341_913828252_913828252</t>
  </si>
  <si>
    <t>26.02.2022 17:32:02</t>
  </si>
  <si>
    <t>26.02.2022 19:56:38</t>
  </si>
  <si>
    <t>DURASILLI TR-24 45-78-M01138_TR-26 M01_2328925</t>
  </si>
  <si>
    <t>26.02.2022 17:51:19</t>
  </si>
  <si>
    <t>26.02.2022 18:08:03</t>
  </si>
  <si>
    <t>VEZİRKÖPRÜ İM 35-03-A00002_TR-1 10.5 K07_2309360</t>
  </si>
  <si>
    <t>26.02.2022 18:02:01</t>
  </si>
  <si>
    <t>26.02.2022 18:05:00</t>
  </si>
  <si>
    <t>EVCİLER TR-1 45-77-L00268_945492919_945492919</t>
  </si>
  <si>
    <t>26.02.2022 17:59:31</t>
  </si>
  <si>
    <t>26.02.2022 20:19:45</t>
  </si>
  <si>
    <t>KAPAKLI İM 45-72-A00003_HatBaşıAyırıcı_53140133 L06_53140133</t>
  </si>
  <si>
    <t>26.02.2022 18:03:59</t>
  </si>
  <si>
    <t>26.02.2022 19:08:30</t>
  </si>
  <si>
    <t>K-2589 35-02-K02589_99026459_99026459</t>
  </si>
  <si>
    <t>26.02.2022 18:06:37</t>
  </si>
  <si>
    <t>26.02.2022 18:58:01</t>
  </si>
  <si>
    <t>26.02.2022 18:11:33</t>
  </si>
  <si>
    <t>26.02.2022 19:15:12</t>
  </si>
  <si>
    <t>L-27 35-14-L00027_956636732_956636732</t>
  </si>
  <si>
    <t>26.02.2022 18:31:05</t>
  </si>
  <si>
    <t>26.02.2022 20:39:29</t>
  </si>
  <si>
    <t>TR-292 (İM-1/TR-2) 35-19-L00292_956671735_956671735</t>
  </si>
  <si>
    <t>26.02.2022 18:42:43</t>
  </si>
  <si>
    <t>26.02.2022 21:28:37</t>
  </si>
  <si>
    <t>TR-107 EGE YALINKENT SİTESİ 35-30-L00090_955331197_955331197</t>
  </si>
  <si>
    <t>26.02.2022 18:34:01</t>
  </si>
  <si>
    <t>26.02.2022 21:08:35</t>
  </si>
  <si>
    <t>KABAZLI TR-2 45-78-M00679_DIREK TIPI TRAFO HUCRESI H01_2126806</t>
  </si>
  <si>
    <t>26.02.2022 18:45:32</t>
  </si>
  <si>
    <t>26.02.2022 19:31:19</t>
  </si>
  <si>
    <t>KİRELLİ KÖK 35-29-L00809_PEŞREVLİ L04_74719097</t>
  </si>
  <si>
    <t>26.02.2022 18:49:17</t>
  </si>
  <si>
    <t>26.02.2022 19:29:36</t>
  </si>
  <si>
    <t>ARMUTLU DM-2/TR-37 35-27-L00346_913347050_913347050</t>
  </si>
  <si>
    <t>26.02.2022 18:50:11</t>
  </si>
  <si>
    <t>26.02.2022 22:04:05</t>
  </si>
  <si>
    <t>ÖRÜCÜLER KÖK 45-74-M00355_HatBaşıAyırıcı_53134817 M04_53134817</t>
  </si>
  <si>
    <t>26.02.2022 19:09:49</t>
  </si>
  <si>
    <t>26.02.2022 19:11:09</t>
  </si>
  <si>
    <t>ÇARIKTEKKE MAH.TR-1 45-73-M00722_945638235_945638235</t>
  </si>
  <si>
    <t>26.02.2022 19:14:41</t>
  </si>
  <si>
    <t>26.02.2022 21:24:25</t>
  </si>
  <si>
    <t>BÜYÜKBELEN KÖK 45-80-M00066_BELEN ŞEHİR-2 M05_72191840</t>
  </si>
  <si>
    <t>26.02.2022 19:22:29</t>
  </si>
  <si>
    <t>26.02.2022 21:04:49</t>
  </si>
  <si>
    <t>SARNIÇ İM 35-08-A00005_SARNIÇ-12 K11_2308973</t>
  </si>
  <si>
    <t>26.02.2022 19:40:42</t>
  </si>
  <si>
    <t>26.02.2022 21:22:07</t>
  </si>
  <si>
    <t>DM-2/34 (MEVLANA YOLU) 45-71-M00532_953182677_953182677</t>
  </si>
  <si>
    <t>26.02.2022 19:38:32</t>
  </si>
  <si>
    <t>27.02.2022 00:49:00</t>
  </si>
  <si>
    <t>K-358 35-04-K00358_99113490_99113490</t>
  </si>
  <si>
    <t>26.02.2022 18:57:52</t>
  </si>
  <si>
    <t>26.02.2022 23:02:08</t>
  </si>
  <si>
    <t>KINIK TR-13 35-24-L00013_955220286_955220286</t>
  </si>
  <si>
    <t>26.02.2022 19:56:55</t>
  </si>
  <si>
    <t>26.02.2022 21:30:35</t>
  </si>
  <si>
    <t>TİRE İM-DM-1 35-29-A00001_HatBaşıAyırıcı_53138516 L13_53138516</t>
  </si>
  <si>
    <t>26.02.2022 19:30:10</t>
  </si>
  <si>
    <t>26.02.2022 20:52:30</t>
  </si>
  <si>
    <t>İSMAİLLİ KÖK 35-16-M00045_HACILAR M05_72049232</t>
  </si>
  <si>
    <t>26.02.2022 20:13:19</t>
  </si>
  <si>
    <t>26.02.2022 21:31:45</t>
  </si>
  <si>
    <t>26.02.2022 20:14:37</t>
  </si>
  <si>
    <t>26.02.2022 20:44:34</t>
  </si>
  <si>
    <t>26.02.2022 20:22:06</t>
  </si>
  <si>
    <t>26.02.2022 22:25:16</t>
  </si>
  <si>
    <t>ÇANDARLI TR-7 35-30-M00007_955326761_955326761</t>
  </si>
  <si>
    <t>26.02.2022 20:26:29</t>
  </si>
  <si>
    <t>26.02.2022 21:57:43</t>
  </si>
  <si>
    <t>K-1371 35-04-K01371_99393244_99393244</t>
  </si>
  <si>
    <t>26.02.2022 20:24:56</t>
  </si>
  <si>
    <t>27.02.2022 00:49:36</t>
  </si>
  <si>
    <t>ÜRKMEZ M-16 35-25-M00141_956652046_956652046</t>
  </si>
  <si>
    <t>26.02.2022 21:05:43</t>
  </si>
  <si>
    <t>26.02.2022 21:45:49</t>
  </si>
  <si>
    <t>GÜZELKÖY KÖK 45-71-M00123_HatBaşıAyırıcı_53135216 M07_53135216</t>
  </si>
  <si>
    <t>26.02.2022 21:17:32</t>
  </si>
  <si>
    <t>26.02.2022 22:29:40</t>
  </si>
  <si>
    <t>K-744 35-02-K00744_99157092_99157092</t>
  </si>
  <si>
    <t>26.02.2022 21:13:53</t>
  </si>
  <si>
    <t>26.02.2022 22:48:44</t>
  </si>
  <si>
    <t>K-476 35-04-K00476_99367593_99367593</t>
  </si>
  <si>
    <t>26.02.2022 21:17:54</t>
  </si>
  <si>
    <t>26.02.2022 22:07:50</t>
  </si>
  <si>
    <t>26.02.2022 21:27:34</t>
  </si>
  <si>
    <t>26.02.2022 21:44:24</t>
  </si>
  <si>
    <t>M-1186 35-04-M01186_B_56379766_56379766</t>
  </si>
  <si>
    <t>26.02.2022 21:28:42</t>
  </si>
  <si>
    <t>26.02.2022 23:19:46</t>
  </si>
  <si>
    <t>L-112 OVACIK 35-18-L00112_950439388_950439388</t>
  </si>
  <si>
    <t>26.02.2022 21:43:03</t>
  </si>
  <si>
    <t>26.02.2022 22:58:33</t>
  </si>
  <si>
    <t>K-744 35-02-K00744_35-02-K00744_2360364</t>
  </si>
  <si>
    <t>26.02.2022 22:03:09</t>
  </si>
  <si>
    <t>26.02.2022 22:59:14</t>
  </si>
  <si>
    <t>K-358 35-04-K00358_35-04-K00358_2369914</t>
  </si>
  <si>
    <t>26.02.2022 22:22:39</t>
  </si>
  <si>
    <t>26.02.2022 23:07:44</t>
  </si>
  <si>
    <t>KUŞÇULAR DM-2 35-19-M00515_956674382_956674382</t>
  </si>
  <si>
    <t>26.02.2022 22:39:53</t>
  </si>
  <si>
    <t>26.02.2022 23:24:48</t>
  </si>
  <si>
    <t>26.02.2022 22:40:18</t>
  </si>
  <si>
    <t>26.02.2022 23:57:58</t>
  </si>
  <si>
    <t>26.02.2022 22:44:41</t>
  </si>
  <si>
    <t>27.02.2022 01:19:45</t>
  </si>
  <si>
    <t>GÜMÜLDÜR M-27 35-25-M00027_955262269_955262269</t>
  </si>
  <si>
    <t>26.02.2022 23:01:51</t>
  </si>
  <si>
    <t>26.02.2022 23:27:01</t>
  </si>
  <si>
    <t>K-4023 35-01-K04023_910946352_910946352</t>
  </si>
  <si>
    <t>26.02.2022 23:17:11</t>
  </si>
  <si>
    <t>27.02.2022 00:55:27</t>
  </si>
  <si>
    <t>GÜZELKÖY TR 45-71-M00984_44426475_56395521_56395521</t>
  </si>
  <si>
    <t>26.02.2022 23:07:01</t>
  </si>
  <si>
    <t>27.02.2022 01:16:17</t>
  </si>
  <si>
    <t>M-444 35-03-M00444_961115125_961115125</t>
  </si>
  <si>
    <t>26.02.2022 23:48:42</t>
  </si>
  <si>
    <t>27.02.2022 01:53:54</t>
  </si>
  <si>
    <t>K-4259 35-01-K04259_DIREK TIPI TRAFO HUCRESI H01_2050251</t>
  </si>
  <si>
    <t>26.02.2022 23:51:22</t>
  </si>
  <si>
    <t>27.02.2022 01:56:01</t>
  </si>
  <si>
    <t>27.02.2022 00:27:58</t>
  </si>
  <si>
    <t>27.02.2022 01:09:46</t>
  </si>
  <si>
    <t>27.02.2022 01:44:06</t>
  </si>
  <si>
    <t>27.02.2022 05:30:47</t>
  </si>
  <si>
    <t>27.02.2022 01:26:48</t>
  </si>
  <si>
    <t>27.02.2022 02:26:54</t>
  </si>
  <si>
    <t>K-3975 35-04-K03975_K-2578 K02_2059928</t>
  </si>
  <si>
    <t>27.02.2022 02:01:20</t>
  </si>
  <si>
    <t>27.02.2022 02:08:36</t>
  </si>
  <si>
    <t>27.02.2022 02:12:41</t>
  </si>
  <si>
    <t>27.02.2022 02:20:41</t>
  </si>
  <si>
    <t>27.02.2022 02:48:00</t>
  </si>
  <si>
    <t>27.02.2022 04:04:08</t>
  </si>
  <si>
    <t>27.02.2022 03:35:23</t>
  </si>
  <si>
    <t>27.02.2022 04:18:07</t>
  </si>
  <si>
    <t>KAYAKÖY İMAMOĞLU TR-13 35-15-L00515_35-15-L00515_2365943</t>
  </si>
  <si>
    <t>27.02.2022 07:20:19</t>
  </si>
  <si>
    <t>27.02.2022 09:06:14</t>
  </si>
  <si>
    <t>M-30 35-02-M00030_M-454 M08_2121890</t>
  </si>
  <si>
    <t>27.02.2022 07:59:56</t>
  </si>
  <si>
    <t>27.02.2022 08:18:39</t>
  </si>
  <si>
    <t>27.02.2022 08:01:27</t>
  </si>
  <si>
    <t>27.02.2022 12:01:35</t>
  </si>
  <si>
    <t>27.02.2022 08:01:08</t>
  </si>
  <si>
    <t>27.02.2022 12:54:06</t>
  </si>
  <si>
    <t>OVAKENT İM 35-15-A00003_ÇATAL ARMUT L05_2057398</t>
  </si>
  <si>
    <t>27.02.2022 08:06:12</t>
  </si>
  <si>
    <t>27.02.2022 08:16:02</t>
  </si>
  <si>
    <t>27.02.2022 08:31:00</t>
  </si>
  <si>
    <t>27.02.2022 08:36:00</t>
  </si>
  <si>
    <t>27.02.2022 08:39:53</t>
  </si>
  <si>
    <t>27.02.2022 09:36:14</t>
  </si>
  <si>
    <t>27.02.2022 08:42:52</t>
  </si>
  <si>
    <t>27.02.2022 10:14:02</t>
  </si>
  <si>
    <t>27.02.2022 08:51:39</t>
  </si>
  <si>
    <t>27.02.2022 12:53:23</t>
  </si>
  <si>
    <t>K-128 35-02-K00128_35-02-K00128_2373043</t>
  </si>
  <si>
    <t>27.02.2022 08:56:29</t>
  </si>
  <si>
    <t>27.02.2022 09:47:16</t>
  </si>
  <si>
    <t>M-1644 35-02-M01644_M-2272 M04_76914696</t>
  </si>
  <si>
    <t>27.02.2022 08:58:00</t>
  </si>
  <si>
    <t>27.02.2022 14:54:45</t>
  </si>
  <si>
    <t>KAYAKÖY İMAMOĞLU TR-13 35-15-L00515_DIREK TIPI TRAFO HUCRESI H01_2050564</t>
  </si>
  <si>
    <t>27.02.2022 08:47:03</t>
  </si>
  <si>
    <t>27.02.2022 10:28:39</t>
  </si>
  <si>
    <t>27.02.2022 11:59:43</t>
  </si>
  <si>
    <t>27.02.2022 17:08:34</t>
  </si>
  <si>
    <t>YENİFOÇA TR-51 35-23-M00051_YENİFOÇA TR-45 M02_72157029</t>
  </si>
  <si>
    <t>27.02.2022 08:56:46</t>
  </si>
  <si>
    <t>27.02.2022 10:11:35</t>
  </si>
  <si>
    <t>SARUHANLI TR-11 45-80-M00011_SARUHANLI TR-9 M02_72202652</t>
  </si>
  <si>
    <t>27.02.2022 09:03:34</t>
  </si>
  <si>
    <t>27.02.2022 12:59:05</t>
  </si>
  <si>
    <t>27.02.2022 09:05:26</t>
  </si>
  <si>
    <t>27.02.2022 11:25:43</t>
  </si>
  <si>
    <t>27.02.2022 09:08:16</t>
  </si>
  <si>
    <t>27.02.2022 17:16:47</t>
  </si>
  <si>
    <t>K-716 35-02-K00716_TRAFO K03_2114489</t>
  </si>
  <si>
    <t>Trafo Bakım Çalışması</t>
  </si>
  <si>
    <t>27.02.2022 09:12:00</t>
  </si>
  <si>
    <t>27.02.2022 09:34:06</t>
  </si>
  <si>
    <t>27.02.2022 09:13:43</t>
  </si>
  <si>
    <t>27.02.2022 09:19:08</t>
  </si>
  <si>
    <t>BADINCA KÖK 45-73-M00341_BADINCA-2  (UFUK PETROL) M02_75913002</t>
  </si>
  <si>
    <t>27.02.2022 09:06:45</t>
  </si>
  <si>
    <t>27.02.2022 17:40:59</t>
  </si>
  <si>
    <t>27.02.2022 09:16:00</t>
  </si>
  <si>
    <t>27.02.2022 17:19:44</t>
  </si>
  <si>
    <t>MENEMEN TR-78 35-28-L00078_D_56357108_56357108</t>
  </si>
  <si>
    <t>27.02.2022 09:17:48</t>
  </si>
  <si>
    <t>27.02.2022 12:55:48</t>
  </si>
  <si>
    <t>TOKATBAŞI TR-1 35-20-L00101_12425546_56360471_56360471</t>
  </si>
  <si>
    <t>27.02.2022 09:18:14</t>
  </si>
  <si>
    <t>27.02.2022 11:33:28</t>
  </si>
  <si>
    <t>Y. YAZAR SULAMA GRUBU TR 35-27-M00528_B_56363223_56363223</t>
  </si>
  <si>
    <t>27.02.2022 09:03:38</t>
  </si>
  <si>
    <t>27.02.2022 11:46:35</t>
  </si>
  <si>
    <t>27.02.2022 09:19:00</t>
  </si>
  <si>
    <t>27.02.2022 17:34:40</t>
  </si>
  <si>
    <t>EMLAKDERE TR-2 45-71-M01028_45-71-M01028_2355324</t>
  </si>
  <si>
    <t>27.02.2022 09:15:21</t>
  </si>
  <si>
    <t>27.02.2022 12:10:10</t>
  </si>
  <si>
    <t>M-1186 35-04-M01186_35-04-M01186_2355589</t>
  </si>
  <si>
    <t>27.02.2022 09:23:41</t>
  </si>
  <si>
    <t>27.02.2022 10:00:32</t>
  </si>
  <si>
    <t>TEPEKÖY TR-3 45-73-M00784_A_56385391_56385391</t>
  </si>
  <si>
    <t>27.02.2022 09:20:00</t>
  </si>
  <si>
    <t>27.02.2022 10:41:34</t>
  </si>
  <si>
    <t>27.02.2022 09:27:38</t>
  </si>
  <si>
    <t>27.02.2022 10:18:24</t>
  </si>
  <si>
    <t>27.02.2022 09:13:44</t>
  </si>
  <si>
    <t>27.02.2022 16:44:51</t>
  </si>
  <si>
    <t>TR-2/18 (YAYLAKAPI) 45-83-L00018_TR-2/12 L02_2086155</t>
  </si>
  <si>
    <t>27.02.2022 09:33:19</t>
  </si>
  <si>
    <t>27.02.2022 16:54:58</t>
  </si>
  <si>
    <t>KUŞÇULAR TR-10(OVAKAHVE) 35-19-M00222_956682367_956682367</t>
  </si>
  <si>
    <t>27.02.2022 09:35:00</t>
  </si>
  <si>
    <t>27.02.2022 11:28:35</t>
  </si>
  <si>
    <t>K-3562 35-02-K03562_C_56382458_56382458</t>
  </si>
  <si>
    <t>27.02.2022 09:39:04</t>
  </si>
  <si>
    <t>27.02.2022 10:23:22</t>
  </si>
  <si>
    <t>M-36 ZİNDANCIK KÖK 35-25-M00106_B_56370177_56370177</t>
  </si>
  <si>
    <t>27.02.2022 09:41:27</t>
  </si>
  <si>
    <t>27.02.2022 12:46:16</t>
  </si>
  <si>
    <t>GÜNLÜCE KÖYÜ TR-1 35-15-L00837_DIREK TIPI TRAFO HUCRESI H01_2049238</t>
  </si>
  <si>
    <t>27.02.2022 09:42:15</t>
  </si>
  <si>
    <t>27.02.2022 11:58:28</t>
  </si>
  <si>
    <t>27.02.2022 09:56:14</t>
  </si>
  <si>
    <t>27.02.2022 10:43:30</t>
  </si>
  <si>
    <t>PANCAR OSB DM-1 35-26-M00869_AYRANCILAR DM-5 M37_2303824</t>
  </si>
  <si>
    <t>27.02.2022 10:05:15</t>
  </si>
  <si>
    <t>27.02.2022 15:22:39</t>
  </si>
  <si>
    <t>KAYAKÖY DM 35-15-L00866_KAYAKÖY İÇME SUYU L07_72307059</t>
  </si>
  <si>
    <t>27.02.2022 10:08:10</t>
  </si>
  <si>
    <t>27.02.2022 10:35:51</t>
  </si>
  <si>
    <t>27.02.2022 10:05:49</t>
  </si>
  <si>
    <t>27.02.2022 15:04:14</t>
  </si>
  <si>
    <t>AKGEDİK KÖK-3 45-71-M00164_AKGEDİK M02_55994733</t>
  </si>
  <si>
    <t>27.02.2022 10:11:08</t>
  </si>
  <si>
    <t>27.02.2022 13:10:58</t>
  </si>
  <si>
    <t>AKÇAALAN YEDİEVLER TR-1 35-22-M00221_955294083_955294083</t>
  </si>
  <si>
    <t>27.02.2022 10:07:44</t>
  </si>
  <si>
    <t>27.02.2022 12:05:45</t>
  </si>
  <si>
    <t>27.02.2022 10:19:50</t>
  </si>
  <si>
    <t>27.02.2022 10:42:13</t>
  </si>
  <si>
    <t>27.02.2022 10:31:19</t>
  </si>
  <si>
    <t>27.02.2022 11:39:28</t>
  </si>
  <si>
    <t>SEFERİHİSAR İM 35-14-A00002_HatBaşıAyırıcı_53138436 L10_53138436</t>
  </si>
  <si>
    <t>OG Hatta Ağaç Kesimi</t>
  </si>
  <si>
    <t>27.02.2022 10:41:09</t>
  </si>
  <si>
    <t>27.02.2022 14:56:14</t>
  </si>
  <si>
    <t>M-993 35-03-M00993_TRAFO M03_41947370</t>
  </si>
  <si>
    <t>27.02.2022 10:39:59</t>
  </si>
  <si>
    <t>27.02.2022 11:02:27</t>
  </si>
  <si>
    <t>K-14 35-01-K00014_35-01-K00014_2353101</t>
  </si>
  <si>
    <t>27.02.2022 09:23:30</t>
  </si>
  <si>
    <t>27.02.2022 10:57:18</t>
  </si>
  <si>
    <t>MURADİYE TARIMSAL SULAMA-2 45-71-M01387_45-71-M01387_2370761</t>
  </si>
  <si>
    <t>27.02.2022 10:55:28</t>
  </si>
  <si>
    <t>27.02.2022 13:29:59</t>
  </si>
  <si>
    <t>TR-292 (İM-1/TR-2) 35-19-L00292_956663297_956663297</t>
  </si>
  <si>
    <t>27.02.2022 10:54:46</t>
  </si>
  <si>
    <t>27.02.2022 12:10:54</t>
  </si>
  <si>
    <t>27.02.2022 10:56:45</t>
  </si>
  <si>
    <t>27.02.2022 15:59:00</t>
  </si>
  <si>
    <t>KARAOĞLANLI TR-6 45-71-M00094_953212001_953212001</t>
  </si>
  <si>
    <t>27.02.2022 11:28:40</t>
  </si>
  <si>
    <t>27.02.2022 16:15:37</t>
  </si>
  <si>
    <t>K-358 35-04-K00358_915026562_915026562</t>
  </si>
  <si>
    <t>27.02.2022 11:36:18</t>
  </si>
  <si>
    <t>27.02.2022 14:16:24</t>
  </si>
  <si>
    <t>K-9 35-01-K00009_K K2_5870868</t>
  </si>
  <si>
    <t>27.02.2022 11:34:34</t>
  </si>
  <si>
    <t>27.02.2022 11:55:38</t>
  </si>
  <si>
    <t>K-193 35-03-K00193_TRAFO K03_41914810</t>
  </si>
  <si>
    <t>27.02.2022 11:36:09</t>
  </si>
  <si>
    <t>27.02.2022 11:45:00</t>
  </si>
  <si>
    <t>KÜÇÜKKALE TR-1 35-29-L00651_A_56403125_56403125</t>
  </si>
  <si>
    <t>27.02.2022 11:30:57</t>
  </si>
  <si>
    <t>27.02.2022 13:19:00</t>
  </si>
  <si>
    <t>TR-1/18 45-72-M00018_B_56391703_56391703</t>
  </si>
  <si>
    <t>27.02.2022 11:19:48</t>
  </si>
  <si>
    <t>27.02.2022 13:50:32</t>
  </si>
  <si>
    <t>DEMİRCİ KÖK 35-26-M00779_KARACAAĞAÇ ENH M06_42707188</t>
  </si>
  <si>
    <t>27.02.2022 11:38:39</t>
  </si>
  <si>
    <t>27.02.2022 14:03:16</t>
  </si>
  <si>
    <t>ÇİFTLİK TR-1 45-76-L00184_955236240_955236240</t>
  </si>
  <si>
    <t>27.02.2022 11:51:03</t>
  </si>
  <si>
    <t>27.02.2022 14:00:22</t>
  </si>
  <si>
    <t>KINIK TR-11 35-24-L00011_D D03_5779740</t>
  </si>
  <si>
    <t>27.02.2022 11:58:32</t>
  </si>
  <si>
    <t>27.02.2022 13:49:57</t>
  </si>
  <si>
    <t>TR-1/10 45-72-M00010_TR-1/12 M02_66462251</t>
  </si>
  <si>
    <t>27.02.2022 11:56:47</t>
  </si>
  <si>
    <t>27.02.2022 12:40:02</t>
  </si>
  <si>
    <t>TR-273 35-19-L00273_956670319_956670319</t>
  </si>
  <si>
    <t>27.02.2022 12:09:26</t>
  </si>
  <si>
    <t>27.02.2022 12:45:36</t>
  </si>
  <si>
    <t>AKHİSAR İM 45-72-A00001_KAYALIOĞLU L14_2308511</t>
  </si>
  <si>
    <t>27.02.2022 12:16:59</t>
  </si>
  <si>
    <t>27.02.2022 12:56:14</t>
  </si>
  <si>
    <t>DEMİRTAŞ KÖK 35-30-M00149_ESENTEPE KÖYLER M02_72078653</t>
  </si>
  <si>
    <t>27.02.2022 12:15:36</t>
  </si>
  <si>
    <t>27.02.2022 12:48:30</t>
  </si>
  <si>
    <t>ERTUĞRUL TR-2 35-15-L00677_950349924_950349924</t>
  </si>
  <si>
    <t>27.02.2022 12:07:57</t>
  </si>
  <si>
    <t>27.02.2022 16:40:52</t>
  </si>
  <si>
    <t>YENİKÖY YÖRÜKLER MAH. TR-5 35-15-L00505_950381794_950381794</t>
  </si>
  <si>
    <t>27.02.2022 12:08:56</t>
  </si>
  <si>
    <t>27.02.2022 13:41:32</t>
  </si>
  <si>
    <t>TR-1/83C 45-83-M00738_915900099_915900099</t>
  </si>
  <si>
    <t>27.02.2022 12:15:54</t>
  </si>
  <si>
    <t>27.02.2022 12:59:00</t>
  </si>
  <si>
    <t>27.02.2022 12:25:55</t>
  </si>
  <si>
    <t>27.02.2022 12:37:30</t>
  </si>
  <si>
    <t>OZANCA TR-4 45-85-L00262_945472570_945472570</t>
  </si>
  <si>
    <t>27.02.2022 12:22:35</t>
  </si>
  <si>
    <t>27.02.2022 13:55:17</t>
  </si>
  <si>
    <t>27.02.2022 12:32:38</t>
  </si>
  <si>
    <t>27.02.2022 15:38:25</t>
  </si>
  <si>
    <t>ATAKÖY TR-2 35-22-M00191_957767160_957767160</t>
  </si>
  <si>
    <t>27.02.2022 12:37:07</t>
  </si>
  <si>
    <t>27.02.2022 15:39:47</t>
  </si>
  <si>
    <t>SÜTÇÜLER TR-2 35-27-M00406_DIREK TIPI TRAFO HUCRESI H01_2054151</t>
  </si>
  <si>
    <t>27.02.2022 12:31:33</t>
  </si>
  <si>
    <t>27.02.2022 14:26:08</t>
  </si>
  <si>
    <t>27.02.2022 12:58:43</t>
  </si>
  <si>
    <t>27.02.2022 13:55:39</t>
  </si>
  <si>
    <t>SUBATAN TR-5 35-15-L00340_950403103_950403103</t>
  </si>
  <si>
    <t>27.02.2022 13:04:06</t>
  </si>
  <si>
    <t>27.02.2022 17:32:51</t>
  </si>
  <si>
    <t>L-360 İMBAT SİTESİ 35-18-L00360_950455630_950455630</t>
  </si>
  <si>
    <t>27.02.2022 13:13:20</t>
  </si>
  <si>
    <t>27.02.2022 18:35:20</t>
  </si>
  <si>
    <t>ÇATALCA TR-1 35-22-M00267_955285559_955285559</t>
  </si>
  <si>
    <t>27.02.2022 13:09:45</t>
  </si>
  <si>
    <t>27.02.2022 15:15:12</t>
  </si>
  <si>
    <t>DM-2/7 (UYGUR SOKAK) 45-71-M00144_A a4_45179718</t>
  </si>
  <si>
    <t>27.02.2022 13:27:31</t>
  </si>
  <si>
    <t>27.02.2022 13:57:44</t>
  </si>
  <si>
    <t>TR-155 35-15-L00155_950373001_950373001</t>
  </si>
  <si>
    <t>27.02.2022 13:21:25</t>
  </si>
  <si>
    <t>27.02.2022 17:07:05</t>
  </si>
  <si>
    <t>DAMLACIK TR-2 35-27-M00860_914524571_914524571</t>
  </si>
  <si>
    <t>27.02.2022 13:38:40</t>
  </si>
  <si>
    <t>27.02.2022 15:16:46</t>
  </si>
  <si>
    <t>M-3090 35-09-M03090_95000110764_95000110764</t>
  </si>
  <si>
    <t>27.02.2022 13:39:40</t>
  </si>
  <si>
    <t>27.02.2022 14:25:23</t>
  </si>
  <si>
    <t>HAMZABEYLİ TR-2 45-71-M01772_C_56389203_56389203</t>
  </si>
  <si>
    <t>27.02.2022 13:41:45</t>
  </si>
  <si>
    <t>27.02.2022 15:44:12</t>
  </si>
  <si>
    <t>27.02.2022 13:41:59</t>
  </si>
  <si>
    <t>27.02.2022 14:26:58</t>
  </si>
  <si>
    <t>GÜMÜLDÜR M-27 35-25-M00027_955262274_955262274</t>
  </si>
  <si>
    <t>27.02.2022 13:41:56</t>
  </si>
  <si>
    <t>27.02.2022 17:30:02</t>
  </si>
  <si>
    <t>URGANLI TR-4 45-83-M00554_48025146_56353959_56353959</t>
  </si>
  <si>
    <t>27.02.2022 13:46:06</t>
  </si>
  <si>
    <t>27.02.2022 15:50:35</t>
  </si>
  <si>
    <t>BEYLİKLİ TR-3 45-78-M00726_953280734_953280734</t>
  </si>
  <si>
    <t>27.02.2022 13:04:00</t>
  </si>
  <si>
    <t>27.02.2022 17:10:37</t>
  </si>
  <si>
    <t>M-2846 35-03-M02846_M-2845 M02_72156317</t>
  </si>
  <si>
    <t>27.02.2022 13:58:59</t>
  </si>
  <si>
    <t>27.02.2022 15:52:28</t>
  </si>
  <si>
    <t>AMBARSEKİ KÖYÜ TR-1 35-21-L00105_953357267_953357267</t>
  </si>
  <si>
    <t>27.02.2022 13:57:00</t>
  </si>
  <si>
    <t>27.02.2022 15:26:44</t>
  </si>
  <si>
    <t>27.02.2022 14:03:41</t>
  </si>
  <si>
    <t>27.02.2022 16:48:27</t>
  </si>
  <si>
    <t>MAVİ FOTAŞ TATİL SİTESİ 35-23-M00056_42135534 b1b_42135997</t>
  </si>
  <si>
    <t>27.02.2022 14:01:51</t>
  </si>
  <si>
    <t>27.02.2022 18:25:38</t>
  </si>
  <si>
    <t>SARUHANLI TR-25 45-80-M00025_SARUHANLI DM M01_72203483</t>
  </si>
  <si>
    <t>27.02.2022 14:39:29</t>
  </si>
  <si>
    <t>27.02.2022 14:55:37</t>
  </si>
  <si>
    <t>DM-2/3 ESKİ ANIT YANI 35-18-L00581_950454805_950454805</t>
  </si>
  <si>
    <t>27.02.2022 14:37:34</t>
  </si>
  <si>
    <t>27.02.2022 18:57:18</t>
  </si>
  <si>
    <t>27.02.2022 14:39:49</t>
  </si>
  <si>
    <t>27.02.2022 16:37:07</t>
  </si>
  <si>
    <t>27.02.2022 14:48:49</t>
  </si>
  <si>
    <t>27.02.2022 14:49:49</t>
  </si>
  <si>
    <t>ÇAMBEL KÖK 35-27-M00619_HatBaşıAyırıcı_74638413 M04_74638413</t>
  </si>
  <si>
    <t>27.02.2022 14:47:28</t>
  </si>
  <si>
    <t>27.02.2022 17:20:00</t>
  </si>
  <si>
    <t>DAĞARLAR KAYALAR TR-1 45-73-M00598_45-73-M00598_2355967</t>
  </si>
  <si>
    <t>27.02.2022 14:52:15</t>
  </si>
  <si>
    <t>27.02.2022 16:46:58</t>
  </si>
  <si>
    <t>DM-17/03 HUZUREVİ 45-71-M00415_953246819_953246819</t>
  </si>
  <si>
    <t>27.02.2022 14:57:22</t>
  </si>
  <si>
    <t>27.02.2022 17:46:59</t>
  </si>
  <si>
    <t>KARABAĞ TR-2 35-31-L00129_35-31-L00129_2364006</t>
  </si>
  <si>
    <t>27.02.2022 14:50:59</t>
  </si>
  <si>
    <t>27.02.2022 15:41:13</t>
  </si>
  <si>
    <t>İĞDELİ AZMANLAR TR-5 35-31-L00521_956572259_956572259</t>
  </si>
  <si>
    <t>27.02.2022 15:07:34</t>
  </si>
  <si>
    <t>27.02.2022 18:41:05</t>
  </si>
  <si>
    <t>K-4027 35-01-K04027_915048414_915048414</t>
  </si>
  <si>
    <t>27.02.2022 15:16:35</t>
  </si>
  <si>
    <t>27.02.2022 16:17:14</t>
  </si>
  <si>
    <t>TR-1/61-A 45-72-M00623_956481073_956481073</t>
  </si>
  <si>
    <t>27.02.2022 15:17:34</t>
  </si>
  <si>
    <t>27.02.2022 17:25:06</t>
  </si>
  <si>
    <t>BÜYÜK AVULCUK TR-2 35-15-L00703_950409360_950409360</t>
  </si>
  <si>
    <t>27.02.2022 15:20:48</t>
  </si>
  <si>
    <t>27.02.2022 18:57:36</t>
  </si>
  <si>
    <t>K-1187 35-01-K01187_910880884_910880884</t>
  </si>
  <si>
    <t>27.02.2022 15:21:19</t>
  </si>
  <si>
    <t>27.02.2022 17:20:56</t>
  </si>
  <si>
    <t>L-144 (ANKARALILAR SİTESİ) 35-18-L00144_950443844_950443844</t>
  </si>
  <si>
    <t>27.02.2022 15:22:07</t>
  </si>
  <si>
    <t>27.02.2022 17:04:09</t>
  </si>
  <si>
    <t>K-753 35-04-K00753_99308079_99308079</t>
  </si>
  <si>
    <t>27.02.2022 15:28:34</t>
  </si>
  <si>
    <t>27.02.2022 16:32:41</t>
  </si>
  <si>
    <t>ÇANDARLI TR-7 35-30-M00007_955317716_955317716</t>
  </si>
  <si>
    <t>27.02.2022 15:33:01</t>
  </si>
  <si>
    <t>27.02.2022 17:21:20</t>
  </si>
  <si>
    <t>K-18 35-04-K00018_98913299_98913299</t>
  </si>
  <si>
    <t>27.02.2022 16:11:30</t>
  </si>
  <si>
    <t>27.02.2022 17:06:01</t>
  </si>
  <si>
    <t>DEĞİRMENDERE TR-5 35-22-M00201_955265030_955265030</t>
  </si>
  <si>
    <t>27.02.2022 16:19:20</t>
  </si>
  <si>
    <t>27.02.2022 18:01:14</t>
  </si>
  <si>
    <t>M-452 35-02-M00452_910220607_910220607</t>
  </si>
  <si>
    <t>27.02.2022 16:24:31</t>
  </si>
  <si>
    <t>27.02.2022 17:50:05</t>
  </si>
  <si>
    <t>K-3073 35-04-K03073_914545460_914545460</t>
  </si>
  <si>
    <t>27.02.2022 16:35:51</t>
  </si>
  <si>
    <t>27.02.2022 18:18:44</t>
  </si>
  <si>
    <t>K-4312 35-01-K04312_911551569_911551569</t>
  </si>
  <si>
    <t>27.02.2022 16:35:52</t>
  </si>
  <si>
    <t>27.02.2022 18:15:48</t>
  </si>
  <si>
    <t>ÇATAK TR-4 35-31-L00174_942862347_942862347</t>
  </si>
  <si>
    <t>27.02.2022 16:42:37</t>
  </si>
  <si>
    <t>27.02.2022 18:26:02</t>
  </si>
  <si>
    <t>DURMUŞ MAHALLESİ TR-1 45-78-M00253_49237080_56389579_56389579</t>
  </si>
  <si>
    <t>27.02.2022 16:41:54</t>
  </si>
  <si>
    <t>27.02.2022 17:01:31</t>
  </si>
  <si>
    <t>HELVACI TR-3 35-17-M00363_950301349_950301349</t>
  </si>
  <si>
    <t>27.02.2022 16:45:27</t>
  </si>
  <si>
    <t>27.02.2022 17:34:01</t>
  </si>
  <si>
    <t>KORDON TR-1 45-78-M00761_A_56384392_56384392</t>
  </si>
  <si>
    <t>27.02.2022 16:43:39</t>
  </si>
  <si>
    <t>27.02.2022 17:30:51</t>
  </si>
  <si>
    <t>SELENDİ TR-12 45-81-M00012_945625439_945625439</t>
  </si>
  <si>
    <t>27.02.2022 16:46:57</t>
  </si>
  <si>
    <t>27.02.2022 18:24:06</t>
  </si>
  <si>
    <t>K-2361 35-02-K02361_913046362_913046362</t>
  </si>
  <si>
    <t>27.02.2022 16:51:47</t>
  </si>
  <si>
    <t>27.02.2022 18:48:26</t>
  </si>
  <si>
    <t>M-834 35-03-M00834_DIREK TIPI TRAFO HUCRESI H01_2064207</t>
  </si>
  <si>
    <t>27.02.2022 16:55:17</t>
  </si>
  <si>
    <t>27.02.2022 19:14:38</t>
  </si>
  <si>
    <t>27.02.2022 16:54:49</t>
  </si>
  <si>
    <t>27.02.2022 17:20:41</t>
  </si>
  <si>
    <t>M-1544 35-01-M01544_912267815_912267815</t>
  </si>
  <si>
    <t>27.02.2022 16:55:37</t>
  </si>
  <si>
    <t>27.02.2022 19:41:28</t>
  </si>
  <si>
    <t>KABAZLI KÖK 45-78-M00675_HatBaşıAyırıcı_53139332 M03_53139332</t>
  </si>
  <si>
    <t>27.02.2022 16:52:49</t>
  </si>
  <si>
    <t>27.02.2022 17:54:37</t>
  </si>
  <si>
    <t>VASFİ ÇALIŞKAN SULAMA GRUBU 35-29-M00161_A_56397333_56397333</t>
  </si>
  <si>
    <t>27.02.2022 16:55:45</t>
  </si>
  <si>
    <t>27.02.2022 18:12:24</t>
  </si>
  <si>
    <t>ASARLIK TR-13 35-28-M00180_953377352_953377352</t>
  </si>
  <si>
    <t>27.02.2022 17:09:48</t>
  </si>
  <si>
    <t>27.02.2022 17:51:19</t>
  </si>
  <si>
    <t>27.02.2022 17:20:34</t>
  </si>
  <si>
    <t>27.02.2022 18:53:02</t>
  </si>
  <si>
    <t>DAĞHACIYUSUF TR-8 45-73-M01230_945652856_945652856</t>
  </si>
  <si>
    <t>27.02.2022 17:22:20</t>
  </si>
  <si>
    <t>27.02.2022 18:46:50</t>
  </si>
  <si>
    <t>ATAKÖY TR-4 35-22-M00193_955270510_955270510</t>
  </si>
  <si>
    <t>27.02.2022 17:37:10</t>
  </si>
  <si>
    <t>27.02.2022 19:27:26</t>
  </si>
  <si>
    <t>27.02.2022 17:32:41</t>
  </si>
  <si>
    <t>27.02.2022 17:43:56</t>
  </si>
  <si>
    <t>TR-1/77 45-72-M00077_956530913_956530913</t>
  </si>
  <si>
    <t>27.02.2022 17:34:55</t>
  </si>
  <si>
    <t>27.02.2022 18:51:48</t>
  </si>
  <si>
    <t>TR-2/86 45-83-L00086__84553534_84553534</t>
  </si>
  <si>
    <t>27.02.2022 17:43:42</t>
  </si>
  <si>
    <t>27.02.2022 18:58:32</t>
  </si>
  <si>
    <t>M-3080(YATIRIM REZERVE) 35-02-M03080_E_56377602_56377602</t>
  </si>
  <si>
    <t>27.02.2022 18:30:27</t>
  </si>
  <si>
    <t>27.02.2022 19:27:15</t>
  </si>
  <si>
    <t>TR-10 (M-710) 35-30-M00710_E E03_79525614</t>
  </si>
  <si>
    <t>27.02.2022 18:42:37</t>
  </si>
  <si>
    <t>27.02.2022 20:08:05</t>
  </si>
  <si>
    <t>ÇERİKÖZÜ TR-1 35-29-L00326_B_56399850_56399850</t>
  </si>
  <si>
    <t>27.02.2022 18:42:11</t>
  </si>
  <si>
    <t>27.02.2022 20:47:45</t>
  </si>
  <si>
    <t>ŞEVKİ DİRİK GRB. 35-20-M00018_9141965_56383280_56383280</t>
  </si>
  <si>
    <t>27.02.2022 18:49:51</t>
  </si>
  <si>
    <t>27.02.2022 20:53:47</t>
  </si>
  <si>
    <t>ŞEYHDAVUTLAR TR-2 45-79-M00503_45-79-M00503_2374599</t>
  </si>
  <si>
    <t>27.02.2022 19:01:34</t>
  </si>
  <si>
    <t>27.02.2022 20:35:43</t>
  </si>
  <si>
    <t>KINIK TR-11 35-24-L00011_955217152_955217152</t>
  </si>
  <si>
    <t>27.02.2022 18:55:09</t>
  </si>
  <si>
    <t>27.02.2022 19:49:21</t>
  </si>
  <si>
    <t>27.02.2022 19:04:11</t>
  </si>
  <si>
    <t>27.02.2022 21:49:32</t>
  </si>
  <si>
    <t>27.02.2022 19:06:12</t>
  </si>
  <si>
    <t>27.02.2022 21:20:00</t>
  </si>
  <si>
    <t>TR-1/18 45-72-M00018_49742458 TR1.18A1_49745723</t>
  </si>
  <si>
    <t>27.02.2022 18:58:31</t>
  </si>
  <si>
    <t>27.02.2022 20:53:30</t>
  </si>
  <si>
    <t>27.02.2022 19:05:57</t>
  </si>
  <si>
    <t>27.02.2022 21:24:07</t>
  </si>
  <si>
    <t>L-67 ELMASTAŞ 35-14-L00067_7064536_56376535_56376535</t>
  </si>
  <si>
    <t>27.02.2022 19:34:06</t>
  </si>
  <si>
    <t>27.02.2022 20:27:38</t>
  </si>
  <si>
    <t>SOMA TR-1 45-82-M00001_C_56389335_56389335</t>
  </si>
  <si>
    <t>27.02.2022 19:48:51</t>
  </si>
  <si>
    <t>27.02.2022 20:45:18</t>
  </si>
  <si>
    <t>ÇAKMAKLI TR-1 35-17-M00345_C_56363702_56363702</t>
  </si>
  <si>
    <t>27.02.2022 19:52:08</t>
  </si>
  <si>
    <t>28.02.2022 00:16:25</t>
  </si>
  <si>
    <t>KANALYANI TR-1 45-71-M02187_95000554524_95000554524</t>
  </si>
  <si>
    <t>27.02.2022 19:50:55</t>
  </si>
  <si>
    <t>27.02.2022 21:32:42</t>
  </si>
  <si>
    <t>TR-15 35-15-M00015_950383145_950383145</t>
  </si>
  <si>
    <t>27.02.2022 19:57:24</t>
  </si>
  <si>
    <t>27.02.2022 21:35:06</t>
  </si>
  <si>
    <t>L-250 35-18-L00250_950439938_950439938</t>
  </si>
  <si>
    <t>27.02.2022 20:08:33</t>
  </si>
  <si>
    <t>27.02.2022 21:20:26</t>
  </si>
  <si>
    <t>M-1484 35-01-M01484_911777012_911777012</t>
  </si>
  <si>
    <t>27.02.2022 19:54:10</t>
  </si>
  <si>
    <t>27.02.2022 22:05:29</t>
  </si>
  <si>
    <t>YENİ ORHANLI M-87 35-14-M00087_956638019_956638019</t>
  </si>
  <si>
    <t>27.02.2022 20:09:35</t>
  </si>
  <si>
    <t>27.02.2022 20:58:05</t>
  </si>
  <si>
    <t>27.02.2022 20:19:10</t>
  </si>
  <si>
    <t>28.02.2022 01:34:53</t>
  </si>
  <si>
    <t>27.02.2022 20:26:06</t>
  </si>
  <si>
    <t>28.02.2022 01:49:54</t>
  </si>
  <si>
    <t>TAŞLIYATAK TR-6 35-31-L00342_47890039_56393757_56393757</t>
  </si>
  <si>
    <t>27.02.2022 20:23:00</t>
  </si>
  <si>
    <t>27.02.2022 22:06:48</t>
  </si>
  <si>
    <t>M-954 35-02-M00954_A_56364583_56364583</t>
  </si>
  <si>
    <t>27.02.2022 20:43:38</t>
  </si>
  <si>
    <t>27.02.2022 22:42:34</t>
  </si>
  <si>
    <t>M-331 35-02-M00331_M-1644 M04_2334054</t>
  </si>
  <si>
    <t>27.02.2022 20:23:37</t>
  </si>
  <si>
    <t>27.02.2022 21:03:08</t>
  </si>
  <si>
    <t>27.02.2022 20:41:09</t>
  </si>
  <si>
    <t>27.02.2022 22:07:47</t>
  </si>
  <si>
    <t>TR-49 35-15-M00049_950364902_950364902</t>
  </si>
  <si>
    <t>27.02.2022 20:49:51</t>
  </si>
  <si>
    <t>27.02.2022 21:37:00</t>
  </si>
  <si>
    <t>27.02.2022 20:57:55</t>
  </si>
  <si>
    <t>27.02.2022 21:14:49</t>
  </si>
  <si>
    <t>27.02.2022 20:58:59</t>
  </si>
  <si>
    <t>27.02.2022 21:33:00</t>
  </si>
  <si>
    <t>27.02.2022 20:55:56</t>
  </si>
  <si>
    <t>27.02.2022 23:17:03</t>
  </si>
  <si>
    <t>27.02.2022 21:01:45</t>
  </si>
  <si>
    <t>27.02.2022 21:13:30</t>
  </si>
  <si>
    <t>KIZILOBA TR-1 35-20-L00257_955206229_955206229</t>
  </si>
  <si>
    <t>27.02.2022 21:07:13</t>
  </si>
  <si>
    <t>27.02.2022 22:40:39</t>
  </si>
  <si>
    <t>K-18 35-04-K00018_99386222_99386222</t>
  </si>
  <si>
    <t>27.02.2022 21:18:10</t>
  </si>
  <si>
    <t>27.02.2022 22:39:14</t>
  </si>
  <si>
    <t>L-46 HARİTACILAR 35-14-L00046_35-14-L00046_2376793</t>
  </si>
  <si>
    <t>27.02.2022 21:16:36</t>
  </si>
  <si>
    <t>27.02.2022 21:46:03</t>
  </si>
  <si>
    <t>CENKYERİ TR-3 45-82-M00251_945534570_945534570</t>
  </si>
  <si>
    <t>27.02.2022 21:21:00</t>
  </si>
  <si>
    <t>28.02.2022 02:15:07</t>
  </si>
  <si>
    <t>K-1210 35-01-K01210_914606194_914606194</t>
  </si>
  <si>
    <t>27.02.2022 21:41:08</t>
  </si>
  <si>
    <t>27.02.2022 22:49:06</t>
  </si>
  <si>
    <t>HİSARLIK TR-1 35-29-L00212_950337917_950337917</t>
  </si>
  <si>
    <t>27.02.2022 21:38:01</t>
  </si>
  <si>
    <t>27.02.2022 22:12:24</t>
  </si>
  <si>
    <t>K-2560 35-03-K02560_910352027_910352027</t>
  </si>
  <si>
    <t>27.02.2022 21:30:27</t>
  </si>
  <si>
    <t>28.02.2022 00:23:10</t>
  </si>
  <si>
    <t>EMİRALEM TR-2 35-28-M00228_953395816_953395816</t>
  </si>
  <si>
    <t>27.02.2022 21:43:05</t>
  </si>
  <si>
    <t>28.02.2022 01:10:41</t>
  </si>
  <si>
    <t>DM-2/2 35-28-M00128_953384136_953384136</t>
  </si>
  <si>
    <t>27.02.2022 21:48:52</t>
  </si>
  <si>
    <t>28.02.2022 00:08:15</t>
  </si>
  <si>
    <t>M-1484 35-01-M01484_35-01-M01484_65822322</t>
  </si>
  <si>
    <t>27.02.2022 21:53:01</t>
  </si>
  <si>
    <t>27.02.2022 22:09:35</t>
  </si>
  <si>
    <t>27.02.2022 21:56:55</t>
  </si>
  <si>
    <t>28.02.2022 00:19:31</t>
  </si>
  <si>
    <t>27.02.2022 21:49:20</t>
  </si>
  <si>
    <t>27.02.2022 22:45:50</t>
  </si>
  <si>
    <t>DM-14/08 45-71-M00385_DM-14/10 FORD PLAZA M03_66509257</t>
  </si>
  <si>
    <t>27.02.2022 22:01:29</t>
  </si>
  <si>
    <t>27.02.2022 23:53:17</t>
  </si>
  <si>
    <t>27.02.2022 22:01:09</t>
  </si>
  <si>
    <t>27.02.2022 22:31:45</t>
  </si>
  <si>
    <t>KÜNER TR-3 35-22-M00226_955286664_955286664</t>
  </si>
  <si>
    <t>27.02.2022 22:06:39</t>
  </si>
  <si>
    <t>27.02.2022 23:44:15</t>
  </si>
  <si>
    <t>27.02.2022 22:13:16</t>
  </si>
  <si>
    <t>27.02.2022 22:31:54</t>
  </si>
  <si>
    <t>K-3525 35-01-K03525_910943847_910943847</t>
  </si>
  <si>
    <t>27.02.2022 22:17:36</t>
  </si>
  <si>
    <t>28.02.2022 01:00:53</t>
  </si>
  <si>
    <t>HALITLI TR-1 45-71-M01503_DIREK TIPI TRAFO HUCRESI H01_2049732</t>
  </si>
  <si>
    <t>27.02.2022 22:11:34</t>
  </si>
  <si>
    <t>27.02.2022 23:58:43</t>
  </si>
  <si>
    <t>27.02.2022 22:07:30</t>
  </si>
  <si>
    <t>27.02.2022 23:05:34</t>
  </si>
  <si>
    <t>GÖKÇEKÖY TURGUTREİS TR-1 45-80-L00180_45-80-L00180_2361965</t>
  </si>
  <si>
    <t>27.02.2022 22:26:19</t>
  </si>
  <si>
    <t>28.02.2022 00:04:12</t>
  </si>
  <si>
    <t>TR-121 35-16-L00121_953320051_953320051</t>
  </si>
  <si>
    <t>27.02.2022 22:35:14</t>
  </si>
  <si>
    <t>28.02.2022 00:44:55</t>
  </si>
  <si>
    <t>ÖRSELLİ KÖYÜ TR-1 45-71-M01685_43175952_56384146_56384146</t>
  </si>
  <si>
    <t>27.02.2022 22:38:16</t>
  </si>
  <si>
    <t>28.02.2022 03:21:55</t>
  </si>
  <si>
    <t>KARABULU KÖK 35-31-L00227_TUMBULLAR L03_2119135</t>
  </si>
  <si>
    <t>27.02.2022 22:44:59</t>
  </si>
  <si>
    <t>27.02.2022 22:45:29</t>
  </si>
  <si>
    <t>GENCERLER TR-2 35-20-L00424_35-20-L00424_2367530</t>
  </si>
  <si>
    <t>27.02.2022 22:46:12</t>
  </si>
  <si>
    <t>27.02.2022 23:50:11</t>
  </si>
  <si>
    <t>BUCA TM 35-03-A00003_Buca-12 K22_2311285</t>
  </si>
  <si>
    <t>27.02.2022 22:55:56</t>
  </si>
  <si>
    <t>27.02.2022 23:58:39</t>
  </si>
  <si>
    <t>GELENBE İM 45-76-A00001_GELENBE L09_2081447</t>
  </si>
  <si>
    <t>27.02.2022 22:59:09</t>
  </si>
  <si>
    <t>27.02.2022 23:49:18</t>
  </si>
  <si>
    <t>ERİKLİ KÖYÜ TR-1 35-32-L00029_A_56357368_56357368</t>
  </si>
  <si>
    <t>27.02.2022 22:58:45</t>
  </si>
  <si>
    <t>28.02.2022 03:54:34</t>
  </si>
  <si>
    <t>TR-121 35-16-L00121_47581676_56353093_56353093</t>
  </si>
  <si>
    <t>27.02.2022 23:20:34</t>
  </si>
  <si>
    <t>28.02.2022 00:59:49</t>
  </si>
  <si>
    <t>27.02.2022 23:28:30</t>
  </si>
  <si>
    <t>27.02.2022 23:48:40</t>
  </si>
  <si>
    <t>L-95 35-18-L00095_950460842_950460842</t>
  </si>
  <si>
    <t>27.02.2022 23:36:53</t>
  </si>
  <si>
    <t>28.02.2022 00:42:17</t>
  </si>
  <si>
    <t>TR-1/11A 45-83-M00592_ M07_2303354</t>
  </si>
  <si>
    <t>27.02.2022 23:36:18</t>
  </si>
  <si>
    <t>28.02.2022 00:34:08</t>
  </si>
  <si>
    <t>SIRIMLI DERE MAH. TR-3 35-31-L00194_47918247_56386190_56386190</t>
  </si>
  <si>
    <t>27.02.2022 23:27:09</t>
  </si>
  <si>
    <t>28.02.2022 02:28:49</t>
  </si>
  <si>
    <t>TR-1/22 45-83-M00022_48048634_56400692_56400692</t>
  </si>
  <si>
    <t>28.02.2022 17:34:55</t>
  </si>
  <si>
    <t>28.02.2022 19:08:36</t>
  </si>
  <si>
    <t>K-2361 35-02-K02361_910265246_910265246</t>
  </si>
  <si>
    <t>28.02.2022 13:38:43</t>
  </si>
  <si>
    <t>28.02.2022 16:26:09</t>
  </si>
  <si>
    <t>K-1388 35-04-K01388_DIREK TIPI TRAFO HUCRESI H01_2068687</t>
  </si>
  <si>
    <t>28.02.2022 08:32:06</t>
  </si>
  <si>
    <t>28.02.2022 09:57:36</t>
  </si>
  <si>
    <t>SARUHANLI TR-20 45-80-M00020_45-80-M00020_2348850</t>
  </si>
  <si>
    <t>28.02.2022 11:33:05</t>
  </si>
  <si>
    <t>28.02.2022 12:05:01</t>
  </si>
  <si>
    <t>KARABULU KÖK 35-31-L00227_HALİLLER KÖK L06_2119141</t>
  </si>
  <si>
    <t>28.02.2022 22:17:42</t>
  </si>
  <si>
    <t>28.02.2022 23:46:10</t>
  </si>
  <si>
    <t>ARMUTLU TR-4 35-27-L00004_C_56360855_56360855</t>
  </si>
  <si>
    <t>28.02.2022 13:47:50</t>
  </si>
  <si>
    <t>28.02.2022 17:23:00</t>
  </si>
  <si>
    <t>K-958 35-02-K00958_C C2B_5843648</t>
  </si>
  <si>
    <t>28.02.2022 14:29:48</t>
  </si>
  <si>
    <t>28.02.2022 15:55:33</t>
  </si>
  <si>
    <t>GÖRDES TR-6 45-75-M00006_945606925_945606925</t>
  </si>
  <si>
    <t>28.02.2022 09:54:37</t>
  </si>
  <si>
    <t>28.02.2022 10:33:42</t>
  </si>
  <si>
    <t>TR-2 35-15-M00002_950359343_950359343</t>
  </si>
  <si>
    <t>28.02.2022 07:23:05</t>
  </si>
  <si>
    <t>28.02.2022 07:59:42</t>
  </si>
  <si>
    <t>ARMUTLU TR-3 35-27-L00003_D_56355953_56355953</t>
  </si>
  <si>
    <t>28.02.2022 09:26:11</t>
  </si>
  <si>
    <t>28.02.2022 14:16:17</t>
  </si>
  <si>
    <t>ÖZBEY İM 35-26-A00005_KAPLANCIK L03_2314109</t>
  </si>
  <si>
    <t>28.02.2022 18:24:50</t>
  </si>
  <si>
    <t>28.02.2022 19:17:22</t>
  </si>
  <si>
    <t>SULUDERE KÖK 35-31-L00057_SULUDERE-2 L07_2337257</t>
  </si>
  <si>
    <t>28.02.2022 00:10:19</t>
  </si>
  <si>
    <t>28.02.2022 01:29:55</t>
  </si>
  <si>
    <t>DAĞDERE TR-1 45-72-M00256__72372582_72372582</t>
  </si>
  <si>
    <t>28.02.2022 16:40:24</t>
  </si>
  <si>
    <t>28.02.2022 19:15:16</t>
  </si>
  <si>
    <t>ÇAPAKLI KÖK 45-78-M01161_HatBaşıAyırıcı_53139033 M07_53139033</t>
  </si>
  <si>
    <t>28.02.2022 08:42:45</t>
  </si>
  <si>
    <t>28.02.2022 09:49:18</t>
  </si>
  <si>
    <t>28.02.2022 17:13:41</t>
  </si>
  <si>
    <t>28.02.2022 19:34:11</t>
  </si>
  <si>
    <t>VİLLA SERA TR-1 35-18-L00601_49954344 B01_49954703</t>
  </si>
  <si>
    <t>28.02.2022 09:32:04</t>
  </si>
  <si>
    <t>28.02.2022 13:09:07</t>
  </si>
  <si>
    <t>KUŞÇULAR TR-10(OVAKAHVE) 35-19-M00222_ H_80494471</t>
  </si>
  <si>
    <t>28.02.2022 13:50:32</t>
  </si>
  <si>
    <t>28.02.2022 14:15:37</t>
  </si>
  <si>
    <t>KELLETEPE KÖK 35-31-L00035_ŞEMSİLER TR-1 L04_72230944</t>
  </si>
  <si>
    <t>28.02.2022 14:19:11</t>
  </si>
  <si>
    <t>28.02.2022 16:00:00</t>
  </si>
  <si>
    <t>K-2786 35-01-K02786_912017754_912017754</t>
  </si>
  <si>
    <t>28.02.2022 01:16:11</t>
  </si>
  <si>
    <t>28.02.2022 03:38:51</t>
  </si>
  <si>
    <t>ÇİFTÇİGEDİĞİ SULAMA TR-1 35-20-L00179_955211111_955211111</t>
  </si>
  <si>
    <t>28.02.2022 10:51:09</t>
  </si>
  <si>
    <t>28.02.2022 13:04:20</t>
  </si>
  <si>
    <t>L-27 35-14-L00027_956636738_956636738</t>
  </si>
  <si>
    <t>28.02.2022 10:31:57</t>
  </si>
  <si>
    <t>28.02.2022 16:07:12</t>
  </si>
  <si>
    <t>DAĞDERE TR-5 45-72-M00209_C_56402442_56402442</t>
  </si>
  <si>
    <t>28.02.2022 14:58:15</t>
  </si>
  <si>
    <t>28.02.2022 19:02:43</t>
  </si>
  <si>
    <t>K-1117 35-08-K01117_97509946_97509946</t>
  </si>
  <si>
    <t>28.02.2022 11:20:18</t>
  </si>
  <si>
    <t>28.02.2022 13:12:10</t>
  </si>
  <si>
    <t>TR-48 35-15-M00048_DAĞITIM TRAFO TR-48 M01_66571940</t>
  </si>
  <si>
    <t>28.02.2022 13:39:09</t>
  </si>
  <si>
    <t>28.02.2022 16:44:07</t>
  </si>
  <si>
    <t>ÇAKIRCA ALİ TR-4 45-73-M00367_A_56368823_56368823</t>
  </si>
  <si>
    <t>28.02.2022 13:00:30</t>
  </si>
  <si>
    <t>28.02.2022 16:33:44</t>
  </si>
  <si>
    <t>K-3515 35-02-K03515_E_56364828_56364828</t>
  </si>
  <si>
    <t>28.02.2022 07:12:03</t>
  </si>
  <si>
    <t>28.02.2022 11:32:23</t>
  </si>
  <si>
    <t>MORDOĞAN TR-34 35-21-L00148_953356915_953356915</t>
  </si>
  <si>
    <t>28.02.2022 09:57:53</t>
  </si>
  <si>
    <t>28.02.2022 14:54:50</t>
  </si>
  <si>
    <t>28.02.2022 20:33:55</t>
  </si>
  <si>
    <t>28.02.2022 21:59:50</t>
  </si>
  <si>
    <t>KIZILOBA TR-1 35-20-L00257_955206081_955206081</t>
  </si>
  <si>
    <t>28.02.2022 11:55:13</t>
  </si>
  <si>
    <t>28.02.2022 17:00:37</t>
  </si>
  <si>
    <t>L-454 KÖK 35-18-L00454_KAREL KÖK L04_72060636</t>
  </si>
  <si>
    <t>28.02.2022 13:12:59</t>
  </si>
  <si>
    <t>28.02.2022 16:48:15</t>
  </si>
  <si>
    <t>BOZARMUT TR-1 45-82-M00350_A_56387258_56387258</t>
  </si>
  <si>
    <t>28.02.2022 02:13:35</t>
  </si>
  <si>
    <t>28.02.2022 10:13:23</t>
  </si>
  <si>
    <t>HASSEKİ TR-1 35-21-L00066_B_82611138_82611138</t>
  </si>
  <si>
    <t>28.02.2022 13:46:00</t>
  </si>
  <si>
    <t>28.02.2022 16:29:54</t>
  </si>
  <si>
    <t>MURADİYE TR-2/B (23 NİSAN PARKI) 45-71-M01852_SC B01_5979365</t>
  </si>
  <si>
    <t>28.02.2022 14:49:44</t>
  </si>
  <si>
    <t>28.02.2022 16:13:33</t>
  </si>
  <si>
    <t>TAŞLIYATAK TR-7 35-31-L00341_DIREK TIPI TRAFO HUCRESI H01_2040493</t>
  </si>
  <si>
    <t>28.02.2022 21:16:33</t>
  </si>
  <si>
    <t>28.02.2022 23:56:53</t>
  </si>
  <si>
    <t>DEREKÖY TR-1 35-20-L00255_955209595_955209595</t>
  </si>
  <si>
    <t>28.02.2022 20:00:28</t>
  </si>
  <si>
    <t>28.02.2022 22:04:41</t>
  </si>
  <si>
    <t>K-4591 35-10-K04591_915088632_915088632</t>
  </si>
  <si>
    <t>28.02.2022 10:06:06</t>
  </si>
  <si>
    <t>28.02.2022 11:08:06</t>
  </si>
  <si>
    <t>YOLÜSTÜ İM 35-15-A00002_KAVAKKUYU M04_2074355</t>
  </si>
  <si>
    <t>28.02.2022 09:46:19</t>
  </si>
  <si>
    <t>28.02.2022 10:25:04</t>
  </si>
  <si>
    <t>YENİOBA KÖK 35-29-M00125_YENİÇİFTLİK M011_72191056</t>
  </si>
  <si>
    <t>28.02.2022 09:57:22</t>
  </si>
  <si>
    <t>28.02.2022 17:53:57</t>
  </si>
  <si>
    <t>KARABULU KÖK 35-31-L00227_HALİLLER YENİ (SIRIMLI) L03_2119137</t>
  </si>
  <si>
    <t>28.02.2022 20:55:49</t>
  </si>
  <si>
    <t>28.02.2022 20:56:10</t>
  </si>
  <si>
    <t>SOMA A SANTRALİ İM/DM 45-82-A00001_HatBaşıAyırıcı_53136076 L14_53136076</t>
  </si>
  <si>
    <t>28.02.2022 00:49:37</t>
  </si>
  <si>
    <t>28.02.2022 06:55:32</t>
  </si>
  <si>
    <t>L-444 35-18-L00444_950446771_950446771</t>
  </si>
  <si>
    <t>28.02.2022 11:24:33</t>
  </si>
  <si>
    <t>28.02.2022 19:01:17</t>
  </si>
  <si>
    <t>TR-7(M-707) 35-30-M00707_955331015_955331015</t>
  </si>
  <si>
    <t>28.02.2022 23:35:46</t>
  </si>
  <si>
    <t>01.03.2022 01:30:40</t>
  </si>
  <si>
    <t>K-273 35-01-K00273_910587781_910587781</t>
  </si>
  <si>
    <t>28.02.2022 12:29:56</t>
  </si>
  <si>
    <t>28.02.2022 16:00:27</t>
  </si>
  <si>
    <t>SELENDİ TR-15 45-81-M00015_A_56386840_56386840</t>
  </si>
  <si>
    <t>28.02.2022 08:30:43</t>
  </si>
  <si>
    <t>28.02.2022 09:57:39</t>
  </si>
  <si>
    <t>YUKARI AKTEPE KÖYÜ TR-1 35-32-L00073_946414394_946414394</t>
  </si>
  <si>
    <t>28.02.2022 08:06:26</t>
  </si>
  <si>
    <t>28.02.2022 10:35:38</t>
  </si>
  <si>
    <t>MENEMEN TR-87 (DM-5/31) 35-28-M00687_953374709_953374709</t>
  </si>
  <si>
    <t>28.02.2022 16:50:08</t>
  </si>
  <si>
    <t>28.02.2022 17:34:13</t>
  </si>
  <si>
    <t>BOZDAĞ TR-7 35-15-L00290_D_56369340_56369340</t>
  </si>
  <si>
    <t>28.02.2022 09:17:36</t>
  </si>
  <si>
    <t>28.02.2022 11:17:00</t>
  </si>
  <si>
    <t>M-2313Ö DSİ SÜZBEYLİ ÖZEL KÖK 35-09-M02313Ö_HatBaşıAyırıcı_53133632 M01_53133632</t>
  </si>
  <si>
    <t>28.02.2022 11:42:29</t>
  </si>
  <si>
    <t>28.02.2022 14:12:37</t>
  </si>
  <si>
    <t>SOMA TR-16/8 (DM3/19) LABELLA ÜSTÜ 45-82-M00100_C_65512915_65512915</t>
  </si>
  <si>
    <t>28.02.2022 18:08:07</t>
  </si>
  <si>
    <t>28.02.2022 19:13:18</t>
  </si>
  <si>
    <t>28.02.2022 20:00:19</t>
  </si>
  <si>
    <t>28.02.2022 20:42:30</t>
  </si>
  <si>
    <t>ULUDERBENT TR-4 45-73-M00541_945651954_945651954</t>
  </si>
  <si>
    <t>28.02.2022 15:08:09</t>
  </si>
  <si>
    <t>28.02.2022 17:49:48</t>
  </si>
  <si>
    <t>M-2769 35-02-M02769_A_56379623_56379623</t>
  </si>
  <si>
    <t>28.02.2022 22:19:28</t>
  </si>
  <si>
    <t>28.02.2022 22:43:55</t>
  </si>
  <si>
    <t>28.02.2022 17:19:37</t>
  </si>
  <si>
    <t>28.02.2022 18:18:58</t>
  </si>
  <si>
    <t>K-1580 35-01-K01580_911592783_911592783</t>
  </si>
  <si>
    <t>28.02.2022 07:45:48</t>
  </si>
  <si>
    <t>28.02.2022 08:49:58</t>
  </si>
  <si>
    <t>28.02.2022 17:30:10</t>
  </si>
  <si>
    <t>28.02.2022 19:54:37</t>
  </si>
  <si>
    <t>FOÇA TR-11 35-23-L00011_950416444_950416444</t>
  </si>
  <si>
    <t>28.02.2022 15:49:15</t>
  </si>
  <si>
    <t>28.02.2022 17:47:10</t>
  </si>
  <si>
    <t>TR-2/15 45-83-L00015_957755296_957755296</t>
  </si>
  <si>
    <t>28.02.2022 08:16:11</t>
  </si>
  <si>
    <t>28.02.2022 09:14:21</t>
  </si>
  <si>
    <t>28.02.2022 11:53:08</t>
  </si>
  <si>
    <t>28.02.2022 14:23:48</t>
  </si>
  <si>
    <t>TR-326 35-19-L00349_956677118_956677118</t>
  </si>
  <si>
    <t>28.02.2022 14:42:25</t>
  </si>
  <si>
    <t>28.02.2022 15:47:04</t>
  </si>
  <si>
    <t>28.02.2022 05:58:23</t>
  </si>
  <si>
    <t>28.02.2022 07:54:03</t>
  </si>
  <si>
    <t>ÖDEMİŞ İM 35-15-A00001_YENİ KENT L16_2062384</t>
  </si>
  <si>
    <t>28.02.2022 17:10:19</t>
  </si>
  <si>
    <t>28.02.2022 17:10:59</t>
  </si>
  <si>
    <t>K-3975 35-04-K03975_D F01_83782047</t>
  </si>
  <si>
    <t>28.02.2022 06:27:02</t>
  </si>
  <si>
    <t>28.02.2022 08:47:50</t>
  </si>
  <si>
    <t>DM-3/TR-26 35-22-M00070_A A3_5811580</t>
  </si>
  <si>
    <t>28.02.2022 15:17:02</t>
  </si>
  <si>
    <t>28.02.2022 15:45:00</t>
  </si>
  <si>
    <t>L-224 SİBAM EVLERİ 35-18-L00224_950458337_950458337</t>
  </si>
  <si>
    <t>28.02.2022 09:56:00</t>
  </si>
  <si>
    <t>28.02.2022 17:14:55</t>
  </si>
  <si>
    <t>TR-80 35-19-L00080_95000501697_95000501697</t>
  </si>
  <si>
    <t>28.02.2022 20:22:02</t>
  </si>
  <si>
    <t>28.02.2022 21:49:13</t>
  </si>
  <si>
    <t>M-7 35-18-M00007_6347732 b1b_5959203</t>
  </si>
  <si>
    <t>28.02.2022 18:43:44</t>
  </si>
  <si>
    <t>01.03.2022 00:22:39</t>
  </si>
  <si>
    <t>28.02.2022 10:48:50</t>
  </si>
  <si>
    <t>28.02.2022 10:56:59</t>
  </si>
  <si>
    <t>K-4777 35-04-K04777_964710560_964710560</t>
  </si>
  <si>
    <t>28.02.2022 14:54:09</t>
  </si>
  <si>
    <t>28.02.2022 17:43:32</t>
  </si>
  <si>
    <t>BEZİRGANLI ÇAMLIK TR-1 45-78-M00250_49417607_56407550_56407550</t>
  </si>
  <si>
    <t>28.02.2022 10:38:06</t>
  </si>
  <si>
    <t>28.02.2022 12:28:29</t>
  </si>
  <si>
    <t>SANCAKLI BOZKÖY TR-5 45-71-M00088_C_56402357_56402357</t>
  </si>
  <si>
    <t>28.02.2022 08:18:57</t>
  </si>
  <si>
    <t>28.02.2022 11:25:28</t>
  </si>
  <si>
    <t>YENİKÖY TR-1 35-15-L00365_950405853_950405853</t>
  </si>
  <si>
    <t>28.02.2022 16:22:34</t>
  </si>
  <si>
    <t>28.02.2022 18:29:49</t>
  </si>
  <si>
    <t>K-4281 35-04-K04281_98997914_98997914</t>
  </si>
  <si>
    <t>28.02.2022 15:13:53</t>
  </si>
  <si>
    <t>28.02.2022 18:24:59</t>
  </si>
  <si>
    <t>ASLANLAR TR-4 35-26-L00147_956606607_956606607</t>
  </si>
  <si>
    <t>28.02.2022 17:14:02</t>
  </si>
  <si>
    <t>28.02.2022 18:51:37</t>
  </si>
  <si>
    <t>PAŞAKÖY TR-2 45-80-M00059_C_56385821_56385821</t>
  </si>
  <si>
    <t>28.02.2022 21:38:34</t>
  </si>
  <si>
    <t>28.02.2022 22:34:59</t>
  </si>
  <si>
    <t>DM-14/13-A 45-71-M01922_953208875_953208875</t>
  </si>
  <si>
    <t>28.02.2022 14:29:57</t>
  </si>
  <si>
    <t>28.02.2022 21:47:20</t>
  </si>
  <si>
    <t>K-4729 35-04-K04729_K-4627 K01_2099328</t>
  </si>
  <si>
    <t>28.02.2022 01:00:00</t>
  </si>
  <si>
    <t>28.02.2022 01:13:51</t>
  </si>
  <si>
    <t>KEMALPAŞA TM 35-27-A00002_KEMALPAŞA-1 M06_2306690</t>
  </si>
  <si>
    <t>28.02.2022 09:31:28</t>
  </si>
  <si>
    <t>28.02.2022 09:43:09</t>
  </si>
  <si>
    <t>VELİ KOYUNCU SULAMA GRUBU TR 35-27-M00514_DIREK TIPI TRAFO HUCRESI H01_2051177</t>
  </si>
  <si>
    <t>28.02.2022 08:28:50</t>
  </si>
  <si>
    <t>28.02.2022 09:59:19</t>
  </si>
  <si>
    <t>K-80 35-01-K00080_912840979_912840979</t>
  </si>
  <si>
    <t>28.02.2022 19:21:27</t>
  </si>
  <si>
    <t>28.02.2022 20:39:05</t>
  </si>
  <si>
    <t>K-3412 35-08-K03412_914536693_914536693</t>
  </si>
  <si>
    <t>28.02.2022 14:34:50</t>
  </si>
  <si>
    <t>28.02.2022 21:47:33</t>
  </si>
  <si>
    <t>DM02/TR25 45-73-M00051_45-73-M00051_66899974</t>
  </si>
  <si>
    <t>28.02.2022 09:06:54</t>
  </si>
  <si>
    <t>28.02.2022 17:14:29</t>
  </si>
  <si>
    <t>ÖZGÜN YAPI ÖZEL 45-83-M00274Ö_45-83-M00274Ö_2351371</t>
  </si>
  <si>
    <t>28.02.2022 09:52:45</t>
  </si>
  <si>
    <t>28.02.2022 16:36:57</t>
  </si>
  <si>
    <t>İSMAİLLİ KÖK 35-16-M00045_HACILAR M05_72049186</t>
  </si>
  <si>
    <t>28.02.2022 12:50:19</t>
  </si>
  <si>
    <t>28.02.2022 12:50:49</t>
  </si>
  <si>
    <t>28.02.2022 09:28:19</t>
  </si>
  <si>
    <t>28.02.2022 16:51:35</t>
  </si>
  <si>
    <t>28.02.2022 18:03:58</t>
  </si>
  <si>
    <t>28.02.2022 22:07:30</t>
  </si>
  <si>
    <t>K-4294 35-02-K04294_B_56366250_56366250</t>
  </si>
  <si>
    <t>28.02.2022 10:18:00</t>
  </si>
  <si>
    <t>28.02.2022 14:38:40</t>
  </si>
  <si>
    <t>KAPAKLI DM 45-72-M00309_KAPAKLI ŞEHİR M04_2311311</t>
  </si>
  <si>
    <t>28.02.2022 14:56:12</t>
  </si>
  <si>
    <t>28.02.2022 15:21:03</t>
  </si>
  <si>
    <t>M-13 HIDIRLIK 35-14-M00013_956639695_956639695</t>
  </si>
  <si>
    <t>28.02.2022 16:21:56</t>
  </si>
  <si>
    <t>28.02.2022 18:31:56</t>
  </si>
  <si>
    <t>ASARLIK TR-15 35-28-M00187_953369629_953369629</t>
  </si>
  <si>
    <t>28.02.2022 11:43:56</t>
  </si>
  <si>
    <t>28.02.2022 17:53:33</t>
  </si>
  <si>
    <t>TR-50 35-15-M00050_950363718_950363718</t>
  </si>
  <si>
    <t>28.02.2022 09:06:44</t>
  </si>
  <si>
    <t>28.02.2022 10:00:12</t>
  </si>
  <si>
    <t>L-46 HARİTACILAR 35-14-L00046_956634482_956634482</t>
  </si>
  <si>
    <t>28.02.2022 09:37:37</t>
  </si>
  <si>
    <t>28.02.2022 10:49:27</t>
  </si>
  <si>
    <t>TAŞLIYATAK TR-6 35-31-L00342_DIREK TIPI TRAFO HUCRESI H01_2040494</t>
  </si>
  <si>
    <t>28.02.2022 08:21:59</t>
  </si>
  <si>
    <t>28.02.2022 11:03:13</t>
  </si>
  <si>
    <t>L-262 ÇİÇEKÇİ PARKI 35-18-L00262_A A01_79363641</t>
  </si>
  <si>
    <t>28.02.2022 02:00:03</t>
  </si>
  <si>
    <t>28.02.2022 03:00:35</t>
  </si>
  <si>
    <t>ÖREN TR-5 35-31-L00555_956571630_956571630</t>
  </si>
  <si>
    <t>28.02.2022 18:39:02</t>
  </si>
  <si>
    <t>28.02.2022 22:04:44</t>
  </si>
  <si>
    <t>SHRETON OTEL ÖZEL 35-18-M00023Ö_ M04_2326711</t>
  </si>
  <si>
    <t>28.02.2022 10:48:49</t>
  </si>
  <si>
    <t>28.02.2022 18:03:57</t>
  </si>
  <si>
    <t>ZEYTİNELİ TR-1 35-19-M00208_956693177_956693177</t>
  </si>
  <si>
    <t>28.02.2022 12:28:57</t>
  </si>
  <si>
    <t>28.02.2022 14:41:58</t>
  </si>
  <si>
    <t>28.02.2022 01:25:59</t>
  </si>
  <si>
    <t>28.02.2022 03:45:56</t>
  </si>
  <si>
    <t>BARAJ KÖK 35-17-M00461_PETKİM BARAJ M01_2336613</t>
  </si>
  <si>
    <t>28.02.2022 13:46:49</t>
  </si>
  <si>
    <t>28.02.2022 15:18:51</t>
  </si>
  <si>
    <t>KARABAĞ TR-2 35-31-L00129_A_65514113_65514113</t>
  </si>
  <si>
    <t>28.02.2022 17:16:56</t>
  </si>
  <si>
    <t>28.02.2022 18:33:55</t>
  </si>
  <si>
    <t>KARABURUN TR-1/15 35-21-L00019_KARABURUN TR-5 - TR-10 L03_72176115</t>
  </si>
  <si>
    <t>28.02.2022 09:33:09</t>
  </si>
  <si>
    <t>28.02.2022 13:04:27</t>
  </si>
  <si>
    <t>28.02.2022 02:58:59</t>
  </si>
  <si>
    <t>28.02.2022 02:59:19</t>
  </si>
  <si>
    <t>İSMAİLLİ HACILAR TR-1 35-16-M00041_953333308_953333308</t>
  </si>
  <si>
    <t>28.02.2022 07:51:39</t>
  </si>
  <si>
    <t>28.02.2022 11:12:01</t>
  </si>
  <si>
    <t>TR-10 BABACAN 35-19-L00010_95000508425_95000508425</t>
  </si>
  <si>
    <t>28.02.2022 15:00:58</t>
  </si>
  <si>
    <t>28.02.2022 18:59:22</t>
  </si>
  <si>
    <t>L-281 35-18-L00281_950460330_950460330</t>
  </si>
  <si>
    <t>28.02.2022 10:45:24</t>
  </si>
  <si>
    <t>28.02.2022 17:53:16</t>
  </si>
  <si>
    <t>28.02.2022 15:47:00</t>
  </si>
  <si>
    <t>28.02.2022 17:01:26</t>
  </si>
  <si>
    <t>TEPEKÖY TARIMSAL SULAMA TR-1 35-16-L00268_47549739_56397137_56397137</t>
  </si>
  <si>
    <t>28.02.2022 13:28:10</t>
  </si>
  <si>
    <t>28.02.2022 16:02:00</t>
  </si>
  <si>
    <t>28.02.2022 11:24:04</t>
  </si>
  <si>
    <t>28.02.2022 11:45:58</t>
  </si>
  <si>
    <t>İSMET ORAY SULAMA GRUBU TR 35-27-M00242_DIREK TIPI TRAFO HUCRESI H01_2052873</t>
  </si>
  <si>
    <t>28.02.2022 08:11:05</t>
  </si>
  <si>
    <t>28.02.2022 09:55:23</t>
  </si>
  <si>
    <t>TR-88 35-16-L00088_953330911_953330911</t>
  </si>
  <si>
    <t>28.02.2022 16:43:48</t>
  </si>
  <si>
    <t>28.02.2022 18:13:58</t>
  </si>
  <si>
    <t>28.02.2022 07:07:40</t>
  </si>
  <si>
    <t>28.02.2022 10:34:14</t>
  </si>
  <si>
    <t>K-2361 35-02-K02361_910431916_910431916</t>
  </si>
  <si>
    <t>28.02.2022 20:20:50</t>
  </si>
  <si>
    <t>28.02.2022 21:23:14</t>
  </si>
  <si>
    <t>GÜMÜŞÇAY KÖK 45-73-M00477_SULAMA ÇIKIŞI M05_2056802</t>
  </si>
  <si>
    <t>28.02.2022 12:59:30</t>
  </si>
  <si>
    <t>28.02.2022 13:42:41</t>
  </si>
  <si>
    <t>DM-12/TR-12 45-72-L00940_956482207_956482207</t>
  </si>
  <si>
    <t>28.02.2022 11:57:03</t>
  </si>
  <si>
    <t>28.02.2022 15:56:45</t>
  </si>
  <si>
    <t>TR-131 35-19-L00131_95000658426_95000658426</t>
  </si>
  <si>
    <t>28.02.2022 13:09:16</t>
  </si>
  <si>
    <t>28.02.2022 19:05:40</t>
  </si>
  <si>
    <t>M-2014 35-01-M02014_910730226_910730226</t>
  </si>
  <si>
    <t>28.02.2022 09:03:12</t>
  </si>
  <si>
    <t>28.02.2022 10:44:25</t>
  </si>
  <si>
    <t>28.02.2022 19:56:46</t>
  </si>
  <si>
    <t>28.02.2022 20:43:05</t>
  </si>
  <si>
    <t>DM-1/40 45-71-M00052_953215553_953215553</t>
  </si>
  <si>
    <t>28.02.2022 18:51:01</t>
  </si>
  <si>
    <t>28.02.2022 21:42:53</t>
  </si>
  <si>
    <t>28.02.2022 09:00:49</t>
  </si>
  <si>
    <t>28.02.2022 09:29:08</t>
  </si>
  <si>
    <t>KIZILCAAVLU TR-7 35-29-L00572_950345268_950345268</t>
  </si>
  <si>
    <t>28.02.2022 08:10:26</t>
  </si>
  <si>
    <t>28.02.2022 09:43:40</t>
  </si>
  <si>
    <t>ULUCAK DM-2/17 35-27-M00859_95000618849_95000618849</t>
  </si>
  <si>
    <t>28.02.2022 11:25:49</t>
  </si>
  <si>
    <t>28.02.2022 13:33:42</t>
  </si>
  <si>
    <t>AKÖREN TR-19 KÖK 45-78-M00974_HatBaşıAyırıcı_53139380 M04_53139380</t>
  </si>
  <si>
    <t>28.02.2022 09:36:41</t>
  </si>
  <si>
    <t>28.02.2022 11:56:02</t>
  </si>
  <si>
    <t>ALİBEYLİ DM 45-80-M00064_ALİBEYLİ ŞEHİR-1 M07_72190769</t>
  </si>
  <si>
    <t>28.02.2022 17:30:49</t>
  </si>
  <si>
    <t>28.02.2022 17:56:40</t>
  </si>
  <si>
    <t>28.02.2022 16:11:38</t>
  </si>
  <si>
    <t>28.02.2022 20:24:19</t>
  </si>
  <si>
    <t>ARPADERE TR-1 35-24-M00083_955226544_955226544</t>
  </si>
  <si>
    <t>28.02.2022 20:38:06</t>
  </si>
  <si>
    <t>28.02.2022 22:05:29</t>
  </si>
  <si>
    <t>K-843 35-03-K00843_910461240_910461240</t>
  </si>
  <si>
    <t>28.02.2022 10:50:09</t>
  </si>
  <si>
    <t>28.02.2022 12:29:01</t>
  </si>
  <si>
    <t>28.02.2022 13:49:25</t>
  </si>
  <si>
    <t>28.02.2022 17:24:00</t>
  </si>
  <si>
    <t>28.02.2022 14:44:51</t>
  </si>
  <si>
    <t>28.02.2022 17:16:50</t>
  </si>
  <si>
    <t>TR-292 (İM-1/TR-2) 35-19-L00292_956669918_956669918</t>
  </si>
  <si>
    <t>28.02.2022 00:19:35</t>
  </si>
  <si>
    <t>28.02.2022 01:21:30</t>
  </si>
  <si>
    <t>28.02.2022 09:57:38</t>
  </si>
  <si>
    <t>28.02.2022 14:10:23</t>
  </si>
  <si>
    <t>DM12/TR4 45-73-M00094_945675454_945675454</t>
  </si>
  <si>
    <t>28.02.2022 18:20:00</t>
  </si>
  <si>
    <t>28.02.2022 20:40:21</t>
  </si>
  <si>
    <t>DM-3/27 (KÜTÜPHANE) 45-71-M00078_953211526_953211526</t>
  </si>
  <si>
    <t>28.02.2022 03:05:40</t>
  </si>
  <si>
    <t>28.02.2022 03:50:04</t>
  </si>
  <si>
    <t>TR-2/111 45-83-L00111_C C01_65875781</t>
  </si>
  <si>
    <t>28.02.2022 10:09:21</t>
  </si>
  <si>
    <t>28.02.2022 17:27:18</t>
  </si>
  <si>
    <t>KAYNARPINAR TR-2 35-21-L00115_B_56376250_56376250</t>
  </si>
  <si>
    <t>28.02.2022 20:00:24</t>
  </si>
  <si>
    <t>28.02.2022 21:35:55</t>
  </si>
  <si>
    <t>SÜTÇÜLER TR-1 35-27-M00408_B_56356197_56356197</t>
  </si>
  <si>
    <t>28.02.2022 21:17:17</t>
  </si>
  <si>
    <t>28.02.2022 21:40:25</t>
  </si>
  <si>
    <t>L-177 35-18-L00177_950442817_950442817</t>
  </si>
  <si>
    <t>28.02.2022 16:59:47</t>
  </si>
  <si>
    <t>01.03.2022 01:35:22</t>
  </si>
  <si>
    <t>TR-1/40 45-83-M00040_48104527_56401399_56401399</t>
  </si>
  <si>
    <t>28.02.2022 14:06:03</t>
  </si>
  <si>
    <t>28.02.2022 18:04:32</t>
  </si>
  <si>
    <t>28.02.2022 17:24:18</t>
  </si>
  <si>
    <t>28.02.2022 19:21:19</t>
  </si>
  <si>
    <t>K-996 35-02-K00996_99887898_99887898</t>
  </si>
  <si>
    <t>28.02.2022 19:07:40</t>
  </si>
  <si>
    <t>28.02.2022 21:24:43</t>
  </si>
  <si>
    <t>TR-106 TARIMSAL SULAMA 45-80-M01106_45-80-M01106_2352595</t>
  </si>
  <si>
    <t>28.02.2022 11:47:15</t>
  </si>
  <si>
    <t>28.02.2022 13:11:01</t>
  </si>
  <si>
    <t>M-331 35-02-M00331_B B1B_5845758</t>
  </si>
  <si>
    <t>28.02.2022 08:04:12</t>
  </si>
  <si>
    <t>28.02.2022 08:54:19</t>
  </si>
  <si>
    <t>28.02.2022 14:47:01</t>
  </si>
  <si>
    <t>28.02.2022 17:47:19</t>
  </si>
  <si>
    <t>KARATEKE TR-1 35-29-L00142_ H_66115852</t>
  </si>
  <si>
    <t>28.02.2022 18:33:05</t>
  </si>
  <si>
    <t>28.02.2022 18:52:09</t>
  </si>
  <si>
    <t>28.02.2022 11:05:23</t>
  </si>
  <si>
    <t>28.02.2022 14:49:56</t>
  </si>
  <si>
    <t>K-1428 35-01-K01428_DAĞITIM TRAFO K-1428 K03_2118436</t>
  </si>
  <si>
    <t>28.02.2022 09:01:39</t>
  </si>
  <si>
    <t>28.02.2022 18:59:34</t>
  </si>
  <si>
    <t>KÜÇÜKKALE TR-1 35-29-L00651_35-29-L00651_2376590</t>
  </si>
  <si>
    <t>28.02.2022 14:43:15</t>
  </si>
  <si>
    <t>28.02.2022 18:57:11</t>
  </si>
  <si>
    <t>28.02.2022 04:04:11</t>
  </si>
  <si>
    <t>28.02.2022 04:59:19</t>
  </si>
  <si>
    <t>L-90 ULAMIŞ YAREN 35-14-L00090_956633756_956633756</t>
  </si>
  <si>
    <t>28.02.2022 10:12:09</t>
  </si>
  <si>
    <t>28.02.2022 11:50:59</t>
  </si>
  <si>
    <t>KOCAOBA KÖK-7 35-30-L00200_KOCAOBA L04_72060170</t>
  </si>
  <si>
    <t>28.02.2022 09:40:39</t>
  </si>
  <si>
    <t>28.02.2022 10:42:32</t>
  </si>
  <si>
    <t>K-2425 35-04-K02425_99395685_99395685</t>
  </si>
  <si>
    <t>28.02.2022 09:22:23</t>
  </si>
  <si>
    <t>28.02.2022 10:49:14</t>
  </si>
  <si>
    <t>AŞAĞICUMA DM 35-16-M00103_AŞAĞICUMA M04_72040418</t>
  </si>
  <si>
    <t>28.02.2022 20:50:29</t>
  </si>
  <si>
    <t>28.02.2022 22:06:38</t>
  </si>
  <si>
    <t>L-18 35-14-L00018_956640754_956640754</t>
  </si>
  <si>
    <t>28.02.2022 14:16:56</t>
  </si>
  <si>
    <t>28.02.2022 15:53:20</t>
  </si>
  <si>
    <t>DM02/TR22 45-73-M00039_945682287_945682287</t>
  </si>
  <si>
    <t>28.02.2022 19:18:27</t>
  </si>
  <si>
    <t>28.02.2022 21:31:45</t>
  </si>
  <si>
    <t>KAVAKLIDERE TR-16 45-73-M01016_945658557_945658557</t>
  </si>
  <si>
    <t>28.02.2022 08:28:25</t>
  </si>
  <si>
    <t>28.02.2022 10:42:56</t>
  </si>
  <si>
    <t>K-3236 35-03-K03236_910366821_910366821</t>
  </si>
  <si>
    <t>28.02.2022 16:28:00</t>
  </si>
  <si>
    <t>28.02.2022 19:06:56</t>
  </si>
  <si>
    <t>K-1536 35-01-K01536_911295289_911295289</t>
  </si>
  <si>
    <t>28.02.2022 12:01:19</t>
  </si>
  <si>
    <t>28.02.2022 12:54:19</t>
  </si>
  <si>
    <t>28.02.2022 09:45:49</t>
  </si>
  <si>
    <t>28.02.2022 11:35:05</t>
  </si>
  <si>
    <t>ŞEMİKLER TM 35-04-A00003_ŞEMİKLER-4 K28_2311172</t>
  </si>
  <si>
    <t>28.02.2022 20:13:29</t>
  </si>
  <si>
    <t>28.02.2022 21:13:12</t>
  </si>
  <si>
    <t>KAVAKLIDERE TR-9 45-73-M00143_KAVAKLIDERE TR-7 M03_2317688</t>
  </si>
  <si>
    <t>28.02.2022 10:41:19</t>
  </si>
  <si>
    <t>28.02.2022 13:11:31</t>
  </si>
  <si>
    <t>K-50 35-01-K00050_914603945_914603945</t>
  </si>
  <si>
    <t>28.02.2022 13:11:44</t>
  </si>
  <si>
    <t>28.02.2022 16:34:18</t>
  </si>
  <si>
    <t>DM-3/21 (AKMESCİD GİRİŞ) 45-71-M00101_953199289_953199289</t>
  </si>
  <si>
    <t>28.02.2022 11:11:46</t>
  </si>
  <si>
    <t>28.02.2022 12:22:17</t>
  </si>
  <si>
    <t>YENİFOÇA TR-37 35-23-M00037_C_56377462_56377462</t>
  </si>
  <si>
    <t>28.02.2022 07:56:39</t>
  </si>
  <si>
    <t>28.02.2022 09:24:24</t>
  </si>
  <si>
    <t>GÖRDES TR-28 45-75-M00028_DIREK TIPI TRAFO HUCRESI H01_2090194</t>
  </si>
  <si>
    <t>28.02.2022 08:06:45</t>
  </si>
  <si>
    <t>28.02.2022 09:23:47</t>
  </si>
  <si>
    <t>ALAŞEHİR TR-72 45-73-M00072_945670041_945670041</t>
  </si>
  <si>
    <t>28.02.2022 16:26:42</t>
  </si>
  <si>
    <t>28.02.2022 18:35:49</t>
  </si>
  <si>
    <t>M-657 35-17-M00657_HatBaşıAyırıcı_72823570 M03_72823570</t>
  </si>
  <si>
    <t>28.02.2022 18:06:03</t>
  </si>
  <si>
    <t>28.02.2022 19:54:28</t>
  </si>
  <si>
    <t>KULA İM 45-77-A00001_KONURCA M01_2049991</t>
  </si>
  <si>
    <t>28.02.2022 11:38:49</t>
  </si>
  <si>
    <t>28.02.2022 11:41:39</t>
  </si>
  <si>
    <t>28.02.2022 09:24:34</t>
  </si>
  <si>
    <t>28.02.2022 10:38:50</t>
  </si>
  <si>
    <t>PAŞAKÖY TR-2 45-80-M00059__72410383_72410383</t>
  </si>
  <si>
    <t>28.02.2022 15:25:31</t>
  </si>
  <si>
    <t>28.02.2022 16:51:08</t>
  </si>
  <si>
    <t>ÇAKALTEPE TR-3 (PALAMUTARASI) 35-22-M00185_955272049_955272049</t>
  </si>
  <si>
    <t>28.02.2022 10:10:53</t>
  </si>
  <si>
    <t>28.02.2022 12:27:50</t>
  </si>
  <si>
    <t>BAĞARASI TR-13 35-23-M00360_950415810_950415810</t>
  </si>
  <si>
    <t>28.02.2022 18:33:26</t>
  </si>
  <si>
    <t>28.02.2022 19:53:30</t>
  </si>
  <si>
    <t>DENİZKÖY TR-1 35-30-M00594_DIREK TIPI TRAFO HUCRESI H01_2035871</t>
  </si>
  <si>
    <t>OG Trafo Kademe Ayarı</t>
  </si>
  <si>
    <t>28.02.2022 19:27:29</t>
  </si>
  <si>
    <t>28.02.2022 20:06:18</t>
  </si>
  <si>
    <t>ULUCAK DM-2/3 35-27-M00336_95000164358_95000164358</t>
  </si>
  <si>
    <t>28.02.2022 12:13:55</t>
  </si>
  <si>
    <t>28.02.2022 14:19:43</t>
  </si>
  <si>
    <t>İRFAN KARAOĞLU TARIMSAL SULAMA 45-71-M01106_953247437_953247437</t>
  </si>
  <si>
    <t>28.02.2022 12:57:19</t>
  </si>
  <si>
    <t>28.02.2022 17:19:41</t>
  </si>
  <si>
    <t>ULUDERBENT TR-4 45-73-M00541_45-73-M00541_2353034</t>
  </si>
  <si>
    <t>28.02.2022 19:54:59</t>
  </si>
  <si>
    <t>28.02.2022 23:53:32</t>
  </si>
  <si>
    <t>28.02.2022 08:17:01</t>
  </si>
  <si>
    <t>28.02.2022 08:19:50</t>
  </si>
  <si>
    <t>L-289 DEMET AKBAĞ TRAFO 35-18-L00289_950456292_950456292</t>
  </si>
  <si>
    <t>28.02.2022 15:36:00</t>
  </si>
  <si>
    <t>28.02.2022 21:36:18</t>
  </si>
  <si>
    <t>FIRDANLAR TR-3 45-76-M00227_60372400_60984249_60984249</t>
  </si>
  <si>
    <t>28.02.2022 17:08:53</t>
  </si>
  <si>
    <t>28.02.2022 18:51:56</t>
  </si>
  <si>
    <t>ARDIÇ TR-8 35-21-L00131__83437376_83437376</t>
  </si>
  <si>
    <t>28.02.2022 17:58:32</t>
  </si>
  <si>
    <t>28.02.2022 19:45:17</t>
  </si>
  <si>
    <t>28.02.2022 06:43:57</t>
  </si>
  <si>
    <t>28.02.2022 07:53:20</t>
  </si>
  <si>
    <t>SOMA TR-4 45-82-M00004_945541709_945541709</t>
  </si>
  <si>
    <t>28.02.2022 18:43:36</t>
  </si>
  <si>
    <t>28.02.2022 20:01:51</t>
  </si>
  <si>
    <t>BERGAMA TM 35-16-A00004_AŞAĞIKIRIKLAR-2 M07_2314063</t>
  </si>
  <si>
    <t>28.02.2022 12:07:30</t>
  </si>
  <si>
    <t>28.02.2022 12:29:50</t>
  </si>
  <si>
    <t>TR-2 DM (M-702) 35-30-M00702_955313674_955313674</t>
  </si>
  <si>
    <t>28.02.2022 09:35:18</t>
  </si>
  <si>
    <t>28.02.2022 13:13:01</t>
  </si>
  <si>
    <t>28.02.2022 15:26:31</t>
  </si>
  <si>
    <t>28.02.2022 18:24:21</t>
  </si>
  <si>
    <t>DM-14/13 45-71-M00562_953208817_953208817</t>
  </si>
  <si>
    <t>28.02.2022 21:43:40</t>
  </si>
  <si>
    <t>28.02.2022 23:25:57</t>
  </si>
  <si>
    <t>L-279 ERDİL SİTESİ 35-18-L00279_950438573_950438573</t>
  </si>
  <si>
    <t>28.02.2022 20:24:48</t>
  </si>
  <si>
    <t>28.02.2022 22:09:08</t>
  </si>
  <si>
    <t>28.02.2022 02:49:52</t>
  </si>
  <si>
    <t>28.02.2022 04:12:09</t>
  </si>
  <si>
    <t>28.02.2022 22:02:40</t>
  </si>
  <si>
    <t>01.03.2022 00:44:08</t>
  </si>
  <si>
    <t>GERELİ KÖYÜ KAVAKKUYU TR 4 35-15-M00221_DIREK TIPI TRAFO HUCRESI H01_2043190</t>
  </si>
  <si>
    <t>28.02.2022 10:07:04</t>
  </si>
  <si>
    <t>28.02.2022 11:43:49</t>
  </si>
  <si>
    <t>28.02.2022 14:18:33</t>
  </si>
  <si>
    <t>28.02.2022 19:51:39</t>
  </si>
  <si>
    <t>TÜRKELLİ TR-7 35-28-M00461_953370390_953370390</t>
  </si>
  <si>
    <t>28.02.2022 19:29:41</t>
  </si>
  <si>
    <t>28.02.2022 20:34:31</t>
  </si>
  <si>
    <t>M-2014 35-01-M02014_910586762_910586762</t>
  </si>
  <si>
    <t>28.02.2022 13:17:41</t>
  </si>
  <si>
    <t>28.02.2022 14:31:18</t>
  </si>
  <si>
    <t>M-3122 35-10-M03122_913087927_913087927</t>
  </si>
  <si>
    <t>28.02.2022 18:39:17</t>
  </si>
  <si>
    <t>28.02.2022 19:30:18</t>
  </si>
  <si>
    <t>ÇINARDİBİ KÖK 35-20-M00069_DERNEKLİ-BALCILAR-OSMANLAR-BAYRAMLAR-KAMBERLER M04_66050736</t>
  </si>
  <si>
    <t>28.02.2022 12:36:35</t>
  </si>
  <si>
    <t>28.02.2022 14:17:29</t>
  </si>
  <si>
    <t>AYAKLIKIRI TR-1 35-29-L00097_950321459_950321459</t>
  </si>
  <si>
    <t>28.02.2022 10:43:50</t>
  </si>
  <si>
    <t>28.02.2022 12:06:45</t>
  </si>
  <si>
    <t>K-4124 35-09-K04124_K-1321 K03_47239061</t>
  </si>
  <si>
    <t>28.02.2022 02:45:19</t>
  </si>
  <si>
    <t>28.02.2022 02:52:06</t>
  </si>
  <si>
    <t>TR-7(M-707) 35-30-M00707_C_56397616_56397616</t>
  </si>
  <si>
    <t>28.02.2022 12:58:03</t>
  </si>
  <si>
    <t>28.02.2022 14:54:35</t>
  </si>
  <si>
    <t>SEYİTOBA TR-1 45-80-L00177_915793292_915793292</t>
  </si>
  <si>
    <t>28.02.2022 00:06:11</t>
  </si>
  <si>
    <t>28.02.2022 01:46:55</t>
  </si>
  <si>
    <t>L-144 (ANKARALILAR SİTESİ) 35-18-L00144_950443858_950443858</t>
  </si>
  <si>
    <t>28.02.2022 09:06:51</t>
  </si>
  <si>
    <t>28.02.2022 10:41:39</t>
  </si>
  <si>
    <t>M-326 35-03-M00326_95001174039_95001174039</t>
  </si>
  <si>
    <t>28.02.2022 09:13:42</t>
  </si>
  <si>
    <t>28.02.2022 12:00:49</t>
  </si>
  <si>
    <t>TR-20 AYI BALIĞI 35-21-L00207_C_56377811_56377811</t>
  </si>
  <si>
    <t>28.02.2022 20:47:32</t>
  </si>
  <si>
    <t>01.03.2022 00:05:55</t>
  </si>
  <si>
    <t>M-2014 35-01-M02014_910333976_910333976</t>
  </si>
  <si>
    <t>28.02.2022 05:37:19</t>
  </si>
  <si>
    <t>28.02.2022 08:23:37</t>
  </si>
  <si>
    <t>K-3185 35-04-K03185_K-1088 K02_2118056</t>
  </si>
  <si>
    <t>28.02.2022 02:01:00</t>
  </si>
  <si>
    <t>28.02.2022 02:15:37</t>
  </si>
  <si>
    <t>K-4131 35-04-K04131_99470683_99470683</t>
  </si>
  <si>
    <t>28.02.2022 13:41:27</t>
  </si>
  <si>
    <t>28.02.2022 14:59:44</t>
  </si>
  <si>
    <t>L-92 ULAMIŞ MEZARLIK 35-14-L00092_956634049_956634049</t>
  </si>
  <si>
    <t>28.02.2022 12:22:05</t>
  </si>
  <si>
    <t>28.02.2022 17:32:54</t>
  </si>
  <si>
    <t>DM-16/21 45-71-M00587_953200358_953200358</t>
  </si>
  <si>
    <t>28.02.2022 07:35:53</t>
  </si>
  <si>
    <t>28.02.2022 10:54:29</t>
  </si>
  <si>
    <t>TR-47 35-15-M00047_950365202_950365202</t>
  </si>
  <si>
    <t>28.02.2022 22:16:31</t>
  </si>
  <si>
    <t>28.02.2022 23:44:44</t>
  </si>
  <si>
    <t>SALUR KÖK 45-75-M00062_HatBaşıAyırıcı_53135513 M03_53135513</t>
  </si>
  <si>
    <t>28.02.2022 12:07:25</t>
  </si>
  <si>
    <t>28.02.2022 12:56:22</t>
  </si>
  <si>
    <t>28.02.2022 16:05:43</t>
  </si>
  <si>
    <t>28.02.2022 17:15:24</t>
  </si>
  <si>
    <t>YANIKKÖY TR-1 35-28-M00215_D_56376905_56376905</t>
  </si>
  <si>
    <t>28.02.2022 08:53:41</t>
  </si>
  <si>
    <t>28.02.2022 09:54:23</t>
  </si>
  <si>
    <t>TR-125 ZEYTİNALANI 35-19-L00125_956684682_956684682</t>
  </si>
  <si>
    <t>28.02.2022 11:02:29</t>
  </si>
  <si>
    <t>28.02.2022 12:47:52</t>
  </si>
  <si>
    <t>28.02.2022 03:10:59</t>
  </si>
  <si>
    <t>28.02.2022 03:18:00</t>
  </si>
  <si>
    <t>HALİLBEYLİ GRUP SULAMA TR 35-27-M00654_DIREK TIPI TRAFO HUCRESI H01_2053692</t>
  </si>
  <si>
    <t>28.02.2022 11:59:07</t>
  </si>
  <si>
    <t>28.02.2022 13:46:27</t>
  </si>
  <si>
    <t>28.02.2022 09:59:00</t>
  </si>
  <si>
    <t>28.02.2022 18:02:04</t>
  </si>
  <si>
    <t>DM-2/40-A (SERİN SOKAK) 45-71-M00516_A_56404653_56404653</t>
  </si>
  <si>
    <t>28.02.2022 18:26:16</t>
  </si>
  <si>
    <t>28.02.2022 20:29:40</t>
  </si>
  <si>
    <t>K-4695 35-04-K04695_K-4729 K01_2119638</t>
  </si>
  <si>
    <t>28.02.2022 08:32:00</t>
  </si>
  <si>
    <t>28.02.2022 14:16:00</t>
  </si>
  <si>
    <t>AKSELENDİ İM 45-72-A00004_AKSELENDİ TR7 L11_75948385</t>
  </si>
  <si>
    <t>28.02.2022 09:19:30</t>
  </si>
  <si>
    <t>28.02.2022 14:44:58</t>
  </si>
  <si>
    <t>28.02.2022 19:54:51</t>
  </si>
  <si>
    <t>28.02.2022 20:26:00</t>
  </si>
  <si>
    <t>TR-67 35-16-L00067_953319652_953319652</t>
  </si>
  <si>
    <t>28.02.2022 11:39:00</t>
  </si>
  <si>
    <t>28.02.2022 15:59:00</t>
  </si>
  <si>
    <t>KARA KIZLAR TR-2 35-26-M00510_956608961_956608961</t>
  </si>
  <si>
    <t>28.02.2022 12:28:31</t>
  </si>
  <si>
    <t>28.02.2022 13:54:00</t>
  </si>
  <si>
    <t>M-2916 35-01-M02916_912237955_912237955</t>
  </si>
  <si>
    <t>28.02.2022 17:27:35</t>
  </si>
  <si>
    <t>28.02.2022 19:04:56</t>
  </si>
  <si>
    <t>28.02.2022 12:07:27</t>
  </si>
  <si>
    <t>28.02.2022 13:35:23</t>
  </si>
  <si>
    <t>DAĞARLAR KAYALAR TR-1 45-73-M00598_B_56401363_56401363</t>
  </si>
  <si>
    <t>28.02.2022 15:48:22</t>
  </si>
  <si>
    <t>28.02.2022 18:50:17</t>
  </si>
  <si>
    <t>28.02.2022 08:22:09</t>
  </si>
  <si>
    <t>28.02.2022 08:31:10</t>
  </si>
  <si>
    <t>28.02.2022 11:17:24</t>
  </si>
  <si>
    <t>28.02.2022 14:02:00</t>
  </si>
  <si>
    <t>K-3109 35-04-K03109_99204835_99204835</t>
  </si>
  <si>
    <t>28.02.2022 11:42:28</t>
  </si>
  <si>
    <t>28.02.2022 13:47:31</t>
  </si>
  <si>
    <t>PELİTALAN TR-1 45-71-M01570_953205696_953205696</t>
  </si>
  <si>
    <t>28.02.2022 20:47:13</t>
  </si>
  <si>
    <t>28.02.2022 23:13:40</t>
  </si>
  <si>
    <t>GENCERLER TR-5 35-20-L00042_35-20-L00042_2371365</t>
  </si>
  <si>
    <t>28.02.2022 16:42:09</t>
  </si>
  <si>
    <t>28.02.2022 17:15:48</t>
  </si>
  <si>
    <t>K-3428 35-08-K03428_941975520_941975520</t>
  </si>
  <si>
    <t>10.02.2022 17:27:13</t>
  </si>
  <si>
    <t>10.02.2022 18:35:50</t>
  </si>
  <si>
    <t>L-29 ÖZLİMANLAR 35-18-L00029_950461384_950461384</t>
  </si>
  <si>
    <t>18.02.2022 21:41:02</t>
  </si>
  <si>
    <t>POYRAZDAMLARI TR-11 45-78-M00576_KURTTUTAN GES M02_2328101</t>
  </si>
  <si>
    <t>14.02.2022 14:09:20</t>
  </si>
  <si>
    <t>14.02.2022 15:46:31</t>
  </si>
  <si>
    <t>CENNET MAHALLESİ TR-3 35-16-M00136_93539852_93539852</t>
  </si>
  <si>
    <t>27.02.2022 13:29:08</t>
  </si>
  <si>
    <t>27.02.2022 15:56:05</t>
  </si>
  <si>
    <t>K-409 35-02-K00409_962687553_962687553</t>
  </si>
  <si>
    <t>22.02.2022 14:00:42</t>
  </si>
  <si>
    <t>22.02.2022 16:38:07</t>
  </si>
  <si>
    <t>SARIGÖL TR-43 45-79-M00043_93554121_93554121</t>
  </si>
  <si>
    <t>18.02.2022 10:51:27</t>
  </si>
  <si>
    <t>18.02.2022 12:04:11</t>
  </si>
  <si>
    <t>ILIPINAR GES ÖZEL TR 35-23-M00350Ö_ M03_47276374</t>
  </si>
  <si>
    <t>03.02.2022 11:37:33</t>
  </si>
  <si>
    <t>03.02.2022 14:00:08</t>
  </si>
  <si>
    <t>K-928 35-04-K00928_L K928L2B_5812468</t>
  </si>
  <si>
    <t>02.02.2022 10:22:24</t>
  </si>
  <si>
    <t>02.02.2022 16:28:32</t>
  </si>
  <si>
    <t>DOĞUŞLAR TR-1 45-79-M00102_93555648_93555648</t>
  </si>
  <si>
    <t>10.02.2022 16:28:17</t>
  </si>
  <si>
    <t>10.02.2022 19:27:40</t>
  </si>
  <si>
    <t>M-332 35-02-M00332_93561721_93561721</t>
  </si>
  <si>
    <t>04.02.2022 05:23:23</t>
  </si>
  <si>
    <t>04.02.2022 06:21:23</t>
  </si>
  <si>
    <t>İNCECİKLER TR-1 35-16-L00256_953326556_953326556</t>
  </si>
  <si>
    <t>07.02.2022 15:19:57</t>
  </si>
  <si>
    <t>07.02.2022 17:17:56</t>
  </si>
  <si>
    <t>ASARLIK DM-3 35-28-M00178_93558516_93558516</t>
  </si>
  <si>
    <t>22.02.2022 18:30:52</t>
  </si>
  <si>
    <t>22.02.2022 19:33:05</t>
  </si>
  <si>
    <t>TR-1/60 45-72-M00060_93538851_93538851</t>
  </si>
  <si>
    <t>08.02.2022 17:05:59</t>
  </si>
  <si>
    <t>08.02.2022 18:26:41</t>
  </si>
  <si>
    <t>M-51 DOĞAKENT SİTESİ 35-14-M00051_956659423_956659423</t>
  </si>
  <si>
    <t>24.02.2022 11:14:08</t>
  </si>
  <si>
    <t>24.02.2022 15:44:02</t>
  </si>
  <si>
    <t>28.02.2022 16:47:53</t>
  </si>
  <si>
    <t>28.02.2022 17:40:22</t>
  </si>
  <si>
    <t>K-3749 35-08-K03749_97660667_97660667</t>
  </si>
  <si>
    <t>14.02.2022 11:22:27</t>
  </si>
  <si>
    <t>14.02.2022 13:00:13</t>
  </si>
  <si>
    <t>L-10 MEZARLIK YANI 35-14-L00010_956645392_956645392</t>
  </si>
  <si>
    <t>12.02.2022 14:46:23</t>
  </si>
  <si>
    <t>12.02.2022 16:13:58</t>
  </si>
  <si>
    <t>YASEMİN DM 35-19-M00002_HatBaşıAyırıcı_53137351 M02_53137351</t>
  </si>
  <si>
    <t>09.02.2022 11:57:37</t>
  </si>
  <si>
    <t>09.02.2022 13:34:30</t>
  </si>
  <si>
    <t>TR-25 35-30-L00025_972107236_972107236</t>
  </si>
  <si>
    <t>13.02.2022 07:39:10</t>
  </si>
  <si>
    <t>13.02.2022 08:39:59</t>
  </si>
  <si>
    <t>MAHMUTLAR TR-2 45-74-M00351_983972712_983972712</t>
  </si>
  <si>
    <t>03.02.2022 22:19:00</t>
  </si>
  <si>
    <t>03.02.2022 23:25:46</t>
  </si>
  <si>
    <t>KOLDERE KÖK 45-80-M00051_GES SANTRALİ M02_73403314</t>
  </si>
  <si>
    <t>13.02.2022 11:50:52</t>
  </si>
  <si>
    <t>13.02.2022 13:31:12</t>
  </si>
  <si>
    <t>L-300 DM 35-18-L00300_93539449_93539449</t>
  </si>
  <si>
    <t>22.02.2022 16:20:30</t>
  </si>
  <si>
    <t>22.02.2022 19:05:40</t>
  </si>
  <si>
    <t>26.02.2022 16:20:23</t>
  </si>
  <si>
    <t>26.02.2022 17:00:06</t>
  </si>
  <si>
    <t>M-900B 35-22-M00304_HAVAALANI M03_2334267</t>
  </si>
  <si>
    <t>10.02.2022 11:26:00</t>
  </si>
  <si>
    <t>10.02.2022 12:02:39</t>
  </si>
  <si>
    <t>SOLARUS GES KÖK 35-29-M00471_SOLARUS-5 GES M07_67116530</t>
  </si>
  <si>
    <t>21.02.2022 18:32:29</t>
  </si>
  <si>
    <t>21.02.2022 19:26:36</t>
  </si>
  <si>
    <t>POYRAZDAMLARI TR-11 45-78-M00576_KURTTUTAN GES M02_2106466</t>
  </si>
  <si>
    <t>09.02.2022 14:15:19</t>
  </si>
  <si>
    <t>09.02.2022 17:30:13</t>
  </si>
  <si>
    <t>TR-2/118 45-83-M00713_955142963_955142963</t>
  </si>
  <si>
    <t>08.02.2022 11:13:26</t>
  </si>
  <si>
    <t>08.02.2022 12:50:40</t>
  </si>
  <si>
    <t>MURADİYE DM-5 45-71-M00618_93532537_93532537</t>
  </si>
  <si>
    <t>23.02.2022 08:20:47</t>
  </si>
  <si>
    <t>23.02.2022 10:30:27</t>
  </si>
  <si>
    <t>YAKAKÖY TR-1 45-75-M00249_93542775_93542775</t>
  </si>
  <si>
    <t>27.02.2022 22:59:24</t>
  </si>
  <si>
    <t>28.02.2022 00:33:39</t>
  </si>
  <si>
    <t>M-646 35-17-M00646_961446058_961446058</t>
  </si>
  <si>
    <t>14.02.2022 14:20:12</t>
  </si>
  <si>
    <t>14.02.2022 15:50:18</t>
  </si>
  <si>
    <t>08.02.2022 22:59:07</t>
  </si>
  <si>
    <t>17.02.2022 14:26:48</t>
  </si>
  <si>
    <t>17.02.2022 21:54:18</t>
  </si>
  <si>
    <t>TR-647 MANİSA İL AFET ÖZEL 45-80-M02647Ö_DIREK TIPI TRAFO HUCRESI H01_2084291</t>
  </si>
  <si>
    <t>21.02.2022 09:11:01</t>
  </si>
  <si>
    <t>21.02.2022 09:56:36</t>
  </si>
  <si>
    <t>16.02.2022 08:27:48</t>
  </si>
  <si>
    <t>16.02.2022 11:47:46</t>
  </si>
  <si>
    <t>TR-10 (M-710) 35-30-M00710_955327077_955327077</t>
  </si>
  <si>
    <t>20.02.2022 11:40:36</t>
  </si>
  <si>
    <t>20.02.2022 14:28:02</t>
  </si>
  <si>
    <t>TATLIÇEŞME TR-1 45-77-L00208_93535734_93535734</t>
  </si>
  <si>
    <t>10.02.2022 21:35:43</t>
  </si>
  <si>
    <t>10.02.2022 22:46:52</t>
  </si>
  <si>
    <t>ALAŞEHİR TR-81 45-73-M00081_93557053_93557053</t>
  </si>
  <si>
    <t>18.02.2022 08:58:12</t>
  </si>
  <si>
    <t>18.02.2022 09:49:00</t>
  </si>
  <si>
    <t>AKHİSAR İM 45-72-A00001_DURASIL GES DM-2 M02_42777613</t>
  </si>
  <si>
    <t>03.02.2022 09:11:47</t>
  </si>
  <si>
    <t>03.02.2022 09:12:40</t>
  </si>
  <si>
    <t>POYRACIK TR-1 35-24-L00024_93561524_93561524</t>
  </si>
  <si>
    <t>21.02.2022 11:11:11</t>
  </si>
  <si>
    <t>21.02.2022 11:59:26</t>
  </si>
  <si>
    <t>TR-2/105 45-83-L00105_961353589_961353589</t>
  </si>
  <si>
    <t>25.02.2022 11:22:22</t>
  </si>
  <si>
    <t>25.02.2022 11:57:22</t>
  </si>
  <si>
    <t>ADALA DM 45-78-M00827_KÖYLER FİDERİ GİRİŞ M02_66113989</t>
  </si>
  <si>
    <t>21.02.2022 09:25:27</t>
  </si>
  <si>
    <t>21.02.2022 11:04:39</t>
  </si>
  <si>
    <t>FOÇALI GES KÖK 35-23-M00291_DİREKTEN GİRİŞ M02_72143837</t>
  </si>
  <si>
    <t>25.02.2022 08:37:40</t>
  </si>
  <si>
    <t>25.02.2022 10:58:43</t>
  </si>
  <si>
    <t>POYRAZDAMLARI TR-11 45-78-M00576_KURTTUTAN GES M02_2106465</t>
  </si>
  <si>
    <t>25.02.2022 12:08:31</t>
  </si>
  <si>
    <t>25.02.2022 13:45:06</t>
  </si>
  <si>
    <t>KISIK DM-1/TR-9 35-22-M00812_953090055_953090055</t>
  </si>
  <si>
    <t>09.02.2022 07:03:00</t>
  </si>
  <si>
    <t>09.02.2022 09:09:06</t>
  </si>
  <si>
    <t>BARBAROS TR-3 (TR-306) 35-19-M00484_966019113_966019113</t>
  </si>
  <si>
    <t>12.02.2022 11:02:45</t>
  </si>
  <si>
    <t>12.02.2022 14:18:15</t>
  </si>
  <si>
    <t>K-1362 35-02-K01362_93546786_93546786</t>
  </si>
  <si>
    <t>14.02.2022 12:58:08</t>
  </si>
  <si>
    <t>14.02.2022 16:46:52</t>
  </si>
  <si>
    <t>K-2729 35-04-K02729_967155550_967155550</t>
  </si>
  <si>
    <t>09.02.2022 09:48:24</t>
  </si>
  <si>
    <t>AKGEDİK TOKİ TR-2 45-71-M02125_AKGEDİK TOKİ TR-3 M02_78087676</t>
  </si>
  <si>
    <t>03.02.2022 07:47:56</t>
  </si>
  <si>
    <t>03.02.2022 11:09:06</t>
  </si>
  <si>
    <t>KAYMAKÇI TR-12 35-15-M00249_950397304_950397304</t>
  </si>
  <si>
    <t>13.02.2022 14:46:47</t>
  </si>
  <si>
    <t>13.02.2022 21:00:49</t>
  </si>
  <si>
    <t>YELKİ TR-10 (M-2338) 35-10-M02338_942777620_942777620</t>
  </si>
  <si>
    <t>28.02.2022 08:21:55</t>
  </si>
  <si>
    <t>28.02.2022 14:03:00</t>
  </si>
  <si>
    <t>TR-75 35-30-L00075_93548890_93548890</t>
  </si>
  <si>
    <t>25.02.2022 12:59:48</t>
  </si>
  <si>
    <t>25.02.2022 16:04:05</t>
  </si>
  <si>
    <t>K-3036 35-04-K03036_962687402_962687402</t>
  </si>
  <si>
    <t>12.02.2022 08:43:12</t>
  </si>
  <si>
    <t>12.02.2022 10:01:07</t>
  </si>
  <si>
    <t>KARAKUYU-7 35-26-M00446_93537958_93537958</t>
  </si>
  <si>
    <t>09.02.2022 12:24:57</t>
  </si>
  <si>
    <t>09.02.2022 13:54:00</t>
  </si>
  <si>
    <t>TR-5 35-19-L00005_972123986_972123986</t>
  </si>
  <si>
    <t>03.02.2022 10:08:42</t>
  </si>
  <si>
    <t>03.02.2022 19:41:49</t>
  </si>
  <si>
    <t>SİMKUR SİTESİ M-307 35-30-M00307_93551960_93551960</t>
  </si>
  <si>
    <t>14.02.2022 12:59:11</t>
  </si>
  <si>
    <t>14.02.2022 17:59:55</t>
  </si>
  <si>
    <t>AYASKENT-5 TR 35-16-M00014_93549473_93549473</t>
  </si>
  <si>
    <t>19.02.2022 17:08:21</t>
  </si>
  <si>
    <t>19.02.2022 20:53:36</t>
  </si>
  <si>
    <t>AKHİSAR İM 45-72-A00001_DURASIL GES DM-2 M03_42777611</t>
  </si>
  <si>
    <t>03.02.2022 09:12:37</t>
  </si>
  <si>
    <t>MERSİNLİ TR-1 45-78-M00935_93549171_93549171</t>
  </si>
  <si>
    <t>26.02.2022 23:38:49</t>
  </si>
  <si>
    <t>27.02.2022 01:10:18</t>
  </si>
  <si>
    <t>SOMA TR-12/1 45-82-M00089_915792690_915792690</t>
  </si>
  <si>
    <t>05.02.2022 10:49:10</t>
  </si>
  <si>
    <t>05.02.2022 12:05:43</t>
  </si>
  <si>
    <t>TR-47 45-77-L00047_93557672_93557672</t>
  </si>
  <si>
    <t>14.02.2022 12:28:33</t>
  </si>
  <si>
    <t>14.02.2022 14:08:49</t>
  </si>
  <si>
    <t>M-1251 35-01-M01251_910883159_910883159</t>
  </si>
  <si>
    <t>09.02.2022 08:33:58</t>
  </si>
  <si>
    <t>09.02.2022 09:15:36</t>
  </si>
  <si>
    <t>DAĞDERE TR-7 45-72-M00587_956524413_956524413</t>
  </si>
  <si>
    <t>28.02.2022 19:24:50</t>
  </si>
  <si>
    <t>28.02.2022 20:48:37</t>
  </si>
  <si>
    <t>K-255 35-02-K00255_962687403_962687403</t>
  </si>
  <si>
    <t>05.02.2022 15:05:36</t>
  </si>
  <si>
    <t>05.02.2022 23:11:05</t>
  </si>
  <si>
    <t>ERDELLİ TR-1 45-72-L00477_93559668_93559668</t>
  </si>
  <si>
    <t>26.02.2022 19:32:02</t>
  </si>
  <si>
    <t>26.02.2022 22:47:33</t>
  </si>
  <si>
    <t>DAĞKIZILCA-2 35-26-M00500_93552918_93552918</t>
  </si>
  <si>
    <t>18.02.2022 20:57:34</t>
  </si>
  <si>
    <t>18.02.2022 22:26:08</t>
  </si>
  <si>
    <t>KARAÇAM GES-3 ÖZEL TR 45-82-M00430Ö_ M01_44427628</t>
  </si>
  <si>
    <t>09.02.2022 18:01:00</t>
  </si>
  <si>
    <t>09.02.2022 20:59:30</t>
  </si>
  <si>
    <t>SYA GES ÖZEL TR 35-29-M00449Ö_ M01_47398946</t>
  </si>
  <si>
    <t>01.02.2022 15:35:45</t>
  </si>
  <si>
    <t>01.02.2022 17:11:12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</si>
</sst>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sz val="11"/>
      <color indexed="8"/>
      <name val="Calibri"/>
      <family val="2"/>
      <charset val="162"/>
    </font>
    <font>
      <b/>
      <sz val="11"/>
      <color theme="1"/>
      <name val="Times New Roman"/>
      <family val="1"/>
      <charset val="162"/>
    </font>
    <font>
      <sz val="11"/>
      <color theme="1"/>
      <name val="Times New Roman"/>
      <family val="1"/>
      <charset val="162"/>
    </font>
    <font>
      <b/>
      <vertAlign val="subscript"/>
      <sz val="11"/>
      <color theme="1"/>
      <name val="Times New Roman"/>
      <family val="1"/>
      <charset val="16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  <xf numFmtId="0" fontId="21" fillId="0" borderId="0"/>
  </cellStyleXfs>
  <cellXfs count="44">
    <xf numFmtId="0" fontId="0" fillId="0" borderId="0" xfId="0"/>
    <xf numFmtId="0" fontId="16" fillId="0" borderId="10" xfId="0" applyFont="1" applyBorder="1"/>
    <xf numFmtId="0" fontId="19" fillId="0" borderId="12" xfId="0" applyNumberFormat="1" applyFont="1" applyFill="1" applyBorder="1" applyAlignment="1" applyProtection="1">
      <alignment vertical="center" wrapText="1"/>
    </xf>
    <xf numFmtId="0" fontId="0" fillId="0" borderId="0" xfId="0" applyProtection="1"/>
    <xf numFmtId="0" fontId="19" fillId="0" borderId="10" xfId="0" applyNumberFormat="1" applyFont="1" applyFill="1" applyBorder="1" applyAlignment="1" applyProtection="1">
      <alignment vertical="center"/>
    </xf>
    <xf numFmtId="0" fontId="19" fillId="0" borderId="0" xfId="0" applyNumberFormat="1" applyFont="1" applyFill="1" applyBorder="1" applyAlignment="1" applyProtection="1">
      <alignment vertical="center"/>
    </xf>
    <xf numFmtId="0" fontId="19" fillId="0" borderId="0" xfId="0" applyNumberFormat="1" applyFont="1" applyFill="1" applyBorder="1" applyAlignment="1" applyProtection="1">
      <alignment vertical="center" wrapText="1"/>
    </xf>
    <xf numFmtId="1" fontId="19" fillId="0" borderId="0" xfId="0" applyNumberFormat="1" applyFont="1" applyFill="1" applyBorder="1" applyAlignment="1" applyProtection="1">
      <alignment vertical="center"/>
    </xf>
    <xf numFmtId="0" fontId="19" fillId="0" borderId="10" xfId="0" applyNumberFormat="1" applyFont="1" applyFill="1" applyBorder="1" applyAlignment="1" applyProtection="1">
      <alignment vertical="center" wrapText="1"/>
    </xf>
    <xf numFmtId="0" fontId="20" fillId="0" borderId="0" xfId="0" applyNumberFormat="1" applyFont="1" applyFill="1" applyBorder="1" applyAlignment="1" applyProtection="1">
      <alignment vertical="center" wrapText="1"/>
    </xf>
    <xf numFmtId="1" fontId="20" fillId="0" borderId="0" xfId="0" applyNumberFormat="1" applyFont="1" applyFill="1" applyBorder="1" applyAlignment="1" applyProtection="1">
      <alignment vertical="center" wrapText="1"/>
    </xf>
    <xf numFmtId="1" fontId="19" fillId="0" borderId="0" xfId="0" applyNumberFormat="1" applyFont="1" applyFill="1" applyBorder="1" applyAlignment="1" applyProtection="1">
      <alignment horizontal="left" vertical="center"/>
      <protection locked="0"/>
    </xf>
    <xf numFmtId="0" fontId="0" fillId="0" borderId="0" xfId="0" applyBorder="1"/>
    <xf numFmtId="0" fontId="0" fillId="0" borderId="0" xfId="0" applyAlignment="1">
      <alignment horizontal="center"/>
    </xf>
    <xf numFmtId="2" fontId="23" fillId="0" borderId="10" xfId="0" applyNumberFormat="1" applyFont="1" applyBorder="1" applyAlignment="1">
      <alignment horizontal="center" vertical="center" wrapText="1"/>
    </xf>
    <xf numFmtId="0" fontId="20" fillId="0" borderId="0" xfId="0" applyNumberFormat="1" applyFont="1" applyFill="1" applyBorder="1" applyAlignment="1" applyProtection="1">
      <alignment vertical="center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 applyAlignment="1">
      <alignment horizontal="center" vertical="center"/>
    </xf>
    <xf numFmtId="0" fontId="23" fillId="0" borderId="10" xfId="0" applyFont="1" applyBorder="1" applyAlignment="1">
      <alignment horizontal="center" vertical="center" wrapText="1"/>
    </xf>
    <xf numFmtId="2" fontId="0" fillId="0" borderId="10" xfId="0" applyNumberFormat="1" applyBorder="1" applyAlignment="1">
      <alignment horizontal="center"/>
    </xf>
    <xf numFmtId="0" fontId="22" fillId="0" borderId="0" xfId="0" applyFont="1" applyAlignment="1">
      <alignment horizontal="justify" vertical="center"/>
    </xf>
    <xf numFmtId="0" fontId="23" fillId="0" borderId="0" xfId="0" applyFont="1" applyAlignment="1">
      <alignment horizontal="left"/>
    </xf>
    <xf numFmtId="0" fontId="0" fillId="0" borderId="0" xfId="0" applyAlignment="1">
      <alignment horizontal="left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vertical="center" wrapText="1"/>
    </xf>
    <xf numFmtId="0" fontId="0" fillId="0" borderId="10" xfId="0" applyBorder="1" applyAlignment="1">
      <alignment horizontal="center" vertical="center"/>
    </xf>
    <xf numFmtId="0" fontId="22" fillId="0" borderId="10" xfId="0" applyFont="1" applyBorder="1" applyAlignment="1">
      <alignment horizontal="center" vertical="center" wrapText="1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 applyAlignment="1">
      <alignment horizontal="center" vertical="center"/>
    </xf>
    <xf numFmtId="0" fontId="19" fillId="0" borderId="11" xfId="0" applyNumberFormat="1" applyFont="1" applyFill="1" applyBorder="1" applyAlignment="1" applyProtection="1">
      <alignment horizontal="center" vertical="center" wrapText="1"/>
    </xf>
    <xf numFmtId="0" fontId="19" fillId="0" borderId="12" xfId="0" applyNumberFormat="1" applyFont="1" applyFill="1" applyBorder="1" applyAlignment="1" applyProtection="1">
      <alignment horizontal="center" vertical="center" wrapText="1"/>
    </xf>
    <xf numFmtId="0" fontId="19" fillId="0" borderId="10" xfId="0" applyNumberFormat="1" applyFont="1" applyFill="1" applyBorder="1" applyAlignment="1" applyProtection="1">
      <alignment horizontal="left" vertical="center"/>
    </xf>
    <xf numFmtId="0" fontId="19" fillId="0" borderId="10" xfId="0" applyNumberFormat="1" applyFont="1" applyFill="1" applyBorder="1" applyAlignment="1" applyProtection="1">
      <alignment horizontal="left" vertical="center" wrapText="1"/>
    </xf>
    <xf numFmtId="49" fontId="19" fillId="0" borderId="13" xfId="0" applyNumberFormat="1" applyFont="1" applyFill="1" applyBorder="1" applyAlignment="1" applyProtection="1">
      <alignment horizontal="left" vertical="center"/>
      <protection locked="0"/>
    </xf>
    <xf numFmtId="49" fontId="19" fillId="0" borderId="14" xfId="0" applyNumberFormat="1" applyFont="1" applyFill="1" applyBorder="1" applyAlignment="1" applyProtection="1">
      <alignment horizontal="left" vertical="center"/>
      <protection locked="0"/>
    </xf>
    <xf numFmtId="0" fontId="23" fillId="0" borderId="0" xfId="0" applyFont="1" applyAlignment="1">
      <alignment horizontal="left" vertical="center"/>
    </xf>
    <xf numFmtId="49" fontId="19" fillId="0" borderId="13" xfId="0" applyNumberFormat="1" applyFont="1" applyFill="1" applyBorder="1" applyAlignment="1" applyProtection="1">
      <alignment horizontal="left" vertical="center" wrapText="1"/>
      <protection locked="0"/>
    </xf>
    <xf numFmtId="49" fontId="19" fillId="0" borderId="14" xfId="0" applyNumberFormat="1" applyFont="1" applyFill="1" applyBorder="1" applyAlignment="1" applyProtection="1">
      <alignment horizontal="left" vertical="center" wrapText="1"/>
      <protection locked="0"/>
    </xf>
    <xf numFmtId="1" fontId="19" fillId="0" borderId="10" xfId="0" applyNumberFormat="1" applyFont="1" applyFill="1" applyBorder="1" applyAlignment="1" applyProtection="1">
      <alignment horizontal="left" vertical="center"/>
      <protection locked="0"/>
    </xf>
    <xf numFmtId="1" fontId="19" fillId="0" borderId="10" xfId="0" applyNumberFormat="1" applyFont="1" applyFill="1" applyBorder="1" applyAlignment="1" applyProtection="1">
      <alignment horizontal="left" vertical="center"/>
    </xf>
  </cellXfs>
  <cellStyles count="44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12" xfId="42"/>
    <cellStyle name="Normal 2" xfId="43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AE7585"/>
  <sheetViews>
    <sheetView workbookViewId="0">
      <pane ySplit="1" topLeftCell="A2" activePane="bottomLeft" state="frozen"/>
      <selection activeCell="C57" sqref="C57"/>
      <selection pane="bottomLeft"/>
    </sheetView>
  </sheetViews>
  <sheetFormatPr defaultColWidth="8.85546875" defaultRowHeight="15" x14ac:dyDescent="0.25"/>
  <cols>
    <col min="1" max="1" width="11" bestFit="1" customWidth="1"/>
    <col min="2" max="2" width="8.42578125" bestFit="1" customWidth="1"/>
    <col min="3" max="3" width="10" bestFit="1" customWidth="1"/>
    <col min="4" max="4" width="17.7109375" bestFit="1" customWidth="1"/>
    <col min="5" max="5" width="56.85546875" bestFit="1" customWidth="1"/>
    <col min="6" max="6" width="40.28515625" bestFit="1" customWidth="1"/>
    <col min="7" max="7" width="15.7109375" bestFit="1" customWidth="1"/>
    <col min="8" max="8" width="13.42578125" bestFit="1" customWidth="1"/>
    <col min="9" max="9" width="17.85546875" bestFit="1" customWidth="1"/>
    <col min="10" max="10" width="15.85546875" bestFit="1" customWidth="1"/>
    <col min="11" max="11" width="28.42578125" bestFit="1" customWidth="1"/>
    <col min="12" max="12" width="31.140625" bestFit="1" customWidth="1"/>
    <col min="13" max="13" width="14.85546875" bestFit="1" customWidth="1"/>
    <col min="14" max="14" width="17.28515625" bestFit="1" customWidth="1"/>
    <col min="15" max="15" width="42.85546875" bestFit="1" customWidth="1"/>
    <col min="16" max="16" width="42.7109375" bestFit="1" customWidth="1"/>
    <col min="17" max="18" width="44.42578125" bestFit="1" customWidth="1"/>
    <col min="19" max="19" width="47.7109375" bestFit="1" customWidth="1"/>
    <col min="20" max="20" width="47.42578125" bestFit="1" customWidth="1"/>
    <col min="21" max="21" width="42.140625" bestFit="1" customWidth="1"/>
    <col min="22" max="22" width="39.7109375" bestFit="1" customWidth="1"/>
    <col min="23" max="23" width="35" bestFit="1" customWidth="1"/>
    <col min="24" max="24" width="34.85546875" bestFit="1" customWidth="1"/>
    <col min="25" max="25" width="36.42578125" bestFit="1" customWidth="1"/>
    <col min="26" max="26" width="35.7109375" bestFit="1" customWidth="1"/>
    <col min="27" max="27" width="39.28515625" bestFit="1" customWidth="1"/>
    <col min="28" max="28" width="39.140625" bestFit="1" customWidth="1"/>
    <col min="29" max="29" width="33.42578125" bestFit="1" customWidth="1"/>
    <col min="30" max="30" width="33.28515625" bestFit="1" customWidth="1"/>
    <col min="31" max="31" width="30.42578125" bestFit="1" customWidth="1"/>
  </cols>
  <sheetData>
    <row r="1" spans="1:31" x14ac:dyDescent="0.25">
      <c r="A1" s="1" t="s">
        <v>29</v>
      </c>
      <c r="B1" s="1" t="s">
        <v>0</v>
      </c>
      <c r="C1" s="1" t="s">
        <v>30</v>
      </c>
      <c r="D1" s="1" t="s">
        <v>31</v>
      </c>
      <c r="E1" s="1" t="s">
        <v>32</v>
      </c>
      <c r="F1" s="1" t="s">
        <v>33</v>
      </c>
      <c r="G1" s="1" t="s">
        <v>34</v>
      </c>
      <c r="H1" s="1" t="s">
        <v>35</v>
      </c>
      <c r="I1" s="1" t="s">
        <v>36</v>
      </c>
      <c r="J1" s="1" t="s">
        <v>37</v>
      </c>
      <c r="K1" s="1" t="s">
        <v>38</v>
      </c>
      <c r="L1" s="1" t="s">
        <v>39</v>
      </c>
      <c r="M1" s="1" t="s">
        <v>40</v>
      </c>
      <c r="N1" s="1" t="s">
        <v>41</v>
      </c>
      <c r="O1" s="1" t="s">
        <v>42</v>
      </c>
      <c r="P1" s="1" t="s">
        <v>43</v>
      </c>
      <c r="Q1" s="1" t="s">
        <v>44</v>
      </c>
      <c r="R1" s="1" t="s">
        <v>45</v>
      </c>
      <c r="S1" s="1" t="s">
        <v>46</v>
      </c>
      <c r="T1" s="1" t="s">
        <v>47</v>
      </c>
      <c r="U1" s="1" t="s">
        <v>48</v>
      </c>
      <c r="V1" s="1" t="s">
        <v>49</v>
      </c>
      <c r="W1" s="1" t="s">
        <v>50</v>
      </c>
      <c r="X1" s="1" t="s">
        <v>51</v>
      </c>
      <c r="Y1" s="1" t="s">
        <v>52</v>
      </c>
      <c r="Z1" t="s">
        <v>53</v>
      </c>
      <c r="AA1" t="s">
        <v>54</v>
      </c>
      <c r="AB1" t="s">
        <v>55</v>
      </c>
      <c r="AC1" t="s">
        <v>56</v>
      </c>
      <c r="AD1" t="s">
        <v>57</v>
      </c>
      <c r="AE1" t="s">
        <v>58</v>
      </c>
    </row>
    <row r="2" spans="1:31" x14ac:dyDescent="0.25">
      <c r="A2">
        <v>2236806</v>
      </c>
      <c r="B2">
        <v>1</v>
      </c>
      <c r="C2" t="s">
        <v>80</v>
      </c>
      <c r="D2" t="s">
        <v>100</v>
      </c>
      <c r="E2" t="s">
        <v>132</v>
      </c>
      <c r="F2" t="s">
        <v>133</v>
      </c>
      <c r="G2" t="s">
        <v>134</v>
      </c>
      <c r="H2" t="s">
        <v>135</v>
      </c>
      <c r="I2" t="s">
        <v>136</v>
      </c>
      <c r="J2" t="s">
        <v>137</v>
      </c>
      <c r="K2" t="s">
        <v>138</v>
      </c>
      <c r="L2" t="s">
        <v>139</v>
      </c>
      <c r="M2" t="s">
        <v>140</v>
      </c>
      <c r="N2">
        <v>1.823055555</v>
      </c>
      <c r="O2">
        <v>0</v>
      </c>
      <c r="P2">
        <v>1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0.38157646121763777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0.38157646121763777</v>
      </c>
    </row>
    <row r="3" spans="1:31" x14ac:dyDescent="0.25">
      <c r="A3">
        <v>2236807</v>
      </c>
      <c r="B3">
        <v>1</v>
      </c>
      <c r="C3" t="s">
        <v>80</v>
      </c>
      <c r="D3" t="s">
        <v>98</v>
      </c>
      <c r="E3" t="s">
        <v>141</v>
      </c>
      <c r="F3" t="s">
        <v>142</v>
      </c>
      <c r="G3" t="s">
        <v>143</v>
      </c>
      <c r="H3" t="s">
        <v>135</v>
      </c>
      <c r="I3" t="s">
        <v>136</v>
      </c>
      <c r="J3" t="s">
        <v>137</v>
      </c>
      <c r="K3" t="s">
        <v>144</v>
      </c>
      <c r="L3" t="s">
        <v>145</v>
      </c>
      <c r="M3" t="s">
        <v>146</v>
      </c>
      <c r="N3">
        <v>5.1479333330000001</v>
      </c>
      <c r="O3">
        <v>0</v>
      </c>
      <c r="P3">
        <v>333</v>
      </c>
      <c r="Q3">
        <v>0</v>
      </c>
      <c r="R3">
        <v>0</v>
      </c>
      <c r="S3">
        <v>0</v>
      </c>
      <c r="T3">
        <v>11</v>
      </c>
      <c r="U3">
        <v>0</v>
      </c>
      <c r="V3">
        <v>0</v>
      </c>
      <c r="W3">
        <v>0</v>
      </c>
      <c r="X3">
        <v>414.94290460112387</v>
      </c>
      <c r="Y3">
        <v>0</v>
      </c>
      <c r="Z3">
        <v>0</v>
      </c>
      <c r="AA3">
        <v>0</v>
      </c>
      <c r="AB3">
        <v>39.749999339684216</v>
      </c>
      <c r="AC3">
        <v>0</v>
      </c>
      <c r="AD3">
        <v>0</v>
      </c>
      <c r="AE3">
        <v>454.69290394080809</v>
      </c>
    </row>
    <row r="4" spans="1:31" x14ac:dyDescent="0.25">
      <c r="A4">
        <v>2236809</v>
      </c>
      <c r="B4">
        <v>1</v>
      </c>
      <c r="C4" t="s">
        <v>80</v>
      </c>
      <c r="D4" t="s">
        <v>94</v>
      </c>
      <c r="E4" t="s">
        <v>132</v>
      </c>
      <c r="F4" t="s">
        <v>147</v>
      </c>
      <c r="G4" t="s">
        <v>148</v>
      </c>
      <c r="H4" t="s">
        <v>135</v>
      </c>
      <c r="I4" t="s">
        <v>136</v>
      </c>
      <c r="J4" t="s">
        <v>137</v>
      </c>
      <c r="K4" t="s">
        <v>138</v>
      </c>
      <c r="L4" t="s">
        <v>149</v>
      </c>
      <c r="M4" t="s">
        <v>150</v>
      </c>
      <c r="N4">
        <v>1.9344444439999999</v>
      </c>
      <c r="O4">
        <v>0</v>
      </c>
      <c r="P4">
        <v>9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2.4904056638234287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2.4904056638234287</v>
      </c>
    </row>
    <row r="5" spans="1:31" x14ac:dyDescent="0.25">
      <c r="A5">
        <v>2236814</v>
      </c>
      <c r="B5">
        <v>1</v>
      </c>
      <c r="C5" t="s">
        <v>80</v>
      </c>
      <c r="D5" t="s">
        <v>96</v>
      </c>
      <c r="E5" t="s">
        <v>132</v>
      </c>
      <c r="F5" t="s">
        <v>151</v>
      </c>
      <c r="G5" t="s">
        <v>152</v>
      </c>
      <c r="H5" t="s">
        <v>135</v>
      </c>
      <c r="I5" t="s">
        <v>136</v>
      </c>
      <c r="J5" t="s">
        <v>137</v>
      </c>
      <c r="K5" t="s">
        <v>138</v>
      </c>
      <c r="L5" t="s">
        <v>153</v>
      </c>
      <c r="M5" t="s">
        <v>154</v>
      </c>
      <c r="N5">
        <v>5.2147222219999998</v>
      </c>
      <c r="O5">
        <v>0</v>
      </c>
      <c r="P5">
        <v>1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3.8864704626672166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3.8864704626672166</v>
      </c>
    </row>
    <row r="6" spans="1:31" x14ac:dyDescent="0.25">
      <c r="A6">
        <v>2236817</v>
      </c>
      <c r="B6">
        <v>1</v>
      </c>
      <c r="C6" t="s">
        <v>80</v>
      </c>
      <c r="D6" t="s">
        <v>109</v>
      </c>
      <c r="E6" t="s">
        <v>132</v>
      </c>
      <c r="F6" t="s">
        <v>155</v>
      </c>
      <c r="G6" t="s">
        <v>148</v>
      </c>
      <c r="H6" t="s">
        <v>135</v>
      </c>
      <c r="I6" t="s">
        <v>136</v>
      </c>
      <c r="J6" t="s">
        <v>137</v>
      </c>
      <c r="K6" t="s">
        <v>138</v>
      </c>
      <c r="L6" t="s">
        <v>156</v>
      </c>
      <c r="M6" t="s">
        <v>157</v>
      </c>
      <c r="N6">
        <v>1.3955555550000001</v>
      </c>
      <c r="O6">
        <v>0</v>
      </c>
      <c r="P6">
        <v>0</v>
      </c>
      <c r="Q6">
        <v>0</v>
      </c>
      <c r="R6">
        <v>0</v>
      </c>
      <c r="S6">
        <v>0</v>
      </c>
      <c r="T6">
        <v>1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0.52648421748346663</v>
      </c>
      <c r="AC6">
        <v>0</v>
      </c>
      <c r="AD6">
        <v>0</v>
      </c>
      <c r="AE6">
        <v>0.52648421748346663</v>
      </c>
    </row>
    <row r="7" spans="1:31" x14ac:dyDescent="0.25">
      <c r="A7">
        <v>2236819</v>
      </c>
      <c r="B7">
        <v>1</v>
      </c>
      <c r="C7" t="s">
        <v>80</v>
      </c>
      <c r="D7" t="s">
        <v>96</v>
      </c>
      <c r="E7" t="s">
        <v>132</v>
      </c>
      <c r="F7" t="s">
        <v>158</v>
      </c>
      <c r="G7" t="s">
        <v>134</v>
      </c>
      <c r="H7" t="s">
        <v>135</v>
      </c>
      <c r="I7" t="s">
        <v>136</v>
      </c>
      <c r="J7" t="s">
        <v>137</v>
      </c>
      <c r="K7" t="s">
        <v>138</v>
      </c>
      <c r="L7" t="s">
        <v>159</v>
      </c>
      <c r="M7" t="s">
        <v>160</v>
      </c>
      <c r="N7">
        <v>7.0333333329999999</v>
      </c>
      <c r="O7">
        <v>0</v>
      </c>
      <c r="P7">
        <v>1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</row>
    <row r="8" spans="1:31" x14ac:dyDescent="0.25">
      <c r="A8">
        <v>2236820</v>
      </c>
      <c r="B8">
        <v>1</v>
      </c>
      <c r="C8" t="s">
        <v>80</v>
      </c>
      <c r="D8" t="s">
        <v>98</v>
      </c>
      <c r="E8" t="s">
        <v>161</v>
      </c>
      <c r="F8" t="s">
        <v>162</v>
      </c>
      <c r="G8" t="s">
        <v>143</v>
      </c>
      <c r="H8" t="s">
        <v>163</v>
      </c>
      <c r="I8" t="s">
        <v>136</v>
      </c>
      <c r="J8" t="s">
        <v>137</v>
      </c>
      <c r="K8" t="s">
        <v>144</v>
      </c>
      <c r="L8" t="s">
        <v>164</v>
      </c>
      <c r="M8" t="s">
        <v>165</v>
      </c>
      <c r="N8">
        <v>1.1499999999999999</v>
      </c>
      <c r="O8">
        <v>0</v>
      </c>
      <c r="P8">
        <v>764</v>
      </c>
      <c r="Q8">
        <v>6</v>
      </c>
      <c r="R8">
        <v>342</v>
      </c>
      <c r="S8">
        <v>2</v>
      </c>
      <c r="T8">
        <v>207</v>
      </c>
      <c r="U8">
        <v>1</v>
      </c>
      <c r="V8">
        <v>0</v>
      </c>
      <c r="W8">
        <v>0</v>
      </c>
      <c r="X8">
        <v>227.02535324042901</v>
      </c>
      <c r="Y8">
        <v>9.756822013810666</v>
      </c>
      <c r="Z8">
        <v>119.68912113771934</v>
      </c>
      <c r="AA8">
        <v>29.901976046514399</v>
      </c>
      <c r="AB8">
        <v>230.35994629165069</v>
      </c>
      <c r="AC8">
        <v>0</v>
      </c>
      <c r="AD8">
        <v>0</v>
      </c>
      <c r="AE8">
        <v>616.73321873012412</v>
      </c>
    </row>
    <row r="9" spans="1:31" x14ac:dyDescent="0.25">
      <c r="A9">
        <v>2236822</v>
      </c>
      <c r="B9">
        <v>1</v>
      </c>
      <c r="C9" t="s">
        <v>80</v>
      </c>
      <c r="D9" t="s">
        <v>96</v>
      </c>
      <c r="E9" t="s">
        <v>132</v>
      </c>
      <c r="F9" t="s">
        <v>166</v>
      </c>
      <c r="G9" t="s">
        <v>134</v>
      </c>
      <c r="H9" t="s">
        <v>135</v>
      </c>
      <c r="I9" t="s">
        <v>136</v>
      </c>
      <c r="J9" t="s">
        <v>137</v>
      </c>
      <c r="K9" t="s">
        <v>138</v>
      </c>
      <c r="L9" t="s">
        <v>167</v>
      </c>
      <c r="M9" t="s">
        <v>168</v>
      </c>
      <c r="N9">
        <v>7.438055555</v>
      </c>
      <c r="O9">
        <v>0</v>
      </c>
      <c r="P9">
        <v>1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1.219847940888889E-4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1.219847940888889E-4</v>
      </c>
    </row>
    <row r="10" spans="1:31" x14ac:dyDescent="0.25">
      <c r="A10">
        <v>2236825</v>
      </c>
      <c r="B10">
        <v>1</v>
      </c>
      <c r="C10" t="s">
        <v>80</v>
      </c>
      <c r="D10" t="s">
        <v>85</v>
      </c>
      <c r="E10" t="s">
        <v>132</v>
      </c>
      <c r="F10" t="s">
        <v>169</v>
      </c>
      <c r="G10" t="s">
        <v>170</v>
      </c>
      <c r="H10" t="s">
        <v>135</v>
      </c>
      <c r="I10" t="s">
        <v>136</v>
      </c>
      <c r="J10" t="s">
        <v>137</v>
      </c>
      <c r="K10" t="s">
        <v>138</v>
      </c>
      <c r="L10" t="s">
        <v>171</v>
      </c>
      <c r="M10" t="s">
        <v>172</v>
      </c>
      <c r="N10">
        <v>4.6305555549999999</v>
      </c>
      <c r="O10">
        <v>0</v>
      </c>
      <c r="P10">
        <v>19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23.032993918187479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23.032993918187479</v>
      </c>
    </row>
    <row r="11" spans="1:31" x14ac:dyDescent="0.25">
      <c r="A11">
        <v>2236826</v>
      </c>
      <c r="B11">
        <v>1</v>
      </c>
      <c r="C11" t="s">
        <v>81</v>
      </c>
      <c r="D11" t="s">
        <v>113</v>
      </c>
      <c r="E11" t="s">
        <v>161</v>
      </c>
      <c r="F11" t="s">
        <v>173</v>
      </c>
      <c r="G11" t="s">
        <v>174</v>
      </c>
      <c r="H11" t="s">
        <v>163</v>
      </c>
      <c r="I11" t="s">
        <v>136</v>
      </c>
      <c r="J11" t="s">
        <v>137</v>
      </c>
      <c r="K11" t="s">
        <v>138</v>
      </c>
      <c r="L11" t="s">
        <v>175</v>
      </c>
      <c r="M11" t="s">
        <v>176</v>
      </c>
      <c r="N11">
        <v>1.073611111</v>
      </c>
      <c r="O11">
        <v>0</v>
      </c>
      <c r="P11">
        <v>731</v>
      </c>
      <c r="Q11">
        <v>0</v>
      </c>
      <c r="R11">
        <v>93</v>
      </c>
      <c r="S11">
        <v>0</v>
      </c>
      <c r="T11">
        <v>74</v>
      </c>
      <c r="U11">
        <v>0</v>
      </c>
      <c r="V11">
        <v>0</v>
      </c>
      <c r="W11">
        <v>0</v>
      </c>
      <c r="X11">
        <v>128.96367666166293</v>
      </c>
      <c r="Y11">
        <v>0</v>
      </c>
      <c r="Z11">
        <v>33.97320301442015</v>
      </c>
      <c r="AA11">
        <v>0</v>
      </c>
      <c r="AB11">
        <v>50.802102265646084</v>
      </c>
      <c r="AC11">
        <v>0</v>
      </c>
      <c r="AD11">
        <v>0</v>
      </c>
      <c r="AE11">
        <v>213.73898194172918</v>
      </c>
    </row>
    <row r="12" spans="1:31" x14ac:dyDescent="0.25">
      <c r="A12">
        <v>2236827</v>
      </c>
      <c r="B12">
        <v>1</v>
      </c>
      <c r="C12" t="s">
        <v>80</v>
      </c>
      <c r="D12" t="s">
        <v>95</v>
      </c>
      <c r="E12" t="s">
        <v>177</v>
      </c>
      <c r="F12" t="s">
        <v>178</v>
      </c>
      <c r="G12" t="s">
        <v>179</v>
      </c>
      <c r="H12" t="s">
        <v>135</v>
      </c>
      <c r="I12" t="s">
        <v>136</v>
      </c>
      <c r="J12" t="s">
        <v>137</v>
      </c>
      <c r="K12" t="s">
        <v>138</v>
      </c>
      <c r="L12" t="s">
        <v>180</v>
      </c>
      <c r="M12" t="s">
        <v>181</v>
      </c>
      <c r="N12">
        <v>0.770277777</v>
      </c>
      <c r="O12">
        <v>0</v>
      </c>
      <c r="P12">
        <v>57</v>
      </c>
      <c r="Q12">
        <v>0</v>
      </c>
      <c r="R12">
        <v>0</v>
      </c>
      <c r="S12">
        <v>0</v>
      </c>
      <c r="T12">
        <v>1</v>
      </c>
      <c r="U12">
        <v>0</v>
      </c>
      <c r="V12">
        <v>0</v>
      </c>
      <c r="W12">
        <v>0</v>
      </c>
      <c r="X12">
        <v>11.934380193000697</v>
      </c>
      <c r="Y12">
        <v>0</v>
      </c>
      <c r="Z12">
        <v>0</v>
      </c>
      <c r="AA12">
        <v>0</v>
      </c>
      <c r="AB12">
        <v>7.2797274197899997E-2</v>
      </c>
      <c r="AC12">
        <v>0</v>
      </c>
      <c r="AD12">
        <v>0</v>
      </c>
      <c r="AE12">
        <v>12.007177467198597</v>
      </c>
    </row>
    <row r="13" spans="1:31" x14ac:dyDescent="0.25">
      <c r="A13">
        <v>2236830</v>
      </c>
      <c r="B13">
        <v>1</v>
      </c>
      <c r="C13" t="s">
        <v>80</v>
      </c>
      <c r="D13" t="s">
        <v>89</v>
      </c>
      <c r="E13" t="s">
        <v>182</v>
      </c>
      <c r="F13" t="s">
        <v>183</v>
      </c>
      <c r="G13" t="s">
        <v>174</v>
      </c>
      <c r="H13" t="s">
        <v>163</v>
      </c>
      <c r="I13" t="s">
        <v>136</v>
      </c>
      <c r="J13" t="s">
        <v>137</v>
      </c>
      <c r="K13" t="s">
        <v>138</v>
      </c>
      <c r="L13" t="s">
        <v>184</v>
      </c>
      <c r="M13" t="s">
        <v>185</v>
      </c>
      <c r="N13">
        <v>0.96916666600000001</v>
      </c>
      <c r="O13">
        <v>0</v>
      </c>
      <c r="P13">
        <v>31</v>
      </c>
      <c r="Q13">
        <v>0</v>
      </c>
      <c r="R13">
        <v>36</v>
      </c>
      <c r="S13">
        <v>4</v>
      </c>
      <c r="T13">
        <v>1</v>
      </c>
      <c r="U13">
        <v>0</v>
      </c>
      <c r="V13">
        <v>0</v>
      </c>
      <c r="W13">
        <v>0</v>
      </c>
      <c r="X13">
        <v>13.590045477282885</v>
      </c>
      <c r="Y13">
        <v>0</v>
      </c>
      <c r="Z13">
        <v>10.014573335676983</v>
      </c>
      <c r="AA13">
        <v>5.9565990358010001</v>
      </c>
      <c r="AB13">
        <v>0.21729602753646668</v>
      </c>
      <c r="AC13">
        <v>0</v>
      </c>
      <c r="AD13">
        <v>0</v>
      </c>
      <c r="AE13">
        <v>29.778513876297335</v>
      </c>
    </row>
    <row r="14" spans="1:31" x14ac:dyDescent="0.25">
      <c r="A14">
        <v>2236832</v>
      </c>
      <c r="B14">
        <v>1</v>
      </c>
      <c r="C14" t="s">
        <v>81</v>
      </c>
      <c r="D14" t="s">
        <v>124</v>
      </c>
      <c r="E14" t="s">
        <v>141</v>
      </c>
      <c r="F14" t="s">
        <v>186</v>
      </c>
      <c r="G14" t="s">
        <v>187</v>
      </c>
      <c r="H14" t="s">
        <v>135</v>
      </c>
      <c r="I14" t="s">
        <v>136</v>
      </c>
      <c r="J14" t="s">
        <v>137</v>
      </c>
      <c r="K14" t="s">
        <v>138</v>
      </c>
      <c r="L14" t="s">
        <v>188</v>
      </c>
      <c r="M14" t="s">
        <v>189</v>
      </c>
      <c r="N14">
        <v>0.94888888800000004</v>
      </c>
      <c r="O14">
        <v>0</v>
      </c>
      <c r="P14">
        <v>298</v>
      </c>
      <c r="Q14">
        <v>0</v>
      </c>
      <c r="R14">
        <v>0</v>
      </c>
      <c r="S14">
        <v>0</v>
      </c>
      <c r="T14">
        <v>23</v>
      </c>
      <c r="U14">
        <v>0</v>
      </c>
      <c r="V14">
        <v>0</v>
      </c>
      <c r="W14">
        <v>0</v>
      </c>
      <c r="X14">
        <v>58.063019868909635</v>
      </c>
      <c r="Y14">
        <v>0</v>
      </c>
      <c r="Z14">
        <v>0</v>
      </c>
      <c r="AA14">
        <v>0</v>
      </c>
      <c r="AB14">
        <v>4.4872176807147826</v>
      </c>
      <c r="AC14">
        <v>0</v>
      </c>
      <c r="AD14">
        <v>0</v>
      </c>
      <c r="AE14">
        <v>62.55023754962442</v>
      </c>
    </row>
    <row r="15" spans="1:31" x14ac:dyDescent="0.25">
      <c r="A15">
        <v>2236833</v>
      </c>
      <c r="B15">
        <v>1</v>
      </c>
      <c r="C15" t="s">
        <v>81</v>
      </c>
      <c r="D15" t="s">
        <v>117</v>
      </c>
      <c r="E15" t="s">
        <v>132</v>
      </c>
      <c r="F15" t="s">
        <v>190</v>
      </c>
      <c r="G15" t="s">
        <v>191</v>
      </c>
      <c r="H15" t="s">
        <v>135</v>
      </c>
      <c r="I15" t="s">
        <v>136</v>
      </c>
      <c r="J15" t="s">
        <v>137</v>
      </c>
      <c r="K15" t="s">
        <v>138</v>
      </c>
      <c r="L15" t="s">
        <v>192</v>
      </c>
      <c r="M15" t="s">
        <v>193</v>
      </c>
      <c r="N15">
        <v>0.65249999999999997</v>
      </c>
      <c r="O15">
        <v>0</v>
      </c>
      <c r="P15">
        <v>0</v>
      </c>
      <c r="Q15">
        <v>0</v>
      </c>
      <c r="R15">
        <v>0</v>
      </c>
      <c r="S15">
        <v>0</v>
      </c>
      <c r="T15">
        <v>1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1.1622326154787501</v>
      </c>
      <c r="AC15">
        <v>0</v>
      </c>
      <c r="AD15">
        <v>0</v>
      </c>
      <c r="AE15">
        <v>1.1622326154787501</v>
      </c>
    </row>
    <row r="16" spans="1:31" x14ac:dyDescent="0.25">
      <c r="A16">
        <v>2236834</v>
      </c>
      <c r="B16">
        <v>1</v>
      </c>
      <c r="C16" t="s">
        <v>80</v>
      </c>
      <c r="D16" t="s">
        <v>83</v>
      </c>
      <c r="E16" t="s">
        <v>194</v>
      </c>
      <c r="F16" t="s">
        <v>195</v>
      </c>
      <c r="G16" t="s">
        <v>196</v>
      </c>
      <c r="H16" t="s">
        <v>135</v>
      </c>
      <c r="I16" t="s">
        <v>136</v>
      </c>
      <c r="J16" t="s">
        <v>137</v>
      </c>
      <c r="K16" t="s">
        <v>144</v>
      </c>
      <c r="L16" t="s">
        <v>197</v>
      </c>
      <c r="M16" t="s">
        <v>198</v>
      </c>
      <c r="N16">
        <v>0.318685</v>
      </c>
      <c r="O16">
        <v>0</v>
      </c>
      <c r="P16">
        <v>166</v>
      </c>
      <c r="Q16">
        <v>0</v>
      </c>
      <c r="R16">
        <v>0</v>
      </c>
      <c r="S16">
        <v>0</v>
      </c>
      <c r="T16">
        <v>6</v>
      </c>
      <c r="U16">
        <v>0</v>
      </c>
      <c r="V16">
        <v>0</v>
      </c>
      <c r="W16">
        <v>0</v>
      </c>
      <c r="X16">
        <v>26.733523194844445</v>
      </c>
      <c r="Y16">
        <v>0</v>
      </c>
      <c r="Z16">
        <v>0</v>
      </c>
      <c r="AA16">
        <v>0</v>
      </c>
      <c r="AB16">
        <v>1.0818965745482223</v>
      </c>
      <c r="AC16">
        <v>0</v>
      </c>
      <c r="AD16">
        <v>0</v>
      </c>
      <c r="AE16">
        <v>27.815419769392665</v>
      </c>
    </row>
    <row r="17" spans="1:31" x14ac:dyDescent="0.25">
      <c r="A17">
        <v>2236835</v>
      </c>
      <c r="B17">
        <v>1</v>
      </c>
      <c r="C17" t="s">
        <v>80</v>
      </c>
      <c r="D17" t="s">
        <v>100</v>
      </c>
      <c r="E17" t="s">
        <v>132</v>
      </c>
      <c r="F17" t="s">
        <v>199</v>
      </c>
      <c r="G17" t="s">
        <v>170</v>
      </c>
      <c r="H17" t="s">
        <v>135</v>
      </c>
      <c r="I17" t="s">
        <v>136</v>
      </c>
      <c r="J17" t="s">
        <v>137</v>
      </c>
      <c r="K17" t="s">
        <v>138</v>
      </c>
      <c r="L17" t="s">
        <v>200</v>
      </c>
      <c r="M17" t="s">
        <v>201</v>
      </c>
      <c r="N17">
        <v>7.6574999999999998</v>
      </c>
      <c r="O17">
        <v>0</v>
      </c>
      <c r="P17">
        <v>0</v>
      </c>
      <c r="Q17">
        <v>0</v>
      </c>
      <c r="R17">
        <v>0</v>
      </c>
      <c r="S17">
        <v>0</v>
      </c>
      <c r="T17">
        <v>1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</row>
    <row r="18" spans="1:31" x14ac:dyDescent="0.25">
      <c r="A18">
        <v>2236836</v>
      </c>
      <c r="B18">
        <v>1</v>
      </c>
      <c r="C18" t="s">
        <v>80</v>
      </c>
      <c r="D18" t="s">
        <v>103</v>
      </c>
      <c r="E18" t="s">
        <v>141</v>
      </c>
      <c r="F18" t="s">
        <v>202</v>
      </c>
      <c r="G18" t="s">
        <v>143</v>
      </c>
      <c r="H18" t="s">
        <v>135</v>
      </c>
      <c r="I18" t="s">
        <v>136</v>
      </c>
      <c r="J18" t="s">
        <v>137</v>
      </c>
      <c r="K18" t="s">
        <v>144</v>
      </c>
      <c r="L18" t="s">
        <v>203</v>
      </c>
      <c r="M18" t="s">
        <v>204</v>
      </c>
      <c r="N18">
        <v>6.570972222</v>
      </c>
      <c r="O18">
        <v>0</v>
      </c>
      <c r="P18">
        <v>130</v>
      </c>
      <c r="Q18">
        <v>0</v>
      </c>
      <c r="R18">
        <v>6</v>
      </c>
      <c r="S18">
        <v>0</v>
      </c>
      <c r="T18">
        <v>5</v>
      </c>
      <c r="U18">
        <v>0</v>
      </c>
      <c r="V18">
        <v>0</v>
      </c>
      <c r="W18">
        <v>0</v>
      </c>
      <c r="X18">
        <v>208.03876040768424</v>
      </c>
      <c r="Y18">
        <v>0</v>
      </c>
      <c r="Z18">
        <v>8.7645360269550263</v>
      </c>
      <c r="AA18">
        <v>0</v>
      </c>
      <c r="AB18">
        <v>6.4165503793797782</v>
      </c>
      <c r="AC18">
        <v>0</v>
      </c>
      <c r="AD18">
        <v>0</v>
      </c>
      <c r="AE18">
        <v>223.21984681401904</v>
      </c>
    </row>
    <row r="19" spans="1:31" x14ac:dyDescent="0.25">
      <c r="A19">
        <v>2236839</v>
      </c>
      <c r="B19">
        <v>1</v>
      </c>
      <c r="C19" t="s">
        <v>80</v>
      </c>
      <c r="D19" t="s">
        <v>88</v>
      </c>
      <c r="E19" t="s">
        <v>132</v>
      </c>
      <c r="F19" t="s">
        <v>205</v>
      </c>
      <c r="G19" t="s">
        <v>191</v>
      </c>
      <c r="H19" t="s">
        <v>135</v>
      </c>
      <c r="I19" t="s">
        <v>136</v>
      </c>
      <c r="J19" t="s">
        <v>137</v>
      </c>
      <c r="K19" t="s">
        <v>138</v>
      </c>
      <c r="L19" t="s">
        <v>206</v>
      </c>
      <c r="M19" t="s">
        <v>207</v>
      </c>
      <c r="N19">
        <v>5.9811111109999997</v>
      </c>
      <c r="O19">
        <v>0</v>
      </c>
      <c r="P19">
        <v>11</v>
      </c>
      <c r="Q19">
        <v>0</v>
      </c>
      <c r="R19">
        <v>0</v>
      </c>
      <c r="S19">
        <v>0</v>
      </c>
      <c r="T19">
        <v>2</v>
      </c>
      <c r="U19">
        <v>0</v>
      </c>
      <c r="V19">
        <v>0</v>
      </c>
      <c r="W19">
        <v>0</v>
      </c>
      <c r="X19">
        <v>16.010730253113397</v>
      </c>
      <c r="Y19">
        <v>0</v>
      </c>
      <c r="Z19">
        <v>0</v>
      </c>
      <c r="AA19">
        <v>0</v>
      </c>
      <c r="AB19">
        <v>10.728762281936536</v>
      </c>
      <c r="AC19">
        <v>0</v>
      </c>
      <c r="AD19">
        <v>0</v>
      </c>
      <c r="AE19">
        <v>26.739492535049934</v>
      </c>
    </row>
    <row r="20" spans="1:31" x14ac:dyDescent="0.25">
      <c r="A20">
        <v>2236844</v>
      </c>
      <c r="B20">
        <v>1</v>
      </c>
      <c r="C20" t="s">
        <v>80</v>
      </c>
      <c r="D20" t="s">
        <v>96</v>
      </c>
      <c r="E20" t="s">
        <v>132</v>
      </c>
      <c r="F20" t="s">
        <v>208</v>
      </c>
      <c r="G20" t="s">
        <v>152</v>
      </c>
      <c r="H20" t="s">
        <v>135</v>
      </c>
      <c r="I20" t="s">
        <v>136</v>
      </c>
      <c r="J20" t="s">
        <v>137</v>
      </c>
      <c r="K20" t="s">
        <v>138</v>
      </c>
      <c r="L20" t="s">
        <v>209</v>
      </c>
      <c r="M20" t="s">
        <v>210</v>
      </c>
      <c r="N20">
        <v>5.5197222220000004</v>
      </c>
      <c r="O20">
        <v>0</v>
      </c>
      <c r="P20">
        <v>1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0.37120606583759996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0.37120606583759996</v>
      </c>
    </row>
    <row r="21" spans="1:31" x14ac:dyDescent="0.25">
      <c r="A21">
        <v>2236847</v>
      </c>
      <c r="B21">
        <v>1</v>
      </c>
      <c r="C21" t="s">
        <v>80</v>
      </c>
      <c r="D21" t="s">
        <v>88</v>
      </c>
      <c r="E21" t="s">
        <v>182</v>
      </c>
      <c r="F21" t="s">
        <v>211</v>
      </c>
      <c r="G21" t="s">
        <v>143</v>
      </c>
      <c r="H21" t="s">
        <v>163</v>
      </c>
      <c r="I21" t="s">
        <v>136</v>
      </c>
      <c r="J21" t="s">
        <v>137</v>
      </c>
      <c r="K21" t="s">
        <v>144</v>
      </c>
      <c r="L21" t="s">
        <v>212</v>
      </c>
      <c r="M21" t="s">
        <v>213</v>
      </c>
      <c r="N21">
        <v>8.1</v>
      </c>
      <c r="O21">
        <v>0</v>
      </c>
      <c r="P21">
        <v>382</v>
      </c>
      <c r="Q21">
        <v>0</v>
      </c>
      <c r="R21">
        <v>0</v>
      </c>
      <c r="S21">
        <v>0</v>
      </c>
      <c r="T21">
        <v>15</v>
      </c>
      <c r="U21">
        <v>0</v>
      </c>
      <c r="V21">
        <v>0</v>
      </c>
      <c r="W21">
        <v>0</v>
      </c>
      <c r="X21">
        <v>871.59362620872696</v>
      </c>
      <c r="Y21">
        <v>0</v>
      </c>
      <c r="Z21">
        <v>0</v>
      </c>
      <c r="AA21">
        <v>0</v>
      </c>
      <c r="AB21">
        <v>92.382938121408031</v>
      </c>
      <c r="AC21">
        <v>0</v>
      </c>
      <c r="AD21">
        <v>0</v>
      </c>
      <c r="AE21">
        <v>963.97656433013503</v>
      </c>
    </row>
    <row r="22" spans="1:31" x14ac:dyDescent="0.25">
      <c r="A22">
        <v>2236849</v>
      </c>
      <c r="B22">
        <v>1</v>
      </c>
      <c r="C22" t="s">
        <v>80</v>
      </c>
      <c r="D22" t="s">
        <v>88</v>
      </c>
      <c r="E22" t="s">
        <v>177</v>
      </c>
      <c r="F22" t="s">
        <v>214</v>
      </c>
      <c r="G22" t="s">
        <v>215</v>
      </c>
      <c r="H22" t="s">
        <v>135</v>
      </c>
      <c r="I22" t="s">
        <v>136</v>
      </c>
      <c r="J22" t="s">
        <v>137</v>
      </c>
      <c r="K22" t="s">
        <v>138</v>
      </c>
      <c r="L22" t="s">
        <v>216</v>
      </c>
      <c r="M22" t="s">
        <v>217</v>
      </c>
      <c r="N22">
        <v>2.5338888879999999</v>
      </c>
      <c r="O22">
        <v>0</v>
      </c>
      <c r="P22">
        <v>108</v>
      </c>
      <c r="Q22">
        <v>0</v>
      </c>
      <c r="R22">
        <v>0</v>
      </c>
      <c r="S22">
        <v>0</v>
      </c>
      <c r="T22">
        <v>14</v>
      </c>
      <c r="U22">
        <v>0</v>
      </c>
      <c r="V22">
        <v>0</v>
      </c>
      <c r="W22">
        <v>0</v>
      </c>
      <c r="X22">
        <v>79.321999709856399</v>
      </c>
      <c r="Y22">
        <v>0</v>
      </c>
      <c r="Z22">
        <v>0</v>
      </c>
      <c r="AA22">
        <v>0</v>
      </c>
      <c r="AB22">
        <v>45.487958593715732</v>
      </c>
      <c r="AC22">
        <v>0</v>
      </c>
      <c r="AD22">
        <v>0</v>
      </c>
      <c r="AE22">
        <v>124.80995830357213</v>
      </c>
    </row>
    <row r="23" spans="1:31" x14ac:dyDescent="0.25">
      <c r="A23">
        <v>2236852</v>
      </c>
      <c r="B23">
        <v>1</v>
      </c>
      <c r="C23" t="s">
        <v>81</v>
      </c>
      <c r="D23" t="s">
        <v>119</v>
      </c>
      <c r="E23" t="s">
        <v>182</v>
      </c>
      <c r="F23" t="s">
        <v>218</v>
      </c>
      <c r="G23" t="s">
        <v>219</v>
      </c>
      <c r="H23" t="s">
        <v>163</v>
      </c>
      <c r="I23" t="s">
        <v>136</v>
      </c>
      <c r="J23" t="s">
        <v>137</v>
      </c>
      <c r="K23" t="s">
        <v>138</v>
      </c>
      <c r="L23" t="s">
        <v>220</v>
      </c>
      <c r="M23" t="s">
        <v>221</v>
      </c>
      <c r="N23">
        <v>3.4580555550000001</v>
      </c>
      <c r="O23">
        <v>0</v>
      </c>
      <c r="P23">
        <v>259</v>
      </c>
      <c r="Q23">
        <v>16</v>
      </c>
      <c r="R23">
        <v>30</v>
      </c>
      <c r="S23">
        <v>0</v>
      </c>
      <c r="T23">
        <v>19</v>
      </c>
      <c r="U23">
        <v>0</v>
      </c>
      <c r="V23">
        <v>0</v>
      </c>
      <c r="W23">
        <v>0</v>
      </c>
      <c r="X23">
        <v>235.32195516617639</v>
      </c>
      <c r="Y23">
        <v>23.24764608833398</v>
      </c>
      <c r="Z23">
        <v>22.680137521645911</v>
      </c>
      <c r="AA23">
        <v>0</v>
      </c>
      <c r="AB23">
        <v>37.59641426386878</v>
      </c>
      <c r="AC23">
        <v>0</v>
      </c>
      <c r="AD23">
        <v>0</v>
      </c>
      <c r="AE23">
        <v>318.84615304002506</v>
      </c>
    </row>
    <row r="24" spans="1:31" x14ac:dyDescent="0.25">
      <c r="A24">
        <v>2236856</v>
      </c>
      <c r="B24">
        <v>1</v>
      </c>
      <c r="C24" t="s">
        <v>80</v>
      </c>
      <c r="D24" t="s">
        <v>83</v>
      </c>
      <c r="E24" t="s">
        <v>141</v>
      </c>
      <c r="F24" t="s">
        <v>222</v>
      </c>
      <c r="G24" t="s">
        <v>134</v>
      </c>
      <c r="H24" t="s">
        <v>135</v>
      </c>
      <c r="I24" t="s">
        <v>136</v>
      </c>
      <c r="J24" t="s">
        <v>137</v>
      </c>
      <c r="K24" t="s">
        <v>138</v>
      </c>
      <c r="L24" t="s">
        <v>223</v>
      </c>
      <c r="M24" t="s">
        <v>224</v>
      </c>
      <c r="N24">
        <v>3.4302777770000001</v>
      </c>
      <c r="O24">
        <v>0</v>
      </c>
      <c r="P24">
        <v>211</v>
      </c>
      <c r="Q24">
        <v>0</v>
      </c>
      <c r="R24">
        <v>0</v>
      </c>
      <c r="S24">
        <v>0</v>
      </c>
      <c r="T24">
        <v>1</v>
      </c>
      <c r="U24">
        <v>0</v>
      </c>
      <c r="V24">
        <v>0</v>
      </c>
      <c r="W24">
        <v>0</v>
      </c>
      <c r="X24">
        <v>290.68846800053154</v>
      </c>
      <c r="Y24">
        <v>0</v>
      </c>
      <c r="Z24">
        <v>0</v>
      </c>
      <c r="AA24">
        <v>0</v>
      </c>
      <c r="AB24">
        <v>0.56250858417075777</v>
      </c>
      <c r="AC24">
        <v>0</v>
      </c>
      <c r="AD24">
        <v>0</v>
      </c>
      <c r="AE24">
        <v>291.2509765847023</v>
      </c>
    </row>
    <row r="25" spans="1:31" x14ac:dyDescent="0.25">
      <c r="A25">
        <v>2236858</v>
      </c>
      <c r="B25">
        <v>1</v>
      </c>
      <c r="C25" t="s">
        <v>81</v>
      </c>
      <c r="D25" t="s">
        <v>118</v>
      </c>
      <c r="E25" t="s">
        <v>132</v>
      </c>
      <c r="F25" t="s">
        <v>225</v>
      </c>
      <c r="G25" t="s">
        <v>148</v>
      </c>
      <c r="H25" t="s">
        <v>135</v>
      </c>
      <c r="I25" t="s">
        <v>136</v>
      </c>
      <c r="J25" t="s">
        <v>137</v>
      </c>
      <c r="K25" t="s">
        <v>138</v>
      </c>
      <c r="L25" t="s">
        <v>226</v>
      </c>
      <c r="M25" t="s">
        <v>227</v>
      </c>
      <c r="N25">
        <v>4.2041666659999999</v>
      </c>
      <c r="O25">
        <v>0</v>
      </c>
      <c r="P25">
        <v>1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1.2020377863133833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1.2020377863133833</v>
      </c>
    </row>
    <row r="26" spans="1:31" x14ac:dyDescent="0.25">
      <c r="A26">
        <v>2236865</v>
      </c>
      <c r="B26">
        <v>1</v>
      </c>
      <c r="C26" t="s">
        <v>80</v>
      </c>
      <c r="D26" t="s">
        <v>107</v>
      </c>
      <c r="E26" t="s">
        <v>177</v>
      </c>
      <c r="F26" t="s">
        <v>228</v>
      </c>
      <c r="G26" t="s">
        <v>179</v>
      </c>
      <c r="H26" t="s">
        <v>135</v>
      </c>
      <c r="I26" t="s">
        <v>136</v>
      </c>
      <c r="J26" t="s">
        <v>137</v>
      </c>
      <c r="K26" t="s">
        <v>138</v>
      </c>
      <c r="L26" t="s">
        <v>229</v>
      </c>
      <c r="M26" t="s">
        <v>230</v>
      </c>
      <c r="N26">
        <v>5.6</v>
      </c>
      <c r="O26">
        <v>0</v>
      </c>
      <c r="P26">
        <v>41</v>
      </c>
      <c r="Q26">
        <v>0</v>
      </c>
      <c r="R26">
        <v>0</v>
      </c>
      <c r="S26">
        <v>0</v>
      </c>
      <c r="T26">
        <v>37</v>
      </c>
      <c r="U26">
        <v>0</v>
      </c>
      <c r="V26">
        <v>0</v>
      </c>
      <c r="W26">
        <v>0</v>
      </c>
      <c r="X26">
        <v>72.318532352218952</v>
      </c>
      <c r="Y26">
        <v>0</v>
      </c>
      <c r="Z26">
        <v>0</v>
      </c>
      <c r="AA26">
        <v>0</v>
      </c>
      <c r="AB26">
        <v>100.97887410250101</v>
      </c>
      <c r="AC26">
        <v>0</v>
      </c>
      <c r="AD26">
        <v>0</v>
      </c>
      <c r="AE26">
        <v>173.29740645471998</v>
      </c>
    </row>
    <row r="27" spans="1:31" x14ac:dyDescent="0.25">
      <c r="A27">
        <v>2236866</v>
      </c>
      <c r="B27">
        <v>1</v>
      </c>
      <c r="C27" t="s">
        <v>80</v>
      </c>
      <c r="D27" t="s">
        <v>105</v>
      </c>
      <c r="E27" t="s">
        <v>132</v>
      </c>
      <c r="F27" t="s">
        <v>231</v>
      </c>
      <c r="G27" t="s">
        <v>148</v>
      </c>
      <c r="H27" t="s">
        <v>135</v>
      </c>
      <c r="I27" t="s">
        <v>136</v>
      </c>
      <c r="J27" t="s">
        <v>137</v>
      </c>
      <c r="K27" t="s">
        <v>138</v>
      </c>
      <c r="L27" t="s">
        <v>232</v>
      </c>
      <c r="M27" t="s">
        <v>233</v>
      </c>
      <c r="N27">
        <v>1.105</v>
      </c>
      <c r="O27">
        <v>0</v>
      </c>
      <c r="P27">
        <v>3</v>
      </c>
      <c r="Q27">
        <v>0</v>
      </c>
      <c r="R27">
        <v>0</v>
      </c>
      <c r="S27">
        <v>0</v>
      </c>
      <c r="T27">
        <v>1</v>
      </c>
      <c r="U27">
        <v>0</v>
      </c>
      <c r="V27">
        <v>0</v>
      </c>
      <c r="W27">
        <v>0</v>
      </c>
      <c r="X27">
        <v>1.1919844306295035</v>
      </c>
      <c r="Y27">
        <v>0</v>
      </c>
      <c r="Z27">
        <v>0</v>
      </c>
      <c r="AA27">
        <v>0</v>
      </c>
      <c r="AB27">
        <v>0.45088442254855998</v>
      </c>
      <c r="AC27">
        <v>0</v>
      </c>
      <c r="AD27">
        <v>0</v>
      </c>
      <c r="AE27">
        <v>1.6428688531780635</v>
      </c>
    </row>
    <row r="28" spans="1:31" x14ac:dyDescent="0.25">
      <c r="A28">
        <v>2236870</v>
      </c>
      <c r="B28">
        <v>1</v>
      </c>
      <c r="C28" t="s">
        <v>80</v>
      </c>
      <c r="D28" t="s">
        <v>111</v>
      </c>
      <c r="E28" t="s">
        <v>177</v>
      </c>
      <c r="F28" t="s">
        <v>234</v>
      </c>
      <c r="G28" t="s">
        <v>235</v>
      </c>
      <c r="H28" t="s">
        <v>135</v>
      </c>
      <c r="I28" t="s">
        <v>136</v>
      </c>
      <c r="J28" t="s">
        <v>137</v>
      </c>
      <c r="K28" t="s">
        <v>138</v>
      </c>
      <c r="L28" t="s">
        <v>236</v>
      </c>
      <c r="M28" t="s">
        <v>237</v>
      </c>
      <c r="N28">
        <v>9.1644444440000008</v>
      </c>
      <c r="O28">
        <v>0</v>
      </c>
      <c r="P28">
        <v>161</v>
      </c>
      <c r="Q28">
        <v>0</v>
      </c>
      <c r="R28">
        <v>0</v>
      </c>
      <c r="S28">
        <v>0</v>
      </c>
      <c r="T28">
        <v>2</v>
      </c>
      <c r="U28">
        <v>0</v>
      </c>
      <c r="V28">
        <v>0</v>
      </c>
      <c r="W28">
        <v>0</v>
      </c>
      <c r="X28">
        <v>393.94412562153406</v>
      </c>
      <c r="Y28">
        <v>0</v>
      </c>
      <c r="Z28">
        <v>0</v>
      </c>
      <c r="AA28">
        <v>0</v>
      </c>
      <c r="AB28">
        <v>0.83947285724306675</v>
      </c>
      <c r="AC28">
        <v>0</v>
      </c>
      <c r="AD28">
        <v>0</v>
      </c>
      <c r="AE28">
        <v>394.78359847877715</v>
      </c>
    </row>
    <row r="29" spans="1:31" x14ac:dyDescent="0.25">
      <c r="A29">
        <v>2236876</v>
      </c>
      <c r="B29">
        <v>1</v>
      </c>
      <c r="C29" t="s">
        <v>81</v>
      </c>
      <c r="D29" t="s">
        <v>112</v>
      </c>
      <c r="E29" t="s">
        <v>132</v>
      </c>
      <c r="F29" t="s">
        <v>238</v>
      </c>
      <c r="G29" t="s">
        <v>148</v>
      </c>
      <c r="H29" t="s">
        <v>135</v>
      </c>
      <c r="I29" t="s">
        <v>136</v>
      </c>
      <c r="J29" t="s">
        <v>137</v>
      </c>
      <c r="K29" t="s">
        <v>138</v>
      </c>
      <c r="L29" t="s">
        <v>239</v>
      </c>
      <c r="M29" t="s">
        <v>240</v>
      </c>
      <c r="N29">
        <v>1.916388888</v>
      </c>
      <c r="O29">
        <v>0</v>
      </c>
      <c r="P29">
        <v>1</v>
      </c>
      <c r="Q29">
        <v>0</v>
      </c>
      <c r="R29">
        <v>0</v>
      </c>
      <c r="S29">
        <v>0</v>
      </c>
      <c r="T29">
        <v>1</v>
      </c>
      <c r="U29">
        <v>0</v>
      </c>
      <c r="V29">
        <v>0</v>
      </c>
      <c r="W29">
        <v>0</v>
      </c>
      <c r="X29">
        <v>0.60313713054241114</v>
      </c>
      <c r="Y29">
        <v>0</v>
      </c>
      <c r="Z29">
        <v>0</v>
      </c>
      <c r="AA29">
        <v>0</v>
      </c>
      <c r="AB29">
        <v>3.9844090977600001E-3</v>
      </c>
      <c r="AC29">
        <v>0</v>
      </c>
      <c r="AD29">
        <v>0</v>
      </c>
      <c r="AE29">
        <v>0.60712153964017113</v>
      </c>
    </row>
    <row r="30" spans="1:31" x14ac:dyDescent="0.25">
      <c r="A30">
        <v>2236877</v>
      </c>
      <c r="B30">
        <v>1</v>
      </c>
      <c r="C30" t="s">
        <v>80</v>
      </c>
      <c r="D30" t="s">
        <v>109</v>
      </c>
      <c r="E30" t="s">
        <v>132</v>
      </c>
      <c r="F30" t="s">
        <v>241</v>
      </c>
      <c r="G30" t="s">
        <v>148</v>
      </c>
      <c r="H30" t="s">
        <v>135</v>
      </c>
      <c r="I30" t="s">
        <v>136</v>
      </c>
      <c r="J30" t="s">
        <v>137</v>
      </c>
      <c r="K30" t="s">
        <v>138</v>
      </c>
      <c r="L30" t="s">
        <v>242</v>
      </c>
      <c r="M30" t="s">
        <v>243</v>
      </c>
      <c r="N30">
        <v>2.113888888</v>
      </c>
      <c r="O30">
        <v>0</v>
      </c>
      <c r="P30">
        <v>3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0.95410126578433341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0.95410126578433341</v>
      </c>
    </row>
    <row r="31" spans="1:31" x14ac:dyDescent="0.25">
      <c r="A31">
        <v>2236878</v>
      </c>
      <c r="B31">
        <v>1</v>
      </c>
      <c r="C31" t="s">
        <v>80</v>
      </c>
      <c r="D31" t="s">
        <v>83</v>
      </c>
      <c r="E31" t="s">
        <v>182</v>
      </c>
      <c r="F31" t="s">
        <v>244</v>
      </c>
      <c r="G31" t="s">
        <v>152</v>
      </c>
      <c r="H31" t="s">
        <v>163</v>
      </c>
      <c r="I31" t="s">
        <v>136</v>
      </c>
      <c r="J31" t="s">
        <v>3</v>
      </c>
      <c r="K31" t="s">
        <v>138</v>
      </c>
      <c r="L31" t="s">
        <v>245</v>
      </c>
      <c r="M31" t="s">
        <v>246</v>
      </c>
      <c r="N31">
        <v>3.150833333</v>
      </c>
      <c r="O31">
        <v>0</v>
      </c>
      <c r="P31">
        <v>3774</v>
      </c>
      <c r="Q31">
        <v>0</v>
      </c>
      <c r="R31">
        <v>0</v>
      </c>
      <c r="S31">
        <v>1</v>
      </c>
      <c r="T31">
        <v>151</v>
      </c>
      <c r="U31">
        <v>0</v>
      </c>
      <c r="V31">
        <v>1</v>
      </c>
      <c r="W31">
        <v>0</v>
      </c>
      <c r="X31">
        <v>2896.5482396719617</v>
      </c>
      <c r="Y31">
        <v>0</v>
      </c>
      <c r="Z31">
        <v>0</v>
      </c>
      <c r="AA31">
        <v>4.5300476964565553</v>
      </c>
      <c r="AB31">
        <v>472.6529214019792</v>
      </c>
      <c r="AC31">
        <v>0</v>
      </c>
      <c r="AD31">
        <v>41.386943852220298</v>
      </c>
      <c r="AE31">
        <v>3415.1181526226178</v>
      </c>
    </row>
    <row r="32" spans="1:31" x14ac:dyDescent="0.25">
      <c r="A32">
        <v>2236882</v>
      </c>
      <c r="B32">
        <v>1</v>
      </c>
      <c r="C32" t="s">
        <v>80</v>
      </c>
      <c r="D32" t="s">
        <v>108</v>
      </c>
      <c r="E32" t="s">
        <v>141</v>
      </c>
      <c r="F32" t="s">
        <v>247</v>
      </c>
      <c r="G32" t="s">
        <v>248</v>
      </c>
      <c r="H32" t="s">
        <v>135</v>
      </c>
      <c r="I32" t="s">
        <v>136</v>
      </c>
      <c r="J32" t="s">
        <v>137</v>
      </c>
      <c r="K32" t="s">
        <v>138</v>
      </c>
      <c r="L32" t="s">
        <v>249</v>
      </c>
      <c r="M32" t="s">
        <v>250</v>
      </c>
      <c r="N32">
        <v>1.1755555550000001</v>
      </c>
      <c r="O32">
        <v>0</v>
      </c>
      <c r="P32">
        <v>77</v>
      </c>
      <c r="Q32">
        <v>0</v>
      </c>
      <c r="R32">
        <v>6</v>
      </c>
      <c r="S32">
        <v>0</v>
      </c>
      <c r="T32">
        <v>4</v>
      </c>
      <c r="U32">
        <v>0</v>
      </c>
      <c r="V32">
        <v>0</v>
      </c>
      <c r="W32">
        <v>0</v>
      </c>
      <c r="X32">
        <v>9.7151312108280177</v>
      </c>
      <c r="Y32">
        <v>0</v>
      </c>
      <c r="Z32">
        <v>0.22423502196243555</v>
      </c>
      <c r="AA32">
        <v>0</v>
      </c>
      <c r="AB32">
        <v>4.6252547128836978</v>
      </c>
      <c r="AC32">
        <v>0</v>
      </c>
      <c r="AD32">
        <v>0</v>
      </c>
      <c r="AE32">
        <v>14.56462094567415</v>
      </c>
    </row>
    <row r="33" spans="1:31" x14ac:dyDescent="0.25">
      <c r="A33">
        <v>2236884</v>
      </c>
      <c r="B33">
        <v>1</v>
      </c>
      <c r="C33" t="s">
        <v>80</v>
      </c>
      <c r="D33" t="s">
        <v>82</v>
      </c>
      <c r="E33" t="s">
        <v>132</v>
      </c>
      <c r="F33" t="s">
        <v>251</v>
      </c>
      <c r="G33" t="s">
        <v>148</v>
      </c>
      <c r="H33" t="s">
        <v>135</v>
      </c>
      <c r="I33" t="s">
        <v>136</v>
      </c>
      <c r="J33" t="s">
        <v>137</v>
      </c>
      <c r="K33" t="s">
        <v>138</v>
      </c>
      <c r="L33" t="s">
        <v>252</v>
      </c>
      <c r="M33" t="s">
        <v>253</v>
      </c>
      <c r="N33">
        <v>1.776944444</v>
      </c>
      <c r="O33">
        <v>0</v>
      </c>
      <c r="P33">
        <v>0</v>
      </c>
      <c r="Q33">
        <v>0</v>
      </c>
      <c r="R33">
        <v>0</v>
      </c>
      <c r="S33">
        <v>0</v>
      </c>
      <c r="T33">
        <v>1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1.59388352349905</v>
      </c>
      <c r="AC33">
        <v>0</v>
      </c>
      <c r="AD33">
        <v>0</v>
      </c>
      <c r="AE33">
        <v>1.59388352349905</v>
      </c>
    </row>
    <row r="34" spans="1:31" x14ac:dyDescent="0.25">
      <c r="A34">
        <v>2236885</v>
      </c>
      <c r="B34">
        <v>1</v>
      </c>
      <c r="C34" t="s">
        <v>81</v>
      </c>
      <c r="D34" t="s">
        <v>112</v>
      </c>
      <c r="E34" t="s">
        <v>132</v>
      </c>
      <c r="F34" t="s">
        <v>254</v>
      </c>
      <c r="G34" t="s">
        <v>148</v>
      </c>
      <c r="H34" t="s">
        <v>135</v>
      </c>
      <c r="I34" t="s">
        <v>136</v>
      </c>
      <c r="J34" t="s">
        <v>137</v>
      </c>
      <c r="K34" t="s">
        <v>138</v>
      </c>
      <c r="L34" t="s">
        <v>255</v>
      </c>
      <c r="M34" t="s">
        <v>256</v>
      </c>
      <c r="N34">
        <v>0.75805555499999999</v>
      </c>
      <c r="O34">
        <v>0</v>
      </c>
      <c r="P34">
        <v>1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9.2902728087057795E-2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9.2902728087057795E-2</v>
      </c>
    </row>
    <row r="35" spans="1:31" x14ac:dyDescent="0.25">
      <c r="A35">
        <v>2236889</v>
      </c>
      <c r="B35">
        <v>1</v>
      </c>
      <c r="C35" t="s">
        <v>80</v>
      </c>
      <c r="D35" t="s">
        <v>92</v>
      </c>
      <c r="E35" t="s">
        <v>132</v>
      </c>
      <c r="F35" t="s">
        <v>257</v>
      </c>
      <c r="G35" t="s">
        <v>134</v>
      </c>
      <c r="H35" t="s">
        <v>135</v>
      </c>
      <c r="I35" t="s">
        <v>136</v>
      </c>
      <c r="J35" t="s">
        <v>137</v>
      </c>
      <c r="K35" t="s">
        <v>138</v>
      </c>
      <c r="L35" t="s">
        <v>258</v>
      </c>
      <c r="M35" t="s">
        <v>259</v>
      </c>
      <c r="N35">
        <v>2.929166666</v>
      </c>
      <c r="O35">
        <v>0</v>
      </c>
      <c r="P35">
        <v>2</v>
      </c>
      <c r="Q35">
        <v>0</v>
      </c>
      <c r="R35">
        <v>0</v>
      </c>
      <c r="S35">
        <v>0</v>
      </c>
      <c r="T35">
        <v>1</v>
      </c>
      <c r="U35">
        <v>0</v>
      </c>
      <c r="V35">
        <v>0</v>
      </c>
      <c r="W35">
        <v>0</v>
      </c>
      <c r="X35">
        <v>2.0591214157455822</v>
      </c>
      <c r="Y35">
        <v>0</v>
      </c>
      <c r="Z35">
        <v>0</v>
      </c>
      <c r="AA35">
        <v>0</v>
      </c>
      <c r="AB35">
        <v>8.2587961422003335</v>
      </c>
      <c r="AC35">
        <v>0</v>
      </c>
      <c r="AD35">
        <v>0</v>
      </c>
      <c r="AE35">
        <v>10.317917557945915</v>
      </c>
    </row>
    <row r="36" spans="1:31" x14ac:dyDescent="0.25">
      <c r="A36">
        <v>2236891</v>
      </c>
      <c r="B36">
        <v>1</v>
      </c>
      <c r="C36" t="s">
        <v>81</v>
      </c>
      <c r="D36" t="s">
        <v>114</v>
      </c>
      <c r="E36" t="s">
        <v>182</v>
      </c>
      <c r="F36" t="s">
        <v>260</v>
      </c>
      <c r="G36" t="s">
        <v>174</v>
      </c>
      <c r="H36" t="s">
        <v>163</v>
      </c>
      <c r="I36" t="s">
        <v>261</v>
      </c>
      <c r="J36" t="s">
        <v>137</v>
      </c>
      <c r="K36" t="s">
        <v>138</v>
      </c>
      <c r="L36" t="s">
        <v>262</v>
      </c>
      <c r="M36" t="s">
        <v>263</v>
      </c>
      <c r="N36">
        <v>4.1666665999999998E-2</v>
      </c>
      <c r="O36">
        <v>0</v>
      </c>
      <c r="P36">
        <v>8978</v>
      </c>
      <c r="Q36">
        <v>0</v>
      </c>
      <c r="R36">
        <v>101</v>
      </c>
      <c r="S36">
        <v>9</v>
      </c>
      <c r="T36">
        <v>1729</v>
      </c>
      <c r="U36">
        <v>0</v>
      </c>
      <c r="V36">
        <v>24</v>
      </c>
      <c r="W36">
        <v>0</v>
      </c>
      <c r="X36">
        <v>66.519713465236151</v>
      </c>
      <c r="Y36">
        <v>0</v>
      </c>
      <c r="Z36">
        <v>0.50402591398449981</v>
      </c>
      <c r="AA36">
        <v>9.0506069129825004</v>
      </c>
      <c r="AB36">
        <v>48.097292871338993</v>
      </c>
      <c r="AC36">
        <v>0</v>
      </c>
      <c r="AD36">
        <v>33.754289253033669</v>
      </c>
      <c r="AE36">
        <v>157.92592841657583</v>
      </c>
    </row>
    <row r="37" spans="1:31" x14ac:dyDescent="0.25">
      <c r="A37">
        <v>2236895</v>
      </c>
      <c r="B37">
        <v>1</v>
      </c>
      <c r="C37" t="s">
        <v>81</v>
      </c>
      <c r="D37" t="s">
        <v>115</v>
      </c>
      <c r="E37" t="s">
        <v>194</v>
      </c>
      <c r="F37" t="s">
        <v>264</v>
      </c>
      <c r="G37" t="s">
        <v>179</v>
      </c>
      <c r="H37" t="s">
        <v>135</v>
      </c>
      <c r="I37" t="s">
        <v>136</v>
      </c>
      <c r="J37" t="s">
        <v>137</v>
      </c>
      <c r="K37" t="s">
        <v>138</v>
      </c>
      <c r="L37" t="s">
        <v>265</v>
      </c>
      <c r="M37" t="s">
        <v>266</v>
      </c>
      <c r="N37">
        <v>4.2580555550000003</v>
      </c>
      <c r="O37">
        <v>0</v>
      </c>
      <c r="P37">
        <v>23</v>
      </c>
      <c r="Q37">
        <v>0</v>
      </c>
      <c r="R37">
        <v>4</v>
      </c>
      <c r="S37">
        <v>0</v>
      </c>
      <c r="T37">
        <v>0</v>
      </c>
      <c r="U37">
        <v>0</v>
      </c>
      <c r="V37">
        <v>0</v>
      </c>
      <c r="W37">
        <v>0</v>
      </c>
      <c r="X37">
        <v>1.1760298091368091</v>
      </c>
      <c r="Y37">
        <v>0</v>
      </c>
      <c r="Z37">
        <v>0.34894254576346656</v>
      </c>
      <c r="AA37">
        <v>0</v>
      </c>
      <c r="AB37">
        <v>0</v>
      </c>
      <c r="AC37">
        <v>0</v>
      </c>
      <c r="AD37">
        <v>0</v>
      </c>
      <c r="AE37">
        <v>1.5249723549002756</v>
      </c>
    </row>
    <row r="38" spans="1:31" x14ac:dyDescent="0.25">
      <c r="A38">
        <v>2236897</v>
      </c>
      <c r="B38">
        <v>1</v>
      </c>
      <c r="C38" t="s">
        <v>80</v>
      </c>
      <c r="D38" t="s">
        <v>89</v>
      </c>
      <c r="E38" t="s">
        <v>132</v>
      </c>
      <c r="F38" t="s">
        <v>267</v>
      </c>
      <c r="G38" t="s">
        <v>191</v>
      </c>
      <c r="H38" t="s">
        <v>135</v>
      </c>
      <c r="I38" t="s">
        <v>136</v>
      </c>
      <c r="J38" t="s">
        <v>137</v>
      </c>
      <c r="K38" t="s">
        <v>138</v>
      </c>
      <c r="L38" t="s">
        <v>268</v>
      </c>
      <c r="M38" t="s">
        <v>269</v>
      </c>
      <c r="N38">
        <v>0.60250000000000004</v>
      </c>
      <c r="O38">
        <v>0</v>
      </c>
      <c r="P38">
        <v>1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1.4749746291182932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1.4749746291182932</v>
      </c>
    </row>
    <row r="39" spans="1:31" x14ac:dyDescent="0.25">
      <c r="A39">
        <v>2236900</v>
      </c>
      <c r="B39">
        <v>1</v>
      </c>
      <c r="C39" t="s">
        <v>81</v>
      </c>
      <c r="D39" t="s">
        <v>112</v>
      </c>
      <c r="E39" t="s">
        <v>132</v>
      </c>
      <c r="F39" t="s">
        <v>270</v>
      </c>
      <c r="G39" t="s">
        <v>148</v>
      </c>
      <c r="H39" t="s">
        <v>135</v>
      </c>
      <c r="I39" t="s">
        <v>136</v>
      </c>
      <c r="J39" t="s">
        <v>137</v>
      </c>
      <c r="K39" t="s">
        <v>138</v>
      </c>
      <c r="L39" t="s">
        <v>271</v>
      </c>
      <c r="M39" t="s">
        <v>272</v>
      </c>
      <c r="N39">
        <v>1.9666666660000001</v>
      </c>
      <c r="O39">
        <v>0</v>
      </c>
      <c r="P39">
        <v>1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0.27301535263041665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0.27301535263041665</v>
      </c>
    </row>
    <row r="40" spans="1:31" x14ac:dyDescent="0.25">
      <c r="A40">
        <v>2236903</v>
      </c>
      <c r="B40">
        <v>1</v>
      </c>
      <c r="C40" t="s">
        <v>80</v>
      </c>
      <c r="D40" t="s">
        <v>88</v>
      </c>
      <c r="E40" t="s">
        <v>273</v>
      </c>
      <c r="F40" t="s">
        <v>274</v>
      </c>
      <c r="G40" t="s">
        <v>152</v>
      </c>
      <c r="H40" t="s">
        <v>163</v>
      </c>
      <c r="I40" t="s">
        <v>136</v>
      </c>
      <c r="J40" t="s">
        <v>3</v>
      </c>
      <c r="K40" t="s">
        <v>138</v>
      </c>
      <c r="L40" t="s">
        <v>275</v>
      </c>
      <c r="M40" t="s">
        <v>276</v>
      </c>
      <c r="N40">
        <v>0.67166666600000002</v>
      </c>
      <c r="O40">
        <v>0</v>
      </c>
      <c r="P40">
        <v>3185</v>
      </c>
      <c r="Q40">
        <v>0</v>
      </c>
      <c r="R40">
        <v>0</v>
      </c>
      <c r="S40">
        <v>2</v>
      </c>
      <c r="T40">
        <v>72</v>
      </c>
      <c r="U40">
        <v>0</v>
      </c>
      <c r="V40">
        <v>0</v>
      </c>
      <c r="W40">
        <v>0</v>
      </c>
      <c r="X40">
        <v>945.19767018677487</v>
      </c>
      <c r="Y40">
        <v>0</v>
      </c>
      <c r="Z40">
        <v>0</v>
      </c>
      <c r="AA40">
        <v>20.24385223239808</v>
      </c>
      <c r="AB40">
        <v>95.966775284990476</v>
      </c>
      <c r="AC40">
        <v>0</v>
      </c>
      <c r="AD40">
        <v>0</v>
      </c>
      <c r="AE40">
        <v>1061.4082977041635</v>
      </c>
    </row>
    <row r="41" spans="1:31" x14ac:dyDescent="0.25">
      <c r="A41">
        <v>2236906</v>
      </c>
      <c r="B41">
        <v>1</v>
      </c>
      <c r="C41" t="s">
        <v>80</v>
      </c>
      <c r="D41" t="s">
        <v>103</v>
      </c>
      <c r="E41" t="s">
        <v>273</v>
      </c>
      <c r="F41" t="s">
        <v>277</v>
      </c>
      <c r="G41" t="s">
        <v>174</v>
      </c>
      <c r="H41" t="s">
        <v>163</v>
      </c>
      <c r="I41" t="s">
        <v>136</v>
      </c>
      <c r="J41" t="s">
        <v>137</v>
      </c>
      <c r="K41" t="s">
        <v>138</v>
      </c>
      <c r="L41" t="s">
        <v>278</v>
      </c>
      <c r="M41" t="s">
        <v>279</v>
      </c>
      <c r="N41">
        <v>0.49472222199999999</v>
      </c>
      <c r="O41">
        <v>39</v>
      </c>
      <c r="P41">
        <v>16514</v>
      </c>
      <c r="Q41">
        <v>30</v>
      </c>
      <c r="R41">
        <v>360</v>
      </c>
      <c r="S41">
        <v>44</v>
      </c>
      <c r="T41">
        <v>1651</v>
      </c>
      <c r="U41">
        <v>8</v>
      </c>
      <c r="V41">
        <v>0</v>
      </c>
      <c r="W41">
        <v>6.9589265170958878</v>
      </c>
      <c r="X41">
        <v>2374.6951809086609</v>
      </c>
      <c r="Y41">
        <v>173.43449625011141</v>
      </c>
      <c r="Z41">
        <v>54.688873856064546</v>
      </c>
      <c r="AA41">
        <v>221.95088148082428</v>
      </c>
      <c r="AB41">
        <v>774.75390247564519</v>
      </c>
      <c r="AC41">
        <v>442.86338271889554</v>
      </c>
      <c r="AD41">
        <v>0</v>
      </c>
      <c r="AE41">
        <v>4049.3456442072975</v>
      </c>
    </row>
    <row r="42" spans="1:31" x14ac:dyDescent="0.25">
      <c r="A42">
        <v>2236912</v>
      </c>
      <c r="B42">
        <v>1</v>
      </c>
      <c r="C42" t="s">
        <v>80</v>
      </c>
      <c r="D42" t="s">
        <v>92</v>
      </c>
      <c r="E42" t="s">
        <v>132</v>
      </c>
      <c r="F42" t="s">
        <v>280</v>
      </c>
      <c r="G42" t="s">
        <v>148</v>
      </c>
      <c r="H42" t="s">
        <v>135</v>
      </c>
      <c r="I42" t="s">
        <v>136</v>
      </c>
      <c r="J42" t="s">
        <v>137</v>
      </c>
      <c r="K42" t="s">
        <v>138</v>
      </c>
      <c r="L42" t="s">
        <v>281</v>
      </c>
      <c r="M42" t="s">
        <v>282</v>
      </c>
      <c r="N42">
        <v>5.0266666659999997</v>
      </c>
      <c r="O42">
        <v>0</v>
      </c>
      <c r="P42">
        <v>1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0.98498245514088001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0.98498245514088001</v>
      </c>
    </row>
    <row r="43" spans="1:31" x14ac:dyDescent="0.25">
      <c r="A43">
        <v>2236913</v>
      </c>
      <c r="B43">
        <v>1</v>
      </c>
      <c r="C43" t="s">
        <v>80</v>
      </c>
      <c r="D43" t="s">
        <v>103</v>
      </c>
      <c r="E43" t="s">
        <v>273</v>
      </c>
      <c r="F43" t="s">
        <v>283</v>
      </c>
      <c r="G43" t="s">
        <v>284</v>
      </c>
      <c r="H43" t="s">
        <v>163</v>
      </c>
      <c r="I43" t="s">
        <v>136</v>
      </c>
      <c r="J43" t="s">
        <v>3</v>
      </c>
      <c r="K43" t="s">
        <v>138</v>
      </c>
      <c r="L43" t="s">
        <v>285</v>
      </c>
      <c r="M43" t="s">
        <v>286</v>
      </c>
      <c r="N43">
        <v>0.59499999999999997</v>
      </c>
      <c r="O43">
        <v>33</v>
      </c>
      <c r="P43">
        <v>6581</v>
      </c>
      <c r="Q43">
        <v>24</v>
      </c>
      <c r="R43">
        <v>353</v>
      </c>
      <c r="S43">
        <v>29</v>
      </c>
      <c r="T43">
        <v>874</v>
      </c>
      <c r="U43">
        <v>3</v>
      </c>
      <c r="V43">
        <v>0</v>
      </c>
      <c r="W43">
        <v>7.3905427348460391</v>
      </c>
      <c r="X43">
        <v>1177.6146634943323</v>
      </c>
      <c r="Y43">
        <v>58.070989532942626</v>
      </c>
      <c r="Z43">
        <v>61.654052982281449</v>
      </c>
      <c r="AA43">
        <v>95.786186771949545</v>
      </c>
      <c r="AB43">
        <v>441.35056590792755</v>
      </c>
      <c r="AC43">
        <v>232.22504770289999</v>
      </c>
      <c r="AD43">
        <v>0</v>
      </c>
      <c r="AE43">
        <v>2074.0920491271795</v>
      </c>
    </row>
    <row r="44" spans="1:31" x14ac:dyDescent="0.25">
      <c r="A44">
        <v>2236917</v>
      </c>
      <c r="B44">
        <v>1</v>
      </c>
      <c r="C44" t="s">
        <v>81</v>
      </c>
      <c r="D44" t="s">
        <v>128</v>
      </c>
      <c r="E44" t="s">
        <v>273</v>
      </c>
      <c r="F44" t="s">
        <v>287</v>
      </c>
      <c r="G44" t="s">
        <v>152</v>
      </c>
      <c r="H44" t="s">
        <v>163</v>
      </c>
      <c r="I44" t="s">
        <v>136</v>
      </c>
      <c r="J44" t="s">
        <v>3</v>
      </c>
      <c r="K44" t="s">
        <v>138</v>
      </c>
      <c r="L44" t="s">
        <v>288</v>
      </c>
      <c r="M44" t="s">
        <v>289</v>
      </c>
      <c r="N44">
        <v>0.26277777699999999</v>
      </c>
      <c r="O44">
        <v>0</v>
      </c>
      <c r="P44">
        <v>483</v>
      </c>
      <c r="Q44">
        <v>0</v>
      </c>
      <c r="R44">
        <v>0</v>
      </c>
      <c r="S44">
        <v>9</v>
      </c>
      <c r="T44">
        <v>56</v>
      </c>
      <c r="U44">
        <v>11</v>
      </c>
      <c r="V44">
        <v>4</v>
      </c>
      <c r="W44">
        <v>0</v>
      </c>
      <c r="X44">
        <v>40.497459032247527</v>
      </c>
      <c r="Y44">
        <v>0</v>
      </c>
      <c r="Z44">
        <v>0</v>
      </c>
      <c r="AA44">
        <v>24.179873817674668</v>
      </c>
      <c r="AB44">
        <v>23.828898300689719</v>
      </c>
      <c r="AC44">
        <v>269.34439148540002</v>
      </c>
      <c r="AD44">
        <v>50.582359849232695</v>
      </c>
      <c r="AE44">
        <v>408.43298248524468</v>
      </c>
    </row>
    <row r="45" spans="1:31" x14ac:dyDescent="0.25">
      <c r="A45">
        <v>2236919</v>
      </c>
      <c r="B45">
        <v>1</v>
      </c>
      <c r="C45" t="s">
        <v>81</v>
      </c>
      <c r="D45" t="s">
        <v>128</v>
      </c>
      <c r="E45" t="s">
        <v>161</v>
      </c>
      <c r="F45" t="s">
        <v>290</v>
      </c>
      <c r="G45" t="s">
        <v>174</v>
      </c>
      <c r="H45" t="s">
        <v>163</v>
      </c>
      <c r="I45" t="s">
        <v>136</v>
      </c>
      <c r="J45" t="s">
        <v>137</v>
      </c>
      <c r="K45" t="s">
        <v>138</v>
      </c>
      <c r="L45" t="s">
        <v>291</v>
      </c>
      <c r="M45" t="s">
        <v>292</v>
      </c>
      <c r="N45">
        <v>1.6463888879999999</v>
      </c>
      <c r="O45">
        <v>1</v>
      </c>
      <c r="P45">
        <v>579</v>
      </c>
      <c r="Q45">
        <v>4</v>
      </c>
      <c r="R45">
        <v>3</v>
      </c>
      <c r="S45">
        <v>9</v>
      </c>
      <c r="T45">
        <v>48</v>
      </c>
      <c r="U45">
        <v>0</v>
      </c>
      <c r="V45">
        <v>0</v>
      </c>
      <c r="W45">
        <v>0.32507433235200001</v>
      </c>
      <c r="X45">
        <v>102.21870746935868</v>
      </c>
      <c r="Y45">
        <v>8.6128052437133888</v>
      </c>
      <c r="Z45">
        <v>0.40552020243294001</v>
      </c>
      <c r="AA45">
        <v>103.09827395970441</v>
      </c>
      <c r="AB45">
        <v>40.997175064414037</v>
      </c>
      <c r="AC45">
        <v>0</v>
      </c>
      <c r="AD45">
        <v>0</v>
      </c>
      <c r="AE45">
        <v>255.65755627197547</v>
      </c>
    </row>
    <row r="46" spans="1:31" x14ac:dyDescent="0.25">
      <c r="A46">
        <v>2236920</v>
      </c>
      <c r="B46">
        <v>1</v>
      </c>
      <c r="C46" t="s">
        <v>81</v>
      </c>
      <c r="D46" t="s">
        <v>128</v>
      </c>
      <c r="E46" t="s">
        <v>273</v>
      </c>
      <c r="F46" t="s">
        <v>293</v>
      </c>
      <c r="G46" t="s">
        <v>174</v>
      </c>
      <c r="H46" t="s">
        <v>163</v>
      </c>
      <c r="I46" t="s">
        <v>136</v>
      </c>
      <c r="J46" t="s">
        <v>137</v>
      </c>
      <c r="K46" t="s">
        <v>138</v>
      </c>
      <c r="L46" t="s">
        <v>294</v>
      </c>
      <c r="M46" t="s">
        <v>295</v>
      </c>
      <c r="N46">
        <v>0.328055555</v>
      </c>
      <c r="O46">
        <v>10</v>
      </c>
      <c r="P46">
        <v>92</v>
      </c>
      <c r="Q46">
        <v>35</v>
      </c>
      <c r="R46">
        <v>13</v>
      </c>
      <c r="S46">
        <v>4</v>
      </c>
      <c r="T46">
        <v>9</v>
      </c>
      <c r="U46">
        <v>0</v>
      </c>
      <c r="V46">
        <v>0</v>
      </c>
      <c r="W46">
        <v>0.7052379558905999</v>
      </c>
      <c r="X46">
        <v>4.7296851831712114</v>
      </c>
      <c r="Y46">
        <v>5.0844585954758568</v>
      </c>
      <c r="Z46">
        <v>0.86608937522401164</v>
      </c>
      <c r="AA46">
        <v>1.9616031258653868</v>
      </c>
      <c r="AB46">
        <v>2.1008676076691621</v>
      </c>
      <c r="AC46">
        <v>0</v>
      </c>
      <c r="AD46">
        <v>0</v>
      </c>
      <c r="AE46">
        <v>15.447941843296228</v>
      </c>
    </row>
    <row r="47" spans="1:31" x14ac:dyDescent="0.25">
      <c r="A47">
        <v>2236927</v>
      </c>
      <c r="B47">
        <v>1</v>
      </c>
      <c r="C47" t="s">
        <v>80</v>
      </c>
      <c r="D47" t="s">
        <v>92</v>
      </c>
      <c r="E47" t="s">
        <v>194</v>
      </c>
      <c r="F47" t="s">
        <v>296</v>
      </c>
      <c r="G47" t="s">
        <v>179</v>
      </c>
      <c r="H47" t="s">
        <v>135</v>
      </c>
      <c r="I47" t="s">
        <v>136</v>
      </c>
      <c r="J47" t="s">
        <v>137</v>
      </c>
      <c r="K47" t="s">
        <v>138</v>
      </c>
      <c r="L47" t="s">
        <v>297</v>
      </c>
      <c r="M47" t="s">
        <v>298</v>
      </c>
      <c r="N47">
        <v>5.011111111</v>
      </c>
      <c r="O47">
        <v>0</v>
      </c>
      <c r="P47">
        <v>4</v>
      </c>
      <c r="Q47">
        <v>0</v>
      </c>
      <c r="R47">
        <v>9</v>
      </c>
      <c r="S47">
        <v>0</v>
      </c>
      <c r="T47">
        <v>1</v>
      </c>
      <c r="U47">
        <v>0</v>
      </c>
      <c r="V47">
        <v>0</v>
      </c>
      <c r="W47">
        <v>0</v>
      </c>
      <c r="X47">
        <v>0.96624988981686677</v>
      </c>
      <c r="Y47">
        <v>0</v>
      </c>
      <c r="Z47">
        <v>11.592845244947867</v>
      </c>
      <c r="AA47">
        <v>0</v>
      </c>
      <c r="AB47">
        <v>0</v>
      </c>
      <c r="AC47">
        <v>0</v>
      </c>
      <c r="AD47">
        <v>0</v>
      </c>
      <c r="AE47">
        <v>12.559095134764734</v>
      </c>
    </row>
    <row r="48" spans="1:31" x14ac:dyDescent="0.25">
      <c r="A48">
        <v>2236928</v>
      </c>
      <c r="B48">
        <v>1</v>
      </c>
      <c r="C48" t="s">
        <v>80</v>
      </c>
      <c r="D48" t="s">
        <v>103</v>
      </c>
      <c r="E48" t="s">
        <v>194</v>
      </c>
      <c r="F48" t="s">
        <v>299</v>
      </c>
      <c r="G48" t="s">
        <v>152</v>
      </c>
      <c r="H48" t="s">
        <v>135</v>
      </c>
      <c r="I48" t="s">
        <v>136</v>
      </c>
      <c r="J48" t="s">
        <v>3</v>
      </c>
      <c r="K48" t="s">
        <v>138</v>
      </c>
      <c r="L48" t="s">
        <v>300</v>
      </c>
      <c r="M48" t="s">
        <v>301</v>
      </c>
      <c r="N48">
        <v>2.0638888880000001</v>
      </c>
      <c r="O48">
        <v>0</v>
      </c>
      <c r="P48">
        <v>3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2.2282793012030666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2.2282793012030666</v>
      </c>
    </row>
    <row r="49" spans="1:31" x14ac:dyDescent="0.25">
      <c r="A49">
        <v>2236929</v>
      </c>
      <c r="B49">
        <v>1</v>
      </c>
      <c r="C49" t="s">
        <v>80</v>
      </c>
      <c r="D49" t="s">
        <v>88</v>
      </c>
      <c r="E49" t="s">
        <v>182</v>
      </c>
      <c r="F49" t="s">
        <v>302</v>
      </c>
      <c r="G49" t="s">
        <v>303</v>
      </c>
      <c r="H49" t="s">
        <v>163</v>
      </c>
      <c r="I49" t="s">
        <v>261</v>
      </c>
      <c r="J49" t="s">
        <v>137</v>
      </c>
      <c r="K49" t="s">
        <v>138</v>
      </c>
      <c r="L49" t="s">
        <v>304</v>
      </c>
      <c r="M49" t="s">
        <v>305</v>
      </c>
      <c r="N49">
        <v>1.1111111E-2</v>
      </c>
      <c r="O49">
        <v>0</v>
      </c>
      <c r="P49">
        <v>1684</v>
      </c>
      <c r="Q49">
        <v>0</v>
      </c>
      <c r="R49">
        <v>0</v>
      </c>
      <c r="S49">
        <v>0</v>
      </c>
      <c r="T49">
        <v>30</v>
      </c>
      <c r="U49">
        <v>0</v>
      </c>
      <c r="V49">
        <v>0</v>
      </c>
      <c r="W49">
        <v>0</v>
      </c>
      <c r="X49">
        <v>7.1282466665115427</v>
      </c>
      <c r="Y49">
        <v>0</v>
      </c>
      <c r="Z49">
        <v>0</v>
      </c>
      <c r="AA49">
        <v>0</v>
      </c>
      <c r="AB49">
        <v>3.8360489940942228</v>
      </c>
      <c r="AC49">
        <v>0</v>
      </c>
      <c r="AD49">
        <v>0</v>
      </c>
      <c r="AE49">
        <v>10.964295660605766</v>
      </c>
    </row>
    <row r="50" spans="1:31" x14ac:dyDescent="0.25">
      <c r="A50">
        <v>2236930</v>
      </c>
      <c r="B50">
        <v>1</v>
      </c>
      <c r="C50" t="s">
        <v>80</v>
      </c>
      <c r="D50" t="s">
        <v>97</v>
      </c>
      <c r="E50" t="s">
        <v>177</v>
      </c>
      <c r="F50" t="s">
        <v>306</v>
      </c>
      <c r="G50" t="s">
        <v>215</v>
      </c>
      <c r="H50" t="s">
        <v>135</v>
      </c>
      <c r="I50" t="s">
        <v>136</v>
      </c>
      <c r="J50" t="s">
        <v>137</v>
      </c>
      <c r="K50" t="s">
        <v>138</v>
      </c>
      <c r="L50" t="s">
        <v>307</v>
      </c>
      <c r="M50" t="s">
        <v>308</v>
      </c>
      <c r="N50">
        <v>2.14</v>
      </c>
      <c r="O50">
        <v>0</v>
      </c>
      <c r="P50">
        <v>17</v>
      </c>
      <c r="Q50">
        <v>0</v>
      </c>
      <c r="R50">
        <v>0</v>
      </c>
      <c r="S50">
        <v>0</v>
      </c>
      <c r="T50">
        <v>1</v>
      </c>
      <c r="U50">
        <v>0</v>
      </c>
      <c r="V50">
        <v>0</v>
      </c>
      <c r="W50">
        <v>0</v>
      </c>
      <c r="X50">
        <v>21.069939681907965</v>
      </c>
      <c r="Y50">
        <v>0</v>
      </c>
      <c r="Z50">
        <v>0</v>
      </c>
      <c r="AA50">
        <v>0</v>
      </c>
      <c r="AB50">
        <v>3.0900139938929723</v>
      </c>
      <c r="AC50">
        <v>0</v>
      </c>
      <c r="AD50">
        <v>0</v>
      </c>
      <c r="AE50">
        <v>24.159953675800935</v>
      </c>
    </row>
    <row r="51" spans="1:31" x14ac:dyDescent="0.25">
      <c r="A51">
        <v>2236932</v>
      </c>
      <c r="B51">
        <v>1</v>
      </c>
      <c r="C51" t="s">
        <v>80</v>
      </c>
      <c r="D51" t="s">
        <v>98</v>
      </c>
      <c r="E51" t="s">
        <v>161</v>
      </c>
      <c r="F51" t="s">
        <v>309</v>
      </c>
      <c r="G51" t="s">
        <v>174</v>
      </c>
      <c r="H51" t="s">
        <v>163</v>
      </c>
      <c r="I51" t="s">
        <v>136</v>
      </c>
      <c r="J51" t="s">
        <v>137</v>
      </c>
      <c r="K51" t="s">
        <v>138</v>
      </c>
      <c r="L51" t="s">
        <v>310</v>
      </c>
      <c r="M51" t="s">
        <v>311</v>
      </c>
      <c r="N51">
        <v>1.707777777</v>
      </c>
      <c r="O51">
        <v>0</v>
      </c>
      <c r="P51">
        <v>21</v>
      </c>
      <c r="Q51">
        <v>11</v>
      </c>
      <c r="R51">
        <v>124</v>
      </c>
      <c r="S51">
        <v>3</v>
      </c>
      <c r="T51">
        <v>32</v>
      </c>
      <c r="U51">
        <v>2</v>
      </c>
      <c r="V51">
        <v>0</v>
      </c>
      <c r="W51">
        <v>0</v>
      </c>
      <c r="X51">
        <v>15.034253941096905</v>
      </c>
      <c r="Y51">
        <v>37.213476713154719</v>
      </c>
      <c r="Z51">
        <v>142.56865726202815</v>
      </c>
      <c r="AA51">
        <v>76.137174170109361</v>
      </c>
      <c r="AB51">
        <v>34.8878794763691</v>
      </c>
      <c r="AC51">
        <v>79.625983566179642</v>
      </c>
      <c r="AD51">
        <v>0</v>
      </c>
      <c r="AE51">
        <v>385.46742512893786</v>
      </c>
    </row>
    <row r="52" spans="1:31" x14ac:dyDescent="0.25">
      <c r="A52">
        <v>2236939</v>
      </c>
      <c r="B52">
        <v>1</v>
      </c>
      <c r="C52" t="s">
        <v>80</v>
      </c>
      <c r="D52" t="s">
        <v>95</v>
      </c>
      <c r="E52" t="s">
        <v>194</v>
      </c>
      <c r="F52" t="s">
        <v>312</v>
      </c>
      <c r="G52" t="s">
        <v>179</v>
      </c>
      <c r="H52" t="s">
        <v>135</v>
      </c>
      <c r="I52" t="s">
        <v>136</v>
      </c>
      <c r="J52" t="s">
        <v>137</v>
      </c>
      <c r="K52" t="s">
        <v>138</v>
      </c>
      <c r="L52" t="s">
        <v>313</v>
      </c>
      <c r="M52" t="s">
        <v>314</v>
      </c>
      <c r="N52">
        <v>1.115</v>
      </c>
      <c r="O52">
        <v>0</v>
      </c>
      <c r="P52">
        <v>17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2.6467942145152001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2.6467942145152001</v>
      </c>
    </row>
    <row r="53" spans="1:31" x14ac:dyDescent="0.25">
      <c r="A53">
        <v>2236940</v>
      </c>
      <c r="B53">
        <v>1</v>
      </c>
      <c r="C53" t="s">
        <v>80</v>
      </c>
      <c r="D53" t="s">
        <v>96</v>
      </c>
      <c r="E53" t="s">
        <v>132</v>
      </c>
      <c r="F53" t="s">
        <v>315</v>
      </c>
      <c r="G53" t="s">
        <v>148</v>
      </c>
      <c r="H53" t="s">
        <v>135</v>
      </c>
      <c r="I53" t="s">
        <v>136</v>
      </c>
      <c r="J53" t="s">
        <v>137</v>
      </c>
      <c r="K53" t="s">
        <v>138</v>
      </c>
      <c r="L53" t="s">
        <v>316</v>
      </c>
      <c r="M53" t="s">
        <v>317</v>
      </c>
      <c r="N53">
        <v>2.8650000000000002</v>
      </c>
      <c r="O53">
        <v>0</v>
      </c>
      <c r="P53">
        <v>1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2.2550590080441117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2.2550590080441117</v>
      </c>
    </row>
    <row r="54" spans="1:31" x14ac:dyDescent="0.25">
      <c r="A54">
        <v>2236942</v>
      </c>
      <c r="B54">
        <v>1</v>
      </c>
      <c r="C54" t="s">
        <v>80</v>
      </c>
      <c r="D54" t="s">
        <v>107</v>
      </c>
      <c r="E54" t="s">
        <v>182</v>
      </c>
      <c r="F54" t="s">
        <v>318</v>
      </c>
      <c r="G54" t="s">
        <v>319</v>
      </c>
      <c r="H54" t="s">
        <v>163</v>
      </c>
      <c r="I54" t="s">
        <v>136</v>
      </c>
      <c r="J54" t="s">
        <v>137</v>
      </c>
      <c r="K54" t="s">
        <v>138</v>
      </c>
      <c r="L54" t="s">
        <v>320</v>
      </c>
      <c r="M54" t="s">
        <v>321</v>
      </c>
      <c r="N54">
        <v>3.843611111</v>
      </c>
      <c r="O54">
        <v>0</v>
      </c>
      <c r="P54">
        <v>247</v>
      </c>
      <c r="Q54">
        <v>0</v>
      </c>
      <c r="R54">
        <v>0</v>
      </c>
      <c r="S54">
        <v>0</v>
      </c>
      <c r="T54">
        <v>1</v>
      </c>
      <c r="U54">
        <v>0</v>
      </c>
      <c r="V54">
        <v>0</v>
      </c>
      <c r="W54">
        <v>0</v>
      </c>
      <c r="X54">
        <v>95.953676125775033</v>
      </c>
      <c r="Y54">
        <v>0</v>
      </c>
      <c r="Z54">
        <v>0</v>
      </c>
      <c r="AA54">
        <v>0</v>
      </c>
      <c r="AB54">
        <v>32.615558957058653</v>
      </c>
      <c r="AC54">
        <v>0</v>
      </c>
      <c r="AD54">
        <v>0</v>
      </c>
      <c r="AE54">
        <v>128.5692350828337</v>
      </c>
    </row>
    <row r="55" spans="1:31" x14ac:dyDescent="0.25">
      <c r="A55">
        <v>2236943</v>
      </c>
      <c r="B55">
        <v>1</v>
      </c>
      <c r="C55" t="s">
        <v>80</v>
      </c>
      <c r="D55" t="s">
        <v>96</v>
      </c>
      <c r="E55" t="s">
        <v>132</v>
      </c>
      <c r="F55" t="s">
        <v>322</v>
      </c>
      <c r="G55" t="s">
        <v>134</v>
      </c>
      <c r="H55" t="s">
        <v>135</v>
      </c>
      <c r="I55" t="s">
        <v>136</v>
      </c>
      <c r="J55" t="s">
        <v>137</v>
      </c>
      <c r="K55" t="s">
        <v>138</v>
      </c>
      <c r="L55" t="s">
        <v>323</v>
      </c>
      <c r="M55" t="s">
        <v>324</v>
      </c>
      <c r="N55">
        <v>6.6363888879999999</v>
      </c>
      <c r="O55">
        <v>0</v>
      </c>
      <c r="P55">
        <v>0</v>
      </c>
      <c r="Q55">
        <v>0</v>
      </c>
      <c r="R55">
        <v>0</v>
      </c>
      <c r="S55">
        <v>0</v>
      </c>
      <c r="T55">
        <v>1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8.6539868482211659</v>
      </c>
      <c r="AC55">
        <v>0</v>
      </c>
      <c r="AD55">
        <v>0</v>
      </c>
      <c r="AE55">
        <v>8.6539868482211659</v>
      </c>
    </row>
    <row r="56" spans="1:31" x14ac:dyDescent="0.25">
      <c r="A56">
        <v>2236944</v>
      </c>
      <c r="B56">
        <v>1</v>
      </c>
      <c r="C56" t="s">
        <v>80</v>
      </c>
      <c r="D56" t="s">
        <v>104</v>
      </c>
      <c r="E56" t="s">
        <v>132</v>
      </c>
      <c r="F56" t="s">
        <v>325</v>
      </c>
      <c r="G56" t="s">
        <v>134</v>
      </c>
      <c r="H56" t="s">
        <v>135</v>
      </c>
      <c r="I56" t="s">
        <v>136</v>
      </c>
      <c r="J56" t="s">
        <v>137</v>
      </c>
      <c r="K56" t="s">
        <v>138</v>
      </c>
      <c r="L56" t="s">
        <v>326</v>
      </c>
      <c r="M56" t="s">
        <v>327</v>
      </c>
      <c r="N56">
        <v>3.5158333329999998</v>
      </c>
      <c r="O56">
        <v>0</v>
      </c>
      <c r="P56">
        <v>1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2.4159234182803844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2.4159234182803844</v>
      </c>
    </row>
    <row r="57" spans="1:31" x14ac:dyDescent="0.25">
      <c r="A57">
        <v>2236946</v>
      </c>
      <c r="B57">
        <v>1</v>
      </c>
      <c r="C57" t="s">
        <v>80</v>
      </c>
      <c r="D57" t="s">
        <v>83</v>
      </c>
      <c r="E57" t="s">
        <v>182</v>
      </c>
      <c r="F57" t="s">
        <v>328</v>
      </c>
      <c r="G57" t="s">
        <v>174</v>
      </c>
      <c r="H57" t="s">
        <v>163</v>
      </c>
      <c r="I57" t="s">
        <v>136</v>
      </c>
      <c r="J57" t="s">
        <v>137</v>
      </c>
      <c r="K57" t="s">
        <v>138</v>
      </c>
      <c r="L57" t="s">
        <v>329</v>
      </c>
      <c r="M57" t="s">
        <v>330</v>
      </c>
      <c r="N57">
        <v>3.2886111109999998</v>
      </c>
      <c r="O57">
        <v>0</v>
      </c>
      <c r="P57">
        <v>131</v>
      </c>
      <c r="Q57">
        <v>0</v>
      </c>
      <c r="R57">
        <v>3</v>
      </c>
      <c r="S57">
        <v>0</v>
      </c>
      <c r="T57">
        <v>8</v>
      </c>
      <c r="U57">
        <v>0</v>
      </c>
      <c r="V57">
        <v>0</v>
      </c>
      <c r="W57">
        <v>0</v>
      </c>
      <c r="X57">
        <v>213.74569518632578</v>
      </c>
      <c r="Y57">
        <v>0</v>
      </c>
      <c r="Z57">
        <v>2.4420941507103562</v>
      </c>
      <c r="AA57">
        <v>0</v>
      </c>
      <c r="AB57">
        <v>38.87333923223833</v>
      </c>
      <c r="AC57">
        <v>0</v>
      </c>
      <c r="AD57">
        <v>0</v>
      </c>
      <c r="AE57">
        <v>255.06112856927444</v>
      </c>
    </row>
    <row r="58" spans="1:31" x14ac:dyDescent="0.25">
      <c r="A58">
        <v>2236947</v>
      </c>
      <c r="B58">
        <v>1</v>
      </c>
      <c r="C58" t="s">
        <v>81</v>
      </c>
      <c r="D58" t="s">
        <v>127</v>
      </c>
      <c r="E58" t="s">
        <v>132</v>
      </c>
      <c r="F58" t="s">
        <v>331</v>
      </c>
      <c r="G58" t="s">
        <v>148</v>
      </c>
      <c r="H58" t="s">
        <v>135</v>
      </c>
      <c r="I58" t="s">
        <v>136</v>
      </c>
      <c r="J58" t="s">
        <v>137</v>
      </c>
      <c r="K58" t="s">
        <v>138</v>
      </c>
      <c r="L58" t="s">
        <v>332</v>
      </c>
      <c r="M58" t="s">
        <v>333</v>
      </c>
      <c r="N58">
        <v>6.9527777769999997</v>
      </c>
      <c r="O58">
        <v>0</v>
      </c>
      <c r="P58">
        <v>1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2.0298808105132045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2.0298808105132045</v>
      </c>
    </row>
    <row r="59" spans="1:31" x14ac:dyDescent="0.25">
      <c r="A59">
        <v>2236949</v>
      </c>
      <c r="B59">
        <v>1</v>
      </c>
      <c r="C59" t="s">
        <v>81</v>
      </c>
      <c r="D59" t="s">
        <v>119</v>
      </c>
      <c r="E59" t="s">
        <v>273</v>
      </c>
      <c r="F59" t="s">
        <v>334</v>
      </c>
      <c r="G59" t="s">
        <v>174</v>
      </c>
      <c r="H59" t="s">
        <v>163</v>
      </c>
      <c r="I59" t="s">
        <v>136</v>
      </c>
      <c r="J59" t="s">
        <v>137</v>
      </c>
      <c r="K59" t="s">
        <v>138</v>
      </c>
      <c r="L59" t="s">
        <v>335</v>
      </c>
      <c r="M59" t="s">
        <v>336</v>
      </c>
      <c r="N59">
        <v>0.49111111099999999</v>
      </c>
      <c r="O59">
        <v>0</v>
      </c>
      <c r="P59">
        <v>1654</v>
      </c>
      <c r="Q59">
        <v>104</v>
      </c>
      <c r="R59">
        <v>382</v>
      </c>
      <c r="S59">
        <v>10</v>
      </c>
      <c r="T59">
        <v>90</v>
      </c>
      <c r="U59">
        <v>0</v>
      </c>
      <c r="V59">
        <v>0</v>
      </c>
      <c r="W59">
        <v>0</v>
      </c>
      <c r="X59">
        <v>106.81162626863625</v>
      </c>
      <c r="Y59">
        <v>32.710690320091679</v>
      </c>
      <c r="Z59">
        <v>83.356923198858411</v>
      </c>
      <c r="AA59">
        <v>23.970433131751136</v>
      </c>
      <c r="AB59">
        <v>34.86851661550665</v>
      </c>
      <c r="AC59">
        <v>0</v>
      </c>
      <c r="AD59">
        <v>0</v>
      </c>
      <c r="AE59">
        <v>281.7181895348441</v>
      </c>
    </row>
    <row r="60" spans="1:31" x14ac:dyDescent="0.25">
      <c r="A60">
        <v>2236950</v>
      </c>
      <c r="B60">
        <v>1</v>
      </c>
      <c r="C60" t="s">
        <v>80</v>
      </c>
      <c r="D60" t="s">
        <v>82</v>
      </c>
      <c r="E60" t="s">
        <v>132</v>
      </c>
      <c r="F60" t="s">
        <v>337</v>
      </c>
      <c r="G60" t="s">
        <v>148</v>
      </c>
      <c r="H60" t="s">
        <v>135</v>
      </c>
      <c r="I60" t="s">
        <v>136</v>
      </c>
      <c r="J60" t="s">
        <v>137</v>
      </c>
      <c r="K60" t="s">
        <v>138</v>
      </c>
      <c r="L60" t="s">
        <v>338</v>
      </c>
      <c r="M60" t="s">
        <v>339</v>
      </c>
      <c r="N60">
        <v>4.7755555550000004</v>
      </c>
      <c r="O60">
        <v>0</v>
      </c>
      <c r="P60">
        <v>0</v>
      </c>
      <c r="Q60">
        <v>0</v>
      </c>
      <c r="R60">
        <v>0</v>
      </c>
      <c r="S60">
        <v>0</v>
      </c>
      <c r="T60">
        <v>2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</row>
    <row r="61" spans="1:31" x14ac:dyDescent="0.25">
      <c r="A61">
        <v>2236956</v>
      </c>
      <c r="B61">
        <v>1</v>
      </c>
      <c r="C61" t="s">
        <v>80</v>
      </c>
      <c r="D61" t="s">
        <v>83</v>
      </c>
      <c r="E61" t="s">
        <v>132</v>
      </c>
      <c r="F61" t="s">
        <v>340</v>
      </c>
      <c r="G61" t="s">
        <v>191</v>
      </c>
      <c r="H61" t="s">
        <v>135</v>
      </c>
      <c r="I61" t="s">
        <v>136</v>
      </c>
      <c r="J61" t="s">
        <v>137</v>
      </c>
      <c r="K61" t="s">
        <v>138</v>
      </c>
      <c r="L61" t="s">
        <v>341</v>
      </c>
      <c r="M61" t="s">
        <v>342</v>
      </c>
      <c r="N61">
        <v>1.8747222219999999</v>
      </c>
      <c r="O61">
        <v>0</v>
      </c>
      <c r="P61">
        <v>2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3.2303851625202422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3.2303851625202422</v>
      </c>
    </row>
    <row r="62" spans="1:31" x14ac:dyDescent="0.25">
      <c r="A62">
        <v>2236957</v>
      </c>
      <c r="B62">
        <v>1</v>
      </c>
      <c r="C62" t="s">
        <v>80</v>
      </c>
      <c r="D62" t="s">
        <v>100</v>
      </c>
      <c r="E62" t="s">
        <v>132</v>
      </c>
      <c r="F62" t="s">
        <v>343</v>
      </c>
      <c r="G62" t="s">
        <v>148</v>
      </c>
      <c r="H62" t="s">
        <v>135</v>
      </c>
      <c r="I62" t="s">
        <v>136</v>
      </c>
      <c r="J62" t="s">
        <v>137</v>
      </c>
      <c r="K62" t="s">
        <v>138</v>
      </c>
      <c r="L62" t="s">
        <v>344</v>
      </c>
      <c r="M62" t="s">
        <v>345</v>
      </c>
      <c r="N62">
        <v>5.3219444439999997</v>
      </c>
      <c r="O62">
        <v>0</v>
      </c>
      <c r="P62">
        <v>1</v>
      </c>
      <c r="Q62">
        <v>0</v>
      </c>
      <c r="R62">
        <v>1</v>
      </c>
      <c r="S62">
        <v>0</v>
      </c>
      <c r="T62">
        <v>0</v>
      </c>
      <c r="U62">
        <v>0</v>
      </c>
      <c r="V62">
        <v>0</v>
      </c>
      <c r="W62">
        <v>0</v>
      </c>
      <c r="X62">
        <v>4.4562856864949429</v>
      </c>
      <c r="Y62">
        <v>0</v>
      </c>
      <c r="Z62">
        <v>0.62451384595578996</v>
      </c>
      <c r="AA62">
        <v>0</v>
      </c>
      <c r="AB62">
        <v>0</v>
      </c>
      <c r="AC62">
        <v>0</v>
      </c>
      <c r="AD62">
        <v>0</v>
      </c>
      <c r="AE62">
        <v>5.0807995324507331</v>
      </c>
    </row>
    <row r="63" spans="1:31" x14ac:dyDescent="0.25">
      <c r="A63">
        <v>2236958</v>
      </c>
      <c r="B63">
        <v>1</v>
      </c>
      <c r="C63" t="s">
        <v>80</v>
      </c>
      <c r="D63" t="s">
        <v>100</v>
      </c>
      <c r="E63" t="s">
        <v>132</v>
      </c>
      <c r="F63" t="s">
        <v>346</v>
      </c>
      <c r="G63" t="s">
        <v>170</v>
      </c>
      <c r="H63" t="s">
        <v>135</v>
      </c>
      <c r="I63" t="s">
        <v>136</v>
      </c>
      <c r="J63" t="s">
        <v>137</v>
      </c>
      <c r="K63" t="s">
        <v>138</v>
      </c>
      <c r="L63" t="s">
        <v>347</v>
      </c>
      <c r="M63" t="s">
        <v>348</v>
      </c>
      <c r="N63">
        <v>6.8941666660000003</v>
      </c>
      <c r="O63">
        <v>0</v>
      </c>
      <c r="P63">
        <v>0</v>
      </c>
      <c r="Q63">
        <v>0</v>
      </c>
      <c r="R63">
        <v>0</v>
      </c>
      <c r="S63">
        <v>0</v>
      </c>
      <c r="T63">
        <v>1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7.6043383868538337</v>
      </c>
      <c r="AC63">
        <v>0</v>
      </c>
      <c r="AD63">
        <v>0</v>
      </c>
      <c r="AE63">
        <v>7.6043383868538337</v>
      </c>
    </row>
    <row r="64" spans="1:31" x14ac:dyDescent="0.25">
      <c r="A64">
        <v>2236959</v>
      </c>
      <c r="B64">
        <v>1</v>
      </c>
      <c r="C64" t="s">
        <v>80</v>
      </c>
      <c r="D64" t="s">
        <v>88</v>
      </c>
      <c r="E64" t="s">
        <v>177</v>
      </c>
      <c r="F64" t="s">
        <v>349</v>
      </c>
      <c r="G64" t="s">
        <v>215</v>
      </c>
      <c r="H64" t="s">
        <v>135</v>
      </c>
      <c r="I64" t="s">
        <v>136</v>
      </c>
      <c r="J64" t="s">
        <v>137</v>
      </c>
      <c r="K64" t="s">
        <v>138</v>
      </c>
      <c r="L64" t="s">
        <v>350</v>
      </c>
      <c r="M64" t="s">
        <v>351</v>
      </c>
      <c r="N64">
        <v>2.6097222219999998</v>
      </c>
      <c r="O64">
        <v>0</v>
      </c>
      <c r="P64">
        <v>93</v>
      </c>
      <c r="Q64">
        <v>0</v>
      </c>
      <c r="R64">
        <v>0</v>
      </c>
      <c r="S64">
        <v>0</v>
      </c>
      <c r="T64">
        <v>14</v>
      </c>
      <c r="U64">
        <v>0</v>
      </c>
      <c r="V64">
        <v>0</v>
      </c>
      <c r="W64">
        <v>0</v>
      </c>
      <c r="X64">
        <v>65.56555764902717</v>
      </c>
      <c r="Y64">
        <v>0</v>
      </c>
      <c r="Z64">
        <v>0</v>
      </c>
      <c r="AA64">
        <v>0</v>
      </c>
      <c r="AB64">
        <v>40.391537696502411</v>
      </c>
      <c r="AC64">
        <v>0</v>
      </c>
      <c r="AD64">
        <v>0</v>
      </c>
      <c r="AE64">
        <v>105.95709534552958</v>
      </c>
    </row>
    <row r="65" spans="1:31" x14ac:dyDescent="0.25">
      <c r="A65">
        <v>2236960</v>
      </c>
      <c r="B65">
        <v>1</v>
      </c>
      <c r="C65" t="s">
        <v>80</v>
      </c>
      <c r="D65" t="s">
        <v>110</v>
      </c>
      <c r="E65" t="s">
        <v>194</v>
      </c>
      <c r="F65" t="s">
        <v>352</v>
      </c>
      <c r="G65" t="s">
        <v>235</v>
      </c>
      <c r="H65" t="s">
        <v>135</v>
      </c>
      <c r="I65" t="s">
        <v>136</v>
      </c>
      <c r="J65" t="s">
        <v>137</v>
      </c>
      <c r="K65" t="s">
        <v>138</v>
      </c>
      <c r="L65" t="s">
        <v>353</v>
      </c>
      <c r="M65" t="s">
        <v>354</v>
      </c>
      <c r="N65">
        <v>4.3477777770000001</v>
      </c>
      <c r="O65">
        <v>0</v>
      </c>
      <c r="P65">
        <v>68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100.96719746780425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100.96719746780425</v>
      </c>
    </row>
    <row r="66" spans="1:31" x14ac:dyDescent="0.25">
      <c r="A66">
        <v>2236961</v>
      </c>
      <c r="B66">
        <v>1</v>
      </c>
      <c r="C66" t="s">
        <v>81</v>
      </c>
      <c r="D66" t="s">
        <v>128</v>
      </c>
      <c r="E66" t="s">
        <v>132</v>
      </c>
      <c r="F66" t="s">
        <v>355</v>
      </c>
      <c r="G66" t="s">
        <v>134</v>
      </c>
      <c r="H66" t="s">
        <v>135</v>
      </c>
      <c r="I66" t="s">
        <v>136</v>
      </c>
      <c r="J66" t="s">
        <v>137</v>
      </c>
      <c r="K66" t="s">
        <v>138</v>
      </c>
      <c r="L66" t="s">
        <v>356</v>
      </c>
      <c r="M66" t="s">
        <v>357</v>
      </c>
      <c r="N66">
        <v>1.110833333</v>
      </c>
      <c r="O66">
        <v>0</v>
      </c>
      <c r="P66">
        <v>3</v>
      </c>
      <c r="Q66">
        <v>0</v>
      </c>
      <c r="R66">
        <v>0</v>
      </c>
      <c r="S66">
        <v>0</v>
      </c>
      <c r="T66">
        <v>2</v>
      </c>
      <c r="U66">
        <v>0</v>
      </c>
      <c r="V66">
        <v>0</v>
      </c>
      <c r="W66">
        <v>0</v>
      </c>
      <c r="X66">
        <v>0.58161193432761626</v>
      </c>
      <c r="Y66">
        <v>0</v>
      </c>
      <c r="Z66">
        <v>0</v>
      </c>
      <c r="AA66">
        <v>0</v>
      </c>
      <c r="AB66">
        <v>0.36952184481084444</v>
      </c>
      <c r="AC66">
        <v>0</v>
      </c>
      <c r="AD66">
        <v>0</v>
      </c>
      <c r="AE66">
        <v>0.95113377913846064</v>
      </c>
    </row>
    <row r="67" spans="1:31" x14ac:dyDescent="0.25">
      <c r="A67">
        <v>2236963</v>
      </c>
      <c r="B67">
        <v>1</v>
      </c>
      <c r="C67" t="s">
        <v>81</v>
      </c>
      <c r="D67" t="s">
        <v>118</v>
      </c>
      <c r="E67" t="s">
        <v>132</v>
      </c>
      <c r="F67" t="s">
        <v>358</v>
      </c>
      <c r="G67" t="s">
        <v>170</v>
      </c>
      <c r="H67" t="s">
        <v>135</v>
      </c>
      <c r="I67" t="s">
        <v>136</v>
      </c>
      <c r="J67" t="s">
        <v>137</v>
      </c>
      <c r="K67" t="s">
        <v>138</v>
      </c>
      <c r="L67" t="s">
        <v>359</v>
      </c>
      <c r="M67" t="s">
        <v>360</v>
      </c>
      <c r="N67">
        <v>0.87916666600000004</v>
      </c>
      <c r="O67">
        <v>0</v>
      </c>
      <c r="P67">
        <v>0</v>
      </c>
      <c r="Q67">
        <v>0</v>
      </c>
      <c r="R67">
        <v>0</v>
      </c>
      <c r="S67">
        <v>0</v>
      </c>
      <c r="T67">
        <v>1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3.139657503543556E-2</v>
      </c>
      <c r="AC67">
        <v>0</v>
      </c>
      <c r="AD67">
        <v>0</v>
      </c>
      <c r="AE67">
        <v>3.139657503543556E-2</v>
      </c>
    </row>
    <row r="68" spans="1:31" x14ac:dyDescent="0.25">
      <c r="A68">
        <v>2236965</v>
      </c>
      <c r="B68">
        <v>1</v>
      </c>
      <c r="C68" t="s">
        <v>80</v>
      </c>
      <c r="D68" t="s">
        <v>104</v>
      </c>
      <c r="E68" t="s">
        <v>132</v>
      </c>
      <c r="F68" t="s">
        <v>361</v>
      </c>
      <c r="G68" t="s">
        <v>134</v>
      </c>
      <c r="H68" t="s">
        <v>135</v>
      </c>
      <c r="I68" t="s">
        <v>136</v>
      </c>
      <c r="J68" t="s">
        <v>137</v>
      </c>
      <c r="K68" t="s">
        <v>138</v>
      </c>
      <c r="L68" t="s">
        <v>362</v>
      </c>
      <c r="M68" t="s">
        <v>363</v>
      </c>
      <c r="N68">
        <v>2.4288888879999999</v>
      </c>
      <c r="O68">
        <v>0</v>
      </c>
      <c r="P68">
        <v>1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0.60796069724071111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0.60796069724071111</v>
      </c>
    </row>
    <row r="69" spans="1:31" x14ac:dyDescent="0.25">
      <c r="A69">
        <v>2236969</v>
      </c>
      <c r="B69">
        <v>1</v>
      </c>
      <c r="C69" t="s">
        <v>80</v>
      </c>
      <c r="D69" t="s">
        <v>83</v>
      </c>
      <c r="E69" t="s">
        <v>132</v>
      </c>
      <c r="F69" t="s">
        <v>364</v>
      </c>
      <c r="G69" t="s">
        <v>170</v>
      </c>
      <c r="H69" t="s">
        <v>135</v>
      </c>
      <c r="I69" t="s">
        <v>136</v>
      </c>
      <c r="J69" t="s">
        <v>137</v>
      </c>
      <c r="K69" t="s">
        <v>138</v>
      </c>
      <c r="L69" t="s">
        <v>365</v>
      </c>
      <c r="M69" t="s">
        <v>366</v>
      </c>
      <c r="N69">
        <v>3.2744444439999998</v>
      </c>
      <c r="O69">
        <v>0</v>
      </c>
      <c r="P69">
        <v>2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3.9420289565883024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3.9420289565883024</v>
      </c>
    </row>
    <row r="70" spans="1:31" x14ac:dyDescent="0.25">
      <c r="A70">
        <v>2236970</v>
      </c>
      <c r="B70">
        <v>1</v>
      </c>
      <c r="C70" t="s">
        <v>80</v>
      </c>
      <c r="D70" t="s">
        <v>100</v>
      </c>
      <c r="E70" t="s">
        <v>132</v>
      </c>
      <c r="F70" t="s">
        <v>367</v>
      </c>
      <c r="G70" t="s">
        <v>148</v>
      </c>
      <c r="H70" t="s">
        <v>135</v>
      </c>
      <c r="I70" t="s">
        <v>136</v>
      </c>
      <c r="J70" t="s">
        <v>137</v>
      </c>
      <c r="K70" t="s">
        <v>138</v>
      </c>
      <c r="L70" t="s">
        <v>368</v>
      </c>
      <c r="M70" t="s">
        <v>369</v>
      </c>
      <c r="N70">
        <v>4.0277777769999998</v>
      </c>
      <c r="O70">
        <v>0</v>
      </c>
      <c r="P70">
        <v>1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0.23768107119679999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0.23768107119679999</v>
      </c>
    </row>
    <row r="71" spans="1:31" x14ac:dyDescent="0.25">
      <c r="A71">
        <v>2236973</v>
      </c>
      <c r="B71">
        <v>1</v>
      </c>
      <c r="C71" t="s">
        <v>80</v>
      </c>
      <c r="D71" t="s">
        <v>109</v>
      </c>
      <c r="E71" t="s">
        <v>194</v>
      </c>
      <c r="F71" t="s">
        <v>370</v>
      </c>
      <c r="G71" t="s">
        <v>371</v>
      </c>
      <c r="H71" t="s">
        <v>135</v>
      </c>
      <c r="I71" t="s">
        <v>136</v>
      </c>
      <c r="J71" t="s">
        <v>137</v>
      </c>
      <c r="K71" t="s">
        <v>138</v>
      </c>
      <c r="L71" t="s">
        <v>372</v>
      </c>
      <c r="M71" t="s">
        <v>373</v>
      </c>
      <c r="N71">
        <v>2.3319444439999999</v>
      </c>
      <c r="O71">
        <v>0</v>
      </c>
      <c r="P71">
        <v>4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0.58686707488080003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0.58686707488080003</v>
      </c>
    </row>
    <row r="72" spans="1:31" x14ac:dyDescent="0.25">
      <c r="A72">
        <v>2236976</v>
      </c>
      <c r="B72">
        <v>1</v>
      </c>
      <c r="C72" t="s">
        <v>80</v>
      </c>
      <c r="D72" t="s">
        <v>83</v>
      </c>
      <c r="E72" t="s">
        <v>132</v>
      </c>
      <c r="F72" t="s">
        <v>374</v>
      </c>
      <c r="G72" t="s">
        <v>191</v>
      </c>
      <c r="H72" t="s">
        <v>135</v>
      </c>
      <c r="I72" t="s">
        <v>136</v>
      </c>
      <c r="J72" t="s">
        <v>137</v>
      </c>
      <c r="K72" t="s">
        <v>138</v>
      </c>
      <c r="L72" t="s">
        <v>375</v>
      </c>
      <c r="M72" t="s">
        <v>376</v>
      </c>
      <c r="N72">
        <v>0.816111111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3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10.342985776984467</v>
      </c>
      <c r="AE72">
        <v>10.342985776984467</v>
      </c>
    </row>
    <row r="73" spans="1:31" x14ac:dyDescent="0.25">
      <c r="A73">
        <v>2236977</v>
      </c>
      <c r="B73">
        <v>1</v>
      </c>
      <c r="C73" t="s">
        <v>80</v>
      </c>
      <c r="D73" t="s">
        <v>97</v>
      </c>
      <c r="E73" t="s">
        <v>177</v>
      </c>
      <c r="F73" t="s">
        <v>377</v>
      </c>
      <c r="G73" t="s">
        <v>179</v>
      </c>
      <c r="H73" t="s">
        <v>135</v>
      </c>
      <c r="I73" t="s">
        <v>136</v>
      </c>
      <c r="J73" t="s">
        <v>137</v>
      </c>
      <c r="K73" t="s">
        <v>138</v>
      </c>
      <c r="L73" t="s">
        <v>378</v>
      </c>
      <c r="M73" t="s">
        <v>379</v>
      </c>
      <c r="N73">
        <v>2.1974999999999998</v>
      </c>
      <c r="O73">
        <v>0</v>
      </c>
      <c r="P73">
        <v>0</v>
      </c>
      <c r="Q73">
        <v>0</v>
      </c>
      <c r="R73">
        <v>0</v>
      </c>
      <c r="S73">
        <v>0</v>
      </c>
      <c r="T73">
        <v>10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8.0082692238519133</v>
      </c>
      <c r="AC73">
        <v>0</v>
      </c>
      <c r="AD73">
        <v>0</v>
      </c>
      <c r="AE73">
        <v>8.0082692238519133</v>
      </c>
    </row>
    <row r="74" spans="1:31" x14ac:dyDescent="0.25">
      <c r="A74">
        <v>2238281</v>
      </c>
      <c r="B74">
        <v>1</v>
      </c>
      <c r="C74" t="s">
        <v>81</v>
      </c>
      <c r="D74" t="s">
        <v>120</v>
      </c>
      <c r="E74" t="s">
        <v>182</v>
      </c>
      <c r="F74" t="s">
        <v>380</v>
      </c>
      <c r="G74" t="s">
        <v>143</v>
      </c>
      <c r="H74" t="s">
        <v>163</v>
      </c>
      <c r="I74" t="s">
        <v>136</v>
      </c>
      <c r="J74" t="s">
        <v>137</v>
      </c>
      <c r="K74" t="s">
        <v>144</v>
      </c>
      <c r="L74" t="s">
        <v>381</v>
      </c>
      <c r="M74" t="s">
        <v>382</v>
      </c>
      <c r="N74">
        <v>2.0794444439999999</v>
      </c>
      <c r="O74">
        <v>0</v>
      </c>
      <c r="P74">
        <v>241</v>
      </c>
      <c r="Q74">
        <v>0</v>
      </c>
      <c r="R74">
        <v>8</v>
      </c>
      <c r="S74">
        <v>0</v>
      </c>
      <c r="T74">
        <v>29</v>
      </c>
      <c r="U74">
        <v>0</v>
      </c>
      <c r="V74">
        <v>0</v>
      </c>
      <c r="W74">
        <v>0</v>
      </c>
      <c r="X74">
        <v>94.400894911505659</v>
      </c>
      <c r="Y74">
        <v>0</v>
      </c>
      <c r="Z74">
        <v>1.1968122095400799</v>
      </c>
      <c r="AA74">
        <v>0</v>
      </c>
      <c r="AB74">
        <v>15.14333447302182</v>
      </c>
      <c r="AC74">
        <v>0</v>
      </c>
      <c r="AD74">
        <v>0</v>
      </c>
      <c r="AE74">
        <v>110.74104159406757</v>
      </c>
    </row>
    <row r="75" spans="1:31" x14ac:dyDescent="0.25">
      <c r="A75">
        <v>2238282</v>
      </c>
      <c r="B75">
        <v>1</v>
      </c>
      <c r="C75" t="s">
        <v>81</v>
      </c>
      <c r="D75" t="s">
        <v>121</v>
      </c>
      <c r="E75" t="s">
        <v>273</v>
      </c>
      <c r="F75" t="s">
        <v>383</v>
      </c>
      <c r="G75" t="s">
        <v>196</v>
      </c>
      <c r="H75" t="s">
        <v>163</v>
      </c>
      <c r="I75" t="s">
        <v>136</v>
      </c>
      <c r="J75" t="s">
        <v>137</v>
      </c>
      <c r="K75" t="s">
        <v>144</v>
      </c>
      <c r="L75" t="s">
        <v>384</v>
      </c>
      <c r="M75" t="s">
        <v>385</v>
      </c>
      <c r="N75">
        <v>0.77305555500000001</v>
      </c>
      <c r="O75">
        <v>0</v>
      </c>
      <c r="P75">
        <v>7260</v>
      </c>
      <c r="Q75">
        <v>6</v>
      </c>
      <c r="R75">
        <v>594</v>
      </c>
      <c r="S75">
        <v>57</v>
      </c>
      <c r="T75">
        <v>912</v>
      </c>
      <c r="U75">
        <v>2</v>
      </c>
      <c r="V75">
        <v>2</v>
      </c>
      <c r="W75">
        <v>0</v>
      </c>
      <c r="X75">
        <v>815.03893428589117</v>
      </c>
      <c r="Y75">
        <v>3.1863279729964287</v>
      </c>
      <c r="Z75">
        <v>45.72985315271174</v>
      </c>
      <c r="AA75">
        <v>323.51919172477625</v>
      </c>
      <c r="AB75">
        <v>399.69226897962346</v>
      </c>
      <c r="AC75">
        <v>38.280942533139715</v>
      </c>
      <c r="AD75">
        <v>17.412462646687832</v>
      </c>
      <c r="AE75">
        <v>1642.8599812958264</v>
      </c>
    </row>
    <row r="76" spans="1:31" x14ac:dyDescent="0.25">
      <c r="A76">
        <v>2238283</v>
      </c>
      <c r="B76">
        <v>1</v>
      </c>
      <c r="C76" t="s">
        <v>81</v>
      </c>
      <c r="D76" t="s">
        <v>126</v>
      </c>
      <c r="E76" t="s">
        <v>161</v>
      </c>
      <c r="F76" t="s">
        <v>386</v>
      </c>
      <c r="G76" t="s">
        <v>196</v>
      </c>
      <c r="H76" t="s">
        <v>163</v>
      </c>
      <c r="I76" t="s">
        <v>136</v>
      </c>
      <c r="J76" t="s">
        <v>137</v>
      </c>
      <c r="K76" t="s">
        <v>144</v>
      </c>
      <c r="L76" t="s">
        <v>387</v>
      </c>
      <c r="M76" t="s">
        <v>388</v>
      </c>
      <c r="N76">
        <v>1.3391666659999999</v>
      </c>
      <c r="O76">
        <v>3</v>
      </c>
      <c r="P76">
        <v>1602</v>
      </c>
      <c r="Q76">
        <v>70</v>
      </c>
      <c r="R76">
        <v>513</v>
      </c>
      <c r="S76">
        <v>24</v>
      </c>
      <c r="T76">
        <v>101</v>
      </c>
      <c r="U76">
        <v>1</v>
      </c>
      <c r="V76">
        <v>7</v>
      </c>
      <c r="W76">
        <v>1.4450718499995401</v>
      </c>
      <c r="X76">
        <v>206.11872825059362</v>
      </c>
      <c r="Y76">
        <v>302.1320536602114</v>
      </c>
      <c r="Z76">
        <v>53.736644503840196</v>
      </c>
      <c r="AA76">
        <v>220.8638551831792</v>
      </c>
      <c r="AB76">
        <v>279.62451936530232</v>
      </c>
      <c r="AC76">
        <v>4.9432418073007822</v>
      </c>
      <c r="AD76">
        <v>20.737557826988869</v>
      </c>
      <c r="AE76">
        <v>1089.6016724474161</v>
      </c>
    </row>
    <row r="77" spans="1:31" x14ac:dyDescent="0.25">
      <c r="A77">
        <v>2238287</v>
      </c>
      <c r="B77">
        <v>1</v>
      </c>
      <c r="C77" t="s">
        <v>81</v>
      </c>
      <c r="D77" t="s">
        <v>128</v>
      </c>
      <c r="E77" t="s">
        <v>194</v>
      </c>
      <c r="F77" t="s">
        <v>389</v>
      </c>
      <c r="G77" t="s">
        <v>390</v>
      </c>
      <c r="H77" t="s">
        <v>135</v>
      </c>
      <c r="I77" t="s">
        <v>136</v>
      </c>
      <c r="J77" t="s">
        <v>137</v>
      </c>
      <c r="K77" t="s">
        <v>138</v>
      </c>
      <c r="L77" t="s">
        <v>391</v>
      </c>
      <c r="M77" t="s">
        <v>392</v>
      </c>
      <c r="N77">
        <v>5.4447222220000002</v>
      </c>
      <c r="O77">
        <v>0</v>
      </c>
      <c r="P77">
        <v>163</v>
      </c>
      <c r="Q77">
        <v>0</v>
      </c>
      <c r="R77">
        <v>0</v>
      </c>
      <c r="S77">
        <v>0</v>
      </c>
      <c r="T77">
        <v>4</v>
      </c>
      <c r="U77">
        <v>0</v>
      </c>
      <c r="V77">
        <v>0</v>
      </c>
      <c r="W77">
        <v>0</v>
      </c>
      <c r="X77">
        <v>211.27490648270106</v>
      </c>
      <c r="Y77">
        <v>0</v>
      </c>
      <c r="Z77">
        <v>0</v>
      </c>
      <c r="AA77">
        <v>0</v>
      </c>
      <c r="AB77">
        <v>2.470809587109998</v>
      </c>
      <c r="AC77">
        <v>0</v>
      </c>
      <c r="AD77">
        <v>0</v>
      </c>
      <c r="AE77">
        <v>213.74571606981107</v>
      </c>
    </row>
    <row r="78" spans="1:31" x14ac:dyDescent="0.25">
      <c r="A78">
        <v>2238289</v>
      </c>
      <c r="B78">
        <v>1</v>
      </c>
      <c r="C78" t="s">
        <v>81</v>
      </c>
      <c r="D78" t="s">
        <v>128</v>
      </c>
      <c r="E78" t="s">
        <v>161</v>
      </c>
      <c r="F78" t="s">
        <v>393</v>
      </c>
      <c r="G78" t="s">
        <v>174</v>
      </c>
      <c r="H78" t="s">
        <v>163</v>
      </c>
      <c r="I78" t="s">
        <v>136</v>
      </c>
      <c r="J78" t="s">
        <v>137</v>
      </c>
      <c r="K78" t="s">
        <v>138</v>
      </c>
      <c r="L78" t="s">
        <v>394</v>
      </c>
      <c r="M78" t="s">
        <v>395</v>
      </c>
      <c r="N78">
        <v>1.1458333329999999</v>
      </c>
      <c r="O78">
        <v>0</v>
      </c>
      <c r="P78">
        <v>0</v>
      </c>
      <c r="Q78">
        <v>0</v>
      </c>
      <c r="R78">
        <v>0</v>
      </c>
      <c r="S78">
        <v>6</v>
      </c>
      <c r="T78">
        <v>0</v>
      </c>
      <c r="U78">
        <v>4</v>
      </c>
      <c r="V78">
        <v>0</v>
      </c>
      <c r="W78">
        <v>0</v>
      </c>
      <c r="X78">
        <v>0</v>
      </c>
      <c r="Y78">
        <v>0</v>
      </c>
      <c r="Z78">
        <v>0</v>
      </c>
      <c r="AA78">
        <v>10.832366452699999</v>
      </c>
      <c r="AB78">
        <v>0</v>
      </c>
      <c r="AC78">
        <v>1026.5182654877106</v>
      </c>
      <c r="AD78">
        <v>0</v>
      </c>
      <c r="AE78">
        <v>1037.3506319404105</v>
      </c>
    </row>
    <row r="79" spans="1:31" x14ac:dyDescent="0.25">
      <c r="A79">
        <v>2238290</v>
      </c>
      <c r="B79">
        <v>1</v>
      </c>
      <c r="C79" t="s">
        <v>80</v>
      </c>
      <c r="D79" t="s">
        <v>93</v>
      </c>
      <c r="E79" t="s">
        <v>182</v>
      </c>
      <c r="F79" t="s">
        <v>396</v>
      </c>
      <c r="G79" t="s">
        <v>319</v>
      </c>
      <c r="H79" t="s">
        <v>163</v>
      </c>
      <c r="I79" t="s">
        <v>136</v>
      </c>
      <c r="J79" t="s">
        <v>137</v>
      </c>
      <c r="K79" t="s">
        <v>138</v>
      </c>
      <c r="L79" t="s">
        <v>397</v>
      </c>
      <c r="M79" t="s">
        <v>398</v>
      </c>
      <c r="N79">
        <v>1.711944444</v>
      </c>
      <c r="O79">
        <v>0</v>
      </c>
      <c r="P79">
        <v>0</v>
      </c>
      <c r="Q79">
        <v>0</v>
      </c>
      <c r="R79">
        <v>26</v>
      </c>
      <c r="S79">
        <v>0</v>
      </c>
      <c r="T79">
        <v>2</v>
      </c>
      <c r="U79">
        <v>0</v>
      </c>
      <c r="V79">
        <v>0</v>
      </c>
      <c r="W79">
        <v>0</v>
      </c>
      <c r="X79">
        <v>0</v>
      </c>
      <c r="Y79">
        <v>0</v>
      </c>
      <c r="Z79">
        <v>53.812714583887001</v>
      </c>
      <c r="AA79">
        <v>0</v>
      </c>
      <c r="AB79">
        <v>12.253855347467717</v>
      </c>
      <c r="AC79">
        <v>0</v>
      </c>
      <c r="AD79">
        <v>0</v>
      </c>
      <c r="AE79">
        <v>66.066569931354721</v>
      </c>
    </row>
    <row r="80" spans="1:31" x14ac:dyDescent="0.25">
      <c r="A80">
        <v>2238291</v>
      </c>
      <c r="B80">
        <v>1</v>
      </c>
      <c r="C80" t="s">
        <v>80</v>
      </c>
      <c r="D80" t="s">
        <v>84</v>
      </c>
      <c r="E80" t="s">
        <v>132</v>
      </c>
      <c r="F80" t="s">
        <v>399</v>
      </c>
      <c r="G80" t="s">
        <v>191</v>
      </c>
      <c r="H80" t="s">
        <v>135</v>
      </c>
      <c r="I80" t="s">
        <v>136</v>
      </c>
      <c r="J80" t="s">
        <v>137</v>
      </c>
      <c r="K80" t="s">
        <v>138</v>
      </c>
      <c r="L80" t="s">
        <v>400</v>
      </c>
      <c r="M80" t="s">
        <v>401</v>
      </c>
      <c r="N80">
        <v>2.1658333330000001</v>
      </c>
      <c r="O80">
        <v>0</v>
      </c>
      <c r="P80">
        <v>7</v>
      </c>
      <c r="Q80">
        <v>0</v>
      </c>
      <c r="R80">
        <v>0</v>
      </c>
      <c r="S80">
        <v>0</v>
      </c>
      <c r="T80">
        <v>1</v>
      </c>
      <c r="U80">
        <v>0</v>
      </c>
      <c r="V80">
        <v>0</v>
      </c>
      <c r="W80">
        <v>0</v>
      </c>
      <c r="X80">
        <v>5.7078465434252807</v>
      </c>
      <c r="Y80">
        <v>0</v>
      </c>
      <c r="Z80">
        <v>0</v>
      </c>
      <c r="AA80">
        <v>0</v>
      </c>
      <c r="AB80">
        <v>2.9543693285437334</v>
      </c>
      <c r="AC80">
        <v>0</v>
      </c>
      <c r="AD80">
        <v>0</v>
      </c>
      <c r="AE80">
        <v>8.6622158719690141</v>
      </c>
    </row>
    <row r="81" spans="1:31" x14ac:dyDescent="0.25">
      <c r="A81">
        <v>2238292</v>
      </c>
      <c r="B81">
        <v>1</v>
      </c>
      <c r="C81" t="s">
        <v>81</v>
      </c>
      <c r="D81" t="s">
        <v>128</v>
      </c>
      <c r="E81" t="s">
        <v>132</v>
      </c>
      <c r="F81" t="s">
        <v>402</v>
      </c>
      <c r="G81" t="s">
        <v>152</v>
      </c>
      <c r="H81" t="s">
        <v>135</v>
      </c>
      <c r="I81" t="s">
        <v>136</v>
      </c>
      <c r="J81" t="s">
        <v>137</v>
      </c>
      <c r="K81" t="s">
        <v>138</v>
      </c>
      <c r="L81" t="s">
        <v>403</v>
      </c>
      <c r="M81" t="s">
        <v>404</v>
      </c>
      <c r="N81">
        <v>1.6558333329999999</v>
      </c>
      <c r="O81">
        <v>0</v>
      </c>
      <c r="P81">
        <v>10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2.2222677705905598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2.2222677705905598</v>
      </c>
    </row>
    <row r="82" spans="1:31" x14ac:dyDescent="0.25">
      <c r="A82">
        <v>2238294</v>
      </c>
      <c r="B82">
        <v>1</v>
      </c>
      <c r="C82" t="s">
        <v>80</v>
      </c>
      <c r="D82" t="s">
        <v>85</v>
      </c>
      <c r="E82" t="s">
        <v>405</v>
      </c>
      <c r="F82" t="s">
        <v>406</v>
      </c>
      <c r="G82" t="s">
        <v>174</v>
      </c>
      <c r="H82" t="s">
        <v>163</v>
      </c>
      <c r="I82" t="s">
        <v>136</v>
      </c>
      <c r="J82" t="s">
        <v>137</v>
      </c>
      <c r="K82" t="s">
        <v>138</v>
      </c>
      <c r="L82" t="s">
        <v>407</v>
      </c>
      <c r="M82" t="s">
        <v>408</v>
      </c>
      <c r="N82">
        <v>0.96444444399999996</v>
      </c>
      <c r="O82">
        <v>0</v>
      </c>
      <c r="P82">
        <v>1752</v>
      </c>
      <c r="Q82">
        <v>0</v>
      </c>
      <c r="R82">
        <v>0</v>
      </c>
      <c r="S82">
        <v>3</v>
      </c>
      <c r="T82">
        <v>186</v>
      </c>
      <c r="U82">
        <v>0</v>
      </c>
      <c r="V82">
        <v>0</v>
      </c>
      <c r="W82">
        <v>0</v>
      </c>
      <c r="X82">
        <v>685.43698440699973</v>
      </c>
      <c r="Y82">
        <v>0</v>
      </c>
      <c r="Z82">
        <v>0</v>
      </c>
      <c r="AA82">
        <v>125.71827086525187</v>
      </c>
      <c r="AB82">
        <v>536.60216862963375</v>
      </c>
      <c r="AC82">
        <v>0</v>
      </c>
      <c r="AD82">
        <v>0</v>
      </c>
      <c r="AE82">
        <v>1347.7574239018854</v>
      </c>
    </row>
    <row r="83" spans="1:31" x14ac:dyDescent="0.25">
      <c r="A83">
        <v>2238295</v>
      </c>
      <c r="B83">
        <v>1</v>
      </c>
      <c r="C83" t="s">
        <v>80</v>
      </c>
      <c r="D83" t="s">
        <v>104</v>
      </c>
      <c r="E83" t="s">
        <v>132</v>
      </c>
      <c r="F83" t="s">
        <v>409</v>
      </c>
      <c r="G83" t="s">
        <v>170</v>
      </c>
      <c r="H83" t="s">
        <v>135</v>
      </c>
      <c r="I83" t="s">
        <v>136</v>
      </c>
      <c r="J83" t="s">
        <v>137</v>
      </c>
      <c r="K83" t="s">
        <v>138</v>
      </c>
      <c r="L83" t="s">
        <v>410</v>
      </c>
      <c r="M83" t="s">
        <v>411</v>
      </c>
      <c r="N83">
        <v>3.7202777770000002</v>
      </c>
      <c r="O83">
        <v>0</v>
      </c>
      <c r="P83">
        <v>1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1.04642026265847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1.04642026265847</v>
      </c>
    </row>
    <row r="84" spans="1:31" x14ac:dyDescent="0.25">
      <c r="A84">
        <v>2238297</v>
      </c>
      <c r="B84">
        <v>1</v>
      </c>
      <c r="C84" t="s">
        <v>80</v>
      </c>
      <c r="D84" t="s">
        <v>83</v>
      </c>
      <c r="E84" t="s">
        <v>177</v>
      </c>
      <c r="F84" t="s">
        <v>412</v>
      </c>
      <c r="G84" t="s">
        <v>235</v>
      </c>
      <c r="H84" t="s">
        <v>135</v>
      </c>
      <c r="I84" t="s">
        <v>136</v>
      </c>
      <c r="J84" t="s">
        <v>137</v>
      </c>
      <c r="K84" t="s">
        <v>138</v>
      </c>
      <c r="L84" t="s">
        <v>413</v>
      </c>
      <c r="M84" t="s">
        <v>414</v>
      </c>
      <c r="N84">
        <v>5.7677777770000001</v>
      </c>
      <c r="O84">
        <v>0</v>
      </c>
      <c r="P84">
        <v>0</v>
      </c>
      <c r="Q84">
        <v>0</v>
      </c>
      <c r="R84">
        <v>0</v>
      </c>
      <c r="S84">
        <v>0</v>
      </c>
      <c r="T84">
        <v>20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117.57112695406137</v>
      </c>
      <c r="AC84">
        <v>0</v>
      </c>
      <c r="AD84">
        <v>0</v>
      </c>
      <c r="AE84">
        <v>117.57112695406137</v>
      </c>
    </row>
    <row r="85" spans="1:31" x14ac:dyDescent="0.25">
      <c r="A85">
        <v>2238300</v>
      </c>
      <c r="B85">
        <v>1</v>
      </c>
      <c r="C85" t="s">
        <v>80</v>
      </c>
      <c r="D85" t="s">
        <v>82</v>
      </c>
      <c r="E85" t="s">
        <v>177</v>
      </c>
      <c r="F85" t="s">
        <v>415</v>
      </c>
      <c r="G85" t="s">
        <v>152</v>
      </c>
      <c r="H85" t="s">
        <v>135</v>
      </c>
      <c r="I85" t="s">
        <v>136</v>
      </c>
      <c r="J85" t="s">
        <v>137</v>
      </c>
      <c r="K85" t="s">
        <v>138</v>
      </c>
      <c r="L85" t="s">
        <v>416</v>
      </c>
      <c r="M85" t="s">
        <v>417</v>
      </c>
      <c r="N85">
        <v>4.8230555549999998</v>
      </c>
      <c r="O85">
        <v>0</v>
      </c>
      <c r="P85">
        <v>6</v>
      </c>
      <c r="Q85">
        <v>0</v>
      </c>
      <c r="R85">
        <v>0</v>
      </c>
      <c r="S85">
        <v>0</v>
      </c>
      <c r="T85">
        <v>15</v>
      </c>
      <c r="U85">
        <v>0</v>
      </c>
      <c r="V85">
        <v>0</v>
      </c>
      <c r="W85">
        <v>0</v>
      </c>
      <c r="X85">
        <v>3.6705431826353503</v>
      </c>
      <c r="Y85">
        <v>0</v>
      </c>
      <c r="Z85">
        <v>0</v>
      </c>
      <c r="AA85">
        <v>0</v>
      </c>
      <c r="AB85">
        <v>50.587637779251423</v>
      </c>
      <c r="AC85">
        <v>0</v>
      </c>
      <c r="AD85">
        <v>0</v>
      </c>
      <c r="AE85">
        <v>54.258180961886772</v>
      </c>
    </row>
    <row r="86" spans="1:31" x14ac:dyDescent="0.25">
      <c r="A86">
        <v>2238301</v>
      </c>
      <c r="B86">
        <v>1</v>
      </c>
      <c r="C86" t="s">
        <v>81</v>
      </c>
      <c r="D86" t="s">
        <v>128</v>
      </c>
      <c r="E86" t="s">
        <v>132</v>
      </c>
      <c r="F86" t="s">
        <v>418</v>
      </c>
      <c r="G86" t="s">
        <v>191</v>
      </c>
      <c r="H86" t="s">
        <v>135</v>
      </c>
      <c r="I86" t="s">
        <v>136</v>
      </c>
      <c r="J86" t="s">
        <v>137</v>
      </c>
      <c r="K86" t="s">
        <v>138</v>
      </c>
      <c r="L86" t="s">
        <v>419</v>
      </c>
      <c r="M86" t="s">
        <v>420</v>
      </c>
      <c r="N86">
        <v>5.6775000000000002</v>
      </c>
      <c r="O86">
        <v>0</v>
      </c>
      <c r="P86">
        <v>9</v>
      </c>
      <c r="Q86">
        <v>0</v>
      </c>
      <c r="R86">
        <v>0</v>
      </c>
      <c r="S86">
        <v>0</v>
      </c>
      <c r="T86">
        <v>1</v>
      </c>
      <c r="U86">
        <v>0</v>
      </c>
      <c r="V86">
        <v>0</v>
      </c>
      <c r="W86">
        <v>0</v>
      </c>
      <c r="X86">
        <v>21.220634581493965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21.220634581493965</v>
      </c>
    </row>
    <row r="87" spans="1:31" x14ac:dyDescent="0.25">
      <c r="A87">
        <v>2238302</v>
      </c>
      <c r="B87">
        <v>1</v>
      </c>
      <c r="C87" t="s">
        <v>80</v>
      </c>
      <c r="D87" t="s">
        <v>82</v>
      </c>
      <c r="E87" t="s">
        <v>177</v>
      </c>
      <c r="F87" t="s">
        <v>421</v>
      </c>
      <c r="G87" t="s">
        <v>422</v>
      </c>
      <c r="H87" t="s">
        <v>135</v>
      </c>
      <c r="I87" t="s">
        <v>136</v>
      </c>
      <c r="J87" t="s">
        <v>137</v>
      </c>
      <c r="K87" t="s">
        <v>138</v>
      </c>
      <c r="L87" t="s">
        <v>423</v>
      </c>
      <c r="M87" t="s">
        <v>424</v>
      </c>
      <c r="N87">
        <v>2.162222222</v>
      </c>
      <c r="O87">
        <v>0</v>
      </c>
      <c r="P87">
        <v>0</v>
      </c>
      <c r="Q87">
        <v>0</v>
      </c>
      <c r="R87">
        <v>0</v>
      </c>
      <c r="S87">
        <v>0</v>
      </c>
      <c r="T87">
        <v>17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32.415495878516062</v>
      </c>
      <c r="AC87">
        <v>0</v>
      </c>
      <c r="AD87">
        <v>0</v>
      </c>
      <c r="AE87">
        <v>32.415495878516062</v>
      </c>
    </row>
    <row r="88" spans="1:31" x14ac:dyDescent="0.25">
      <c r="A88">
        <v>2238307</v>
      </c>
      <c r="B88">
        <v>1</v>
      </c>
      <c r="C88" t="s">
        <v>81</v>
      </c>
      <c r="D88" t="s">
        <v>117</v>
      </c>
      <c r="E88" t="s">
        <v>273</v>
      </c>
      <c r="F88" t="s">
        <v>425</v>
      </c>
      <c r="G88" t="s">
        <v>174</v>
      </c>
      <c r="H88" t="s">
        <v>163</v>
      </c>
      <c r="I88" t="s">
        <v>136</v>
      </c>
      <c r="J88" t="s">
        <v>137</v>
      </c>
      <c r="K88" t="s">
        <v>138</v>
      </c>
      <c r="L88" t="s">
        <v>426</v>
      </c>
      <c r="M88" t="s">
        <v>427</v>
      </c>
      <c r="N88">
        <v>0.61472222200000004</v>
      </c>
      <c r="O88">
        <v>0</v>
      </c>
      <c r="P88">
        <v>433</v>
      </c>
      <c r="Q88">
        <v>36</v>
      </c>
      <c r="R88">
        <v>41</v>
      </c>
      <c r="S88">
        <v>5</v>
      </c>
      <c r="T88">
        <v>34</v>
      </c>
      <c r="U88">
        <v>1</v>
      </c>
      <c r="V88">
        <v>0</v>
      </c>
      <c r="W88">
        <v>0</v>
      </c>
      <c r="X88">
        <v>35.432772136914693</v>
      </c>
      <c r="Y88">
        <v>24.188927292649041</v>
      </c>
      <c r="Z88">
        <v>3.30256022018518</v>
      </c>
      <c r="AA88">
        <v>83.872307683655521</v>
      </c>
      <c r="AB88">
        <v>19.613500547700308</v>
      </c>
      <c r="AC88">
        <v>32.797618231977921</v>
      </c>
      <c r="AD88">
        <v>0</v>
      </c>
      <c r="AE88">
        <v>199.20768611308267</v>
      </c>
    </row>
    <row r="89" spans="1:31" x14ac:dyDescent="0.25">
      <c r="A89">
        <v>2238309</v>
      </c>
      <c r="B89">
        <v>1</v>
      </c>
      <c r="C89" t="s">
        <v>80</v>
      </c>
      <c r="D89" t="s">
        <v>97</v>
      </c>
      <c r="E89" t="s">
        <v>132</v>
      </c>
      <c r="F89" t="s">
        <v>428</v>
      </c>
      <c r="G89" t="s">
        <v>148</v>
      </c>
      <c r="H89" t="s">
        <v>135</v>
      </c>
      <c r="I89" t="s">
        <v>136</v>
      </c>
      <c r="J89" t="s">
        <v>137</v>
      </c>
      <c r="K89" t="s">
        <v>138</v>
      </c>
      <c r="L89" t="s">
        <v>429</v>
      </c>
      <c r="M89" t="s">
        <v>430</v>
      </c>
      <c r="N89">
        <v>1.3661111109999999</v>
      </c>
      <c r="O89">
        <v>0</v>
      </c>
      <c r="P89">
        <v>2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1.1696176166704557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1.1696176166704557</v>
      </c>
    </row>
    <row r="90" spans="1:31" x14ac:dyDescent="0.25">
      <c r="A90">
        <v>2238311</v>
      </c>
      <c r="B90">
        <v>1</v>
      </c>
      <c r="C90" t="s">
        <v>80</v>
      </c>
      <c r="D90" t="s">
        <v>93</v>
      </c>
      <c r="E90" t="s">
        <v>194</v>
      </c>
      <c r="F90" t="s">
        <v>431</v>
      </c>
      <c r="G90" t="s">
        <v>179</v>
      </c>
      <c r="H90" t="s">
        <v>135</v>
      </c>
      <c r="I90" t="s">
        <v>136</v>
      </c>
      <c r="J90" t="s">
        <v>137</v>
      </c>
      <c r="K90" t="s">
        <v>138</v>
      </c>
      <c r="L90" t="s">
        <v>432</v>
      </c>
      <c r="M90" t="s">
        <v>433</v>
      </c>
      <c r="N90">
        <v>1.2536111109999999</v>
      </c>
      <c r="O90">
        <v>0</v>
      </c>
      <c r="P90">
        <v>4</v>
      </c>
      <c r="Q90">
        <v>0</v>
      </c>
      <c r="R90">
        <v>1</v>
      </c>
      <c r="S90">
        <v>0</v>
      </c>
      <c r="T90">
        <v>1</v>
      </c>
      <c r="U90">
        <v>0</v>
      </c>
      <c r="V90">
        <v>0</v>
      </c>
      <c r="W90">
        <v>0</v>
      </c>
      <c r="X90">
        <v>0.19107139115792002</v>
      </c>
      <c r="Y90">
        <v>0</v>
      </c>
      <c r="Z90">
        <v>6.654997992222221E-4</v>
      </c>
      <c r="AA90">
        <v>0</v>
      </c>
      <c r="AB90">
        <v>1.8011965431631111E-2</v>
      </c>
      <c r="AC90">
        <v>0</v>
      </c>
      <c r="AD90">
        <v>0</v>
      </c>
      <c r="AE90">
        <v>0.20974885638877336</v>
      </c>
    </row>
    <row r="91" spans="1:31" x14ac:dyDescent="0.25">
      <c r="A91">
        <v>2238314</v>
      </c>
      <c r="B91">
        <v>1</v>
      </c>
      <c r="C91" t="s">
        <v>80</v>
      </c>
      <c r="D91" t="s">
        <v>103</v>
      </c>
      <c r="E91" t="s">
        <v>132</v>
      </c>
      <c r="F91" t="s">
        <v>434</v>
      </c>
      <c r="G91" t="s">
        <v>191</v>
      </c>
      <c r="H91" t="s">
        <v>135</v>
      </c>
      <c r="I91" t="s">
        <v>136</v>
      </c>
      <c r="J91" t="s">
        <v>137</v>
      </c>
      <c r="K91" t="s">
        <v>138</v>
      </c>
      <c r="L91" t="s">
        <v>435</v>
      </c>
      <c r="M91" t="s">
        <v>436</v>
      </c>
      <c r="N91">
        <v>3.145277777</v>
      </c>
      <c r="O91">
        <v>0</v>
      </c>
      <c r="P91">
        <v>7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6.7510858579404349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6.7510858579404349</v>
      </c>
    </row>
    <row r="92" spans="1:31" x14ac:dyDescent="0.25">
      <c r="A92">
        <v>2238315</v>
      </c>
      <c r="B92">
        <v>1</v>
      </c>
      <c r="C92" t="s">
        <v>81</v>
      </c>
      <c r="D92" t="s">
        <v>121</v>
      </c>
      <c r="E92" t="s">
        <v>273</v>
      </c>
      <c r="F92" t="s">
        <v>437</v>
      </c>
      <c r="G92" t="s">
        <v>196</v>
      </c>
      <c r="H92" t="s">
        <v>163</v>
      </c>
      <c r="I92" t="s">
        <v>136</v>
      </c>
      <c r="J92" t="s">
        <v>137</v>
      </c>
      <c r="K92" t="s">
        <v>144</v>
      </c>
      <c r="L92" t="s">
        <v>438</v>
      </c>
      <c r="M92" t="s">
        <v>439</v>
      </c>
      <c r="N92">
        <v>1.0013888879999999</v>
      </c>
      <c r="O92">
        <v>0</v>
      </c>
      <c r="P92">
        <v>1504</v>
      </c>
      <c r="Q92">
        <v>6</v>
      </c>
      <c r="R92">
        <v>72</v>
      </c>
      <c r="S92">
        <v>12</v>
      </c>
      <c r="T92">
        <v>60</v>
      </c>
      <c r="U92">
        <v>1</v>
      </c>
      <c r="V92">
        <v>0</v>
      </c>
      <c r="W92">
        <v>0</v>
      </c>
      <c r="X92">
        <v>170.26168423354972</v>
      </c>
      <c r="Y92">
        <v>2.5497103557670111</v>
      </c>
      <c r="Z92">
        <v>9.3661327311095022</v>
      </c>
      <c r="AA92">
        <v>85.022267197811246</v>
      </c>
      <c r="AB92">
        <v>63.203901638229766</v>
      </c>
      <c r="AC92">
        <v>6.6000427016134715</v>
      </c>
      <c r="AD92">
        <v>0</v>
      </c>
      <c r="AE92">
        <v>337.00373885808068</v>
      </c>
    </row>
    <row r="93" spans="1:31" x14ac:dyDescent="0.25">
      <c r="A93">
        <v>2238316</v>
      </c>
      <c r="B93">
        <v>1</v>
      </c>
      <c r="C93" t="s">
        <v>80</v>
      </c>
      <c r="D93" t="s">
        <v>88</v>
      </c>
      <c r="E93" t="s">
        <v>132</v>
      </c>
      <c r="F93" t="s">
        <v>440</v>
      </c>
      <c r="G93" t="s">
        <v>191</v>
      </c>
      <c r="H93" t="s">
        <v>135</v>
      </c>
      <c r="I93" t="s">
        <v>136</v>
      </c>
      <c r="J93" t="s">
        <v>137</v>
      </c>
      <c r="K93" t="s">
        <v>138</v>
      </c>
      <c r="L93" t="s">
        <v>441</v>
      </c>
      <c r="M93" t="s">
        <v>442</v>
      </c>
      <c r="N93">
        <v>4.2149999999999999</v>
      </c>
      <c r="O93">
        <v>0</v>
      </c>
      <c r="P93">
        <v>2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2.4866108911898803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2.4866108911898803</v>
      </c>
    </row>
    <row r="94" spans="1:31" x14ac:dyDescent="0.25">
      <c r="A94">
        <v>2238319</v>
      </c>
      <c r="B94">
        <v>1</v>
      </c>
      <c r="C94" t="s">
        <v>81</v>
      </c>
      <c r="D94" t="s">
        <v>120</v>
      </c>
      <c r="E94" t="s">
        <v>161</v>
      </c>
      <c r="F94" t="s">
        <v>443</v>
      </c>
      <c r="G94" t="s">
        <v>174</v>
      </c>
      <c r="H94" t="s">
        <v>163</v>
      </c>
      <c r="I94" t="s">
        <v>136</v>
      </c>
      <c r="J94" t="s">
        <v>137</v>
      </c>
      <c r="K94" t="s">
        <v>138</v>
      </c>
      <c r="L94" t="s">
        <v>444</v>
      </c>
      <c r="M94" t="s">
        <v>445</v>
      </c>
      <c r="N94">
        <v>1.108055555</v>
      </c>
      <c r="O94">
        <v>0</v>
      </c>
      <c r="P94">
        <v>245</v>
      </c>
      <c r="Q94">
        <v>30</v>
      </c>
      <c r="R94">
        <v>47</v>
      </c>
      <c r="S94">
        <v>3</v>
      </c>
      <c r="T94">
        <v>15</v>
      </c>
      <c r="U94">
        <v>0</v>
      </c>
      <c r="V94">
        <v>1</v>
      </c>
      <c r="W94">
        <v>0</v>
      </c>
      <c r="X94">
        <v>73.072183883899243</v>
      </c>
      <c r="Y94">
        <v>16.08848866670008</v>
      </c>
      <c r="Z94">
        <v>13.052798284011764</v>
      </c>
      <c r="AA94">
        <v>25.650572334542375</v>
      </c>
      <c r="AB94">
        <v>4.5789936210456093</v>
      </c>
      <c r="AC94">
        <v>0</v>
      </c>
      <c r="AD94">
        <v>14.43765627704726</v>
      </c>
      <c r="AE94">
        <v>146.88069306724634</v>
      </c>
    </row>
    <row r="95" spans="1:31" x14ac:dyDescent="0.25">
      <c r="A95">
        <v>2238320</v>
      </c>
      <c r="B95">
        <v>1</v>
      </c>
      <c r="C95" t="s">
        <v>81</v>
      </c>
      <c r="D95" t="s">
        <v>127</v>
      </c>
      <c r="E95" t="s">
        <v>194</v>
      </c>
      <c r="F95" t="s">
        <v>446</v>
      </c>
      <c r="G95" t="s">
        <v>179</v>
      </c>
      <c r="H95" t="s">
        <v>135</v>
      </c>
      <c r="I95" t="s">
        <v>136</v>
      </c>
      <c r="J95" t="s">
        <v>137</v>
      </c>
      <c r="K95" t="s">
        <v>138</v>
      </c>
      <c r="L95" t="s">
        <v>447</v>
      </c>
      <c r="M95" t="s">
        <v>448</v>
      </c>
      <c r="N95">
        <v>2.6294444440000002</v>
      </c>
      <c r="O95">
        <v>0</v>
      </c>
      <c r="P95">
        <v>11</v>
      </c>
      <c r="Q95">
        <v>0</v>
      </c>
      <c r="R95">
        <v>0</v>
      </c>
      <c r="S95">
        <v>0</v>
      </c>
      <c r="T95">
        <v>1</v>
      </c>
      <c r="U95">
        <v>0</v>
      </c>
      <c r="V95">
        <v>0</v>
      </c>
      <c r="W95">
        <v>0</v>
      </c>
      <c r="X95">
        <v>10.150944292094735</v>
      </c>
      <c r="Y95">
        <v>0</v>
      </c>
      <c r="Z95">
        <v>0</v>
      </c>
      <c r="AA95">
        <v>0</v>
      </c>
      <c r="AB95">
        <v>4.6329391170281102</v>
      </c>
      <c r="AC95">
        <v>0</v>
      </c>
      <c r="AD95">
        <v>0</v>
      </c>
      <c r="AE95">
        <v>14.783883409122845</v>
      </c>
    </row>
    <row r="96" spans="1:31" x14ac:dyDescent="0.25">
      <c r="A96">
        <v>2238323</v>
      </c>
      <c r="B96">
        <v>1</v>
      </c>
      <c r="C96" t="s">
        <v>80</v>
      </c>
      <c r="D96" t="s">
        <v>97</v>
      </c>
      <c r="E96" t="s">
        <v>132</v>
      </c>
      <c r="F96" t="s">
        <v>449</v>
      </c>
      <c r="G96" t="s">
        <v>170</v>
      </c>
      <c r="H96" t="s">
        <v>135</v>
      </c>
      <c r="I96" t="s">
        <v>136</v>
      </c>
      <c r="J96" t="s">
        <v>137</v>
      </c>
      <c r="K96" t="s">
        <v>138</v>
      </c>
      <c r="L96" t="s">
        <v>450</v>
      </c>
      <c r="M96" t="s">
        <v>451</v>
      </c>
      <c r="N96">
        <v>2.2763888880000001</v>
      </c>
      <c r="O96">
        <v>0</v>
      </c>
      <c r="P96">
        <v>0</v>
      </c>
      <c r="Q96">
        <v>0</v>
      </c>
      <c r="R96">
        <v>0</v>
      </c>
      <c r="S96">
        <v>0</v>
      </c>
      <c r="T96">
        <v>1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4.0340647395411802</v>
      </c>
      <c r="AC96">
        <v>0</v>
      </c>
      <c r="AD96">
        <v>0</v>
      </c>
      <c r="AE96">
        <v>4.0340647395411802</v>
      </c>
    </row>
    <row r="97" spans="1:31" x14ac:dyDescent="0.25">
      <c r="A97">
        <v>2238326</v>
      </c>
      <c r="B97">
        <v>1</v>
      </c>
      <c r="C97" t="s">
        <v>80</v>
      </c>
      <c r="D97" t="s">
        <v>104</v>
      </c>
      <c r="E97" t="s">
        <v>132</v>
      </c>
      <c r="F97" t="s">
        <v>452</v>
      </c>
      <c r="G97" t="s">
        <v>148</v>
      </c>
      <c r="H97" t="s">
        <v>135</v>
      </c>
      <c r="I97" t="s">
        <v>136</v>
      </c>
      <c r="J97" t="s">
        <v>137</v>
      </c>
      <c r="K97" t="s">
        <v>138</v>
      </c>
      <c r="L97" t="s">
        <v>453</v>
      </c>
      <c r="M97" t="s">
        <v>454</v>
      </c>
      <c r="N97">
        <v>5.5316666659999996</v>
      </c>
      <c r="O97">
        <v>0</v>
      </c>
      <c r="P97">
        <v>2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0.94184691981767332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0.94184691981767332</v>
      </c>
    </row>
    <row r="98" spans="1:31" x14ac:dyDescent="0.25">
      <c r="A98">
        <v>2238327</v>
      </c>
      <c r="B98">
        <v>1</v>
      </c>
      <c r="C98" t="s">
        <v>80</v>
      </c>
      <c r="D98" t="s">
        <v>106</v>
      </c>
      <c r="E98" t="s">
        <v>194</v>
      </c>
      <c r="F98" t="s">
        <v>455</v>
      </c>
      <c r="G98" t="s">
        <v>390</v>
      </c>
      <c r="H98" t="s">
        <v>135</v>
      </c>
      <c r="I98" t="s">
        <v>136</v>
      </c>
      <c r="J98" t="s">
        <v>137</v>
      </c>
      <c r="K98" t="s">
        <v>138</v>
      </c>
      <c r="L98" t="s">
        <v>456</v>
      </c>
      <c r="M98" t="s">
        <v>457</v>
      </c>
      <c r="N98">
        <v>6.2752777770000003</v>
      </c>
      <c r="O98">
        <v>0</v>
      </c>
      <c r="P98">
        <v>7</v>
      </c>
      <c r="Q98">
        <v>0</v>
      </c>
      <c r="R98">
        <v>5</v>
      </c>
      <c r="S98">
        <v>0</v>
      </c>
      <c r="T98">
        <v>2</v>
      </c>
      <c r="U98">
        <v>0</v>
      </c>
      <c r="V98">
        <v>0</v>
      </c>
      <c r="W98">
        <v>0</v>
      </c>
      <c r="X98">
        <v>4.9933583477880594</v>
      </c>
      <c r="Y98">
        <v>0</v>
      </c>
      <c r="Z98">
        <v>3.7000847572043258</v>
      </c>
      <c r="AA98">
        <v>0</v>
      </c>
      <c r="AB98">
        <v>0.33338969640831562</v>
      </c>
      <c r="AC98">
        <v>0</v>
      </c>
      <c r="AD98">
        <v>0</v>
      </c>
      <c r="AE98">
        <v>9.0268328014007011</v>
      </c>
    </row>
    <row r="99" spans="1:31" x14ac:dyDescent="0.25">
      <c r="A99">
        <v>2238328</v>
      </c>
      <c r="B99">
        <v>1</v>
      </c>
      <c r="C99" t="s">
        <v>80</v>
      </c>
      <c r="D99" t="s">
        <v>83</v>
      </c>
      <c r="E99" t="s">
        <v>132</v>
      </c>
      <c r="F99" t="s">
        <v>458</v>
      </c>
      <c r="G99" t="s">
        <v>170</v>
      </c>
      <c r="H99" t="s">
        <v>135</v>
      </c>
      <c r="I99" t="s">
        <v>136</v>
      </c>
      <c r="J99" t="s">
        <v>137</v>
      </c>
      <c r="K99" t="s">
        <v>138</v>
      </c>
      <c r="L99" t="s">
        <v>459</v>
      </c>
      <c r="M99" t="s">
        <v>460</v>
      </c>
      <c r="N99">
        <v>5.82</v>
      </c>
      <c r="O99">
        <v>0</v>
      </c>
      <c r="P99">
        <v>5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6.0869854560118739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6.0869854560118739</v>
      </c>
    </row>
    <row r="100" spans="1:31" x14ac:dyDescent="0.25">
      <c r="A100">
        <v>2238330</v>
      </c>
      <c r="B100">
        <v>1</v>
      </c>
      <c r="C100" t="s">
        <v>80</v>
      </c>
      <c r="D100" t="s">
        <v>110</v>
      </c>
      <c r="E100" t="s">
        <v>132</v>
      </c>
      <c r="F100" t="s">
        <v>461</v>
      </c>
      <c r="G100" t="s">
        <v>148</v>
      </c>
      <c r="H100" t="s">
        <v>135</v>
      </c>
      <c r="I100" t="s">
        <v>136</v>
      </c>
      <c r="J100" t="s">
        <v>137</v>
      </c>
      <c r="K100" t="s">
        <v>138</v>
      </c>
      <c r="L100" t="s">
        <v>462</v>
      </c>
      <c r="M100" t="s">
        <v>463</v>
      </c>
      <c r="N100">
        <v>1.495833333</v>
      </c>
      <c r="O100">
        <v>0</v>
      </c>
      <c r="P100">
        <v>1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0.65163744291496672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0.65163744291496672</v>
      </c>
    </row>
    <row r="101" spans="1:31" x14ac:dyDescent="0.25">
      <c r="A101">
        <v>2238336</v>
      </c>
      <c r="B101">
        <v>1</v>
      </c>
      <c r="C101" t="s">
        <v>81</v>
      </c>
      <c r="D101" t="s">
        <v>118</v>
      </c>
      <c r="E101" t="s">
        <v>194</v>
      </c>
      <c r="F101" t="s">
        <v>464</v>
      </c>
      <c r="G101" t="s">
        <v>465</v>
      </c>
      <c r="H101" t="s">
        <v>135</v>
      </c>
      <c r="I101" t="s">
        <v>136</v>
      </c>
      <c r="J101" t="s">
        <v>137</v>
      </c>
      <c r="K101" t="s">
        <v>138</v>
      </c>
      <c r="L101" t="s">
        <v>466</v>
      </c>
      <c r="M101" t="s">
        <v>467</v>
      </c>
      <c r="N101">
        <v>0.87305555499999998</v>
      </c>
      <c r="O101">
        <v>0</v>
      </c>
      <c r="P101">
        <v>7</v>
      </c>
      <c r="Q101">
        <v>0</v>
      </c>
      <c r="R101">
        <v>1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1.7082090015013178</v>
      </c>
      <c r="Y101">
        <v>0</v>
      </c>
      <c r="Z101">
        <v>9.325064647078446E-2</v>
      </c>
      <c r="AA101">
        <v>0</v>
      </c>
      <c r="AB101">
        <v>0</v>
      </c>
      <c r="AC101">
        <v>0</v>
      </c>
      <c r="AD101">
        <v>0</v>
      </c>
      <c r="AE101">
        <v>1.8014596479721023</v>
      </c>
    </row>
    <row r="102" spans="1:31" x14ac:dyDescent="0.25">
      <c r="A102">
        <v>2238339</v>
      </c>
      <c r="B102">
        <v>1</v>
      </c>
      <c r="C102" t="s">
        <v>80</v>
      </c>
      <c r="D102" t="s">
        <v>107</v>
      </c>
      <c r="E102" t="s">
        <v>132</v>
      </c>
      <c r="F102" t="s">
        <v>468</v>
      </c>
      <c r="G102" t="s">
        <v>148</v>
      </c>
      <c r="H102" t="s">
        <v>135</v>
      </c>
      <c r="I102" t="s">
        <v>136</v>
      </c>
      <c r="J102" t="s">
        <v>137</v>
      </c>
      <c r="K102" t="s">
        <v>138</v>
      </c>
      <c r="L102" t="s">
        <v>469</v>
      </c>
      <c r="M102" t="s">
        <v>470</v>
      </c>
      <c r="N102">
        <v>1.841111111</v>
      </c>
      <c r="O102">
        <v>0</v>
      </c>
      <c r="P102">
        <v>1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0.27883392397182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0.27883392397182</v>
      </c>
    </row>
    <row r="103" spans="1:31" x14ac:dyDescent="0.25">
      <c r="A103">
        <v>2238341</v>
      </c>
      <c r="B103">
        <v>1</v>
      </c>
      <c r="C103" t="s">
        <v>80</v>
      </c>
      <c r="D103" t="s">
        <v>107</v>
      </c>
      <c r="E103" t="s">
        <v>194</v>
      </c>
      <c r="F103" t="s">
        <v>471</v>
      </c>
      <c r="G103" t="s">
        <v>472</v>
      </c>
      <c r="H103" t="s">
        <v>135</v>
      </c>
      <c r="I103" t="s">
        <v>136</v>
      </c>
      <c r="J103" t="s">
        <v>137</v>
      </c>
      <c r="K103" t="s">
        <v>138</v>
      </c>
      <c r="L103" t="s">
        <v>473</v>
      </c>
      <c r="M103" t="s">
        <v>474</v>
      </c>
      <c r="N103">
        <v>1.8774999999999999</v>
      </c>
      <c r="O103">
        <v>0</v>
      </c>
      <c r="P103">
        <v>10</v>
      </c>
      <c r="Q103">
        <v>0</v>
      </c>
      <c r="R103">
        <v>0</v>
      </c>
      <c r="S103">
        <v>0</v>
      </c>
      <c r="T103">
        <v>5</v>
      </c>
      <c r="U103">
        <v>0</v>
      </c>
      <c r="V103">
        <v>0</v>
      </c>
      <c r="W103">
        <v>0</v>
      </c>
      <c r="X103">
        <v>2.5410788796363803</v>
      </c>
      <c r="Y103">
        <v>0</v>
      </c>
      <c r="Z103">
        <v>0</v>
      </c>
      <c r="AA103">
        <v>0</v>
      </c>
      <c r="AB103">
        <v>0.28285937960720997</v>
      </c>
      <c r="AC103">
        <v>0</v>
      </c>
      <c r="AD103">
        <v>0</v>
      </c>
      <c r="AE103">
        <v>2.8239382592435902</v>
      </c>
    </row>
    <row r="104" spans="1:31" x14ac:dyDescent="0.25">
      <c r="A104">
        <v>2238343</v>
      </c>
      <c r="B104">
        <v>1</v>
      </c>
      <c r="C104" t="s">
        <v>80</v>
      </c>
      <c r="D104" t="s">
        <v>98</v>
      </c>
      <c r="E104" t="s">
        <v>132</v>
      </c>
      <c r="F104" t="s">
        <v>475</v>
      </c>
      <c r="G104" t="s">
        <v>148</v>
      </c>
      <c r="H104" t="s">
        <v>135</v>
      </c>
      <c r="I104" t="s">
        <v>136</v>
      </c>
      <c r="J104" t="s">
        <v>137</v>
      </c>
      <c r="K104" t="s">
        <v>138</v>
      </c>
      <c r="L104" t="s">
        <v>476</v>
      </c>
      <c r="M104" t="s">
        <v>477</v>
      </c>
      <c r="N104">
        <v>2.5902777769999998</v>
      </c>
      <c r="O104">
        <v>0</v>
      </c>
      <c r="P104">
        <v>0</v>
      </c>
      <c r="Q104">
        <v>0</v>
      </c>
      <c r="R104">
        <v>1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0.15171947247705111</v>
      </c>
      <c r="AA104">
        <v>0</v>
      </c>
      <c r="AB104">
        <v>0</v>
      </c>
      <c r="AC104">
        <v>0</v>
      </c>
      <c r="AD104">
        <v>0</v>
      </c>
      <c r="AE104">
        <v>0.15171947247705111</v>
      </c>
    </row>
    <row r="105" spans="1:31" x14ac:dyDescent="0.25">
      <c r="A105">
        <v>2238345</v>
      </c>
      <c r="B105">
        <v>1</v>
      </c>
      <c r="C105" t="s">
        <v>80</v>
      </c>
      <c r="D105" t="s">
        <v>83</v>
      </c>
      <c r="E105" t="s">
        <v>132</v>
      </c>
      <c r="F105" t="s">
        <v>478</v>
      </c>
      <c r="G105" t="s">
        <v>191</v>
      </c>
      <c r="H105" t="s">
        <v>135</v>
      </c>
      <c r="I105" t="s">
        <v>136</v>
      </c>
      <c r="J105" t="s">
        <v>137</v>
      </c>
      <c r="K105" t="s">
        <v>138</v>
      </c>
      <c r="L105" t="s">
        <v>479</v>
      </c>
      <c r="M105" t="s">
        <v>480</v>
      </c>
      <c r="N105">
        <v>1.214722222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1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0.4636823668029233</v>
      </c>
      <c r="AC105">
        <v>0</v>
      </c>
      <c r="AD105">
        <v>0</v>
      </c>
      <c r="AE105">
        <v>0.4636823668029233</v>
      </c>
    </row>
    <row r="106" spans="1:31" x14ac:dyDescent="0.25">
      <c r="A106">
        <v>2238346</v>
      </c>
      <c r="B106">
        <v>1</v>
      </c>
      <c r="C106" t="s">
        <v>81</v>
      </c>
      <c r="D106" t="s">
        <v>118</v>
      </c>
      <c r="E106" t="s">
        <v>405</v>
      </c>
      <c r="F106" t="s">
        <v>481</v>
      </c>
      <c r="G106" t="s">
        <v>174</v>
      </c>
      <c r="H106" t="s">
        <v>163</v>
      </c>
      <c r="I106" t="s">
        <v>136</v>
      </c>
      <c r="J106" t="s">
        <v>137</v>
      </c>
      <c r="K106" t="s">
        <v>138</v>
      </c>
      <c r="L106" t="s">
        <v>482</v>
      </c>
      <c r="M106" t="s">
        <v>483</v>
      </c>
      <c r="N106">
        <v>0.60777777700000002</v>
      </c>
      <c r="O106">
        <v>3</v>
      </c>
      <c r="P106">
        <v>3622</v>
      </c>
      <c r="Q106">
        <v>96</v>
      </c>
      <c r="R106">
        <v>260</v>
      </c>
      <c r="S106">
        <v>40</v>
      </c>
      <c r="T106">
        <v>435</v>
      </c>
      <c r="U106">
        <v>15</v>
      </c>
      <c r="V106">
        <v>1</v>
      </c>
      <c r="W106">
        <v>0.85551103942710016</v>
      </c>
      <c r="X106">
        <v>527.63741208579825</v>
      </c>
      <c r="Y106">
        <v>70.110880634919212</v>
      </c>
      <c r="Z106">
        <v>30.962451885168687</v>
      </c>
      <c r="AA106">
        <v>200.80726488690019</v>
      </c>
      <c r="AB106">
        <v>175.52387577319638</v>
      </c>
      <c r="AC106">
        <v>1021.6579916491622</v>
      </c>
      <c r="AD106">
        <v>23.043016880471001</v>
      </c>
      <c r="AE106">
        <v>2050.5984048350429</v>
      </c>
    </row>
    <row r="107" spans="1:31" x14ac:dyDescent="0.25">
      <c r="A107">
        <v>2238351</v>
      </c>
      <c r="B107">
        <v>1</v>
      </c>
      <c r="C107" t="s">
        <v>80</v>
      </c>
      <c r="D107" t="s">
        <v>85</v>
      </c>
      <c r="E107" t="s">
        <v>194</v>
      </c>
      <c r="F107" t="s">
        <v>484</v>
      </c>
      <c r="G107" t="s">
        <v>179</v>
      </c>
      <c r="H107" t="s">
        <v>135</v>
      </c>
      <c r="I107" t="s">
        <v>136</v>
      </c>
      <c r="J107" t="s">
        <v>137</v>
      </c>
      <c r="K107" t="s">
        <v>138</v>
      </c>
      <c r="L107" t="s">
        <v>485</v>
      </c>
      <c r="M107" t="s">
        <v>486</v>
      </c>
      <c r="N107">
        <v>3.593611111</v>
      </c>
      <c r="O107">
        <v>0</v>
      </c>
      <c r="P107">
        <v>50</v>
      </c>
      <c r="Q107">
        <v>0</v>
      </c>
      <c r="R107">
        <v>0</v>
      </c>
      <c r="S107">
        <v>0</v>
      </c>
      <c r="T107">
        <v>18</v>
      </c>
      <c r="U107">
        <v>0</v>
      </c>
      <c r="V107">
        <v>0</v>
      </c>
      <c r="W107">
        <v>0</v>
      </c>
      <c r="X107">
        <v>46.439618444412943</v>
      </c>
      <c r="Y107">
        <v>0</v>
      </c>
      <c r="Z107">
        <v>0</v>
      </c>
      <c r="AA107">
        <v>0</v>
      </c>
      <c r="AB107">
        <v>55.912290284863161</v>
      </c>
      <c r="AC107">
        <v>0</v>
      </c>
      <c r="AD107">
        <v>0</v>
      </c>
      <c r="AE107">
        <v>102.3519087292761</v>
      </c>
    </row>
    <row r="108" spans="1:31" x14ac:dyDescent="0.25">
      <c r="A108">
        <v>2238352</v>
      </c>
      <c r="B108">
        <v>1</v>
      </c>
      <c r="C108" t="s">
        <v>80</v>
      </c>
      <c r="D108" t="s">
        <v>92</v>
      </c>
      <c r="E108" t="s">
        <v>132</v>
      </c>
      <c r="F108" t="s">
        <v>487</v>
      </c>
      <c r="G108" t="s">
        <v>148</v>
      </c>
      <c r="H108" t="s">
        <v>135</v>
      </c>
      <c r="I108" t="s">
        <v>136</v>
      </c>
      <c r="J108" t="s">
        <v>137</v>
      </c>
      <c r="K108" t="s">
        <v>138</v>
      </c>
      <c r="L108" t="s">
        <v>488</v>
      </c>
      <c r="M108" t="s">
        <v>489</v>
      </c>
      <c r="N108">
        <v>1.292777777</v>
      </c>
      <c r="O108">
        <v>0</v>
      </c>
      <c r="P108">
        <v>1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0.28177555349962669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0.28177555349962669</v>
      </c>
    </row>
    <row r="109" spans="1:31" x14ac:dyDescent="0.25">
      <c r="A109">
        <v>2238353</v>
      </c>
      <c r="B109">
        <v>1</v>
      </c>
      <c r="C109" t="s">
        <v>81</v>
      </c>
      <c r="D109" t="s">
        <v>128</v>
      </c>
      <c r="E109" t="s">
        <v>132</v>
      </c>
      <c r="F109" t="s">
        <v>490</v>
      </c>
      <c r="G109" t="s">
        <v>170</v>
      </c>
      <c r="H109" t="s">
        <v>135</v>
      </c>
      <c r="I109" t="s">
        <v>136</v>
      </c>
      <c r="J109" t="s">
        <v>137</v>
      </c>
      <c r="K109" t="s">
        <v>138</v>
      </c>
      <c r="L109" t="s">
        <v>491</v>
      </c>
      <c r="M109" t="s">
        <v>492</v>
      </c>
      <c r="N109">
        <v>4.0686111110000001</v>
      </c>
      <c r="O109">
        <v>0</v>
      </c>
      <c r="P109">
        <v>6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5.3351386899500381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5.3351386899500381</v>
      </c>
    </row>
    <row r="110" spans="1:31" x14ac:dyDescent="0.25">
      <c r="A110">
        <v>2238355</v>
      </c>
      <c r="B110">
        <v>1</v>
      </c>
      <c r="C110" t="s">
        <v>80</v>
      </c>
      <c r="D110" t="s">
        <v>98</v>
      </c>
      <c r="E110" t="s">
        <v>141</v>
      </c>
      <c r="F110" t="s">
        <v>493</v>
      </c>
      <c r="G110" t="s">
        <v>465</v>
      </c>
      <c r="H110" t="s">
        <v>135</v>
      </c>
      <c r="I110" t="s">
        <v>136</v>
      </c>
      <c r="J110" t="s">
        <v>137</v>
      </c>
      <c r="K110" t="s">
        <v>138</v>
      </c>
      <c r="L110" t="s">
        <v>494</v>
      </c>
      <c r="M110" t="s">
        <v>495</v>
      </c>
      <c r="N110">
        <v>1.295833333</v>
      </c>
      <c r="O110">
        <v>0</v>
      </c>
      <c r="P110">
        <v>108</v>
      </c>
      <c r="Q110">
        <v>0</v>
      </c>
      <c r="R110">
        <v>14</v>
      </c>
      <c r="S110">
        <v>0</v>
      </c>
      <c r="T110">
        <v>15</v>
      </c>
      <c r="U110">
        <v>0</v>
      </c>
      <c r="V110">
        <v>0</v>
      </c>
      <c r="W110">
        <v>0</v>
      </c>
      <c r="X110">
        <v>48.60598563129961</v>
      </c>
      <c r="Y110">
        <v>0</v>
      </c>
      <c r="Z110">
        <v>6.8326888000971593</v>
      </c>
      <c r="AA110">
        <v>0</v>
      </c>
      <c r="AB110">
        <v>13.517795420265422</v>
      </c>
      <c r="AC110">
        <v>0</v>
      </c>
      <c r="AD110">
        <v>0</v>
      </c>
      <c r="AE110">
        <v>68.956469851662192</v>
      </c>
    </row>
    <row r="111" spans="1:31" x14ac:dyDescent="0.25">
      <c r="A111">
        <v>2238357</v>
      </c>
      <c r="B111">
        <v>1</v>
      </c>
      <c r="C111" t="s">
        <v>80</v>
      </c>
      <c r="D111" t="s">
        <v>92</v>
      </c>
      <c r="E111" t="s">
        <v>194</v>
      </c>
      <c r="F111" t="s">
        <v>496</v>
      </c>
      <c r="G111" t="s">
        <v>390</v>
      </c>
      <c r="H111" t="s">
        <v>135</v>
      </c>
      <c r="I111" t="s">
        <v>136</v>
      </c>
      <c r="J111" t="s">
        <v>137</v>
      </c>
      <c r="K111" t="s">
        <v>138</v>
      </c>
      <c r="L111" t="s">
        <v>497</v>
      </c>
      <c r="M111" t="s">
        <v>498</v>
      </c>
      <c r="N111">
        <v>1.111111111</v>
      </c>
      <c r="O111">
        <v>0</v>
      </c>
      <c r="P111">
        <v>61</v>
      </c>
      <c r="Q111">
        <v>0</v>
      </c>
      <c r="R111">
        <v>0</v>
      </c>
      <c r="S111">
        <v>0</v>
      </c>
      <c r="T111">
        <v>8</v>
      </c>
      <c r="U111">
        <v>0</v>
      </c>
      <c r="V111">
        <v>0</v>
      </c>
      <c r="W111">
        <v>0</v>
      </c>
      <c r="X111">
        <v>16.879159396923132</v>
      </c>
      <c r="Y111">
        <v>0</v>
      </c>
      <c r="Z111">
        <v>0</v>
      </c>
      <c r="AA111">
        <v>0</v>
      </c>
      <c r="AB111">
        <v>14.996538953117447</v>
      </c>
      <c r="AC111">
        <v>0</v>
      </c>
      <c r="AD111">
        <v>0</v>
      </c>
      <c r="AE111">
        <v>31.875698350040579</v>
      </c>
    </row>
    <row r="112" spans="1:31" x14ac:dyDescent="0.25">
      <c r="A112">
        <v>2238358</v>
      </c>
      <c r="B112">
        <v>1</v>
      </c>
      <c r="C112" t="s">
        <v>81</v>
      </c>
      <c r="D112" t="s">
        <v>127</v>
      </c>
      <c r="E112" t="s">
        <v>194</v>
      </c>
      <c r="F112" t="s">
        <v>499</v>
      </c>
      <c r="G112" t="s">
        <v>179</v>
      </c>
      <c r="H112" t="s">
        <v>135</v>
      </c>
      <c r="I112" t="s">
        <v>136</v>
      </c>
      <c r="J112" t="s">
        <v>137</v>
      </c>
      <c r="K112" t="s">
        <v>138</v>
      </c>
      <c r="L112" t="s">
        <v>500</v>
      </c>
      <c r="M112" t="s">
        <v>501</v>
      </c>
      <c r="N112">
        <v>5.5077777770000003</v>
      </c>
      <c r="O112">
        <v>0</v>
      </c>
      <c r="P112">
        <v>4</v>
      </c>
      <c r="Q112">
        <v>0</v>
      </c>
      <c r="R112">
        <v>1</v>
      </c>
      <c r="S112">
        <v>0</v>
      </c>
      <c r="T112">
        <v>1</v>
      </c>
      <c r="U112">
        <v>0</v>
      </c>
      <c r="V112">
        <v>0</v>
      </c>
      <c r="W112">
        <v>0</v>
      </c>
      <c r="X112">
        <v>11.294915331985663</v>
      </c>
      <c r="Y112">
        <v>0</v>
      </c>
      <c r="Z112">
        <v>2.6666201697574756</v>
      </c>
      <c r="AA112">
        <v>0</v>
      </c>
      <c r="AB112">
        <v>8.3252763602612774</v>
      </c>
      <c r="AC112">
        <v>0</v>
      </c>
      <c r="AD112">
        <v>0</v>
      </c>
      <c r="AE112">
        <v>22.286811862004416</v>
      </c>
    </row>
    <row r="113" spans="1:31" x14ac:dyDescent="0.25">
      <c r="A113">
        <v>2238359</v>
      </c>
      <c r="B113">
        <v>1</v>
      </c>
      <c r="C113" t="s">
        <v>80</v>
      </c>
      <c r="D113" t="s">
        <v>97</v>
      </c>
      <c r="E113" t="s">
        <v>194</v>
      </c>
      <c r="F113" t="s">
        <v>502</v>
      </c>
      <c r="G113" t="s">
        <v>179</v>
      </c>
      <c r="H113" t="s">
        <v>135</v>
      </c>
      <c r="I113" t="s">
        <v>136</v>
      </c>
      <c r="J113" t="s">
        <v>137</v>
      </c>
      <c r="K113" t="s">
        <v>138</v>
      </c>
      <c r="L113" t="s">
        <v>503</v>
      </c>
      <c r="M113" t="s">
        <v>504</v>
      </c>
      <c r="N113">
        <v>5.1341666659999996</v>
      </c>
      <c r="O113">
        <v>0</v>
      </c>
      <c r="P113">
        <v>2</v>
      </c>
      <c r="Q113">
        <v>0</v>
      </c>
      <c r="R113">
        <v>2</v>
      </c>
      <c r="S113">
        <v>0</v>
      </c>
      <c r="T113">
        <v>2</v>
      </c>
      <c r="U113">
        <v>0</v>
      </c>
      <c r="V113">
        <v>0</v>
      </c>
      <c r="W113">
        <v>0</v>
      </c>
      <c r="X113">
        <v>4.9072379810591205</v>
      </c>
      <c r="Y113">
        <v>0</v>
      </c>
      <c r="Z113">
        <v>2.7021122036697602</v>
      </c>
      <c r="AA113">
        <v>0</v>
      </c>
      <c r="AB113">
        <v>7.9640152101623238</v>
      </c>
      <c r="AC113">
        <v>0</v>
      </c>
      <c r="AD113">
        <v>0</v>
      </c>
      <c r="AE113">
        <v>15.573365394891205</v>
      </c>
    </row>
    <row r="114" spans="1:31" x14ac:dyDescent="0.25">
      <c r="A114">
        <v>2238360</v>
      </c>
      <c r="B114">
        <v>1</v>
      </c>
      <c r="C114" t="s">
        <v>80</v>
      </c>
      <c r="D114" t="s">
        <v>89</v>
      </c>
      <c r="E114" t="s">
        <v>141</v>
      </c>
      <c r="F114" t="s">
        <v>505</v>
      </c>
      <c r="G114" t="s">
        <v>235</v>
      </c>
      <c r="H114" t="s">
        <v>135</v>
      </c>
      <c r="I114" t="s">
        <v>136</v>
      </c>
      <c r="J114" t="s">
        <v>137</v>
      </c>
      <c r="K114" t="s">
        <v>138</v>
      </c>
      <c r="L114" t="s">
        <v>506</v>
      </c>
      <c r="M114" t="s">
        <v>507</v>
      </c>
      <c r="N114">
        <v>5.0611111109999998</v>
      </c>
      <c r="O114">
        <v>0</v>
      </c>
      <c r="P114">
        <v>238</v>
      </c>
      <c r="Q114">
        <v>0</v>
      </c>
      <c r="R114">
        <v>14</v>
      </c>
      <c r="S114">
        <v>0</v>
      </c>
      <c r="T114">
        <v>43</v>
      </c>
      <c r="U114">
        <v>0</v>
      </c>
      <c r="V114">
        <v>0</v>
      </c>
      <c r="W114">
        <v>0</v>
      </c>
      <c r="X114">
        <v>568.80331578220421</v>
      </c>
      <c r="Y114">
        <v>0</v>
      </c>
      <c r="Z114">
        <v>16.571824713921856</v>
      </c>
      <c r="AA114">
        <v>0</v>
      </c>
      <c r="AB114">
        <v>328.72701418001839</v>
      </c>
      <c r="AC114">
        <v>0</v>
      </c>
      <c r="AD114">
        <v>0</v>
      </c>
      <c r="AE114">
        <v>914.10215467614444</v>
      </c>
    </row>
    <row r="115" spans="1:31" x14ac:dyDescent="0.25">
      <c r="A115">
        <v>2238362</v>
      </c>
      <c r="B115">
        <v>1</v>
      </c>
      <c r="C115" t="s">
        <v>80</v>
      </c>
      <c r="D115" t="s">
        <v>92</v>
      </c>
      <c r="E115" t="s">
        <v>132</v>
      </c>
      <c r="F115" t="s">
        <v>508</v>
      </c>
      <c r="G115" t="s">
        <v>134</v>
      </c>
      <c r="H115" t="s">
        <v>135</v>
      </c>
      <c r="I115" t="s">
        <v>136</v>
      </c>
      <c r="J115" t="s">
        <v>137</v>
      </c>
      <c r="K115" t="s">
        <v>138</v>
      </c>
      <c r="L115" t="s">
        <v>509</v>
      </c>
      <c r="M115" t="s">
        <v>510</v>
      </c>
      <c r="N115">
        <v>3.790277777</v>
      </c>
      <c r="O115">
        <v>0</v>
      </c>
      <c r="P115">
        <v>1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2.7156534159061065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2.7156534159061065</v>
      </c>
    </row>
    <row r="116" spans="1:31" x14ac:dyDescent="0.25">
      <c r="A116">
        <v>2238363</v>
      </c>
      <c r="B116">
        <v>1</v>
      </c>
      <c r="C116" t="s">
        <v>80</v>
      </c>
      <c r="D116" t="s">
        <v>96</v>
      </c>
      <c r="E116" t="s">
        <v>132</v>
      </c>
      <c r="F116" t="s">
        <v>511</v>
      </c>
      <c r="G116" t="s">
        <v>148</v>
      </c>
      <c r="H116" t="s">
        <v>135</v>
      </c>
      <c r="I116" t="s">
        <v>136</v>
      </c>
      <c r="J116" t="s">
        <v>137</v>
      </c>
      <c r="K116" t="s">
        <v>138</v>
      </c>
      <c r="L116" t="s">
        <v>512</v>
      </c>
      <c r="M116" t="s">
        <v>513</v>
      </c>
      <c r="N116">
        <v>5.4791666660000002</v>
      </c>
      <c r="O116">
        <v>0</v>
      </c>
      <c r="P116">
        <v>1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0.67174589299793108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0.67174589299793108</v>
      </c>
    </row>
    <row r="117" spans="1:31" x14ac:dyDescent="0.25">
      <c r="A117">
        <v>2238364</v>
      </c>
      <c r="B117">
        <v>1</v>
      </c>
      <c r="C117" t="s">
        <v>81</v>
      </c>
      <c r="D117" t="s">
        <v>121</v>
      </c>
      <c r="E117" t="s">
        <v>273</v>
      </c>
      <c r="F117" t="s">
        <v>514</v>
      </c>
      <c r="G117" t="s">
        <v>196</v>
      </c>
      <c r="H117" t="s">
        <v>163</v>
      </c>
      <c r="I117" t="s">
        <v>136</v>
      </c>
      <c r="J117" t="s">
        <v>137</v>
      </c>
      <c r="K117" t="s">
        <v>144</v>
      </c>
      <c r="L117" t="s">
        <v>515</v>
      </c>
      <c r="M117" t="s">
        <v>516</v>
      </c>
      <c r="N117">
        <v>0.59805555499999996</v>
      </c>
      <c r="O117">
        <v>0</v>
      </c>
      <c r="P117">
        <v>1498</v>
      </c>
      <c r="Q117">
        <v>1</v>
      </c>
      <c r="R117">
        <v>55</v>
      </c>
      <c r="S117">
        <v>20</v>
      </c>
      <c r="T117">
        <v>77</v>
      </c>
      <c r="U117">
        <v>0</v>
      </c>
      <c r="V117">
        <v>0</v>
      </c>
      <c r="W117">
        <v>0</v>
      </c>
      <c r="X117">
        <v>101.44663613847781</v>
      </c>
      <c r="Y117">
        <v>0.29837252209330223</v>
      </c>
      <c r="Z117">
        <v>3.6530882564250313</v>
      </c>
      <c r="AA117">
        <v>78.18965450837139</v>
      </c>
      <c r="AB117">
        <v>29.135827589108452</v>
      </c>
      <c r="AC117">
        <v>0</v>
      </c>
      <c r="AD117">
        <v>0</v>
      </c>
      <c r="AE117">
        <v>212.723579014476</v>
      </c>
    </row>
    <row r="118" spans="1:31" x14ac:dyDescent="0.25">
      <c r="A118">
        <v>2238365</v>
      </c>
      <c r="B118">
        <v>1</v>
      </c>
      <c r="C118" t="s">
        <v>81</v>
      </c>
      <c r="D118" t="s">
        <v>113</v>
      </c>
      <c r="E118" t="s">
        <v>194</v>
      </c>
      <c r="F118" t="s">
        <v>517</v>
      </c>
      <c r="G118" t="s">
        <v>518</v>
      </c>
      <c r="H118" t="s">
        <v>135</v>
      </c>
      <c r="I118" t="s">
        <v>136</v>
      </c>
      <c r="J118" t="s">
        <v>3</v>
      </c>
      <c r="K118" t="s">
        <v>138</v>
      </c>
      <c r="L118" t="s">
        <v>519</v>
      </c>
      <c r="M118" t="s">
        <v>520</v>
      </c>
      <c r="N118">
        <v>3.2052777770000001</v>
      </c>
      <c r="O118">
        <v>0</v>
      </c>
      <c r="P118">
        <v>106</v>
      </c>
      <c r="Q118">
        <v>0</v>
      </c>
      <c r="R118">
        <v>2</v>
      </c>
      <c r="S118">
        <v>0</v>
      </c>
      <c r="T118">
        <v>10</v>
      </c>
      <c r="U118">
        <v>0</v>
      </c>
      <c r="V118">
        <v>0</v>
      </c>
      <c r="W118">
        <v>0</v>
      </c>
      <c r="X118">
        <v>85.893982456479961</v>
      </c>
      <c r="Y118">
        <v>0</v>
      </c>
      <c r="Z118">
        <v>2.9703493827138443</v>
      </c>
      <c r="AA118">
        <v>0</v>
      </c>
      <c r="AB118">
        <v>14.3195324112435</v>
      </c>
      <c r="AC118">
        <v>0</v>
      </c>
      <c r="AD118">
        <v>0</v>
      </c>
      <c r="AE118">
        <v>103.18386425043731</v>
      </c>
    </row>
    <row r="119" spans="1:31" x14ac:dyDescent="0.25">
      <c r="A119">
        <v>2238370</v>
      </c>
      <c r="B119">
        <v>1</v>
      </c>
      <c r="C119" t="s">
        <v>80</v>
      </c>
      <c r="D119" t="s">
        <v>108</v>
      </c>
      <c r="E119" t="s">
        <v>273</v>
      </c>
      <c r="F119" t="s">
        <v>521</v>
      </c>
      <c r="G119" t="s">
        <v>174</v>
      </c>
      <c r="H119" t="s">
        <v>163</v>
      </c>
      <c r="I119" t="s">
        <v>136</v>
      </c>
      <c r="J119" t="s">
        <v>137</v>
      </c>
      <c r="K119" t="s">
        <v>138</v>
      </c>
      <c r="L119" t="s">
        <v>522</v>
      </c>
      <c r="M119" t="s">
        <v>523</v>
      </c>
      <c r="N119">
        <v>8.3333332999999996E-2</v>
      </c>
      <c r="O119">
        <v>0</v>
      </c>
      <c r="P119">
        <v>6</v>
      </c>
      <c r="Q119">
        <v>0</v>
      </c>
      <c r="R119">
        <v>0</v>
      </c>
      <c r="S119">
        <v>1</v>
      </c>
      <c r="T119">
        <v>4</v>
      </c>
      <c r="U119">
        <v>1</v>
      </c>
      <c r="V119">
        <v>0</v>
      </c>
      <c r="W119">
        <v>0</v>
      </c>
      <c r="X119">
        <v>5.1725668577333329E-2</v>
      </c>
      <c r="Y119">
        <v>0</v>
      </c>
      <c r="Z119">
        <v>0</v>
      </c>
      <c r="AA119">
        <v>0</v>
      </c>
      <c r="AB119">
        <v>0.30536057874266659</v>
      </c>
      <c r="AC119">
        <v>12.927035079174999</v>
      </c>
      <c r="AD119">
        <v>0</v>
      </c>
      <c r="AE119">
        <v>13.284121326494999</v>
      </c>
    </row>
    <row r="120" spans="1:31" x14ac:dyDescent="0.25">
      <c r="A120">
        <v>2238371</v>
      </c>
      <c r="B120">
        <v>1</v>
      </c>
      <c r="C120" t="s">
        <v>80</v>
      </c>
      <c r="D120" t="s">
        <v>100</v>
      </c>
      <c r="E120" t="s">
        <v>132</v>
      </c>
      <c r="F120" t="s">
        <v>524</v>
      </c>
      <c r="G120" t="s">
        <v>148</v>
      </c>
      <c r="H120" t="s">
        <v>135</v>
      </c>
      <c r="I120" t="s">
        <v>136</v>
      </c>
      <c r="J120" t="s">
        <v>137</v>
      </c>
      <c r="K120" t="s">
        <v>138</v>
      </c>
      <c r="L120" t="s">
        <v>525</v>
      </c>
      <c r="M120" t="s">
        <v>526</v>
      </c>
      <c r="N120">
        <v>1.361111111</v>
      </c>
      <c r="O120">
        <v>0</v>
      </c>
      <c r="P120">
        <v>1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0.5066010509917156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0.5066010509917156</v>
      </c>
    </row>
    <row r="121" spans="1:31" x14ac:dyDescent="0.25">
      <c r="A121">
        <v>2238372</v>
      </c>
      <c r="B121">
        <v>1</v>
      </c>
      <c r="C121" t="s">
        <v>80</v>
      </c>
      <c r="D121" t="s">
        <v>97</v>
      </c>
      <c r="E121" t="s">
        <v>405</v>
      </c>
      <c r="F121" t="s">
        <v>527</v>
      </c>
      <c r="G121" t="s">
        <v>174</v>
      </c>
      <c r="H121" t="s">
        <v>163</v>
      </c>
      <c r="I121" t="s">
        <v>136</v>
      </c>
      <c r="J121" t="s">
        <v>137</v>
      </c>
      <c r="K121" t="s">
        <v>138</v>
      </c>
      <c r="L121" t="s">
        <v>528</v>
      </c>
      <c r="M121" t="s">
        <v>529</v>
      </c>
      <c r="N121">
        <v>0.11333333299999999</v>
      </c>
      <c r="O121">
        <v>22</v>
      </c>
      <c r="P121">
        <v>247</v>
      </c>
      <c r="Q121">
        <v>1</v>
      </c>
      <c r="R121">
        <v>52</v>
      </c>
      <c r="S121">
        <v>5</v>
      </c>
      <c r="T121">
        <v>35</v>
      </c>
      <c r="U121">
        <v>0</v>
      </c>
      <c r="V121">
        <v>0</v>
      </c>
      <c r="W121">
        <v>39.104537686587477</v>
      </c>
      <c r="X121">
        <v>69.412882434221743</v>
      </c>
      <c r="Y121">
        <v>1.8538553623893332E-2</v>
      </c>
      <c r="Z121">
        <v>3.2358945651379201</v>
      </c>
      <c r="AA121">
        <v>15.551293709418319</v>
      </c>
      <c r="AB121">
        <v>7.595191755559493</v>
      </c>
      <c r="AC121">
        <v>0</v>
      </c>
      <c r="AD121">
        <v>0</v>
      </c>
      <c r="AE121">
        <v>134.91833870454886</v>
      </c>
    </row>
    <row r="122" spans="1:31" x14ac:dyDescent="0.25">
      <c r="A122">
        <v>2238373</v>
      </c>
      <c r="B122">
        <v>1</v>
      </c>
      <c r="C122" t="s">
        <v>81</v>
      </c>
      <c r="D122" t="s">
        <v>128</v>
      </c>
      <c r="E122" t="s">
        <v>194</v>
      </c>
      <c r="F122" t="s">
        <v>530</v>
      </c>
      <c r="G122" t="s">
        <v>472</v>
      </c>
      <c r="H122" t="s">
        <v>135</v>
      </c>
      <c r="I122" t="s">
        <v>136</v>
      </c>
      <c r="J122" t="s">
        <v>137</v>
      </c>
      <c r="K122" t="s">
        <v>138</v>
      </c>
      <c r="L122" t="s">
        <v>531</v>
      </c>
      <c r="M122" t="s">
        <v>532</v>
      </c>
      <c r="N122">
        <v>7.5127777770000002</v>
      </c>
      <c r="O122">
        <v>0</v>
      </c>
      <c r="P122">
        <v>18</v>
      </c>
      <c r="Q122">
        <v>0</v>
      </c>
      <c r="R122">
        <v>1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21.495418430426461</v>
      </c>
      <c r="Y122">
        <v>0</v>
      </c>
      <c r="Z122">
        <v>6.539004438839787</v>
      </c>
      <c r="AA122">
        <v>0</v>
      </c>
      <c r="AB122">
        <v>0</v>
      </c>
      <c r="AC122">
        <v>0</v>
      </c>
      <c r="AD122">
        <v>0</v>
      </c>
      <c r="AE122">
        <v>28.034422869266248</v>
      </c>
    </row>
    <row r="123" spans="1:31" x14ac:dyDescent="0.25">
      <c r="A123">
        <v>2238375</v>
      </c>
      <c r="B123">
        <v>1</v>
      </c>
      <c r="C123" t="s">
        <v>80</v>
      </c>
      <c r="D123" t="s">
        <v>96</v>
      </c>
      <c r="E123" t="s">
        <v>132</v>
      </c>
      <c r="F123" t="s">
        <v>533</v>
      </c>
      <c r="G123" t="s">
        <v>148</v>
      </c>
      <c r="H123" t="s">
        <v>135</v>
      </c>
      <c r="I123" t="s">
        <v>136</v>
      </c>
      <c r="J123" t="s">
        <v>137</v>
      </c>
      <c r="K123" t="s">
        <v>138</v>
      </c>
      <c r="L123" t="s">
        <v>534</v>
      </c>
      <c r="M123" t="s">
        <v>535</v>
      </c>
      <c r="N123">
        <v>3.7288888880000002</v>
      </c>
      <c r="O123">
        <v>0</v>
      </c>
      <c r="P123">
        <v>1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1.144198891626989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1.144198891626989</v>
      </c>
    </row>
    <row r="124" spans="1:31" x14ac:dyDescent="0.25">
      <c r="A124">
        <v>2238377</v>
      </c>
      <c r="B124">
        <v>1</v>
      </c>
      <c r="C124" t="s">
        <v>80</v>
      </c>
      <c r="D124" t="s">
        <v>96</v>
      </c>
      <c r="E124" t="s">
        <v>177</v>
      </c>
      <c r="F124" t="s">
        <v>536</v>
      </c>
      <c r="G124" t="s">
        <v>215</v>
      </c>
      <c r="H124" t="s">
        <v>135</v>
      </c>
      <c r="I124" t="s">
        <v>136</v>
      </c>
      <c r="J124" t="s">
        <v>137</v>
      </c>
      <c r="K124" t="s">
        <v>138</v>
      </c>
      <c r="L124" t="s">
        <v>537</v>
      </c>
      <c r="M124" t="s">
        <v>538</v>
      </c>
      <c r="N124">
        <v>3.7608333329999999</v>
      </c>
      <c r="O124">
        <v>0</v>
      </c>
      <c r="P124">
        <v>163</v>
      </c>
      <c r="Q124">
        <v>0</v>
      </c>
      <c r="R124">
        <v>0</v>
      </c>
      <c r="S124">
        <v>0</v>
      </c>
      <c r="T124">
        <v>37</v>
      </c>
      <c r="U124">
        <v>0</v>
      </c>
      <c r="V124">
        <v>0</v>
      </c>
      <c r="W124">
        <v>0</v>
      </c>
      <c r="X124">
        <v>296.35886352802419</v>
      </c>
      <c r="Y124">
        <v>0</v>
      </c>
      <c r="Z124">
        <v>0</v>
      </c>
      <c r="AA124">
        <v>0</v>
      </c>
      <c r="AB124">
        <v>104.55482303945399</v>
      </c>
      <c r="AC124">
        <v>0</v>
      </c>
      <c r="AD124">
        <v>0</v>
      </c>
      <c r="AE124">
        <v>400.91368656747818</v>
      </c>
    </row>
    <row r="125" spans="1:31" x14ac:dyDescent="0.25">
      <c r="A125">
        <v>2238378</v>
      </c>
      <c r="B125">
        <v>1</v>
      </c>
      <c r="C125" t="s">
        <v>80</v>
      </c>
      <c r="D125" t="s">
        <v>107</v>
      </c>
      <c r="E125" t="s">
        <v>194</v>
      </c>
      <c r="F125" t="s">
        <v>539</v>
      </c>
      <c r="G125" t="s">
        <v>179</v>
      </c>
      <c r="H125" t="s">
        <v>135</v>
      </c>
      <c r="I125" t="s">
        <v>136</v>
      </c>
      <c r="J125" t="s">
        <v>137</v>
      </c>
      <c r="K125" t="s">
        <v>138</v>
      </c>
      <c r="L125" t="s">
        <v>540</v>
      </c>
      <c r="M125" t="s">
        <v>541</v>
      </c>
      <c r="N125">
        <v>2.2486111110000002</v>
      </c>
      <c r="O125">
        <v>0</v>
      </c>
      <c r="P125">
        <v>18</v>
      </c>
      <c r="Q125">
        <v>0</v>
      </c>
      <c r="R125">
        <v>0</v>
      </c>
      <c r="S125">
        <v>0</v>
      </c>
      <c r="T125">
        <v>1</v>
      </c>
      <c r="U125">
        <v>0</v>
      </c>
      <c r="V125">
        <v>0</v>
      </c>
      <c r="W125">
        <v>0</v>
      </c>
      <c r="X125">
        <v>14.824167719386676</v>
      </c>
      <c r="Y125">
        <v>0</v>
      </c>
      <c r="Z125">
        <v>0</v>
      </c>
      <c r="AA125">
        <v>0</v>
      </c>
      <c r="AB125">
        <v>3.7305810985141115</v>
      </c>
      <c r="AC125">
        <v>0</v>
      </c>
      <c r="AD125">
        <v>0</v>
      </c>
      <c r="AE125">
        <v>18.554748817900787</v>
      </c>
    </row>
    <row r="126" spans="1:31" x14ac:dyDescent="0.25">
      <c r="A126">
        <v>2238391</v>
      </c>
      <c r="B126">
        <v>1</v>
      </c>
      <c r="C126" t="s">
        <v>80</v>
      </c>
      <c r="D126" t="s">
        <v>90</v>
      </c>
      <c r="E126" t="s">
        <v>132</v>
      </c>
      <c r="F126" t="s">
        <v>542</v>
      </c>
      <c r="G126" t="s">
        <v>191</v>
      </c>
      <c r="H126" t="s">
        <v>135</v>
      </c>
      <c r="I126" t="s">
        <v>136</v>
      </c>
      <c r="J126" t="s">
        <v>137</v>
      </c>
      <c r="K126" t="s">
        <v>138</v>
      </c>
      <c r="L126" t="s">
        <v>543</v>
      </c>
      <c r="M126" t="s">
        <v>544</v>
      </c>
      <c r="N126">
        <v>2.6261111110000002</v>
      </c>
      <c r="O126">
        <v>0</v>
      </c>
      <c r="P126">
        <v>5</v>
      </c>
      <c r="Q126">
        <v>0</v>
      </c>
      <c r="R126">
        <v>0</v>
      </c>
      <c r="S126">
        <v>0</v>
      </c>
      <c r="T126">
        <v>1</v>
      </c>
      <c r="U126">
        <v>0</v>
      </c>
      <c r="V126">
        <v>0</v>
      </c>
      <c r="W126">
        <v>0</v>
      </c>
      <c r="X126">
        <v>3.6906567493216724</v>
      </c>
      <c r="Y126">
        <v>0</v>
      </c>
      <c r="Z126">
        <v>0</v>
      </c>
      <c r="AA126">
        <v>0</v>
      </c>
      <c r="AB126">
        <v>0.47119952849668234</v>
      </c>
      <c r="AC126">
        <v>0</v>
      </c>
      <c r="AD126">
        <v>0</v>
      </c>
      <c r="AE126">
        <v>4.1618562778183552</v>
      </c>
    </row>
    <row r="127" spans="1:31" x14ac:dyDescent="0.25">
      <c r="A127">
        <v>2238393</v>
      </c>
      <c r="B127">
        <v>1</v>
      </c>
      <c r="C127" t="s">
        <v>81</v>
      </c>
      <c r="D127" t="s">
        <v>126</v>
      </c>
      <c r="E127" t="s">
        <v>161</v>
      </c>
      <c r="F127" t="s">
        <v>545</v>
      </c>
      <c r="G127" t="s">
        <v>196</v>
      </c>
      <c r="H127" t="s">
        <v>163</v>
      </c>
      <c r="I127" t="s">
        <v>136</v>
      </c>
      <c r="J127" t="s">
        <v>137</v>
      </c>
      <c r="K127" t="s">
        <v>144</v>
      </c>
      <c r="L127" t="s">
        <v>546</v>
      </c>
      <c r="M127" t="s">
        <v>547</v>
      </c>
      <c r="N127">
        <v>1.6186111110000001</v>
      </c>
      <c r="O127">
        <v>2</v>
      </c>
      <c r="P127">
        <v>267</v>
      </c>
      <c r="Q127">
        <v>36</v>
      </c>
      <c r="R127">
        <v>111</v>
      </c>
      <c r="S127">
        <v>9</v>
      </c>
      <c r="T127">
        <v>29</v>
      </c>
      <c r="U127">
        <v>0</v>
      </c>
      <c r="V127">
        <v>2</v>
      </c>
      <c r="W127">
        <v>1.2994771419944999</v>
      </c>
      <c r="X127">
        <v>48.770230209923007</v>
      </c>
      <c r="Y127">
        <v>213.99857725913915</v>
      </c>
      <c r="Z127">
        <v>26.444429457195689</v>
      </c>
      <c r="AA127">
        <v>79.190667444670822</v>
      </c>
      <c r="AB127">
        <v>171.77954529399841</v>
      </c>
      <c r="AC127">
        <v>0</v>
      </c>
      <c r="AD127">
        <v>1.8137839120254238</v>
      </c>
      <c r="AE127">
        <v>543.296710718947</v>
      </c>
    </row>
    <row r="128" spans="1:31" x14ac:dyDescent="0.25">
      <c r="A128">
        <v>2238395</v>
      </c>
      <c r="B128">
        <v>1</v>
      </c>
      <c r="C128" t="s">
        <v>80</v>
      </c>
      <c r="D128" t="s">
        <v>97</v>
      </c>
      <c r="E128" t="s">
        <v>405</v>
      </c>
      <c r="F128" t="s">
        <v>527</v>
      </c>
      <c r="G128" t="s">
        <v>548</v>
      </c>
      <c r="H128" t="s">
        <v>163</v>
      </c>
      <c r="I128" t="s">
        <v>136</v>
      </c>
      <c r="J128" t="s">
        <v>137</v>
      </c>
      <c r="K128" t="s">
        <v>138</v>
      </c>
      <c r="L128" t="s">
        <v>549</v>
      </c>
      <c r="M128" t="s">
        <v>550</v>
      </c>
      <c r="N128">
        <v>0.37</v>
      </c>
      <c r="O128">
        <v>22</v>
      </c>
      <c r="P128">
        <v>247</v>
      </c>
      <c r="Q128">
        <v>1</v>
      </c>
      <c r="R128">
        <v>52</v>
      </c>
      <c r="S128">
        <v>5</v>
      </c>
      <c r="T128">
        <v>35</v>
      </c>
      <c r="U128">
        <v>0</v>
      </c>
      <c r="V128">
        <v>0</v>
      </c>
      <c r="W128">
        <v>127.66481421209441</v>
      </c>
      <c r="X128">
        <v>226.6126455940765</v>
      </c>
      <c r="Y128">
        <v>6.0522925066239998E-2</v>
      </c>
      <c r="Z128">
        <v>10.564244021479681</v>
      </c>
      <c r="AA128">
        <v>50.770400051336274</v>
      </c>
      <c r="AB128">
        <v>24.796067201973642</v>
      </c>
      <c r="AC128">
        <v>0</v>
      </c>
      <c r="AD128">
        <v>0</v>
      </c>
      <c r="AE128">
        <v>440.46869400602674</v>
      </c>
    </row>
    <row r="129" spans="1:31" x14ac:dyDescent="0.25">
      <c r="A129">
        <v>2238396</v>
      </c>
      <c r="B129">
        <v>1</v>
      </c>
      <c r="C129" t="s">
        <v>80</v>
      </c>
      <c r="D129" t="s">
        <v>104</v>
      </c>
      <c r="E129" t="s">
        <v>273</v>
      </c>
      <c r="F129" t="s">
        <v>551</v>
      </c>
      <c r="G129" t="s">
        <v>174</v>
      </c>
      <c r="H129" t="s">
        <v>163</v>
      </c>
      <c r="I129" t="s">
        <v>136</v>
      </c>
      <c r="J129" t="s">
        <v>137</v>
      </c>
      <c r="K129" t="s">
        <v>138</v>
      </c>
      <c r="L129" t="s">
        <v>552</v>
      </c>
      <c r="M129" t="s">
        <v>553</v>
      </c>
      <c r="N129">
        <v>0.30722222199999999</v>
      </c>
      <c r="O129">
        <v>3</v>
      </c>
      <c r="P129">
        <v>1032</v>
      </c>
      <c r="Q129">
        <v>26</v>
      </c>
      <c r="R129">
        <v>51</v>
      </c>
      <c r="S129">
        <v>14</v>
      </c>
      <c r="T129">
        <v>238</v>
      </c>
      <c r="U129">
        <v>2</v>
      </c>
      <c r="V129">
        <v>0</v>
      </c>
      <c r="W129">
        <v>0.45555349682173329</v>
      </c>
      <c r="X129">
        <v>95.586997652493238</v>
      </c>
      <c r="Y129">
        <v>22.223490782104438</v>
      </c>
      <c r="Z129">
        <v>9.0395496602640755</v>
      </c>
      <c r="AA129">
        <v>45.56393750940952</v>
      </c>
      <c r="AB129">
        <v>65.566211850495762</v>
      </c>
      <c r="AC129">
        <v>71.330225525013759</v>
      </c>
      <c r="AD129">
        <v>0</v>
      </c>
      <c r="AE129">
        <v>309.76596647660256</v>
      </c>
    </row>
    <row r="130" spans="1:31" x14ac:dyDescent="0.25">
      <c r="A130">
        <v>2238397</v>
      </c>
      <c r="B130">
        <v>1</v>
      </c>
      <c r="C130" t="s">
        <v>81</v>
      </c>
      <c r="D130" t="s">
        <v>112</v>
      </c>
      <c r="E130" t="s">
        <v>132</v>
      </c>
      <c r="F130" t="s">
        <v>554</v>
      </c>
      <c r="G130" t="s">
        <v>191</v>
      </c>
      <c r="H130" t="s">
        <v>135</v>
      </c>
      <c r="I130" t="s">
        <v>136</v>
      </c>
      <c r="J130" t="s">
        <v>137</v>
      </c>
      <c r="K130" t="s">
        <v>138</v>
      </c>
      <c r="L130" t="s">
        <v>555</v>
      </c>
      <c r="M130" t="s">
        <v>556</v>
      </c>
      <c r="N130">
        <v>0.94805555500000005</v>
      </c>
      <c r="O130">
        <v>0</v>
      </c>
      <c r="P130">
        <v>8</v>
      </c>
      <c r="Q130">
        <v>0</v>
      </c>
      <c r="R130">
        <v>0</v>
      </c>
      <c r="S130">
        <v>0</v>
      </c>
      <c r="T130">
        <v>2</v>
      </c>
      <c r="U130">
        <v>0</v>
      </c>
      <c r="V130">
        <v>0</v>
      </c>
      <c r="W130">
        <v>0</v>
      </c>
      <c r="X130">
        <v>2.0481383993520534</v>
      </c>
      <c r="Y130">
        <v>0</v>
      </c>
      <c r="Z130">
        <v>0</v>
      </c>
      <c r="AA130">
        <v>0</v>
      </c>
      <c r="AB130">
        <v>1.73837289864252</v>
      </c>
      <c r="AC130">
        <v>0</v>
      </c>
      <c r="AD130">
        <v>0</v>
      </c>
      <c r="AE130">
        <v>3.7865112979945734</v>
      </c>
    </row>
    <row r="131" spans="1:31" x14ac:dyDescent="0.25">
      <c r="A131">
        <v>2238398</v>
      </c>
      <c r="B131">
        <v>1</v>
      </c>
      <c r="C131" t="s">
        <v>80</v>
      </c>
      <c r="D131" t="s">
        <v>84</v>
      </c>
      <c r="E131" t="s">
        <v>182</v>
      </c>
      <c r="F131" t="s">
        <v>557</v>
      </c>
      <c r="G131" t="s">
        <v>558</v>
      </c>
      <c r="H131" t="s">
        <v>163</v>
      </c>
      <c r="I131" t="s">
        <v>136</v>
      </c>
      <c r="J131" t="s">
        <v>3</v>
      </c>
      <c r="K131" t="s">
        <v>138</v>
      </c>
      <c r="L131" t="s">
        <v>559</v>
      </c>
      <c r="M131" t="s">
        <v>560</v>
      </c>
      <c r="N131">
        <v>2.8172222219999998</v>
      </c>
      <c r="O131">
        <v>0</v>
      </c>
      <c r="P131">
        <v>858</v>
      </c>
      <c r="Q131">
        <v>0</v>
      </c>
      <c r="R131">
        <v>0</v>
      </c>
      <c r="S131">
        <v>0</v>
      </c>
      <c r="T131">
        <v>226</v>
      </c>
      <c r="U131">
        <v>0</v>
      </c>
      <c r="V131">
        <v>0</v>
      </c>
      <c r="W131">
        <v>0</v>
      </c>
      <c r="X131">
        <v>631.06190571199033</v>
      </c>
      <c r="Y131">
        <v>0</v>
      </c>
      <c r="Z131">
        <v>0</v>
      </c>
      <c r="AA131">
        <v>0</v>
      </c>
      <c r="AB131">
        <v>660.57311119307883</v>
      </c>
      <c r="AC131">
        <v>0</v>
      </c>
      <c r="AD131">
        <v>0</v>
      </c>
      <c r="AE131">
        <v>1291.6350169050693</v>
      </c>
    </row>
    <row r="132" spans="1:31" x14ac:dyDescent="0.25">
      <c r="A132">
        <v>2238403</v>
      </c>
      <c r="B132">
        <v>1</v>
      </c>
      <c r="C132" t="s">
        <v>80</v>
      </c>
      <c r="D132" t="s">
        <v>99</v>
      </c>
      <c r="E132" t="s">
        <v>273</v>
      </c>
      <c r="F132" t="s">
        <v>561</v>
      </c>
      <c r="G132" t="s">
        <v>174</v>
      </c>
      <c r="H132" t="s">
        <v>163</v>
      </c>
      <c r="I132" t="s">
        <v>136</v>
      </c>
      <c r="J132" t="s">
        <v>137</v>
      </c>
      <c r="K132" t="s">
        <v>138</v>
      </c>
      <c r="L132" t="s">
        <v>562</v>
      </c>
      <c r="M132" t="s">
        <v>563</v>
      </c>
      <c r="N132">
        <v>0.62805555499999999</v>
      </c>
      <c r="O132">
        <v>0</v>
      </c>
      <c r="P132">
        <v>0</v>
      </c>
      <c r="Q132">
        <v>0</v>
      </c>
      <c r="R132">
        <v>0</v>
      </c>
      <c r="S132">
        <v>8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115.88831671413345</v>
      </c>
      <c r="AB132">
        <v>0</v>
      </c>
      <c r="AC132">
        <v>0</v>
      </c>
      <c r="AD132">
        <v>0</v>
      </c>
      <c r="AE132">
        <v>115.88831671413345</v>
      </c>
    </row>
    <row r="133" spans="1:31" x14ac:dyDescent="0.25">
      <c r="A133">
        <v>2238406</v>
      </c>
      <c r="B133">
        <v>1</v>
      </c>
      <c r="C133" t="s">
        <v>80</v>
      </c>
      <c r="D133" t="s">
        <v>99</v>
      </c>
      <c r="E133" t="s">
        <v>132</v>
      </c>
      <c r="F133" t="s">
        <v>564</v>
      </c>
      <c r="G133" t="s">
        <v>148</v>
      </c>
      <c r="H133" t="s">
        <v>135</v>
      </c>
      <c r="I133" t="s">
        <v>136</v>
      </c>
      <c r="J133" t="s">
        <v>137</v>
      </c>
      <c r="K133" t="s">
        <v>138</v>
      </c>
      <c r="L133" t="s">
        <v>565</v>
      </c>
      <c r="M133" t="s">
        <v>566</v>
      </c>
      <c r="N133">
        <v>5.3361111110000001</v>
      </c>
      <c r="O133">
        <v>0</v>
      </c>
      <c r="P133">
        <v>1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0.62973482294420435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0.62973482294420435</v>
      </c>
    </row>
    <row r="134" spans="1:31" x14ac:dyDescent="0.25">
      <c r="A134">
        <v>2238412</v>
      </c>
      <c r="B134">
        <v>1</v>
      </c>
      <c r="C134" t="s">
        <v>80</v>
      </c>
      <c r="D134" t="s">
        <v>82</v>
      </c>
      <c r="E134" t="s">
        <v>132</v>
      </c>
      <c r="F134" t="s">
        <v>567</v>
      </c>
      <c r="G134" t="s">
        <v>179</v>
      </c>
      <c r="H134" t="s">
        <v>135</v>
      </c>
      <c r="I134" t="s">
        <v>136</v>
      </c>
      <c r="J134" t="s">
        <v>137</v>
      </c>
      <c r="K134" t="s">
        <v>138</v>
      </c>
      <c r="L134" t="s">
        <v>568</v>
      </c>
      <c r="M134" t="s">
        <v>569</v>
      </c>
      <c r="N134">
        <v>1.0133333330000001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13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25.225802548040644</v>
      </c>
      <c r="AC134">
        <v>0</v>
      </c>
      <c r="AD134">
        <v>0</v>
      </c>
      <c r="AE134">
        <v>25.225802548040644</v>
      </c>
    </row>
    <row r="135" spans="1:31" x14ac:dyDescent="0.25">
      <c r="A135">
        <v>2238417</v>
      </c>
      <c r="B135">
        <v>1</v>
      </c>
      <c r="C135" t="s">
        <v>80</v>
      </c>
      <c r="D135" t="s">
        <v>82</v>
      </c>
      <c r="E135" t="s">
        <v>132</v>
      </c>
      <c r="F135" t="s">
        <v>570</v>
      </c>
      <c r="G135" t="s">
        <v>148</v>
      </c>
      <c r="H135" t="s">
        <v>135</v>
      </c>
      <c r="I135" t="s">
        <v>136</v>
      </c>
      <c r="J135" t="s">
        <v>137</v>
      </c>
      <c r="K135" t="s">
        <v>138</v>
      </c>
      <c r="L135" t="s">
        <v>571</v>
      </c>
      <c r="M135" t="s">
        <v>572</v>
      </c>
      <c r="N135">
        <v>1.893333333</v>
      </c>
      <c r="O135">
        <v>0</v>
      </c>
      <c r="P135">
        <v>4</v>
      </c>
      <c r="Q135">
        <v>0</v>
      </c>
      <c r="R135">
        <v>0</v>
      </c>
      <c r="S135">
        <v>0</v>
      </c>
      <c r="T135">
        <v>3</v>
      </c>
      <c r="U135">
        <v>0</v>
      </c>
      <c r="V135">
        <v>0</v>
      </c>
      <c r="W135">
        <v>0</v>
      </c>
      <c r="X135">
        <v>2.3537028078526672</v>
      </c>
      <c r="Y135">
        <v>0</v>
      </c>
      <c r="Z135">
        <v>0</v>
      </c>
      <c r="AA135">
        <v>0</v>
      </c>
      <c r="AB135">
        <v>3.1604104086613335E-2</v>
      </c>
      <c r="AC135">
        <v>0</v>
      </c>
      <c r="AD135">
        <v>0</v>
      </c>
      <c r="AE135">
        <v>2.3853069119392805</v>
      </c>
    </row>
    <row r="136" spans="1:31" x14ac:dyDescent="0.25">
      <c r="A136">
        <v>2238422</v>
      </c>
      <c r="B136">
        <v>1</v>
      </c>
      <c r="C136" t="s">
        <v>81</v>
      </c>
      <c r="D136" t="s">
        <v>128</v>
      </c>
      <c r="E136" t="s">
        <v>132</v>
      </c>
      <c r="F136" t="s">
        <v>573</v>
      </c>
      <c r="G136" t="s">
        <v>191</v>
      </c>
      <c r="H136" t="s">
        <v>135</v>
      </c>
      <c r="I136" t="s">
        <v>136</v>
      </c>
      <c r="J136" t="s">
        <v>137</v>
      </c>
      <c r="K136" t="s">
        <v>138</v>
      </c>
      <c r="L136" t="s">
        <v>574</v>
      </c>
      <c r="M136" t="s">
        <v>575</v>
      </c>
      <c r="N136">
        <v>3.355</v>
      </c>
      <c r="O136">
        <v>0</v>
      </c>
      <c r="P136">
        <v>4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1.3420350659151647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1.3420350659151647</v>
      </c>
    </row>
    <row r="137" spans="1:31" x14ac:dyDescent="0.25">
      <c r="A137">
        <v>2238425</v>
      </c>
      <c r="B137">
        <v>1</v>
      </c>
      <c r="C137" t="s">
        <v>81</v>
      </c>
      <c r="D137" t="s">
        <v>113</v>
      </c>
      <c r="E137" t="s">
        <v>132</v>
      </c>
      <c r="F137" t="s">
        <v>576</v>
      </c>
      <c r="G137" t="s">
        <v>148</v>
      </c>
      <c r="H137" t="s">
        <v>135</v>
      </c>
      <c r="I137" t="s">
        <v>136</v>
      </c>
      <c r="J137" t="s">
        <v>137</v>
      </c>
      <c r="K137" t="s">
        <v>138</v>
      </c>
      <c r="L137" t="s">
        <v>577</v>
      </c>
      <c r="M137" t="s">
        <v>578</v>
      </c>
      <c r="N137">
        <v>2.681944444</v>
      </c>
      <c r="O137">
        <v>0</v>
      </c>
      <c r="P137">
        <v>3</v>
      </c>
      <c r="Q137">
        <v>0</v>
      </c>
      <c r="R137">
        <v>0</v>
      </c>
      <c r="S137">
        <v>0</v>
      </c>
      <c r="T137">
        <v>1</v>
      </c>
      <c r="U137">
        <v>0</v>
      </c>
      <c r="V137">
        <v>0</v>
      </c>
      <c r="W137">
        <v>0</v>
      </c>
      <c r="X137">
        <v>4.487182523585175</v>
      </c>
      <c r="Y137">
        <v>0</v>
      </c>
      <c r="Z137">
        <v>0</v>
      </c>
      <c r="AA137">
        <v>0</v>
      </c>
      <c r="AB137">
        <v>4.0132646662349867</v>
      </c>
      <c r="AC137">
        <v>0</v>
      </c>
      <c r="AD137">
        <v>0</v>
      </c>
      <c r="AE137">
        <v>8.5004471898201608</v>
      </c>
    </row>
    <row r="138" spans="1:31" x14ac:dyDescent="0.25">
      <c r="A138">
        <v>2238428</v>
      </c>
      <c r="B138">
        <v>1</v>
      </c>
      <c r="C138" t="s">
        <v>80</v>
      </c>
      <c r="D138" t="s">
        <v>88</v>
      </c>
      <c r="E138" t="s">
        <v>132</v>
      </c>
      <c r="F138" t="s">
        <v>579</v>
      </c>
      <c r="G138" t="s">
        <v>134</v>
      </c>
      <c r="H138" t="s">
        <v>135</v>
      </c>
      <c r="I138" t="s">
        <v>136</v>
      </c>
      <c r="J138" t="s">
        <v>137</v>
      </c>
      <c r="K138" t="s">
        <v>138</v>
      </c>
      <c r="L138" t="s">
        <v>580</v>
      </c>
      <c r="M138" t="s">
        <v>581</v>
      </c>
      <c r="N138">
        <v>2.2613888879999999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1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1.9229466286071533</v>
      </c>
      <c r="AC138">
        <v>0</v>
      </c>
      <c r="AD138">
        <v>0</v>
      </c>
      <c r="AE138">
        <v>1.9229466286071533</v>
      </c>
    </row>
    <row r="139" spans="1:31" x14ac:dyDescent="0.25">
      <c r="A139">
        <v>2238429</v>
      </c>
      <c r="B139">
        <v>1</v>
      </c>
      <c r="C139" t="s">
        <v>80</v>
      </c>
      <c r="D139" t="s">
        <v>96</v>
      </c>
      <c r="E139" t="s">
        <v>132</v>
      </c>
      <c r="F139" t="s">
        <v>582</v>
      </c>
      <c r="G139" t="s">
        <v>134</v>
      </c>
      <c r="H139" t="s">
        <v>135</v>
      </c>
      <c r="I139" t="s">
        <v>136</v>
      </c>
      <c r="J139" t="s">
        <v>137</v>
      </c>
      <c r="K139" t="s">
        <v>138</v>
      </c>
      <c r="L139" t="s">
        <v>583</v>
      </c>
      <c r="M139" t="s">
        <v>584</v>
      </c>
      <c r="N139">
        <v>3.1094444440000002</v>
      </c>
      <c r="O139">
        <v>0</v>
      </c>
      <c r="P139">
        <v>2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2.3540023228788884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2.3540023228788884</v>
      </c>
    </row>
    <row r="140" spans="1:31" x14ac:dyDescent="0.25">
      <c r="A140">
        <v>2238433</v>
      </c>
      <c r="B140">
        <v>1</v>
      </c>
      <c r="C140" t="s">
        <v>80</v>
      </c>
      <c r="D140" t="s">
        <v>106</v>
      </c>
      <c r="E140" t="s">
        <v>273</v>
      </c>
      <c r="F140" t="s">
        <v>585</v>
      </c>
      <c r="G140" t="s">
        <v>319</v>
      </c>
      <c r="H140" t="s">
        <v>163</v>
      </c>
      <c r="I140" t="s">
        <v>136</v>
      </c>
      <c r="J140" t="s">
        <v>137</v>
      </c>
      <c r="K140" t="s">
        <v>138</v>
      </c>
      <c r="L140" t="s">
        <v>586</v>
      </c>
      <c r="M140" t="s">
        <v>587</v>
      </c>
      <c r="N140">
        <v>3.0927777769999998</v>
      </c>
      <c r="O140">
        <v>0</v>
      </c>
      <c r="P140">
        <v>3</v>
      </c>
      <c r="Q140">
        <v>28</v>
      </c>
      <c r="R140">
        <v>136</v>
      </c>
      <c r="S140">
        <v>4</v>
      </c>
      <c r="T140">
        <v>28</v>
      </c>
      <c r="U140">
        <v>0</v>
      </c>
      <c r="V140">
        <v>0</v>
      </c>
      <c r="W140">
        <v>0</v>
      </c>
      <c r="X140">
        <v>3.5267763467589104</v>
      </c>
      <c r="Y140">
        <v>36.490829166492802</v>
      </c>
      <c r="Z140">
        <v>474.13858034913358</v>
      </c>
      <c r="AA140">
        <v>11.032237492662949</v>
      </c>
      <c r="AB140">
        <v>104.14567341244037</v>
      </c>
      <c r="AC140">
        <v>0</v>
      </c>
      <c r="AD140">
        <v>0</v>
      </c>
      <c r="AE140">
        <v>629.33409676748863</v>
      </c>
    </row>
    <row r="141" spans="1:31" x14ac:dyDescent="0.25">
      <c r="A141">
        <v>2238441</v>
      </c>
      <c r="B141">
        <v>1</v>
      </c>
      <c r="C141" t="s">
        <v>80</v>
      </c>
      <c r="D141" t="s">
        <v>107</v>
      </c>
      <c r="E141" t="s">
        <v>194</v>
      </c>
      <c r="F141" t="s">
        <v>588</v>
      </c>
      <c r="G141" t="s">
        <v>589</v>
      </c>
      <c r="H141" t="s">
        <v>135</v>
      </c>
      <c r="I141" t="s">
        <v>136</v>
      </c>
      <c r="J141" t="s">
        <v>137</v>
      </c>
      <c r="K141" t="s">
        <v>138</v>
      </c>
      <c r="L141" t="s">
        <v>590</v>
      </c>
      <c r="M141" t="s">
        <v>591</v>
      </c>
      <c r="N141">
        <v>2.1347222220000002</v>
      </c>
      <c r="O141">
        <v>0</v>
      </c>
      <c r="P141">
        <v>48</v>
      </c>
      <c r="Q141">
        <v>0</v>
      </c>
      <c r="R141">
        <v>0</v>
      </c>
      <c r="S141">
        <v>0</v>
      </c>
      <c r="T141">
        <v>3</v>
      </c>
      <c r="U141">
        <v>0</v>
      </c>
      <c r="V141">
        <v>0</v>
      </c>
      <c r="W141">
        <v>0</v>
      </c>
      <c r="X141">
        <v>23.411215708722427</v>
      </c>
      <c r="Y141">
        <v>0</v>
      </c>
      <c r="Z141">
        <v>0</v>
      </c>
      <c r="AA141">
        <v>0</v>
      </c>
      <c r="AB141">
        <v>7.4311269083576352</v>
      </c>
      <c r="AC141">
        <v>0</v>
      </c>
      <c r="AD141">
        <v>0</v>
      </c>
      <c r="AE141">
        <v>30.842342617080064</v>
      </c>
    </row>
    <row r="142" spans="1:31" x14ac:dyDescent="0.25">
      <c r="A142">
        <v>2238442</v>
      </c>
      <c r="B142">
        <v>1</v>
      </c>
      <c r="C142" t="s">
        <v>80</v>
      </c>
      <c r="D142" t="s">
        <v>94</v>
      </c>
      <c r="E142" t="s">
        <v>194</v>
      </c>
      <c r="F142" t="s">
        <v>592</v>
      </c>
      <c r="G142" t="s">
        <v>179</v>
      </c>
      <c r="H142" t="s">
        <v>135</v>
      </c>
      <c r="I142" t="s">
        <v>136</v>
      </c>
      <c r="J142" t="s">
        <v>137</v>
      </c>
      <c r="K142" t="s">
        <v>138</v>
      </c>
      <c r="L142" t="s">
        <v>593</v>
      </c>
      <c r="M142" t="s">
        <v>594</v>
      </c>
      <c r="N142">
        <v>1.0594444439999999</v>
      </c>
      <c r="O142">
        <v>0</v>
      </c>
      <c r="P142">
        <v>29</v>
      </c>
      <c r="Q142">
        <v>0</v>
      </c>
      <c r="R142">
        <v>0</v>
      </c>
      <c r="S142">
        <v>0</v>
      </c>
      <c r="T142">
        <v>16</v>
      </c>
      <c r="U142">
        <v>0</v>
      </c>
      <c r="V142">
        <v>0</v>
      </c>
      <c r="W142">
        <v>0</v>
      </c>
      <c r="X142">
        <v>5.9113195873833959</v>
      </c>
      <c r="Y142">
        <v>0</v>
      </c>
      <c r="Z142">
        <v>0</v>
      </c>
      <c r="AA142">
        <v>0</v>
      </c>
      <c r="AB142">
        <v>7.0162423299791028</v>
      </c>
      <c r="AC142">
        <v>0</v>
      </c>
      <c r="AD142">
        <v>0</v>
      </c>
      <c r="AE142">
        <v>12.9275619173625</v>
      </c>
    </row>
    <row r="143" spans="1:31" x14ac:dyDescent="0.25">
      <c r="A143">
        <v>2238445</v>
      </c>
      <c r="B143">
        <v>1</v>
      </c>
      <c r="C143" t="s">
        <v>80</v>
      </c>
      <c r="D143" t="s">
        <v>90</v>
      </c>
      <c r="E143" t="s">
        <v>132</v>
      </c>
      <c r="F143" t="s">
        <v>595</v>
      </c>
      <c r="G143" t="s">
        <v>170</v>
      </c>
      <c r="H143" t="s">
        <v>135</v>
      </c>
      <c r="I143" t="s">
        <v>136</v>
      </c>
      <c r="J143" t="s">
        <v>137</v>
      </c>
      <c r="K143" t="s">
        <v>138</v>
      </c>
      <c r="L143" t="s">
        <v>596</v>
      </c>
      <c r="M143" t="s">
        <v>597</v>
      </c>
      <c r="N143">
        <v>3.2038888879999998</v>
      </c>
      <c r="O143">
        <v>0</v>
      </c>
      <c r="P143">
        <v>3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6.8608822060400083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6.8608822060400083</v>
      </c>
    </row>
    <row r="144" spans="1:31" x14ac:dyDescent="0.25">
      <c r="A144">
        <v>2238446</v>
      </c>
      <c r="B144">
        <v>1</v>
      </c>
      <c r="C144" t="s">
        <v>80</v>
      </c>
      <c r="D144" t="s">
        <v>99</v>
      </c>
      <c r="E144" t="s">
        <v>132</v>
      </c>
      <c r="F144" t="s">
        <v>598</v>
      </c>
      <c r="G144" t="s">
        <v>148</v>
      </c>
      <c r="H144" t="s">
        <v>135</v>
      </c>
      <c r="I144" t="s">
        <v>136</v>
      </c>
      <c r="J144" t="s">
        <v>137</v>
      </c>
      <c r="K144" t="s">
        <v>138</v>
      </c>
      <c r="L144" t="s">
        <v>599</v>
      </c>
      <c r="M144" t="s">
        <v>600</v>
      </c>
      <c r="N144">
        <v>1.412222222</v>
      </c>
      <c r="O144">
        <v>0</v>
      </c>
      <c r="P144">
        <v>1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0.19031465984744894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0.19031465984744894</v>
      </c>
    </row>
    <row r="145" spans="1:31" x14ac:dyDescent="0.25">
      <c r="A145">
        <v>2238452</v>
      </c>
      <c r="B145">
        <v>1</v>
      </c>
      <c r="C145" t="s">
        <v>81</v>
      </c>
      <c r="D145" t="s">
        <v>118</v>
      </c>
      <c r="E145" t="s">
        <v>132</v>
      </c>
      <c r="F145" t="s">
        <v>601</v>
      </c>
      <c r="G145" t="s">
        <v>134</v>
      </c>
      <c r="H145" t="s">
        <v>135</v>
      </c>
      <c r="I145" t="s">
        <v>136</v>
      </c>
      <c r="J145" t="s">
        <v>137</v>
      </c>
      <c r="K145" t="s">
        <v>138</v>
      </c>
      <c r="L145" t="s">
        <v>602</v>
      </c>
      <c r="M145" t="s">
        <v>603</v>
      </c>
      <c r="N145">
        <v>2.0547222220000001</v>
      </c>
      <c r="O145">
        <v>0</v>
      </c>
      <c r="P145">
        <v>1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3.7732544124753339E-2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3.7732544124753339E-2</v>
      </c>
    </row>
    <row r="146" spans="1:31" x14ac:dyDescent="0.25">
      <c r="A146">
        <v>2249642</v>
      </c>
      <c r="B146">
        <v>1</v>
      </c>
      <c r="C146" t="s">
        <v>81</v>
      </c>
      <c r="D146" t="s">
        <v>118</v>
      </c>
      <c r="E146" t="s">
        <v>182</v>
      </c>
      <c r="F146" t="s">
        <v>604</v>
      </c>
      <c r="G146" t="s">
        <v>196</v>
      </c>
      <c r="H146" t="s">
        <v>163</v>
      </c>
      <c r="I146" t="s">
        <v>136</v>
      </c>
      <c r="J146" t="s">
        <v>137</v>
      </c>
      <c r="K146" t="s">
        <v>144</v>
      </c>
      <c r="L146" t="s">
        <v>605</v>
      </c>
      <c r="M146" t="s">
        <v>606</v>
      </c>
      <c r="N146">
        <v>0.87527777699999998</v>
      </c>
      <c r="O146">
        <v>0</v>
      </c>
      <c r="P146">
        <v>0</v>
      </c>
      <c r="Q146">
        <v>3</v>
      </c>
      <c r="R146">
        <v>7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5.8457929293101811</v>
      </c>
      <c r="Z146">
        <v>13.925745515288991</v>
      </c>
      <c r="AA146">
        <v>0</v>
      </c>
      <c r="AB146">
        <v>0</v>
      </c>
      <c r="AC146">
        <v>0</v>
      </c>
      <c r="AD146">
        <v>0</v>
      </c>
      <c r="AE146">
        <v>19.771538444599173</v>
      </c>
    </row>
    <row r="147" spans="1:31" x14ac:dyDescent="0.25">
      <c r="A147">
        <v>2249643</v>
      </c>
      <c r="B147">
        <v>1</v>
      </c>
      <c r="C147" t="s">
        <v>81</v>
      </c>
      <c r="D147" t="s">
        <v>112</v>
      </c>
      <c r="E147" t="s">
        <v>194</v>
      </c>
      <c r="F147" t="s">
        <v>607</v>
      </c>
      <c r="G147" t="s">
        <v>179</v>
      </c>
      <c r="H147" t="s">
        <v>135</v>
      </c>
      <c r="I147" t="s">
        <v>136</v>
      </c>
      <c r="J147" t="s">
        <v>137</v>
      </c>
      <c r="K147" t="s">
        <v>138</v>
      </c>
      <c r="L147" t="s">
        <v>608</v>
      </c>
      <c r="M147" t="s">
        <v>609</v>
      </c>
      <c r="N147">
        <v>1.708611111</v>
      </c>
      <c r="O147">
        <v>0</v>
      </c>
      <c r="P147">
        <v>292</v>
      </c>
      <c r="Q147">
        <v>0</v>
      </c>
      <c r="R147">
        <v>0</v>
      </c>
      <c r="S147">
        <v>0</v>
      </c>
      <c r="T147">
        <v>8</v>
      </c>
      <c r="U147">
        <v>0</v>
      </c>
      <c r="V147">
        <v>0</v>
      </c>
      <c r="W147">
        <v>0</v>
      </c>
      <c r="X147">
        <v>105.32618015585881</v>
      </c>
      <c r="Y147">
        <v>0</v>
      </c>
      <c r="Z147">
        <v>0</v>
      </c>
      <c r="AA147">
        <v>0</v>
      </c>
      <c r="AB147">
        <v>2.2376134390180979</v>
      </c>
      <c r="AC147">
        <v>0</v>
      </c>
      <c r="AD147">
        <v>0</v>
      </c>
      <c r="AE147">
        <v>107.5637935948769</v>
      </c>
    </row>
    <row r="148" spans="1:31" x14ac:dyDescent="0.25">
      <c r="A148">
        <v>2249644</v>
      </c>
      <c r="B148">
        <v>1</v>
      </c>
      <c r="C148" t="s">
        <v>80</v>
      </c>
      <c r="D148" t="s">
        <v>83</v>
      </c>
      <c r="E148" t="s">
        <v>182</v>
      </c>
      <c r="F148" t="s">
        <v>610</v>
      </c>
      <c r="G148" t="s">
        <v>174</v>
      </c>
      <c r="H148" t="s">
        <v>163</v>
      </c>
      <c r="I148" t="s">
        <v>136</v>
      </c>
      <c r="J148" t="s">
        <v>137</v>
      </c>
      <c r="K148" t="s">
        <v>138</v>
      </c>
      <c r="L148" t="s">
        <v>611</v>
      </c>
      <c r="M148" t="s">
        <v>612</v>
      </c>
      <c r="N148">
        <v>0.23972222200000001</v>
      </c>
      <c r="O148">
        <v>0</v>
      </c>
      <c r="P148">
        <v>132</v>
      </c>
      <c r="Q148">
        <v>0</v>
      </c>
      <c r="R148">
        <v>1</v>
      </c>
      <c r="S148">
        <v>32</v>
      </c>
      <c r="T148">
        <v>18</v>
      </c>
      <c r="U148">
        <v>21</v>
      </c>
      <c r="V148">
        <v>3</v>
      </c>
      <c r="W148">
        <v>0</v>
      </c>
      <c r="X148">
        <v>11.991223134856037</v>
      </c>
      <c r="Y148">
        <v>0</v>
      </c>
      <c r="Z148">
        <v>0.10493785740013334</v>
      </c>
      <c r="AA148">
        <v>103.22004363881057</v>
      </c>
      <c r="AB148">
        <v>6.3105027230163033</v>
      </c>
      <c r="AC148">
        <v>420.98091553044355</v>
      </c>
      <c r="AD148">
        <v>58.261750865371553</v>
      </c>
      <c r="AE148">
        <v>600.86937374989816</v>
      </c>
    </row>
    <row r="149" spans="1:31" x14ac:dyDescent="0.25">
      <c r="A149">
        <v>2249646</v>
      </c>
      <c r="B149">
        <v>1</v>
      </c>
      <c r="C149" t="s">
        <v>80</v>
      </c>
      <c r="D149" t="s">
        <v>108</v>
      </c>
      <c r="E149" t="s">
        <v>182</v>
      </c>
      <c r="F149" t="s">
        <v>613</v>
      </c>
      <c r="G149" t="s">
        <v>319</v>
      </c>
      <c r="H149" t="s">
        <v>163</v>
      </c>
      <c r="I149" t="s">
        <v>136</v>
      </c>
      <c r="J149" t="s">
        <v>137</v>
      </c>
      <c r="K149" t="s">
        <v>138</v>
      </c>
      <c r="L149" t="s">
        <v>614</v>
      </c>
      <c r="M149" t="s">
        <v>615</v>
      </c>
      <c r="N149">
        <v>0.70638888799999999</v>
      </c>
      <c r="O149">
        <v>0</v>
      </c>
      <c r="P149">
        <v>16</v>
      </c>
      <c r="Q149">
        <v>0</v>
      </c>
      <c r="R149">
        <v>0</v>
      </c>
      <c r="S149">
        <v>0</v>
      </c>
      <c r="T149">
        <v>5</v>
      </c>
      <c r="U149">
        <v>0</v>
      </c>
      <c r="V149">
        <v>0</v>
      </c>
      <c r="W149">
        <v>0</v>
      </c>
      <c r="X149">
        <v>1.708081442186171</v>
      </c>
      <c r="Y149">
        <v>0</v>
      </c>
      <c r="Z149">
        <v>0</v>
      </c>
      <c r="AA149">
        <v>0</v>
      </c>
      <c r="AB149">
        <v>0.95518066577394223</v>
      </c>
      <c r="AC149">
        <v>0</v>
      </c>
      <c r="AD149">
        <v>0</v>
      </c>
      <c r="AE149">
        <v>2.6632621079601133</v>
      </c>
    </row>
    <row r="150" spans="1:31" x14ac:dyDescent="0.25">
      <c r="A150">
        <v>2249650</v>
      </c>
      <c r="B150">
        <v>1</v>
      </c>
      <c r="C150" t="s">
        <v>80</v>
      </c>
      <c r="D150" t="s">
        <v>107</v>
      </c>
      <c r="E150" t="s">
        <v>161</v>
      </c>
      <c r="F150" t="s">
        <v>616</v>
      </c>
      <c r="G150" t="s">
        <v>174</v>
      </c>
      <c r="H150" t="s">
        <v>163</v>
      </c>
      <c r="I150" t="s">
        <v>136</v>
      </c>
      <c r="J150" t="s">
        <v>137</v>
      </c>
      <c r="K150" t="s">
        <v>138</v>
      </c>
      <c r="L150" t="s">
        <v>617</v>
      </c>
      <c r="M150" t="s">
        <v>618</v>
      </c>
      <c r="N150">
        <v>1.2933333330000001</v>
      </c>
      <c r="O150">
        <v>1</v>
      </c>
      <c r="P150">
        <v>1179</v>
      </c>
      <c r="Q150">
        <v>1</v>
      </c>
      <c r="R150">
        <v>0</v>
      </c>
      <c r="S150">
        <v>2</v>
      </c>
      <c r="T150">
        <v>39</v>
      </c>
      <c r="U150">
        <v>0</v>
      </c>
      <c r="V150">
        <v>3</v>
      </c>
      <c r="W150">
        <v>18.995652750456944</v>
      </c>
      <c r="X150">
        <v>248.80446550359258</v>
      </c>
      <c r="Y150">
        <v>1.9874272170135601</v>
      </c>
      <c r="Z150">
        <v>0</v>
      </c>
      <c r="AA150">
        <v>11.214082595425033</v>
      </c>
      <c r="AB150">
        <v>39.984080140706773</v>
      </c>
      <c r="AC150">
        <v>0</v>
      </c>
      <c r="AD150">
        <v>6.0357684836806946</v>
      </c>
      <c r="AE150">
        <v>327.0214766908756</v>
      </c>
    </row>
    <row r="151" spans="1:31" x14ac:dyDescent="0.25">
      <c r="A151">
        <v>2249651</v>
      </c>
      <c r="B151">
        <v>1</v>
      </c>
      <c r="C151" t="s">
        <v>80</v>
      </c>
      <c r="D151" t="s">
        <v>84</v>
      </c>
      <c r="E151" t="s">
        <v>132</v>
      </c>
      <c r="F151" t="s">
        <v>619</v>
      </c>
      <c r="G151" t="s">
        <v>148</v>
      </c>
      <c r="H151" t="s">
        <v>135</v>
      </c>
      <c r="I151" t="s">
        <v>136</v>
      </c>
      <c r="J151" t="s">
        <v>137</v>
      </c>
      <c r="K151" t="s">
        <v>138</v>
      </c>
      <c r="L151" t="s">
        <v>620</v>
      </c>
      <c r="M151" t="s">
        <v>621</v>
      </c>
      <c r="N151">
        <v>1.9855555549999999</v>
      </c>
      <c r="O151">
        <v>0</v>
      </c>
      <c r="P151">
        <v>4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5.0581165797262022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5.0581165797262022</v>
      </c>
    </row>
    <row r="152" spans="1:31" x14ac:dyDescent="0.25">
      <c r="A152">
        <v>2249659</v>
      </c>
      <c r="B152">
        <v>1</v>
      </c>
      <c r="C152" t="s">
        <v>80</v>
      </c>
      <c r="D152" t="s">
        <v>97</v>
      </c>
      <c r="E152" t="s">
        <v>405</v>
      </c>
      <c r="F152" t="s">
        <v>622</v>
      </c>
      <c r="G152" t="s">
        <v>143</v>
      </c>
      <c r="H152" t="s">
        <v>163</v>
      </c>
      <c r="I152" t="s">
        <v>136</v>
      </c>
      <c r="J152" t="s">
        <v>137</v>
      </c>
      <c r="K152" t="s">
        <v>144</v>
      </c>
      <c r="L152" t="s">
        <v>623</v>
      </c>
      <c r="M152" t="s">
        <v>624</v>
      </c>
      <c r="N152">
        <v>2.0080555549999999</v>
      </c>
      <c r="O152">
        <v>3</v>
      </c>
      <c r="P152">
        <v>727</v>
      </c>
      <c r="Q152">
        <v>5</v>
      </c>
      <c r="R152">
        <v>0</v>
      </c>
      <c r="S152">
        <v>10</v>
      </c>
      <c r="T152">
        <v>10</v>
      </c>
      <c r="U152">
        <v>1</v>
      </c>
      <c r="V152">
        <v>0</v>
      </c>
      <c r="W152">
        <v>195.49645985286142</v>
      </c>
      <c r="X152">
        <v>359.80780325399809</v>
      </c>
      <c r="Y152">
        <v>48.408301752258105</v>
      </c>
      <c r="Z152">
        <v>0</v>
      </c>
      <c r="AA152">
        <v>529.39134984974191</v>
      </c>
      <c r="AB152">
        <v>36.997937353999276</v>
      </c>
      <c r="AC152">
        <v>17.366134313817383</v>
      </c>
      <c r="AD152">
        <v>0</v>
      </c>
      <c r="AE152">
        <v>1187.4679863766762</v>
      </c>
    </row>
    <row r="153" spans="1:31" x14ac:dyDescent="0.25">
      <c r="A153">
        <v>2249660</v>
      </c>
      <c r="B153">
        <v>1</v>
      </c>
      <c r="C153" t="s">
        <v>81</v>
      </c>
      <c r="D153" t="s">
        <v>113</v>
      </c>
      <c r="E153" t="s">
        <v>194</v>
      </c>
      <c r="F153" t="s">
        <v>625</v>
      </c>
      <c r="G153" t="s">
        <v>143</v>
      </c>
      <c r="H153" t="s">
        <v>135</v>
      </c>
      <c r="I153" t="s">
        <v>136</v>
      </c>
      <c r="J153" t="s">
        <v>137</v>
      </c>
      <c r="K153" t="s">
        <v>144</v>
      </c>
      <c r="L153" t="s">
        <v>626</v>
      </c>
      <c r="M153" t="s">
        <v>627</v>
      </c>
      <c r="N153">
        <v>4.0416666660000002</v>
      </c>
      <c r="O153">
        <v>0</v>
      </c>
      <c r="P153">
        <v>30</v>
      </c>
      <c r="Q153">
        <v>0</v>
      </c>
      <c r="R153">
        <v>0</v>
      </c>
      <c r="S153">
        <v>0</v>
      </c>
      <c r="T153">
        <v>2</v>
      </c>
      <c r="U153">
        <v>0</v>
      </c>
      <c r="V153">
        <v>0</v>
      </c>
      <c r="W153">
        <v>0</v>
      </c>
      <c r="X153">
        <v>36.084569277762668</v>
      </c>
      <c r="Y153">
        <v>0</v>
      </c>
      <c r="Z153">
        <v>0</v>
      </c>
      <c r="AA153">
        <v>0</v>
      </c>
      <c r="AB153">
        <v>7.7265019192784177</v>
      </c>
      <c r="AC153">
        <v>0</v>
      </c>
      <c r="AD153">
        <v>0</v>
      </c>
      <c r="AE153">
        <v>43.811071197041088</v>
      </c>
    </row>
    <row r="154" spans="1:31" x14ac:dyDescent="0.25">
      <c r="A154">
        <v>2249663</v>
      </c>
      <c r="B154">
        <v>1</v>
      </c>
      <c r="C154" t="s">
        <v>81</v>
      </c>
      <c r="D154" t="s">
        <v>121</v>
      </c>
      <c r="E154" t="s">
        <v>141</v>
      </c>
      <c r="F154" t="s">
        <v>628</v>
      </c>
      <c r="G154" t="s">
        <v>143</v>
      </c>
      <c r="H154" t="s">
        <v>135</v>
      </c>
      <c r="I154" t="s">
        <v>136</v>
      </c>
      <c r="J154" t="s">
        <v>137</v>
      </c>
      <c r="K154" t="s">
        <v>144</v>
      </c>
      <c r="L154" t="s">
        <v>629</v>
      </c>
      <c r="M154" t="s">
        <v>630</v>
      </c>
      <c r="N154">
        <v>0.81916666599999999</v>
      </c>
      <c r="O154">
        <v>0</v>
      </c>
      <c r="P154">
        <v>19</v>
      </c>
      <c r="Q154">
        <v>0</v>
      </c>
      <c r="R154">
        <v>0</v>
      </c>
      <c r="S154">
        <v>0</v>
      </c>
      <c r="T154">
        <v>1</v>
      </c>
      <c r="U154">
        <v>0</v>
      </c>
      <c r="V154">
        <v>0</v>
      </c>
      <c r="W154">
        <v>0</v>
      </c>
      <c r="X154">
        <v>1.6083494612059239</v>
      </c>
      <c r="Y154">
        <v>0</v>
      </c>
      <c r="Z154">
        <v>0</v>
      </c>
      <c r="AA154">
        <v>0</v>
      </c>
      <c r="AB154">
        <v>0.13854039102082669</v>
      </c>
      <c r="AC154">
        <v>0</v>
      </c>
      <c r="AD154">
        <v>0</v>
      </c>
      <c r="AE154">
        <v>1.7468898522267506</v>
      </c>
    </row>
    <row r="155" spans="1:31" x14ac:dyDescent="0.25">
      <c r="A155">
        <v>2249664</v>
      </c>
      <c r="B155">
        <v>1</v>
      </c>
      <c r="C155" t="s">
        <v>80</v>
      </c>
      <c r="D155" t="s">
        <v>98</v>
      </c>
      <c r="E155" t="s">
        <v>161</v>
      </c>
      <c r="F155" t="s">
        <v>631</v>
      </c>
      <c r="G155" t="s">
        <v>174</v>
      </c>
      <c r="H155" t="s">
        <v>163</v>
      </c>
      <c r="I155" t="s">
        <v>136</v>
      </c>
      <c r="J155" t="s">
        <v>137</v>
      </c>
      <c r="K155" t="s">
        <v>138</v>
      </c>
      <c r="L155" t="s">
        <v>632</v>
      </c>
      <c r="M155" t="s">
        <v>633</v>
      </c>
      <c r="N155">
        <v>0.459166666</v>
      </c>
      <c r="O155">
        <v>0</v>
      </c>
      <c r="P155">
        <v>85</v>
      </c>
      <c r="Q155">
        <v>0</v>
      </c>
      <c r="R155">
        <v>20</v>
      </c>
      <c r="S155">
        <v>0</v>
      </c>
      <c r="T155">
        <v>29</v>
      </c>
      <c r="U155">
        <v>0</v>
      </c>
      <c r="V155">
        <v>0</v>
      </c>
      <c r="W155">
        <v>0</v>
      </c>
      <c r="X155">
        <v>17.171299111152567</v>
      </c>
      <c r="Y155">
        <v>0</v>
      </c>
      <c r="Z155">
        <v>4.2473007427386662</v>
      </c>
      <c r="AA155">
        <v>0</v>
      </c>
      <c r="AB155">
        <v>11.196743076636853</v>
      </c>
      <c r="AC155">
        <v>0</v>
      </c>
      <c r="AD155">
        <v>0</v>
      </c>
      <c r="AE155">
        <v>32.615342930528087</v>
      </c>
    </row>
    <row r="156" spans="1:31" x14ac:dyDescent="0.25">
      <c r="A156">
        <v>2249665</v>
      </c>
      <c r="B156">
        <v>1</v>
      </c>
      <c r="C156" t="s">
        <v>81</v>
      </c>
      <c r="D156" t="s">
        <v>118</v>
      </c>
      <c r="E156" t="s">
        <v>132</v>
      </c>
      <c r="F156" t="s">
        <v>634</v>
      </c>
      <c r="G156" t="s">
        <v>134</v>
      </c>
      <c r="H156" t="s">
        <v>135</v>
      </c>
      <c r="I156" t="s">
        <v>136</v>
      </c>
      <c r="J156" t="s">
        <v>137</v>
      </c>
      <c r="K156" t="s">
        <v>138</v>
      </c>
      <c r="L156" t="s">
        <v>635</v>
      </c>
      <c r="M156" t="s">
        <v>636</v>
      </c>
      <c r="N156">
        <v>2.4838888880000001</v>
      </c>
      <c r="O156">
        <v>0</v>
      </c>
      <c r="P156">
        <v>1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0.20748912485289334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0.20748912485289334</v>
      </c>
    </row>
    <row r="157" spans="1:31" x14ac:dyDescent="0.25">
      <c r="A157">
        <v>2249666</v>
      </c>
      <c r="B157">
        <v>1</v>
      </c>
      <c r="C157" t="s">
        <v>81</v>
      </c>
      <c r="D157" t="s">
        <v>128</v>
      </c>
      <c r="E157" t="s">
        <v>182</v>
      </c>
      <c r="F157" t="s">
        <v>637</v>
      </c>
      <c r="G157" t="s">
        <v>174</v>
      </c>
      <c r="H157" t="s">
        <v>163</v>
      </c>
      <c r="I157" t="s">
        <v>136</v>
      </c>
      <c r="J157" t="s">
        <v>137</v>
      </c>
      <c r="K157" t="s">
        <v>138</v>
      </c>
      <c r="L157" t="s">
        <v>638</v>
      </c>
      <c r="M157" t="s">
        <v>639</v>
      </c>
      <c r="N157">
        <v>1.6074999999999999</v>
      </c>
      <c r="O157">
        <v>1</v>
      </c>
      <c r="P157">
        <v>601</v>
      </c>
      <c r="Q157">
        <v>4</v>
      </c>
      <c r="R157">
        <v>60</v>
      </c>
      <c r="S157">
        <v>0</v>
      </c>
      <c r="T157">
        <v>23</v>
      </c>
      <c r="U157">
        <v>1</v>
      </c>
      <c r="V157">
        <v>0</v>
      </c>
      <c r="W157">
        <v>0.33932442617360004</v>
      </c>
      <c r="X157">
        <v>308.32599275430761</v>
      </c>
      <c r="Y157">
        <v>9.1054577890311013</v>
      </c>
      <c r="Z157">
        <v>31.886165721369863</v>
      </c>
      <c r="AA157">
        <v>0</v>
      </c>
      <c r="AB157">
        <v>57.834177594038366</v>
      </c>
      <c r="AC157">
        <v>246.31228735643134</v>
      </c>
      <c r="AD157">
        <v>0</v>
      </c>
      <c r="AE157">
        <v>653.8034056413519</v>
      </c>
    </row>
    <row r="158" spans="1:31" x14ac:dyDescent="0.25">
      <c r="A158">
        <v>2249669</v>
      </c>
      <c r="B158">
        <v>1</v>
      </c>
      <c r="C158" t="s">
        <v>81</v>
      </c>
      <c r="D158" t="s">
        <v>121</v>
      </c>
      <c r="E158" t="s">
        <v>194</v>
      </c>
      <c r="F158" t="s">
        <v>640</v>
      </c>
      <c r="G158" t="s">
        <v>179</v>
      </c>
      <c r="H158" t="s">
        <v>135</v>
      </c>
      <c r="I158" t="s">
        <v>136</v>
      </c>
      <c r="J158" t="s">
        <v>137</v>
      </c>
      <c r="K158" t="s">
        <v>138</v>
      </c>
      <c r="L158" t="s">
        <v>641</v>
      </c>
      <c r="M158" t="s">
        <v>642</v>
      </c>
      <c r="N158">
        <v>2.2497222219999999</v>
      </c>
      <c r="O158">
        <v>0</v>
      </c>
      <c r="P158">
        <v>60</v>
      </c>
      <c r="Q158">
        <v>0</v>
      </c>
      <c r="R158">
        <v>0</v>
      </c>
      <c r="S158">
        <v>0</v>
      </c>
      <c r="T158">
        <v>2</v>
      </c>
      <c r="U158">
        <v>0</v>
      </c>
      <c r="V158">
        <v>0</v>
      </c>
      <c r="W158">
        <v>0</v>
      </c>
      <c r="X158">
        <v>32.683079690485954</v>
      </c>
      <c r="Y158">
        <v>0</v>
      </c>
      <c r="Z158">
        <v>0</v>
      </c>
      <c r="AA158">
        <v>0</v>
      </c>
      <c r="AB158">
        <v>2.5274753514272574</v>
      </c>
      <c r="AC158">
        <v>0</v>
      </c>
      <c r="AD158">
        <v>0</v>
      </c>
      <c r="AE158">
        <v>35.21055504191321</v>
      </c>
    </row>
    <row r="159" spans="1:31" x14ac:dyDescent="0.25">
      <c r="A159">
        <v>2249672</v>
      </c>
      <c r="B159">
        <v>1</v>
      </c>
      <c r="C159" t="s">
        <v>80</v>
      </c>
      <c r="D159" t="s">
        <v>96</v>
      </c>
      <c r="E159" t="s">
        <v>132</v>
      </c>
      <c r="F159" t="s">
        <v>643</v>
      </c>
      <c r="G159" t="s">
        <v>148</v>
      </c>
      <c r="H159" t="s">
        <v>135</v>
      </c>
      <c r="I159" t="s">
        <v>136</v>
      </c>
      <c r="J159" t="s">
        <v>137</v>
      </c>
      <c r="K159" t="s">
        <v>138</v>
      </c>
      <c r="L159" t="s">
        <v>644</v>
      </c>
      <c r="M159" t="s">
        <v>645</v>
      </c>
      <c r="N159">
        <v>3.5194444439999999</v>
      </c>
      <c r="O159">
        <v>0</v>
      </c>
      <c r="P159">
        <v>0</v>
      </c>
      <c r="Q159">
        <v>0</v>
      </c>
      <c r="R159">
        <v>1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0.56803644692016453</v>
      </c>
      <c r="AA159">
        <v>0</v>
      </c>
      <c r="AB159">
        <v>0</v>
      </c>
      <c r="AC159">
        <v>0</v>
      </c>
      <c r="AD159">
        <v>0</v>
      </c>
      <c r="AE159">
        <v>0.56803644692016453</v>
      </c>
    </row>
    <row r="160" spans="1:31" x14ac:dyDescent="0.25">
      <c r="A160">
        <v>2249674</v>
      </c>
      <c r="B160">
        <v>1</v>
      </c>
      <c r="C160" t="s">
        <v>81</v>
      </c>
      <c r="D160" t="s">
        <v>127</v>
      </c>
      <c r="E160" t="s">
        <v>132</v>
      </c>
      <c r="F160" t="s">
        <v>646</v>
      </c>
      <c r="G160" t="s">
        <v>191</v>
      </c>
      <c r="H160" t="s">
        <v>135</v>
      </c>
      <c r="I160" t="s">
        <v>136</v>
      </c>
      <c r="J160" t="s">
        <v>137</v>
      </c>
      <c r="K160" t="s">
        <v>138</v>
      </c>
      <c r="L160" t="s">
        <v>647</v>
      </c>
      <c r="M160" t="s">
        <v>648</v>
      </c>
      <c r="N160">
        <v>2.3461111109999999</v>
      </c>
      <c r="O160">
        <v>0</v>
      </c>
      <c r="P160">
        <v>4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1.5045985567302664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1.5045985567302664</v>
      </c>
    </row>
    <row r="161" spans="1:31" x14ac:dyDescent="0.25">
      <c r="A161">
        <v>2249676</v>
      </c>
      <c r="B161">
        <v>1</v>
      </c>
      <c r="C161" t="s">
        <v>80</v>
      </c>
      <c r="D161" t="s">
        <v>90</v>
      </c>
      <c r="E161" t="s">
        <v>194</v>
      </c>
      <c r="F161" t="s">
        <v>649</v>
      </c>
      <c r="G161" t="s">
        <v>134</v>
      </c>
      <c r="H161" t="s">
        <v>135</v>
      </c>
      <c r="I161" t="s">
        <v>136</v>
      </c>
      <c r="J161" t="s">
        <v>137</v>
      </c>
      <c r="K161" t="s">
        <v>138</v>
      </c>
      <c r="L161" t="s">
        <v>650</v>
      </c>
      <c r="M161" t="s">
        <v>651</v>
      </c>
      <c r="N161">
        <v>0.72305555499999996</v>
      </c>
      <c r="O161">
        <v>0</v>
      </c>
      <c r="P161">
        <v>253</v>
      </c>
      <c r="Q161">
        <v>0</v>
      </c>
      <c r="R161">
        <v>0</v>
      </c>
      <c r="S161">
        <v>0</v>
      </c>
      <c r="T161">
        <v>1</v>
      </c>
      <c r="U161">
        <v>0</v>
      </c>
      <c r="V161">
        <v>0</v>
      </c>
      <c r="W161">
        <v>0</v>
      </c>
      <c r="X161">
        <v>42.995056699373372</v>
      </c>
      <c r="Y161">
        <v>0</v>
      </c>
      <c r="Z161">
        <v>0</v>
      </c>
      <c r="AA161">
        <v>0</v>
      </c>
      <c r="AB161">
        <v>0.49693788070633005</v>
      </c>
      <c r="AC161">
        <v>0</v>
      </c>
      <c r="AD161">
        <v>0</v>
      </c>
      <c r="AE161">
        <v>43.491994580079705</v>
      </c>
    </row>
    <row r="162" spans="1:31" x14ac:dyDescent="0.25">
      <c r="A162">
        <v>2249677</v>
      </c>
      <c r="B162">
        <v>1</v>
      </c>
      <c r="C162" t="s">
        <v>81</v>
      </c>
      <c r="D162" t="s">
        <v>124</v>
      </c>
      <c r="E162" t="s">
        <v>132</v>
      </c>
      <c r="F162" t="s">
        <v>652</v>
      </c>
      <c r="G162" t="s">
        <v>148</v>
      </c>
      <c r="H162" t="s">
        <v>135</v>
      </c>
      <c r="I162" t="s">
        <v>136</v>
      </c>
      <c r="J162" t="s">
        <v>137</v>
      </c>
      <c r="K162" t="s">
        <v>138</v>
      </c>
      <c r="L162" t="s">
        <v>653</v>
      </c>
      <c r="M162" t="s">
        <v>654</v>
      </c>
      <c r="N162">
        <v>1.2188888879999999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1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0.25051977737957332</v>
      </c>
      <c r="AC162">
        <v>0</v>
      </c>
      <c r="AD162">
        <v>0</v>
      </c>
      <c r="AE162">
        <v>0.25051977737957332</v>
      </c>
    </row>
    <row r="163" spans="1:31" x14ac:dyDescent="0.25">
      <c r="A163">
        <v>2249680</v>
      </c>
      <c r="B163">
        <v>1</v>
      </c>
      <c r="C163" t="s">
        <v>80</v>
      </c>
      <c r="D163" t="s">
        <v>89</v>
      </c>
      <c r="E163" t="s">
        <v>273</v>
      </c>
      <c r="F163" t="s">
        <v>655</v>
      </c>
      <c r="G163" t="s">
        <v>303</v>
      </c>
      <c r="H163" t="s">
        <v>163</v>
      </c>
      <c r="I163" t="s">
        <v>136</v>
      </c>
      <c r="J163" t="s">
        <v>137</v>
      </c>
      <c r="K163" t="s">
        <v>138</v>
      </c>
      <c r="L163" t="s">
        <v>656</v>
      </c>
      <c r="M163" t="s">
        <v>657</v>
      </c>
      <c r="N163">
        <v>0.383333333</v>
      </c>
      <c r="O163">
        <v>34</v>
      </c>
      <c r="P163">
        <v>13188</v>
      </c>
      <c r="Q163">
        <v>8</v>
      </c>
      <c r="R163">
        <v>273</v>
      </c>
      <c r="S163">
        <v>30</v>
      </c>
      <c r="T163">
        <v>1509</v>
      </c>
      <c r="U163">
        <v>5</v>
      </c>
      <c r="V163">
        <v>4</v>
      </c>
      <c r="W163">
        <v>281.59332691971412</v>
      </c>
      <c r="X163">
        <v>3022.8786566952726</v>
      </c>
      <c r="Y163">
        <v>6.3662818013680216</v>
      </c>
      <c r="Z163">
        <v>37.672517088161349</v>
      </c>
      <c r="AA163">
        <v>160.8148183655309</v>
      </c>
      <c r="AB163">
        <v>854.21917675263023</v>
      </c>
      <c r="AC163">
        <v>131.20682542119451</v>
      </c>
      <c r="AD163">
        <v>93.97487328938719</v>
      </c>
      <c r="AE163">
        <v>4588.7264763332587</v>
      </c>
    </row>
    <row r="164" spans="1:31" x14ac:dyDescent="0.25">
      <c r="A164">
        <v>2249681</v>
      </c>
      <c r="B164">
        <v>1</v>
      </c>
      <c r="C164" t="s">
        <v>80</v>
      </c>
      <c r="D164" t="s">
        <v>97</v>
      </c>
      <c r="E164" t="s">
        <v>273</v>
      </c>
      <c r="F164" t="s">
        <v>658</v>
      </c>
      <c r="G164" t="s">
        <v>174</v>
      </c>
      <c r="H164" t="s">
        <v>163</v>
      </c>
      <c r="I164" t="s">
        <v>136</v>
      </c>
      <c r="J164" t="s">
        <v>137</v>
      </c>
      <c r="K164" t="s">
        <v>138</v>
      </c>
      <c r="L164" t="s">
        <v>659</v>
      </c>
      <c r="M164" t="s">
        <v>660</v>
      </c>
      <c r="N164">
        <v>0.47861111099999998</v>
      </c>
      <c r="O164">
        <v>0</v>
      </c>
      <c r="P164">
        <v>3447</v>
      </c>
      <c r="Q164">
        <v>0</v>
      </c>
      <c r="R164">
        <v>10</v>
      </c>
      <c r="S164">
        <v>5</v>
      </c>
      <c r="T164">
        <v>371</v>
      </c>
      <c r="U164">
        <v>0</v>
      </c>
      <c r="V164">
        <v>0</v>
      </c>
      <c r="W164">
        <v>0</v>
      </c>
      <c r="X164">
        <v>671.82805778825923</v>
      </c>
      <c r="Y164">
        <v>0</v>
      </c>
      <c r="Z164">
        <v>0.97114701780198653</v>
      </c>
      <c r="AA164">
        <v>73.866228152180298</v>
      </c>
      <c r="AB164">
        <v>214.39664365186616</v>
      </c>
      <c r="AC164">
        <v>0</v>
      </c>
      <c r="AD164">
        <v>0</v>
      </c>
      <c r="AE164">
        <v>961.06207661010762</v>
      </c>
    </row>
    <row r="165" spans="1:31" x14ac:dyDescent="0.25">
      <c r="A165">
        <v>2249682</v>
      </c>
      <c r="B165">
        <v>1</v>
      </c>
      <c r="C165" t="s">
        <v>80</v>
      </c>
      <c r="D165" t="s">
        <v>95</v>
      </c>
      <c r="E165" t="s">
        <v>405</v>
      </c>
      <c r="F165" t="s">
        <v>661</v>
      </c>
      <c r="G165" t="s">
        <v>174</v>
      </c>
      <c r="H165" t="s">
        <v>163</v>
      </c>
      <c r="I165" t="s">
        <v>136</v>
      </c>
      <c r="J165" t="s">
        <v>137</v>
      </c>
      <c r="K165" t="s">
        <v>138</v>
      </c>
      <c r="L165" t="s">
        <v>662</v>
      </c>
      <c r="M165" t="s">
        <v>663</v>
      </c>
      <c r="N165">
        <v>9.9187777000000005E-2</v>
      </c>
      <c r="O165">
        <v>0</v>
      </c>
      <c r="P165">
        <v>0</v>
      </c>
      <c r="Q165">
        <v>0</v>
      </c>
      <c r="R165">
        <v>0</v>
      </c>
      <c r="S165">
        <v>2</v>
      </c>
      <c r="T165">
        <v>0</v>
      </c>
      <c r="U165">
        <v>1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1.8854655120710266</v>
      </c>
      <c r="AB165">
        <v>0</v>
      </c>
      <c r="AC165">
        <v>259.44451043353814</v>
      </c>
      <c r="AD165">
        <v>0</v>
      </c>
      <c r="AE165">
        <v>261.32997594560919</v>
      </c>
    </row>
    <row r="166" spans="1:31" x14ac:dyDescent="0.25">
      <c r="A166">
        <v>2249683</v>
      </c>
      <c r="B166">
        <v>1</v>
      </c>
      <c r="C166" t="s">
        <v>80</v>
      </c>
      <c r="D166" t="s">
        <v>86</v>
      </c>
      <c r="E166" t="s">
        <v>405</v>
      </c>
      <c r="F166" t="s">
        <v>664</v>
      </c>
      <c r="G166" t="s">
        <v>174</v>
      </c>
      <c r="H166" t="s">
        <v>163</v>
      </c>
      <c r="I166" t="s">
        <v>136</v>
      </c>
      <c r="J166" t="s">
        <v>137</v>
      </c>
      <c r="K166" t="s">
        <v>138</v>
      </c>
      <c r="L166" t="s">
        <v>665</v>
      </c>
      <c r="M166" t="s">
        <v>666</v>
      </c>
      <c r="N166">
        <v>0.1925</v>
      </c>
      <c r="O166">
        <v>0</v>
      </c>
      <c r="P166">
        <v>702</v>
      </c>
      <c r="Q166">
        <v>0</v>
      </c>
      <c r="R166">
        <v>1</v>
      </c>
      <c r="S166">
        <v>5</v>
      </c>
      <c r="T166">
        <v>59</v>
      </c>
      <c r="U166">
        <v>0</v>
      </c>
      <c r="V166">
        <v>0</v>
      </c>
      <c r="W166">
        <v>0</v>
      </c>
      <c r="X166">
        <v>64.923670671354159</v>
      </c>
      <c r="Y166">
        <v>0</v>
      </c>
      <c r="Z166">
        <v>2.0318460716399998E-3</v>
      </c>
      <c r="AA166">
        <v>75.962495277750619</v>
      </c>
      <c r="AB166">
        <v>11.861353449150203</v>
      </c>
      <c r="AC166">
        <v>0</v>
      </c>
      <c r="AD166">
        <v>0</v>
      </c>
      <c r="AE166">
        <v>152.74955124432665</v>
      </c>
    </row>
    <row r="167" spans="1:31" x14ac:dyDescent="0.25">
      <c r="A167">
        <v>2249684</v>
      </c>
      <c r="B167">
        <v>1</v>
      </c>
      <c r="C167" t="s">
        <v>80</v>
      </c>
      <c r="D167" t="s">
        <v>83</v>
      </c>
      <c r="E167" t="s">
        <v>194</v>
      </c>
      <c r="F167" t="s">
        <v>667</v>
      </c>
      <c r="G167" t="s">
        <v>179</v>
      </c>
      <c r="H167" t="s">
        <v>135</v>
      </c>
      <c r="I167" t="s">
        <v>136</v>
      </c>
      <c r="J167" t="s">
        <v>137</v>
      </c>
      <c r="K167" t="s">
        <v>138</v>
      </c>
      <c r="L167" t="s">
        <v>668</v>
      </c>
      <c r="M167" t="s">
        <v>669</v>
      </c>
      <c r="N167">
        <v>0.81194444399999999</v>
      </c>
      <c r="O167">
        <v>0</v>
      </c>
      <c r="P167">
        <v>77</v>
      </c>
      <c r="Q167">
        <v>0</v>
      </c>
      <c r="R167">
        <v>0</v>
      </c>
      <c r="S167">
        <v>0</v>
      </c>
      <c r="T167">
        <v>5</v>
      </c>
      <c r="U167">
        <v>0</v>
      </c>
      <c r="V167">
        <v>0</v>
      </c>
      <c r="W167">
        <v>0</v>
      </c>
      <c r="X167">
        <v>15.752364977210989</v>
      </c>
      <c r="Y167">
        <v>0</v>
      </c>
      <c r="Z167">
        <v>0</v>
      </c>
      <c r="AA167">
        <v>0</v>
      </c>
      <c r="AB167">
        <v>7.427494140582338</v>
      </c>
      <c r="AC167">
        <v>0</v>
      </c>
      <c r="AD167">
        <v>0</v>
      </c>
      <c r="AE167">
        <v>23.179859117793328</v>
      </c>
    </row>
    <row r="168" spans="1:31" x14ac:dyDescent="0.25">
      <c r="A168">
        <v>2249686</v>
      </c>
      <c r="B168">
        <v>1</v>
      </c>
      <c r="C168" t="s">
        <v>80</v>
      </c>
      <c r="D168" t="s">
        <v>88</v>
      </c>
      <c r="E168" t="s">
        <v>132</v>
      </c>
      <c r="F168" t="s">
        <v>670</v>
      </c>
      <c r="G168" t="s">
        <v>170</v>
      </c>
      <c r="H168" t="s">
        <v>135</v>
      </c>
      <c r="I168" t="s">
        <v>136</v>
      </c>
      <c r="J168" t="s">
        <v>137</v>
      </c>
      <c r="K168" t="s">
        <v>138</v>
      </c>
      <c r="L168" t="s">
        <v>671</v>
      </c>
      <c r="M168" t="s">
        <v>672</v>
      </c>
      <c r="N168">
        <v>2.5783333329999998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1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</row>
    <row r="169" spans="1:31" x14ac:dyDescent="0.25">
      <c r="A169">
        <v>2249689</v>
      </c>
      <c r="B169">
        <v>1</v>
      </c>
      <c r="C169" t="s">
        <v>80</v>
      </c>
      <c r="D169" t="s">
        <v>110</v>
      </c>
      <c r="E169" t="s">
        <v>132</v>
      </c>
      <c r="F169" t="s">
        <v>673</v>
      </c>
      <c r="G169" t="s">
        <v>170</v>
      </c>
      <c r="H169" t="s">
        <v>135</v>
      </c>
      <c r="I169" t="s">
        <v>136</v>
      </c>
      <c r="J169" t="s">
        <v>137</v>
      </c>
      <c r="K169" t="s">
        <v>138</v>
      </c>
      <c r="L169" t="s">
        <v>674</v>
      </c>
      <c r="M169" t="s">
        <v>675</v>
      </c>
      <c r="N169">
        <v>5.0263888879999996</v>
      </c>
      <c r="O169">
        <v>0</v>
      </c>
      <c r="P169">
        <v>3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4.5638808948466085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4.5638808948466085</v>
      </c>
    </row>
    <row r="170" spans="1:31" x14ac:dyDescent="0.25">
      <c r="A170">
        <v>2249690</v>
      </c>
      <c r="B170">
        <v>1</v>
      </c>
      <c r="C170" t="s">
        <v>80</v>
      </c>
      <c r="D170" t="s">
        <v>100</v>
      </c>
      <c r="E170" t="s">
        <v>132</v>
      </c>
      <c r="F170" t="s">
        <v>676</v>
      </c>
      <c r="G170" t="s">
        <v>134</v>
      </c>
      <c r="H170" t="s">
        <v>135</v>
      </c>
      <c r="I170" t="s">
        <v>136</v>
      </c>
      <c r="J170" t="s">
        <v>137</v>
      </c>
      <c r="K170" t="s">
        <v>138</v>
      </c>
      <c r="L170" t="s">
        <v>677</v>
      </c>
      <c r="M170" t="s">
        <v>678</v>
      </c>
      <c r="N170">
        <v>1.8049999999999999</v>
      </c>
      <c r="O170">
        <v>0</v>
      </c>
      <c r="P170">
        <v>0</v>
      </c>
      <c r="Q170">
        <v>0</v>
      </c>
      <c r="R170">
        <v>1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8.9192089135333337E-3</v>
      </c>
      <c r="AA170">
        <v>0</v>
      </c>
      <c r="AB170">
        <v>0</v>
      </c>
      <c r="AC170">
        <v>0</v>
      </c>
      <c r="AD170">
        <v>0</v>
      </c>
      <c r="AE170">
        <v>8.9192089135333337E-3</v>
      </c>
    </row>
    <row r="171" spans="1:31" x14ac:dyDescent="0.25">
      <c r="A171">
        <v>2249696</v>
      </c>
      <c r="B171">
        <v>1</v>
      </c>
      <c r="C171" t="s">
        <v>80</v>
      </c>
      <c r="D171" t="s">
        <v>94</v>
      </c>
      <c r="E171" t="s">
        <v>132</v>
      </c>
      <c r="F171" t="s">
        <v>679</v>
      </c>
      <c r="G171" t="s">
        <v>191</v>
      </c>
      <c r="H171" t="s">
        <v>135</v>
      </c>
      <c r="I171" t="s">
        <v>136</v>
      </c>
      <c r="J171" t="s">
        <v>137</v>
      </c>
      <c r="K171" t="s">
        <v>138</v>
      </c>
      <c r="L171" t="s">
        <v>680</v>
      </c>
      <c r="M171" t="s">
        <v>681</v>
      </c>
      <c r="N171">
        <v>1.8733333329999999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13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13.828031705413755</v>
      </c>
      <c r="AC171">
        <v>0</v>
      </c>
      <c r="AD171">
        <v>0</v>
      </c>
      <c r="AE171">
        <v>13.828031705413755</v>
      </c>
    </row>
    <row r="172" spans="1:31" x14ac:dyDescent="0.25">
      <c r="A172">
        <v>2249698</v>
      </c>
      <c r="B172">
        <v>1</v>
      </c>
      <c r="C172" t="s">
        <v>81</v>
      </c>
      <c r="D172" t="s">
        <v>120</v>
      </c>
      <c r="E172" t="s">
        <v>132</v>
      </c>
      <c r="F172" t="s">
        <v>682</v>
      </c>
      <c r="G172" t="s">
        <v>148</v>
      </c>
      <c r="H172" t="s">
        <v>135</v>
      </c>
      <c r="I172" t="s">
        <v>136</v>
      </c>
      <c r="J172" t="s">
        <v>137</v>
      </c>
      <c r="K172" t="s">
        <v>138</v>
      </c>
      <c r="L172" t="s">
        <v>683</v>
      </c>
      <c r="M172" t="s">
        <v>684</v>
      </c>
      <c r="N172">
        <v>0.63694444400000005</v>
      </c>
      <c r="O172">
        <v>0</v>
      </c>
      <c r="P172">
        <v>2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0.35111357481098893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0.35111357481098893</v>
      </c>
    </row>
    <row r="173" spans="1:31" x14ac:dyDescent="0.25">
      <c r="A173">
        <v>2249702</v>
      </c>
      <c r="B173">
        <v>1</v>
      </c>
      <c r="C173" t="s">
        <v>80</v>
      </c>
      <c r="D173" t="s">
        <v>84</v>
      </c>
      <c r="E173" t="s">
        <v>132</v>
      </c>
      <c r="F173" t="s">
        <v>685</v>
      </c>
      <c r="G173" t="s">
        <v>191</v>
      </c>
      <c r="H173" t="s">
        <v>135</v>
      </c>
      <c r="I173" t="s">
        <v>136</v>
      </c>
      <c r="J173" t="s">
        <v>137</v>
      </c>
      <c r="K173" t="s">
        <v>138</v>
      </c>
      <c r="L173" t="s">
        <v>686</v>
      </c>
      <c r="M173" t="s">
        <v>687</v>
      </c>
      <c r="N173">
        <v>1.4555555549999999</v>
      </c>
      <c r="O173">
        <v>0</v>
      </c>
      <c r="P173">
        <v>1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0.50987286042410673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0.50987286042410673</v>
      </c>
    </row>
    <row r="174" spans="1:31" x14ac:dyDescent="0.25">
      <c r="A174">
        <v>2249707</v>
      </c>
      <c r="B174">
        <v>1</v>
      </c>
      <c r="C174" t="s">
        <v>80</v>
      </c>
      <c r="D174" t="s">
        <v>97</v>
      </c>
      <c r="E174" t="s">
        <v>132</v>
      </c>
      <c r="F174" t="s">
        <v>688</v>
      </c>
      <c r="G174" t="s">
        <v>148</v>
      </c>
      <c r="H174" t="s">
        <v>135</v>
      </c>
      <c r="I174" t="s">
        <v>136</v>
      </c>
      <c r="J174" t="s">
        <v>137</v>
      </c>
      <c r="K174" t="s">
        <v>138</v>
      </c>
      <c r="L174" t="s">
        <v>689</v>
      </c>
      <c r="M174" t="s">
        <v>690</v>
      </c>
      <c r="N174">
        <v>1.9316666659999999</v>
      </c>
      <c r="O174">
        <v>0</v>
      </c>
      <c r="P174">
        <v>1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0.45796931564633664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0.45796931564633664</v>
      </c>
    </row>
    <row r="175" spans="1:31" x14ac:dyDescent="0.25">
      <c r="A175">
        <v>2249710</v>
      </c>
      <c r="B175">
        <v>1</v>
      </c>
      <c r="C175" t="s">
        <v>81</v>
      </c>
      <c r="D175" t="s">
        <v>112</v>
      </c>
      <c r="E175" t="s">
        <v>132</v>
      </c>
      <c r="F175" t="s">
        <v>691</v>
      </c>
      <c r="G175" t="s">
        <v>148</v>
      </c>
      <c r="H175" t="s">
        <v>135</v>
      </c>
      <c r="I175" t="s">
        <v>136</v>
      </c>
      <c r="J175" t="s">
        <v>137</v>
      </c>
      <c r="K175" t="s">
        <v>138</v>
      </c>
      <c r="L175" t="s">
        <v>692</v>
      </c>
      <c r="M175" t="s">
        <v>693</v>
      </c>
      <c r="N175">
        <v>1.6186111110000001</v>
      </c>
      <c r="O175">
        <v>0</v>
      </c>
      <c r="P175">
        <v>8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5.7154211996906428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5.7154211996906428</v>
      </c>
    </row>
    <row r="176" spans="1:31" x14ac:dyDescent="0.25">
      <c r="A176">
        <v>2249711</v>
      </c>
      <c r="B176">
        <v>1</v>
      </c>
      <c r="C176" t="s">
        <v>80</v>
      </c>
      <c r="D176" t="s">
        <v>88</v>
      </c>
      <c r="E176" t="s">
        <v>194</v>
      </c>
      <c r="F176" t="s">
        <v>694</v>
      </c>
      <c r="G176" t="s">
        <v>152</v>
      </c>
      <c r="H176" t="s">
        <v>135</v>
      </c>
      <c r="I176" t="s">
        <v>136</v>
      </c>
      <c r="J176" t="s">
        <v>3</v>
      </c>
      <c r="K176" t="s">
        <v>138</v>
      </c>
      <c r="L176" t="s">
        <v>695</v>
      </c>
      <c r="M176" t="s">
        <v>696</v>
      </c>
      <c r="N176">
        <v>1.333611111</v>
      </c>
      <c r="O176">
        <v>0</v>
      </c>
      <c r="P176">
        <v>165</v>
      </c>
      <c r="Q176">
        <v>0</v>
      </c>
      <c r="R176">
        <v>0</v>
      </c>
      <c r="S176">
        <v>0</v>
      </c>
      <c r="T176">
        <v>13</v>
      </c>
      <c r="U176">
        <v>0</v>
      </c>
      <c r="V176">
        <v>0</v>
      </c>
      <c r="W176">
        <v>0</v>
      </c>
      <c r="X176">
        <v>55.497559538691796</v>
      </c>
      <c r="Y176">
        <v>0</v>
      </c>
      <c r="Z176">
        <v>0</v>
      </c>
      <c r="AA176">
        <v>0</v>
      </c>
      <c r="AB176">
        <v>18.140766129845584</v>
      </c>
      <c r="AC176">
        <v>0</v>
      </c>
      <c r="AD176">
        <v>0</v>
      </c>
      <c r="AE176">
        <v>73.638325668537377</v>
      </c>
    </row>
    <row r="177" spans="1:31" x14ac:dyDescent="0.25">
      <c r="A177">
        <v>2249720</v>
      </c>
      <c r="B177">
        <v>1</v>
      </c>
      <c r="C177" t="s">
        <v>80</v>
      </c>
      <c r="D177" t="s">
        <v>89</v>
      </c>
      <c r="E177" t="s">
        <v>132</v>
      </c>
      <c r="F177" t="s">
        <v>697</v>
      </c>
      <c r="G177" t="s">
        <v>152</v>
      </c>
      <c r="H177" t="s">
        <v>135</v>
      </c>
      <c r="I177" t="s">
        <v>136</v>
      </c>
      <c r="J177" t="s">
        <v>3</v>
      </c>
      <c r="K177" t="s">
        <v>138</v>
      </c>
      <c r="L177" t="s">
        <v>698</v>
      </c>
      <c r="M177" t="s">
        <v>699</v>
      </c>
      <c r="N177">
        <v>5.6919444439999998</v>
      </c>
      <c r="O177">
        <v>0</v>
      </c>
      <c r="P177">
        <v>1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31.775815104496687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31.775815104496687</v>
      </c>
    </row>
    <row r="178" spans="1:31" x14ac:dyDescent="0.25">
      <c r="A178">
        <v>2249726</v>
      </c>
      <c r="B178">
        <v>1</v>
      </c>
      <c r="C178" t="s">
        <v>80</v>
      </c>
      <c r="D178" t="s">
        <v>96</v>
      </c>
      <c r="E178" t="s">
        <v>132</v>
      </c>
      <c r="F178" t="s">
        <v>700</v>
      </c>
      <c r="G178" t="s">
        <v>148</v>
      </c>
      <c r="H178" t="s">
        <v>135</v>
      </c>
      <c r="I178" t="s">
        <v>136</v>
      </c>
      <c r="J178" t="s">
        <v>137</v>
      </c>
      <c r="K178" t="s">
        <v>138</v>
      </c>
      <c r="L178" t="s">
        <v>701</v>
      </c>
      <c r="M178" t="s">
        <v>702</v>
      </c>
      <c r="N178">
        <v>7.9627777770000003</v>
      </c>
      <c r="O178">
        <v>0</v>
      </c>
      <c r="P178">
        <v>2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6.8124908080441182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6.8124908080441182</v>
      </c>
    </row>
    <row r="179" spans="1:31" x14ac:dyDescent="0.25">
      <c r="A179">
        <v>2249727</v>
      </c>
      <c r="B179">
        <v>1</v>
      </c>
      <c r="C179" t="s">
        <v>81</v>
      </c>
      <c r="D179" t="s">
        <v>119</v>
      </c>
      <c r="E179" t="s">
        <v>141</v>
      </c>
      <c r="F179" t="s">
        <v>703</v>
      </c>
      <c r="G179" t="s">
        <v>187</v>
      </c>
      <c r="H179" t="s">
        <v>135</v>
      </c>
      <c r="I179" t="s">
        <v>136</v>
      </c>
      <c r="J179" t="s">
        <v>137</v>
      </c>
      <c r="K179" t="s">
        <v>138</v>
      </c>
      <c r="L179" t="s">
        <v>704</v>
      </c>
      <c r="M179" t="s">
        <v>705</v>
      </c>
      <c r="N179">
        <v>2.5108333329999999</v>
      </c>
      <c r="O179">
        <v>0</v>
      </c>
      <c r="P179">
        <v>0</v>
      </c>
      <c r="Q179">
        <v>0</v>
      </c>
      <c r="R179">
        <v>8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22.658149496740666</v>
      </c>
      <c r="AA179">
        <v>0</v>
      </c>
      <c r="AB179">
        <v>0</v>
      </c>
      <c r="AC179">
        <v>0</v>
      </c>
      <c r="AD179">
        <v>0</v>
      </c>
      <c r="AE179">
        <v>22.658149496740666</v>
      </c>
    </row>
    <row r="180" spans="1:31" x14ac:dyDescent="0.25">
      <c r="A180">
        <v>2249734</v>
      </c>
      <c r="B180">
        <v>1</v>
      </c>
      <c r="C180" t="s">
        <v>81</v>
      </c>
      <c r="D180" t="s">
        <v>123</v>
      </c>
      <c r="E180" t="s">
        <v>182</v>
      </c>
      <c r="F180" t="s">
        <v>706</v>
      </c>
      <c r="G180" t="s">
        <v>174</v>
      </c>
      <c r="H180" t="s">
        <v>163</v>
      </c>
      <c r="I180" t="s">
        <v>136</v>
      </c>
      <c r="J180" t="s">
        <v>137</v>
      </c>
      <c r="K180" t="s">
        <v>138</v>
      </c>
      <c r="L180" t="s">
        <v>707</v>
      </c>
      <c r="M180" t="s">
        <v>708</v>
      </c>
      <c r="N180">
        <v>0.94888888800000004</v>
      </c>
      <c r="O180">
        <v>9</v>
      </c>
      <c r="P180">
        <v>20</v>
      </c>
      <c r="Q180">
        <v>198</v>
      </c>
      <c r="R180">
        <v>234</v>
      </c>
      <c r="S180">
        <v>48</v>
      </c>
      <c r="T180">
        <v>38</v>
      </c>
      <c r="U180">
        <v>0</v>
      </c>
      <c r="V180">
        <v>0</v>
      </c>
      <c r="W180">
        <v>2.2769990166517635</v>
      </c>
      <c r="X180">
        <v>6.8295409844435202</v>
      </c>
      <c r="Y180">
        <v>88.574504982712554</v>
      </c>
      <c r="Z180">
        <v>80.996240946327319</v>
      </c>
      <c r="AA180">
        <v>303.22537131368972</v>
      </c>
      <c r="AB180">
        <v>40.108913385244804</v>
      </c>
      <c r="AC180">
        <v>0</v>
      </c>
      <c r="AD180">
        <v>0</v>
      </c>
      <c r="AE180">
        <v>522.01157062906964</v>
      </c>
    </row>
    <row r="181" spans="1:31" x14ac:dyDescent="0.25">
      <c r="A181">
        <v>2249736</v>
      </c>
      <c r="B181">
        <v>1</v>
      </c>
      <c r="C181" t="s">
        <v>80</v>
      </c>
      <c r="D181" t="s">
        <v>97</v>
      </c>
      <c r="E181" t="s">
        <v>177</v>
      </c>
      <c r="F181" t="s">
        <v>709</v>
      </c>
      <c r="G181" t="s">
        <v>215</v>
      </c>
      <c r="H181" t="s">
        <v>135</v>
      </c>
      <c r="I181" t="s">
        <v>136</v>
      </c>
      <c r="J181" t="s">
        <v>137</v>
      </c>
      <c r="K181" t="s">
        <v>138</v>
      </c>
      <c r="L181" t="s">
        <v>710</v>
      </c>
      <c r="M181" t="s">
        <v>711</v>
      </c>
      <c r="N181">
        <v>1.939444444</v>
      </c>
      <c r="O181">
        <v>0</v>
      </c>
      <c r="P181">
        <v>12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12.122659210994204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12.122659210994204</v>
      </c>
    </row>
    <row r="182" spans="1:31" x14ac:dyDescent="0.25">
      <c r="A182">
        <v>2249737</v>
      </c>
      <c r="B182">
        <v>1</v>
      </c>
      <c r="C182" t="s">
        <v>80</v>
      </c>
      <c r="D182" t="s">
        <v>82</v>
      </c>
      <c r="E182" t="s">
        <v>132</v>
      </c>
      <c r="F182" t="s">
        <v>712</v>
      </c>
      <c r="G182" t="s">
        <v>134</v>
      </c>
      <c r="H182" t="s">
        <v>135</v>
      </c>
      <c r="I182" t="s">
        <v>136</v>
      </c>
      <c r="J182" t="s">
        <v>137</v>
      </c>
      <c r="K182" t="s">
        <v>138</v>
      </c>
      <c r="L182" t="s">
        <v>713</v>
      </c>
      <c r="M182" t="s">
        <v>714</v>
      </c>
      <c r="N182">
        <v>2.011111111</v>
      </c>
      <c r="O182">
        <v>0</v>
      </c>
      <c r="P182">
        <v>1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0.48649872353697227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0.48649872353697227</v>
      </c>
    </row>
    <row r="183" spans="1:31" x14ac:dyDescent="0.25">
      <c r="A183">
        <v>2249738</v>
      </c>
      <c r="B183">
        <v>1</v>
      </c>
      <c r="C183" t="s">
        <v>81</v>
      </c>
      <c r="D183" t="s">
        <v>128</v>
      </c>
      <c r="E183" t="s">
        <v>132</v>
      </c>
      <c r="F183" t="s">
        <v>715</v>
      </c>
      <c r="G183" t="s">
        <v>134</v>
      </c>
      <c r="H183" t="s">
        <v>135</v>
      </c>
      <c r="I183" t="s">
        <v>136</v>
      </c>
      <c r="J183" t="s">
        <v>137</v>
      </c>
      <c r="K183" t="s">
        <v>138</v>
      </c>
      <c r="L183" t="s">
        <v>716</v>
      </c>
      <c r="M183" t="s">
        <v>717</v>
      </c>
      <c r="N183">
        <v>6.398055555</v>
      </c>
      <c r="O183">
        <v>0</v>
      </c>
      <c r="P183">
        <v>9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12.269854610578175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12.269854610578175</v>
      </c>
    </row>
    <row r="184" spans="1:31" x14ac:dyDescent="0.25">
      <c r="A184">
        <v>2249740</v>
      </c>
      <c r="B184">
        <v>1</v>
      </c>
      <c r="C184" t="s">
        <v>80</v>
      </c>
      <c r="D184" t="s">
        <v>100</v>
      </c>
      <c r="E184" t="s">
        <v>182</v>
      </c>
      <c r="F184" t="s">
        <v>718</v>
      </c>
      <c r="G184" t="s">
        <v>174</v>
      </c>
      <c r="H184" t="s">
        <v>163</v>
      </c>
      <c r="I184" t="s">
        <v>136</v>
      </c>
      <c r="J184" t="s">
        <v>137</v>
      </c>
      <c r="K184" t="s">
        <v>138</v>
      </c>
      <c r="L184" t="s">
        <v>719</v>
      </c>
      <c r="M184" t="s">
        <v>720</v>
      </c>
      <c r="N184">
        <v>0.46833333300000002</v>
      </c>
      <c r="O184">
        <v>1</v>
      </c>
      <c r="P184">
        <v>1318</v>
      </c>
      <c r="Q184">
        <v>0</v>
      </c>
      <c r="R184">
        <v>134</v>
      </c>
      <c r="S184">
        <v>1</v>
      </c>
      <c r="T184">
        <v>144</v>
      </c>
      <c r="U184">
        <v>0</v>
      </c>
      <c r="V184">
        <v>1</v>
      </c>
      <c r="W184">
        <v>0.12148369446348335</v>
      </c>
      <c r="X184">
        <v>176.32313135573773</v>
      </c>
      <c r="Y184">
        <v>0</v>
      </c>
      <c r="Z184">
        <v>24.074341085294627</v>
      </c>
      <c r="AA184">
        <v>11.533425859339999</v>
      </c>
      <c r="AB184">
        <v>88.570364960115413</v>
      </c>
      <c r="AC184">
        <v>0</v>
      </c>
      <c r="AD184">
        <v>2.6126498864928003</v>
      </c>
      <c r="AE184">
        <v>303.23539684144407</v>
      </c>
    </row>
    <row r="185" spans="1:31" x14ac:dyDescent="0.25">
      <c r="A185">
        <v>2249741</v>
      </c>
      <c r="B185">
        <v>1</v>
      </c>
      <c r="C185" t="s">
        <v>81</v>
      </c>
      <c r="D185" t="s">
        <v>113</v>
      </c>
      <c r="E185" t="s">
        <v>132</v>
      </c>
      <c r="F185" t="s">
        <v>721</v>
      </c>
      <c r="G185" t="s">
        <v>148</v>
      </c>
      <c r="H185" t="s">
        <v>135</v>
      </c>
      <c r="I185" t="s">
        <v>136</v>
      </c>
      <c r="J185" t="s">
        <v>137</v>
      </c>
      <c r="K185" t="s">
        <v>138</v>
      </c>
      <c r="L185" t="s">
        <v>722</v>
      </c>
      <c r="M185" t="s">
        <v>723</v>
      </c>
      <c r="N185">
        <v>0.99250000000000005</v>
      </c>
      <c r="O185">
        <v>0</v>
      </c>
      <c r="P185">
        <v>1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0.12175981142569221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0.12175981142569221</v>
      </c>
    </row>
    <row r="186" spans="1:31" x14ac:dyDescent="0.25">
      <c r="A186">
        <v>2249742</v>
      </c>
      <c r="B186">
        <v>1</v>
      </c>
      <c r="C186" t="s">
        <v>80</v>
      </c>
      <c r="D186" t="s">
        <v>105</v>
      </c>
      <c r="E186" t="s">
        <v>132</v>
      </c>
      <c r="F186" t="s">
        <v>724</v>
      </c>
      <c r="G186" t="s">
        <v>148</v>
      </c>
      <c r="H186" t="s">
        <v>135</v>
      </c>
      <c r="I186" t="s">
        <v>136</v>
      </c>
      <c r="J186" t="s">
        <v>137</v>
      </c>
      <c r="K186" t="s">
        <v>138</v>
      </c>
      <c r="L186" t="s">
        <v>725</v>
      </c>
      <c r="M186" t="s">
        <v>726</v>
      </c>
      <c r="N186">
        <v>2.5547222220000001</v>
      </c>
      <c r="O186">
        <v>0</v>
      </c>
      <c r="P186">
        <v>3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1.5708530885506979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1.5708530885506979</v>
      </c>
    </row>
    <row r="187" spans="1:31" x14ac:dyDescent="0.25">
      <c r="A187">
        <v>2249744</v>
      </c>
      <c r="B187">
        <v>1</v>
      </c>
      <c r="C187" t="s">
        <v>80</v>
      </c>
      <c r="D187" t="s">
        <v>82</v>
      </c>
      <c r="E187" t="s">
        <v>132</v>
      </c>
      <c r="F187" t="s">
        <v>727</v>
      </c>
      <c r="G187" t="s">
        <v>134</v>
      </c>
      <c r="H187" t="s">
        <v>135</v>
      </c>
      <c r="I187" t="s">
        <v>136</v>
      </c>
      <c r="J187" t="s">
        <v>137</v>
      </c>
      <c r="K187" t="s">
        <v>138</v>
      </c>
      <c r="L187" t="s">
        <v>728</v>
      </c>
      <c r="M187" t="s">
        <v>729</v>
      </c>
      <c r="N187">
        <v>2.4586111110000002</v>
      </c>
      <c r="O187">
        <v>0</v>
      </c>
      <c r="P187">
        <v>1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2.3281160258533337E-3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2.3281160258533337E-3</v>
      </c>
    </row>
    <row r="188" spans="1:31" x14ac:dyDescent="0.25">
      <c r="A188">
        <v>2249751</v>
      </c>
      <c r="B188">
        <v>1</v>
      </c>
      <c r="C188" t="s">
        <v>81</v>
      </c>
      <c r="D188" t="s">
        <v>128</v>
      </c>
      <c r="E188" t="s">
        <v>132</v>
      </c>
      <c r="F188" t="s">
        <v>730</v>
      </c>
      <c r="G188" t="s">
        <v>148</v>
      </c>
      <c r="H188" t="s">
        <v>135</v>
      </c>
      <c r="I188" t="s">
        <v>136</v>
      </c>
      <c r="J188" t="s">
        <v>137</v>
      </c>
      <c r="K188" t="s">
        <v>138</v>
      </c>
      <c r="L188" t="s">
        <v>731</v>
      </c>
      <c r="M188" t="s">
        <v>732</v>
      </c>
      <c r="N188">
        <v>2.2605555549999998</v>
      </c>
      <c r="O188">
        <v>0</v>
      </c>
      <c r="P188">
        <v>1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</row>
    <row r="189" spans="1:31" x14ac:dyDescent="0.25">
      <c r="A189">
        <v>2249753</v>
      </c>
      <c r="B189">
        <v>1</v>
      </c>
      <c r="C189" t="s">
        <v>80</v>
      </c>
      <c r="D189" t="s">
        <v>89</v>
      </c>
      <c r="E189" t="s">
        <v>161</v>
      </c>
      <c r="F189" t="s">
        <v>733</v>
      </c>
      <c r="G189" t="s">
        <v>319</v>
      </c>
      <c r="H189" t="s">
        <v>163</v>
      </c>
      <c r="I189" t="s">
        <v>136</v>
      </c>
      <c r="J189" t="s">
        <v>137</v>
      </c>
      <c r="K189" t="s">
        <v>138</v>
      </c>
      <c r="L189" t="s">
        <v>734</v>
      </c>
      <c r="M189" t="s">
        <v>735</v>
      </c>
      <c r="N189">
        <v>3.2536111110000001</v>
      </c>
      <c r="O189">
        <v>0</v>
      </c>
      <c r="P189">
        <v>164</v>
      </c>
      <c r="Q189">
        <v>0</v>
      </c>
      <c r="R189">
        <v>5</v>
      </c>
      <c r="S189">
        <v>0</v>
      </c>
      <c r="T189">
        <v>1</v>
      </c>
      <c r="U189">
        <v>0</v>
      </c>
      <c r="V189">
        <v>0</v>
      </c>
      <c r="W189">
        <v>0</v>
      </c>
      <c r="X189">
        <v>388.44910413666713</v>
      </c>
      <c r="Y189">
        <v>0</v>
      </c>
      <c r="Z189">
        <v>5.1923756372811392</v>
      </c>
      <c r="AA189">
        <v>0</v>
      </c>
      <c r="AB189">
        <v>0.29265409056239999</v>
      </c>
      <c r="AC189">
        <v>0</v>
      </c>
      <c r="AD189">
        <v>0</v>
      </c>
      <c r="AE189">
        <v>393.93413386451067</v>
      </c>
    </row>
    <row r="190" spans="1:31" x14ac:dyDescent="0.25">
      <c r="A190">
        <v>2249759</v>
      </c>
      <c r="B190">
        <v>1</v>
      </c>
      <c r="C190" t="s">
        <v>80</v>
      </c>
      <c r="D190" t="s">
        <v>106</v>
      </c>
      <c r="E190" t="s">
        <v>273</v>
      </c>
      <c r="F190" t="s">
        <v>736</v>
      </c>
      <c r="G190" t="s">
        <v>174</v>
      </c>
      <c r="H190" t="s">
        <v>163</v>
      </c>
      <c r="I190" t="s">
        <v>136</v>
      </c>
      <c r="J190" t="s">
        <v>137</v>
      </c>
      <c r="K190" t="s">
        <v>138</v>
      </c>
      <c r="L190" t="s">
        <v>737</v>
      </c>
      <c r="M190" t="s">
        <v>738</v>
      </c>
      <c r="N190">
        <v>0.94944444400000005</v>
      </c>
      <c r="O190">
        <v>0</v>
      </c>
      <c r="P190">
        <v>382</v>
      </c>
      <c r="Q190">
        <v>0</v>
      </c>
      <c r="R190">
        <v>8</v>
      </c>
      <c r="S190">
        <v>3</v>
      </c>
      <c r="T190">
        <v>26</v>
      </c>
      <c r="U190">
        <v>0</v>
      </c>
      <c r="V190">
        <v>0</v>
      </c>
      <c r="W190">
        <v>0</v>
      </c>
      <c r="X190">
        <v>86.474899375726125</v>
      </c>
      <c r="Y190">
        <v>0</v>
      </c>
      <c r="Z190">
        <v>2.5532139425209133</v>
      </c>
      <c r="AA190">
        <v>3.2115823998448403</v>
      </c>
      <c r="AB190">
        <v>19.055761003451384</v>
      </c>
      <c r="AC190">
        <v>0</v>
      </c>
      <c r="AD190">
        <v>0</v>
      </c>
      <c r="AE190">
        <v>111.29545672154326</v>
      </c>
    </row>
    <row r="191" spans="1:31" x14ac:dyDescent="0.25">
      <c r="A191">
        <v>2249761</v>
      </c>
      <c r="B191">
        <v>1</v>
      </c>
      <c r="C191" t="s">
        <v>81</v>
      </c>
      <c r="D191" t="s">
        <v>127</v>
      </c>
      <c r="E191" t="s">
        <v>161</v>
      </c>
      <c r="F191" t="s">
        <v>739</v>
      </c>
      <c r="G191" t="s">
        <v>174</v>
      </c>
      <c r="H191" t="s">
        <v>163</v>
      </c>
      <c r="I191" t="s">
        <v>136</v>
      </c>
      <c r="J191" t="s">
        <v>137</v>
      </c>
      <c r="K191" t="s">
        <v>138</v>
      </c>
      <c r="L191" t="s">
        <v>740</v>
      </c>
      <c r="M191" t="s">
        <v>741</v>
      </c>
      <c r="N191">
        <v>8.3333332999999996E-2</v>
      </c>
      <c r="O191">
        <v>2</v>
      </c>
      <c r="P191">
        <v>1303</v>
      </c>
      <c r="Q191">
        <v>31</v>
      </c>
      <c r="R191">
        <v>83</v>
      </c>
      <c r="S191">
        <v>12</v>
      </c>
      <c r="T191">
        <v>106</v>
      </c>
      <c r="U191">
        <v>2</v>
      </c>
      <c r="V191">
        <v>0</v>
      </c>
      <c r="W191">
        <v>2.1644198660000002E-2</v>
      </c>
      <c r="X191">
        <v>16.305766552971978</v>
      </c>
      <c r="Y191">
        <v>1.5053175324800003</v>
      </c>
      <c r="Z191">
        <v>1.3569893739526671</v>
      </c>
      <c r="AA191">
        <v>5.3199618688066659</v>
      </c>
      <c r="AB191">
        <v>3.7940439935986663</v>
      </c>
      <c r="AC191">
        <v>0.45349554623100008</v>
      </c>
      <c r="AD191">
        <v>0</v>
      </c>
      <c r="AE191">
        <v>28.757219066700976</v>
      </c>
    </row>
    <row r="192" spans="1:31" x14ac:dyDescent="0.25">
      <c r="A192">
        <v>2249762</v>
      </c>
      <c r="B192">
        <v>1</v>
      </c>
      <c r="C192" t="s">
        <v>80</v>
      </c>
      <c r="D192" t="s">
        <v>103</v>
      </c>
      <c r="E192" t="s">
        <v>194</v>
      </c>
      <c r="F192" t="s">
        <v>742</v>
      </c>
      <c r="G192" t="s">
        <v>143</v>
      </c>
      <c r="H192" t="s">
        <v>135</v>
      </c>
      <c r="I192" t="s">
        <v>136</v>
      </c>
      <c r="J192" t="s">
        <v>137</v>
      </c>
      <c r="K192" t="s">
        <v>144</v>
      </c>
      <c r="L192" t="s">
        <v>743</v>
      </c>
      <c r="M192" t="s">
        <v>744</v>
      </c>
      <c r="N192">
        <v>1.279722222</v>
      </c>
      <c r="O192">
        <v>0</v>
      </c>
      <c r="P192">
        <v>184</v>
      </c>
      <c r="Q192">
        <v>0</v>
      </c>
      <c r="R192">
        <v>3</v>
      </c>
      <c r="S192">
        <v>0</v>
      </c>
      <c r="T192">
        <v>20</v>
      </c>
      <c r="U192">
        <v>0</v>
      </c>
      <c r="V192">
        <v>0</v>
      </c>
      <c r="W192">
        <v>0</v>
      </c>
      <c r="X192">
        <v>80.154080328886025</v>
      </c>
      <c r="Y192">
        <v>0</v>
      </c>
      <c r="Z192">
        <v>0.27272526160296667</v>
      </c>
      <c r="AA192">
        <v>0</v>
      </c>
      <c r="AB192">
        <v>9.0059451093409049</v>
      </c>
      <c r="AC192">
        <v>0</v>
      </c>
      <c r="AD192">
        <v>0</v>
      </c>
      <c r="AE192">
        <v>89.432750699829896</v>
      </c>
    </row>
    <row r="193" spans="1:31" x14ac:dyDescent="0.25">
      <c r="A193">
        <v>2249764</v>
      </c>
      <c r="B193">
        <v>1</v>
      </c>
      <c r="C193" t="s">
        <v>80</v>
      </c>
      <c r="D193" t="s">
        <v>105</v>
      </c>
      <c r="E193" t="s">
        <v>273</v>
      </c>
      <c r="F193" t="s">
        <v>745</v>
      </c>
      <c r="G193" t="s">
        <v>174</v>
      </c>
      <c r="H193" t="s">
        <v>163</v>
      </c>
      <c r="I193" t="s">
        <v>136</v>
      </c>
      <c r="J193" t="s">
        <v>137</v>
      </c>
      <c r="K193" t="s">
        <v>138</v>
      </c>
      <c r="L193" t="s">
        <v>746</v>
      </c>
      <c r="M193" t="s">
        <v>747</v>
      </c>
      <c r="N193">
        <v>0.198333333</v>
      </c>
      <c r="O193">
        <v>1</v>
      </c>
      <c r="P193">
        <v>382</v>
      </c>
      <c r="Q193">
        <v>1</v>
      </c>
      <c r="R193">
        <v>2</v>
      </c>
      <c r="S193">
        <v>6</v>
      </c>
      <c r="T193">
        <v>45</v>
      </c>
      <c r="U193">
        <v>0</v>
      </c>
      <c r="V193">
        <v>0</v>
      </c>
      <c r="W193">
        <v>0.15718060268885337</v>
      </c>
      <c r="X193">
        <v>26.0396502640363</v>
      </c>
      <c r="Y193">
        <v>0.1942569235537</v>
      </c>
      <c r="Z193">
        <v>2.17127417612E-3</v>
      </c>
      <c r="AA193">
        <v>6.0942448359573671</v>
      </c>
      <c r="AB193">
        <v>9.2988836919747069</v>
      </c>
      <c r="AC193">
        <v>0</v>
      </c>
      <c r="AD193">
        <v>0</v>
      </c>
      <c r="AE193">
        <v>41.786387592387051</v>
      </c>
    </row>
    <row r="194" spans="1:31" x14ac:dyDescent="0.25">
      <c r="A194">
        <v>2249765</v>
      </c>
      <c r="B194">
        <v>1</v>
      </c>
      <c r="C194" t="s">
        <v>80</v>
      </c>
      <c r="D194" t="s">
        <v>99</v>
      </c>
      <c r="E194" t="s">
        <v>132</v>
      </c>
      <c r="F194" t="s">
        <v>748</v>
      </c>
      <c r="G194" t="s">
        <v>134</v>
      </c>
      <c r="H194" t="s">
        <v>135</v>
      </c>
      <c r="I194" t="s">
        <v>136</v>
      </c>
      <c r="J194" t="s">
        <v>137</v>
      </c>
      <c r="K194" t="s">
        <v>138</v>
      </c>
      <c r="L194" t="s">
        <v>749</v>
      </c>
      <c r="M194" t="s">
        <v>750</v>
      </c>
      <c r="N194">
        <v>1.304444444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5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1.0408547144990554</v>
      </c>
      <c r="AC194">
        <v>0</v>
      </c>
      <c r="AD194">
        <v>0</v>
      </c>
      <c r="AE194">
        <v>1.0408547144990554</v>
      </c>
    </row>
    <row r="195" spans="1:31" x14ac:dyDescent="0.25">
      <c r="A195">
        <v>2249766</v>
      </c>
      <c r="B195">
        <v>1</v>
      </c>
      <c r="C195" t="s">
        <v>81</v>
      </c>
      <c r="D195" t="s">
        <v>113</v>
      </c>
      <c r="E195" t="s">
        <v>194</v>
      </c>
      <c r="F195" t="s">
        <v>751</v>
      </c>
      <c r="G195" t="s">
        <v>179</v>
      </c>
      <c r="H195" t="s">
        <v>135</v>
      </c>
      <c r="I195" t="s">
        <v>136</v>
      </c>
      <c r="J195" t="s">
        <v>137</v>
      </c>
      <c r="K195" t="s">
        <v>138</v>
      </c>
      <c r="L195" t="s">
        <v>752</v>
      </c>
      <c r="M195" t="s">
        <v>753</v>
      </c>
      <c r="N195">
        <v>3.1702777769999999</v>
      </c>
      <c r="O195">
        <v>0</v>
      </c>
      <c r="P195">
        <v>21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11.74355176675215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11.74355176675215</v>
      </c>
    </row>
    <row r="196" spans="1:31" x14ac:dyDescent="0.25">
      <c r="A196">
        <v>2249767</v>
      </c>
      <c r="B196">
        <v>1</v>
      </c>
      <c r="C196" t="s">
        <v>81</v>
      </c>
      <c r="D196" t="s">
        <v>118</v>
      </c>
      <c r="E196" t="s">
        <v>132</v>
      </c>
      <c r="F196" t="s">
        <v>754</v>
      </c>
      <c r="G196" t="s">
        <v>134</v>
      </c>
      <c r="H196" t="s">
        <v>135</v>
      </c>
      <c r="I196" t="s">
        <v>136</v>
      </c>
      <c r="J196" t="s">
        <v>137</v>
      </c>
      <c r="K196" t="s">
        <v>138</v>
      </c>
      <c r="L196" t="s">
        <v>755</v>
      </c>
      <c r="M196" t="s">
        <v>756</v>
      </c>
      <c r="N196">
        <v>1.6358333329999999</v>
      </c>
      <c r="O196">
        <v>0</v>
      </c>
      <c r="P196">
        <v>1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1.0427621826844445E-2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1.0427621826844445E-2</v>
      </c>
    </row>
    <row r="197" spans="1:31" x14ac:dyDescent="0.25">
      <c r="A197">
        <v>2249768</v>
      </c>
      <c r="B197">
        <v>1</v>
      </c>
      <c r="C197" t="s">
        <v>80</v>
      </c>
      <c r="D197" t="s">
        <v>106</v>
      </c>
      <c r="E197" t="s">
        <v>194</v>
      </c>
      <c r="F197" t="s">
        <v>757</v>
      </c>
      <c r="G197" t="s">
        <v>589</v>
      </c>
      <c r="H197" t="s">
        <v>135</v>
      </c>
      <c r="I197" t="s">
        <v>136</v>
      </c>
      <c r="J197" t="s">
        <v>137</v>
      </c>
      <c r="K197" t="s">
        <v>138</v>
      </c>
      <c r="L197" t="s">
        <v>758</v>
      </c>
      <c r="M197" t="s">
        <v>759</v>
      </c>
      <c r="N197">
        <v>1.361388888</v>
      </c>
      <c r="O197">
        <v>0</v>
      </c>
      <c r="P197">
        <v>22</v>
      </c>
      <c r="Q197">
        <v>0</v>
      </c>
      <c r="R197">
        <v>0</v>
      </c>
      <c r="S197">
        <v>0</v>
      </c>
      <c r="T197">
        <v>1</v>
      </c>
      <c r="U197">
        <v>0</v>
      </c>
      <c r="V197">
        <v>0</v>
      </c>
      <c r="W197">
        <v>0</v>
      </c>
      <c r="X197">
        <v>6.3412109160645542</v>
      </c>
      <c r="Y197">
        <v>0</v>
      </c>
      <c r="Z197">
        <v>0</v>
      </c>
      <c r="AA197">
        <v>0</v>
      </c>
      <c r="AB197">
        <v>1.10661457281039</v>
      </c>
      <c r="AC197">
        <v>0</v>
      </c>
      <c r="AD197">
        <v>0</v>
      </c>
      <c r="AE197">
        <v>7.447825488874944</v>
      </c>
    </row>
    <row r="198" spans="1:31" x14ac:dyDescent="0.25">
      <c r="A198">
        <v>2249770</v>
      </c>
      <c r="B198">
        <v>1</v>
      </c>
      <c r="C198" t="s">
        <v>80</v>
      </c>
      <c r="D198" t="s">
        <v>85</v>
      </c>
      <c r="E198" t="s">
        <v>194</v>
      </c>
      <c r="F198" t="s">
        <v>760</v>
      </c>
      <c r="G198" t="s">
        <v>152</v>
      </c>
      <c r="H198" t="s">
        <v>135</v>
      </c>
      <c r="I198" t="s">
        <v>136</v>
      </c>
      <c r="J198" t="s">
        <v>3</v>
      </c>
      <c r="K198" t="s">
        <v>138</v>
      </c>
      <c r="L198" t="s">
        <v>761</v>
      </c>
      <c r="M198" t="s">
        <v>762</v>
      </c>
      <c r="N198">
        <v>2.4575</v>
      </c>
      <c r="O198">
        <v>0</v>
      </c>
      <c r="P198">
        <v>91</v>
      </c>
      <c r="Q198">
        <v>0</v>
      </c>
      <c r="R198">
        <v>0</v>
      </c>
      <c r="S198">
        <v>0</v>
      </c>
      <c r="T198">
        <v>14</v>
      </c>
      <c r="U198">
        <v>0</v>
      </c>
      <c r="V198">
        <v>0</v>
      </c>
      <c r="W198">
        <v>0</v>
      </c>
      <c r="X198">
        <v>62.176167930949596</v>
      </c>
      <c r="Y198">
        <v>0</v>
      </c>
      <c r="Z198">
        <v>0</v>
      </c>
      <c r="AA198">
        <v>0</v>
      </c>
      <c r="AB198">
        <v>42.797020313234817</v>
      </c>
      <c r="AC198">
        <v>0</v>
      </c>
      <c r="AD198">
        <v>0</v>
      </c>
      <c r="AE198">
        <v>104.97318824418441</v>
      </c>
    </row>
    <row r="199" spans="1:31" x14ac:dyDescent="0.25">
      <c r="A199">
        <v>2249773</v>
      </c>
      <c r="B199">
        <v>1</v>
      </c>
      <c r="C199" t="s">
        <v>81</v>
      </c>
      <c r="D199" t="s">
        <v>128</v>
      </c>
      <c r="E199" t="s">
        <v>194</v>
      </c>
      <c r="F199" t="s">
        <v>763</v>
      </c>
      <c r="G199" t="s">
        <v>179</v>
      </c>
      <c r="H199" t="s">
        <v>135</v>
      </c>
      <c r="I199" t="s">
        <v>136</v>
      </c>
      <c r="J199" t="s">
        <v>137</v>
      </c>
      <c r="K199" t="s">
        <v>138</v>
      </c>
      <c r="L199" t="s">
        <v>764</v>
      </c>
      <c r="M199" t="s">
        <v>765</v>
      </c>
      <c r="N199">
        <v>8.2083333330000006</v>
      </c>
      <c r="O199">
        <v>0</v>
      </c>
      <c r="P199">
        <v>145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289.93913173261478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289.93913173261478</v>
      </c>
    </row>
    <row r="200" spans="1:31" x14ac:dyDescent="0.25">
      <c r="A200">
        <v>2249776</v>
      </c>
      <c r="B200">
        <v>1</v>
      </c>
      <c r="C200" t="s">
        <v>80</v>
      </c>
      <c r="D200" t="s">
        <v>90</v>
      </c>
      <c r="E200" t="s">
        <v>132</v>
      </c>
      <c r="F200" t="s">
        <v>766</v>
      </c>
      <c r="G200" t="s">
        <v>134</v>
      </c>
      <c r="H200" t="s">
        <v>135</v>
      </c>
      <c r="I200" t="s">
        <v>136</v>
      </c>
      <c r="J200" t="s">
        <v>137</v>
      </c>
      <c r="K200" t="s">
        <v>138</v>
      </c>
      <c r="L200" t="s">
        <v>767</v>
      </c>
      <c r="M200" t="s">
        <v>768</v>
      </c>
      <c r="N200">
        <v>1.6994444440000001</v>
      </c>
      <c r="O200">
        <v>0</v>
      </c>
      <c r="P200">
        <v>2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0.74786767784577335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0.74786767784577335</v>
      </c>
    </row>
    <row r="201" spans="1:31" x14ac:dyDescent="0.25">
      <c r="A201">
        <v>2249778</v>
      </c>
      <c r="B201">
        <v>1</v>
      </c>
      <c r="C201" t="s">
        <v>80</v>
      </c>
      <c r="D201" t="s">
        <v>107</v>
      </c>
      <c r="E201" t="s">
        <v>132</v>
      </c>
      <c r="F201" t="s">
        <v>769</v>
      </c>
      <c r="G201" t="s">
        <v>148</v>
      </c>
      <c r="H201" t="s">
        <v>135</v>
      </c>
      <c r="I201" t="s">
        <v>136</v>
      </c>
      <c r="J201" t="s">
        <v>137</v>
      </c>
      <c r="K201" t="s">
        <v>138</v>
      </c>
      <c r="L201" t="s">
        <v>770</v>
      </c>
      <c r="M201" t="s">
        <v>771</v>
      </c>
      <c r="N201">
        <v>1.930555555</v>
      </c>
      <c r="O201">
        <v>0</v>
      </c>
      <c r="P201">
        <v>1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0.32450095674041113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0.32450095674041113</v>
      </c>
    </row>
    <row r="202" spans="1:31" x14ac:dyDescent="0.25">
      <c r="A202">
        <v>2249779</v>
      </c>
      <c r="B202">
        <v>1</v>
      </c>
      <c r="C202" t="s">
        <v>80</v>
      </c>
      <c r="D202" t="s">
        <v>96</v>
      </c>
      <c r="E202" t="s">
        <v>194</v>
      </c>
      <c r="F202" t="s">
        <v>772</v>
      </c>
      <c r="G202" t="s">
        <v>472</v>
      </c>
      <c r="H202" t="s">
        <v>135</v>
      </c>
      <c r="I202" t="s">
        <v>136</v>
      </c>
      <c r="J202" t="s">
        <v>137</v>
      </c>
      <c r="K202" t="s">
        <v>138</v>
      </c>
      <c r="L202" t="s">
        <v>773</v>
      </c>
      <c r="M202" t="s">
        <v>774</v>
      </c>
      <c r="N202">
        <v>3.4411111110000001</v>
      </c>
      <c r="O202">
        <v>0</v>
      </c>
      <c r="P202">
        <v>45</v>
      </c>
      <c r="Q202">
        <v>0</v>
      </c>
      <c r="R202">
        <v>0</v>
      </c>
      <c r="S202">
        <v>0</v>
      </c>
      <c r="T202">
        <v>56</v>
      </c>
      <c r="U202">
        <v>0</v>
      </c>
      <c r="V202">
        <v>0</v>
      </c>
      <c r="W202">
        <v>0</v>
      </c>
      <c r="X202">
        <v>70.90927884337404</v>
      </c>
      <c r="Y202">
        <v>0</v>
      </c>
      <c r="Z202">
        <v>0</v>
      </c>
      <c r="AA202">
        <v>0</v>
      </c>
      <c r="AB202">
        <v>132.4866258931923</v>
      </c>
      <c r="AC202">
        <v>0</v>
      </c>
      <c r="AD202">
        <v>0</v>
      </c>
      <c r="AE202">
        <v>203.39590473656634</v>
      </c>
    </row>
    <row r="203" spans="1:31" x14ac:dyDescent="0.25">
      <c r="A203">
        <v>2249788</v>
      </c>
      <c r="B203">
        <v>1</v>
      </c>
      <c r="C203" t="s">
        <v>80</v>
      </c>
      <c r="D203" t="s">
        <v>96</v>
      </c>
      <c r="E203" t="s">
        <v>132</v>
      </c>
      <c r="F203" t="s">
        <v>775</v>
      </c>
      <c r="G203" t="s">
        <v>134</v>
      </c>
      <c r="H203" t="s">
        <v>135</v>
      </c>
      <c r="I203" t="s">
        <v>136</v>
      </c>
      <c r="J203" t="s">
        <v>137</v>
      </c>
      <c r="K203" t="s">
        <v>138</v>
      </c>
      <c r="L203" t="s">
        <v>776</v>
      </c>
      <c r="M203" t="s">
        <v>777</v>
      </c>
      <c r="N203">
        <v>4.2169444440000001</v>
      </c>
      <c r="O203">
        <v>0</v>
      </c>
      <c r="P203">
        <v>2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1.6158711079466669E-3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1.6158711079466669E-3</v>
      </c>
    </row>
    <row r="204" spans="1:31" x14ac:dyDescent="0.25">
      <c r="A204">
        <v>2249790</v>
      </c>
      <c r="B204">
        <v>1</v>
      </c>
      <c r="C204" t="s">
        <v>80</v>
      </c>
      <c r="D204" t="s">
        <v>93</v>
      </c>
      <c r="E204" t="s">
        <v>194</v>
      </c>
      <c r="F204" t="s">
        <v>778</v>
      </c>
      <c r="G204" t="s">
        <v>179</v>
      </c>
      <c r="H204" t="s">
        <v>135</v>
      </c>
      <c r="I204" t="s">
        <v>136</v>
      </c>
      <c r="J204" t="s">
        <v>137</v>
      </c>
      <c r="K204" t="s">
        <v>138</v>
      </c>
      <c r="L204" t="s">
        <v>779</v>
      </c>
      <c r="M204" t="s">
        <v>780</v>
      </c>
      <c r="N204">
        <v>2.1416666659999999</v>
      </c>
      <c r="O204">
        <v>0</v>
      </c>
      <c r="P204">
        <v>28</v>
      </c>
      <c r="Q204">
        <v>0</v>
      </c>
      <c r="R204">
        <v>14</v>
      </c>
      <c r="S204">
        <v>0</v>
      </c>
      <c r="T204">
        <v>3</v>
      </c>
      <c r="U204">
        <v>0</v>
      </c>
      <c r="V204">
        <v>0</v>
      </c>
      <c r="W204">
        <v>0</v>
      </c>
      <c r="X204">
        <v>2.9371586634358162</v>
      </c>
      <c r="Y204">
        <v>0</v>
      </c>
      <c r="Z204">
        <v>3.6903738396079326</v>
      </c>
      <c r="AA204">
        <v>0</v>
      </c>
      <c r="AB204">
        <v>6.9121074192671426</v>
      </c>
      <c r="AC204">
        <v>0</v>
      </c>
      <c r="AD204">
        <v>0</v>
      </c>
      <c r="AE204">
        <v>13.539639922310892</v>
      </c>
    </row>
    <row r="205" spans="1:31" x14ac:dyDescent="0.25">
      <c r="A205">
        <v>2249794</v>
      </c>
      <c r="B205">
        <v>1</v>
      </c>
      <c r="C205" t="s">
        <v>80</v>
      </c>
      <c r="D205" t="s">
        <v>107</v>
      </c>
      <c r="E205" t="s">
        <v>177</v>
      </c>
      <c r="F205" t="s">
        <v>781</v>
      </c>
      <c r="G205" t="s">
        <v>215</v>
      </c>
      <c r="H205" t="s">
        <v>135</v>
      </c>
      <c r="I205" t="s">
        <v>136</v>
      </c>
      <c r="J205" t="s">
        <v>137</v>
      </c>
      <c r="K205" t="s">
        <v>138</v>
      </c>
      <c r="L205" t="s">
        <v>782</v>
      </c>
      <c r="M205" t="s">
        <v>783</v>
      </c>
      <c r="N205">
        <v>2.4275000000000002</v>
      </c>
      <c r="O205">
        <v>0</v>
      </c>
      <c r="P205">
        <v>17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4.3218443009538143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4.3218443009538143</v>
      </c>
    </row>
    <row r="206" spans="1:31" x14ac:dyDescent="0.25">
      <c r="A206">
        <v>2249795</v>
      </c>
      <c r="B206">
        <v>1</v>
      </c>
      <c r="C206" t="s">
        <v>80</v>
      </c>
      <c r="D206" t="s">
        <v>94</v>
      </c>
      <c r="E206" t="s">
        <v>141</v>
      </c>
      <c r="F206" t="s">
        <v>784</v>
      </c>
      <c r="G206" t="s">
        <v>785</v>
      </c>
      <c r="H206" t="s">
        <v>135</v>
      </c>
      <c r="I206" t="s">
        <v>136</v>
      </c>
      <c r="J206" t="s">
        <v>137</v>
      </c>
      <c r="K206" t="s">
        <v>138</v>
      </c>
      <c r="L206" t="s">
        <v>786</v>
      </c>
      <c r="M206" t="s">
        <v>787</v>
      </c>
      <c r="N206">
        <v>3.6216666659999999</v>
      </c>
      <c r="O206">
        <v>0</v>
      </c>
      <c r="P206">
        <v>0</v>
      </c>
      <c r="Q206">
        <v>0</v>
      </c>
      <c r="R206">
        <v>8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79.812730249817321</v>
      </c>
      <c r="AA206">
        <v>0</v>
      </c>
      <c r="AB206">
        <v>0</v>
      </c>
      <c r="AC206">
        <v>0</v>
      </c>
      <c r="AD206">
        <v>0</v>
      </c>
      <c r="AE206">
        <v>79.812730249817321</v>
      </c>
    </row>
    <row r="207" spans="1:31" x14ac:dyDescent="0.25">
      <c r="A207">
        <v>2249796</v>
      </c>
      <c r="B207">
        <v>1</v>
      </c>
      <c r="C207" t="s">
        <v>80</v>
      </c>
      <c r="D207" t="s">
        <v>106</v>
      </c>
      <c r="E207" t="s">
        <v>194</v>
      </c>
      <c r="F207" t="s">
        <v>788</v>
      </c>
      <c r="G207" t="s">
        <v>390</v>
      </c>
      <c r="H207" t="s">
        <v>135</v>
      </c>
      <c r="I207" t="s">
        <v>136</v>
      </c>
      <c r="J207" t="s">
        <v>137</v>
      </c>
      <c r="K207" t="s">
        <v>138</v>
      </c>
      <c r="L207" t="s">
        <v>789</v>
      </c>
      <c r="M207" t="s">
        <v>790</v>
      </c>
      <c r="N207">
        <v>1.2197222219999999</v>
      </c>
      <c r="O207">
        <v>0</v>
      </c>
      <c r="P207">
        <v>0</v>
      </c>
      <c r="Q207">
        <v>0</v>
      </c>
      <c r="R207">
        <v>5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3.1736372069259668</v>
      </c>
      <c r="AA207">
        <v>0</v>
      </c>
      <c r="AB207">
        <v>0</v>
      </c>
      <c r="AC207">
        <v>0</v>
      </c>
      <c r="AD207">
        <v>0</v>
      </c>
      <c r="AE207">
        <v>3.1736372069259668</v>
      </c>
    </row>
    <row r="208" spans="1:31" x14ac:dyDescent="0.25">
      <c r="A208">
        <v>2249797</v>
      </c>
      <c r="B208">
        <v>1</v>
      </c>
      <c r="C208" t="s">
        <v>80</v>
      </c>
      <c r="D208" t="s">
        <v>97</v>
      </c>
      <c r="E208" t="s">
        <v>132</v>
      </c>
      <c r="F208" t="s">
        <v>791</v>
      </c>
      <c r="G208" t="s">
        <v>148</v>
      </c>
      <c r="H208" t="s">
        <v>135</v>
      </c>
      <c r="I208" t="s">
        <v>136</v>
      </c>
      <c r="J208" t="s">
        <v>137</v>
      </c>
      <c r="K208" t="s">
        <v>138</v>
      </c>
      <c r="L208" t="s">
        <v>792</v>
      </c>
      <c r="M208" t="s">
        <v>793</v>
      </c>
      <c r="N208">
        <v>2.7733333330000001</v>
      </c>
      <c r="O208">
        <v>0</v>
      </c>
      <c r="P208">
        <v>0</v>
      </c>
      <c r="Q208">
        <v>0</v>
      </c>
      <c r="R208">
        <v>1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3.8127967621333341E-3</v>
      </c>
      <c r="AA208">
        <v>0</v>
      </c>
      <c r="AB208">
        <v>0</v>
      </c>
      <c r="AC208">
        <v>0</v>
      </c>
      <c r="AD208">
        <v>0</v>
      </c>
      <c r="AE208">
        <v>3.8127967621333341E-3</v>
      </c>
    </row>
    <row r="209" spans="1:31" x14ac:dyDescent="0.25">
      <c r="A209">
        <v>2249799</v>
      </c>
      <c r="B209">
        <v>1</v>
      </c>
      <c r="C209" t="s">
        <v>80</v>
      </c>
      <c r="D209" t="s">
        <v>96</v>
      </c>
      <c r="E209" t="s">
        <v>132</v>
      </c>
      <c r="F209" t="s">
        <v>794</v>
      </c>
      <c r="G209" t="s">
        <v>148</v>
      </c>
      <c r="H209" t="s">
        <v>135</v>
      </c>
      <c r="I209" t="s">
        <v>136</v>
      </c>
      <c r="J209" t="s">
        <v>137</v>
      </c>
      <c r="K209" t="s">
        <v>138</v>
      </c>
      <c r="L209" t="s">
        <v>795</v>
      </c>
      <c r="M209" t="s">
        <v>796</v>
      </c>
      <c r="N209">
        <v>3.9427777769999999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1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10.465097327214274</v>
      </c>
      <c r="AC209">
        <v>0</v>
      </c>
      <c r="AD209">
        <v>0</v>
      </c>
      <c r="AE209">
        <v>10.465097327214274</v>
      </c>
    </row>
    <row r="210" spans="1:31" x14ac:dyDescent="0.25">
      <c r="A210">
        <v>2249800</v>
      </c>
      <c r="B210">
        <v>1</v>
      </c>
      <c r="C210" t="s">
        <v>81</v>
      </c>
      <c r="D210" t="s">
        <v>113</v>
      </c>
      <c r="E210" t="s">
        <v>194</v>
      </c>
      <c r="F210" t="s">
        <v>797</v>
      </c>
      <c r="G210" t="s">
        <v>390</v>
      </c>
      <c r="H210" t="s">
        <v>135</v>
      </c>
      <c r="I210" t="s">
        <v>136</v>
      </c>
      <c r="J210" t="s">
        <v>137</v>
      </c>
      <c r="K210" t="s">
        <v>138</v>
      </c>
      <c r="L210" t="s">
        <v>798</v>
      </c>
      <c r="M210" t="s">
        <v>799</v>
      </c>
      <c r="N210">
        <v>2.1511111110000001</v>
      </c>
      <c r="O210">
        <v>0</v>
      </c>
      <c r="P210">
        <v>26</v>
      </c>
      <c r="Q210">
        <v>0</v>
      </c>
      <c r="R210">
        <v>0</v>
      </c>
      <c r="S210">
        <v>0</v>
      </c>
      <c r="T210">
        <v>1</v>
      </c>
      <c r="U210">
        <v>0</v>
      </c>
      <c r="V210">
        <v>0</v>
      </c>
      <c r="W210">
        <v>0</v>
      </c>
      <c r="X210">
        <v>8.2766993329556993</v>
      </c>
      <c r="Y210">
        <v>0</v>
      </c>
      <c r="Z210">
        <v>0</v>
      </c>
      <c r="AA210">
        <v>0</v>
      </c>
      <c r="AB210">
        <v>0.25687880855902229</v>
      </c>
      <c r="AC210">
        <v>0</v>
      </c>
      <c r="AD210">
        <v>0</v>
      </c>
      <c r="AE210">
        <v>8.533578141514722</v>
      </c>
    </row>
    <row r="211" spans="1:31" x14ac:dyDescent="0.25">
      <c r="A211">
        <v>2249805</v>
      </c>
      <c r="B211">
        <v>1</v>
      </c>
      <c r="C211" t="s">
        <v>81</v>
      </c>
      <c r="D211" t="s">
        <v>121</v>
      </c>
      <c r="E211" t="s">
        <v>194</v>
      </c>
      <c r="F211" t="s">
        <v>800</v>
      </c>
      <c r="G211" t="s">
        <v>390</v>
      </c>
      <c r="H211" t="s">
        <v>135</v>
      </c>
      <c r="I211" t="s">
        <v>136</v>
      </c>
      <c r="J211" t="s">
        <v>137</v>
      </c>
      <c r="K211" t="s">
        <v>138</v>
      </c>
      <c r="L211" t="s">
        <v>801</v>
      </c>
      <c r="M211" t="s">
        <v>802</v>
      </c>
      <c r="N211">
        <v>1.4866666660000001</v>
      </c>
      <c r="O211">
        <v>0</v>
      </c>
      <c r="P211">
        <v>25</v>
      </c>
      <c r="Q211">
        <v>0</v>
      </c>
      <c r="R211">
        <v>13</v>
      </c>
      <c r="S211">
        <v>0</v>
      </c>
      <c r="T211">
        <v>1</v>
      </c>
      <c r="U211">
        <v>0</v>
      </c>
      <c r="V211">
        <v>0</v>
      </c>
      <c r="W211">
        <v>0</v>
      </c>
      <c r="X211">
        <v>7.0196156638292546</v>
      </c>
      <c r="Y211">
        <v>0</v>
      </c>
      <c r="Z211">
        <v>1.6882413110774406</v>
      </c>
      <c r="AA211">
        <v>0</v>
      </c>
      <c r="AB211">
        <v>0.22975245353237336</v>
      </c>
      <c r="AC211">
        <v>0</v>
      </c>
      <c r="AD211">
        <v>0</v>
      </c>
      <c r="AE211">
        <v>8.9376094284390692</v>
      </c>
    </row>
    <row r="212" spans="1:31" x14ac:dyDescent="0.25">
      <c r="A212">
        <v>2249809</v>
      </c>
      <c r="B212">
        <v>1</v>
      </c>
      <c r="C212" t="s">
        <v>81</v>
      </c>
      <c r="D212" t="s">
        <v>112</v>
      </c>
      <c r="E212" t="s">
        <v>141</v>
      </c>
      <c r="F212" t="s">
        <v>803</v>
      </c>
      <c r="G212" t="s">
        <v>187</v>
      </c>
      <c r="H212" t="s">
        <v>135</v>
      </c>
      <c r="I212" t="s">
        <v>136</v>
      </c>
      <c r="J212" t="s">
        <v>137</v>
      </c>
      <c r="K212" t="s">
        <v>138</v>
      </c>
      <c r="L212" t="s">
        <v>804</v>
      </c>
      <c r="M212" t="s">
        <v>805</v>
      </c>
      <c r="N212">
        <v>2.2886111109999998</v>
      </c>
      <c r="O212">
        <v>0</v>
      </c>
      <c r="P212">
        <v>6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0.96819792291151985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0.96819792291151985</v>
      </c>
    </row>
    <row r="213" spans="1:31" x14ac:dyDescent="0.25">
      <c r="A213">
        <v>2249815</v>
      </c>
      <c r="B213">
        <v>1</v>
      </c>
      <c r="C213" t="s">
        <v>80</v>
      </c>
      <c r="D213" t="s">
        <v>88</v>
      </c>
      <c r="E213" t="s">
        <v>132</v>
      </c>
      <c r="F213" t="s">
        <v>806</v>
      </c>
      <c r="G213" t="s">
        <v>170</v>
      </c>
      <c r="H213" t="s">
        <v>135</v>
      </c>
      <c r="I213" t="s">
        <v>136</v>
      </c>
      <c r="J213" t="s">
        <v>137</v>
      </c>
      <c r="K213" t="s">
        <v>138</v>
      </c>
      <c r="L213" t="s">
        <v>807</v>
      </c>
      <c r="M213" t="s">
        <v>808</v>
      </c>
      <c r="N213">
        <v>1.8519444439999999</v>
      </c>
      <c r="O213">
        <v>0</v>
      </c>
      <c r="P213">
        <v>21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10.572562899107213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10.572562899107213</v>
      </c>
    </row>
    <row r="214" spans="1:31" x14ac:dyDescent="0.25">
      <c r="A214">
        <v>2249817</v>
      </c>
      <c r="B214">
        <v>1</v>
      </c>
      <c r="C214" t="s">
        <v>81</v>
      </c>
      <c r="D214" t="s">
        <v>114</v>
      </c>
      <c r="E214" t="s">
        <v>132</v>
      </c>
      <c r="F214" t="s">
        <v>809</v>
      </c>
      <c r="G214" t="s">
        <v>134</v>
      </c>
      <c r="H214" t="s">
        <v>135</v>
      </c>
      <c r="I214" t="s">
        <v>136</v>
      </c>
      <c r="J214" t="s">
        <v>137</v>
      </c>
      <c r="K214" t="s">
        <v>138</v>
      </c>
      <c r="L214" t="s">
        <v>810</v>
      </c>
      <c r="M214" t="s">
        <v>811</v>
      </c>
      <c r="N214">
        <v>1.2075</v>
      </c>
      <c r="O214">
        <v>0</v>
      </c>
      <c r="P214">
        <v>2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0.36362807433211003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0.36362807433211003</v>
      </c>
    </row>
    <row r="215" spans="1:31" x14ac:dyDescent="0.25">
      <c r="A215">
        <v>2249821</v>
      </c>
      <c r="B215">
        <v>1</v>
      </c>
      <c r="C215" t="s">
        <v>80</v>
      </c>
      <c r="D215" t="s">
        <v>83</v>
      </c>
      <c r="E215" t="s">
        <v>141</v>
      </c>
      <c r="F215" t="s">
        <v>812</v>
      </c>
      <c r="G215" t="s">
        <v>187</v>
      </c>
      <c r="H215" t="s">
        <v>135</v>
      </c>
      <c r="I215" t="s">
        <v>136</v>
      </c>
      <c r="J215" t="s">
        <v>137</v>
      </c>
      <c r="K215" t="s">
        <v>138</v>
      </c>
      <c r="L215" t="s">
        <v>813</v>
      </c>
      <c r="M215" t="s">
        <v>814</v>
      </c>
      <c r="N215">
        <v>1.018888888</v>
      </c>
      <c r="O215">
        <v>0</v>
      </c>
      <c r="P215">
        <v>794</v>
      </c>
      <c r="Q215">
        <v>0</v>
      </c>
      <c r="R215">
        <v>0</v>
      </c>
      <c r="S215">
        <v>0</v>
      </c>
      <c r="T215">
        <v>95</v>
      </c>
      <c r="U215">
        <v>0</v>
      </c>
      <c r="V215">
        <v>1</v>
      </c>
      <c r="W215">
        <v>0</v>
      </c>
      <c r="X215">
        <v>289.26081988841764</v>
      </c>
      <c r="Y215">
        <v>0</v>
      </c>
      <c r="Z215">
        <v>0</v>
      </c>
      <c r="AA215">
        <v>0</v>
      </c>
      <c r="AB215">
        <v>75.723387721717017</v>
      </c>
      <c r="AC215">
        <v>0</v>
      </c>
      <c r="AD215">
        <v>8.9765387474147236</v>
      </c>
      <c r="AE215">
        <v>373.9607463575494</v>
      </c>
    </row>
    <row r="216" spans="1:31" x14ac:dyDescent="0.25">
      <c r="A216">
        <v>2249828</v>
      </c>
      <c r="B216">
        <v>1</v>
      </c>
      <c r="C216" t="s">
        <v>81</v>
      </c>
      <c r="D216" t="s">
        <v>112</v>
      </c>
      <c r="E216" t="s">
        <v>132</v>
      </c>
      <c r="F216" t="s">
        <v>815</v>
      </c>
      <c r="G216" t="s">
        <v>148</v>
      </c>
      <c r="H216" t="s">
        <v>135</v>
      </c>
      <c r="I216" t="s">
        <v>136</v>
      </c>
      <c r="J216" t="s">
        <v>137</v>
      </c>
      <c r="K216" t="s">
        <v>138</v>
      </c>
      <c r="L216" t="s">
        <v>816</v>
      </c>
      <c r="M216" t="s">
        <v>817</v>
      </c>
      <c r="N216">
        <v>2.7475000000000001</v>
      </c>
      <c r="O216">
        <v>0</v>
      </c>
      <c r="P216">
        <v>1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0.54702544860880786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0.54702544860880786</v>
      </c>
    </row>
    <row r="217" spans="1:31" x14ac:dyDescent="0.25">
      <c r="A217">
        <v>2249833</v>
      </c>
      <c r="B217">
        <v>1</v>
      </c>
      <c r="C217" t="s">
        <v>81</v>
      </c>
      <c r="D217" t="s">
        <v>121</v>
      </c>
      <c r="E217" t="s">
        <v>194</v>
      </c>
      <c r="F217" t="s">
        <v>818</v>
      </c>
      <c r="G217" t="s">
        <v>235</v>
      </c>
      <c r="H217" t="s">
        <v>135</v>
      </c>
      <c r="I217" t="s">
        <v>136</v>
      </c>
      <c r="J217" t="s">
        <v>137</v>
      </c>
      <c r="K217" t="s">
        <v>138</v>
      </c>
      <c r="L217" t="s">
        <v>819</v>
      </c>
      <c r="M217" t="s">
        <v>820</v>
      </c>
      <c r="N217">
        <v>2.849722222</v>
      </c>
      <c r="O217">
        <v>0</v>
      </c>
      <c r="P217">
        <v>38</v>
      </c>
      <c r="Q217">
        <v>0</v>
      </c>
      <c r="R217">
        <v>0</v>
      </c>
      <c r="S217">
        <v>0</v>
      </c>
      <c r="T217">
        <v>1</v>
      </c>
      <c r="U217">
        <v>0</v>
      </c>
      <c r="V217">
        <v>0</v>
      </c>
      <c r="W217">
        <v>0</v>
      </c>
      <c r="X217">
        <v>16.842913053630692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16.842913053630692</v>
      </c>
    </row>
    <row r="218" spans="1:31" x14ac:dyDescent="0.25">
      <c r="A218">
        <v>2250907</v>
      </c>
      <c r="B218">
        <v>1</v>
      </c>
      <c r="C218" t="s">
        <v>80</v>
      </c>
      <c r="D218" t="s">
        <v>82</v>
      </c>
      <c r="E218" t="s">
        <v>182</v>
      </c>
      <c r="F218" t="s">
        <v>821</v>
      </c>
      <c r="G218" t="s">
        <v>143</v>
      </c>
      <c r="H218" t="s">
        <v>163</v>
      </c>
      <c r="I218" t="s">
        <v>136</v>
      </c>
      <c r="J218" t="s">
        <v>137</v>
      </c>
      <c r="K218" t="s">
        <v>144</v>
      </c>
      <c r="L218" t="s">
        <v>822</v>
      </c>
      <c r="M218" t="s">
        <v>823</v>
      </c>
      <c r="N218">
        <v>3.605277777</v>
      </c>
      <c r="O218">
        <v>0</v>
      </c>
      <c r="P218">
        <v>1</v>
      </c>
      <c r="Q218">
        <v>0</v>
      </c>
      <c r="R218">
        <v>0</v>
      </c>
      <c r="S218">
        <v>0</v>
      </c>
      <c r="T218">
        <v>122</v>
      </c>
      <c r="U218">
        <v>0</v>
      </c>
      <c r="V218">
        <v>0</v>
      </c>
      <c r="W218">
        <v>0</v>
      </c>
      <c r="X218">
        <v>0.96576716908409443</v>
      </c>
      <c r="Y218">
        <v>0</v>
      </c>
      <c r="Z218">
        <v>0</v>
      </c>
      <c r="AA218">
        <v>0</v>
      </c>
      <c r="AB218">
        <v>243.92822968621152</v>
      </c>
      <c r="AC218">
        <v>0</v>
      </c>
      <c r="AD218">
        <v>0</v>
      </c>
      <c r="AE218">
        <v>244.89399685529563</v>
      </c>
    </row>
    <row r="219" spans="1:31" x14ac:dyDescent="0.25">
      <c r="A219">
        <v>2251030</v>
      </c>
      <c r="B219">
        <v>1</v>
      </c>
      <c r="C219" t="s">
        <v>80</v>
      </c>
      <c r="D219" t="s">
        <v>96</v>
      </c>
      <c r="E219" t="s">
        <v>132</v>
      </c>
      <c r="F219" t="s">
        <v>824</v>
      </c>
      <c r="G219" t="s">
        <v>148</v>
      </c>
      <c r="H219" t="s">
        <v>135</v>
      </c>
      <c r="I219" t="s">
        <v>136</v>
      </c>
      <c r="J219" t="s">
        <v>137</v>
      </c>
      <c r="K219" t="s">
        <v>138</v>
      </c>
      <c r="L219" t="s">
        <v>825</v>
      </c>
      <c r="M219" t="s">
        <v>826</v>
      </c>
      <c r="N219">
        <v>1.5461111110000001</v>
      </c>
      <c r="O219">
        <v>0</v>
      </c>
      <c r="P219">
        <v>2</v>
      </c>
      <c r="Q219">
        <v>0</v>
      </c>
      <c r="R219">
        <v>0</v>
      </c>
      <c r="S219">
        <v>0</v>
      </c>
      <c r="T219">
        <v>7</v>
      </c>
      <c r="U219">
        <v>0</v>
      </c>
      <c r="V219">
        <v>0</v>
      </c>
      <c r="W219">
        <v>0</v>
      </c>
      <c r="X219">
        <v>1.151236789226471</v>
      </c>
      <c r="Y219">
        <v>0</v>
      </c>
      <c r="Z219">
        <v>0</v>
      </c>
      <c r="AA219">
        <v>0</v>
      </c>
      <c r="AB219">
        <v>4.236573694027344</v>
      </c>
      <c r="AC219">
        <v>0</v>
      </c>
      <c r="AD219">
        <v>0</v>
      </c>
      <c r="AE219">
        <v>5.3878104832538147</v>
      </c>
    </row>
    <row r="220" spans="1:31" x14ac:dyDescent="0.25">
      <c r="A220">
        <v>2250864</v>
      </c>
      <c r="B220">
        <v>1</v>
      </c>
      <c r="C220" t="s">
        <v>80</v>
      </c>
      <c r="D220" t="s">
        <v>93</v>
      </c>
      <c r="E220" t="s">
        <v>132</v>
      </c>
      <c r="F220" t="s">
        <v>827</v>
      </c>
      <c r="G220" t="s">
        <v>170</v>
      </c>
      <c r="H220" t="s">
        <v>135</v>
      </c>
      <c r="I220" t="s">
        <v>136</v>
      </c>
      <c r="J220" t="s">
        <v>137</v>
      </c>
      <c r="K220" t="s">
        <v>138</v>
      </c>
      <c r="L220" t="s">
        <v>828</v>
      </c>
      <c r="M220" t="s">
        <v>829</v>
      </c>
      <c r="N220">
        <v>0.63972222199999995</v>
      </c>
      <c r="O220">
        <v>0</v>
      </c>
      <c r="P220">
        <v>1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4.1211221945911113E-2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4.1211221945911113E-2</v>
      </c>
    </row>
    <row r="221" spans="1:31" x14ac:dyDescent="0.25">
      <c r="A221">
        <v>2250787</v>
      </c>
      <c r="B221">
        <v>1</v>
      </c>
      <c r="C221" t="s">
        <v>80</v>
      </c>
      <c r="D221" t="s">
        <v>105</v>
      </c>
      <c r="E221" t="s">
        <v>177</v>
      </c>
      <c r="F221" t="s">
        <v>830</v>
      </c>
      <c r="G221" t="s">
        <v>235</v>
      </c>
      <c r="H221" t="s">
        <v>135</v>
      </c>
      <c r="I221" t="s">
        <v>136</v>
      </c>
      <c r="J221" t="s">
        <v>137</v>
      </c>
      <c r="K221" t="s">
        <v>138</v>
      </c>
      <c r="L221" t="s">
        <v>831</v>
      </c>
      <c r="M221" t="s">
        <v>832</v>
      </c>
      <c r="N221">
        <v>3.9341666659999999</v>
      </c>
      <c r="O221">
        <v>0</v>
      </c>
      <c r="P221">
        <v>39</v>
      </c>
      <c r="Q221">
        <v>0</v>
      </c>
      <c r="R221">
        <v>0</v>
      </c>
      <c r="S221">
        <v>0</v>
      </c>
      <c r="T221">
        <v>1</v>
      </c>
      <c r="U221">
        <v>0</v>
      </c>
      <c r="V221">
        <v>0</v>
      </c>
      <c r="W221">
        <v>0</v>
      </c>
      <c r="X221">
        <v>35.359017281903249</v>
      </c>
      <c r="Y221">
        <v>0</v>
      </c>
      <c r="Z221">
        <v>0</v>
      </c>
      <c r="AA221">
        <v>0</v>
      </c>
      <c r="AB221">
        <v>2.1127975322568564</v>
      </c>
      <c r="AC221">
        <v>0</v>
      </c>
      <c r="AD221">
        <v>0</v>
      </c>
      <c r="AE221">
        <v>37.471814814160105</v>
      </c>
    </row>
    <row r="222" spans="1:31" x14ac:dyDescent="0.25">
      <c r="A222">
        <v>2250807</v>
      </c>
      <c r="B222">
        <v>1</v>
      </c>
      <c r="C222" t="s">
        <v>80</v>
      </c>
      <c r="D222" t="s">
        <v>83</v>
      </c>
      <c r="E222" t="s">
        <v>182</v>
      </c>
      <c r="F222" t="s">
        <v>833</v>
      </c>
      <c r="G222" t="s">
        <v>143</v>
      </c>
      <c r="H222" t="s">
        <v>163</v>
      </c>
      <c r="I222" t="s">
        <v>136</v>
      </c>
      <c r="J222" t="s">
        <v>137</v>
      </c>
      <c r="K222" t="s">
        <v>144</v>
      </c>
      <c r="L222" t="s">
        <v>834</v>
      </c>
      <c r="M222" t="s">
        <v>835</v>
      </c>
      <c r="N222">
        <v>8.2816666659999996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29</v>
      </c>
      <c r="U222">
        <v>0</v>
      </c>
      <c r="V222">
        <v>1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745.7964141791042</v>
      </c>
      <c r="AC222">
        <v>0</v>
      </c>
      <c r="AD222">
        <v>374.00617940213812</v>
      </c>
      <c r="AE222">
        <v>1119.8025935812423</v>
      </c>
    </row>
    <row r="223" spans="1:31" x14ac:dyDescent="0.25">
      <c r="A223">
        <v>2250844</v>
      </c>
      <c r="B223">
        <v>1</v>
      </c>
      <c r="C223" t="s">
        <v>81</v>
      </c>
      <c r="D223" t="s">
        <v>113</v>
      </c>
      <c r="E223" t="s">
        <v>194</v>
      </c>
      <c r="F223" t="s">
        <v>836</v>
      </c>
      <c r="G223" t="s">
        <v>143</v>
      </c>
      <c r="H223" t="s">
        <v>135</v>
      </c>
      <c r="I223" t="s">
        <v>136</v>
      </c>
      <c r="J223" t="s">
        <v>137</v>
      </c>
      <c r="K223" t="s">
        <v>144</v>
      </c>
      <c r="L223" t="s">
        <v>837</v>
      </c>
      <c r="M223" t="s">
        <v>838</v>
      </c>
      <c r="N223">
        <v>8.8616666659999996</v>
      </c>
      <c r="O223">
        <v>0</v>
      </c>
      <c r="P223">
        <v>1</v>
      </c>
      <c r="Q223">
        <v>0</v>
      </c>
      <c r="R223">
        <v>1</v>
      </c>
      <c r="S223">
        <v>0</v>
      </c>
      <c r="T223">
        <v>1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9.4493567956480007E-2</v>
      </c>
      <c r="AA223">
        <v>0</v>
      </c>
      <c r="AB223">
        <v>1.5539819478360331</v>
      </c>
      <c r="AC223">
        <v>0</v>
      </c>
      <c r="AD223">
        <v>0</v>
      </c>
      <c r="AE223">
        <v>1.6484755157925131</v>
      </c>
    </row>
    <row r="224" spans="1:31" x14ac:dyDescent="0.25">
      <c r="A224">
        <v>2250993</v>
      </c>
      <c r="B224">
        <v>1</v>
      </c>
      <c r="C224" t="s">
        <v>80</v>
      </c>
      <c r="D224" t="s">
        <v>105</v>
      </c>
      <c r="E224" t="s">
        <v>177</v>
      </c>
      <c r="F224" t="s">
        <v>839</v>
      </c>
      <c r="G224" t="s">
        <v>235</v>
      </c>
      <c r="H224" t="s">
        <v>135</v>
      </c>
      <c r="I224" t="s">
        <v>136</v>
      </c>
      <c r="J224" t="s">
        <v>137</v>
      </c>
      <c r="K224" t="s">
        <v>138</v>
      </c>
      <c r="L224" t="s">
        <v>840</v>
      </c>
      <c r="M224" t="s">
        <v>841</v>
      </c>
      <c r="N224">
        <v>9.6483333330000001</v>
      </c>
      <c r="O224">
        <v>0</v>
      </c>
      <c r="P224">
        <v>38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105.96136614652892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105.96136614652892</v>
      </c>
    </row>
    <row r="225" spans="1:31" x14ac:dyDescent="0.25">
      <c r="A225">
        <v>2250919</v>
      </c>
      <c r="B225">
        <v>1</v>
      </c>
      <c r="C225" t="s">
        <v>80</v>
      </c>
      <c r="D225" t="s">
        <v>104</v>
      </c>
      <c r="E225" t="s">
        <v>132</v>
      </c>
      <c r="F225" t="s">
        <v>842</v>
      </c>
      <c r="G225" t="s">
        <v>148</v>
      </c>
      <c r="H225" t="s">
        <v>135</v>
      </c>
      <c r="I225" t="s">
        <v>136</v>
      </c>
      <c r="J225" t="s">
        <v>137</v>
      </c>
      <c r="K225" t="s">
        <v>138</v>
      </c>
      <c r="L225" t="s">
        <v>843</v>
      </c>
      <c r="M225" t="s">
        <v>844</v>
      </c>
      <c r="N225">
        <v>2.6808333329999998</v>
      </c>
      <c r="O225">
        <v>0</v>
      </c>
      <c r="P225">
        <v>1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8.1158028710849997E-2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8.1158028710849997E-2</v>
      </c>
    </row>
    <row r="226" spans="1:31" x14ac:dyDescent="0.25">
      <c r="A226">
        <v>2251059</v>
      </c>
      <c r="B226">
        <v>1</v>
      </c>
      <c r="C226" t="s">
        <v>81</v>
      </c>
      <c r="D226" t="s">
        <v>113</v>
      </c>
      <c r="E226" t="s">
        <v>132</v>
      </c>
      <c r="F226" t="s">
        <v>845</v>
      </c>
      <c r="G226" t="s">
        <v>148</v>
      </c>
      <c r="H226" t="s">
        <v>135</v>
      </c>
      <c r="I226" t="s">
        <v>136</v>
      </c>
      <c r="J226" t="s">
        <v>137</v>
      </c>
      <c r="K226" t="s">
        <v>138</v>
      </c>
      <c r="L226" t="s">
        <v>846</v>
      </c>
      <c r="M226" t="s">
        <v>847</v>
      </c>
      <c r="N226">
        <v>2.6816666659999999</v>
      </c>
      <c r="O226">
        <v>0</v>
      </c>
      <c r="P226">
        <v>1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0.64451363632330894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0.64451363632330894</v>
      </c>
    </row>
    <row r="227" spans="1:31" x14ac:dyDescent="0.25">
      <c r="A227">
        <v>2251105</v>
      </c>
      <c r="B227">
        <v>1</v>
      </c>
      <c r="C227" t="s">
        <v>81</v>
      </c>
      <c r="D227" t="s">
        <v>124</v>
      </c>
      <c r="E227" t="s">
        <v>194</v>
      </c>
      <c r="F227" t="s">
        <v>848</v>
      </c>
      <c r="G227" t="s">
        <v>179</v>
      </c>
      <c r="H227" t="s">
        <v>135</v>
      </c>
      <c r="I227" t="s">
        <v>136</v>
      </c>
      <c r="J227" t="s">
        <v>137</v>
      </c>
      <c r="K227" t="s">
        <v>138</v>
      </c>
      <c r="L227" t="s">
        <v>849</v>
      </c>
      <c r="M227" t="s">
        <v>850</v>
      </c>
      <c r="N227">
        <v>0.91249999999999998</v>
      </c>
      <c r="O227">
        <v>0</v>
      </c>
      <c r="P227">
        <v>179</v>
      </c>
      <c r="Q227">
        <v>0</v>
      </c>
      <c r="R227">
        <v>1</v>
      </c>
      <c r="S227">
        <v>0</v>
      </c>
      <c r="T227">
        <v>9</v>
      </c>
      <c r="U227">
        <v>0</v>
      </c>
      <c r="V227">
        <v>0</v>
      </c>
      <c r="W227">
        <v>0</v>
      </c>
      <c r="X227">
        <v>33.364270386627098</v>
      </c>
      <c r="Y227">
        <v>0</v>
      </c>
      <c r="Z227">
        <v>1.623391649008889E-3</v>
      </c>
      <c r="AA227">
        <v>0</v>
      </c>
      <c r="AB227">
        <v>1.5868154783367598</v>
      </c>
      <c r="AC227">
        <v>0</v>
      </c>
      <c r="AD227">
        <v>0</v>
      </c>
      <c r="AE227">
        <v>34.95270925661287</v>
      </c>
    </row>
    <row r="228" spans="1:31" x14ac:dyDescent="0.25">
      <c r="A228">
        <v>2250913</v>
      </c>
      <c r="B228">
        <v>1</v>
      </c>
      <c r="C228" t="s">
        <v>80</v>
      </c>
      <c r="D228" t="s">
        <v>99</v>
      </c>
      <c r="E228" t="s">
        <v>132</v>
      </c>
      <c r="F228" t="s">
        <v>851</v>
      </c>
      <c r="G228" t="s">
        <v>134</v>
      </c>
      <c r="H228" t="s">
        <v>135</v>
      </c>
      <c r="I228" t="s">
        <v>136</v>
      </c>
      <c r="J228" t="s">
        <v>137</v>
      </c>
      <c r="K228" t="s">
        <v>138</v>
      </c>
      <c r="L228" t="s">
        <v>852</v>
      </c>
      <c r="M228" t="s">
        <v>853</v>
      </c>
      <c r="N228">
        <v>3.6016666659999999</v>
      </c>
      <c r="O228">
        <v>0</v>
      </c>
      <c r="P228">
        <v>1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5.7983045470980002E-2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5.7983045470980002E-2</v>
      </c>
    </row>
    <row r="229" spans="1:31" x14ac:dyDescent="0.25">
      <c r="A229">
        <v>2251065</v>
      </c>
      <c r="B229">
        <v>1</v>
      </c>
      <c r="C229" t="s">
        <v>80</v>
      </c>
      <c r="D229" t="s">
        <v>99</v>
      </c>
      <c r="E229" t="s">
        <v>132</v>
      </c>
      <c r="F229" t="s">
        <v>854</v>
      </c>
      <c r="G229" t="s">
        <v>148</v>
      </c>
      <c r="H229" t="s">
        <v>135</v>
      </c>
      <c r="I229" t="s">
        <v>136</v>
      </c>
      <c r="J229" t="s">
        <v>137</v>
      </c>
      <c r="K229" t="s">
        <v>138</v>
      </c>
      <c r="L229" t="s">
        <v>855</v>
      </c>
      <c r="M229" t="s">
        <v>856</v>
      </c>
      <c r="N229">
        <v>1.8702777770000001</v>
      </c>
      <c r="O229">
        <v>0</v>
      </c>
      <c r="P229">
        <v>1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1.8247666471675199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1.8247666471675199</v>
      </c>
    </row>
    <row r="230" spans="1:31" x14ac:dyDescent="0.25">
      <c r="A230">
        <v>2250790</v>
      </c>
      <c r="B230">
        <v>1</v>
      </c>
      <c r="C230" t="s">
        <v>80</v>
      </c>
      <c r="D230" t="s">
        <v>87</v>
      </c>
      <c r="E230" t="s">
        <v>141</v>
      </c>
      <c r="F230" t="s">
        <v>857</v>
      </c>
      <c r="G230" t="s">
        <v>187</v>
      </c>
      <c r="H230" t="s">
        <v>135</v>
      </c>
      <c r="I230" t="s">
        <v>136</v>
      </c>
      <c r="J230" t="s">
        <v>137</v>
      </c>
      <c r="K230" t="s">
        <v>138</v>
      </c>
      <c r="L230" t="s">
        <v>858</v>
      </c>
      <c r="M230" t="s">
        <v>859</v>
      </c>
      <c r="N230">
        <v>2.5836111110000002</v>
      </c>
      <c r="O230">
        <v>0</v>
      </c>
      <c r="P230">
        <v>531</v>
      </c>
      <c r="Q230">
        <v>0</v>
      </c>
      <c r="R230">
        <v>0</v>
      </c>
      <c r="S230">
        <v>0</v>
      </c>
      <c r="T230">
        <v>124</v>
      </c>
      <c r="U230">
        <v>0</v>
      </c>
      <c r="V230">
        <v>0</v>
      </c>
      <c r="W230">
        <v>0</v>
      </c>
      <c r="X230">
        <v>318.2044741831196</v>
      </c>
      <c r="Y230">
        <v>0</v>
      </c>
      <c r="Z230">
        <v>0</v>
      </c>
      <c r="AA230">
        <v>0</v>
      </c>
      <c r="AB230">
        <v>155.00260166407475</v>
      </c>
      <c r="AC230">
        <v>0</v>
      </c>
      <c r="AD230">
        <v>0</v>
      </c>
      <c r="AE230">
        <v>473.20707584719435</v>
      </c>
    </row>
    <row r="231" spans="1:31" x14ac:dyDescent="0.25">
      <c r="A231">
        <v>2251002</v>
      </c>
      <c r="B231">
        <v>1</v>
      </c>
      <c r="C231" t="s">
        <v>81</v>
      </c>
      <c r="D231" t="s">
        <v>123</v>
      </c>
      <c r="E231" t="s">
        <v>194</v>
      </c>
      <c r="F231" t="s">
        <v>860</v>
      </c>
      <c r="G231" t="s">
        <v>179</v>
      </c>
      <c r="H231" t="s">
        <v>135</v>
      </c>
      <c r="I231" t="s">
        <v>136</v>
      </c>
      <c r="J231" t="s">
        <v>137</v>
      </c>
      <c r="K231" t="s">
        <v>138</v>
      </c>
      <c r="L231" t="s">
        <v>861</v>
      </c>
      <c r="M231" t="s">
        <v>862</v>
      </c>
      <c r="N231">
        <v>0.79694444399999997</v>
      </c>
      <c r="O231">
        <v>0</v>
      </c>
      <c r="P231">
        <v>0</v>
      </c>
      <c r="Q231">
        <v>0</v>
      </c>
      <c r="R231">
        <v>19</v>
      </c>
      <c r="S231">
        <v>0</v>
      </c>
      <c r="T231">
        <v>4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11.548906293842942</v>
      </c>
      <c r="AA231">
        <v>0</v>
      </c>
      <c r="AB231">
        <v>0.81311866726207205</v>
      </c>
      <c r="AC231">
        <v>0</v>
      </c>
      <c r="AD231">
        <v>0</v>
      </c>
      <c r="AE231">
        <v>12.362024961105014</v>
      </c>
    </row>
    <row r="232" spans="1:31" x14ac:dyDescent="0.25">
      <c r="A232">
        <v>2250810</v>
      </c>
      <c r="B232">
        <v>1</v>
      </c>
      <c r="C232" t="s">
        <v>81</v>
      </c>
      <c r="D232" t="s">
        <v>120</v>
      </c>
      <c r="E232" t="s">
        <v>182</v>
      </c>
      <c r="F232" t="s">
        <v>863</v>
      </c>
      <c r="G232" t="s">
        <v>196</v>
      </c>
      <c r="H232" t="s">
        <v>163</v>
      </c>
      <c r="I232" t="s">
        <v>136</v>
      </c>
      <c r="J232" t="s">
        <v>137</v>
      </c>
      <c r="K232" t="s">
        <v>144</v>
      </c>
      <c r="L232" t="s">
        <v>864</v>
      </c>
      <c r="M232" t="s">
        <v>865</v>
      </c>
      <c r="N232">
        <v>0.71833333300000002</v>
      </c>
      <c r="O232">
        <v>0</v>
      </c>
      <c r="P232">
        <v>211</v>
      </c>
      <c r="Q232">
        <v>0</v>
      </c>
      <c r="R232">
        <v>3</v>
      </c>
      <c r="S232">
        <v>0</v>
      </c>
      <c r="T232">
        <v>12</v>
      </c>
      <c r="U232">
        <v>0</v>
      </c>
      <c r="V232">
        <v>0</v>
      </c>
      <c r="W232">
        <v>0</v>
      </c>
      <c r="X232">
        <v>42.938939060718297</v>
      </c>
      <c r="Y232">
        <v>0</v>
      </c>
      <c r="Z232">
        <v>0.48724193546152994</v>
      </c>
      <c r="AA232">
        <v>0</v>
      </c>
      <c r="AB232">
        <v>5.5597740989459368</v>
      </c>
      <c r="AC232">
        <v>0</v>
      </c>
      <c r="AD232">
        <v>0</v>
      </c>
      <c r="AE232">
        <v>48.985955095125767</v>
      </c>
    </row>
    <row r="233" spans="1:31" x14ac:dyDescent="0.25">
      <c r="A233">
        <v>2250982</v>
      </c>
      <c r="B233">
        <v>1</v>
      </c>
      <c r="C233" t="s">
        <v>80</v>
      </c>
      <c r="D233" t="s">
        <v>96</v>
      </c>
      <c r="E233" t="s">
        <v>132</v>
      </c>
      <c r="F233" t="s">
        <v>866</v>
      </c>
      <c r="G233" t="s">
        <v>170</v>
      </c>
      <c r="H233" t="s">
        <v>135</v>
      </c>
      <c r="I233" t="s">
        <v>136</v>
      </c>
      <c r="J233" t="s">
        <v>137</v>
      </c>
      <c r="K233" t="s">
        <v>138</v>
      </c>
      <c r="L233" t="s">
        <v>867</v>
      </c>
      <c r="M233" t="s">
        <v>868</v>
      </c>
      <c r="N233">
        <v>2.5347222220000001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1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2.3632342151826387</v>
      </c>
      <c r="AC233">
        <v>0</v>
      </c>
      <c r="AD233">
        <v>0</v>
      </c>
      <c r="AE233">
        <v>2.3632342151826387</v>
      </c>
    </row>
    <row r="234" spans="1:31" x14ac:dyDescent="0.25">
      <c r="A234">
        <v>2250853</v>
      </c>
      <c r="B234">
        <v>1</v>
      </c>
      <c r="C234" t="s">
        <v>81</v>
      </c>
      <c r="D234" t="s">
        <v>119</v>
      </c>
      <c r="E234" t="s">
        <v>194</v>
      </c>
      <c r="F234" t="s">
        <v>869</v>
      </c>
      <c r="G234" t="s">
        <v>390</v>
      </c>
      <c r="H234" t="s">
        <v>135</v>
      </c>
      <c r="I234" t="s">
        <v>136</v>
      </c>
      <c r="J234" t="s">
        <v>137</v>
      </c>
      <c r="K234" t="s">
        <v>138</v>
      </c>
      <c r="L234" t="s">
        <v>870</v>
      </c>
      <c r="M234" t="s">
        <v>871</v>
      </c>
      <c r="N234">
        <v>1.5861111109999999</v>
      </c>
      <c r="O234">
        <v>0</v>
      </c>
      <c r="P234">
        <v>8</v>
      </c>
      <c r="Q234">
        <v>0</v>
      </c>
      <c r="R234">
        <v>5</v>
      </c>
      <c r="S234">
        <v>0</v>
      </c>
      <c r="T234">
        <v>1</v>
      </c>
      <c r="U234">
        <v>0</v>
      </c>
      <c r="V234">
        <v>0</v>
      </c>
      <c r="W234">
        <v>0</v>
      </c>
      <c r="X234">
        <v>1.4611419549822819</v>
      </c>
      <c r="Y234">
        <v>0</v>
      </c>
      <c r="Z234">
        <v>1.2483732701421331</v>
      </c>
      <c r="AA234">
        <v>0</v>
      </c>
      <c r="AB234">
        <v>0.43710604432646666</v>
      </c>
      <c r="AC234">
        <v>0</v>
      </c>
      <c r="AD234">
        <v>0</v>
      </c>
      <c r="AE234">
        <v>3.1466212694508813</v>
      </c>
    </row>
    <row r="235" spans="1:31" x14ac:dyDescent="0.25">
      <c r="A235">
        <v>2251102</v>
      </c>
      <c r="B235">
        <v>1</v>
      </c>
      <c r="C235" t="s">
        <v>81</v>
      </c>
      <c r="D235" t="s">
        <v>128</v>
      </c>
      <c r="E235" t="s">
        <v>141</v>
      </c>
      <c r="F235" t="s">
        <v>872</v>
      </c>
      <c r="G235" t="s">
        <v>187</v>
      </c>
      <c r="H235" t="s">
        <v>135</v>
      </c>
      <c r="I235" t="s">
        <v>136</v>
      </c>
      <c r="J235" t="s">
        <v>137</v>
      </c>
      <c r="K235" t="s">
        <v>138</v>
      </c>
      <c r="L235" t="s">
        <v>873</v>
      </c>
      <c r="M235" t="s">
        <v>874</v>
      </c>
      <c r="N235">
        <v>0.90249999999999997</v>
      </c>
      <c r="O235">
        <v>0</v>
      </c>
      <c r="P235">
        <v>117</v>
      </c>
      <c r="Q235">
        <v>0</v>
      </c>
      <c r="R235">
        <v>4</v>
      </c>
      <c r="S235">
        <v>0</v>
      </c>
      <c r="T235">
        <v>12</v>
      </c>
      <c r="U235">
        <v>0</v>
      </c>
      <c r="V235">
        <v>0</v>
      </c>
      <c r="W235">
        <v>0</v>
      </c>
      <c r="X235">
        <v>11.761745435439037</v>
      </c>
      <c r="Y235">
        <v>0</v>
      </c>
      <c r="Z235">
        <v>2.3224156613031113</v>
      </c>
      <c r="AA235">
        <v>0</v>
      </c>
      <c r="AB235">
        <v>0.86763222819401342</v>
      </c>
      <c r="AC235">
        <v>0</v>
      </c>
      <c r="AD235">
        <v>0</v>
      </c>
      <c r="AE235">
        <v>14.951793324936162</v>
      </c>
    </row>
    <row r="236" spans="1:31" x14ac:dyDescent="0.25">
      <c r="A236">
        <v>2250939</v>
      </c>
      <c r="B236">
        <v>1</v>
      </c>
      <c r="C236" t="s">
        <v>81</v>
      </c>
      <c r="D236" t="s">
        <v>128</v>
      </c>
      <c r="E236" t="s">
        <v>132</v>
      </c>
      <c r="F236" t="s">
        <v>875</v>
      </c>
      <c r="G236" t="s">
        <v>134</v>
      </c>
      <c r="H236" t="s">
        <v>135</v>
      </c>
      <c r="I236" t="s">
        <v>136</v>
      </c>
      <c r="J236" t="s">
        <v>137</v>
      </c>
      <c r="K236" t="s">
        <v>138</v>
      </c>
      <c r="L236" t="s">
        <v>876</v>
      </c>
      <c r="M236" t="s">
        <v>877</v>
      </c>
      <c r="N236">
        <v>1.260277777</v>
      </c>
      <c r="O236">
        <v>0</v>
      </c>
      <c r="P236">
        <v>3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0.61818164913353346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0.61818164913353346</v>
      </c>
    </row>
    <row r="237" spans="1:31" x14ac:dyDescent="0.25">
      <c r="A237">
        <v>2250996</v>
      </c>
      <c r="B237">
        <v>1</v>
      </c>
      <c r="C237" t="s">
        <v>80</v>
      </c>
      <c r="D237" t="s">
        <v>97</v>
      </c>
      <c r="E237" t="s">
        <v>132</v>
      </c>
      <c r="F237" t="s">
        <v>878</v>
      </c>
      <c r="G237" t="s">
        <v>148</v>
      </c>
      <c r="H237" t="s">
        <v>135</v>
      </c>
      <c r="I237" t="s">
        <v>136</v>
      </c>
      <c r="J237" t="s">
        <v>137</v>
      </c>
      <c r="K237" t="s">
        <v>138</v>
      </c>
      <c r="L237" t="s">
        <v>879</v>
      </c>
      <c r="M237" t="s">
        <v>880</v>
      </c>
      <c r="N237">
        <v>1.338333333</v>
      </c>
      <c r="O237">
        <v>0</v>
      </c>
      <c r="P237">
        <v>1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0.76122413376893339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0.76122413376893339</v>
      </c>
    </row>
    <row r="238" spans="1:31" x14ac:dyDescent="0.25">
      <c r="A238">
        <v>2251062</v>
      </c>
      <c r="B238">
        <v>1</v>
      </c>
      <c r="C238" t="s">
        <v>81</v>
      </c>
      <c r="D238" t="s">
        <v>127</v>
      </c>
      <c r="E238" t="s">
        <v>161</v>
      </c>
      <c r="F238" t="s">
        <v>881</v>
      </c>
      <c r="G238" t="s">
        <v>174</v>
      </c>
      <c r="H238" t="s">
        <v>163</v>
      </c>
      <c r="I238" t="s">
        <v>136</v>
      </c>
      <c r="J238" t="s">
        <v>137</v>
      </c>
      <c r="K238" t="s">
        <v>138</v>
      </c>
      <c r="L238" t="s">
        <v>882</v>
      </c>
      <c r="M238" t="s">
        <v>883</v>
      </c>
      <c r="N238">
        <v>1.8658333330000001</v>
      </c>
      <c r="O238">
        <v>3</v>
      </c>
      <c r="P238">
        <v>59</v>
      </c>
      <c r="Q238">
        <v>95</v>
      </c>
      <c r="R238">
        <v>89</v>
      </c>
      <c r="S238">
        <v>2</v>
      </c>
      <c r="T238">
        <v>7</v>
      </c>
      <c r="U238">
        <v>1</v>
      </c>
      <c r="V238">
        <v>1</v>
      </c>
      <c r="W238">
        <v>0.95353242804577343</v>
      </c>
      <c r="X238">
        <v>24.86678764695009</v>
      </c>
      <c r="Y238">
        <v>95.612653398346339</v>
      </c>
      <c r="Z238">
        <v>123.07141483555858</v>
      </c>
      <c r="AA238">
        <v>12.35823403030926</v>
      </c>
      <c r="AB238">
        <v>4.7536729317834885</v>
      </c>
      <c r="AC238">
        <v>180.40986811251275</v>
      </c>
      <c r="AD238">
        <v>0</v>
      </c>
      <c r="AE238">
        <v>442.02616338350629</v>
      </c>
    </row>
    <row r="239" spans="1:31" x14ac:dyDescent="0.25">
      <c r="A239">
        <v>2251039</v>
      </c>
      <c r="B239">
        <v>1</v>
      </c>
      <c r="C239" t="s">
        <v>80</v>
      </c>
      <c r="D239" t="s">
        <v>106</v>
      </c>
      <c r="E239" t="s">
        <v>194</v>
      </c>
      <c r="F239" t="s">
        <v>884</v>
      </c>
      <c r="G239" t="s">
        <v>885</v>
      </c>
      <c r="H239" t="s">
        <v>135</v>
      </c>
      <c r="I239" t="s">
        <v>136</v>
      </c>
      <c r="J239" t="s">
        <v>137</v>
      </c>
      <c r="K239" t="s">
        <v>138</v>
      </c>
      <c r="L239" t="s">
        <v>886</v>
      </c>
      <c r="M239" t="s">
        <v>887</v>
      </c>
      <c r="N239">
        <v>1.5672222220000001</v>
      </c>
      <c r="O239">
        <v>0</v>
      </c>
      <c r="P239">
        <v>3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0.33992676126401999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0.33992676126401999</v>
      </c>
    </row>
    <row r="240" spans="1:31" x14ac:dyDescent="0.25">
      <c r="A240">
        <v>2251079</v>
      </c>
      <c r="B240">
        <v>1</v>
      </c>
      <c r="C240" t="s">
        <v>80</v>
      </c>
      <c r="D240" t="s">
        <v>93</v>
      </c>
      <c r="E240" t="s">
        <v>194</v>
      </c>
      <c r="F240" t="s">
        <v>888</v>
      </c>
      <c r="G240" t="s">
        <v>390</v>
      </c>
      <c r="H240" t="s">
        <v>135</v>
      </c>
      <c r="I240" t="s">
        <v>136</v>
      </c>
      <c r="J240" t="s">
        <v>137</v>
      </c>
      <c r="K240" t="s">
        <v>138</v>
      </c>
      <c r="L240" t="s">
        <v>889</v>
      </c>
      <c r="M240" t="s">
        <v>890</v>
      </c>
      <c r="N240">
        <v>2.84</v>
      </c>
      <c r="O240">
        <v>0</v>
      </c>
      <c r="P240">
        <v>1</v>
      </c>
      <c r="Q240">
        <v>0</v>
      </c>
      <c r="R240">
        <v>7</v>
      </c>
      <c r="S240">
        <v>0</v>
      </c>
      <c r="T240">
        <v>1</v>
      </c>
      <c r="U240">
        <v>0</v>
      </c>
      <c r="V240">
        <v>0</v>
      </c>
      <c r="W240">
        <v>0</v>
      </c>
      <c r="X240">
        <v>3.1979893147955196</v>
      </c>
      <c r="Y240">
        <v>0</v>
      </c>
      <c r="Z240">
        <v>13.037579376106928</v>
      </c>
      <c r="AA240">
        <v>0</v>
      </c>
      <c r="AB240">
        <v>0.9234199893116799</v>
      </c>
      <c r="AC240">
        <v>0</v>
      </c>
      <c r="AD240">
        <v>0</v>
      </c>
      <c r="AE240">
        <v>17.158988680214126</v>
      </c>
    </row>
    <row r="241" spans="1:31" x14ac:dyDescent="0.25">
      <c r="A241">
        <v>2250830</v>
      </c>
      <c r="B241">
        <v>1</v>
      </c>
      <c r="C241" t="s">
        <v>80</v>
      </c>
      <c r="D241" t="s">
        <v>84</v>
      </c>
      <c r="E241" t="s">
        <v>194</v>
      </c>
      <c r="F241" t="s">
        <v>891</v>
      </c>
      <c r="G241" t="s">
        <v>143</v>
      </c>
      <c r="H241" t="s">
        <v>135</v>
      </c>
      <c r="I241" t="s">
        <v>136</v>
      </c>
      <c r="J241" t="s">
        <v>137</v>
      </c>
      <c r="K241" t="s">
        <v>144</v>
      </c>
      <c r="L241" t="s">
        <v>892</v>
      </c>
      <c r="M241" t="s">
        <v>893</v>
      </c>
      <c r="N241">
        <v>7.250555555</v>
      </c>
      <c r="O241">
        <v>0</v>
      </c>
      <c r="P241">
        <v>8</v>
      </c>
      <c r="Q241">
        <v>0</v>
      </c>
      <c r="R241">
        <v>0</v>
      </c>
      <c r="S241">
        <v>0</v>
      </c>
      <c r="T241">
        <v>15</v>
      </c>
      <c r="U241">
        <v>0</v>
      </c>
      <c r="V241">
        <v>0</v>
      </c>
      <c r="W241">
        <v>0</v>
      </c>
      <c r="X241">
        <v>19.890203457574565</v>
      </c>
      <c r="Y241">
        <v>0</v>
      </c>
      <c r="Z241">
        <v>0</v>
      </c>
      <c r="AA241">
        <v>0</v>
      </c>
      <c r="AB241">
        <v>85.933725128032975</v>
      </c>
      <c r="AC241">
        <v>0</v>
      </c>
      <c r="AD241">
        <v>0</v>
      </c>
      <c r="AE241">
        <v>105.82392858560755</v>
      </c>
    </row>
    <row r="242" spans="1:31" x14ac:dyDescent="0.25">
      <c r="A242">
        <v>2251022</v>
      </c>
      <c r="B242">
        <v>1</v>
      </c>
      <c r="C242" t="s">
        <v>81</v>
      </c>
      <c r="D242" t="s">
        <v>120</v>
      </c>
      <c r="E242" t="s">
        <v>177</v>
      </c>
      <c r="F242" t="s">
        <v>894</v>
      </c>
      <c r="G242" t="s">
        <v>215</v>
      </c>
      <c r="H242" t="s">
        <v>135</v>
      </c>
      <c r="I242" t="s">
        <v>136</v>
      </c>
      <c r="J242" t="s">
        <v>137</v>
      </c>
      <c r="K242" t="s">
        <v>138</v>
      </c>
      <c r="L242" t="s">
        <v>895</v>
      </c>
      <c r="M242" t="s">
        <v>896</v>
      </c>
      <c r="N242">
        <v>2.4183333330000001</v>
      </c>
      <c r="O242">
        <v>0</v>
      </c>
      <c r="P242">
        <v>210</v>
      </c>
      <c r="Q242">
        <v>0</v>
      </c>
      <c r="R242">
        <v>1</v>
      </c>
      <c r="S242">
        <v>0</v>
      </c>
      <c r="T242">
        <v>24</v>
      </c>
      <c r="U242">
        <v>0</v>
      </c>
      <c r="V242">
        <v>0</v>
      </c>
      <c r="W242">
        <v>0</v>
      </c>
      <c r="X242">
        <v>170.18777812586413</v>
      </c>
      <c r="Y242">
        <v>0</v>
      </c>
      <c r="Z242">
        <v>3.9870912972737774E-2</v>
      </c>
      <c r="AA242">
        <v>0</v>
      </c>
      <c r="AB242">
        <v>55.863836504736589</v>
      </c>
      <c r="AC242">
        <v>0</v>
      </c>
      <c r="AD242">
        <v>0</v>
      </c>
      <c r="AE242">
        <v>226.09148554357344</v>
      </c>
    </row>
    <row r="243" spans="1:31" x14ac:dyDescent="0.25">
      <c r="A243">
        <v>2250813</v>
      </c>
      <c r="B243">
        <v>1</v>
      </c>
      <c r="C243" t="s">
        <v>81</v>
      </c>
      <c r="D243" t="s">
        <v>112</v>
      </c>
      <c r="E243" t="s">
        <v>273</v>
      </c>
      <c r="F243" t="s">
        <v>897</v>
      </c>
      <c r="G243" t="s">
        <v>196</v>
      </c>
      <c r="H243" t="s">
        <v>163</v>
      </c>
      <c r="I243" t="s">
        <v>136</v>
      </c>
      <c r="J243" t="s">
        <v>137</v>
      </c>
      <c r="K243" t="s">
        <v>144</v>
      </c>
      <c r="L243" t="s">
        <v>898</v>
      </c>
      <c r="M243" t="s">
        <v>899</v>
      </c>
      <c r="N243">
        <v>8.3588888879999992</v>
      </c>
      <c r="O243">
        <v>3</v>
      </c>
      <c r="P243">
        <v>940</v>
      </c>
      <c r="Q243">
        <v>101</v>
      </c>
      <c r="R243">
        <v>321</v>
      </c>
      <c r="S243">
        <v>15</v>
      </c>
      <c r="T243">
        <v>118</v>
      </c>
      <c r="U243">
        <v>1</v>
      </c>
      <c r="V243">
        <v>0</v>
      </c>
      <c r="W243">
        <v>3.7806198445638555</v>
      </c>
      <c r="X243">
        <v>1039.7254172433688</v>
      </c>
      <c r="Y243">
        <v>456.46330649782954</v>
      </c>
      <c r="Z243">
        <v>362.88548289057985</v>
      </c>
      <c r="AA243">
        <v>481.25312131539221</v>
      </c>
      <c r="AB243">
        <v>176.88114412547066</v>
      </c>
      <c r="AC243">
        <v>23.909228856873405</v>
      </c>
      <c r="AD243">
        <v>0</v>
      </c>
      <c r="AE243">
        <v>2544.8983207740785</v>
      </c>
    </row>
    <row r="244" spans="1:31" x14ac:dyDescent="0.25">
      <c r="A244">
        <v>2250956</v>
      </c>
      <c r="B244">
        <v>1</v>
      </c>
      <c r="C244" t="s">
        <v>80</v>
      </c>
      <c r="D244" t="s">
        <v>100</v>
      </c>
      <c r="E244" t="s">
        <v>132</v>
      </c>
      <c r="F244" t="s">
        <v>900</v>
      </c>
      <c r="G244" t="s">
        <v>148</v>
      </c>
      <c r="H244" t="s">
        <v>135</v>
      </c>
      <c r="I244" t="s">
        <v>136</v>
      </c>
      <c r="J244" t="s">
        <v>137</v>
      </c>
      <c r="K244" t="s">
        <v>138</v>
      </c>
      <c r="L244" t="s">
        <v>901</v>
      </c>
      <c r="M244" t="s">
        <v>902</v>
      </c>
      <c r="N244">
        <v>3.6041666659999998</v>
      </c>
      <c r="O244">
        <v>0</v>
      </c>
      <c r="P244">
        <v>1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1.5419498637913067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1.5419498637913067</v>
      </c>
    </row>
    <row r="245" spans="1:31" x14ac:dyDescent="0.25">
      <c r="A245">
        <v>2250936</v>
      </c>
      <c r="B245">
        <v>1</v>
      </c>
      <c r="C245" t="s">
        <v>80</v>
      </c>
      <c r="D245" t="s">
        <v>90</v>
      </c>
      <c r="E245" t="s">
        <v>132</v>
      </c>
      <c r="F245" t="s">
        <v>903</v>
      </c>
      <c r="G245" t="s">
        <v>148</v>
      </c>
      <c r="H245" t="s">
        <v>135</v>
      </c>
      <c r="I245" t="s">
        <v>136</v>
      </c>
      <c r="J245" t="s">
        <v>137</v>
      </c>
      <c r="K245" t="s">
        <v>138</v>
      </c>
      <c r="L245" t="s">
        <v>904</v>
      </c>
      <c r="M245" t="s">
        <v>905</v>
      </c>
      <c r="N245">
        <v>0.92111111099999998</v>
      </c>
      <c r="O245">
        <v>0</v>
      </c>
      <c r="P245">
        <v>5</v>
      </c>
      <c r="Q245">
        <v>0</v>
      </c>
      <c r="R245">
        <v>0</v>
      </c>
      <c r="S245">
        <v>0</v>
      </c>
      <c r="T245">
        <v>1</v>
      </c>
      <c r="U245">
        <v>0</v>
      </c>
      <c r="V245">
        <v>0</v>
      </c>
      <c r="W245">
        <v>0</v>
      </c>
      <c r="X245">
        <v>0.73161829037422221</v>
      </c>
      <c r="Y245">
        <v>0</v>
      </c>
      <c r="Z245">
        <v>0</v>
      </c>
      <c r="AA245">
        <v>0</v>
      </c>
      <c r="AB245">
        <v>8.6309373188080019E-2</v>
      </c>
      <c r="AC245">
        <v>0</v>
      </c>
      <c r="AD245">
        <v>0</v>
      </c>
      <c r="AE245">
        <v>0.81792766356230229</v>
      </c>
    </row>
    <row r="246" spans="1:31" x14ac:dyDescent="0.25">
      <c r="A246">
        <v>2250836</v>
      </c>
      <c r="B246">
        <v>1</v>
      </c>
      <c r="C246" t="s">
        <v>80</v>
      </c>
      <c r="D246" t="s">
        <v>96</v>
      </c>
      <c r="E246" t="s">
        <v>132</v>
      </c>
      <c r="F246" t="s">
        <v>906</v>
      </c>
      <c r="G246" t="s">
        <v>148</v>
      </c>
      <c r="H246" t="s">
        <v>135</v>
      </c>
      <c r="I246" t="s">
        <v>136</v>
      </c>
      <c r="J246" t="s">
        <v>137</v>
      </c>
      <c r="K246" t="s">
        <v>138</v>
      </c>
      <c r="L246" t="s">
        <v>907</v>
      </c>
      <c r="M246" t="s">
        <v>908</v>
      </c>
      <c r="N246">
        <v>0.95027777700000005</v>
      </c>
      <c r="O246">
        <v>0</v>
      </c>
      <c r="P246">
        <v>0</v>
      </c>
      <c r="Q246">
        <v>0</v>
      </c>
      <c r="R246">
        <v>1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0.34596141680426667</v>
      </c>
      <c r="AA246">
        <v>0</v>
      </c>
      <c r="AB246">
        <v>0</v>
      </c>
      <c r="AC246">
        <v>0</v>
      </c>
      <c r="AD246">
        <v>0</v>
      </c>
      <c r="AE246">
        <v>0.34596141680426667</v>
      </c>
    </row>
    <row r="247" spans="1:31" x14ac:dyDescent="0.25">
      <c r="A247">
        <v>2250793</v>
      </c>
      <c r="B247">
        <v>1</v>
      </c>
      <c r="C247" t="s">
        <v>80</v>
      </c>
      <c r="D247" t="s">
        <v>83</v>
      </c>
      <c r="E247" t="s">
        <v>182</v>
      </c>
      <c r="F247" t="s">
        <v>909</v>
      </c>
      <c r="G247" t="s">
        <v>143</v>
      </c>
      <c r="H247" t="s">
        <v>163</v>
      </c>
      <c r="I247" t="s">
        <v>136</v>
      </c>
      <c r="J247" t="s">
        <v>137</v>
      </c>
      <c r="K247" t="s">
        <v>144</v>
      </c>
      <c r="L247" t="s">
        <v>910</v>
      </c>
      <c r="M247" t="s">
        <v>911</v>
      </c>
      <c r="N247">
        <v>7.9386111110000002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1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2767.5603674238823</v>
      </c>
      <c r="AD247">
        <v>0</v>
      </c>
      <c r="AE247">
        <v>2767.5603674238823</v>
      </c>
    </row>
    <row r="248" spans="1:31" x14ac:dyDescent="0.25">
      <c r="A248">
        <v>2250893</v>
      </c>
      <c r="B248">
        <v>1</v>
      </c>
      <c r="C248" t="s">
        <v>81</v>
      </c>
      <c r="D248" t="s">
        <v>115</v>
      </c>
      <c r="E248" t="s">
        <v>161</v>
      </c>
      <c r="F248" t="s">
        <v>912</v>
      </c>
      <c r="G248" t="s">
        <v>174</v>
      </c>
      <c r="H248" t="s">
        <v>163</v>
      </c>
      <c r="I248" t="s">
        <v>261</v>
      </c>
      <c r="J248" t="s">
        <v>137</v>
      </c>
      <c r="K248" t="s">
        <v>138</v>
      </c>
      <c r="L248" t="s">
        <v>913</v>
      </c>
      <c r="M248" t="s">
        <v>914</v>
      </c>
      <c r="N248">
        <v>1.6944443999999999E-2</v>
      </c>
      <c r="O248">
        <v>0</v>
      </c>
      <c r="P248">
        <v>408</v>
      </c>
      <c r="Q248">
        <v>2</v>
      </c>
      <c r="R248">
        <v>18</v>
      </c>
      <c r="S248">
        <v>1</v>
      </c>
      <c r="T248">
        <v>25</v>
      </c>
      <c r="U248">
        <v>0</v>
      </c>
      <c r="V248">
        <v>0</v>
      </c>
      <c r="W248">
        <v>0</v>
      </c>
      <c r="X248">
        <v>0.49579492173501344</v>
      </c>
      <c r="Y248">
        <v>6.6801779888106677E-2</v>
      </c>
      <c r="Z248">
        <v>5.1358265900555006E-2</v>
      </c>
      <c r="AA248">
        <v>1.7311554057319448E-2</v>
      </c>
      <c r="AB248">
        <v>6.9318146393701138E-2</v>
      </c>
      <c r="AC248">
        <v>0</v>
      </c>
      <c r="AD248">
        <v>0</v>
      </c>
      <c r="AE248">
        <v>0.70058466797469576</v>
      </c>
    </row>
    <row r="249" spans="1:31" x14ac:dyDescent="0.25">
      <c r="A249">
        <v>2250899</v>
      </c>
      <c r="B249">
        <v>1</v>
      </c>
      <c r="C249" t="s">
        <v>81</v>
      </c>
      <c r="D249" t="s">
        <v>128</v>
      </c>
      <c r="E249" t="s">
        <v>132</v>
      </c>
      <c r="F249" t="s">
        <v>915</v>
      </c>
      <c r="G249" t="s">
        <v>191</v>
      </c>
      <c r="H249" t="s">
        <v>135</v>
      </c>
      <c r="I249" t="s">
        <v>136</v>
      </c>
      <c r="J249" t="s">
        <v>137</v>
      </c>
      <c r="K249" t="s">
        <v>138</v>
      </c>
      <c r="L249" t="s">
        <v>916</v>
      </c>
      <c r="M249" t="s">
        <v>917</v>
      </c>
      <c r="N249">
        <v>1.5</v>
      </c>
      <c r="O249">
        <v>0</v>
      </c>
      <c r="P249">
        <v>7</v>
      </c>
      <c r="Q249">
        <v>0</v>
      </c>
      <c r="R249">
        <v>0</v>
      </c>
      <c r="S249">
        <v>0</v>
      </c>
      <c r="T249">
        <v>1</v>
      </c>
      <c r="U249">
        <v>0</v>
      </c>
      <c r="V249">
        <v>0</v>
      </c>
      <c r="W249">
        <v>0</v>
      </c>
      <c r="X249">
        <v>3.1982722231539231</v>
      </c>
      <c r="Y249">
        <v>0</v>
      </c>
      <c r="Z249">
        <v>0</v>
      </c>
      <c r="AA249">
        <v>0</v>
      </c>
      <c r="AB249">
        <v>1.2069419380376398</v>
      </c>
      <c r="AC249">
        <v>0</v>
      </c>
      <c r="AD249">
        <v>0</v>
      </c>
      <c r="AE249">
        <v>4.4052141611915632</v>
      </c>
    </row>
    <row r="250" spans="1:31" x14ac:dyDescent="0.25">
      <c r="A250">
        <v>2250999</v>
      </c>
      <c r="B250">
        <v>1</v>
      </c>
      <c r="C250" t="s">
        <v>80</v>
      </c>
      <c r="D250" t="s">
        <v>96</v>
      </c>
      <c r="E250" t="s">
        <v>194</v>
      </c>
      <c r="F250" t="s">
        <v>918</v>
      </c>
      <c r="G250" t="s">
        <v>472</v>
      </c>
      <c r="H250" t="s">
        <v>135</v>
      </c>
      <c r="I250" t="s">
        <v>136</v>
      </c>
      <c r="J250" t="s">
        <v>137</v>
      </c>
      <c r="K250" t="s">
        <v>138</v>
      </c>
      <c r="L250" t="s">
        <v>919</v>
      </c>
      <c r="M250" t="s">
        <v>920</v>
      </c>
      <c r="N250">
        <v>2.596944444</v>
      </c>
      <c r="O250">
        <v>0</v>
      </c>
      <c r="P250">
        <v>36</v>
      </c>
      <c r="Q250">
        <v>0</v>
      </c>
      <c r="R250">
        <v>0</v>
      </c>
      <c r="S250">
        <v>0</v>
      </c>
      <c r="T250">
        <v>3</v>
      </c>
      <c r="U250">
        <v>0</v>
      </c>
      <c r="V250">
        <v>0</v>
      </c>
      <c r="W250">
        <v>0</v>
      </c>
      <c r="X250">
        <v>15.536480388438237</v>
      </c>
      <c r="Y250">
        <v>0</v>
      </c>
      <c r="Z250">
        <v>0</v>
      </c>
      <c r="AA250">
        <v>0</v>
      </c>
      <c r="AB250">
        <v>12.243451750130022</v>
      </c>
      <c r="AC250">
        <v>0</v>
      </c>
      <c r="AD250">
        <v>0</v>
      </c>
      <c r="AE250">
        <v>27.77993213856826</v>
      </c>
    </row>
    <row r="251" spans="1:31" x14ac:dyDescent="0.25">
      <c r="A251">
        <v>2251042</v>
      </c>
      <c r="B251">
        <v>1</v>
      </c>
      <c r="C251" t="s">
        <v>80</v>
      </c>
      <c r="D251" t="s">
        <v>94</v>
      </c>
      <c r="E251" t="s">
        <v>273</v>
      </c>
      <c r="F251" t="s">
        <v>921</v>
      </c>
      <c r="G251" t="s">
        <v>174</v>
      </c>
      <c r="H251" t="s">
        <v>163</v>
      </c>
      <c r="I251" t="s">
        <v>136</v>
      </c>
      <c r="J251" t="s">
        <v>137</v>
      </c>
      <c r="K251" t="s">
        <v>138</v>
      </c>
      <c r="L251" t="s">
        <v>922</v>
      </c>
      <c r="M251" t="s">
        <v>923</v>
      </c>
      <c r="N251">
        <v>1.6058333330000001</v>
      </c>
      <c r="O251">
        <v>0</v>
      </c>
      <c r="P251">
        <v>0</v>
      </c>
      <c r="Q251">
        <v>0</v>
      </c>
      <c r="R251">
        <v>83</v>
      </c>
      <c r="S251">
        <v>0</v>
      </c>
      <c r="T251">
        <v>10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40.914969363209437</v>
      </c>
      <c r="AA251">
        <v>0</v>
      </c>
      <c r="AB251">
        <v>4.6698731256733881</v>
      </c>
      <c r="AC251">
        <v>0</v>
      </c>
      <c r="AD251">
        <v>0</v>
      </c>
      <c r="AE251">
        <v>45.584842488882828</v>
      </c>
    </row>
    <row r="252" spans="1:31" x14ac:dyDescent="0.25">
      <c r="A252">
        <v>2250850</v>
      </c>
      <c r="B252">
        <v>1</v>
      </c>
      <c r="C252" t="s">
        <v>81</v>
      </c>
      <c r="D252" t="s">
        <v>121</v>
      </c>
      <c r="E252" t="s">
        <v>161</v>
      </c>
      <c r="F252" t="s">
        <v>924</v>
      </c>
      <c r="G252" t="s">
        <v>174</v>
      </c>
      <c r="H252" t="s">
        <v>163</v>
      </c>
      <c r="I252" t="s">
        <v>261</v>
      </c>
      <c r="J252" t="s">
        <v>137</v>
      </c>
      <c r="K252" t="s">
        <v>138</v>
      </c>
      <c r="L252" t="s">
        <v>925</v>
      </c>
      <c r="M252" t="s">
        <v>926</v>
      </c>
      <c r="N252">
        <v>1.3333332999999999E-2</v>
      </c>
      <c r="O252">
        <v>0</v>
      </c>
      <c r="P252">
        <v>975</v>
      </c>
      <c r="Q252">
        <v>6</v>
      </c>
      <c r="R252">
        <v>29</v>
      </c>
      <c r="S252">
        <v>9</v>
      </c>
      <c r="T252">
        <v>44</v>
      </c>
      <c r="U252">
        <v>0</v>
      </c>
      <c r="V252">
        <v>0</v>
      </c>
      <c r="W252">
        <v>0</v>
      </c>
      <c r="X252">
        <v>1.2926655339521063</v>
      </c>
      <c r="Y252">
        <v>3.4210417824053332E-2</v>
      </c>
      <c r="Z252">
        <v>7.1641767918613333E-2</v>
      </c>
      <c r="AA252">
        <v>0.71119905297226671</v>
      </c>
      <c r="AB252">
        <v>0.43264017070922661</v>
      </c>
      <c r="AC252">
        <v>0</v>
      </c>
      <c r="AD252">
        <v>0</v>
      </c>
      <c r="AE252">
        <v>2.5423569433762663</v>
      </c>
    </row>
    <row r="253" spans="1:31" x14ac:dyDescent="0.25">
      <c r="A253">
        <v>2250802</v>
      </c>
      <c r="B253">
        <v>1</v>
      </c>
      <c r="C253" t="s">
        <v>80</v>
      </c>
      <c r="D253" t="s">
        <v>94</v>
      </c>
      <c r="E253" t="s">
        <v>273</v>
      </c>
      <c r="F253" t="s">
        <v>927</v>
      </c>
      <c r="G253" t="s">
        <v>174</v>
      </c>
      <c r="H253" t="s">
        <v>163</v>
      </c>
      <c r="I253" t="s">
        <v>136</v>
      </c>
      <c r="J253" t="s">
        <v>137</v>
      </c>
      <c r="K253" t="s">
        <v>138</v>
      </c>
      <c r="L253" t="s">
        <v>928</v>
      </c>
      <c r="M253" t="s">
        <v>929</v>
      </c>
      <c r="N253">
        <v>0.20027777699999999</v>
      </c>
      <c r="O253">
        <v>0</v>
      </c>
      <c r="P253">
        <v>0</v>
      </c>
      <c r="Q253">
        <v>1</v>
      </c>
      <c r="R253">
        <v>127</v>
      </c>
      <c r="S253">
        <v>0</v>
      </c>
      <c r="T253">
        <v>6</v>
      </c>
      <c r="U253">
        <v>0</v>
      </c>
      <c r="V253">
        <v>0</v>
      </c>
      <c r="W253">
        <v>0</v>
      </c>
      <c r="X253">
        <v>0</v>
      </c>
      <c r="Y253">
        <v>0.26949312891783334</v>
      </c>
      <c r="Z253">
        <v>35.55523732253625</v>
      </c>
      <c r="AA253">
        <v>0</v>
      </c>
      <c r="AB253">
        <v>1.1175720833347582</v>
      </c>
      <c r="AC253">
        <v>0</v>
      </c>
      <c r="AD253">
        <v>0</v>
      </c>
      <c r="AE253">
        <v>36.942302534788837</v>
      </c>
    </row>
    <row r="254" spans="1:31" x14ac:dyDescent="0.25">
      <c r="A254">
        <v>2251134</v>
      </c>
      <c r="B254">
        <v>1</v>
      </c>
      <c r="C254" t="s">
        <v>80</v>
      </c>
      <c r="D254" t="s">
        <v>85</v>
      </c>
      <c r="E254" t="s">
        <v>182</v>
      </c>
      <c r="F254" t="s">
        <v>930</v>
      </c>
      <c r="G254" t="s">
        <v>174</v>
      </c>
      <c r="H254" t="s">
        <v>163</v>
      </c>
      <c r="I254" t="s">
        <v>136</v>
      </c>
      <c r="J254" t="s">
        <v>137</v>
      </c>
      <c r="K254" t="s">
        <v>138</v>
      </c>
      <c r="L254" t="s">
        <v>931</v>
      </c>
      <c r="M254" t="s">
        <v>932</v>
      </c>
      <c r="N254">
        <v>0.56638888799999998</v>
      </c>
      <c r="O254">
        <v>0</v>
      </c>
      <c r="P254">
        <v>3769</v>
      </c>
      <c r="Q254">
        <v>0</v>
      </c>
      <c r="R254">
        <v>0</v>
      </c>
      <c r="S254">
        <v>1</v>
      </c>
      <c r="T254">
        <v>212</v>
      </c>
      <c r="U254">
        <v>0</v>
      </c>
      <c r="V254">
        <v>0</v>
      </c>
      <c r="W254">
        <v>0</v>
      </c>
      <c r="X254">
        <v>590.10912420599038</v>
      </c>
      <c r="Y254">
        <v>0</v>
      </c>
      <c r="Z254">
        <v>0</v>
      </c>
      <c r="AA254">
        <v>0.5706019541732501</v>
      </c>
      <c r="AB254">
        <v>50.575889697961983</v>
      </c>
      <c r="AC254">
        <v>0</v>
      </c>
      <c r="AD254">
        <v>0</v>
      </c>
      <c r="AE254">
        <v>641.25561585812568</v>
      </c>
    </row>
    <row r="255" spans="1:31" x14ac:dyDescent="0.25">
      <c r="A255">
        <v>2250942</v>
      </c>
      <c r="B255">
        <v>1</v>
      </c>
      <c r="C255" t="s">
        <v>80</v>
      </c>
      <c r="D255" t="s">
        <v>96</v>
      </c>
      <c r="E255" t="s">
        <v>132</v>
      </c>
      <c r="F255" t="s">
        <v>933</v>
      </c>
      <c r="G255" t="s">
        <v>134</v>
      </c>
      <c r="H255" t="s">
        <v>135</v>
      </c>
      <c r="I255" t="s">
        <v>136</v>
      </c>
      <c r="J255" t="s">
        <v>137</v>
      </c>
      <c r="K255" t="s">
        <v>138</v>
      </c>
      <c r="L255" t="s">
        <v>934</v>
      </c>
      <c r="M255" t="s">
        <v>935</v>
      </c>
      <c r="N255">
        <v>1.278611111</v>
      </c>
      <c r="O255">
        <v>0</v>
      </c>
      <c r="P255">
        <v>2</v>
      </c>
      <c r="Q255">
        <v>0</v>
      </c>
      <c r="R255">
        <v>0</v>
      </c>
      <c r="S255">
        <v>0</v>
      </c>
      <c r="T255">
        <v>1</v>
      </c>
      <c r="U255">
        <v>0</v>
      </c>
      <c r="V255">
        <v>0</v>
      </c>
      <c r="W255">
        <v>0</v>
      </c>
      <c r="X255">
        <v>2.0842415104352643</v>
      </c>
      <c r="Y255">
        <v>0</v>
      </c>
      <c r="Z255">
        <v>0</v>
      </c>
      <c r="AA255">
        <v>0</v>
      </c>
      <c r="AB255">
        <v>6.5135581361946819</v>
      </c>
      <c r="AC255">
        <v>0</v>
      </c>
      <c r="AD255">
        <v>0</v>
      </c>
      <c r="AE255">
        <v>8.5977996466299462</v>
      </c>
    </row>
    <row r="256" spans="1:31" x14ac:dyDescent="0.25">
      <c r="A256">
        <v>2251011</v>
      </c>
      <c r="B256">
        <v>1</v>
      </c>
      <c r="C256" t="s">
        <v>81</v>
      </c>
      <c r="D256" t="s">
        <v>118</v>
      </c>
      <c r="E256" t="s">
        <v>161</v>
      </c>
      <c r="F256" t="s">
        <v>936</v>
      </c>
      <c r="G256" t="s">
        <v>174</v>
      </c>
      <c r="H256" t="s">
        <v>163</v>
      </c>
      <c r="I256" t="s">
        <v>261</v>
      </c>
      <c r="J256" t="s">
        <v>137</v>
      </c>
      <c r="K256" t="s">
        <v>138</v>
      </c>
      <c r="L256" t="s">
        <v>937</v>
      </c>
      <c r="M256" t="s">
        <v>938</v>
      </c>
      <c r="N256">
        <v>1.3888888E-2</v>
      </c>
      <c r="O256">
        <v>1</v>
      </c>
      <c r="P256">
        <v>393</v>
      </c>
      <c r="Q256">
        <v>49</v>
      </c>
      <c r="R256">
        <v>38</v>
      </c>
      <c r="S256">
        <v>15</v>
      </c>
      <c r="T256">
        <v>41</v>
      </c>
      <c r="U256">
        <v>0</v>
      </c>
      <c r="V256">
        <v>0</v>
      </c>
      <c r="W256">
        <v>5.8479470699999998E-3</v>
      </c>
      <c r="X256">
        <v>0.64707898234749983</v>
      </c>
      <c r="Y256">
        <v>2.357274136919667</v>
      </c>
      <c r="Z256">
        <v>0.17116515245666669</v>
      </c>
      <c r="AA256">
        <v>0.87052757939572223</v>
      </c>
      <c r="AB256">
        <v>0.19337825065727779</v>
      </c>
      <c r="AC256">
        <v>0</v>
      </c>
      <c r="AD256">
        <v>0</v>
      </c>
      <c r="AE256">
        <v>4.2452720488468341</v>
      </c>
    </row>
    <row r="257" spans="1:31" x14ac:dyDescent="0.25">
      <c r="A257">
        <v>2250819</v>
      </c>
      <c r="B257">
        <v>1</v>
      </c>
      <c r="C257" t="s">
        <v>80</v>
      </c>
      <c r="D257" t="s">
        <v>82</v>
      </c>
      <c r="E257" t="s">
        <v>177</v>
      </c>
      <c r="F257" t="s">
        <v>939</v>
      </c>
      <c r="G257" t="s">
        <v>196</v>
      </c>
      <c r="H257" t="s">
        <v>135</v>
      </c>
      <c r="I257" t="s">
        <v>136</v>
      </c>
      <c r="J257" t="s">
        <v>137</v>
      </c>
      <c r="K257" t="s">
        <v>144</v>
      </c>
      <c r="L257" t="s">
        <v>940</v>
      </c>
      <c r="M257" t="s">
        <v>941</v>
      </c>
      <c r="N257">
        <v>3.2430555550000002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87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144.78717283965435</v>
      </c>
      <c r="AC257">
        <v>0</v>
      </c>
      <c r="AD257">
        <v>0</v>
      </c>
      <c r="AE257">
        <v>144.78717283965435</v>
      </c>
    </row>
    <row r="258" spans="1:31" x14ac:dyDescent="0.25">
      <c r="A258">
        <v>2251025</v>
      </c>
      <c r="B258">
        <v>1</v>
      </c>
      <c r="C258" t="s">
        <v>81</v>
      </c>
      <c r="D258" t="s">
        <v>115</v>
      </c>
      <c r="E258" t="s">
        <v>161</v>
      </c>
      <c r="F258" t="s">
        <v>942</v>
      </c>
      <c r="G258" t="s">
        <v>174</v>
      </c>
      <c r="H258" t="s">
        <v>163</v>
      </c>
      <c r="I258" t="s">
        <v>136</v>
      </c>
      <c r="J258" t="s">
        <v>137</v>
      </c>
      <c r="K258" t="s">
        <v>138</v>
      </c>
      <c r="L258" t="s">
        <v>943</v>
      </c>
      <c r="M258" t="s">
        <v>944</v>
      </c>
      <c r="N258">
        <v>1.680833333</v>
      </c>
      <c r="O258">
        <v>0</v>
      </c>
      <c r="P258">
        <v>675</v>
      </c>
      <c r="Q258">
        <v>1</v>
      </c>
      <c r="R258">
        <v>30</v>
      </c>
      <c r="S258">
        <v>4</v>
      </c>
      <c r="T258">
        <v>29</v>
      </c>
      <c r="U258">
        <v>1</v>
      </c>
      <c r="V258">
        <v>0</v>
      </c>
      <c r="W258">
        <v>0</v>
      </c>
      <c r="X258">
        <v>84.85947763774125</v>
      </c>
      <c r="Y258">
        <v>5.9627070400967064</v>
      </c>
      <c r="Z258">
        <v>3.768618900834841</v>
      </c>
      <c r="AA258">
        <v>6.9953178764992074</v>
      </c>
      <c r="AB258">
        <v>21.786687911446016</v>
      </c>
      <c r="AC258">
        <v>21.695343195439619</v>
      </c>
      <c r="AD258">
        <v>0</v>
      </c>
      <c r="AE258">
        <v>145.06815256205763</v>
      </c>
    </row>
    <row r="259" spans="1:31" x14ac:dyDescent="0.25">
      <c r="A259">
        <v>2251051</v>
      </c>
      <c r="B259">
        <v>1</v>
      </c>
      <c r="C259" t="s">
        <v>80</v>
      </c>
      <c r="D259" t="s">
        <v>105</v>
      </c>
      <c r="E259" t="s">
        <v>132</v>
      </c>
      <c r="F259" t="s">
        <v>945</v>
      </c>
      <c r="G259" t="s">
        <v>191</v>
      </c>
      <c r="H259" t="s">
        <v>135</v>
      </c>
      <c r="I259" t="s">
        <v>136</v>
      </c>
      <c r="J259" t="s">
        <v>137</v>
      </c>
      <c r="K259" t="s">
        <v>138</v>
      </c>
      <c r="L259" t="s">
        <v>946</v>
      </c>
      <c r="M259" t="s">
        <v>947</v>
      </c>
      <c r="N259">
        <v>0.70027777700000005</v>
      </c>
      <c r="O259">
        <v>0</v>
      </c>
      <c r="P259">
        <v>13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2.9450182430129099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2.9450182430129099</v>
      </c>
    </row>
    <row r="260" spans="1:31" x14ac:dyDescent="0.25">
      <c r="A260">
        <v>2250816</v>
      </c>
      <c r="B260">
        <v>1</v>
      </c>
      <c r="C260" t="s">
        <v>81</v>
      </c>
      <c r="D260" t="s">
        <v>113</v>
      </c>
      <c r="E260" t="s">
        <v>161</v>
      </c>
      <c r="F260" t="s">
        <v>948</v>
      </c>
      <c r="G260" t="s">
        <v>143</v>
      </c>
      <c r="H260" t="s">
        <v>163</v>
      </c>
      <c r="I260" t="s">
        <v>136</v>
      </c>
      <c r="J260" t="s">
        <v>137</v>
      </c>
      <c r="K260" t="s">
        <v>144</v>
      </c>
      <c r="L260" t="s">
        <v>949</v>
      </c>
      <c r="M260" t="s">
        <v>950</v>
      </c>
      <c r="N260">
        <v>4.1283333329999996</v>
      </c>
      <c r="O260">
        <v>0</v>
      </c>
      <c r="P260">
        <v>384</v>
      </c>
      <c r="Q260">
        <v>32</v>
      </c>
      <c r="R260">
        <v>276</v>
      </c>
      <c r="S260">
        <v>11</v>
      </c>
      <c r="T260">
        <v>39</v>
      </c>
      <c r="U260">
        <v>1</v>
      </c>
      <c r="V260">
        <v>0</v>
      </c>
      <c r="W260">
        <v>0</v>
      </c>
      <c r="X260">
        <v>231.6150240610454</v>
      </c>
      <c r="Y260">
        <v>122.86470983885522</v>
      </c>
      <c r="Z260">
        <v>401.57730822683391</v>
      </c>
      <c r="AA260">
        <v>129.38587881099022</v>
      </c>
      <c r="AB260">
        <v>153.68627108754586</v>
      </c>
      <c r="AC260">
        <v>12.286919140182542</v>
      </c>
      <c r="AD260">
        <v>0</v>
      </c>
      <c r="AE260">
        <v>1051.4161111654532</v>
      </c>
    </row>
    <row r="261" spans="1:31" x14ac:dyDescent="0.25">
      <c r="A261">
        <v>2250839</v>
      </c>
      <c r="B261">
        <v>1</v>
      </c>
      <c r="C261" t="s">
        <v>80</v>
      </c>
      <c r="D261" t="s">
        <v>93</v>
      </c>
      <c r="E261" t="s">
        <v>141</v>
      </c>
      <c r="F261" t="s">
        <v>951</v>
      </c>
      <c r="G261" t="s">
        <v>187</v>
      </c>
      <c r="H261" t="s">
        <v>135</v>
      </c>
      <c r="I261" t="s">
        <v>136</v>
      </c>
      <c r="J261" t="s">
        <v>137</v>
      </c>
      <c r="K261" t="s">
        <v>138</v>
      </c>
      <c r="L261" t="s">
        <v>952</v>
      </c>
      <c r="M261" t="s">
        <v>953</v>
      </c>
      <c r="N261">
        <v>0.29166666600000002</v>
      </c>
      <c r="O261">
        <v>0</v>
      </c>
      <c r="P261">
        <v>443</v>
      </c>
      <c r="Q261">
        <v>0</v>
      </c>
      <c r="R261">
        <v>0</v>
      </c>
      <c r="S261">
        <v>0</v>
      </c>
      <c r="T261">
        <v>20</v>
      </c>
      <c r="U261">
        <v>0</v>
      </c>
      <c r="V261">
        <v>0</v>
      </c>
      <c r="W261">
        <v>0</v>
      </c>
      <c r="X261">
        <v>30.892313043804027</v>
      </c>
      <c r="Y261">
        <v>0</v>
      </c>
      <c r="Z261">
        <v>0</v>
      </c>
      <c r="AA261">
        <v>0</v>
      </c>
      <c r="AB261">
        <v>4.2487564982969221</v>
      </c>
      <c r="AC261">
        <v>0</v>
      </c>
      <c r="AD261">
        <v>0</v>
      </c>
      <c r="AE261">
        <v>35.141069542100951</v>
      </c>
    </row>
    <row r="262" spans="1:31" x14ac:dyDescent="0.25">
      <c r="A262">
        <v>2250859</v>
      </c>
      <c r="B262">
        <v>1</v>
      </c>
      <c r="C262" t="s">
        <v>81</v>
      </c>
      <c r="D262" t="s">
        <v>123</v>
      </c>
      <c r="E262" t="s">
        <v>273</v>
      </c>
      <c r="F262" t="s">
        <v>954</v>
      </c>
      <c r="G262" t="s">
        <v>303</v>
      </c>
      <c r="H262" t="s">
        <v>163</v>
      </c>
      <c r="I262" t="s">
        <v>136</v>
      </c>
      <c r="J262" t="s">
        <v>137</v>
      </c>
      <c r="K262" t="s">
        <v>144</v>
      </c>
      <c r="L262" t="s">
        <v>955</v>
      </c>
      <c r="M262" t="s">
        <v>956</v>
      </c>
      <c r="N262">
        <v>0.133333333</v>
      </c>
      <c r="O262">
        <v>0</v>
      </c>
      <c r="P262">
        <v>2323</v>
      </c>
      <c r="Q262">
        <v>0</v>
      </c>
      <c r="R262">
        <v>56</v>
      </c>
      <c r="S262">
        <v>7</v>
      </c>
      <c r="T262">
        <v>119</v>
      </c>
      <c r="U262">
        <v>7</v>
      </c>
      <c r="V262">
        <v>1</v>
      </c>
      <c r="W262">
        <v>0</v>
      </c>
      <c r="X262">
        <v>73.629664484953253</v>
      </c>
      <c r="Y262">
        <v>0</v>
      </c>
      <c r="Z262">
        <v>2.5669215147776003</v>
      </c>
      <c r="AA262">
        <v>79.594195589977602</v>
      </c>
      <c r="AB262">
        <v>8.7811926842826669</v>
      </c>
      <c r="AC262">
        <v>25.073977865335998</v>
      </c>
      <c r="AD262">
        <v>0.35768566473919999</v>
      </c>
      <c r="AE262">
        <v>190.0036378040663</v>
      </c>
    </row>
    <row r="263" spans="1:31" x14ac:dyDescent="0.25">
      <c r="A263">
        <v>2250902</v>
      </c>
      <c r="B263">
        <v>1</v>
      </c>
      <c r="C263" t="s">
        <v>80</v>
      </c>
      <c r="D263" t="s">
        <v>104</v>
      </c>
      <c r="E263" t="s">
        <v>194</v>
      </c>
      <c r="F263" t="s">
        <v>957</v>
      </c>
      <c r="G263" t="s">
        <v>179</v>
      </c>
      <c r="H263" t="s">
        <v>135</v>
      </c>
      <c r="I263" t="s">
        <v>136</v>
      </c>
      <c r="J263" t="s">
        <v>137</v>
      </c>
      <c r="K263" t="s">
        <v>138</v>
      </c>
      <c r="L263" t="s">
        <v>958</v>
      </c>
      <c r="M263" t="s">
        <v>959</v>
      </c>
      <c r="N263">
        <v>1.3191666660000001</v>
      </c>
      <c r="O263">
        <v>0</v>
      </c>
      <c r="P263">
        <v>0</v>
      </c>
      <c r="Q263">
        <v>0</v>
      </c>
      <c r="R263">
        <v>1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5.5105486408622228E-2</v>
      </c>
      <c r="AA263">
        <v>0</v>
      </c>
      <c r="AB263">
        <v>0</v>
      </c>
      <c r="AC263">
        <v>0</v>
      </c>
      <c r="AD263">
        <v>0</v>
      </c>
      <c r="AE263">
        <v>5.5105486408622228E-2</v>
      </c>
    </row>
    <row r="264" spans="1:31" x14ac:dyDescent="0.25">
      <c r="A264">
        <v>2250796</v>
      </c>
      <c r="B264">
        <v>1</v>
      </c>
      <c r="C264" t="s">
        <v>80</v>
      </c>
      <c r="D264" t="s">
        <v>105</v>
      </c>
      <c r="E264" t="s">
        <v>177</v>
      </c>
      <c r="F264" t="s">
        <v>960</v>
      </c>
      <c r="G264" t="s">
        <v>134</v>
      </c>
      <c r="H264" t="s">
        <v>135</v>
      </c>
      <c r="I264" t="s">
        <v>136</v>
      </c>
      <c r="J264" t="s">
        <v>137</v>
      </c>
      <c r="K264" t="s">
        <v>138</v>
      </c>
      <c r="L264" t="s">
        <v>961</v>
      </c>
      <c r="M264" t="s">
        <v>962</v>
      </c>
      <c r="N264">
        <v>5.1752777769999998</v>
      </c>
      <c r="O264">
        <v>0</v>
      </c>
      <c r="P264">
        <v>36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42.409981627649927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42.409981627649927</v>
      </c>
    </row>
    <row r="265" spans="1:31" x14ac:dyDescent="0.25">
      <c r="A265">
        <v>2250945</v>
      </c>
      <c r="B265">
        <v>1</v>
      </c>
      <c r="C265" t="s">
        <v>80</v>
      </c>
      <c r="D265" t="s">
        <v>107</v>
      </c>
      <c r="E265" t="s">
        <v>194</v>
      </c>
      <c r="F265" t="s">
        <v>963</v>
      </c>
      <c r="G265" t="s">
        <v>152</v>
      </c>
      <c r="H265" t="s">
        <v>135</v>
      </c>
      <c r="I265" t="s">
        <v>136</v>
      </c>
      <c r="J265" t="s">
        <v>3</v>
      </c>
      <c r="K265" t="s">
        <v>138</v>
      </c>
      <c r="L265" t="s">
        <v>964</v>
      </c>
      <c r="M265" t="s">
        <v>965</v>
      </c>
      <c r="N265">
        <v>2.5619444439999999</v>
      </c>
      <c r="O265">
        <v>0</v>
      </c>
      <c r="P265">
        <v>111</v>
      </c>
      <c r="Q265">
        <v>0</v>
      </c>
      <c r="R265">
        <v>3</v>
      </c>
      <c r="S265">
        <v>0</v>
      </c>
      <c r="T265">
        <v>15</v>
      </c>
      <c r="U265">
        <v>0</v>
      </c>
      <c r="V265">
        <v>0</v>
      </c>
      <c r="W265">
        <v>0</v>
      </c>
      <c r="X265">
        <v>53.879467186844316</v>
      </c>
      <c r="Y265">
        <v>0</v>
      </c>
      <c r="Z265">
        <v>1.06671741076992</v>
      </c>
      <c r="AA265">
        <v>0</v>
      </c>
      <c r="AB265">
        <v>5.4528548051399035</v>
      </c>
      <c r="AC265">
        <v>0</v>
      </c>
      <c r="AD265">
        <v>0</v>
      </c>
      <c r="AE265">
        <v>60.399039402754141</v>
      </c>
    </row>
    <row r="266" spans="1:31" x14ac:dyDescent="0.25">
      <c r="A266">
        <v>2251094</v>
      </c>
      <c r="B266">
        <v>1</v>
      </c>
      <c r="C266" t="s">
        <v>81</v>
      </c>
      <c r="D266" t="s">
        <v>117</v>
      </c>
      <c r="E266" t="s">
        <v>132</v>
      </c>
      <c r="F266" t="s">
        <v>966</v>
      </c>
      <c r="G266" t="s">
        <v>148</v>
      </c>
      <c r="H266" t="s">
        <v>135</v>
      </c>
      <c r="I266" t="s">
        <v>136</v>
      </c>
      <c r="J266" t="s">
        <v>137</v>
      </c>
      <c r="K266" t="s">
        <v>138</v>
      </c>
      <c r="L266" t="s">
        <v>967</v>
      </c>
      <c r="M266" t="s">
        <v>968</v>
      </c>
      <c r="N266">
        <v>0.73055555500000002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1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</row>
    <row r="267" spans="1:31" x14ac:dyDescent="0.25">
      <c r="A267">
        <v>2251068</v>
      </c>
      <c r="B267">
        <v>1</v>
      </c>
      <c r="C267" t="s">
        <v>81</v>
      </c>
      <c r="D267" t="s">
        <v>127</v>
      </c>
      <c r="E267" t="s">
        <v>194</v>
      </c>
      <c r="F267" t="s">
        <v>969</v>
      </c>
      <c r="G267" t="s">
        <v>179</v>
      </c>
      <c r="H267" t="s">
        <v>135</v>
      </c>
      <c r="I267" t="s">
        <v>136</v>
      </c>
      <c r="J267" t="s">
        <v>137</v>
      </c>
      <c r="K267" t="s">
        <v>138</v>
      </c>
      <c r="L267" t="s">
        <v>970</v>
      </c>
      <c r="M267" t="s">
        <v>971</v>
      </c>
      <c r="N267">
        <v>3.5305555549999998</v>
      </c>
      <c r="O267">
        <v>0</v>
      </c>
      <c r="P267">
        <v>2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0.59012386427816899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0.59012386427816899</v>
      </c>
    </row>
    <row r="268" spans="1:31" x14ac:dyDescent="0.25">
      <c r="A268">
        <v>2250962</v>
      </c>
      <c r="B268">
        <v>1</v>
      </c>
      <c r="C268" t="s">
        <v>80</v>
      </c>
      <c r="D268" t="s">
        <v>103</v>
      </c>
      <c r="E268" t="s">
        <v>132</v>
      </c>
      <c r="F268" t="s">
        <v>972</v>
      </c>
      <c r="G268" t="s">
        <v>148</v>
      </c>
      <c r="H268" t="s">
        <v>135</v>
      </c>
      <c r="I268" t="s">
        <v>136</v>
      </c>
      <c r="J268" t="s">
        <v>137</v>
      </c>
      <c r="K268" t="s">
        <v>138</v>
      </c>
      <c r="L268" t="s">
        <v>973</v>
      </c>
      <c r="M268" t="s">
        <v>974</v>
      </c>
      <c r="N268">
        <v>2.7677777770000001</v>
      </c>
      <c r="O268">
        <v>0</v>
      </c>
      <c r="P268">
        <v>1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0.74355904063155576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0.74355904063155576</v>
      </c>
    </row>
    <row r="269" spans="1:31" x14ac:dyDescent="0.25">
      <c r="A269">
        <v>2251114</v>
      </c>
      <c r="B269">
        <v>1</v>
      </c>
      <c r="C269" t="s">
        <v>80</v>
      </c>
      <c r="D269" t="s">
        <v>92</v>
      </c>
      <c r="E269" t="s">
        <v>132</v>
      </c>
      <c r="F269" t="s">
        <v>975</v>
      </c>
      <c r="G269" t="s">
        <v>148</v>
      </c>
      <c r="H269" t="s">
        <v>135</v>
      </c>
      <c r="I269" t="s">
        <v>136</v>
      </c>
      <c r="J269" t="s">
        <v>137</v>
      </c>
      <c r="K269" t="s">
        <v>138</v>
      </c>
      <c r="L269" t="s">
        <v>976</v>
      </c>
      <c r="M269" t="s">
        <v>977</v>
      </c>
      <c r="N269">
        <v>2.1527777769999998</v>
      </c>
      <c r="O269">
        <v>0</v>
      </c>
      <c r="P269">
        <v>2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2.4346752129282798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2.4346752129282798</v>
      </c>
    </row>
    <row r="270" spans="1:31" x14ac:dyDescent="0.25">
      <c r="A270">
        <v>2250822</v>
      </c>
      <c r="B270">
        <v>1</v>
      </c>
      <c r="C270" t="s">
        <v>80</v>
      </c>
      <c r="D270" t="s">
        <v>93</v>
      </c>
      <c r="E270" t="s">
        <v>141</v>
      </c>
      <c r="F270" t="s">
        <v>978</v>
      </c>
      <c r="G270" t="s">
        <v>143</v>
      </c>
      <c r="H270" t="s">
        <v>135</v>
      </c>
      <c r="I270" t="s">
        <v>136</v>
      </c>
      <c r="J270" t="s">
        <v>137</v>
      </c>
      <c r="K270" t="s">
        <v>144</v>
      </c>
      <c r="L270" t="s">
        <v>979</v>
      </c>
      <c r="M270" t="s">
        <v>980</v>
      </c>
      <c r="N270">
        <v>7.9116666660000003</v>
      </c>
      <c r="O270">
        <v>0</v>
      </c>
      <c r="P270">
        <v>5</v>
      </c>
      <c r="Q270">
        <v>0</v>
      </c>
      <c r="R270">
        <v>0</v>
      </c>
      <c r="S270">
        <v>0</v>
      </c>
      <c r="T270">
        <v>98</v>
      </c>
      <c r="U270">
        <v>0</v>
      </c>
      <c r="V270">
        <v>2</v>
      </c>
      <c r="W270">
        <v>0</v>
      </c>
      <c r="X270">
        <v>3.4810754851004604</v>
      </c>
      <c r="Y270">
        <v>0</v>
      </c>
      <c r="Z270">
        <v>0</v>
      </c>
      <c r="AA270">
        <v>0</v>
      </c>
      <c r="AB270">
        <v>477.57601902230175</v>
      </c>
      <c r="AC270">
        <v>0</v>
      </c>
      <c r="AD270">
        <v>34.751833582686828</v>
      </c>
      <c r="AE270">
        <v>515.80892809008901</v>
      </c>
    </row>
    <row r="271" spans="1:31" x14ac:dyDescent="0.25">
      <c r="A271">
        <v>2250776</v>
      </c>
      <c r="B271">
        <v>1</v>
      </c>
      <c r="C271" t="s">
        <v>81</v>
      </c>
      <c r="D271" t="s">
        <v>123</v>
      </c>
      <c r="E271" t="s">
        <v>132</v>
      </c>
      <c r="F271" t="s">
        <v>981</v>
      </c>
      <c r="G271" t="s">
        <v>191</v>
      </c>
      <c r="H271" t="s">
        <v>135</v>
      </c>
      <c r="I271" t="s">
        <v>136</v>
      </c>
      <c r="J271" t="s">
        <v>137</v>
      </c>
      <c r="K271" t="s">
        <v>138</v>
      </c>
      <c r="L271" t="s">
        <v>982</v>
      </c>
      <c r="M271" t="s">
        <v>983</v>
      </c>
      <c r="N271">
        <v>1.1911111109999999</v>
      </c>
      <c r="O271">
        <v>0</v>
      </c>
      <c r="P271">
        <v>2</v>
      </c>
      <c r="Q271">
        <v>0</v>
      </c>
      <c r="R271">
        <v>0</v>
      </c>
      <c r="S271">
        <v>0</v>
      </c>
      <c r="T271">
        <v>3</v>
      </c>
      <c r="U271">
        <v>0</v>
      </c>
      <c r="V271">
        <v>0</v>
      </c>
      <c r="W271">
        <v>0</v>
      </c>
      <c r="X271">
        <v>0.69005374779463124</v>
      </c>
      <c r="Y271">
        <v>0</v>
      </c>
      <c r="Z271">
        <v>0</v>
      </c>
      <c r="AA271">
        <v>0</v>
      </c>
      <c r="AB271">
        <v>0.30018654780121778</v>
      </c>
      <c r="AC271">
        <v>0</v>
      </c>
      <c r="AD271">
        <v>0</v>
      </c>
      <c r="AE271">
        <v>0.99024029559584903</v>
      </c>
    </row>
    <row r="272" spans="1:31" x14ac:dyDescent="0.25">
      <c r="A272">
        <v>2250922</v>
      </c>
      <c r="B272">
        <v>1</v>
      </c>
      <c r="C272" t="s">
        <v>80</v>
      </c>
      <c r="D272" t="s">
        <v>104</v>
      </c>
      <c r="E272" t="s">
        <v>132</v>
      </c>
      <c r="F272" t="s">
        <v>984</v>
      </c>
      <c r="G272" t="s">
        <v>134</v>
      </c>
      <c r="H272" t="s">
        <v>135</v>
      </c>
      <c r="I272" t="s">
        <v>136</v>
      </c>
      <c r="J272" t="s">
        <v>137</v>
      </c>
      <c r="K272" t="s">
        <v>138</v>
      </c>
      <c r="L272" t="s">
        <v>985</v>
      </c>
      <c r="M272" t="s">
        <v>986</v>
      </c>
      <c r="N272">
        <v>2.4252777769999998</v>
      </c>
      <c r="O272">
        <v>0</v>
      </c>
      <c r="P272">
        <v>0</v>
      </c>
      <c r="Q272">
        <v>0</v>
      </c>
      <c r="R272">
        <v>1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11.996255427107279</v>
      </c>
      <c r="AA272">
        <v>0</v>
      </c>
      <c r="AB272">
        <v>0</v>
      </c>
      <c r="AC272">
        <v>0</v>
      </c>
      <c r="AD272">
        <v>0</v>
      </c>
      <c r="AE272">
        <v>11.996255427107279</v>
      </c>
    </row>
    <row r="273" spans="1:31" x14ac:dyDescent="0.25">
      <c r="A273">
        <v>2251028</v>
      </c>
      <c r="B273">
        <v>1</v>
      </c>
      <c r="C273" t="s">
        <v>80</v>
      </c>
      <c r="D273" t="s">
        <v>104</v>
      </c>
      <c r="E273" t="s">
        <v>132</v>
      </c>
      <c r="F273" t="s">
        <v>987</v>
      </c>
      <c r="G273" t="s">
        <v>134</v>
      </c>
      <c r="H273" t="s">
        <v>135</v>
      </c>
      <c r="I273" t="s">
        <v>136</v>
      </c>
      <c r="J273" t="s">
        <v>137</v>
      </c>
      <c r="K273" t="s">
        <v>138</v>
      </c>
      <c r="L273" t="s">
        <v>988</v>
      </c>
      <c r="M273" t="s">
        <v>989</v>
      </c>
      <c r="N273">
        <v>1.757777777</v>
      </c>
      <c r="O273">
        <v>0</v>
      </c>
      <c r="P273">
        <v>1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2.290932344949111E-2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2.290932344949111E-2</v>
      </c>
    </row>
    <row r="274" spans="1:31" x14ac:dyDescent="0.25">
      <c r="A274">
        <v>2250905</v>
      </c>
      <c r="B274">
        <v>1</v>
      </c>
      <c r="C274" t="s">
        <v>80</v>
      </c>
      <c r="D274" t="s">
        <v>92</v>
      </c>
      <c r="E274" t="s">
        <v>132</v>
      </c>
      <c r="F274" t="s">
        <v>990</v>
      </c>
      <c r="G274" t="s">
        <v>170</v>
      </c>
      <c r="H274" t="s">
        <v>135</v>
      </c>
      <c r="I274" t="s">
        <v>136</v>
      </c>
      <c r="J274" t="s">
        <v>137</v>
      </c>
      <c r="K274" t="s">
        <v>138</v>
      </c>
      <c r="L274" t="s">
        <v>991</v>
      </c>
      <c r="M274" t="s">
        <v>992</v>
      </c>
      <c r="N274">
        <v>5.8169444439999998</v>
      </c>
      <c r="O274">
        <v>0</v>
      </c>
      <c r="P274">
        <v>1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0.4157639819261289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0.4157639819261289</v>
      </c>
    </row>
    <row r="275" spans="1:31" x14ac:dyDescent="0.25">
      <c r="A275">
        <v>2250862</v>
      </c>
      <c r="B275">
        <v>1</v>
      </c>
      <c r="C275" t="s">
        <v>80</v>
      </c>
      <c r="D275" t="s">
        <v>82</v>
      </c>
      <c r="E275" t="s">
        <v>132</v>
      </c>
      <c r="F275" t="s">
        <v>993</v>
      </c>
      <c r="G275" t="s">
        <v>191</v>
      </c>
      <c r="H275" t="s">
        <v>135</v>
      </c>
      <c r="I275" t="s">
        <v>136</v>
      </c>
      <c r="J275" t="s">
        <v>137</v>
      </c>
      <c r="K275" t="s">
        <v>138</v>
      </c>
      <c r="L275" t="s">
        <v>994</v>
      </c>
      <c r="M275" t="s">
        <v>995</v>
      </c>
      <c r="N275">
        <v>3.8677777770000001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3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3.5815510257241865</v>
      </c>
      <c r="AC275">
        <v>0</v>
      </c>
      <c r="AD275">
        <v>0</v>
      </c>
      <c r="AE275">
        <v>3.5815510257241865</v>
      </c>
    </row>
    <row r="276" spans="1:31" x14ac:dyDescent="0.25">
      <c r="A276">
        <v>2250885</v>
      </c>
      <c r="B276">
        <v>1</v>
      </c>
      <c r="C276" t="s">
        <v>80</v>
      </c>
      <c r="D276" t="s">
        <v>93</v>
      </c>
      <c r="E276" t="s">
        <v>132</v>
      </c>
      <c r="F276" t="s">
        <v>996</v>
      </c>
      <c r="G276" t="s">
        <v>148</v>
      </c>
      <c r="H276" t="s">
        <v>135</v>
      </c>
      <c r="I276" t="s">
        <v>136</v>
      </c>
      <c r="J276" t="s">
        <v>137</v>
      </c>
      <c r="K276" t="s">
        <v>138</v>
      </c>
      <c r="L276" t="s">
        <v>997</v>
      </c>
      <c r="M276" t="s">
        <v>998</v>
      </c>
      <c r="N276">
        <v>2.003333333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1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2.1564923615646663</v>
      </c>
      <c r="AC276">
        <v>0</v>
      </c>
      <c r="AD276">
        <v>0</v>
      </c>
      <c r="AE276">
        <v>2.1564923615646663</v>
      </c>
    </row>
    <row r="277" spans="1:31" x14ac:dyDescent="0.25">
      <c r="A277">
        <v>2251091</v>
      </c>
      <c r="B277">
        <v>1</v>
      </c>
      <c r="C277" t="s">
        <v>80</v>
      </c>
      <c r="D277" t="s">
        <v>97</v>
      </c>
      <c r="E277" t="s">
        <v>132</v>
      </c>
      <c r="F277" t="s">
        <v>999</v>
      </c>
      <c r="G277" t="s">
        <v>148</v>
      </c>
      <c r="H277" t="s">
        <v>135</v>
      </c>
      <c r="I277" t="s">
        <v>136</v>
      </c>
      <c r="J277" t="s">
        <v>137</v>
      </c>
      <c r="K277" t="s">
        <v>138</v>
      </c>
      <c r="L277" t="s">
        <v>1000</v>
      </c>
      <c r="M277" t="s">
        <v>1001</v>
      </c>
      <c r="N277">
        <v>1.672222222</v>
      </c>
      <c r="O277">
        <v>0</v>
      </c>
      <c r="P277">
        <v>8</v>
      </c>
      <c r="Q277">
        <v>0</v>
      </c>
      <c r="R277">
        <v>0</v>
      </c>
      <c r="S277">
        <v>0</v>
      </c>
      <c r="T277">
        <v>1</v>
      </c>
      <c r="U277">
        <v>0</v>
      </c>
      <c r="V277">
        <v>0</v>
      </c>
      <c r="W277">
        <v>0</v>
      </c>
      <c r="X277">
        <v>9.9561508572083746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9.9561508572083746</v>
      </c>
    </row>
    <row r="278" spans="1:31" x14ac:dyDescent="0.25">
      <c r="A278">
        <v>2250842</v>
      </c>
      <c r="B278">
        <v>1</v>
      </c>
      <c r="C278" t="s">
        <v>80</v>
      </c>
      <c r="D278" t="s">
        <v>107</v>
      </c>
      <c r="E278" t="s">
        <v>273</v>
      </c>
      <c r="F278" t="s">
        <v>1002</v>
      </c>
      <c r="G278" t="s">
        <v>196</v>
      </c>
      <c r="H278" t="s">
        <v>163</v>
      </c>
      <c r="I278" t="s">
        <v>136</v>
      </c>
      <c r="J278" t="s">
        <v>137</v>
      </c>
      <c r="K278" t="s">
        <v>144</v>
      </c>
      <c r="L278" t="s">
        <v>1003</v>
      </c>
      <c r="M278" t="s">
        <v>1004</v>
      </c>
      <c r="N278">
        <v>4.636666666</v>
      </c>
      <c r="O278">
        <v>3</v>
      </c>
      <c r="P278">
        <v>1333</v>
      </c>
      <c r="Q278">
        <v>6</v>
      </c>
      <c r="R278">
        <v>115</v>
      </c>
      <c r="S278">
        <v>18</v>
      </c>
      <c r="T278">
        <v>200</v>
      </c>
      <c r="U278">
        <v>0</v>
      </c>
      <c r="V278">
        <v>4</v>
      </c>
      <c r="W278">
        <v>18.300010387492257</v>
      </c>
      <c r="X278">
        <v>1224.177145366365</v>
      </c>
      <c r="Y278">
        <v>42.881429087807035</v>
      </c>
      <c r="Z278">
        <v>83.14584949054472</v>
      </c>
      <c r="AA278">
        <v>187.10155427356301</v>
      </c>
      <c r="AB278">
        <v>296.71039364689216</v>
      </c>
      <c r="AC278">
        <v>0</v>
      </c>
      <c r="AD278">
        <v>227.40359486684687</v>
      </c>
      <c r="AE278">
        <v>2079.719977119511</v>
      </c>
    </row>
    <row r="279" spans="1:31" x14ac:dyDescent="0.25">
      <c r="A279">
        <v>2251048</v>
      </c>
      <c r="B279">
        <v>1</v>
      </c>
      <c r="C279" t="s">
        <v>81</v>
      </c>
      <c r="D279" t="s">
        <v>112</v>
      </c>
      <c r="E279" t="s">
        <v>132</v>
      </c>
      <c r="F279" t="s">
        <v>1005</v>
      </c>
      <c r="G279" t="s">
        <v>148</v>
      </c>
      <c r="H279" t="s">
        <v>135</v>
      </c>
      <c r="I279" t="s">
        <v>136</v>
      </c>
      <c r="J279" t="s">
        <v>137</v>
      </c>
      <c r="K279" t="s">
        <v>138</v>
      </c>
      <c r="L279" t="s">
        <v>1006</v>
      </c>
      <c r="M279" t="s">
        <v>1007</v>
      </c>
      <c r="N279">
        <v>1.9688888879999999</v>
      </c>
      <c r="O279">
        <v>0</v>
      </c>
      <c r="P279">
        <v>1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</row>
    <row r="280" spans="1:31" x14ac:dyDescent="0.25">
      <c r="A280">
        <v>2250948</v>
      </c>
      <c r="B280">
        <v>1</v>
      </c>
      <c r="C280" t="s">
        <v>80</v>
      </c>
      <c r="D280" t="s">
        <v>110</v>
      </c>
      <c r="E280" t="s">
        <v>194</v>
      </c>
      <c r="F280" t="s">
        <v>1008</v>
      </c>
      <c r="G280" t="s">
        <v>179</v>
      </c>
      <c r="H280" t="s">
        <v>135</v>
      </c>
      <c r="I280" t="s">
        <v>136</v>
      </c>
      <c r="J280" t="s">
        <v>137</v>
      </c>
      <c r="K280" t="s">
        <v>138</v>
      </c>
      <c r="L280" t="s">
        <v>1009</v>
      </c>
      <c r="M280" t="s">
        <v>1010</v>
      </c>
      <c r="N280">
        <v>1.737222222</v>
      </c>
      <c r="O280">
        <v>0</v>
      </c>
      <c r="P280">
        <v>35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20.976217331123237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20.976217331123237</v>
      </c>
    </row>
    <row r="281" spans="1:31" x14ac:dyDescent="0.25">
      <c r="A281">
        <v>2250799</v>
      </c>
      <c r="B281">
        <v>1</v>
      </c>
      <c r="C281" t="s">
        <v>80</v>
      </c>
      <c r="D281" t="s">
        <v>107</v>
      </c>
      <c r="E281" t="s">
        <v>194</v>
      </c>
      <c r="F281" t="s">
        <v>1011</v>
      </c>
      <c r="G281" t="s">
        <v>179</v>
      </c>
      <c r="H281" t="s">
        <v>135</v>
      </c>
      <c r="I281" t="s">
        <v>136</v>
      </c>
      <c r="J281" t="s">
        <v>137</v>
      </c>
      <c r="K281" t="s">
        <v>138</v>
      </c>
      <c r="L281" t="s">
        <v>1012</v>
      </c>
      <c r="M281" t="s">
        <v>1013</v>
      </c>
      <c r="N281">
        <v>3.0519444440000001</v>
      </c>
      <c r="O281">
        <v>0</v>
      </c>
      <c r="P281">
        <v>97</v>
      </c>
      <c r="Q281">
        <v>0</v>
      </c>
      <c r="R281">
        <v>0</v>
      </c>
      <c r="S281">
        <v>0</v>
      </c>
      <c r="T281">
        <v>4</v>
      </c>
      <c r="U281">
        <v>0</v>
      </c>
      <c r="V281">
        <v>0</v>
      </c>
      <c r="W281">
        <v>0</v>
      </c>
      <c r="X281">
        <v>63.139270996740237</v>
      </c>
      <c r="Y281">
        <v>0</v>
      </c>
      <c r="Z281">
        <v>0</v>
      </c>
      <c r="AA281">
        <v>0</v>
      </c>
      <c r="AB281">
        <v>3.7308466098638355</v>
      </c>
      <c r="AC281">
        <v>0</v>
      </c>
      <c r="AD281">
        <v>0</v>
      </c>
      <c r="AE281">
        <v>66.870117606604069</v>
      </c>
    </row>
    <row r="282" spans="1:31" x14ac:dyDescent="0.25">
      <c r="A282">
        <v>2251034</v>
      </c>
      <c r="B282">
        <v>1</v>
      </c>
      <c r="C282" t="s">
        <v>80</v>
      </c>
      <c r="D282" t="s">
        <v>94</v>
      </c>
      <c r="E282" t="s">
        <v>141</v>
      </c>
      <c r="F282" t="s">
        <v>1014</v>
      </c>
      <c r="G282" t="s">
        <v>187</v>
      </c>
      <c r="H282" t="s">
        <v>135</v>
      </c>
      <c r="I282" t="s">
        <v>136</v>
      </c>
      <c r="J282" t="s">
        <v>137</v>
      </c>
      <c r="K282" t="s">
        <v>138</v>
      </c>
      <c r="L282" t="s">
        <v>1015</v>
      </c>
      <c r="M282" t="s">
        <v>1016</v>
      </c>
      <c r="N282">
        <v>2.341111111</v>
      </c>
      <c r="O282">
        <v>0</v>
      </c>
      <c r="P282">
        <v>0</v>
      </c>
      <c r="Q282">
        <v>0</v>
      </c>
      <c r="R282">
        <v>6</v>
      </c>
      <c r="S282">
        <v>0</v>
      </c>
      <c r="T282">
        <v>1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1.8149641969444357</v>
      </c>
      <c r="AA282">
        <v>0</v>
      </c>
      <c r="AB282">
        <v>0.62495266323668885</v>
      </c>
      <c r="AC282">
        <v>0</v>
      </c>
      <c r="AD282">
        <v>0</v>
      </c>
      <c r="AE282">
        <v>2.4399168601811247</v>
      </c>
    </row>
    <row r="283" spans="1:31" x14ac:dyDescent="0.25">
      <c r="A283">
        <v>2251080</v>
      </c>
      <c r="B283">
        <v>1</v>
      </c>
      <c r="C283" t="s">
        <v>81</v>
      </c>
      <c r="D283" t="s">
        <v>117</v>
      </c>
      <c r="E283" t="s">
        <v>194</v>
      </c>
      <c r="F283" t="s">
        <v>1017</v>
      </c>
      <c r="G283" t="s">
        <v>179</v>
      </c>
      <c r="H283" t="s">
        <v>135</v>
      </c>
      <c r="I283" t="s">
        <v>136</v>
      </c>
      <c r="J283" t="s">
        <v>137</v>
      </c>
      <c r="K283" t="s">
        <v>138</v>
      </c>
      <c r="L283" t="s">
        <v>1018</v>
      </c>
      <c r="M283" t="s">
        <v>1019</v>
      </c>
      <c r="N283">
        <v>0.82166666600000005</v>
      </c>
      <c r="O283">
        <v>0</v>
      </c>
      <c r="P283">
        <v>2</v>
      </c>
      <c r="Q283">
        <v>0</v>
      </c>
      <c r="R283">
        <v>5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6.2386537149300009E-2</v>
      </c>
      <c r="Y283">
        <v>0</v>
      </c>
      <c r="Z283">
        <v>0.52855894809039339</v>
      </c>
      <c r="AA283">
        <v>0</v>
      </c>
      <c r="AB283">
        <v>0</v>
      </c>
      <c r="AC283">
        <v>0</v>
      </c>
      <c r="AD283">
        <v>0</v>
      </c>
      <c r="AE283">
        <v>0.59094548523969337</v>
      </c>
    </row>
    <row r="284" spans="1:31" x14ac:dyDescent="0.25">
      <c r="A284">
        <v>2251017</v>
      </c>
      <c r="B284">
        <v>1</v>
      </c>
      <c r="C284" t="s">
        <v>80</v>
      </c>
      <c r="D284" t="s">
        <v>96</v>
      </c>
      <c r="E284" t="s">
        <v>132</v>
      </c>
      <c r="F284" t="s">
        <v>1020</v>
      </c>
      <c r="G284" t="s">
        <v>148</v>
      </c>
      <c r="H284" t="s">
        <v>135</v>
      </c>
      <c r="I284" t="s">
        <v>136</v>
      </c>
      <c r="J284" t="s">
        <v>137</v>
      </c>
      <c r="K284" t="s">
        <v>138</v>
      </c>
      <c r="L284" t="s">
        <v>1021</v>
      </c>
      <c r="M284" t="s">
        <v>1022</v>
      </c>
      <c r="N284">
        <v>1.197777777</v>
      </c>
      <c r="O284">
        <v>0</v>
      </c>
      <c r="P284">
        <v>1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0.79584910381324436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0.79584910381324436</v>
      </c>
    </row>
    <row r="285" spans="1:31" x14ac:dyDescent="0.25">
      <c r="A285">
        <v>2250871</v>
      </c>
      <c r="B285">
        <v>1</v>
      </c>
      <c r="C285" t="s">
        <v>80</v>
      </c>
      <c r="D285" t="s">
        <v>85</v>
      </c>
      <c r="E285" t="s">
        <v>132</v>
      </c>
      <c r="F285" t="s">
        <v>1023</v>
      </c>
      <c r="G285" t="s">
        <v>191</v>
      </c>
      <c r="H285" t="s">
        <v>135</v>
      </c>
      <c r="I285" t="s">
        <v>136</v>
      </c>
      <c r="J285" t="s">
        <v>137</v>
      </c>
      <c r="K285" t="s">
        <v>138</v>
      </c>
      <c r="L285" t="s">
        <v>1024</v>
      </c>
      <c r="M285" t="s">
        <v>1025</v>
      </c>
      <c r="N285">
        <v>2.8616666660000001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1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3.0875937393224722</v>
      </c>
      <c r="AC285">
        <v>0</v>
      </c>
      <c r="AD285">
        <v>0</v>
      </c>
      <c r="AE285">
        <v>3.0875937393224722</v>
      </c>
    </row>
    <row r="286" spans="1:31" x14ac:dyDescent="0.25">
      <c r="A286">
        <v>2251117</v>
      </c>
      <c r="B286">
        <v>1</v>
      </c>
      <c r="C286" t="s">
        <v>81</v>
      </c>
      <c r="D286" t="s">
        <v>118</v>
      </c>
      <c r="E286" t="s">
        <v>182</v>
      </c>
      <c r="F286" t="s">
        <v>1026</v>
      </c>
      <c r="G286" t="s">
        <v>1027</v>
      </c>
      <c r="H286" t="s">
        <v>163</v>
      </c>
      <c r="I286" t="s">
        <v>136</v>
      </c>
      <c r="J286" t="s">
        <v>137</v>
      </c>
      <c r="K286" t="s">
        <v>138</v>
      </c>
      <c r="L286" t="s">
        <v>1028</v>
      </c>
      <c r="M286" t="s">
        <v>1029</v>
      </c>
      <c r="N286">
        <v>1.4211111110000001</v>
      </c>
      <c r="O286">
        <v>0</v>
      </c>
      <c r="P286">
        <v>55</v>
      </c>
      <c r="Q286">
        <v>1</v>
      </c>
      <c r="R286">
        <v>15</v>
      </c>
      <c r="S286">
        <v>0</v>
      </c>
      <c r="T286">
        <v>2</v>
      </c>
      <c r="U286">
        <v>0</v>
      </c>
      <c r="V286">
        <v>0</v>
      </c>
      <c r="W286">
        <v>0</v>
      </c>
      <c r="X286">
        <v>6.257181302540249</v>
      </c>
      <c r="Y286">
        <v>1.6386333443633536</v>
      </c>
      <c r="Z286">
        <v>3.3288457167757874</v>
      </c>
      <c r="AA286">
        <v>0</v>
      </c>
      <c r="AB286">
        <v>1.2382305099780835</v>
      </c>
      <c r="AC286">
        <v>0</v>
      </c>
      <c r="AD286">
        <v>0</v>
      </c>
      <c r="AE286">
        <v>12.462890873657475</v>
      </c>
    </row>
    <row r="287" spans="1:31" x14ac:dyDescent="0.25">
      <c r="A287">
        <v>2251074</v>
      </c>
      <c r="B287">
        <v>1</v>
      </c>
      <c r="C287" t="s">
        <v>80</v>
      </c>
      <c r="D287" t="s">
        <v>90</v>
      </c>
      <c r="E287" t="s">
        <v>194</v>
      </c>
      <c r="F287" t="s">
        <v>1030</v>
      </c>
      <c r="G287" t="s">
        <v>1031</v>
      </c>
      <c r="H287" t="s">
        <v>135</v>
      </c>
      <c r="I287" t="s">
        <v>136</v>
      </c>
      <c r="J287" t="s">
        <v>137</v>
      </c>
      <c r="K287" t="s">
        <v>138</v>
      </c>
      <c r="L287" t="s">
        <v>1032</v>
      </c>
      <c r="M287" t="s">
        <v>1033</v>
      </c>
      <c r="N287">
        <v>3.7402777770000002</v>
      </c>
      <c r="O287">
        <v>0</v>
      </c>
      <c r="P287">
        <v>134</v>
      </c>
      <c r="Q287">
        <v>0</v>
      </c>
      <c r="R287">
        <v>0</v>
      </c>
      <c r="S287">
        <v>0</v>
      </c>
      <c r="T287">
        <v>13</v>
      </c>
      <c r="U287">
        <v>0</v>
      </c>
      <c r="V287">
        <v>0</v>
      </c>
      <c r="W287">
        <v>0</v>
      </c>
      <c r="X287">
        <v>205.96485509307612</v>
      </c>
      <c r="Y287">
        <v>0</v>
      </c>
      <c r="Z287">
        <v>0</v>
      </c>
      <c r="AA287">
        <v>0</v>
      </c>
      <c r="AB287">
        <v>12.719020241946025</v>
      </c>
      <c r="AC287">
        <v>0</v>
      </c>
      <c r="AD287">
        <v>0</v>
      </c>
      <c r="AE287">
        <v>218.68387533502215</v>
      </c>
    </row>
    <row r="288" spans="1:31" x14ac:dyDescent="0.25">
      <c r="A288">
        <v>2250908</v>
      </c>
      <c r="B288">
        <v>1</v>
      </c>
      <c r="C288" t="s">
        <v>80</v>
      </c>
      <c r="D288" t="s">
        <v>90</v>
      </c>
      <c r="E288" t="s">
        <v>132</v>
      </c>
      <c r="F288" t="s">
        <v>1034</v>
      </c>
      <c r="G288" t="s">
        <v>148</v>
      </c>
      <c r="H288" t="s">
        <v>135</v>
      </c>
      <c r="I288" t="s">
        <v>136</v>
      </c>
      <c r="J288" t="s">
        <v>137</v>
      </c>
      <c r="K288" t="s">
        <v>138</v>
      </c>
      <c r="L288" t="s">
        <v>1035</v>
      </c>
      <c r="M288" t="s">
        <v>1036</v>
      </c>
      <c r="N288">
        <v>6.7530555550000004</v>
      </c>
      <c r="O288">
        <v>0</v>
      </c>
      <c r="P288">
        <v>1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3.7443292078805666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3.7443292078805666</v>
      </c>
    </row>
    <row r="289" spans="1:31" x14ac:dyDescent="0.25">
      <c r="A289">
        <v>2250931</v>
      </c>
      <c r="B289">
        <v>1</v>
      </c>
      <c r="C289" t="s">
        <v>80</v>
      </c>
      <c r="D289" t="s">
        <v>99</v>
      </c>
      <c r="E289" t="s">
        <v>194</v>
      </c>
      <c r="F289" t="s">
        <v>1037</v>
      </c>
      <c r="G289" t="s">
        <v>390</v>
      </c>
      <c r="H289" t="s">
        <v>135</v>
      </c>
      <c r="I289" t="s">
        <v>136</v>
      </c>
      <c r="J289" t="s">
        <v>137</v>
      </c>
      <c r="K289" t="s">
        <v>138</v>
      </c>
      <c r="L289" t="s">
        <v>1038</v>
      </c>
      <c r="M289" t="s">
        <v>1039</v>
      </c>
      <c r="N289">
        <v>1.9936111110000001</v>
      </c>
      <c r="O289">
        <v>0</v>
      </c>
      <c r="P289">
        <v>1</v>
      </c>
      <c r="Q289">
        <v>0</v>
      </c>
      <c r="R289">
        <v>0</v>
      </c>
      <c r="S289">
        <v>0</v>
      </c>
      <c r="T289">
        <v>1</v>
      </c>
      <c r="U289">
        <v>0</v>
      </c>
      <c r="V289">
        <v>0</v>
      </c>
      <c r="W289">
        <v>0</v>
      </c>
      <c r="X289">
        <v>0.71892404610214999</v>
      </c>
      <c r="Y289">
        <v>0</v>
      </c>
      <c r="Z289">
        <v>0</v>
      </c>
      <c r="AA289">
        <v>0</v>
      </c>
      <c r="AB289">
        <v>2.0832148898278056</v>
      </c>
      <c r="AC289">
        <v>0</v>
      </c>
      <c r="AD289">
        <v>0</v>
      </c>
      <c r="AE289">
        <v>2.8021389359299556</v>
      </c>
    </row>
    <row r="290" spans="1:31" x14ac:dyDescent="0.25">
      <c r="A290">
        <v>2252406</v>
      </c>
      <c r="B290">
        <v>1</v>
      </c>
      <c r="C290" t="s">
        <v>80</v>
      </c>
      <c r="D290" t="s">
        <v>94</v>
      </c>
      <c r="E290" t="s">
        <v>132</v>
      </c>
      <c r="F290" t="s">
        <v>1040</v>
      </c>
      <c r="G290" t="s">
        <v>148</v>
      </c>
      <c r="H290" t="s">
        <v>135</v>
      </c>
      <c r="I290" t="s">
        <v>136</v>
      </c>
      <c r="J290" t="s">
        <v>137</v>
      </c>
      <c r="K290" t="s">
        <v>138</v>
      </c>
      <c r="L290" t="s">
        <v>1041</v>
      </c>
      <c r="M290" t="s">
        <v>1042</v>
      </c>
      <c r="N290">
        <v>0.66861111100000004</v>
      </c>
      <c r="O290">
        <v>0</v>
      </c>
      <c r="P290">
        <v>1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0.36225732472300004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0.36225732472300004</v>
      </c>
    </row>
    <row r="291" spans="1:31" x14ac:dyDescent="0.25">
      <c r="A291">
        <v>2252408</v>
      </c>
      <c r="B291">
        <v>1</v>
      </c>
      <c r="C291" t="s">
        <v>80</v>
      </c>
      <c r="D291" t="s">
        <v>85</v>
      </c>
      <c r="E291" t="s">
        <v>141</v>
      </c>
      <c r="F291" t="s">
        <v>1043</v>
      </c>
      <c r="G291" t="s">
        <v>196</v>
      </c>
      <c r="H291" t="s">
        <v>135</v>
      </c>
      <c r="I291" t="s">
        <v>136</v>
      </c>
      <c r="J291" t="s">
        <v>137</v>
      </c>
      <c r="K291" t="s">
        <v>144</v>
      </c>
      <c r="L291" t="s">
        <v>1044</v>
      </c>
      <c r="M291" t="s">
        <v>1045</v>
      </c>
      <c r="N291">
        <v>0.59611111100000003</v>
      </c>
      <c r="O291">
        <v>0</v>
      </c>
      <c r="P291">
        <v>563</v>
      </c>
      <c r="Q291">
        <v>0</v>
      </c>
      <c r="R291">
        <v>0</v>
      </c>
      <c r="S291">
        <v>0</v>
      </c>
      <c r="T291">
        <v>49</v>
      </c>
      <c r="U291">
        <v>0</v>
      </c>
      <c r="V291">
        <v>0</v>
      </c>
      <c r="W291">
        <v>0</v>
      </c>
      <c r="X291">
        <v>97.744319575883068</v>
      </c>
      <c r="Y291">
        <v>0</v>
      </c>
      <c r="Z291">
        <v>0</v>
      </c>
      <c r="AA291">
        <v>0</v>
      </c>
      <c r="AB291">
        <v>70.373688660400958</v>
      </c>
      <c r="AC291">
        <v>0</v>
      </c>
      <c r="AD291">
        <v>0</v>
      </c>
      <c r="AE291">
        <v>168.11800823628403</v>
      </c>
    </row>
    <row r="292" spans="1:31" x14ac:dyDescent="0.25">
      <c r="A292">
        <v>2252412</v>
      </c>
      <c r="B292">
        <v>1</v>
      </c>
      <c r="C292" t="s">
        <v>80</v>
      </c>
      <c r="D292" t="s">
        <v>92</v>
      </c>
      <c r="E292" t="s">
        <v>132</v>
      </c>
      <c r="F292" t="s">
        <v>1046</v>
      </c>
      <c r="G292" t="s">
        <v>148</v>
      </c>
      <c r="H292" t="s">
        <v>135</v>
      </c>
      <c r="I292" t="s">
        <v>136</v>
      </c>
      <c r="J292" t="s">
        <v>137</v>
      </c>
      <c r="K292" t="s">
        <v>138</v>
      </c>
      <c r="L292" t="s">
        <v>1047</v>
      </c>
      <c r="M292" t="s">
        <v>1048</v>
      </c>
      <c r="N292">
        <v>5.2930555549999996</v>
      </c>
      <c r="O292">
        <v>0</v>
      </c>
      <c r="P292">
        <v>2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0.25040991429041004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0.25040991429041004</v>
      </c>
    </row>
    <row r="293" spans="1:31" x14ac:dyDescent="0.25">
      <c r="A293">
        <v>2252415</v>
      </c>
      <c r="B293">
        <v>1</v>
      </c>
      <c r="C293" t="s">
        <v>81</v>
      </c>
      <c r="D293" t="s">
        <v>114</v>
      </c>
      <c r="E293" t="s">
        <v>194</v>
      </c>
      <c r="F293" t="s">
        <v>1049</v>
      </c>
      <c r="G293" t="s">
        <v>179</v>
      </c>
      <c r="H293" t="s">
        <v>135</v>
      </c>
      <c r="I293" t="s">
        <v>136</v>
      </c>
      <c r="J293" t="s">
        <v>137</v>
      </c>
      <c r="K293" t="s">
        <v>138</v>
      </c>
      <c r="L293" t="s">
        <v>1050</v>
      </c>
      <c r="M293" t="s">
        <v>1051</v>
      </c>
      <c r="N293">
        <v>0.64027777699999999</v>
      </c>
      <c r="O293">
        <v>0</v>
      </c>
      <c r="P293">
        <v>46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1</v>
      </c>
      <c r="W293">
        <v>0</v>
      </c>
      <c r="X293">
        <v>4.9894185855187327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1.7534120816566665E-2</v>
      </c>
      <c r="AE293">
        <v>5.0069527063352997</v>
      </c>
    </row>
    <row r="294" spans="1:31" x14ac:dyDescent="0.25">
      <c r="A294">
        <v>2252416</v>
      </c>
      <c r="B294">
        <v>1</v>
      </c>
      <c r="C294" t="s">
        <v>80</v>
      </c>
      <c r="D294" t="s">
        <v>96</v>
      </c>
      <c r="E294" t="s">
        <v>132</v>
      </c>
      <c r="F294" t="s">
        <v>1052</v>
      </c>
      <c r="G294" t="s">
        <v>170</v>
      </c>
      <c r="H294" t="s">
        <v>135</v>
      </c>
      <c r="I294" t="s">
        <v>136</v>
      </c>
      <c r="J294" t="s">
        <v>137</v>
      </c>
      <c r="K294" t="s">
        <v>138</v>
      </c>
      <c r="L294" t="s">
        <v>1053</v>
      </c>
      <c r="M294" t="s">
        <v>1054</v>
      </c>
      <c r="N294">
        <v>9.8344444440000007</v>
      </c>
      <c r="O294">
        <v>0</v>
      </c>
      <c r="P294">
        <v>1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4.6325811224630939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4.6325811224630939</v>
      </c>
    </row>
    <row r="295" spans="1:31" x14ac:dyDescent="0.25">
      <c r="A295">
        <v>2252418</v>
      </c>
      <c r="B295">
        <v>1</v>
      </c>
      <c r="C295" t="s">
        <v>80</v>
      </c>
      <c r="D295" t="s">
        <v>93</v>
      </c>
      <c r="E295" t="s">
        <v>194</v>
      </c>
      <c r="F295" t="s">
        <v>1055</v>
      </c>
      <c r="G295" t="s">
        <v>1031</v>
      </c>
      <c r="H295" t="s">
        <v>135</v>
      </c>
      <c r="I295" t="s">
        <v>136</v>
      </c>
      <c r="J295" t="s">
        <v>137</v>
      </c>
      <c r="K295" t="s">
        <v>138</v>
      </c>
      <c r="L295" t="s">
        <v>1056</v>
      </c>
      <c r="M295" t="s">
        <v>1057</v>
      </c>
      <c r="N295">
        <v>2.2397222220000002</v>
      </c>
      <c r="O295">
        <v>0</v>
      </c>
      <c r="P295">
        <v>238</v>
      </c>
      <c r="Q295">
        <v>0</v>
      </c>
      <c r="R295">
        <v>0</v>
      </c>
      <c r="S295">
        <v>0</v>
      </c>
      <c r="T295">
        <v>22</v>
      </c>
      <c r="U295">
        <v>0</v>
      </c>
      <c r="V295">
        <v>0</v>
      </c>
      <c r="W295">
        <v>0</v>
      </c>
      <c r="X295">
        <v>123.11026333615534</v>
      </c>
      <c r="Y295">
        <v>0</v>
      </c>
      <c r="Z295">
        <v>0</v>
      </c>
      <c r="AA295">
        <v>0</v>
      </c>
      <c r="AB295">
        <v>23.825641818530794</v>
      </c>
      <c r="AC295">
        <v>0</v>
      </c>
      <c r="AD295">
        <v>0</v>
      </c>
      <c r="AE295">
        <v>146.93590515468614</v>
      </c>
    </row>
    <row r="296" spans="1:31" x14ac:dyDescent="0.25">
      <c r="A296">
        <v>2252420</v>
      </c>
      <c r="B296">
        <v>1</v>
      </c>
      <c r="C296" t="s">
        <v>80</v>
      </c>
      <c r="D296" t="s">
        <v>88</v>
      </c>
      <c r="E296" t="s">
        <v>182</v>
      </c>
      <c r="F296" t="s">
        <v>1058</v>
      </c>
      <c r="G296" t="s">
        <v>303</v>
      </c>
      <c r="H296" t="s">
        <v>163</v>
      </c>
      <c r="I296" t="s">
        <v>136</v>
      </c>
      <c r="J296" t="s">
        <v>137</v>
      </c>
      <c r="K296" t="s">
        <v>138</v>
      </c>
      <c r="L296" t="s">
        <v>1059</v>
      </c>
      <c r="M296" t="s">
        <v>1060</v>
      </c>
      <c r="N296">
        <v>0.48194444400000003</v>
      </c>
      <c r="O296">
        <v>1</v>
      </c>
      <c r="P296">
        <v>492</v>
      </c>
      <c r="Q296">
        <v>0</v>
      </c>
      <c r="R296">
        <v>0</v>
      </c>
      <c r="S296">
        <v>8</v>
      </c>
      <c r="T296">
        <v>99</v>
      </c>
      <c r="U296">
        <v>4</v>
      </c>
      <c r="V296">
        <v>3</v>
      </c>
      <c r="W296">
        <v>5.5537581153156665</v>
      </c>
      <c r="X296">
        <v>110.43216319451884</v>
      </c>
      <c r="Y296">
        <v>0</v>
      </c>
      <c r="Z296">
        <v>0</v>
      </c>
      <c r="AA296">
        <v>57.194884726468878</v>
      </c>
      <c r="AB296">
        <v>86.96742489357122</v>
      </c>
      <c r="AC296">
        <v>104.22269713168274</v>
      </c>
      <c r="AD296">
        <v>18.090538877771344</v>
      </c>
      <c r="AE296">
        <v>382.46146693932872</v>
      </c>
    </row>
    <row r="297" spans="1:31" x14ac:dyDescent="0.25">
      <c r="A297">
        <v>2252421</v>
      </c>
      <c r="B297">
        <v>1</v>
      </c>
      <c r="C297" t="s">
        <v>80</v>
      </c>
      <c r="D297" t="s">
        <v>96</v>
      </c>
      <c r="E297" t="s">
        <v>132</v>
      </c>
      <c r="F297" t="s">
        <v>1061</v>
      </c>
      <c r="G297" t="s">
        <v>170</v>
      </c>
      <c r="H297" t="s">
        <v>135</v>
      </c>
      <c r="I297" t="s">
        <v>136</v>
      </c>
      <c r="J297" t="s">
        <v>137</v>
      </c>
      <c r="K297" t="s">
        <v>138</v>
      </c>
      <c r="L297" t="s">
        <v>1062</v>
      </c>
      <c r="M297" t="s">
        <v>1063</v>
      </c>
      <c r="N297">
        <v>3.3094444439999999</v>
      </c>
      <c r="O297">
        <v>0</v>
      </c>
      <c r="P297">
        <v>1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</row>
    <row r="298" spans="1:31" x14ac:dyDescent="0.25">
      <c r="A298">
        <v>2252424</v>
      </c>
      <c r="B298">
        <v>1</v>
      </c>
      <c r="C298" t="s">
        <v>80</v>
      </c>
      <c r="D298" t="s">
        <v>96</v>
      </c>
      <c r="E298" t="s">
        <v>194</v>
      </c>
      <c r="F298" t="s">
        <v>1064</v>
      </c>
      <c r="G298" t="s">
        <v>390</v>
      </c>
      <c r="H298" t="s">
        <v>135</v>
      </c>
      <c r="I298" t="s">
        <v>136</v>
      </c>
      <c r="J298" t="s">
        <v>137</v>
      </c>
      <c r="K298" t="s">
        <v>138</v>
      </c>
      <c r="L298" t="s">
        <v>1065</v>
      </c>
      <c r="M298" t="s">
        <v>1066</v>
      </c>
      <c r="N298">
        <v>10.752777777</v>
      </c>
      <c r="O298">
        <v>0</v>
      </c>
      <c r="P298">
        <v>9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127.30537865313543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127.30537865313543</v>
      </c>
    </row>
    <row r="299" spans="1:31" x14ac:dyDescent="0.25">
      <c r="A299">
        <v>2252429</v>
      </c>
      <c r="B299">
        <v>1</v>
      </c>
      <c r="C299" t="s">
        <v>80</v>
      </c>
      <c r="D299" t="s">
        <v>103</v>
      </c>
      <c r="E299" t="s">
        <v>161</v>
      </c>
      <c r="F299" t="s">
        <v>1067</v>
      </c>
      <c r="G299" t="s">
        <v>174</v>
      </c>
      <c r="H299" t="s">
        <v>163</v>
      </c>
      <c r="I299" t="s">
        <v>136</v>
      </c>
      <c r="J299" t="s">
        <v>137</v>
      </c>
      <c r="K299" t="s">
        <v>138</v>
      </c>
      <c r="L299" t="s">
        <v>1068</v>
      </c>
      <c r="M299" t="s">
        <v>1069</v>
      </c>
      <c r="N299">
        <v>0.523888888</v>
      </c>
      <c r="O299">
        <v>0</v>
      </c>
      <c r="P299">
        <v>1</v>
      </c>
      <c r="Q299">
        <v>37</v>
      </c>
      <c r="R299">
        <v>64</v>
      </c>
      <c r="S299">
        <v>10</v>
      </c>
      <c r="T299">
        <v>7</v>
      </c>
      <c r="U299">
        <v>4</v>
      </c>
      <c r="V299">
        <v>0</v>
      </c>
      <c r="W299">
        <v>0</v>
      </c>
      <c r="X299">
        <v>6.9195328992642233E-2</v>
      </c>
      <c r="Y299">
        <v>25.05052547699832</v>
      </c>
      <c r="Z299">
        <v>27.938352334907609</v>
      </c>
      <c r="AA299">
        <v>89.946936373151615</v>
      </c>
      <c r="AB299">
        <v>3.4055629599648589</v>
      </c>
      <c r="AC299">
        <v>1055.7493089354557</v>
      </c>
      <c r="AD299">
        <v>0</v>
      </c>
      <c r="AE299">
        <v>1202.1598814094707</v>
      </c>
    </row>
    <row r="300" spans="1:31" x14ac:dyDescent="0.25">
      <c r="A300">
        <v>2252430</v>
      </c>
      <c r="B300">
        <v>1</v>
      </c>
      <c r="C300" t="s">
        <v>81</v>
      </c>
      <c r="D300" t="s">
        <v>114</v>
      </c>
      <c r="E300" t="s">
        <v>194</v>
      </c>
      <c r="F300" t="s">
        <v>1070</v>
      </c>
      <c r="G300" t="s">
        <v>179</v>
      </c>
      <c r="H300" t="s">
        <v>135</v>
      </c>
      <c r="I300" t="s">
        <v>136</v>
      </c>
      <c r="J300" t="s">
        <v>137</v>
      </c>
      <c r="K300" t="s">
        <v>138</v>
      </c>
      <c r="L300" t="s">
        <v>1051</v>
      </c>
      <c r="M300" t="s">
        <v>1071</v>
      </c>
      <c r="N300">
        <v>0.37888888799999998</v>
      </c>
      <c r="O300">
        <v>0</v>
      </c>
      <c r="P300">
        <v>3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3.070523347577778E-2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3.070523347577778E-2</v>
      </c>
    </row>
    <row r="301" spans="1:31" x14ac:dyDescent="0.25">
      <c r="A301">
        <v>2252433</v>
      </c>
      <c r="B301">
        <v>1</v>
      </c>
      <c r="C301" t="s">
        <v>80</v>
      </c>
      <c r="D301" t="s">
        <v>84</v>
      </c>
      <c r="E301" t="s">
        <v>132</v>
      </c>
      <c r="F301" t="s">
        <v>1072</v>
      </c>
      <c r="G301" t="s">
        <v>148</v>
      </c>
      <c r="H301" t="s">
        <v>135</v>
      </c>
      <c r="I301" t="s">
        <v>136</v>
      </c>
      <c r="J301" t="s">
        <v>137</v>
      </c>
      <c r="K301" t="s">
        <v>138</v>
      </c>
      <c r="L301" t="s">
        <v>1073</v>
      </c>
      <c r="M301" t="s">
        <v>1074</v>
      </c>
      <c r="N301">
        <v>6.7366666659999996</v>
      </c>
      <c r="O301">
        <v>0</v>
      </c>
      <c r="P301">
        <v>6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11.872042266326678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11.872042266326678</v>
      </c>
    </row>
    <row r="302" spans="1:31" x14ac:dyDescent="0.25">
      <c r="A302">
        <v>2252434</v>
      </c>
      <c r="B302">
        <v>1</v>
      </c>
      <c r="C302" t="s">
        <v>80</v>
      </c>
      <c r="D302" t="s">
        <v>91</v>
      </c>
      <c r="E302" t="s">
        <v>194</v>
      </c>
      <c r="F302" t="s">
        <v>1075</v>
      </c>
      <c r="G302" t="s">
        <v>152</v>
      </c>
      <c r="H302" t="s">
        <v>135</v>
      </c>
      <c r="I302" t="s">
        <v>136</v>
      </c>
      <c r="J302" t="s">
        <v>137</v>
      </c>
      <c r="K302" t="s">
        <v>138</v>
      </c>
      <c r="L302" t="s">
        <v>1076</v>
      </c>
      <c r="M302" t="s">
        <v>1077</v>
      </c>
      <c r="N302">
        <v>1.471666666</v>
      </c>
      <c r="O302">
        <v>0</v>
      </c>
      <c r="P302">
        <v>9</v>
      </c>
      <c r="Q302">
        <v>0</v>
      </c>
      <c r="R302">
        <v>1</v>
      </c>
      <c r="S302">
        <v>0</v>
      </c>
      <c r="T302">
        <v>3</v>
      </c>
      <c r="U302">
        <v>0</v>
      </c>
      <c r="V302">
        <v>0</v>
      </c>
      <c r="W302">
        <v>0</v>
      </c>
      <c r="X302">
        <v>3.155440389368283</v>
      </c>
      <c r="Y302">
        <v>0</v>
      </c>
      <c r="Z302">
        <v>0.13563224347561778</v>
      </c>
      <c r="AA302">
        <v>0</v>
      </c>
      <c r="AB302">
        <v>2.0201052903208803</v>
      </c>
      <c r="AC302">
        <v>0</v>
      </c>
      <c r="AD302">
        <v>0</v>
      </c>
      <c r="AE302">
        <v>5.3111779231647809</v>
      </c>
    </row>
    <row r="303" spans="1:31" x14ac:dyDescent="0.25">
      <c r="A303">
        <v>2252435</v>
      </c>
      <c r="B303">
        <v>1</v>
      </c>
      <c r="C303" t="s">
        <v>80</v>
      </c>
      <c r="D303" t="s">
        <v>90</v>
      </c>
      <c r="E303" t="s">
        <v>132</v>
      </c>
      <c r="F303" t="s">
        <v>1078</v>
      </c>
      <c r="G303" t="s">
        <v>191</v>
      </c>
      <c r="H303" t="s">
        <v>135</v>
      </c>
      <c r="I303" t="s">
        <v>136</v>
      </c>
      <c r="J303" t="s">
        <v>137</v>
      </c>
      <c r="K303" t="s">
        <v>138</v>
      </c>
      <c r="L303" t="s">
        <v>1079</v>
      </c>
      <c r="M303" t="s">
        <v>1080</v>
      </c>
      <c r="N303">
        <v>1.2894444439999999</v>
      </c>
      <c r="O303">
        <v>0</v>
      </c>
      <c r="P303">
        <v>4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2.4957240807428049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2.4957240807428049</v>
      </c>
    </row>
    <row r="304" spans="1:31" x14ac:dyDescent="0.25">
      <c r="A304">
        <v>2252437</v>
      </c>
      <c r="B304">
        <v>1</v>
      </c>
      <c r="C304" t="s">
        <v>80</v>
      </c>
      <c r="D304" t="s">
        <v>103</v>
      </c>
      <c r="E304" t="s">
        <v>132</v>
      </c>
      <c r="F304" t="s">
        <v>1081</v>
      </c>
      <c r="G304" t="s">
        <v>148</v>
      </c>
      <c r="H304" t="s">
        <v>135</v>
      </c>
      <c r="I304" t="s">
        <v>136</v>
      </c>
      <c r="J304" t="s">
        <v>137</v>
      </c>
      <c r="K304" t="s">
        <v>138</v>
      </c>
      <c r="L304" t="s">
        <v>1082</v>
      </c>
      <c r="M304" t="s">
        <v>1083</v>
      </c>
      <c r="N304">
        <v>1.207222222</v>
      </c>
      <c r="O304">
        <v>0</v>
      </c>
      <c r="P304">
        <v>1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0.50674342712754461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0.50674342712754461</v>
      </c>
    </row>
    <row r="305" spans="1:31" x14ac:dyDescent="0.25">
      <c r="A305">
        <v>2252442</v>
      </c>
      <c r="B305">
        <v>1</v>
      </c>
      <c r="C305" t="s">
        <v>81</v>
      </c>
      <c r="D305" t="s">
        <v>127</v>
      </c>
      <c r="E305" t="s">
        <v>182</v>
      </c>
      <c r="F305" t="s">
        <v>1084</v>
      </c>
      <c r="G305" t="s">
        <v>174</v>
      </c>
      <c r="H305" t="s">
        <v>163</v>
      </c>
      <c r="I305" t="s">
        <v>261</v>
      </c>
      <c r="J305" t="s">
        <v>137</v>
      </c>
      <c r="K305" t="s">
        <v>138</v>
      </c>
      <c r="L305" t="s">
        <v>1085</v>
      </c>
      <c r="M305" t="s">
        <v>1086</v>
      </c>
      <c r="N305">
        <v>1.1666665999999999E-2</v>
      </c>
      <c r="O305">
        <v>0</v>
      </c>
      <c r="P305">
        <v>442</v>
      </c>
      <c r="Q305">
        <v>114</v>
      </c>
      <c r="R305">
        <v>73</v>
      </c>
      <c r="S305">
        <v>7</v>
      </c>
      <c r="T305">
        <v>59</v>
      </c>
      <c r="U305">
        <v>0</v>
      </c>
      <c r="V305">
        <v>1</v>
      </c>
      <c r="W305">
        <v>0</v>
      </c>
      <c r="X305">
        <v>1.2928004362892269</v>
      </c>
      <c r="Y305">
        <v>1.976180069153034</v>
      </c>
      <c r="Z305">
        <v>8.3129302966850005E-2</v>
      </c>
      <c r="AA305">
        <v>0.66684521587191659</v>
      </c>
      <c r="AB305">
        <v>0.25593535858142002</v>
      </c>
      <c r="AC305">
        <v>0</v>
      </c>
      <c r="AD305">
        <v>6.011678635834667E-2</v>
      </c>
      <c r="AE305">
        <v>4.335007169220793</v>
      </c>
    </row>
    <row r="306" spans="1:31" x14ac:dyDescent="0.25">
      <c r="A306">
        <v>2252443</v>
      </c>
      <c r="B306">
        <v>1</v>
      </c>
      <c r="C306" t="s">
        <v>80</v>
      </c>
      <c r="D306" t="s">
        <v>103</v>
      </c>
      <c r="E306" t="s">
        <v>273</v>
      </c>
      <c r="F306" t="s">
        <v>1087</v>
      </c>
      <c r="G306" t="s">
        <v>174</v>
      </c>
      <c r="H306" t="s">
        <v>163</v>
      </c>
      <c r="I306" t="s">
        <v>136</v>
      </c>
      <c r="J306" t="s">
        <v>137</v>
      </c>
      <c r="K306" t="s">
        <v>138</v>
      </c>
      <c r="L306" t="s">
        <v>1085</v>
      </c>
      <c r="M306" t="s">
        <v>1088</v>
      </c>
      <c r="N306">
        <v>0.72611111100000003</v>
      </c>
      <c r="O306">
        <v>5</v>
      </c>
      <c r="P306">
        <v>1860</v>
      </c>
      <c r="Q306">
        <v>101</v>
      </c>
      <c r="R306">
        <v>299</v>
      </c>
      <c r="S306">
        <v>37</v>
      </c>
      <c r="T306">
        <v>188</v>
      </c>
      <c r="U306">
        <v>3</v>
      </c>
      <c r="V306">
        <v>0</v>
      </c>
      <c r="W306">
        <v>4.6227869176604273</v>
      </c>
      <c r="X306">
        <v>406.28890822635509</v>
      </c>
      <c r="Y306">
        <v>71.603877941684701</v>
      </c>
      <c r="Z306">
        <v>148.6842222641985</v>
      </c>
      <c r="AA306">
        <v>136.08760469329661</v>
      </c>
      <c r="AB306">
        <v>116.70693356144407</v>
      </c>
      <c r="AC306">
        <v>271.77925498478703</v>
      </c>
      <c r="AD306">
        <v>0</v>
      </c>
      <c r="AE306">
        <v>1155.7735885894265</v>
      </c>
    </row>
    <row r="307" spans="1:31" x14ac:dyDescent="0.25">
      <c r="A307">
        <v>2252444</v>
      </c>
      <c r="B307">
        <v>1</v>
      </c>
      <c r="C307" t="s">
        <v>80</v>
      </c>
      <c r="D307" t="s">
        <v>108</v>
      </c>
      <c r="E307" t="s">
        <v>132</v>
      </c>
      <c r="F307" t="s">
        <v>1089</v>
      </c>
      <c r="G307" t="s">
        <v>134</v>
      </c>
      <c r="H307" t="s">
        <v>135</v>
      </c>
      <c r="I307" t="s">
        <v>136</v>
      </c>
      <c r="J307" t="s">
        <v>137</v>
      </c>
      <c r="K307" t="s">
        <v>138</v>
      </c>
      <c r="L307" t="s">
        <v>1090</v>
      </c>
      <c r="M307" t="s">
        <v>1091</v>
      </c>
      <c r="N307">
        <v>1.3674999999999999</v>
      </c>
      <c r="O307">
        <v>0</v>
      </c>
      <c r="P307">
        <v>1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0.56455446258539999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0.56455446258539999</v>
      </c>
    </row>
    <row r="308" spans="1:31" x14ac:dyDescent="0.25">
      <c r="A308">
        <v>2252445</v>
      </c>
      <c r="B308">
        <v>1</v>
      </c>
      <c r="C308" t="s">
        <v>81</v>
      </c>
      <c r="D308" t="s">
        <v>113</v>
      </c>
      <c r="E308" t="s">
        <v>194</v>
      </c>
      <c r="F308" t="s">
        <v>1092</v>
      </c>
      <c r="G308" t="s">
        <v>179</v>
      </c>
      <c r="H308" t="s">
        <v>135</v>
      </c>
      <c r="I308" t="s">
        <v>136</v>
      </c>
      <c r="J308" t="s">
        <v>137</v>
      </c>
      <c r="K308" t="s">
        <v>138</v>
      </c>
      <c r="L308" t="s">
        <v>1093</v>
      </c>
      <c r="M308" t="s">
        <v>1094</v>
      </c>
      <c r="N308">
        <v>1.746388888</v>
      </c>
      <c r="O308">
        <v>0</v>
      </c>
      <c r="P308">
        <v>12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2.5630785303319628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2.5630785303319628</v>
      </c>
    </row>
    <row r="309" spans="1:31" x14ac:dyDescent="0.25">
      <c r="A309">
        <v>2252449</v>
      </c>
      <c r="B309">
        <v>1</v>
      </c>
      <c r="C309" t="s">
        <v>81</v>
      </c>
      <c r="D309" t="s">
        <v>112</v>
      </c>
      <c r="E309" t="s">
        <v>141</v>
      </c>
      <c r="F309" t="s">
        <v>1095</v>
      </c>
      <c r="G309" t="s">
        <v>196</v>
      </c>
      <c r="H309" t="s">
        <v>135</v>
      </c>
      <c r="I309" t="s">
        <v>136</v>
      </c>
      <c r="J309" t="s">
        <v>137</v>
      </c>
      <c r="K309" t="s">
        <v>144</v>
      </c>
      <c r="L309" t="s">
        <v>1096</v>
      </c>
      <c r="M309" t="s">
        <v>1097</v>
      </c>
      <c r="N309">
        <v>1.6924999999999999</v>
      </c>
      <c r="O309">
        <v>0</v>
      </c>
      <c r="P309">
        <v>427</v>
      </c>
      <c r="Q309">
        <v>0</v>
      </c>
      <c r="R309">
        <v>0</v>
      </c>
      <c r="S309">
        <v>0</v>
      </c>
      <c r="T309">
        <v>95</v>
      </c>
      <c r="U309">
        <v>0</v>
      </c>
      <c r="V309">
        <v>0</v>
      </c>
      <c r="W309">
        <v>0</v>
      </c>
      <c r="X309">
        <v>167.44339891360238</v>
      </c>
      <c r="Y309">
        <v>0</v>
      </c>
      <c r="Z309">
        <v>0</v>
      </c>
      <c r="AA309">
        <v>0</v>
      </c>
      <c r="AB309">
        <v>100.0820355530504</v>
      </c>
      <c r="AC309">
        <v>0</v>
      </c>
      <c r="AD309">
        <v>0</v>
      </c>
      <c r="AE309">
        <v>267.52543446665277</v>
      </c>
    </row>
    <row r="310" spans="1:31" x14ac:dyDescent="0.25">
      <c r="A310">
        <v>2252450</v>
      </c>
      <c r="B310">
        <v>1</v>
      </c>
      <c r="C310" t="s">
        <v>80</v>
      </c>
      <c r="D310" t="s">
        <v>96</v>
      </c>
      <c r="E310" t="s">
        <v>132</v>
      </c>
      <c r="F310" t="s">
        <v>1098</v>
      </c>
      <c r="G310" t="s">
        <v>191</v>
      </c>
      <c r="H310" t="s">
        <v>135</v>
      </c>
      <c r="I310" t="s">
        <v>136</v>
      </c>
      <c r="J310" t="s">
        <v>137</v>
      </c>
      <c r="K310" t="s">
        <v>138</v>
      </c>
      <c r="L310" t="s">
        <v>1099</v>
      </c>
      <c r="M310" t="s">
        <v>1100</v>
      </c>
      <c r="N310">
        <v>7.0152777769999997</v>
      </c>
      <c r="O310">
        <v>0</v>
      </c>
      <c r="P310">
        <v>1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0.59727597092457774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0.59727597092457774</v>
      </c>
    </row>
    <row r="311" spans="1:31" x14ac:dyDescent="0.25">
      <c r="A311">
        <v>2252455</v>
      </c>
      <c r="B311">
        <v>1</v>
      </c>
      <c r="C311" t="s">
        <v>81</v>
      </c>
      <c r="D311" t="s">
        <v>123</v>
      </c>
      <c r="E311" t="s">
        <v>141</v>
      </c>
      <c r="F311" t="s">
        <v>1101</v>
      </c>
      <c r="G311" t="s">
        <v>143</v>
      </c>
      <c r="H311" t="s">
        <v>135</v>
      </c>
      <c r="I311" t="s">
        <v>136</v>
      </c>
      <c r="J311" t="s">
        <v>137</v>
      </c>
      <c r="K311" t="s">
        <v>144</v>
      </c>
      <c r="L311" t="s">
        <v>1102</v>
      </c>
      <c r="M311" t="s">
        <v>1103</v>
      </c>
      <c r="N311">
        <v>2.3725000000000001</v>
      </c>
      <c r="O311">
        <v>0</v>
      </c>
      <c r="P311">
        <v>260</v>
      </c>
      <c r="Q311">
        <v>0</v>
      </c>
      <c r="R311">
        <v>1</v>
      </c>
      <c r="S311">
        <v>0</v>
      </c>
      <c r="T311">
        <v>14</v>
      </c>
      <c r="U311">
        <v>0</v>
      </c>
      <c r="V311">
        <v>0</v>
      </c>
      <c r="W311">
        <v>0</v>
      </c>
      <c r="X311">
        <v>172.28816538619421</v>
      </c>
      <c r="Y311">
        <v>0</v>
      </c>
      <c r="Z311">
        <v>1.5215560026631065</v>
      </c>
      <c r="AA311">
        <v>0</v>
      </c>
      <c r="AB311">
        <v>9.1369818643064313</v>
      </c>
      <c r="AC311">
        <v>0</v>
      </c>
      <c r="AD311">
        <v>0</v>
      </c>
      <c r="AE311">
        <v>182.94670325316375</v>
      </c>
    </row>
    <row r="312" spans="1:31" x14ac:dyDescent="0.25">
      <c r="A312">
        <v>2252456</v>
      </c>
      <c r="B312">
        <v>1</v>
      </c>
      <c r="C312" t="s">
        <v>80</v>
      </c>
      <c r="D312" t="s">
        <v>97</v>
      </c>
      <c r="E312" t="s">
        <v>132</v>
      </c>
      <c r="F312" t="s">
        <v>1104</v>
      </c>
      <c r="G312" t="s">
        <v>148</v>
      </c>
      <c r="H312" t="s">
        <v>135</v>
      </c>
      <c r="I312" t="s">
        <v>136</v>
      </c>
      <c r="J312" t="s">
        <v>137</v>
      </c>
      <c r="K312" t="s">
        <v>138</v>
      </c>
      <c r="L312" t="s">
        <v>1105</v>
      </c>
      <c r="M312" t="s">
        <v>1106</v>
      </c>
      <c r="N312">
        <v>1.8358333330000001</v>
      </c>
      <c r="O312">
        <v>0</v>
      </c>
      <c r="P312">
        <v>1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2.1459578928916176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2.1459578928916176</v>
      </c>
    </row>
    <row r="313" spans="1:31" x14ac:dyDescent="0.25">
      <c r="A313">
        <v>2252462</v>
      </c>
      <c r="B313">
        <v>1</v>
      </c>
      <c r="C313" t="s">
        <v>80</v>
      </c>
      <c r="D313" t="s">
        <v>97</v>
      </c>
      <c r="E313" t="s">
        <v>405</v>
      </c>
      <c r="F313" t="s">
        <v>1107</v>
      </c>
      <c r="G313" t="s">
        <v>174</v>
      </c>
      <c r="H313" t="s">
        <v>163</v>
      </c>
      <c r="I313" t="s">
        <v>136</v>
      </c>
      <c r="J313" t="s">
        <v>137</v>
      </c>
      <c r="K313" t="s">
        <v>138</v>
      </c>
      <c r="L313" t="s">
        <v>1108</v>
      </c>
      <c r="M313" t="s">
        <v>1109</v>
      </c>
      <c r="N313">
        <v>0.32611111100000001</v>
      </c>
      <c r="O313">
        <v>13</v>
      </c>
      <c r="P313">
        <v>1602</v>
      </c>
      <c r="Q313">
        <v>22</v>
      </c>
      <c r="R313">
        <v>522</v>
      </c>
      <c r="S313">
        <v>40</v>
      </c>
      <c r="T313">
        <v>335</v>
      </c>
      <c r="U313">
        <v>2</v>
      </c>
      <c r="V313">
        <v>1</v>
      </c>
      <c r="W313">
        <v>329.8555920981097</v>
      </c>
      <c r="X313">
        <v>313.9561154763486</v>
      </c>
      <c r="Y313">
        <v>171.594950516974</v>
      </c>
      <c r="Z313">
        <v>71.675161148162104</v>
      </c>
      <c r="AA313">
        <v>211.87328320763979</v>
      </c>
      <c r="AB313">
        <v>156.07824129063414</v>
      </c>
      <c r="AC313">
        <v>9.6401583958557744</v>
      </c>
      <c r="AD313">
        <v>0</v>
      </c>
      <c r="AE313">
        <v>1264.673502133724</v>
      </c>
    </row>
    <row r="314" spans="1:31" x14ac:dyDescent="0.25">
      <c r="A314">
        <v>2252463</v>
      </c>
      <c r="B314">
        <v>1</v>
      </c>
      <c r="C314" t="s">
        <v>80</v>
      </c>
      <c r="D314" t="s">
        <v>96</v>
      </c>
      <c r="E314" t="s">
        <v>132</v>
      </c>
      <c r="F314" t="s">
        <v>1110</v>
      </c>
      <c r="G314" t="s">
        <v>170</v>
      </c>
      <c r="H314" t="s">
        <v>135</v>
      </c>
      <c r="I314" t="s">
        <v>136</v>
      </c>
      <c r="J314" t="s">
        <v>137</v>
      </c>
      <c r="K314" t="s">
        <v>138</v>
      </c>
      <c r="L314" t="s">
        <v>1111</v>
      </c>
      <c r="M314" t="s">
        <v>1112</v>
      </c>
      <c r="N314">
        <v>2.0686111110000001</v>
      </c>
      <c r="O314">
        <v>0</v>
      </c>
      <c r="P314">
        <v>1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8.5504123505786307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8.5504123505786307</v>
      </c>
    </row>
    <row r="315" spans="1:31" x14ac:dyDescent="0.25">
      <c r="A315">
        <v>2252466</v>
      </c>
      <c r="B315">
        <v>1</v>
      </c>
      <c r="C315" t="s">
        <v>81</v>
      </c>
      <c r="D315" t="s">
        <v>123</v>
      </c>
      <c r="E315" t="s">
        <v>194</v>
      </c>
      <c r="F315" t="s">
        <v>1113</v>
      </c>
      <c r="G315" t="s">
        <v>465</v>
      </c>
      <c r="H315" t="s">
        <v>135</v>
      </c>
      <c r="I315" t="s">
        <v>136</v>
      </c>
      <c r="J315" t="s">
        <v>137</v>
      </c>
      <c r="K315" t="s">
        <v>138</v>
      </c>
      <c r="L315" t="s">
        <v>1114</v>
      </c>
      <c r="M315" t="s">
        <v>1115</v>
      </c>
      <c r="N315">
        <v>0.99611111100000005</v>
      </c>
      <c r="O315">
        <v>0</v>
      </c>
      <c r="P315">
        <v>194</v>
      </c>
      <c r="Q315">
        <v>0</v>
      </c>
      <c r="R315">
        <v>0</v>
      </c>
      <c r="S315">
        <v>0</v>
      </c>
      <c r="T315">
        <v>6</v>
      </c>
      <c r="U315">
        <v>0</v>
      </c>
      <c r="V315">
        <v>0</v>
      </c>
      <c r="W315">
        <v>0</v>
      </c>
      <c r="X315">
        <v>41.992884276761238</v>
      </c>
      <c r="Y315">
        <v>0</v>
      </c>
      <c r="Z315">
        <v>0</v>
      </c>
      <c r="AA315">
        <v>0</v>
      </c>
      <c r="AB315">
        <v>5.0673559719780714</v>
      </c>
      <c r="AC315">
        <v>0</v>
      </c>
      <c r="AD315">
        <v>0</v>
      </c>
      <c r="AE315">
        <v>47.060240248739312</v>
      </c>
    </row>
    <row r="316" spans="1:31" x14ac:dyDescent="0.25">
      <c r="A316">
        <v>2252467</v>
      </c>
      <c r="B316">
        <v>1</v>
      </c>
      <c r="C316" t="s">
        <v>80</v>
      </c>
      <c r="D316" t="s">
        <v>108</v>
      </c>
      <c r="E316" t="s">
        <v>194</v>
      </c>
      <c r="F316" t="s">
        <v>1116</v>
      </c>
      <c r="G316" t="s">
        <v>179</v>
      </c>
      <c r="H316" t="s">
        <v>135</v>
      </c>
      <c r="I316" t="s">
        <v>136</v>
      </c>
      <c r="J316" t="s">
        <v>137</v>
      </c>
      <c r="K316" t="s">
        <v>138</v>
      </c>
      <c r="L316" t="s">
        <v>1117</v>
      </c>
      <c r="M316" t="s">
        <v>1118</v>
      </c>
      <c r="N316">
        <v>5.1427777770000001</v>
      </c>
      <c r="O316">
        <v>0</v>
      </c>
      <c r="P316">
        <v>11</v>
      </c>
      <c r="Q316">
        <v>0</v>
      </c>
      <c r="R316">
        <v>0</v>
      </c>
      <c r="S316">
        <v>0</v>
      </c>
      <c r="T316">
        <v>9</v>
      </c>
      <c r="U316">
        <v>0</v>
      </c>
      <c r="V316">
        <v>0</v>
      </c>
      <c r="W316">
        <v>0</v>
      </c>
      <c r="X316">
        <v>7.7335073368831599</v>
      </c>
      <c r="Y316">
        <v>0</v>
      </c>
      <c r="Z316">
        <v>0</v>
      </c>
      <c r="AA316">
        <v>0</v>
      </c>
      <c r="AB316">
        <v>9.5763222588268988</v>
      </c>
      <c r="AC316">
        <v>0</v>
      </c>
      <c r="AD316">
        <v>0</v>
      </c>
      <c r="AE316">
        <v>17.30982959571006</v>
      </c>
    </row>
    <row r="317" spans="1:31" x14ac:dyDescent="0.25">
      <c r="A317">
        <v>2252469</v>
      </c>
      <c r="B317">
        <v>1</v>
      </c>
      <c r="C317" t="s">
        <v>80</v>
      </c>
      <c r="D317" t="s">
        <v>103</v>
      </c>
      <c r="E317" t="s">
        <v>132</v>
      </c>
      <c r="F317" t="s">
        <v>1119</v>
      </c>
      <c r="G317" t="s">
        <v>148</v>
      </c>
      <c r="H317" t="s">
        <v>135</v>
      </c>
      <c r="I317" t="s">
        <v>136</v>
      </c>
      <c r="J317" t="s">
        <v>137</v>
      </c>
      <c r="K317" t="s">
        <v>138</v>
      </c>
      <c r="L317" t="s">
        <v>1120</v>
      </c>
      <c r="M317" t="s">
        <v>1121</v>
      </c>
      <c r="N317">
        <v>0.70111111100000001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1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6.783560657979E-2</v>
      </c>
      <c r="AC317">
        <v>0</v>
      </c>
      <c r="AD317">
        <v>0</v>
      </c>
      <c r="AE317">
        <v>6.783560657979E-2</v>
      </c>
    </row>
    <row r="318" spans="1:31" x14ac:dyDescent="0.25">
      <c r="A318">
        <v>2252471</v>
      </c>
      <c r="B318">
        <v>1</v>
      </c>
      <c r="C318" t="s">
        <v>80</v>
      </c>
      <c r="D318" t="s">
        <v>95</v>
      </c>
      <c r="E318" t="s">
        <v>273</v>
      </c>
      <c r="F318" t="s">
        <v>1122</v>
      </c>
      <c r="G318" t="s">
        <v>174</v>
      </c>
      <c r="H318" t="s">
        <v>163</v>
      </c>
      <c r="I318" t="s">
        <v>136</v>
      </c>
      <c r="J318" t="s">
        <v>137</v>
      </c>
      <c r="K318" t="s">
        <v>138</v>
      </c>
      <c r="L318" t="s">
        <v>1123</v>
      </c>
      <c r="M318" t="s">
        <v>1124</v>
      </c>
      <c r="N318">
        <v>0.73333333300000003</v>
      </c>
      <c r="O318">
        <v>0</v>
      </c>
      <c r="P318">
        <v>0</v>
      </c>
      <c r="Q318">
        <v>0</v>
      </c>
      <c r="R318">
        <v>0</v>
      </c>
      <c r="S318">
        <v>2</v>
      </c>
      <c r="T318">
        <v>0</v>
      </c>
      <c r="U318">
        <v>3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6.9306310278180598</v>
      </c>
      <c r="AB318">
        <v>0</v>
      </c>
      <c r="AC318">
        <v>223.81752350912268</v>
      </c>
      <c r="AD318">
        <v>0</v>
      </c>
      <c r="AE318">
        <v>230.74815453694075</v>
      </c>
    </row>
    <row r="319" spans="1:31" x14ac:dyDescent="0.25">
      <c r="A319">
        <v>2252472</v>
      </c>
      <c r="B319">
        <v>1</v>
      </c>
      <c r="C319" t="s">
        <v>80</v>
      </c>
      <c r="D319" t="s">
        <v>97</v>
      </c>
      <c r="E319" t="s">
        <v>161</v>
      </c>
      <c r="F319" t="s">
        <v>1125</v>
      </c>
      <c r="G319" t="s">
        <v>174</v>
      </c>
      <c r="H319" t="s">
        <v>163</v>
      </c>
      <c r="I319" t="s">
        <v>136</v>
      </c>
      <c r="J319" t="s">
        <v>137</v>
      </c>
      <c r="K319" t="s">
        <v>138</v>
      </c>
      <c r="L319" t="s">
        <v>1126</v>
      </c>
      <c r="M319" t="s">
        <v>1127</v>
      </c>
      <c r="N319">
        <v>0.73777777700000002</v>
      </c>
      <c r="O319">
        <v>3</v>
      </c>
      <c r="P319">
        <v>364</v>
      </c>
      <c r="Q319">
        <v>5</v>
      </c>
      <c r="R319">
        <v>67</v>
      </c>
      <c r="S319">
        <v>11</v>
      </c>
      <c r="T319">
        <v>45</v>
      </c>
      <c r="U319">
        <v>0</v>
      </c>
      <c r="V319">
        <v>0</v>
      </c>
      <c r="W319">
        <v>172.64742246192469</v>
      </c>
      <c r="X319">
        <v>163.3390399843579</v>
      </c>
      <c r="Y319">
        <v>341.25120119629503</v>
      </c>
      <c r="Z319">
        <v>6.1196205995651205</v>
      </c>
      <c r="AA319">
        <v>246.61146101733496</v>
      </c>
      <c r="AB319">
        <v>57.41388404393372</v>
      </c>
      <c r="AC319">
        <v>0</v>
      </c>
      <c r="AD319">
        <v>0</v>
      </c>
      <c r="AE319">
        <v>987.38262930341148</v>
      </c>
    </row>
    <row r="320" spans="1:31" x14ac:dyDescent="0.25">
      <c r="A320">
        <v>2252474</v>
      </c>
      <c r="B320">
        <v>1</v>
      </c>
      <c r="C320" t="s">
        <v>81</v>
      </c>
      <c r="D320" t="s">
        <v>116</v>
      </c>
      <c r="E320" t="s">
        <v>194</v>
      </c>
      <c r="F320" t="s">
        <v>1128</v>
      </c>
      <c r="G320" t="s">
        <v>1129</v>
      </c>
      <c r="H320" t="s">
        <v>135</v>
      </c>
      <c r="I320" t="s">
        <v>136</v>
      </c>
      <c r="J320" t="s">
        <v>137</v>
      </c>
      <c r="K320" t="s">
        <v>138</v>
      </c>
      <c r="L320" t="s">
        <v>1130</v>
      </c>
      <c r="M320" t="s">
        <v>1131</v>
      </c>
      <c r="N320">
        <v>1.0519444440000001</v>
      </c>
      <c r="O320">
        <v>0</v>
      </c>
      <c r="P320">
        <v>86</v>
      </c>
      <c r="Q320">
        <v>0</v>
      </c>
      <c r="R320">
        <v>0</v>
      </c>
      <c r="S320">
        <v>0</v>
      </c>
      <c r="T320">
        <v>4</v>
      </c>
      <c r="U320">
        <v>0</v>
      </c>
      <c r="V320">
        <v>0</v>
      </c>
      <c r="W320">
        <v>0</v>
      </c>
      <c r="X320">
        <v>25.492919527745904</v>
      </c>
      <c r="Y320">
        <v>0</v>
      </c>
      <c r="Z320">
        <v>0</v>
      </c>
      <c r="AA320">
        <v>0</v>
      </c>
      <c r="AB320">
        <v>9.304144730149023</v>
      </c>
      <c r="AC320">
        <v>0</v>
      </c>
      <c r="AD320">
        <v>0</v>
      </c>
      <c r="AE320">
        <v>34.797064257894931</v>
      </c>
    </row>
    <row r="321" spans="1:31" x14ac:dyDescent="0.25">
      <c r="A321">
        <v>2252476</v>
      </c>
      <c r="B321">
        <v>1</v>
      </c>
      <c r="C321" t="s">
        <v>80</v>
      </c>
      <c r="D321" t="s">
        <v>106</v>
      </c>
      <c r="E321" t="s">
        <v>194</v>
      </c>
      <c r="F321" t="s">
        <v>1132</v>
      </c>
      <c r="G321" t="s">
        <v>179</v>
      </c>
      <c r="H321" t="s">
        <v>135</v>
      </c>
      <c r="I321" t="s">
        <v>136</v>
      </c>
      <c r="J321" t="s">
        <v>137</v>
      </c>
      <c r="K321" t="s">
        <v>138</v>
      </c>
      <c r="L321" t="s">
        <v>1133</v>
      </c>
      <c r="M321" t="s">
        <v>1134</v>
      </c>
      <c r="N321">
        <v>0.59166666599999995</v>
      </c>
      <c r="O321">
        <v>0</v>
      </c>
      <c r="P321">
        <v>2</v>
      </c>
      <c r="Q321">
        <v>0</v>
      </c>
      <c r="R321">
        <v>3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0.37585055689813335</v>
      </c>
      <c r="Y321">
        <v>0</v>
      </c>
      <c r="Z321">
        <v>1.2140737743750001</v>
      </c>
      <c r="AA321">
        <v>0</v>
      </c>
      <c r="AB321">
        <v>0</v>
      </c>
      <c r="AC321">
        <v>0</v>
      </c>
      <c r="AD321">
        <v>0</v>
      </c>
      <c r="AE321">
        <v>1.5899243312731335</v>
      </c>
    </row>
    <row r="322" spans="1:31" x14ac:dyDescent="0.25">
      <c r="A322">
        <v>2252480</v>
      </c>
      <c r="B322">
        <v>1</v>
      </c>
      <c r="C322" t="s">
        <v>80</v>
      </c>
      <c r="D322" t="s">
        <v>92</v>
      </c>
      <c r="E322" t="s">
        <v>273</v>
      </c>
      <c r="F322" t="s">
        <v>1135</v>
      </c>
      <c r="G322" t="s">
        <v>174</v>
      </c>
      <c r="H322" t="s">
        <v>163</v>
      </c>
      <c r="I322" t="s">
        <v>136</v>
      </c>
      <c r="J322" t="s">
        <v>137</v>
      </c>
      <c r="K322" t="s">
        <v>138</v>
      </c>
      <c r="L322" t="s">
        <v>1136</v>
      </c>
      <c r="M322" t="s">
        <v>1137</v>
      </c>
      <c r="N322">
        <v>0.36722222199999999</v>
      </c>
      <c r="O322">
        <v>0</v>
      </c>
      <c r="P322">
        <v>355</v>
      </c>
      <c r="Q322">
        <v>0</v>
      </c>
      <c r="R322">
        <v>3</v>
      </c>
      <c r="S322">
        <v>7</v>
      </c>
      <c r="T322">
        <v>16</v>
      </c>
      <c r="U322">
        <v>0</v>
      </c>
      <c r="V322">
        <v>1</v>
      </c>
      <c r="W322">
        <v>0</v>
      </c>
      <c r="X322">
        <v>51.313556005589717</v>
      </c>
      <c r="Y322">
        <v>0</v>
      </c>
      <c r="Z322">
        <v>1.610091391241667</v>
      </c>
      <c r="AA322">
        <v>71.080450901280955</v>
      </c>
      <c r="AB322">
        <v>5.4774297948186286</v>
      </c>
      <c r="AC322">
        <v>0</v>
      </c>
      <c r="AD322">
        <v>0.66581189527253326</v>
      </c>
      <c r="AE322">
        <v>130.1473399882035</v>
      </c>
    </row>
    <row r="323" spans="1:31" x14ac:dyDescent="0.25">
      <c r="A323">
        <v>2252485</v>
      </c>
      <c r="B323">
        <v>1</v>
      </c>
      <c r="C323" t="s">
        <v>80</v>
      </c>
      <c r="D323" t="s">
        <v>84</v>
      </c>
      <c r="E323" t="s">
        <v>132</v>
      </c>
      <c r="F323" t="s">
        <v>1138</v>
      </c>
      <c r="G323" t="s">
        <v>148</v>
      </c>
      <c r="H323" t="s">
        <v>135</v>
      </c>
      <c r="I323" t="s">
        <v>136</v>
      </c>
      <c r="J323" t="s">
        <v>137</v>
      </c>
      <c r="K323" t="s">
        <v>138</v>
      </c>
      <c r="L323" t="s">
        <v>1139</v>
      </c>
      <c r="M323" t="s">
        <v>1140</v>
      </c>
      <c r="N323">
        <v>3.6802777770000001</v>
      </c>
      <c r="O323">
        <v>0</v>
      </c>
      <c r="P323">
        <v>11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6.4218671147771476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6.4218671147771476</v>
      </c>
    </row>
    <row r="324" spans="1:31" x14ac:dyDescent="0.25">
      <c r="A324">
        <v>2252486</v>
      </c>
      <c r="B324">
        <v>1</v>
      </c>
      <c r="C324" t="s">
        <v>80</v>
      </c>
      <c r="D324" t="s">
        <v>83</v>
      </c>
      <c r="E324" t="s">
        <v>132</v>
      </c>
      <c r="F324" t="s">
        <v>1141</v>
      </c>
      <c r="G324" t="s">
        <v>148</v>
      </c>
      <c r="H324" t="s">
        <v>135</v>
      </c>
      <c r="I324" t="s">
        <v>136</v>
      </c>
      <c r="J324" t="s">
        <v>137</v>
      </c>
      <c r="K324" t="s">
        <v>138</v>
      </c>
      <c r="L324" t="s">
        <v>1142</v>
      </c>
      <c r="M324" t="s">
        <v>1143</v>
      </c>
      <c r="N324">
        <v>1.4575</v>
      </c>
      <c r="O324">
        <v>0</v>
      </c>
      <c r="P324">
        <v>1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0.58250154621448991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0.58250154621448991</v>
      </c>
    </row>
    <row r="325" spans="1:31" x14ac:dyDescent="0.25">
      <c r="A325">
        <v>2252487</v>
      </c>
      <c r="B325">
        <v>1</v>
      </c>
      <c r="C325" t="s">
        <v>80</v>
      </c>
      <c r="D325" t="s">
        <v>82</v>
      </c>
      <c r="E325" t="s">
        <v>132</v>
      </c>
      <c r="F325" t="s">
        <v>1144</v>
      </c>
      <c r="G325" t="s">
        <v>191</v>
      </c>
      <c r="H325" t="s">
        <v>135</v>
      </c>
      <c r="I325" t="s">
        <v>136</v>
      </c>
      <c r="J325" t="s">
        <v>137</v>
      </c>
      <c r="K325" t="s">
        <v>138</v>
      </c>
      <c r="L325" t="s">
        <v>1145</v>
      </c>
      <c r="M325" t="s">
        <v>1146</v>
      </c>
      <c r="N325">
        <v>0.89333333299999995</v>
      </c>
      <c r="O325">
        <v>0</v>
      </c>
      <c r="P325">
        <v>6</v>
      </c>
      <c r="Q325">
        <v>0</v>
      </c>
      <c r="R325">
        <v>0</v>
      </c>
      <c r="S325">
        <v>0</v>
      </c>
      <c r="T325">
        <v>2</v>
      </c>
      <c r="U325">
        <v>0</v>
      </c>
      <c r="V325">
        <v>0</v>
      </c>
      <c r="W325">
        <v>0</v>
      </c>
      <c r="X325">
        <v>0.60971206647488674</v>
      </c>
      <c r="Y325">
        <v>0</v>
      </c>
      <c r="Z325">
        <v>0</v>
      </c>
      <c r="AA325">
        <v>0</v>
      </c>
      <c r="AB325">
        <v>1.5949389127101883</v>
      </c>
      <c r="AC325">
        <v>0</v>
      </c>
      <c r="AD325">
        <v>0</v>
      </c>
      <c r="AE325">
        <v>2.2046509791850752</v>
      </c>
    </row>
    <row r="326" spans="1:31" x14ac:dyDescent="0.25">
      <c r="A326">
        <v>2252488</v>
      </c>
      <c r="B326">
        <v>1</v>
      </c>
      <c r="C326" t="s">
        <v>80</v>
      </c>
      <c r="D326" t="s">
        <v>99</v>
      </c>
      <c r="E326" t="s">
        <v>132</v>
      </c>
      <c r="F326" t="s">
        <v>1147</v>
      </c>
      <c r="G326" t="s">
        <v>148</v>
      </c>
      <c r="H326" t="s">
        <v>135</v>
      </c>
      <c r="I326" t="s">
        <v>136</v>
      </c>
      <c r="J326" t="s">
        <v>137</v>
      </c>
      <c r="K326" t="s">
        <v>138</v>
      </c>
      <c r="L326" t="s">
        <v>1148</v>
      </c>
      <c r="M326" t="s">
        <v>1149</v>
      </c>
      <c r="N326">
        <v>0.944722222</v>
      </c>
      <c r="O326">
        <v>0</v>
      </c>
      <c r="P326">
        <v>2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0.11142529229319445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0.11142529229319445</v>
      </c>
    </row>
    <row r="327" spans="1:31" x14ac:dyDescent="0.25">
      <c r="A327">
        <v>2252489</v>
      </c>
      <c r="B327">
        <v>1</v>
      </c>
      <c r="C327" t="s">
        <v>81</v>
      </c>
      <c r="D327" t="s">
        <v>127</v>
      </c>
      <c r="E327" t="s">
        <v>182</v>
      </c>
      <c r="F327" t="s">
        <v>1150</v>
      </c>
      <c r="G327" t="s">
        <v>319</v>
      </c>
      <c r="H327" t="s">
        <v>163</v>
      </c>
      <c r="I327" t="s">
        <v>136</v>
      </c>
      <c r="J327" t="s">
        <v>137</v>
      </c>
      <c r="K327" t="s">
        <v>138</v>
      </c>
      <c r="L327" t="s">
        <v>1151</v>
      </c>
      <c r="M327" t="s">
        <v>1152</v>
      </c>
      <c r="N327">
        <v>0.79694444399999997</v>
      </c>
      <c r="O327">
        <v>0</v>
      </c>
      <c r="P327">
        <v>703</v>
      </c>
      <c r="Q327">
        <v>9</v>
      </c>
      <c r="R327">
        <v>14</v>
      </c>
      <c r="S327">
        <v>24</v>
      </c>
      <c r="T327">
        <v>123</v>
      </c>
      <c r="U327">
        <v>0</v>
      </c>
      <c r="V327">
        <v>0</v>
      </c>
      <c r="W327">
        <v>0</v>
      </c>
      <c r="X327">
        <v>138.45943981251989</v>
      </c>
      <c r="Y327">
        <v>3.9095981332276981</v>
      </c>
      <c r="Z327">
        <v>2.823106312781114</v>
      </c>
      <c r="AA327">
        <v>171.5592635147151</v>
      </c>
      <c r="AB327">
        <v>186.92110726257681</v>
      </c>
      <c r="AC327">
        <v>0</v>
      </c>
      <c r="AD327">
        <v>0</v>
      </c>
      <c r="AE327">
        <v>503.6725150358206</v>
      </c>
    </row>
    <row r="328" spans="1:31" x14ac:dyDescent="0.25">
      <c r="A328">
        <v>2252491</v>
      </c>
      <c r="B328">
        <v>1</v>
      </c>
      <c r="C328" t="s">
        <v>81</v>
      </c>
      <c r="D328" t="s">
        <v>127</v>
      </c>
      <c r="E328" t="s">
        <v>182</v>
      </c>
      <c r="F328" t="s">
        <v>1153</v>
      </c>
      <c r="G328" t="s">
        <v>1154</v>
      </c>
      <c r="H328" t="s">
        <v>163</v>
      </c>
      <c r="I328" t="s">
        <v>136</v>
      </c>
      <c r="J328" t="s">
        <v>137</v>
      </c>
      <c r="K328" t="s">
        <v>138</v>
      </c>
      <c r="L328" t="s">
        <v>1155</v>
      </c>
      <c r="M328" t="s">
        <v>1156</v>
      </c>
      <c r="N328">
        <v>0.96805555499999996</v>
      </c>
      <c r="O328">
        <v>1</v>
      </c>
      <c r="P328">
        <v>9</v>
      </c>
      <c r="Q328">
        <v>131</v>
      </c>
      <c r="R328">
        <v>63</v>
      </c>
      <c r="S328">
        <v>10</v>
      </c>
      <c r="T328">
        <v>2</v>
      </c>
      <c r="U328">
        <v>0</v>
      </c>
      <c r="V328">
        <v>0</v>
      </c>
      <c r="W328">
        <v>8.191127665777778E-4</v>
      </c>
      <c r="X328">
        <v>0.5681151058638727</v>
      </c>
      <c r="Y328">
        <v>32.499854190373078</v>
      </c>
      <c r="Z328">
        <v>20.240361204914379</v>
      </c>
      <c r="AA328">
        <v>66.842905568797562</v>
      </c>
      <c r="AB328">
        <v>1.2251080580620077</v>
      </c>
      <c r="AC328">
        <v>0</v>
      </c>
      <c r="AD328">
        <v>0</v>
      </c>
      <c r="AE328">
        <v>121.37716324077748</v>
      </c>
    </row>
    <row r="329" spans="1:31" x14ac:dyDescent="0.25">
      <c r="A329">
        <v>2252494</v>
      </c>
      <c r="B329">
        <v>1</v>
      </c>
      <c r="C329" t="s">
        <v>80</v>
      </c>
      <c r="D329" t="s">
        <v>92</v>
      </c>
      <c r="E329" t="s">
        <v>132</v>
      </c>
      <c r="F329" t="s">
        <v>1157</v>
      </c>
      <c r="G329" t="s">
        <v>148</v>
      </c>
      <c r="H329" t="s">
        <v>135</v>
      </c>
      <c r="I329" t="s">
        <v>136</v>
      </c>
      <c r="J329" t="s">
        <v>137</v>
      </c>
      <c r="K329" t="s">
        <v>138</v>
      </c>
      <c r="L329" t="s">
        <v>1158</v>
      </c>
      <c r="M329" t="s">
        <v>1159</v>
      </c>
      <c r="N329">
        <v>3.5772222220000001</v>
      </c>
      <c r="O329">
        <v>0</v>
      </c>
      <c r="P329">
        <v>1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2.830218036256178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2.830218036256178</v>
      </c>
    </row>
    <row r="330" spans="1:31" x14ac:dyDescent="0.25">
      <c r="A330">
        <v>2252495</v>
      </c>
      <c r="B330">
        <v>1</v>
      </c>
      <c r="C330" t="s">
        <v>81</v>
      </c>
      <c r="D330" t="s">
        <v>115</v>
      </c>
      <c r="E330" t="s">
        <v>194</v>
      </c>
      <c r="F330" t="s">
        <v>1160</v>
      </c>
      <c r="G330" t="s">
        <v>179</v>
      </c>
      <c r="H330" t="s">
        <v>135</v>
      </c>
      <c r="I330" t="s">
        <v>136</v>
      </c>
      <c r="J330" t="s">
        <v>137</v>
      </c>
      <c r="K330" t="s">
        <v>138</v>
      </c>
      <c r="L330" t="s">
        <v>1161</v>
      </c>
      <c r="M330" t="s">
        <v>1162</v>
      </c>
      <c r="N330">
        <v>2.6333333329999999</v>
      </c>
      <c r="O330">
        <v>0</v>
      </c>
      <c r="P330">
        <v>10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1.1235610686328235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1.1235610686328235</v>
      </c>
    </row>
    <row r="331" spans="1:31" x14ac:dyDescent="0.25">
      <c r="A331">
        <v>2252499</v>
      </c>
      <c r="B331">
        <v>1</v>
      </c>
      <c r="C331" t="s">
        <v>80</v>
      </c>
      <c r="D331" t="s">
        <v>98</v>
      </c>
      <c r="E331" t="s">
        <v>161</v>
      </c>
      <c r="F331" t="s">
        <v>1163</v>
      </c>
      <c r="G331" t="s">
        <v>174</v>
      </c>
      <c r="H331" t="s">
        <v>163</v>
      </c>
      <c r="I331" t="s">
        <v>136</v>
      </c>
      <c r="J331" t="s">
        <v>137</v>
      </c>
      <c r="K331" t="s">
        <v>138</v>
      </c>
      <c r="L331" t="s">
        <v>1164</v>
      </c>
      <c r="M331" t="s">
        <v>1165</v>
      </c>
      <c r="N331">
        <v>0.75166666599999998</v>
      </c>
      <c r="O331">
        <v>0</v>
      </c>
      <c r="P331">
        <v>136</v>
      </c>
      <c r="Q331">
        <v>17</v>
      </c>
      <c r="R331">
        <v>14</v>
      </c>
      <c r="S331">
        <v>3</v>
      </c>
      <c r="T331">
        <v>10</v>
      </c>
      <c r="U331">
        <v>0</v>
      </c>
      <c r="V331">
        <v>0</v>
      </c>
      <c r="W331">
        <v>0</v>
      </c>
      <c r="X331">
        <v>13.737140678859628</v>
      </c>
      <c r="Y331">
        <v>4.0409359911676122</v>
      </c>
      <c r="Z331">
        <v>3.3563168540627268</v>
      </c>
      <c r="AA331">
        <v>2.2995298007034113</v>
      </c>
      <c r="AB331">
        <v>6.7140420848050235</v>
      </c>
      <c r="AC331">
        <v>0</v>
      </c>
      <c r="AD331">
        <v>0</v>
      </c>
      <c r="AE331">
        <v>30.147965409598399</v>
      </c>
    </row>
    <row r="332" spans="1:31" x14ac:dyDescent="0.25">
      <c r="A332">
        <v>2252502</v>
      </c>
      <c r="B332">
        <v>1</v>
      </c>
      <c r="C332" t="s">
        <v>80</v>
      </c>
      <c r="D332" t="s">
        <v>97</v>
      </c>
      <c r="E332" t="s">
        <v>273</v>
      </c>
      <c r="F332" t="s">
        <v>1166</v>
      </c>
      <c r="G332" t="s">
        <v>319</v>
      </c>
      <c r="H332" t="s">
        <v>163</v>
      </c>
      <c r="I332" t="s">
        <v>136</v>
      </c>
      <c r="J332" t="s">
        <v>137</v>
      </c>
      <c r="K332" t="s">
        <v>138</v>
      </c>
      <c r="L332" t="s">
        <v>1167</v>
      </c>
      <c r="M332" t="s">
        <v>1168</v>
      </c>
      <c r="N332">
        <v>2.4227777769999999</v>
      </c>
      <c r="O332">
        <v>6</v>
      </c>
      <c r="P332">
        <v>622</v>
      </c>
      <c r="Q332">
        <v>10</v>
      </c>
      <c r="R332">
        <v>363</v>
      </c>
      <c r="S332">
        <v>15</v>
      </c>
      <c r="T332">
        <v>170</v>
      </c>
      <c r="U332">
        <v>1</v>
      </c>
      <c r="V332">
        <v>1</v>
      </c>
      <c r="W332">
        <v>171.39989559102219</v>
      </c>
      <c r="X332">
        <v>880.48477448791391</v>
      </c>
      <c r="Y332">
        <v>109.44424453010231</v>
      </c>
      <c r="Z332">
        <v>484.0618841018084</v>
      </c>
      <c r="AA332">
        <v>579.30133730310683</v>
      </c>
      <c r="AB332">
        <v>463.73862344686034</v>
      </c>
      <c r="AC332">
        <v>44.61726628744249</v>
      </c>
      <c r="AD332">
        <v>0</v>
      </c>
      <c r="AE332">
        <v>2733.0480257482564</v>
      </c>
    </row>
    <row r="333" spans="1:31" x14ac:dyDescent="0.25">
      <c r="A333">
        <v>2252505</v>
      </c>
      <c r="B333">
        <v>1</v>
      </c>
      <c r="C333" t="s">
        <v>80</v>
      </c>
      <c r="D333" t="s">
        <v>96</v>
      </c>
      <c r="E333" t="s">
        <v>132</v>
      </c>
      <c r="F333" t="s">
        <v>1169</v>
      </c>
      <c r="G333" t="s">
        <v>134</v>
      </c>
      <c r="H333" t="s">
        <v>135</v>
      </c>
      <c r="I333" t="s">
        <v>136</v>
      </c>
      <c r="J333" t="s">
        <v>137</v>
      </c>
      <c r="K333" t="s">
        <v>138</v>
      </c>
      <c r="L333" t="s">
        <v>1170</v>
      </c>
      <c r="M333" t="s">
        <v>1171</v>
      </c>
      <c r="N333">
        <v>4.301111111</v>
      </c>
      <c r="O333">
        <v>0</v>
      </c>
      <c r="P333">
        <v>1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3.1245510711886801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3.1245510711886801</v>
      </c>
    </row>
    <row r="334" spans="1:31" x14ac:dyDescent="0.25">
      <c r="A334">
        <v>2252508</v>
      </c>
      <c r="B334">
        <v>1</v>
      </c>
      <c r="C334" t="s">
        <v>80</v>
      </c>
      <c r="D334" t="s">
        <v>83</v>
      </c>
      <c r="E334" t="s">
        <v>194</v>
      </c>
      <c r="F334" t="s">
        <v>1172</v>
      </c>
      <c r="G334" t="s">
        <v>235</v>
      </c>
      <c r="H334" t="s">
        <v>135</v>
      </c>
      <c r="I334" t="s">
        <v>136</v>
      </c>
      <c r="J334" t="s">
        <v>137</v>
      </c>
      <c r="K334" t="s">
        <v>138</v>
      </c>
      <c r="L334" t="s">
        <v>1173</v>
      </c>
      <c r="M334" t="s">
        <v>1174</v>
      </c>
      <c r="N334">
        <v>4.130833333</v>
      </c>
      <c r="O334">
        <v>0</v>
      </c>
      <c r="P334">
        <v>111</v>
      </c>
      <c r="Q334">
        <v>0</v>
      </c>
      <c r="R334">
        <v>0</v>
      </c>
      <c r="S334">
        <v>0</v>
      </c>
      <c r="T334">
        <v>15</v>
      </c>
      <c r="U334">
        <v>0</v>
      </c>
      <c r="V334">
        <v>0</v>
      </c>
      <c r="W334">
        <v>0</v>
      </c>
      <c r="X334">
        <v>228.12330317965407</v>
      </c>
      <c r="Y334">
        <v>0</v>
      </c>
      <c r="Z334">
        <v>0</v>
      </c>
      <c r="AA334">
        <v>0</v>
      </c>
      <c r="AB334">
        <v>36.257436527385273</v>
      </c>
      <c r="AC334">
        <v>0</v>
      </c>
      <c r="AD334">
        <v>0</v>
      </c>
      <c r="AE334">
        <v>264.38073970703937</v>
      </c>
    </row>
    <row r="335" spans="1:31" x14ac:dyDescent="0.25">
      <c r="A335">
        <v>2252510</v>
      </c>
      <c r="B335">
        <v>1</v>
      </c>
      <c r="C335" t="s">
        <v>80</v>
      </c>
      <c r="D335" t="s">
        <v>104</v>
      </c>
      <c r="E335" t="s">
        <v>194</v>
      </c>
      <c r="F335" t="s">
        <v>1175</v>
      </c>
      <c r="G335" t="s">
        <v>390</v>
      </c>
      <c r="H335" t="s">
        <v>135</v>
      </c>
      <c r="I335" t="s">
        <v>136</v>
      </c>
      <c r="J335" t="s">
        <v>137</v>
      </c>
      <c r="K335" t="s">
        <v>138</v>
      </c>
      <c r="L335" t="s">
        <v>1176</v>
      </c>
      <c r="M335" t="s">
        <v>1177</v>
      </c>
      <c r="N335">
        <v>2.0094444440000001</v>
      </c>
      <c r="O335">
        <v>0</v>
      </c>
      <c r="P335">
        <v>51</v>
      </c>
      <c r="Q335">
        <v>0</v>
      </c>
      <c r="R335">
        <v>1</v>
      </c>
      <c r="S335">
        <v>0</v>
      </c>
      <c r="T335">
        <v>5</v>
      </c>
      <c r="U335">
        <v>0</v>
      </c>
      <c r="V335">
        <v>0</v>
      </c>
      <c r="W335">
        <v>0</v>
      </c>
      <c r="X335">
        <v>24.822555130354917</v>
      </c>
      <c r="Y335">
        <v>0</v>
      </c>
      <c r="Z335">
        <v>3.8832518177646665E-2</v>
      </c>
      <c r="AA335">
        <v>0</v>
      </c>
      <c r="AB335">
        <v>6.3824769484509378</v>
      </c>
      <c r="AC335">
        <v>0</v>
      </c>
      <c r="AD335">
        <v>0</v>
      </c>
      <c r="AE335">
        <v>31.243864596983499</v>
      </c>
    </row>
    <row r="336" spans="1:31" x14ac:dyDescent="0.25">
      <c r="A336">
        <v>2252511</v>
      </c>
      <c r="B336">
        <v>1</v>
      </c>
      <c r="C336" t="s">
        <v>80</v>
      </c>
      <c r="D336" t="s">
        <v>90</v>
      </c>
      <c r="E336" t="s">
        <v>132</v>
      </c>
      <c r="F336" t="s">
        <v>1178</v>
      </c>
      <c r="G336" t="s">
        <v>170</v>
      </c>
      <c r="H336" t="s">
        <v>135</v>
      </c>
      <c r="I336" t="s">
        <v>136</v>
      </c>
      <c r="J336" t="s">
        <v>137</v>
      </c>
      <c r="K336" t="s">
        <v>138</v>
      </c>
      <c r="L336" t="s">
        <v>1179</v>
      </c>
      <c r="M336" t="s">
        <v>1180</v>
      </c>
      <c r="N336">
        <v>2.162222222</v>
      </c>
      <c r="O336">
        <v>0</v>
      </c>
      <c r="P336">
        <v>13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11.145643339771194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11.145643339771194</v>
      </c>
    </row>
    <row r="337" spans="1:31" x14ac:dyDescent="0.25">
      <c r="A337">
        <v>2252516</v>
      </c>
      <c r="B337">
        <v>1</v>
      </c>
      <c r="C337" t="s">
        <v>80</v>
      </c>
      <c r="D337" t="s">
        <v>82</v>
      </c>
      <c r="E337" t="s">
        <v>177</v>
      </c>
      <c r="F337" t="s">
        <v>1181</v>
      </c>
      <c r="G337" t="s">
        <v>134</v>
      </c>
      <c r="H337" t="s">
        <v>135</v>
      </c>
      <c r="I337" t="s">
        <v>136</v>
      </c>
      <c r="J337" t="s">
        <v>137</v>
      </c>
      <c r="K337" t="s">
        <v>138</v>
      </c>
      <c r="L337" t="s">
        <v>1182</v>
      </c>
      <c r="M337" t="s">
        <v>1183</v>
      </c>
      <c r="N337">
        <v>0.49361111099999999</v>
      </c>
      <c r="O337">
        <v>0</v>
      </c>
      <c r="P337">
        <v>1</v>
      </c>
      <c r="Q337">
        <v>0</v>
      </c>
      <c r="R337">
        <v>0</v>
      </c>
      <c r="S337">
        <v>0</v>
      </c>
      <c r="T337">
        <v>177</v>
      </c>
      <c r="U337">
        <v>0</v>
      </c>
      <c r="V337">
        <v>1</v>
      </c>
      <c r="W337">
        <v>0</v>
      </c>
      <c r="X337">
        <v>9.9597254704453325E-2</v>
      </c>
      <c r="Y337">
        <v>0</v>
      </c>
      <c r="Z337">
        <v>0</v>
      </c>
      <c r="AA337">
        <v>0</v>
      </c>
      <c r="AB337">
        <v>28.601407244444701</v>
      </c>
      <c r="AC337">
        <v>0</v>
      </c>
      <c r="AD337">
        <v>3.7529120249998851</v>
      </c>
      <c r="AE337">
        <v>32.453916524149037</v>
      </c>
    </row>
    <row r="338" spans="1:31" x14ac:dyDescent="0.25">
      <c r="A338">
        <v>2252517</v>
      </c>
      <c r="B338">
        <v>1</v>
      </c>
      <c r="C338" t="s">
        <v>80</v>
      </c>
      <c r="D338" t="s">
        <v>104</v>
      </c>
      <c r="E338" t="s">
        <v>194</v>
      </c>
      <c r="F338" t="s">
        <v>1184</v>
      </c>
      <c r="G338" t="s">
        <v>152</v>
      </c>
      <c r="H338" t="s">
        <v>135</v>
      </c>
      <c r="I338" t="s">
        <v>136</v>
      </c>
      <c r="J338" t="s">
        <v>137</v>
      </c>
      <c r="K338" t="s">
        <v>138</v>
      </c>
      <c r="L338" t="s">
        <v>1185</v>
      </c>
      <c r="M338" t="s">
        <v>1186</v>
      </c>
      <c r="N338">
        <v>3.5433333330000001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3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18.371325595300089</v>
      </c>
      <c r="AC338">
        <v>0</v>
      </c>
      <c r="AD338">
        <v>0</v>
      </c>
      <c r="AE338">
        <v>18.371325595300089</v>
      </c>
    </row>
    <row r="339" spans="1:31" x14ac:dyDescent="0.25">
      <c r="A339">
        <v>2252518</v>
      </c>
      <c r="B339">
        <v>1</v>
      </c>
      <c r="C339" t="s">
        <v>80</v>
      </c>
      <c r="D339" t="s">
        <v>97</v>
      </c>
      <c r="E339" t="s">
        <v>132</v>
      </c>
      <c r="F339" t="s">
        <v>1187</v>
      </c>
      <c r="G339" t="s">
        <v>170</v>
      </c>
      <c r="H339" t="s">
        <v>135</v>
      </c>
      <c r="I339" t="s">
        <v>136</v>
      </c>
      <c r="J339" t="s">
        <v>137</v>
      </c>
      <c r="K339" t="s">
        <v>138</v>
      </c>
      <c r="L339" t="s">
        <v>1188</v>
      </c>
      <c r="M339" t="s">
        <v>1189</v>
      </c>
      <c r="N339">
        <v>0.93222222200000004</v>
      </c>
      <c r="O339">
        <v>0</v>
      </c>
      <c r="P339">
        <v>2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0.77013554040908339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0.77013554040908339</v>
      </c>
    </row>
    <row r="340" spans="1:31" x14ac:dyDescent="0.25">
      <c r="A340">
        <v>2252520</v>
      </c>
      <c r="B340">
        <v>1</v>
      </c>
      <c r="C340" t="s">
        <v>80</v>
      </c>
      <c r="D340" t="s">
        <v>92</v>
      </c>
      <c r="E340" t="s">
        <v>132</v>
      </c>
      <c r="F340" t="s">
        <v>1190</v>
      </c>
      <c r="G340" t="s">
        <v>170</v>
      </c>
      <c r="H340" t="s">
        <v>135</v>
      </c>
      <c r="I340" t="s">
        <v>136</v>
      </c>
      <c r="J340" t="s">
        <v>137</v>
      </c>
      <c r="K340" t="s">
        <v>138</v>
      </c>
      <c r="L340" t="s">
        <v>1191</v>
      </c>
      <c r="M340" t="s">
        <v>1192</v>
      </c>
      <c r="N340">
        <v>3.4513888879999999</v>
      </c>
      <c r="O340">
        <v>0</v>
      </c>
      <c r="P340">
        <v>1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1.6521412345213069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1.6521412345213069</v>
      </c>
    </row>
    <row r="341" spans="1:31" x14ac:dyDescent="0.25">
      <c r="A341">
        <v>2252522</v>
      </c>
      <c r="B341">
        <v>1</v>
      </c>
      <c r="C341" t="s">
        <v>81</v>
      </c>
      <c r="D341" t="s">
        <v>112</v>
      </c>
      <c r="E341" t="s">
        <v>161</v>
      </c>
      <c r="F341" t="s">
        <v>1193</v>
      </c>
      <c r="G341" t="s">
        <v>174</v>
      </c>
      <c r="H341" t="s">
        <v>163</v>
      </c>
      <c r="I341" t="s">
        <v>136</v>
      </c>
      <c r="J341" t="s">
        <v>137</v>
      </c>
      <c r="K341" t="s">
        <v>138</v>
      </c>
      <c r="L341" t="s">
        <v>1194</v>
      </c>
      <c r="M341" t="s">
        <v>1195</v>
      </c>
      <c r="N341">
        <v>1.361388888</v>
      </c>
      <c r="O341">
        <v>0</v>
      </c>
      <c r="P341">
        <v>77</v>
      </c>
      <c r="Q341">
        <v>189</v>
      </c>
      <c r="R341">
        <v>23</v>
      </c>
      <c r="S341">
        <v>10</v>
      </c>
      <c r="T341">
        <v>6</v>
      </c>
      <c r="U341">
        <v>2</v>
      </c>
      <c r="V341">
        <v>0</v>
      </c>
      <c r="W341">
        <v>0</v>
      </c>
      <c r="X341">
        <v>16.829250181068218</v>
      </c>
      <c r="Y341">
        <v>30.402684357652461</v>
      </c>
      <c r="Z341">
        <v>10.88581436223501</v>
      </c>
      <c r="AA341">
        <v>38.496434298762296</v>
      </c>
      <c r="AB341">
        <v>0.70388066146731687</v>
      </c>
      <c r="AC341">
        <v>102.54043153249924</v>
      </c>
      <c r="AD341">
        <v>0</v>
      </c>
      <c r="AE341">
        <v>199.85849539368456</v>
      </c>
    </row>
    <row r="342" spans="1:31" x14ac:dyDescent="0.25">
      <c r="A342">
        <v>2252527</v>
      </c>
      <c r="B342">
        <v>1</v>
      </c>
      <c r="C342" t="s">
        <v>81</v>
      </c>
      <c r="D342" t="s">
        <v>122</v>
      </c>
      <c r="E342" t="s">
        <v>132</v>
      </c>
      <c r="F342" t="s">
        <v>1196</v>
      </c>
      <c r="G342" t="s">
        <v>148</v>
      </c>
      <c r="H342" t="s">
        <v>135</v>
      </c>
      <c r="I342" t="s">
        <v>136</v>
      </c>
      <c r="J342" t="s">
        <v>137</v>
      </c>
      <c r="K342" t="s">
        <v>138</v>
      </c>
      <c r="L342" t="s">
        <v>1197</v>
      </c>
      <c r="M342" t="s">
        <v>1198</v>
      </c>
      <c r="N342">
        <v>1.818888888</v>
      </c>
      <c r="O342">
        <v>0</v>
      </c>
      <c r="P342">
        <v>3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0.56310331897108334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0.56310331897108334</v>
      </c>
    </row>
    <row r="343" spans="1:31" x14ac:dyDescent="0.25">
      <c r="A343">
        <v>2252528</v>
      </c>
      <c r="B343">
        <v>1</v>
      </c>
      <c r="C343" t="s">
        <v>80</v>
      </c>
      <c r="D343" t="s">
        <v>83</v>
      </c>
      <c r="E343" t="s">
        <v>132</v>
      </c>
      <c r="F343" t="s">
        <v>1199</v>
      </c>
      <c r="G343" t="s">
        <v>148</v>
      </c>
      <c r="H343" t="s">
        <v>135</v>
      </c>
      <c r="I343" t="s">
        <v>136</v>
      </c>
      <c r="J343" t="s">
        <v>137</v>
      </c>
      <c r="K343" t="s">
        <v>138</v>
      </c>
      <c r="L343" t="s">
        <v>1200</v>
      </c>
      <c r="M343" t="s">
        <v>1201</v>
      </c>
      <c r="N343">
        <v>1.8208333329999999</v>
      </c>
      <c r="O343">
        <v>0</v>
      </c>
      <c r="P343">
        <v>2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2.4847940952723779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2.4847940952723779</v>
      </c>
    </row>
    <row r="344" spans="1:31" x14ac:dyDescent="0.25">
      <c r="A344">
        <v>2252530</v>
      </c>
      <c r="B344">
        <v>1</v>
      </c>
      <c r="C344" t="s">
        <v>80</v>
      </c>
      <c r="D344" t="s">
        <v>99</v>
      </c>
      <c r="E344" t="s">
        <v>132</v>
      </c>
      <c r="F344" t="s">
        <v>1202</v>
      </c>
      <c r="G344" t="s">
        <v>148</v>
      </c>
      <c r="H344" t="s">
        <v>135</v>
      </c>
      <c r="I344" t="s">
        <v>136</v>
      </c>
      <c r="J344" t="s">
        <v>137</v>
      </c>
      <c r="K344" t="s">
        <v>138</v>
      </c>
      <c r="L344" t="s">
        <v>1203</v>
      </c>
      <c r="M344" t="s">
        <v>1204</v>
      </c>
      <c r="N344">
        <v>6.4572222220000004</v>
      </c>
      <c r="O344">
        <v>0</v>
      </c>
      <c r="P344">
        <v>1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3.2292699687111103E-3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3.2292699687111103E-3</v>
      </c>
    </row>
    <row r="345" spans="1:31" x14ac:dyDescent="0.25">
      <c r="A345">
        <v>2252532</v>
      </c>
      <c r="B345">
        <v>1</v>
      </c>
      <c r="C345" t="s">
        <v>80</v>
      </c>
      <c r="D345" t="s">
        <v>88</v>
      </c>
      <c r="E345" t="s">
        <v>132</v>
      </c>
      <c r="F345" t="s">
        <v>1205</v>
      </c>
      <c r="G345" t="s">
        <v>170</v>
      </c>
      <c r="H345" t="s">
        <v>135</v>
      </c>
      <c r="I345" t="s">
        <v>136</v>
      </c>
      <c r="J345" t="s">
        <v>137</v>
      </c>
      <c r="K345" t="s">
        <v>138</v>
      </c>
      <c r="L345" t="s">
        <v>1206</v>
      </c>
      <c r="M345" t="s">
        <v>1207</v>
      </c>
      <c r="N345">
        <v>4.6061111109999997</v>
      </c>
      <c r="O345">
        <v>0</v>
      </c>
      <c r="P345">
        <v>4</v>
      </c>
      <c r="Q345">
        <v>0</v>
      </c>
      <c r="R345">
        <v>0</v>
      </c>
      <c r="S345">
        <v>0</v>
      </c>
      <c r="T345">
        <v>1</v>
      </c>
      <c r="U345">
        <v>0</v>
      </c>
      <c r="V345">
        <v>0</v>
      </c>
      <c r="W345">
        <v>0</v>
      </c>
      <c r="X345">
        <v>3.5060095620054641</v>
      </c>
      <c r="Y345">
        <v>0</v>
      </c>
      <c r="Z345">
        <v>0</v>
      </c>
      <c r="AA345">
        <v>0</v>
      </c>
      <c r="AB345">
        <v>5.8598741741137914</v>
      </c>
      <c r="AC345">
        <v>0</v>
      </c>
      <c r="AD345">
        <v>0</v>
      </c>
      <c r="AE345">
        <v>9.3658837361192546</v>
      </c>
    </row>
    <row r="346" spans="1:31" x14ac:dyDescent="0.25">
      <c r="A346">
        <v>2252533</v>
      </c>
      <c r="B346">
        <v>1</v>
      </c>
      <c r="C346" t="s">
        <v>81</v>
      </c>
      <c r="D346" t="s">
        <v>118</v>
      </c>
      <c r="E346" t="s">
        <v>132</v>
      </c>
      <c r="F346" t="s">
        <v>1208</v>
      </c>
      <c r="G346" t="s">
        <v>170</v>
      </c>
      <c r="H346" t="s">
        <v>135</v>
      </c>
      <c r="I346" t="s">
        <v>136</v>
      </c>
      <c r="J346" t="s">
        <v>137</v>
      </c>
      <c r="K346" t="s">
        <v>138</v>
      </c>
      <c r="L346" t="s">
        <v>1209</v>
      </c>
      <c r="M346" t="s">
        <v>1210</v>
      </c>
      <c r="N346">
        <v>2.8144444439999998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1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0.1473382868537067</v>
      </c>
      <c r="AC346">
        <v>0</v>
      </c>
      <c r="AD346">
        <v>0</v>
      </c>
      <c r="AE346">
        <v>0.1473382868537067</v>
      </c>
    </row>
    <row r="347" spans="1:31" x14ac:dyDescent="0.25">
      <c r="A347">
        <v>2252535</v>
      </c>
      <c r="B347">
        <v>1</v>
      </c>
      <c r="C347" t="s">
        <v>80</v>
      </c>
      <c r="D347" t="s">
        <v>98</v>
      </c>
      <c r="E347" t="s">
        <v>132</v>
      </c>
      <c r="F347" t="s">
        <v>1211</v>
      </c>
      <c r="G347" t="s">
        <v>148</v>
      </c>
      <c r="H347" t="s">
        <v>135</v>
      </c>
      <c r="I347" t="s">
        <v>136</v>
      </c>
      <c r="J347" t="s">
        <v>137</v>
      </c>
      <c r="K347" t="s">
        <v>138</v>
      </c>
      <c r="L347" t="s">
        <v>1212</v>
      </c>
      <c r="M347" t="s">
        <v>1213</v>
      </c>
      <c r="N347">
        <v>2.2355555549999999</v>
      </c>
      <c r="O347">
        <v>0</v>
      </c>
      <c r="P347">
        <v>1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0.17421929040609335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0.17421929040609335</v>
      </c>
    </row>
    <row r="348" spans="1:31" x14ac:dyDescent="0.25">
      <c r="A348">
        <v>2252537</v>
      </c>
      <c r="B348">
        <v>1</v>
      </c>
      <c r="C348" t="s">
        <v>80</v>
      </c>
      <c r="D348" t="s">
        <v>96</v>
      </c>
      <c r="E348" t="s">
        <v>132</v>
      </c>
      <c r="F348" t="s">
        <v>1214</v>
      </c>
      <c r="G348" t="s">
        <v>170</v>
      </c>
      <c r="H348" t="s">
        <v>135</v>
      </c>
      <c r="I348" t="s">
        <v>136</v>
      </c>
      <c r="J348" t="s">
        <v>137</v>
      </c>
      <c r="K348" t="s">
        <v>138</v>
      </c>
      <c r="L348" t="s">
        <v>1215</v>
      </c>
      <c r="M348" t="s">
        <v>1216</v>
      </c>
      <c r="N348">
        <v>6.7088888879999997</v>
      </c>
      <c r="O348">
        <v>0</v>
      </c>
      <c r="P348">
        <v>1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3.4708969087175605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3.4708969087175605</v>
      </c>
    </row>
    <row r="349" spans="1:31" x14ac:dyDescent="0.25">
      <c r="A349">
        <v>2252538</v>
      </c>
      <c r="B349">
        <v>1</v>
      </c>
      <c r="C349" t="s">
        <v>80</v>
      </c>
      <c r="D349" t="s">
        <v>90</v>
      </c>
      <c r="E349" t="s">
        <v>194</v>
      </c>
      <c r="F349" t="s">
        <v>1217</v>
      </c>
      <c r="G349" t="s">
        <v>1031</v>
      </c>
      <c r="H349" t="s">
        <v>135</v>
      </c>
      <c r="I349" t="s">
        <v>136</v>
      </c>
      <c r="J349" t="s">
        <v>137</v>
      </c>
      <c r="K349" t="s">
        <v>138</v>
      </c>
      <c r="L349" t="s">
        <v>1218</v>
      </c>
      <c r="M349" t="s">
        <v>1219</v>
      </c>
      <c r="N349">
        <v>1.516388888</v>
      </c>
      <c r="O349">
        <v>0</v>
      </c>
      <c r="P349">
        <v>217</v>
      </c>
      <c r="Q349">
        <v>0</v>
      </c>
      <c r="R349">
        <v>0</v>
      </c>
      <c r="S349">
        <v>0</v>
      </c>
      <c r="T349">
        <v>13</v>
      </c>
      <c r="U349">
        <v>0</v>
      </c>
      <c r="V349">
        <v>0</v>
      </c>
      <c r="W349">
        <v>0</v>
      </c>
      <c r="X349">
        <v>121.4801814281641</v>
      </c>
      <c r="Y349">
        <v>0</v>
      </c>
      <c r="Z349">
        <v>0</v>
      </c>
      <c r="AA349">
        <v>0</v>
      </c>
      <c r="AB349">
        <v>5.5450931968037525</v>
      </c>
      <c r="AC349">
        <v>0</v>
      </c>
      <c r="AD349">
        <v>0</v>
      </c>
      <c r="AE349">
        <v>127.02527462496785</v>
      </c>
    </row>
    <row r="350" spans="1:31" x14ac:dyDescent="0.25">
      <c r="A350">
        <v>2252539</v>
      </c>
      <c r="B350">
        <v>1</v>
      </c>
      <c r="C350" t="s">
        <v>80</v>
      </c>
      <c r="D350" t="s">
        <v>92</v>
      </c>
      <c r="E350" t="s">
        <v>132</v>
      </c>
      <c r="F350" t="s">
        <v>1220</v>
      </c>
      <c r="G350" t="s">
        <v>170</v>
      </c>
      <c r="H350" t="s">
        <v>135</v>
      </c>
      <c r="I350" t="s">
        <v>136</v>
      </c>
      <c r="J350" t="s">
        <v>137</v>
      </c>
      <c r="K350" t="s">
        <v>138</v>
      </c>
      <c r="L350" t="s">
        <v>1221</v>
      </c>
      <c r="M350" t="s">
        <v>1222</v>
      </c>
      <c r="N350">
        <v>3.198611111</v>
      </c>
      <c r="O350">
        <v>0</v>
      </c>
      <c r="P350">
        <v>1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0.33495813124417778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0.33495813124417778</v>
      </c>
    </row>
    <row r="351" spans="1:31" x14ac:dyDescent="0.25">
      <c r="A351">
        <v>2252540</v>
      </c>
      <c r="B351">
        <v>1</v>
      </c>
      <c r="C351" t="s">
        <v>81</v>
      </c>
      <c r="D351" t="s">
        <v>127</v>
      </c>
      <c r="E351" t="s">
        <v>182</v>
      </c>
      <c r="F351" t="s">
        <v>1223</v>
      </c>
      <c r="G351" t="s">
        <v>174</v>
      </c>
      <c r="H351" t="s">
        <v>163</v>
      </c>
      <c r="I351" t="s">
        <v>261</v>
      </c>
      <c r="J351" t="s">
        <v>137</v>
      </c>
      <c r="K351" t="s">
        <v>138</v>
      </c>
      <c r="L351" t="s">
        <v>1224</v>
      </c>
      <c r="M351" t="s">
        <v>1225</v>
      </c>
      <c r="N351">
        <v>1.6666666E-2</v>
      </c>
      <c r="O351">
        <v>0</v>
      </c>
      <c r="P351">
        <v>951</v>
      </c>
      <c r="Q351">
        <v>9</v>
      </c>
      <c r="R351">
        <v>30</v>
      </c>
      <c r="S351">
        <v>9</v>
      </c>
      <c r="T351">
        <v>125</v>
      </c>
      <c r="U351">
        <v>4</v>
      </c>
      <c r="V351">
        <v>1</v>
      </c>
      <c r="W351">
        <v>0</v>
      </c>
      <c r="X351">
        <v>5.4431089871324758</v>
      </c>
      <c r="Y351">
        <v>2.5463254644800003E-2</v>
      </c>
      <c r="Z351">
        <v>0.10474307822159999</v>
      </c>
      <c r="AA351">
        <v>3.9415499485278662</v>
      </c>
      <c r="AB351">
        <v>1.0654230296337668</v>
      </c>
      <c r="AC351">
        <v>6.8837916648424002</v>
      </c>
      <c r="AD351">
        <v>0.13642482639146666</v>
      </c>
      <c r="AE351">
        <v>17.600504789394375</v>
      </c>
    </row>
    <row r="352" spans="1:31" x14ac:dyDescent="0.25">
      <c r="A352">
        <v>2252541</v>
      </c>
      <c r="B352">
        <v>1</v>
      </c>
      <c r="C352" t="s">
        <v>81</v>
      </c>
      <c r="D352" t="s">
        <v>128</v>
      </c>
      <c r="E352" t="s">
        <v>161</v>
      </c>
      <c r="F352" t="s">
        <v>1226</v>
      </c>
      <c r="G352" t="s">
        <v>174</v>
      </c>
      <c r="H352" t="s">
        <v>163</v>
      </c>
      <c r="I352" t="s">
        <v>136</v>
      </c>
      <c r="J352" t="s">
        <v>137</v>
      </c>
      <c r="K352" t="s">
        <v>138</v>
      </c>
      <c r="L352" t="s">
        <v>1227</v>
      </c>
      <c r="M352" t="s">
        <v>1228</v>
      </c>
      <c r="N352">
        <v>0.39222222200000001</v>
      </c>
      <c r="O352">
        <v>0</v>
      </c>
      <c r="P352">
        <v>0</v>
      </c>
      <c r="Q352">
        <v>0</v>
      </c>
      <c r="R352">
        <v>0</v>
      </c>
      <c r="S352">
        <v>22</v>
      </c>
      <c r="T352">
        <v>0</v>
      </c>
      <c r="U352">
        <v>19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159.13775200043028</v>
      </c>
      <c r="AB352">
        <v>0</v>
      </c>
      <c r="AC352">
        <v>979.0402162675374</v>
      </c>
      <c r="AD352">
        <v>0</v>
      </c>
      <c r="AE352">
        <v>1138.1779682679676</v>
      </c>
    </row>
    <row r="353" spans="1:31" x14ac:dyDescent="0.25">
      <c r="A353">
        <v>2252542</v>
      </c>
      <c r="B353">
        <v>1</v>
      </c>
      <c r="C353" t="s">
        <v>80</v>
      </c>
      <c r="D353" t="s">
        <v>98</v>
      </c>
      <c r="E353" t="s">
        <v>194</v>
      </c>
      <c r="F353" t="s">
        <v>1229</v>
      </c>
      <c r="G353" t="s">
        <v>179</v>
      </c>
      <c r="H353" t="s">
        <v>135</v>
      </c>
      <c r="I353" t="s">
        <v>136</v>
      </c>
      <c r="J353" t="s">
        <v>137</v>
      </c>
      <c r="K353" t="s">
        <v>138</v>
      </c>
      <c r="L353" t="s">
        <v>1230</v>
      </c>
      <c r="M353" t="s">
        <v>1231</v>
      </c>
      <c r="N353">
        <v>2.5466666660000001</v>
      </c>
      <c r="O353">
        <v>0</v>
      </c>
      <c r="P353">
        <v>0</v>
      </c>
      <c r="Q353">
        <v>0</v>
      </c>
      <c r="R353">
        <v>4</v>
      </c>
      <c r="S353">
        <v>0</v>
      </c>
      <c r="T353">
        <v>2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9.413181879621332</v>
      </c>
      <c r="AA353">
        <v>0</v>
      </c>
      <c r="AB353">
        <v>3.5631142757952867</v>
      </c>
      <c r="AC353">
        <v>0</v>
      </c>
      <c r="AD353">
        <v>0</v>
      </c>
      <c r="AE353">
        <v>12.97629615541662</v>
      </c>
    </row>
    <row r="354" spans="1:31" x14ac:dyDescent="0.25">
      <c r="A354">
        <v>2252545</v>
      </c>
      <c r="B354">
        <v>1</v>
      </c>
      <c r="C354" t="s">
        <v>80</v>
      </c>
      <c r="D354" t="s">
        <v>83</v>
      </c>
      <c r="E354" t="s">
        <v>132</v>
      </c>
      <c r="F354" t="s">
        <v>1232</v>
      </c>
      <c r="G354" t="s">
        <v>134</v>
      </c>
      <c r="H354" t="s">
        <v>135</v>
      </c>
      <c r="I354" t="s">
        <v>136</v>
      </c>
      <c r="J354" t="s">
        <v>137</v>
      </c>
      <c r="K354" t="s">
        <v>138</v>
      </c>
      <c r="L354" t="s">
        <v>1233</v>
      </c>
      <c r="M354" t="s">
        <v>1234</v>
      </c>
      <c r="N354">
        <v>0.39277777699999999</v>
      </c>
      <c r="O354">
        <v>0</v>
      </c>
      <c r="P354">
        <v>1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</row>
    <row r="355" spans="1:31" x14ac:dyDescent="0.25">
      <c r="A355">
        <v>2252546</v>
      </c>
      <c r="B355">
        <v>1</v>
      </c>
      <c r="C355" t="s">
        <v>80</v>
      </c>
      <c r="D355" t="s">
        <v>83</v>
      </c>
      <c r="E355" t="s">
        <v>132</v>
      </c>
      <c r="F355" t="s">
        <v>1235</v>
      </c>
      <c r="G355" t="s">
        <v>152</v>
      </c>
      <c r="H355" t="s">
        <v>135</v>
      </c>
      <c r="I355" t="s">
        <v>136</v>
      </c>
      <c r="J355" t="s">
        <v>137</v>
      </c>
      <c r="K355" t="s">
        <v>138</v>
      </c>
      <c r="L355" t="s">
        <v>1236</v>
      </c>
      <c r="M355" t="s">
        <v>1237</v>
      </c>
      <c r="N355">
        <v>1.7350000000000001</v>
      </c>
      <c r="O355">
        <v>0</v>
      </c>
      <c r="P355">
        <v>4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1.5216875867111024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1.5216875867111024</v>
      </c>
    </row>
    <row r="356" spans="1:31" x14ac:dyDescent="0.25">
      <c r="A356">
        <v>2252549</v>
      </c>
      <c r="B356">
        <v>1</v>
      </c>
      <c r="C356" t="s">
        <v>80</v>
      </c>
      <c r="D356" t="s">
        <v>85</v>
      </c>
      <c r="E356" t="s">
        <v>132</v>
      </c>
      <c r="F356" t="s">
        <v>1238</v>
      </c>
      <c r="G356" t="s">
        <v>170</v>
      </c>
      <c r="H356" t="s">
        <v>135</v>
      </c>
      <c r="I356" t="s">
        <v>136</v>
      </c>
      <c r="J356" t="s">
        <v>137</v>
      </c>
      <c r="K356" t="s">
        <v>138</v>
      </c>
      <c r="L356" t="s">
        <v>1239</v>
      </c>
      <c r="M356" t="s">
        <v>1240</v>
      </c>
      <c r="N356">
        <v>2.9444444440000002</v>
      </c>
      <c r="O356">
        <v>0</v>
      </c>
      <c r="P356">
        <v>37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32.733446633258708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32.733446633258708</v>
      </c>
    </row>
    <row r="357" spans="1:31" x14ac:dyDescent="0.25">
      <c r="A357">
        <v>2252553</v>
      </c>
      <c r="B357">
        <v>1</v>
      </c>
      <c r="C357" t="s">
        <v>81</v>
      </c>
      <c r="D357" t="s">
        <v>127</v>
      </c>
      <c r="E357" t="s">
        <v>141</v>
      </c>
      <c r="F357" t="s">
        <v>1241</v>
      </c>
      <c r="G357" t="s">
        <v>187</v>
      </c>
      <c r="H357" t="s">
        <v>135</v>
      </c>
      <c r="I357" t="s">
        <v>136</v>
      </c>
      <c r="J357" t="s">
        <v>137</v>
      </c>
      <c r="K357" t="s">
        <v>138</v>
      </c>
      <c r="L357" t="s">
        <v>1242</v>
      </c>
      <c r="M357" t="s">
        <v>1243</v>
      </c>
      <c r="N357">
        <v>2.869444444</v>
      </c>
      <c r="O357">
        <v>0</v>
      </c>
      <c r="P357">
        <v>172</v>
      </c>
      <c r="Q357">
        <v>0</v>
      </c>
      <c r="R357">
        <v>2</v>
      </c>
      <c r="S357">
        <v>0</v>
      </c>
      <c r="T357">
        <v>55</v>
      </c>
      <c r="U357">
        <v>0</v>
      </c>
      <c r="V357">
        <v>0</v>
      </c>
      <c r="W357">
        <v>0</v>
      </c>
      <c r="X357">
        <v>184.43632878101653</v>
      </c>
      <c r="Y357">
        <v>0</v>
      </c>
      <c r="Z357">
        <v>1.7423372593760002E-2</v>
      </c>
      <c r="AA357">
        <v>0</v>
      </c>
      <c r="AB357">
        <v>63.43147841533937</v>
      </c>
      <c r="AC357">
        <v>0</v>
      </c>
      <c r="AD357">
        <v>0</v>
      </c>
      <c r="AE357">
        <v>247.88523056894965</v>
      </c>
    </row>
    <row r="358" spans="1:31" x14ac:dyDescent="0.25">
      <c r="A358">
        <v>2252555</v>
      </c>
      <c r="B358">
        <v>1</v>
      </c>
      <c r="C358" t="s">
        <v>80</v>
      </c>
      <c r="D358" t="s">
        <v>84</v>
      </c>
      <c r="E358" t="s">
        <v>132</v>
      </c>
      <c r="F358" t="s">
        <v>1244</v>
      </c>
      <c r="G358" t="s">
        <v>148</v>
      </c>
      <c r="H358" t="s">
        <v>135</v>
      </c>
      <c r="I358" t="s">
        <v>136</v>
      </c>
      <c r="J358" t="s">
        <v>137</v>
      </c>
      <c r="K358" t="s">
        <v>138</v>
      </c>
      <c r="L358" t="s">
        <v>1245</v>
      </c>
      <c r="M358" t="s">
        <v>1246</v>
      </c>
      <c r="N358">
        <v>3.3427777769999998</v>
      </c>
      <c r="O358">
        <v>0</v>
      </c>
      <c r="P358">
        <v>4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3.5272813294908003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3.5272813294908003</v>
      </c>
    </row>
    <row r="359" spans="1:31" x14ac:dyDescent="0.25">
      <c r="A359">
        <v>2252556</v>
      </c>
      <c r="B359">
        <v>1</v>
      </c>
      <c r="C359" t="s">
        <v>81</v>
      </c>
      <c r="D359" t="s">
        <v>121</v>
      </c>
      <c r="E359" t="s">
        <v>273</v>
      </c>
      <c r="F359" t="s">
        <v>1247</v>
      </c>
      <c r="G359" t="s">
        <v>303</v>
      </c>
      <c r="H359" t="s">
        <v>163</v>
      </c>
      <c r="I359" t="s">
        <v>136</v>
      </c>
      <c r="J359" t="s">
        <v>137</v>
      </c>
      <c r="K359" t="s">
        <v>138</v>
      </c>
      <c r="L359" t="s">
        <v>1248</v>
      </c>
      <c r="M359" t="s">
        <v>1249</v>
      </c>
      <c r="N359">
        <v>0.22527777700000001</v>
      </c>
      <c r="O359">
        <v>0</v>
      </c>
      <c r="P359">
        <v>1670</v>
      </c>
      <c r="Q359">
        <v>0</v>
      </c>
      <c r="R359">
        <v>50</v>
      </c>
      <c r="S359">
        <v>6</v>
      </c>
      <c r="T359">
        <v>329</v>
      </c>
      <c r="U359">
        <v>0</v>
      </c>
      <c r="V359">
        <v>1</v>
      </c>
      <c r="W359">
        <v>0</v>
      </c>
      <c r="X359">
        <v>71.115718091071827</v>
      </c>
      <c r="Y359">
        <v>0</v>
      </c>
      <c r="Z359">
        <v>1.0948100551398148</v>
      </c>
      <c r="AA359">
        <v>19.064184380858737</v>
      </c>
      <c r="AB359">
        <v>25.608822010336233</v>
      </c>
      <c r="AC359">
        <v>0</v>
      </c>
      <c r="AD359">
        <v>0</v>
      </c>
      <c r="AE359">
        <v>116.8835345374066</v>
      </c>
    </row>
    <row r="360" spans="1:31" x14ac:dyDescent="0.25">
      <c r="A360">
        <v>2252558</v>
      </c>
      <c r="B360">
        <v>1</v>
      </c>
      <c r="C360" t="s">
        <v>80</v>
      </c>
      <c r="D360" t="s">
        <v>98</v>
      </c>
      <c r="E360" t="s">
        <v>141</v>
      </c>
      <c r="F360" t="s">
        <v>1250</v>
      </c>
      <c r="G360" t="s">
        <v>134</v>
      </c>
      <c r="H360" t="s">
        <v>135</v>
      </c>
      <c r="I360" t="s">
        <v>136</v>
      </c>
      <c r="J360" t="s">
        <v>137</v>
      </c>
      <c r="K360" t="s">
        <v>138</v>
      </c>
      <c r="L360" t="s">
        <v>1251</v>
      </c>
      <c r="M360" t="s">
        <v>1252</v>
      </c>
      <c r="N360">
        <v>0.47499999999999998</v>
      </c>
      <c r="O360">
        <v>0</v>
      </c>
      <c r="P360">
        <v>117</v>
      </c>
      <c r="Q360">
        <v>0</v>
      </c>
      <c r="R360">
        <v>15</v>
      </c>
      <c r="S360">
        <v>0</v>
      </c>
      <c r="T360">
        <v>47</v>
      </c>
      <c r="U360">
        <v>0</v>
      </c>
      <c r="V360">
        <v>0</v>
      </c>
      <c r="W360">
        <v>0</v>
      </c>
      <c r="X360">
        <v>10.293331350362001</v>
      </c>
      <c r="Y360">
        <v>0</v>
      </c>
      <c r="Z360">
        <v>0.46903368320444994</v>
      </c>
      <c r="AA360">
        <v>0</v>
      </c>
      <c r="AB360">
        <v>7.0707574076192019</v>
      </c>
      <c r="AC360">
        <v>0</v>
      </c>
      <c r="AD360">
        <v>0</v>
      </c>
      <c r="AE360">
        <v>17.833122441185651</v>
      </c>
    </row>
    <row r="361" spans="1:31" x14ac:dyDescent="0.25">
      <c r="A361">
        <v>2252559</v>
      </c>
      <c r="B361">
        <v>1</v>
      </c>
      <c r="C361" t="s">
        <v>81</v>
      </c>
      <c r="D361" t="s">
        <v>118</v>
      </c>
      <c r="E361" t="s">
        <v>161</v>
      </c>
      <c r="F361" t="s">
        <v>1253</v>
      </c>
      <c r="G361" t="s">
        <v>174</v>
      </c>
      <c r="H361" t="s">
        <v>163</v>
      </c>
      <c r="I361" t="s">
        <v>261</v>
      </c>
      <c r="J361" t="s">
        <v>137</v>
      </c>
      <c r="K361" t="s">
        <v>138</v>
      </c>
      <c r="L361" t="s">
        <v>1254</v>
      </c>
      <c r="M361" t="s">
        <v>1255</v>
      </c>
      <c r="N361">
        <v>3.3333333E-2</v>
      </c>
      <c r="O361">
        <v>0</v>
      </c>
      <c r="P361">
        <v>530</v>
      </c>
      <c r="Q361">
        <v>7</v>
      </c>
      <c r="R361">
        <v>29</v>
      </c>
      <c r="S361">
        <v>3</v>
      </c>
      <c r="T361">
        <v>61</v>
      </c>
      <c r="U361">
        <v>0</v>
      </c>
      <c r="V361">
        <v>0</v>
      </c>
      <c r="W361">
        <v>0</v>
      </c>
      <c r="X361">
        <v>3.6676344499298703</v>
      </c>
      <c r="Y361">
        <v>0.14591026397546666</v>
      </c>
      <c r="Z361">
        <v>0.33749782522680011</v>
      </c>
      <c r="AA361">
        <v>0.40494420013226667</v>
      </c>
      <c r="AB361">
        <v>0.87754504415986656</v>
      </c>
      <c r="AC361">
        <v>0</v>
      </c>
      <c r="AD361">
        <v>0</v>
      </c>
      <c r="AE361">
        <v>5.4335317834242698</v>
      </c>
    </row>
    <row r="362" spans="1:31" x14ac:dyDescent="0.25">
      <c r="A362">
        <v>2253660</v>
      </c>
      <c r="B362">
        <v>1</v>
      </c>
      <c r="C362" t="s">
        <v>81</v>
      </c>
      <c r="D362" t="s">
        <v>128</v>
      </c>
      <c r="E362" t="s">
        <v>194</v>
      </c>
      <c r="F362" t="s">
        <v>1256</v>
      </c>
      <c r="G362" t="s">
        <v>1257</v>
      </c>
      <c r="H362" t="s">
        <v>135</v>
      </c>
      <c r="I362" t="s">
        <v>136</v>
      </c>
      <c r="J362" t="s">
        <v>137</v>
      </c>
      <c r="K362" t="s">
        <v>138</v>
      </c>
      <c r="L362" t="s">
        <v>1258</v>
      </c>
      <c r="M362" t="s">
        <v>1259</v>
      </c>
      <c r="N362">
        <v>3.4327777770000001</v>
      </c>
      <c r="O362">
        <v>0</v>
      </c>
      <c r="P362">
        <v>19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13.332741188690392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13.332741188690392</v>
      </c>
    </row>
    <row r="363" spans="1:31" x14ac:dyDescent="0.25">
      <c r="A363">
        <v>2253667</v>
      </c>
      <c r="B363">
        <v>1</v>
      </c>
      <c r="C363" t="s">
        <v>80</v>
      </c>
      <c r="D363" t="s">
        <v>101</v>
      </c>
      <c r="E363" t="s">
        <v>177</v>
      </c>
      <c r="F363" t="s">
        <v>1260</v>
      </c>
      <c r="G363" t="s">
        <v>215</v>
      </c>
      <c r="H363" t="s">
        <v>135</v>
      </c>
      <c r="I363" t="s">
        <v>136</v>
      </c>
      <c r="J363" t="s">
        <v>137</v>
      </c>
      <c r="K363" t="s">
        <v>138</v>
      </c>
      <c r="L363" t="s">
        <v>1261</v>
      </c>
      <c r="M363" t="s">
        <v>1262</v>
      </c>
      <c r="N363">
        <v>0.88111111099999995</v>
      </c>
      <c r="O363">
        <v>0</v>
      </c>
      <c r="P363">
        <v>11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4.5689896247664974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4.5689896247664974</v>
      </c>
    </row>
    <row r="364" spans="1:31" x14ac:dyDescent="0.25">
      <c r="A364">
        <v>2253682</v>
      </c>
      <c r="B364">
        <v>1</v>
      </c>
      <c r="C364" t="s">
        <v>80</v>
      </c>
      <c r="D364" t="s">
        <v>96</v>
      </c>
      <c r="E364" t="s">
        <v>273</v>
      </c>
      <c r="F364" t="s">
        <v>1263</v>
      </c>
      <c r="G364" t="s">
        <v>319</v>
      </c>
      <c r="H364" t="s">
        <v>163</v>
      </c>
      <c r="I364" t="s">
        <v>136</v>
      </c>
      <c r="J364" t="s">
        <v>137</v>
      </c>
      <c r="K364" t="s">
        <v>138</v>
      </c>
      <c r="L364" t="s">
        <v>1264</v>
      </c>
      <c r="M364" t="s">
        <v>1265</v>
      </c>
      <c r="N364">
        <v>2.1752777769999998</v>
      </c>
      <c r="O364">
        <v>0</v>
      </c>
      <c r="P364">
        <v>2004</v>
      </c>
      <c r="Q364">
        <v>0</v>
      </c>
      <c r="R364">
        <v>0</v>
      </c>
      <c r="S364">
        <v>2</v>
      </c>
      <c r="T364">
        <v>200</v>
      </c>
      <c r="U364">
        <v>0</v>
      </c>
      <c r="V364">
        <v>0</v>
      </c>
      <c r="W364">
        <v>0</v>
      </c>
      <c r="X364">
        <v>1875.8688590214877</v>
      </c>
      <c r="Y364">
        <v>0</v>
      </c>
      <c r="Z364">
        <v>0</v>
      </c>
      <c r="AA364">
        <v>53.772241738658664</v>
      </c>
      <c r="AB364">
        <v>277.35296160924611</v>
      </c>
      <c r="AC364">
        <v>0</v>
      </c>
      <c r="AD364">
        <v>0</v>
      </c>
      <c r="AE364">
        <v>2206.9940623693924</v>
      </c>
    </row>
    <row r="365" spans="1:31" x14ac:dyDescent="0.25">
      <c r="A365">
        <v>2253688</v>
      </c>
      <c r="B365">
        <v>1</v>
      </c>
      <c r="C365" t="s">
        <v>80</v>
      </c>
      <c r="D365" t="s">
        <v>87</v>
      </c>
      <c r="E365" t="s">
        <v>273</v>
      </c>
      <c r="F365" t="s">
        <v>1266</v>
      </c>
      <c r="G365" t="s">
        <v>174</v>
      </c>
      <c r="H365" t="s">
        <v>163</v>
      </c>
      <c r="I365" t="s">
        <v>136</v>
      </c>
      <c r="J365" t="s">
        <v>137</v>
      </c>
      <c r="K365" t="s">
        <v>138</v>
      </c>
      <c r="L365" t="s">
        <v>1267</v>
      </c>
      <c r="M365" t="s">
        <v>1268</v>
      </c>
      <c r="N365">
        <v>0.54222222200000003</v>
      </c>
      <c r="O365">
        <v>0</v>
      </c>
      <c r="P365">
        <v>0</v>
      </c>
      <c r="Q365">
        <v>0</v>
      </c>
      <c r="R365">
        <v>0</v>
      </c>
      <c r="S365">
        <v>7</v>
      </c>
      <c r="T365">
        <v>17</v>
      </c>
      <c r="U365">
        <v>8</v>
      </c>
      <c r="V365">
        <v>6</v>
      </c>
      <c r="W365">
        <v>0</v>
      </c>
      <c r="X365">
        <v>0</v>
      </c>
      <c r="Y365">
        <v>0</v>
      </c>
      <c r="Z365">
        <v>0</v>
      </c>
      <c r="AA365">
        <v>19.289752502376501</v>
      </c>
      <c r="AB365">
        <v>27.31321912875805</v>
      </c>
      <c r="AC365">
        <v>146.50347464339586</v>
      </c>
      <c r="AD365">
        <v>44.123302381655719</v>
      </c>
      <c r="AE365">
        <v>237.22974865618613</v>
      </c>
    </row>
    <row r="366" spans="1:31" x14ac:dyDescent="0.25">
      <c r="A366">
        <v>2253694</v>
      </c>
      <c r="B366">
        <v>1</v>
      </c>
      <c r="C366" t="s">
        <v>81</v>
      </c>
      <c r="D366" t="s">
        <v>128</v>
      </c>
      <c r="E366" t="s">
        <v>182</v>
      </c>
      <c r="F366" t="s">
        <v>1269</v>
      </c>
      <c r="G366" t="s">
        <v>174</v>
      </c>
      <c r="H366" t="s">
        <v>163</v>
      </c>
      <c r="I366" t="s">
        <v>136</v>
      </c>
      <c r="J366" t="s">
        <v>137</v>
      </c>
      <c r="K366" t="s">
        <v>138</v>
      </c>
      <c r="L366" t="s">
        <v>1270</v>
      </c>
      <c r="M366" t="s">
        <v>1271</v>
      </c>
      <c r="N366">
        <v>4.3574999999999999</v>
      </c>
      <c r="O366">
        <v>0</v>
      </c>
      <c r="P366">
        <v>303</v>
      </c>
      <c r="Q366">
        <v>1</v>
      </c>
      <c r="R366">
        <v>3</v>
      </c>
      <c r="S366">
        <v>2</v>
      </c>
      <c r="T366">
        <v>24</v>
      </c>
      <c r="U366">
        <v>0</v>
      </c>
      <c r="V366">
        <v>0</v>
      </c>
      <c r="W366">
        <v>0</v>
      </c>
      <c r="X366">
        <v>305.72066517040281</v>
      </c>
      <c r="Y366">
        <v>3.1151679943146622</v>
      </c>
      <c r="Z366">
        <v>0.74844546998425554</v>
      </c>
      <c r="AA366">
        <v>123.75567776715057</v>
      </c>
      <c r="AB366">
        <v>56.052505948070483</v>
      </c>
      <c r="AC366">
        <v>0</v>
      </c>
      <c r="AD366">
        <v>0</v>
      </c>
      <c r="AE366">
        <v>489.39246234992277</v>
      </c>
    </row>
    <row r="367" spans="1:31" x14ac:dyDescent="0.25">
      <c r="A367">
        <v>2253717</v>
      </c>
      <c r="B367">
        <v>1</v>
      </c>
      <c r="C367" t="s">
        <v>81</v>
      </c>
      <c r="D367" t="s">
        <v>122</v>
      </c>
      <c r="E367" t="s">
        <v>161</v>
      </c>
      <c r="F367" t="s">
        <v>1272</v>
      </c>
      <c r="G367" t="s">
        <v>174</v>
      </c>
      <c r="H367" t="s">
        <v>163</v>
      </c>
      <c r="I367" t="s">
        <v>136</v>
      </c>
      <c r="J367" t="s">
        <v>137</v>
      </c>
      <c r="K367" t="s">
        <v>138</v>
      </c>
      <c r="L367" t="s">
        <v>1273</v>
      </c>
      <c r="M367" t="s">
        <v>1274</v>
      </c>
      <c r="N367">
        <v>2.2000000000000002</v>
      </c>
      <c r="O367">
        <v>1</v>
      </c>
      <c r="P367">
        <v>513</v>
      </c>
      <c r="Q367">
        <v>4</v>
      </c>
      <c r="R367">
        <v>0</v>
      </c>
      <c r="S367">
        <v>3</v>
      </c>
      <c r="T367">
        <v>22</v>
      </c>
      <c r="U367">
        <v>1</v>
      </c>
      <c r="V367">
        <v>0</v>
      </c>
      <c r="W367">
        <v>0.22294355747108668</v>
      </c>
      <c r="X367">
        <v>82.846762681133399</v>
      </c>
      <c r="Y367">
        <v>9.3166012697714145</v>
      </c>
      <c r="Z367">
        <v>0</v>
      </c>
      <c r="AA367">
        <v>29.517249416719494</v>
      </c>
      <c r="AB367">
        <v>8.6917972144740574</v>
      </c>
      <c r="AC367">
        <v>6.1287908101819468</v>
      </c>
      <c r="AD367">
        <v>0</v>
      </c>
      <c r="AE367">
        <v>136.72414494975141</v>
      </c>
    </row>
    <row r="368" spans="1:31" x14ac:dyDescent="0.25">
      <c r="A368">
        <v>2253718</v>
      </c>
      <c r="B368">
        <v>1</v>
      </c>
      <c r="C368" t="s">
        <v>80</v>
      </c>
      <c r="D368" t="s">
        <v>83</v>
      </c>
      <c r="E368" t="s">
        <v>132</v>
      </c>
      <c r="F368" t="s">
        <v>1275</v>
      </c>
      <c r="G368" t="s">
        <v>148</v>
      </c>
      <c r="H368" t="s">
        <v>135</v>
      </c>
      <c r="I368" t="s">
        <v>136</v>
      </c>
      <c r="J368" t="s">
        <v>137</v>
      </c>
      <c r="K368" t="s">
        <v>138</v>
      </c>
      <c r="L368" t="s">
        <v>1276</v>
      </c>
      <c r="M368" t="s">
        <v>1277</v>
      </c>
      <c r="N368">
        <v>1.737222222</v>
      </c>
      <c r="O368">
        <v>0</v>
      </c>
      <c r="P368">
        <v>8</v>
      </c>
      <c r="Q368">
        <v>0</v>
      </c>
      <c r="R368">
        <v>0</v>
      </c>
      <c r="S368">
        <v>0</v>
      </c>
      <c r="T368">
        <v>1</v>
      </c>
      <c r="U368">
        <v>0</v>
      </c>
      <c r="V368">
        <v>0</v>
      </c>
      <c r="W368">
        <v>0</v>
      </c>
      <c r="X368">
        <v>3.1660719154916452</v>
      </c>
      <c r="Y368">
        <v>0</v>
      </c>
      <c r="Z368">
        <v>0</v>
      </c>
      <c r="AA368">
        <v>0</v>
      </c>
      <c r="AB368">
        <v>0.11702943110623334</v>
      </c>
      <c r="AC368">
        <v>0</v>
      </c>
      <c r="AD368">
        <v>0</v>
      </c>
      <c r="AE368">
        <v>3.2831013465978787</v>
      </c>
    </row>
    <row r="369" spans="1:31" x14ac:dyDescent="0.25">
      <c r="A369">
        <v>2253720</v>
      </c>
      <c r="B369">
        <v>1</v>
      </c>
      <c r="C369" t="s">
        <v>80</v>
      </c>
      <c r="D369" t="s">
        <v>107</v>
      </c>
      <c r="E369" t="s">
        <v>273</v>
      </c>
      <c r="F369" t="s">
        <v>1278</v>
      </c>
      <c r="G369" t="s">
        <v>174</v>
      </c>
      <c r="H369" t="s">
        <v>163</v>
      </c>
      <c r="I369" t="s">
        <v>136</v>
      </c>
      <c r="J369" t="s">
        <v>137</v>
      </c>
      <c r="K369" t="s">
        <v>138</v>
      </c>
      <c r="L369" t="s">
        <v>1279</v>
      </c>
      <c r="M369" t="s">
        <v>1280</v>
      </c>
      <c r="N369">
        <v>1.818888888</v>
      </c>
      <c r="O369">
        <v>1</v>
      </c>
      <c r="P369">
        <v>1239</v>
      </c>
      <c r="Q369">
        <v>29</v>
      </c>
      <c r="R369">
        <v>84</v>
      </c>
      <c r="S369">
        <v>4</v>
      </c>
      <c r="T369">
        <v>39</v>
      </c>
      <c r="U369">
        <v>0</v>
      </c>
      <c r="V369">
        <v>3</v>
      </c>
      <c r="W369">
        <v>2.9024649174341333</v>
      </c>
      <c r="X369">
        <v>358.36222523806219</v>
      </c>
      <c r="Y369">
        <v>587.05776690866037</v>
      </c>
      <c r="Z369">
        <v>61.855114018301606</v>
      </c>
      <c r="AA369">
        <v>27.4653321029468</v>
      </c>
      <c r="AB369">
        <v>81.571303851726668</v>
      </c>
      <c r="AC369">
        <v>0</v>
      </c>
      <c r="AD369">
        <v>5.2741096135841241</v>
      </c>
      <c r="AE369">
        <v>1124.4883166507159</v>
      </c>
    </row>
    <row r="370" spans="1:31" x14ac:dyDescent="0.25">
      <c r="A370">
        <v>2253721</v>
      </c>
      <c r="B370">
        <v>1</v>
      </c>
      <c r="C370" t="s">
        <v>81</v>
      </c>
      <c r="D370" t="s">
        <v>113</v>
      </c>
      <c r="E370" t="s">
        <v>161</v>
      </c>
      <c r="F370" t="s">
        <v>1281</v>
      </c>
      <c r="G370" t="s">
        <v>174</v>
      </c>
      <c r="H370" t="s">
        <v>163</v>
      </c>
      <c r="I370" t="s">
        <v>261</v>
      </c>
      <c r="J370" t="s">
        <v>137</v>
      </c>
      <c r="K370" t="s">
        <v>138</v>
      </c>
      <c r="L370" t="s">
        <v>1282</v>
      </c>
      <c r="M370" t="s">
        <v>1283</v>
      </c>
      <c r="N370">
        <v>3.333333E-3</v>
      </c>
      <c r="O370">
        <v>0</v>
      </c>
      <c r="P370">
        <v>676</v>
      </c>
      <c r="Q370">
        <v>50</v>
      </c>
      <c r="R370">
        <v>264</v>
      </c>
      <c r="S370">
        <v>11</v>
      </c>
      <c r="T370">
        <v>39</v>
      </c>
      <c r="U370">
        <v>1</v>
      </c>
      <c r="V370">
        <v>0</v>
      </c>
      <c r="W370">
        <v>0</v>
      </c>
      <c r="X370">
        <v>0.36446608951006021</v>
      </c>
      <c r="Y370">
        <v>0.19166940908689334</v>
      </c>
      <c r="Z370">
        <v>0.571267272875573</v>
      </c>
      <c r="AA370">
        <v>0.54125937090208009</v>
      </c>
      <c r="AB370">
        <v>7.0911300371613334E-2</v>
      </c>
      <c r="AC370">
        <v>0.16162680434282667</v>
      </c>
      <c r="AD370">
        <v>0</v>
      </c>
      <c r="AE370">
        <v>1.9012002470890466</v>
      </c>
    </row>
    <row r="371" spans="1:31" x14ac:dyDescent="0.25">
      <c r="A371">
        <v>2253722</v>
      </c>
      <c r="B371">
        <v>1</v>
      </c>
      <c r="C371" t="s">
        <v>80</v>
      </c>
      <c r="D371" t="s">
        <v>84</v>
      </c>
      <c r="E371" t="s">
        <v>132</v>
      </c>
      <c r="F371" t="s">
        <v>1284</v>
      </c>
      <c r="G371" t="s">
        <v>148</v>
      </c>
      <c r="H371" t="s">
        <v>135</v>
      </c>
      <c r="I371" t="s">
        <v>136</v>
      </c>
      <c r="J371" t="s">
        <v>137</v>
      </c>
      <c r="K371" t="s">
        <v>138</v>
      </c>
      <c r="L371" t="s">
        <v>1285</v>
      </c>
      <c r="M371" t="s">
        <v>1286</v>
      </c>
      <c r="N371">
        <v>6.8786111109999997</v>
      </c>
      <c r="O371">
        <v>0</v>
      </c>
      <c r="P371">
        <v>4</v>
      </c>
      <c r="Q371">
        <v>0</v>
      </c>
      <c r="R371">
        <v>0</v>
      </c>
      <c r="S371">
        <v>0</v>
      </c>
      <c r="T371">
        <v>1</v>
      </c>
      <c r="U371">
        <v>0</v>
      </c>
      <c r="V371">
        <v>0</v>
      </c>
      <c r="W371">
        <v>0</v>
      </c>
      <c r="X371">
        <v>4.0778900321902096</v>
      </c>
      <c r="Y371">
        <v>0</v>
      </c>
      <c r="Z371">
        <v>0</v>
      </c>
      <c r="AA371">
        <v>0</v>
      </c>
      <c r="AB371">
        <v>12.071156316828</v>
      </c>
      <c r="AC371">
        <v>0</v>
      </c>
      <c r="AD371">
        <v>0</v>
      </c>
      <c r="AE371">
        <v>16.14904634901821</v>
      </c>
    </row>
    <row r="372" spans="1:31" x14ac:dyDescent="0.25">
      <c r="A372">
        <v>2253724</v>
      </c>
      <c r="B372">
        <v>1</v>
      </c>
      <c r="C372" t="s">
        <v>80</v>
      </c>
      <c r="D372" t="s">
        <v>84</v>
      </c>
      <c r="E372" t="s">
        <v>132</v>
      </c>
      <c r="F372" t="s">
        <v>1287</v>
      </c>
      <c r="G372" t="s">
        <v>170</v>
      </c>
      <c r="H372" t="s">
        <v>135</v>
      </c>
      <c r="I372" t="s">
        <v>136</v>
      </c>
      <c r="J372" t="s">
        <v>137</v>
      </c>
      <c r="K372" t="s">
        <v>138</v>
      </c>
      <c r="L372" t="s">
        <v>1288</v>
      </c>
      <c r="M372" t="s">
        <v>1289</v>
      </c>
      <c r="N372">
        <v>9.6733333330000004</v>
      </c>
      <c r="O372">
        <v>0</v>
      </c>
      <c r="P372">
        <v>17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57.369974398007038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57.369974398007038</v>
      </c>
    </row>
    <row r="373" spans="1:31" x14ac:dyDescent="0.25">
      <c r="A373">
        <v>2253726</v>
      </c>
      <c r="B373">
        <v>1</v>
      </c>
      <c r="C373" t="s">
        <v>80</v>
      </c>
      <c r="D373" t="s">
        <v>107</v>
      </c>
      <c r="E373" t="s">
        <v>132</v>
      </c>
      <c r="F373" t="s">
        <v>1290</v>
      </c>
      <c r="G373" t="s">
        <v>170</v>
      </c>
      <c r="H373" t="s">
        <v>135</v>
      </c>
      <c r="I373" t="s">
        <v>136</v>
      </c>
      <c r="J373" t="s">
        <v>137</v>
      </c>
      <c r="K373" t="s">
        <v>138</v>
      </c>
      <c r="L373" t="s">
        <v>1291</v>
      </c>
      <c r="M373" t="s">
        <v>1292</v>
      </c>
      <c r="N373">
        <v>1.0238888880000001</v>
      </c>
      <c r="O373">
        <v>0</v>
      </c>
      <c r="P373">
        <v>1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0.18307460705482667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0.18307460705482667</v>
      </c>
    </row>
    <row r="374" spans="1:31" x14ac:dyDescent="0.25">
      <c r="A374">
        <v>2253727</v>
      </c>
      <c r="B374">
        <v>1</v>
      </c>
      <c r="C374" t="s">
        <v>81</v>
      </c>
      <c r="D374" t="s">
        <v>116</v>
      </c>
      <c r="E374" t="s">
        <v>273</v>
      </c>
      <c r="F374" t="s">
        <v>1293</v>
      </c>
      <c r="G374" t="s">
        <v>174</v>
      </c>
      <c r="H374" t="s">
        <v>163</v>
      </c>
      <c r="I374" t="s">
        <v>261</v>
      </c>
      <c r="J374" t="s">
        <v>137</v>
      </c>
      <c r="K374" t="s">
        <v>138</v>
      </c>
      <c r="L374" t="s">
        <v>1294</v>
      </c>
      <c r="M374" t="s">
        <v>1295</v>
      </c>
      <c r="N374">
        <v>3.0833333000000001E-2</v>
      </c>
      <c r="O374">
        <v>0</v>
      </c>
      <c r="P374">
        <v>6173</v>
      </c>
      <c r="Q374">
        <v>2</v>
      </c>
      <c r="R374">
        <v>9</v>
      </c>
      <c r="S374">
        <v>11</v>
      </c>
      <c r="T374">
        <v>1273</v>
      </c>
      <c r="U374">
        <v>3</v>
      </c>
      <c r="V374">
        <v>2</v>
      </c>
      <c r="W374">
        <v>0</v>
      </c>
      <c r="X374">
        <v>41.599719539188477</v>
      </c>
      <c r="Y374">
        <v>7.1663737361548338E-2</v>
      </c>
      <c r="Z374">
        <v>0.11499989962394169</v>
      </c>
      <c r="AA374">
        <v>5.5266565724254795</v>
      </c>
      <c r="AB374">
        <v>17.779477834970823</v>
      </c>
      <c r="AC374">
        <v>2.6500350478609471</v>
      </c>
      <c r="AD374">
        <v>0.11512928074732001</v>
      </c>
      <c r="AE374">
        <v>67.857681912178549</v>
      </c>
    </row>
    <row r="375" spans="1:31" x14ac:dyDescent="0.25">
      <c r="A375">
        <v>2253730</v>
      </c>
      <c r="B375">
        <v>1</v>
      </c>
      <c r="C375" t="s">
        <v>80</v>
      </c>
      <c r="D375" t="s">
        <v>105</v>
      </c>
      <c r="E375" t="s">
        <v>273</v>
      </c>
      <c r="F375" t="s">
        <v>1296</v>
      </c>
      <c r="G375" t="s">
        <v>174</v>
      </c>
      <c r="H375" t="s">
        <v>163</v>
      </c>
      <c r="I375" t="s">
        <v>136</v>
      </c>
      <c r="J375" t="s">
        <v>137</v>
      </c>
      <c r="K375" t="s">
        <v>138</v>
      </c>
      <c r="L375" t="s">
        <v>1297</v>
      </c>
      <c r="M375" t="s">
        <v>1298</v>
      </c>
      <c r="N375">
        <v>6.1111111000000003E-2</v>
      </c>
      <c r="O375">
        <v>4</v>
      </c>
      <c r="P375">
        <v>2531</v>
      </c>
      <c r="Q375">
        <v>6</v>
      </c>
      <c r="R375">
        <v>4</v>
      </c>
      <c r="S375">
        <v>38</v>
      </c>
      <c r="T375">
        <v>336</v>
      </c>
      <c r="U375">
        <v>21</v>
      </c>
      <c r="V375">
        <v>35</v>
      </c>
      <c r="W375">
        <v>1.0993991601362001</v>
      </c>
      <c r="X375">
        <v>45.445182578984401</v>
      </c>
      <c r="Y375">
        <v>0.40176104565361115</v>
      </c>
      <c r="Z375">
        <v>1.1885938794849777</v>
      </c>
      <c r="AA375">
        <v>17.392603931349036</v>
      </c>
      <c r="AB375">
        <v>36.902676482805454</v>
      </c>
      <c r="AC375">
        <v>155.51545851512682</v>
      </c>
      <c r="AD375">
        <v>115.07374180631926</v>
      </c>
      <c r="AE375">
        <v>373.01941739985978</v>
      </c>
    </row>
    <row r="376" spans="1:31" x14ac:dyDescent="0.25">
      <c r="A376">
        <v>2253731</v>
      </c>
      <c r="B376">
        <v>1</v>
      </c>
      <c r="C376" t="s">
        <v>80</v>
      </c>
      <c r="D376" t="s">
        <v>105</v>
      </c>
      <c r="E376" t="s">
        <v>405</v>
      </c>
      <c r="F376" t="s">
        <v>1299</v>
      </c>
      <c r="G376" t="s">
        <v>174</v>
      </c>
      <c r="H376" t="s">
        <v>163</v>
      </c>
      <c r="I376" t="s">
        <v>136</v>
      </c>
      <c r="J376" t="s">
        <v>137</v>
      </c>
      <c r="K376" t="s">
        <v>138</v>
      </c>
      <c r="L376" t="s">
        <v>1300</v>
      </c>
      <c r="M376" t="s">
        <v>1301</v>
      </c>
      <c r="N376">
        <v>6.5279444000000006E-2</v>
      </c>
      <c r="O376">
        <v>4</v>
      </c>
      <c r="P376">
        <v>2531</v>
      </c>
      <c r="Q376">
        <v>6</v>
      </c>
      <c r="R376">
        <v>4</v>
      </c>
      <c r="S376">
        <v>38</v>
      </c>
      <c r="T376">
        <v>336</v>
      </c>
      <c r="U376">
        <v>21</v>
      </c>
      <c r="V376">
        <v>35</v>
      </c>
      <c r="W376">
        <v>1.1743581937818501</v>
      </c>
      <c r="X376">
        <v>48.543717754824186</v>
      </c>
      <c r="Y376">
        <v>0.4291538442209028</v>
      </c>
      <c r="Z376">
        <v>1.2696343712680447</v>
      </c>
      <c r="AA376">
        <v>18.578463290304665</v>
      </c>
      <c r="AB376">
        <v>39.418768061178575</v>
      </c>
      <c r="AC376">
        <v>166.1187852320673</v>
      </c>
      <c r="AD376">
        <v>122.9196787476592</v>
      </c>
      <c r="AE376">
        <v>398.45255949530474</v>
      </c>
    </row>
    <row r="377" spans="1:31" x14ac:dyDescent="0.25">
      <c r="A377">
        <v>2253733</v>
      </c>
      <c r="B377">
        <v>1</v>
      </c>
      <c r="C377" t="s">
        <v>80</v>
      </c>
      <c r="D377" t="s">
        <v>104</v>
      </c>
      <c r="E377" t="s">
        <v>182</v>
      </c>
      <c r="F377" t="s">
        <v>1302</v>
      </c>
      <c r="G377" t="s">
        <v>1303</v>
      </c>
      <c r="H377" t="s">
        <v>163</v>
      </c>
      <c r="I377" t="s">
        <v>136</v>
      </c>
      <c r="J377" t="s">
        <v>137</v>
      </c>
      <c r="K377" t="s">
        <v>138</v>
      </c>
      <c r="L377" t="s">
        <v>1304</v>
      </c>
      <c r="M377" t="s">
        <v>1305</v>
      </c>
      <c r="N377">
        <v>1.1088888880000001</v>
      </c>
      <c r="O377">
        <v>4</v>
      </c>
      <c r="P377">
        <v>4</v>
      </c>
      <c r="Q377">
        <v>15</v>
      </c>
      <c r="R377">
        <v>12</v>
      </c>
      <c r="S377">
        <v>3</v>
      </c>
      <c r="T377">
        <v>19</v>
      </c>
      <c r="U377">
        <v>1</v>
      </c>
      <c r="V377">
        <v>0</v>
      </c>
      <c r="W377">
        <v>1.2563908938442401</v>
      </c>
      <c r="X377">
        <v>4.7692757795171223</v>
      </c>
      <c r="Y377">
        <v>10.820979576913039</v>
      </c>
      <c r="Z377">
        <v>3.2777937085454401</v>
      </c>
      <c r="AA377">
        <v>2.7086852237070129</v>
      </c>
      <c r="AB377">
        <v>35.984354329433373</v>
      </c>
      <c r="AC377">
        <v>8.6948234109505069</v>
      </c>
      <c r="AD377">
        <v>0</v>
      </c>
      <c r="AE377">
        <v>67.512302922910735</v>
      </c>
    </row>
    <row r="378" spans="1:31" x14ac:dyDescent="0.25">
      <c r="A378">
        <v>2253734</v>
      </c>
      <c r="B378">
        <v>1</v>
      </c>
      <c r="C378" t="s">
        <v>80</v>
      </c>
      <c r="D378" t="s">
        <v>110</v>
      </c>
      <c r="E378" t="s">
        <v>132</v>
      </c>
      <c r="F378" t="s">
        <v>1306</v>
      </c>
      <c r="G378" t="s">
        <v>148</v>
      </c>
      <c r="H378" t="s">
        <v>135</v>
      </c>
      <c r="I378" t="s">
        <v>136</v>
      </c>
      <c r="J378" t="s">
        <v>137</v>
      </c>
      <c r="K378" t="s">
        <v>138</v>
      </c>
      <c r="L378" t="s">
        <v>1307</v>
      </c>
      <c r="M378" t="s">
        <v>1308</v>
      </c>
      <c r="N378">
        <v>2.105555555</v>
      </c>
      <c r="O378">
        <v>0</v>
      </c>
      <c r="P378">
        <v>2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1.2956355851633754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1.2956355851633754</v>
      </c>
    </row>
    <row r="379" spans="1:31" x14ac:dyDescent="0.25">
      <c r="A379">
        <v>2253736</v>
      </c>
      <c r="B379">
        <v>1</v>
      </c>
      <c r="C379" t="s">
        <v>80</v>
      </c>
      <c r="D379" t="s">
        <v>105</v>
      </c>
      <c r="E379" t="s">
        <v>161</v>
      </c>
      <c r="F379" t="s">
        <v>1309</v>
      </c>
      <c r="G379" t="s">
        <v>174</v>
      </c>
      <c r="H379" t="s">
        <v>163</v>
      </c>
      <c r="I379" t="s">
        <v>136</v>
      </c>
      <c r="J379" t="s">
        <v>137</v>
      </c>
      <c r="K379" t="s">
        <v>138</v>
      </c>
      <c r="L379" t="s">
        <v>1310</v>
      </c>
      <c r="M379" t="s">
        <v>1311</v>
      </c>
      <c r="N379">
        <v>1.0127777769999999</v>
      </c>
      <c r="O379">
        <v>1</v>
      </c>
      <c r="P379">
        <v>98</v>
      </c>
      <c r="Q379">
        <v>6</v>
      </c>
      <c r="R379">
        <v>7</v>
      </c>
      <c r="S379">
        <v>19</v>
      </c>
      <c r="T379">
        <v>8</v>
      </c>
      <c r="U379">
        <v>3</v>
      </c>
      <c r="V379">
        <v>0</v>
      </c>
      <c r="W379">
        <v>0.1934851602417067</v>
      </c>
      <c r="X379">
        <v>31.320447139565402</v>
      </c>
      <c r="Y379">
        <v>3.8374131440587602</v>
      </c>
      <c r="Z379">
        <v>3.1300574570951833</v>
      </c>
      <c r="AA379">
        <v>268.36439595806689</v>
      </c>
      <c r="AB379">
        <v>28.193804219544504</v>
      </c>
      <c r="AC379">
        <v>596.20550954018609</v>
      </c>
      <c r="AD379">
        <v>0</v>
      </c>
      <c r="AE379">
        <v>931.24511261875853</v>
      </c>
    </row>
    <row r="380" spans="1:31" x14ac:dyDescent="0.25">
      <c r="A380">
        <v>2253737</v>
      </c>
      <c r="B380">
        <v>1</v>
      </c>
      <c r="C380" t="s">
        <v>80</v>
      </c>
      <c r="D380" t="s">
        <v>98</v>
      </c>
      <c r="E380" t="s">
        <v>194</v>
      </c>
      <c r="F380" t="s">
        <v>1312</v>
      </c>
      <c r="G380" t="s">
        <v>179</v>
      </c>
      <c r="H380" t="s">
        <v>135</v>
      </c>
      <c r="I380" t="s">
        <v>136</v>
      </c>
      <c r="J380" t="s">
        <v>137</v>
      </c>
      <c r="K380" t="s">
        <v>138</v>
      </c>
      <c r="L380" t="s">
        <v>1313</v>
      </c>
      <c r="M380" t="s">
        <v>1314</v>
      </c>
      <c r="N380">
        <v>1.3925000000000001</v>
      </c>
      <c r="O380">
        <v>0</v>
      </c>
      <c r="P380">
        <v>0</v>
      </c>
      <c r="Q380">
        <v>0</v>
      </c>
      <c r="R380">
        <v>5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2.7570476716316099</v>
      </c>
      <c r="AA380">
        <v>0</v>
      </c>
      <c r="AB380">
        <v>0</v>
      </c>
      <c r="AC380">
        <v>0</v>
      </c>
      <c r="AD380">
        <v>0</v>
      </c>
      <c r="AE380">
        <v>2.7570476716316099</v>
      </c>
    </row>
    <row r="381" spans="1:31" x14ac:dyDescent="0.25">
      <c r="A381">
        <v>2253739</v>
      </c>
      <c r="B381">
        <v>1</v>
      </c>
      <c r="C381" t="s">
        <v>80</v>
      </c>
      <c r="D381" t="s">
        <v>94</v>
      </c>
      <c r="E381" t="s">
        <v>273</v>
      </c>
      <c r="F381" t="s">
        <v>1315</v>
      </c>
      <c r="G381" t="s">
        <v>1257</v>
      </c>
      <c r="H381" t="s">
        <v>163</v>
      </c>
      <c r="I381" t="s">
        <v>136</v>
      </c>
      <c r="J381" t="s">
        <v>137</v>
      </c>
      <c r="K381" t="s">
        <v>138</v>
      </c>
      <c r="L381" t="s">
        <v>1316</v>
      </c>
      <c r="M381" t="s">
        <v>1317</v>
      </c>
      <c r="N381">
        <v>0.80888888800000003</v>
      </c>
      <c r="O381">
        <v>1</v>
      </c>
      <c r="P381">
        <v>1262</v>
      </c>
      <c r="Q381">
        <v>14</v>
      </c>
      <c r="R381">
        <v>200</v>
      </c>
      <c r="S381">
        <v>14</v>
      </c>
      <c r="T381">
        <v>146</v>
      </c>
      <c r="U381">
        <v>9</v>
      </c>
      <c r="V381">
        <v>0</v>
      </c>
      <c r="W381">
        <v>1.2622282577105599</v>
      </c>
      <c r="X381">
        <v>202.44982342080232</v>
      </c>
      <c r="Y381">
        <v>38.448750081986994</v>
      </c>
      <c r="Z381">
        <v>199.40965106439313</v>
      </c>
      <c r="AA381">
        <v>119.53300078474084</v>
      </c>
      <c r="AB381">
        <v>50.330129652625772</v>
      </c>
      <c r="AC381">
        <v>1571.3787026299128</v>
      </c>
      <c r="AD381">
        <v>0</v>
      </c>
      <c r="AE381">
        <v>2182.8122858921724</v>
      </c>
    </row>
    <row r="382" spans="1:31" x14ac:dyDescent="0.25">
      <c r="A382">
        <v>2253740</v>
      </c>
      <c r="B382">
        <v>1</v>
      </c>
      <c r="C382" t="s">
        <v>80</v>
      </c>
      <c r="D382" t="s">
        <v>107</v>
      </c>
      <c r="E382" t="s">
        <v>132</v>
      </c>
      <c r="F382" t="s">
        <v>1318</v>
      </c>
      <c r="G382" t="s">
        <v>152</v>
      </c>
      <c r="H382" t="s">
        <v>135</v>
      </c>
      <c r="I382" t="s">
        <v>136</v>
      </c>
      <c r="J382" t="s">
        <v>3</v>
      </c>
      <c r="K382" t="s">
        <v>138</v>
      </c>
      <c r="L382" t="s">
        <v>1319</v>
      </c>
      <c r="M382" t="s">
        <v>1320</v>
      </c>
      <c r="N382">
        <v>3.2422222220000001</v>
      </c>
      <c r="O382">
        <v>0</v>
      </c>
      <c r="P382">
        <v>1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0.29890294903460446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0.29890294903460446</v>
      </c>
    </row>
    <row r="383" spans="1:31" x14ac:dyDescent="0.25">
      <c r="A383">
        <v>2253741</v>
      </c>
      <c r="B383">
        <v>1</v>
      </c>
      <c r="C383" t="s">
        <v>81</v>
      </c>
      <c r="D383" t="s">
        <v>112</v>
      </c>
      <c r="E383" t="s">
        <v>182</v>
      </c>
      <c r="F383" t="s">
        <v>1321</v>
      </c>
      <c r="G383" t="s">
        <v>319</v>
      </c>
      <c r="H383" t="s">
        <v>163</v>
      </c>
      <c r="I383" t="s">
        <v>136</v>
      </c>
      <c r="J383" t="s">
        <v>137</v>
      </c>
      <c r="K383" t="s">
        <v>138</v>
      </c>
      <c r="L383" t="s">
        <v>1322</v>
      </c>
      <c r="M383" t="s">
        <v>1323</v>
      </c>
      <c r="N383">
        <v>1.6116666660000001</v>
      </c>
      <c r="O383">
        <v>0</v>
      </c>
      <c r="P383">
        <v>2</v>
      </c>
      <c r="Q383">
        <v>5</v>
      </c>
      <c r="R383">
        <v>6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0.93603346534516019</v>
      </c>
      <c r="Y383">
        <v>2.7260409113549735</v>
      </c>
      <c r="Z383">
        <v>7.6129781208873695</v>
      </c>
      <c r="AA383">
        <v>0</v>
      </c>
      <c r="AB383">
        <v>0</v>
      </c>
      <c r="AC383">
        <v>0</v>
      </c>
      <c r="AD383">
        <v>0</v>
      </c>
      <c r="AE383">
        <v>11.275052497587502</v>
      </c>
    </row>
    <row r="384" spans="1:31" x14ac:dyDescent="0.25">
      <c r="A384">
        <v>2253743</v>
      </c>
      <c r="B384">
        <v>1</v>
      </c>
      <c r="C384" t="s">
        <v>81</v>
      </c>
      <c r="D384" t="s">
        <v>120</v>
      </c>
      <c r="E384" t="s">
        <v>161</v>
      </c>
      <c r="F384" t="s">
        <v>1324</v>
      </c>
      <c r="G384" t="s">
        <v>174</v>
      </c>
      <c r="H384" t="s">
        <v>163</v>
      </c>
      <c r="I384" t="s">
        <v>136</v>
      </c>
      <c r="J384" t="s">
        <v>137</v>
      </c>
      <c r="K384" t="s">
        <v>138</v>
      </c>
      <c r="L384" t="s">
        <v>1325</v>
      </c>
      <c r="M384" t="s">
        <v>1326</v>
      </c>
      <c r="N384">
        <v>2.3627777769999998</v>
      </c>
      <c r="O384">
        <v>0</v>
      </c>
      <c r="P384">
        <v>75</v>
      </c>
      <c r="Q384">
        <v>38</v>
      </c>
      <c r="R384">
        <v>2</v>
      </c>
      <c r="S384">
        <v>14</v>
      </c>
      <c r="T384">
        <v>4</v>
      </c>
      <c r="U384">
        <v>0</v>
      </c>
      <c r="V384">
        <v>0</v>
      </c>
      <c r="W384">
        <v>0</v>
      </c>
      <c r="X384">
        <v>50.164597868933278</v>
      </c>
      <c r="Y384">
        <v>51.974389630742849</v>
      </c>
      <c r="Z384">
        <v>1.494065383416995</v>
      </c>
      <c r="AA384">
        <v>120.87229497290387</v>
      </c>
      <c r="AB384">
        <v>3.3874296329948219</v>
      </c>
      <c r="AC384">
        <v>0</v>
      </c>
      <c r="AD384">
        <v>0</v>
      </c>
      <c r="AE384">
        <v>227.89277748899181</v>
      </c>
    </row>
    <row r="385" spans="1:31" x14ac:dyDescent="0.25">
      <c r="A385">
        <v>2253744</v>
      </c>
      <c r="B385">
        <v>1</v>
      </c>
      <c r="C385" t="s">
        <v>80</v>
      </c>
      <c r="D385" t="s">
        <v>106</v>
      </c>
      <c r="E385" t="s">
        <v>161</v>
      </c>
      <c r="F385" t="s">
        <v>1327</v>
      </c>
      <c r="G385" t="s">
        <v>196</v>
      </c>
      <c r="H385" t="s">
        <v>163</v>
      </c>
      <c r="I385" t="s">
        <v>136</v>
      </c>
      <c r="J385" t="s">
        <v>137</v>
      </c>
      <c r="K385" t="s">
        <v>144</v>
      </c>
      <c r="L385" t="s">
        <v>1328</v>
      </c>
      <c r="M385" t="s">
        <v>1329</v>
      </c>
      <c r="N385">
        <v>9.1530555549999999</v>
      </c>
      <c r="O385">
        <v>0</v>
      </c>
      <c r="P385">
        <v>0</v>
      </c>
      <c r="Q385">
        <v>1</v>
      </c>
      <c r="R385">
        <v>36</v>
      </c>
      <c r="S385">
        <v>1</v>
      </c>
      <c r="T385">
        <v>1</v>
      </c>
      <c r="U385">
        <v>0</v>
      </c>
      <c r="V385">
        <v>0</v>
      </c>
      <c r="W385">
        <v>0</v>
      </c>
      <c r="X385">
        <v>0</v>
      </c>
      <c r="Y385">
        <v>2.7529902832702202</v>
      </c>
      <c r="Z385">
        <v>175.67766750262768</v>
      </c>
      <c r="AA385">
        <v>10.234268677249373</v>
      </c>
      <c r="AB385">
        <v>0</v>
      </c>
      <c r="AC385">
        <v>0</v>
      </c>
      <c r="AD385">
        <v>0</v>
      </c>
      <c r="AE385">
        <v>188.66492646314725</v>
      </c>
    </row>
    <row r="386" spans="1:31" x14ac:dyDescent="0.25">
      <c r="A386">
        <v>2253747</v>
      </c>
      <c r="B386">
        <v>1</v>
      </c>
      <c r="C386" t="s">
        <v>81</v>
      </c>
      <c r="D386" t="s">
        <v>123</v>
      </c>
      <c r="E386" t="s">
        <v>182</v>
      </c>
      <c r="F386" t="s">
        <v>1330</v>
      </c>
      <c r="G386" t="s">
        <v>143</v>
      </c>
      <c r="H386" t="s">
        <v>163</v>
      </c>
      <c r="I386" t="s">
        <v>136</v>
      </c>
      <c r="J386" t="s">
        <v>137</v>
      </c>
      <c r="K386" t="s">
        <v>144</v>
      </c>
      <c r="L386" t="s">
        <v>1331</v>
      </c>
      <c r="M386" t="s">
        <v>1332</v>
      </c>
      <c r="N386">
        <v>7.0833333329999997</v>
      </c>
      <c r="O386">
        <v>0</v>
      </c>
      <c r="P386">
        <v>1667</v>
      </c>
      <c r="Q386">
        <v>0</v>
      </c>
      <c r="R386">
        <v>1</v>
      </c>
      <c r="S386">
        <v>2</v>
      </c>
      <c r="T386">
        <v>106</v>
      </c>
      <c r="U386">
        <v>0</v>
      </c>
      <c r="V386">
        <v>1</v>
      </c>
      <c r="W386">
        <v>0</v>
      </c>
      <c r="X386">
        <v>2394.9343878784584</v>
      </c>
      <c r="Y386">
        <v>0</v>
      </c>
      <c r="Z386">
        <v>1.2613869650666667E-3</v>
      </c>
      <c r="AA386">
        <v>0</v>
      </c>
      <c r="AB386">
        <v>299.11201345048289</v>
      </c>
      <c r="AC386">
        <v>0</v>
      </c>
      <c r="AD386">
        <v>35.505272308009005</v>
      </c>
      <c r="AE386">
        <v>2729.5529350239149</v>
      </c>
    </row>
    <row r="387" spans="1:31" x14ac:dyDescent="0.25">
      <c r="A387">
        <v>2253748</v>
      </c>
      <c r="B387">
        <v>1</v>
      </c>
      <c r="C387" t="s">
        <v>81</v>
      </c>
      <c r="D387" t="s">
        <v>118</v>
      </c>
      <c r="E387" t="s">
        <v>182</v>
      </c>
      <c r="F387" t="s">
        <v>1333</v>
      </c>
      <c r="G387" t="s">
        <v>143</v>
      </c>
      <c r="H387" t="s">
        <v>163</v>
      </c>
      <c r="I387" t="s">
        <v>136</v>
      </c>
      <c r="J387" t="s">
        <v>137</v>
      </c>
      <c r="K387" t="s">
        <v>144</v>
      </c>
      <c r="L387" t="s">
        <v>1334</v>
      </c>
      <c r="M387" t="s">
        <v>1335</v>
      </c>
      <c r="N387">
        <v>6.8030555550000003</v>
      </c>
      <c r="O387">
        <v>0</v>
      </c>
      <c r="P387">
        <v>5</v>
      </c>
      <c r="Q387">
        <v>34</v>
      </c>
      <c r="R387">
        <v>7</v>
      </c>
      <c r="S387">
        <v>3</v>
      </c>
      <c r="T387">
        <v>1</v>
      </c>
      <c r="U387">
        <v>0</v>
      </c>
      <c r="V387">
        <v>0</v>
      </c>
      <c r="W387">
        <v>0</v>
      </c>
      <c r="X387">
        <v>1.4016795550333336</v>
      </c>
      <c r="Y387">
        <v>114.80429374117124</v>
      </c>
      <c r="Z387">
        <v>20.229102103240425</v>
      </c>
      <c r="AA387">
        <v>9.2364856926191745</v>
      </c>
      <c r="AB387">
        <v>8.1862448894150148</v>
      </c>
      <c r="AC387">
        <v>0</v>
      </c>
      <c r="AD387">
        <v>0</v>
      </c>
      <c r="AE387">
        <v>153.85780598147917</v>
      </c>
    </row>
    <row r="388" spans="1:31" x14ac:dyDescent="0.25">
      <c r="A388">
        <v>2253749</v>
      </c>
      <c r="B388">
        <v>1</v>
      </c>
      <c r="C388" t="s">
        <v>81</v>
      </c>
      <c r="D388" t="s">
        <v>120</v>
      </c>
      <c r="E388" t="s">
        <v>161</v>
      </c>
      <c r="F388" t="s">
        <v>1336</v>
      </c>
      <c r="G388" t="s">
        <v>196</v>
      </c>
      <c r="H388" t="s">
        <v>163</v>
      </c>
      <c r="I388" t="s">
        <v>136</v>
      </c>
      <c r="J388" t="s">
        <v>137</v>
      </c>
      <c r="K388" t="s">
        <v>144</v>
      </c>
      <c r="L388" t="s">
        <v>1337</v>
      </c>
      <c r="M388" t="s">
        <v>1338</v>
      </c>
      <c r="N388">
        <v>1.5866666659999999</v>
      </c>
      <c r="O388">
        <v>4</v>
      </c>
      <c r="P388">
        <v>764</v>
      </c>
      <c r="Q388">
        <v>36</v>
      </c>
      <c r="R388">
        <v>19</v>
      </c>
      <c r="S388">
        <v>15</v>
      </c>
      <c r="T388">
        <v>54</v>
      </c>
      <c r="U388">
        <v>6</v>
      </c>
      <c r="V388">
        <v>0</v>
      </c>
      <c r="W388">
        <v>1.0640972643531299</v>
      </c>
      <c r="X388">
        <v>135.10711767073136</v>
      </c>
      <c r="Y388">
        <v>254.56800648852274</v>
      </c>
      <c r="Z388">
        <v>2.923745993903816</v>
      </c>
      <c r="AA388">
        <v>123.67298807242068</v>
      </c>
      <c r="AB388">
        <v>22.168676760156213</v>
      </c>
      <c r="AC388">
        <v>577.48217007421692</v>
      </c>
      <c r="AD388">
        <v>0</v>
      </c>
      <c r="AE388">
        <v>1116.9868023243048</v>
      </c>
    </row>
    <row r="389" spans="1:31" x14ac:dyDescent="0.25">
      <c r="A389">
        <v>2253750</v>
      </c>
      <c r="B389">
        <v>1</v>
      </c>
      <c r="C389" t="s">
        <v>80</v>
      </c>
      <c r="D389" t="s">
        <v>94</v>
      </c>
      <c r="E389" t="s">
        <v>405</v>
      </c>
      <c r="F389" t="s">
        <v>1339</v>
      </c>
      <c r="G389" t="s">
        <v>1257</v>
      </c>
      <c r="H389" t="s">
        <v>163</v>
      </c>
      <c r="I389" t="s">
        <v>136</v>
      </c>
      <c r="J389" t="s">
        <v>137</v>
      </c>
      <c r="K389" t="s">
        <v>138</v>
      </c>
      <c r="L389" t="s">
        <v>1340</v>
      </c>
      <c r="M389" t="s">
        <v>1341</v>
      </c>
      <c r="N389">
        <v>0.45722222200000001</v>
      </c>
      <c r="O389">
        <v>0</v>
      </c>
      <c r="P389">
        <v>981</v>
      </c>
      <c r="Q389">
        <v>97</v>
      </c>
      <c r="R389">
        <v>411</v>
      </c>
      <c r="S389">
        <v>24</v>
      </c>
      <c r="T389">
        <v>171</v>
      </c>
      <c r="U389">
        <v>9</v>
      </c>
      <c r="V389">
        <v>0</v>
      </c>
      <c r="W389">
        <v>0</v>
      </c>
      <c r="X389">
        <v>134.62869453596483</v>
      </c>
      <c r="Y389">
        <v>29.112172198577877</v>
      </c>
      <c r="Z389">
        <v>168.37163102302466</v>
      </c>
      <c r="AA389">
        <v>31.898484436604448</v>
      </c>
      <c r="AB389">
        <v>39.284804905278534</v>
      </c>
      <c r="AC389">
        <v>255.59224475205107</v>
      </c>
      <c r="AD389">
        <v>0</v>
      </c>
      <c r="AE389">
        <v>658.88803185150141</v>
      </c>
    </row>
    <row r="390" spans="1:31" x14ac:dyDescent="0.25">
      <c r="A390">
        <v>2253752</v>
      </c>
      <c r="B390">
        <v>1</v>
      </c>
      <c r="C390" t="s">
        <v>80</v>
      </c>
      <c r="D390" t="s">
        <v>93</v>
      </c>
      <c r="E390" t="s">
        <v>141</v>
      </c>
      <c r="F390" t="s">
        <v>1342</v>
      </c>
      <c r="G390" t="s">
        <v>143</v>
      </c>
      <c r="H390" t="s">
        <v>135</v>
      </c>
      <c r="I390" t="s">
        <v>136</v>
      </c>
      <c r="J390" t="s">
        <v>137</v>
      </c>
      <c r="K390" t="s">
        <v>144</v>
      </c>
      <c r="L390" t="s">
        <v>1343</v>
      </c>
      <c r="M390" t="s">
        <v>1344</v>
      </c>
      <c r="N390">
        <v>8.0302777770000002</v>
      </c>
      <c r="O390">
        <v>0</v>
      </c>
      <c r="P390">
        <v>10</v>
      </c>
      <c r="Q390">
        <v>0</v>
      </c>
      <c r="R390">
        <v>4</v>
      </c>
      <c r="S390">
        <v>0</v>
      </c>
      <c r="T390">
        <v>100</v>
      </c>
      <c r="U390">
        <v>0</v>
      </c>
      <c r="V390">
        <v>7</v>
      </c>
      <c r="W390">
        <v>0</v>
      </c>
      <c r="X390">
        <v>15.86674996333001</v>
      </c>
      <c r="Y390">
        <v>0</v>
      </c>
      <c r="Z390">
        <v>39.518621180042224</v>
      </c>
      <c r="AA390">
        <v>0</v>
      </c>
      <c r="AB390">
        <v>489.23981902035655</v>
      </c>
      <c r="AC390">
        <v>0</v>
      </c>
      <c r="AD390">
        <v>1888.0556413179265</v>
      </c>
      <c r="AE390">
        <v>2432.6808314816553</v>
      </c>
    </row>
    <row r="391" spans="1:31" x14ac:dyDescent="0.25">
      <c r="A391">
        <v>2253754</v>
      </c>
      <c r="B391">
        <v>1</v>
      </c>
      <c r="C391" t="s">
        <v>80</v>
      </c>
      <c r="D391" t="s">
        <v>92</v>
      </c>
      <c r="E391" t="s">
        <v>141</v>
      </c>
      <c r="F391" t="s">
        <v>1345</v>
      </c>
      <c r="G391" t="s">
        <v>143</v>
      </c>
      <c r="H391" t="s">
        <v>135</v>
      </c>
      <c r="I391" t="s">
        <v>136</v>
      </c>
      <c r="J391" t="s">
        <v>137</v>
      </c>
      <c r="K391" t="s">
        <v>144</v>
      </c>
      <c r="L391" t="s">
        <v>1346</v>
      </c>
      <c r="M391" t="s">
        <v>1347</v>
      </c>
      <c r="N391">
        <v>6.5411111110000002</v>
      </c>
      <c r="O391">
        <v>0</v>
      </c>
      <c r="P391">
        <v>23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28.017946324323621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28.017946324323621</v>
      </c>
    </row>
    <row r="392" spans="1:31" x14ac:dyDescent="0.25">
      <c r="A392">
        <v>2253755</v>
      </c>
      <c r="B392">
        <v>1</v>
      </c>
      <c r="C392" t="s">
        <v>80</v>
      </c>
      <c r="D392" t="s">
        <v>96</v>
      </c>
      <c r="E392" t="s">
        <v>273</v>
      </c>
      <c r="F392" t="s">
        <v>1348</v>
      </c>
      <c r="G392" t="s">
        <v>196</v>
      </c>
      <c r="H392" t="s">
        <v>163</v>
      </c>
      <c r="I392" t="s">
        <v>136</v>
      </c>
      <c r="J392" t="s">
        <v>137</v>
      </c>
      <c r="K392" t="s">
        <v>144</v>
      </c>
      <c r="L392" t="s">
        <v>1349</v>
      </c>
      <c r="M392" t="s">
        <v>1350</v>
      </c>
      <c r="N392">
        <v>3.1861111110000002</v>
      </c>
      <c r="O392">
        <v>7</v>
      </c>
      <c r="P392">
        <v>1111</v>
      </c>
      <c r="Q392">
        <v>18</v>
      </c>
      <c r="R392">
        <v>59</v>
      </c>
      <c r="S392">
        <v>7</v>
      </c>
      <c r="T392">
        <v>29</v>
      </c>
      <c r="U392">
        <v>0</v>
      </c>
      <c r="V392">
        <v>1</v>
      </c>
      <c r="W392">
        <v>81.175393789069332</v>
      </c>
      <c r="X392">
        <v>653.4953462854196</v>
      </c>
      <c r="Y392">
        <v>64.800187040085078</v>
      </c>
      <c r="Z392">
        <v>128.32216014761272</v>
      </c>
      <c r="AA392">
        <v>45.670475023066587</v>
      </c>
      <c r="AB392">
        <v>59.175458029802876</v>
      </c>
      <c r="AC392">
        <v>0</v>
      </c>
      <c r="AD392">
        <v>0.89233744395967118</v>
      </c>
      <c r="AE392">
        <v>1033.5313577590159</v>
      </c>
    </row>
    <row r="393" spans="1:31" x14ac:dyDescent="0.25">
      <c r="A393">
        <v>2253756</v>
      </c>
      <c r="B393">
        <v>1</v>
      </c>
      <c r="C393" t="s">
        <v>81</v>
      </c>
      <c r="D393" t="s">
        <v>126</v>
      </c>
      <c r="E393" t="s">
        <v>182</v>
      </c>
      <c r="F393" t="s">
        <v>1351</v>
      </c>
      <c r="G393" t="s">
        <v>143</v>
      </c>
      <c r="H393" t="s">
        <v>163</v>
      </c>
      <c r="I393" t="s">
        <v>136</v>
      </c>
      <c r="J393" t="s">
        <v>137</v>
      </c>
      <c r="K393" t="s">
        <v>144</v>
      </c>
      <c r="L393" t="s">
        <v>1352</v>
      </c>
      <c r="M393" t="s">
        <v>1353</v>
      </c>
      <c r="N393">
        <v>7.5188888880000002</v>
      </c>
      <c r="O393">
        <v>0</v>
      </c>
      <c r="P393">
        <v>588</v>
      </c>
      <c r="Q393">
        <v>3</v>
      </c>
      <c r="R393">
        <v>101</v>
      </c>
      <c r="S393">
        <v>1</v>
      </c>
      <c r="T393">
        <v>56</v>
      </c>
      <c r="U393">
        <v>0</v>
      </c>
      <c r="V393">
        <v>0</v>
      </c>
      <c r="W393">
        <v>0</v>
      </c>
      <c r="X393">
        <v>891.29229942687709</v>
      </c>
      <c r="Y393">
        <v>9.1151651348863485</v>
      </c>
      <c r="Z393">
        <v>168.78137571649111</v>
      </c>
      <c r="AA393">
        <v>8.4909654816896669</v>
      </c>
      <c r="AB393">
        <v>596.13986917937143</v>
      </c>
      <c r="AC393">
        <v>0</v>
      </c>
      <c r="AD393">
        <v>0</v>
      </c>
      <c r="AE393">
        <v>1673.8196749393155</v>
      </c>
    </row>
    <row r="394" spans="1:31" x14ac:dyDescent="0.25">
      <c r="A394">
        <v>2253757</v>
      </c>
      <c r="B394">
        <v>1</v>
      </c>
      <c r="C394" t="s">
        <v>80</v>
      </c>
      <c r="D394" t="s">
        <v>97</v>
      </c>
      <c r="E394" t="s">
        <v>182</v>
      </c>
      <c r="F394" t="s">
        <v>1354</v>
      </c>
      <c r="G394" t="s">
        <v>143</v>
      </c>
      <c r="H394" t="s">
        <v>163</v>
      </c>
      <c r="I394" t="s">
        <v>136</v>
      </c>
      <c r="J394" t="s">
        <v>137</v>
      </c>
      <c r="K394" t="s">
        <v>144</v>
      </c>
      <c r="L394" t="s">
        <v>1355</v>
      </c>
      <c r="M394" t="s">
        <v>1356</v>
      </c>
      <c r="N394">
        <v>4.3847222219999997</v>
      </c>
      <c r="O394">
        <v>0</v>
      </c>
      <c r="P394">
        <v>69</v>
      </c>
      <c r="Q394">
        <v>0</v>
      </c>
      <c r="R394">
        <v>68</v>
      </c>
      <c r="S394">
        <v>1</v>
      </c>
      <c r="T394">
        <v>15</v>
      </c>
      <c r="U394">
        <v>0</v>
      </c>
      <c r="V394">
        <v>0</v>
      </c>
      <c r="W394">
        <v>0</v>
      </c>
      <c r="X394">
        <v>355.37373034503503</v>
      </c>
      <c r="Y394">
        <v>0</v>
      </c>
      <c r="Z394">
        <v>180.69523340915339</v>
      </c>
      <c r="AA394">
        <v>154.13692334984063</v>
      </c>
      <c r="AB394">
        <v>34.983088461762357</v>
      </c>
      <c r="AC394">
        <v>0</v>
      </c>
      <c r="AD394">
        <v>0</v>
      </c>
      <c r="AE394">
        <v>725.18897556579134</v>
      </c>
    </row>
    <row r="395" spans="1:31" x14ac:dyDescent="0.25">
      <c r="A395">
        <v>2253759</v>
      </c>
      <c r="B395">
        <v>1</v>
      </c>
      <c r="C395" t="s">
        <v>80</v>
      </c>
      <c r="D395" t="s">
        <v>83</v>
      </c>
      <c r="E395" t="s">
        <v>194</v>
      </c>
      <c r="F395" t="s">
        <v>1357</v>
      </c>
      <c r="G395" t="s">
        <v>143</v>
      </c>
      <c r="H395" t="s">
        <v>135</v>
      </c>
      <c r="I395" t="s">
        <v>136</v>
      </c>
      <c r="J395" t="s">
        <v>137</v>
      </c>
      <c r="K395" t="s">
        <v>144</v>
      </c>
      <c r="L395" t="s">
        <v>1358</v>
      </c>
      <c r="M395" t="s">
        <v>1359</v>
      </c>
      <c r="N395">
        <v>3.0947222220000001</v>
      </c>
      <c r="O395">
        <v>0</v>
      </c>
      <c r="P395">
        <v>158</v>
      </c>
      <c r="Q395">
        <v>0</v>
      </c>
      <c r="R395">
        <v>1</v>
      </c>
      <c r="S395">
        <v>0</v>
      </c>
      <c r="T395">
        <v>2</v>
      </c>
      <c r="U395">
        <v>0</v>
      </c>
      <c r="V395">
        <v>0</v>
      </c>
      <c r="W395">
        <v>0</v>
      </c>
      <c r="X395">
        <v>151.70361527873078</v>
      </c>
      <c r="Y395">
        <v>0</v>
      </c>
      <c r="Z395">
        <v>0</v>
      </c>
      <c r="AA395">
        <v>0</v>
      </c>
      <c r="AB395">
        <v>1.36380690337913</v>
      </c>
      <c r="AC395">
        <v>0</v>
      </c>
      <c r="AD395">
        <v>0</v>
      </c>
      <c r="AE395">
        <v>153.06742218210991</v>
      </c>
    </row>
    <row r="396" spans="1:31" x14ac:dyDescent="0.25">
      <c r="A396">
        <v>2253760</v>
      </c>
      <c r="B396">
        <v>1</v>
      </c>
      <c r="C396" t="s">
        <v>80</v>
      </c>
      <c r="D396" t="s">
        <v>110</v>
      </c>
      <c r="E396" t="s">
        <v>194</v>
      </c>
      <c r="F396" t="s">
        <v>1360</v>
      </c>
      <c r="G396" t="s">
        <v>143</v>
      </c>
      <c r="H396" t="s">
        <v>135</v>
      </c>
      <c r="I396" t="s">
        <v>136</v>
      </c>
      <c r="J396" t="s">
        <v>137</v>
      </c>
      <c r="K396" t="s">
        <v>144</v>
      </c>
      <c r="L396" t="s">
        <v>1361</v>
      </c>
      <c r="M396" t="s">
        <v>1362</v>
      </c>
      <c r="N396">
        <v>9.1827777770000001</v>
      </c>
      <c r="O396">
        <v>0</v>
      </c>
      <c r="P396">
        <v>154</v>
      </c>
      <c r="Q396">
        <v>0</v>
      </c>
      <c r="R396">
        <v>0</v>
      </c>
      <c r="S396">
        <v>0</v>
      </c>
      <c r="T396">
        <v>11</v>
      </c>
      <c r="U396">
        <v>0</v>
      </c>
      <c r="V396">
        <v>0</v>
      </c>
      <c r="W396">
        <v>0</v>
      </c>
      <c r="X396">
        <v>351.75261987125094</v>
      </c>
      <c r="Y396">
        <v>0</v>
      </c>
      <c r="Z396">
        <v>0</v>
      </c>
      <c r="AA396">
        <v>0</v>
      </c>
      <c r="AB396">
        <v>21.046841508577554</v>
      </c>
      <c r="AC396">
        <v>0</v>
      </c>
      <c r="AD396">
        <v>0</v>
      </c>
      <c r="AE396">
        <v>372.79946137982847</v>
      </c>
    </row>
    <row r="397" spans="1:31" x14ac:dyDescent="0.25">
      <c r="A397">
        <v>2253761</v>
      </c>
      <c r="B397">
        <v>1</v>
      </c>
      <c r="C397" t="s">
        <v>81</v>
      </c>
      <c r="D397" t="s">
        <v>122</v>
      </c>
      <c r="E397" t="s">
        <v>182</v>
      </c>
      <c r="F397" t="s">
        <v>1363</v>
      </c>
      <c r="G397" t="s">
        <v>196</v>
      </c>
      <c r="H397" t="s">
        <v>163</v>
      </c>
      <c r="I397" t="s">
        <v>136</v>
      </c>
      <c r="J397" t="s">
        <v>137</v>
      </c>
      <c r="K397" t="s">
        <v>144</v>
      </c>
      <c r="L397" t="s">
        <v>1364</v>
      </c>
      <c r="M397" t="s">
        <v>1365</v>
      </c>
      <c r="N397">
        <v>9.6555555549999994</v>
      </c>
      <c r="O397">
        <v>0</v>
      </c>
      <c r="P397">
        <v>96</v>
      </c>
      <c r="Q397">
        <v>0</v>
      </c>
      <c r="R397">
        <v>0</v>
      </c>
      <c r="S397">
        <v>0</v>
      </c>
      <c r="T397">
        <v>8</v>
      </c>
      <c r="U397">
        <v>0</v>
      </c>
      <c r="V397">
        <v>0</v>
      </c>
      <c r="W397">
        <v>0</v>
      </c>
      <c r="X397">
        <v>30.881255963406115</v>
      </c>
      <c r="Y397">
        <v>0</v>
      </c>
      <c r="Z397">
        <v>0</v>
      </c>
      <c r="AA397">
        <v>0</v>
      </c>
      <c r="AB397">
        <v>3.9230306898015335</v>
      </c>
      <c r="AC397">
        <v>0</v>
      </c>
      <c r="AD397">
        <v>0</v>
      </c>
      <c r="AE397">
        <v>34.804286653207647</v>
      </c>
    </row>
    <row r="398" spans="1:31" x14ac:dyDescent="0.25">
      <c r="A398">
        <v>2253762</v>
      </c>
      <c r="B398">
        <v>1</v>
      </c>
      <c r="C398" t="s">
        <v>80</v>
      </c>
      <c r="D398" t="s">
        <v>103</v>
      </c>
      <c r="E398" t="s">
        <v>194</v>
      </c>
      <c r="F398" t="s">
        <v>1366</v>
      </c>
      <c r="G398" t="s">
        <v>1031</v>
      </c>
      <c r="H398" t="s">
        <v>135</v>
      </c>
      <c r="I398" t="s">
        <v>136</v>
      </c>
      <c r="J398" t="s">
        <v>137</v>
      </c>
      <c r="K398" t="s">
        <v>138</v>
      </c>
      <c r="L398" t="s">
        <v>1367</v>
      </c>
      <c r="M398" t="s">
        <v>1368</v>
      </c>
      <c r="N398">
        <v>2.738611111</v>
      </c>
      <c r="O398">
        <v>0</v>
      </c>
      <c r="P398">
        <v>28</v>
      </c>
      <c r="Q398">
        <v>0</v>
      </c>
      <c r="R398">
        <v>23</v>
      </c>
      <c r="S398">
        <v>0</v>
      </c>
      <c r="T398">
        <v>3</v>
      </c>
      <c r="U398">
        <v>0</v>
      </c>
      <c r="V398">
        <v>0</v>
      </c>
      <c r="W398">
        <v>0</v>
      </c>
      <c r="X398">
        <v>16.575739932640762</v>
      </c>
      <c r="Y398">
        <v>0</v>
      </c>
      <c r="Z398">
        <v>14.99088773658829</v>
      </c>
      <c r="AA398">
        <v>0</v>
      </c>
      <c r="AB398">
        <v>4.2683953676635866</v>
      </c>
      <c r="AC398">
        <v>0</v>
      </c>
      <c r="AD398">
        <v>0</v>
      </c>
      <c r="AE398">
        <v>35.835023036892636</v>
      </c>
    </row>
    <row r="399" spans="1:31" x14ac:dyDescent="0.25">
      <c r="A399">
        <v>2253763</v>
      </c>
      <c r="B399">
        <v>1</v>
      </c>
      <c r="C399" t="s">
        <v>80</v>
      </c>
      <c r="D399" t="s">
        <v>105</v>
      </c>
      <c r="E399" t="s">
        <v>161</v>
      </c>
      <c r="F399" t="s">
        <v>1369</v>
      </c>
      <c r="G399" t="s">
        <v>174</v>
      </c>
      <c r="H399" t="s">
        <v>163</v>
      </c>
      <c r="I399" t="s">
        <v>136</v>
      </c>
      <c r="J399" t="s">
        <v>137</v>
      </c>
      <c r="K399" t="s">
        <v>138</v>
      </c>
      <c r="L399" t="s">
        <v>1370</v>
      </c>
      <c r="M399" t="s">
        <v>1371</v>
      </c>
      <c r="N399">
        <v>0.77583333300000001</v>
      </c>
      <c r="O399">
        <v>1</v>
      </c>
      <c r="P399">
        <v>2</v>
      </c>
      <c r="Q399">
        <v>0</v>
      </c>
      <c r="R399">
        <v>2</v>
      </c>
      <c r="S399">
        <v>9</v>
      </c>
      <c r="T399">
        <v>6</v>
      </c>
      <c r="U399">
        <v>0</v>
      </c>
      <c r="V399">
        <v>0</v>
      </c>
      <c r="W399">
        <v>2.6315861497639004</v>
      </c>
      <c r="X399">
        <v>0.90057851478650996</v>
      </c>
      <c r="Y399">
        <v>0</v>
      </c>
      <c r="Z399">
        <v>1.2753384378607835</v>
      </c>
      <c r="AA399">
        <v>44.725104761751425</v>
      </c>
      <c r="AB399">
        <v>3.1748819398605872</v>
      </c>
      <c r="AC399">
        <v>0</v>
      </c>
      <c r="AD399">
        <v>0</v>
      </c>
      <c r="AE399">
        <v>52.707489804023211</v>
      </c>
    </row>
    <row r="400" spans="1:31" x14ac:dyDescent="0.25">
      <c r="A400">
        <v>2253764</v>
      </c>
      <c r="B400">
        <v>1</v>
      </c>
      <c r="C400" t="s">
        <v>80</v>
      </c>
      <c r="D400" t="s">
        <v>97</v>
      </c>
      <c r="E400" t="s">
        <v>273</v>
      </c>
      <c r="F400" t="s">
        <v>1372</v>
      </c>
      <c r="G400" t="s">
        <v>143</v>
      </c>
      <c r="H400" t="s">
        <v>163</v>
      </c>
      <c r="I400" t="s">
        <v>136</v>
      </c>
      <c r="J400" t="s">
        <v>137</v>
      </c>
      <c r="K400" t="s">
        <v>144</v>
      </c>
      <c r="L400" t="s">
        <v>1373</v>
      </c>
      <c r="M400" t="s">
        <v>1374</v>
      </c>
      <c r="N400">
        <v>7.4930555549999998</v>
      </c>
      <c r="O400">
        <v>0</v>
      </c>
      <c r="P400">
        <v>75</v>
      </c>
      <c r="Q400">
        <v>3</v>
      </c>
      <c r="R400">
        <v>29</v>
      </c>
      <c r="S400">
        <v>4</v>
      </c>
      <c r="T400">
        <v>16</v>
      </c>
      <c r="U400">
        <v>1</v>
      </c>
      <c r="V400">
        <v>0</v>
      </c>
      <c r="W400">
        <v>0</v>
      </c>
      <c r="X400">
        <v>540.4887763549076</v>
      </c>
      <c r="Y400">
        <v>27.805771268359692</v>
      </c>
      <c r="Z400">
        <v>104.12123745475571</v>
      </c>
      <c r="AA400">
        <v>29.381696697408337</v>
      </c>
      <c r="AB400">
        <v>68.973908307376135</v>
      </c>
      <c r="AC400">
        <v>36.41160711550814</v>
      </c>
      <c r="AD400">
        <v>0</v>
      </c>
      <c r="AE400">
        <v>807.18299719831555</v>
      </c>
    </row>
    <row r="401" spans="1:31" x14ac:dyDescent="0.25">
      <c r="A401">
        <v>2253765</v>
      </c>
      <c r="B401">
        <v>1</v>
      </c>
      <c r="C401" t="s">
        <v>80</v>
      </c>
      <c r="D401" t="s">
        <v>108</v>
      </c>
      <c r="E401" t="s">
        <v>141</v>
      </c>
      <c r="F401" t="s">
        <v>1375</v>
      </c>
      <c r="G401" t="s">
        <v>196</v>
      </c>
      <c r="H401" t="s">
        <v>135</v>
      </c>
      <c r="I401" t="s">
        <v>136</v>
      </c>
      <c r="J401" t="s">
        <v>137</v>
      </c>
      <c r="K401" t="s">
        <v>144</v>
      </c>
      <c r="L401" t="s">
        <v>1376</v>
      </c>
      <c r="M401" t="s">
        <v>1377</v>
      </c>
      <c r="N401">
        <v>4.1902777770000004</v>
      </c>
      <c r="O401">
        <v>0</v>
      </c>
      <c r="P401">
        <v>150</v>
      </c>
      <c r="Q401">
        <v>0</v>
      </c>
      <c r="R401">
        <v>19</v>
      </c>
      <c r="S401">
        <v>0</v>
      </c>
      <c r="T401">
        <v>17</v>
      </c>
      <c r="U401">
        <v>0</v>
      </c>
      <c r="V401">
        <v>0</v>
      </c>
      <c r="W401">
        <v>0</v>
      </c>
      <c r="X401">
        <v>86.7087934968919</v>
      </c>
      <c r="Y401">
        <v>0</v>
      </c>
      <c r="Z401">
        <v>5.6600890939811919</v>
      </c>
      <c r="AA401">
        <v>0</v>
      </c>
      <c r="AB401">
        <v>19.399599333968791</v>
      </c>
      <c r="AC401">
        <v>0</v>
      </c>
      <c r="AD401">
        <v>0</v>
      </c>
      <c r="AE401">
        <v>111.76848192484188</v>
      </c>
    </row>
    <row r="402" spans="1:31" x14ac:dyDescent="0.25">
      <c r="A402">
        <v>2253767</v>
      </c>
      <c r="B402">
        <v>1</v>
      </c>
      <c r="C402" t="s">
        <v>81</v>
      </c>
      <c r="D402" t="s">
        <v>128</v>
      </c>
      <c r="E402" t="s">
        <v>194</v>
      </c>
      <c r="F402" t="s">
        <v>1378</v>
      </c>
      <c r="G402" t="s">
        <v>143</v>
      </c>
      <c r="H402" t="s">
        <v>135</v>
      </c>
      <c r="I402" t="s">
        <v>136</v>
      </c>
      <c r="J402" t="s">
        <v>137</v>
      </c>
      <c r="K402" t="s">
        <v>144</v>
      </c>
      <c r="L402" t="s">
        <v>1379</v>
      </c>
      <c r="M402" t="s">
        <v>1380</v>
      </c>
      <c r="N402">
        <v>6.113611111</v>
      </c>
      <c r="O402">
        <v>0</v>
      </c>
      <c r="P402">
        <v>229</v>
      </c>
      <c r="Q402">
        <v>0</v>
      </c>
      <c r="R402">
        <v>0</v>
      </c>
      <c r="S402">
        <v>0</v>
      </c>
      <c r="T402">
        <v>21</v>
      </c>
      <c r="U402">
        <v>0</v>
      </c>
      <c r="V402">
        <v>0</v>
      </c>
      <c r="W402">
        <v>0</v>
      </c>
      <c r="X402">
        <v>294.33242735576476</v>
      </c>
      <c r="Y402">
        <v>0</v>
      </c>
      <c r="Z402">
        <v>0</v>
      </c>
      <c r="AA402">
        <v>0</v>
      </c>
      <c r="AB402">
        <v>89.92220698556774</v>
      </c>
      <c r="AC402">
        <v>0</v>
      </c>
      <c r="AD402">
        <v>0</v>
      </c>
      <c r="AE402">
        <v>384.25463434133252</v>
      </c>
    </row>
    <row r="403" spans="1:31" x14ac:dyDescent="0.25">
      <c r="A403">
        <v>2253768</v>
      </c>
      <c r="B403">
        <v>1</v>
      </c>
      <c r="C403" t="s">
        <v>80</v>
      </c>
      <c r="D403" t="s">
        <v>90</v>
      </c>
      <c r="E403" t="s">
        <v>194</v>
      </c>
      <c r="F403" t="s">
        <v>1381</v>
      </c>
      <c r="G403" t="s">
        <v>390</v>
      </c>
      <c r="H403" t="s">
        <v>135</v>
      </c>
      <c r="I403" t="s">
        <v>136</v>
      </c>
      <c r="J403" t="s">
        <v>137</v>
      </c>
      <c r="K403" t="s">
        <v>138</v>
      </c>
      <c r="L403" t="s">
        <v>1382</v>
      </c>
      <c r="M403" t="s">
        <v>1383</v>
      </c>
      <c r="N403">
        <v>1.2052777770000001</v>
      </c>
      <c r="O403">
        <v>0</v>
      </c>
      <c r="P403">
        <v>152</v>
      </c>
      <c r="Q403">
        <v>0</v>
      </c>
      <c r="R403">
        <v>0</v>
      </c>
      <c r="S403">
        <v>0</v>
      </c>
      <c r="T403">
        <v>5</v>
      </c>
      <c r="U403">
        <v>0</v>
      </c>
      <c r="V403">
        <v>0</v>
      </c>
      <c r="W403">
        <v>0</v>
      </c>
      <c r="X403">
        <v>53.432203434480343</v>
      </c>
      <c r="Y403">
        <v>0</v>
      </c>
      <c r="Z403">
        <v>0</v>
      </c>
      <c r="AA403">
        <v>0</v>
      </c>
      <c r="AB403">
        <v>1.599755354989929</v>
      </c>
      <c r="AC403">
        <v>0</v>
      </c>
      <c r="AD403">
        <v>0</v>
      </c>
      <c r="AE403">
        <v>55.031958789470274</v>
      </c>
    </row>
    <row r="404" spans="1:31" x14ac:dyDescent="0.25">
      <c r="A404">
        <v>2253769</v>
      </c>
      <c r="B404">
        <v>1</v>
      </c>
      <c r="C404" t="s">
        <v>80</v>
      </c>
      <c r="D404" t="s">
        <v>83</v>
      </c>
      <c r="E404" t="s">
        <v>194</v>
      </c>
      <c r="F404" t="s">
        <v>1384</v>
      </c>
      <c r="G404" t="s">
        <v>196</v>
      </c>
      <c r="H404" t="s">
        <v>135</v>
      </c>
      <c r="I404" t="s">
        <v>136</v>
      </c>
      <c r="J404" t="s">
        <v>137</v>
      </c>
      <c r="K404" t="s">
        <v>144</v>
      </c>
      <c r="L404" t="s">
        <v>1385</v>
      </c>
      <c r="M404" t="s">
        <v>1386</v>
      </c>
      <c r="N404">
        <v>4.1508333329999996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1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10.047467179966068</v>
      </c>
      <c r="AC404">
        <v>0</v>
      </c>
      <c r="AD404">
        <v>0</v>
      </c>
      <c r="AE404">
        <v>10.047467179966068</v>
      </c>
    </row>
    <row r="405" spans="1:31" x14ac:dyDescent="0.25">
      <c r="A405">
        <v>2253770</v>
      </c>
      <c r="B405">
        <v>1</v>
      </c>
      <c r="C405" t="s">
        <v>80</v>
      </c>
      <c r="D405" t="s">
        <v>104</v>
      </c>
      <c r="E405" t="s">
        <v>141</v>
      </c>
      <c r="F405" t="s">
        <v>1387</v>
      </c>
      <c r="G405" t="s">
        <v>143</v>
      </c>
      <c r="H405" t="s">
        <v>135</v>
      </c>
      <c r="I405" t="s">
        <v>136</v>
      </c>
      <c r="J405" t="s">
        <v>137</v>
      </c>
      <c r="K405" t="s">
        <v>144</v>
      </c>
      <c r="L405" t="s">
        <v>1388</v>
      </c>
      <c r="M405" t="s">
        <v>1389</v>
      </c>
      <c r="N405">
        <v>8.9013888879999996</v>
      </c>
      <c r="O405">
        <v>0</v>
      </c>
      <c r="P405">
        <v>548</v>
      </c>
      <c r="Q405">
        <v>0</v>
      </c>
      <c r="R405">
        <v>22</v>
      </c>
      <c r="S405">
        <v>0</v>
      </c>
      <c r="T405">
        <v>51</v>
      </c>
      <c r="U405">
        <v>0</v>
      </c>
      <c r="V405">
        <v>0</v>
      </c>
      <c r="W405">
        <v>0</v>
      </c>
      <c r="X405">
        <v>1042.4614879174833</v>
      </c>
      <c r="Y405">
        <v>0</v>
      </c>
      <c r="Z405">
        <v>70.333413810207716</v>
      </c>
      <c r="AA405">
        <v>0</v>
      </c>
      <c r="AB405">
        <v>106.86545562540769</v>
      </c>
      <c r="AC405">
        <v>0</v>
      </c>
      <c r="AD405">
        <v>0</v>
      </c>
      <c r="AE405">
        <v>1219.6603573530988</v>
      </c>
    </row>
    <row r="406" spans="1:31" x14ac:dyDescent="0.25">
      <c r="A406">
        <v>2253773</v>
      </c>
      <c r="B406">
        <v>1</v>
      </c>
      <c r="C406" t="s">
        <v>80</v>
      </c>
      <c r="D406" t="s">
        <v>93</v>
      </c>
      <c r="E406" t="s">
        <v>182</v>
      </c>
      <c r="F406" t="s">
        <v>1390</v>
      </c>
      <c r="G406" t="s">
        <v>143</v>
      </c>
      <c r="H406" t="s">
        <v>163</v>
      </c>
      <c r="I406" t="s">
        <v>136</v>
      </c>
      <c r="J406" t="s">
        <v>137</v>
      </c>
      <c r="K406" t="s">
        <v>144</v>
      </c>
      <c r="L406" t="s">
        <v>1391</v>
      </c>
      <c r="M406" t="s">
        <v>1392</v>
      </c>
      <c r="N406">
        <v>7.8661111110000004</v>
      </c>
      <c r="O406">
        <v>0</v>
      </c>
      <c r="P406">
        <v>387</v>
      </c>
      <c r="Q406">
        <v>0</v>
      </c>
      <c r="R406">
        <v>35</v>
      </c>
      <c r="S406">
        <v>4</v>
      </c>
      <c r="T406">
        <v>40</v>
      </c>
      <c r="U406">
        <v>0</v>
      </c>
      <c r="V406">
        <v>0</v>
      </c>
      <c r="W406">
        <v>0</v>
      </c>
      <c r="X406">
        <v>667.04831868637723</v>
      </c>
      <c r="Y406">
        <v>0</v>
      </c>
      <c r="Z406">
        <v>204.27732936940723</v>
      </c>
      <c r="AA406">
        <v>35.242735830684325</v>
      </c>
      <c r="AB406">
        <v>139.61568457307757</v>
      </c>
      <c r="AC406">
        <v>0</v>
      </c>
      <c r="AD406">
        <v>0</v>
      </c>
      <c r="AE406">
        <v>1046.1840684595463</v>
      </c>
    </row>
    <row r="407" spans="1:31" x14ac:dyDescent="0.25">
      <c r="A407">
        <v>2253774</v>
      </c>
      <c r="B407">
        <v>1</v>
      </c>
      <c r="C407" t="s">
        <v>80</v>
      </c>
      <c r="D407" t="s">
        <v>94</v>
      </c>
      <c r="E407" t="s">
        <v>405</v>
      </c>
      <c r="F407" t="s">
        <v>1393</v>
      </c>
      <c r="G407" t="s">
        <v>196</v>
      </c>
      <c r="H407" t="s">
        <v>163</v>
      </c>
      <c r="I407" t="s">
        <v>136</v>
      </c>
      <c r="J407" t="s">
        <v>137</v>
      </c>
      <c r="K407" t="s">
        <v>144</v>
      </c>
      <c r="L407" t="s">
        <v>1394</v>
      </c>
      <c r="M407" t="s">
        <v>1395</v>
      </c>
      <c r="N407">
        <v>3.1077777769999999</v>
      </c>
      <c r="O407">
        <v>0</v>
      </c>
      <c r="P407">
        <v>981</v>
      </c>
      <c r="Q407">
        <v>97</v>
      </c>
      <c r="R407">
        <v>411</v>
      </c>
      <c r="S407">
        <v>24</v>
      </c>
      <c r="T407">
        <v>171</v>
      </c>
      <c r="U407">
        <v>9</v>
      </c>
      <c r="V407">
        <v>0</v>
      </c>
      <c r="W407">
        <v>0</v>
      </c>
      <c r="X407">
        <v>893.0637023013245</v>
      </c>
      <c r="Y407">
        <v>186.81718899894076</v>
      </c>
      <c r="Z407">
        <v>991.52031493945799</v>
      </c>
      <c r="AA407">
        <v>207.59120855299085</v>
      </c>
      <c r="AB407">
        <v>254.93257941447038</v>
      </c>
      <c r="AC407">
        <v>1565.5044809713711</v>
      </c>
      <c r="AD407">
        <v>0</v>
      </c>
      <c r="AE407">
        <v>4099.4294751785555</v>
      </c>
    </row>
    <row r="408" spans="1:31" x14ac:dyDescent="0.25">
      <c r="A408">
        <v>2253775</v>
      </c>
      <c r="B408">
        <v>1</v>
      </c>
      <c r="C408" t="s">
        <v>81</v>
      </c>
      <c r="D408" t="s">
        <v>112</v>
      </c>
      <c r="E408" t="s">
        <v>161</v>
      </c>
      <c r="F408" t="s">
        <v>1396</v>
      </c>
      <c r="G408" t="s">
        <v>174</v>
      </c>
      <c r="H408" t="s">
        <v>163</v>
      </c>
      <c r="I408" t="s">
        <v>136</v>
      </c>
      <c r="J408" t="s">
        <v>137</v>
      </c>
      <c r="K408" t="s">
        <v>138</v>
      </c>
      <c r="L408" t="s">
        <v>1397</v>
      </c>
      <c r="M408" t="s">
        <v>1398</v>
      </c>
      <c r="N408">
        <v>1.3108333329999999</v>
      </c>
      <c r="O408">
        <v>0</v>
      </c>
      <c r="P408">
        <v>77</v>
      </c>
      <c r="Q408">
        <v>189</v>
      </c>
      <c r="R408">
        <v>23</v>
      </c>
      <c r="S408">
        <v>10</v>
      </c>
      <c r="T408">
        <v>6</v>
      </c>
      <c r="U408">
        <v>2</v>
      </c>
      <c r="V408">
        <v>0</v>
      </c>
      <c r="W408">
        <v>0</v>
      </c>
      <c r="X408">
        <v>15.808033179762484</v>
      </c>
      <c r="Y408">
        <v>33.815660006002787</v>
      </c>
      <c r="Z408">
        <v>11.671004423367263</v>
      </c>
      <c r="AA408">
        <v>34.33508790834528</v>
      </c>
      <c r="AB408">
        <v>0.59144845117606104</v>
      </c>
      <c r="AC408">
        <v>94.984832062217535</v>
      </c>
      <c r="AD408">
        <v>0</v>
      </c>
      <c r="AE408">
        <v>191.2060660308714</v>
      </c>
    </row>
    <row r="409" spans="1:31" x14ac:dyDescent="0.25">
      <c r="A409">
        <v>2253776</v>
      </c>
      <c r="B409">
        <v>1</v>
      </c>
      <c r="C409" t="s">
        <v>80</v>
      </c>
      <c r="D409" t="s">
        <v>96</v>
      </c>
      <c r="E409" t="s">
        <v>194</v>
      </c>
      <c r="F409" t="s">
        <v>1399</v>
      </c>
      <c r="G409" t="s">
        <v>390</v>
      </c>
      <c r="H409" t="s">
        <v>135</v>
      </c>
      <c r="I409" t="s">
        <v>136</v>
      </c>
      <c r="J409" t="s">
        <v>137</v>
      </c>
      <c r="K409" t="s">
        <v>138</v>
      </c>
      <c r="L409" t="s">
        <v>1400</v>
      </c>
      <c r="M409" t="s">
        <v>1401</v>
      </c>
      <c r="N409">
        <v>2.3683333329999998</v>
      </c>
      <c r="O409">
        <v>0</v>
      </c>
      <c r="P409">
        <v>14</v>
      </c>
      <c r="Q409">
        <v>0</v>
      </c>
      <c r="R409">
        <v>2</v>
      </c>
      <c r="S409">
        <v>0</v>
      </c>
      <c r="T409">
        <v>4</v>
      </c>
      <c r="U409">
        <v>0</v>
      </c>
      <c r="V409">
        <v>0</v>
      </c>
      <c r="W409">
        <v>0</v>
      </c>
      <c r="X409">
        <v>15.991188497814209</v>
      </c>
      <c r="Y409">
        <v>0</v>
      </c>
      <c r="Z409">
        <v>9.8466628861315561E-2</v>
      </c>
      <c r="AA409">
        <v>0</v>
      </c>
      <c r="AB409">
        <v>6.0688704454951843</v>
      </c>
      <c r="AC409">
        <v>0</v>
      </c>
      <c r="AD409">
        <v>0</v>
      </c>
      <c r="AE409">
        <v>22.15852557217071</v>
      </c>
    </row>
    <row r="410" spans="1:31" x14ac:dyDescent="0.25">
      <c r="A410">
        <v>2253777</v>
      </c>
      <c r="B410">
        <v>1</v>
      </c>
      <c r="C410" t="s">
        <v>80</v>
      </c>
      <c r="D410" t="s">
        <v>84</v>
      </c>
      <c r="E410" t="s">
        <v>141</v>
      </c>
      <c r="F410" t="s">
        <v>1402</v>
      </c>
      <c r="G410" t="s">
        <v>196</v>
      </c>
      <c r="H410" t="s">
        <v>135</v>
      </c>
      <c r="I410" t="s">
        <v>136</v>
      </c>
      <c r="J410" t="s">
        <v>137</v>
      </c>
      <c r="K410" t="s">
        <v>144</v>
      </c>
      <c r="L410" t="s">
        <v>1403</v>
      </c>
      <c r="M410" t="s">
        <v>1404</v>
      </c>
      <c r="N410">
        <v>0.691111111</v>
      </c>
      <c r="O410">
        <v>0</v>
      </c>
      <c r="P410">
        <v>219</v>
      </c>
      <c r="Q410">
        <v>0</v>
      </c>
      <c r="R410">
        <v>0</v>
      </c>
      <c r="S410">
        <v>0</v>
      </c>
      <c r="T410">
        <v>43</v>
      </c>
      <c r="U410">
        <v>0</v>
      </c>
      <c r="V410">
        <v>0</v>
      </c>
      <c r="W410">
        <v>0</v>
      </c>
      <c r="X410">
        <v>44.931400720663</v>
      </c>
      <c r="Y410">
        <v>0</v>
      </c>
      <c r="Z410">
        <v>0</v>
      </c>
      <c r="AA410">
        <v>0</v>
      </c>
      <c r="AB410">
        <v>22.939310198789329</v>
      </c>
      <c r="AC410">
        <v>0</v>
      </c>
      <c r="AD410">
        <v>0</v>
      </c>
      <c r="AE410">
        <v>67.870710919452335</v>
      </c>
    </row>
    <row r="411" spans="1:31" x14ac:dyDescent="0.25">
      <c r="A411">
        <v>2253782</v>
      </c>
      <c r="B411">
        <v>1</v>
      </c>
      <c r="C411" t="s">
        <v>81</v>
      </c>
      <c r="D411" t="s">
        <v>126</v>
      </c>
      <c r="E411" t="s">
        <v>132</v>
      </c>
      <c r="F411" t="s">
        <v>1405</v>
      </c>
      <c r="G411" t="s">
        <v>148</v>
      </c>
      <c r="H411" t="s">
        <v>135</v>
      </c>
      <c r="I411" t="s">
        <v>136</v>
      </c>
      <c r="J411" t="s">
        <v>137</v>
      </c>
      <c r="K411" t="s">
        <v>138</v>
      </c>
      <c r="L411" t="s">
        <v>1406</v>
      </c>
      <c r="M411" t="s">
        <v>1407</v>
      </c>
      <c r="N411">
        <v>2.0744444440000001</v>
      </c>
      <c r="O411">
        <v>0</v>
      </c>
      <c r="P411">
        <v>2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0.37070033225256893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0.37070033225256893</v>
      </c>
    </row>
    <row r="412" spans="1:31" x14ac:dyDescent="0.25">
      <c r="A412">
        <v>2253784</v>
      </c>
      <c r="B412">
        <v>1</v>
      </c>
      <c r="C412" t="s">
        <v>80</v>
      </c>
      <c r="D412" t="s">
        <v>87</v>
      </c>
      <c r="E412" t="s">
        <v>141</v>
      </c>
      <c r="F412" t="s">
        <v>1408</v>
      </c>
      <c r="G412" t="s">
        <v>143</v>
      </c>
      <c r="H412" t="s">
        <v>135</v>
      </c>
      <c r="I412" t="s">
        <v>136</v>
      </c>
      <c r="J412" t="s">
        <v>137</v>
      </c>
      <c r="K412" t="s">
        <v>144</v>
      </c>
      <c r="L412" t="s">
        <v>1409</v>
      </c>
      <c r="M412" t="s">
        <v>1410</v>
      </c>
      <c r="N412">
        <v>2.1097222219999998</v>
      </c>
      <c r="O412">
        <v>0</v>
      </c>
      <c r="P412">
        <v>209</v>
      </c>
      <c r="Q412">
        <v>0</v>
      </c>
      <c r="R412">
        <v>0</v>
      </c>
      <c r="S412">
        <v>0</v>
      </c>
      <c r="T412">
        <v>32</v>
      </c>
      <c r="U412">
        <v>0</v>
      </c>
      <c r="V412">
        <v>0</v>
      </c>
      <c r="W412">
        <v>0</v>
      </c>
      <c r="X412">
        <v>164.06921294585567</v>
      </c>
      <c r="Y412">
        <v>0</v>
      </c>
      <c r="Z412">
        <v>0</v>
      </c>
      <c r="AA412">
        <v>0</v>
      </c>
      <c r="AB412">
        <v>24.887033382833327</v>
      </c>
      <c r="AC412">
        <v>0</v>
      </c>
      <c r="AD412">
        <v>0</v>
      </c>
      <c r="AE412">
        <v>188.95624632868899</v>
      </c>
    </row>
    <row r="413" spans="1:31" x14ac:dyDescent="0.25">
      <c r="A413">
        <v>2253787</v>
      </c>
      <c r="B413">
        <v>1</v>
      </c>
      <c r="C413" t="s">
        <v>81</v>
      </c>
      <c r="D413" t="s">
        <v>112</v>
      </c>
      <c r="E413" t="s">
        <v>141</v>
      </c>
      <c r="F413" t="s">
        <v>1411</v>
      </c>
      <c r="G413" t="s">
        <v>196</v>
      </c>
      <c r="H413" t="s">
        <v>135</v>
      </c>
      <c r="I413" t="s">
        <v>136</v>
      </c>
      <c r="J413" t="s">
        <v>137</v>
      </c>
      <c r="K413" t="s">
        <v>144</v>
      </c>
      <c r="L413" t="s">
        <v>1412</v>
      </c>
      <c r="M413" t="s">
        <v>1413</v>
      </c>
      <c r="N413">
        <v>1.916666666</v>
      </c>
      <c r="O413">
        <v>0</v>
      </c>
      <c r="P413">
        <v>1070</v>
      </c>
      <c r="Q413">
        <v>0</v>
      </c>
      <c r="R413">
        <v>0</v>
      </c>
      <c r="S413">
        <v>0</v>
      </c>
      <c r="T413">
        <v>113</v>
      </c>
      <c r="U413">
        <v>0</v>
      </c>
      <c r="V413">
        <v>0</v>
      </c>
      <c r="W413">
        <v>0</v>
      </c>
      <c r="X413">
        <v>422.99199588063755</v>
      </c>
      <c r="Y413">
        <v>0</v>
      </c>
      <c r="Z413">
        <v>0</v>
      </c>
      <c r="AA413">
        <v>0</v>
      </c>
      <c r="AB413">
        <v>154.78745297400965</v>
      </c>
      <c r="AC413">
        <v>0</v>
      </c>
      <c r="AD413">
        <v>0</v>
      </c>
      <c r="AE413">
        <v>577.77944885464717</v>
      </c>
    </row>
    <row r="414" spans="1:31" x14ac:dyDescent="0.25">
      <c r="A414">
        <v>2253788</v>
      </c>
      <c r="B414">
        <v>1</v>
      </c>
      <c r="C414" t="s">
        <v>80</v>
      </c>
      <c r="D414" t="s">
        <v>99</v>
      </c>
      <c r="E414" t="s">
        <v>132</v>
      </c>
      <c r="F414" t="s">
        <v>1414</v>
      </c>
      <c r="G414" t="s">
        <v>148</v>
      </c>
      <c r="H414" t="s">
        <v>135</v>
      </c>
      <c r="I414" t="s">
        <v>136</v>
      </c>
      <c r="J414" t="s">
        <v>137</v>
      </c>
      <c r="K414" t="s">
        <v>138</v>
      </c>
      <c r="L414" t="s">
        <v>1415</v>
      </c>
      <c r="M414" t="s">
        <v>1416</v>
      </c>
      <c r="N414">
        <v>4.6052777770000004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1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0.32585036438594889</v>
      </c>
      <c r="AC414">
        <v>0</v>
      </c>
      <c r="AD414">
        <v>0</v>
      </c>
      <c r="AE414">
        <v>0.32585036438594889</v>
      </c>
    </row>
    <row r="415" spans="1:31" x14ac:dyDescent="0.25">
      <c r="A415">
        <v>2253792</v>
      </c>
      <c r="B415">
        <v>1</v>
      </c>
      <c r="C415" t="s">
        <v>81</v>
      </c>
      <c r="D415" t="s">
        <v>119</v>
      </c>
      <c r="E415" t="s">
        <v>132</v>
      </c>
      <c r="F415" t="s">
        <v>1417</v>
      </c>
      <c r="G415" t="s">
        <v>191</v>
      </c>
      <c r="H415" t="s">
        <v>135</v>
      </c>
      <c r="I415" t="s">
        <v>136</v>
      </c>
      <c r="J415" t="s">
        <v>137</v>
      </c>
      <c r="K415" t="s">
        <v>138</v>
      </c>
      <c r="L415" t="s">
        <v>1418</v>
      </c>
      <c r="M415" t="s">
        <v>1419</v>
      </c>
      <c r="N415">
        <v>1.794166666</v>
      </c>
      <c r="O415">
        <v>0</v>
      </c>
      <c r="P415">
        <v>2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1.0365157942892356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1.0365157942892356</v>
      </c>
    </row>
    <row r="416" spans="1:31" x14ac:dyDescent="0.25">
      <c r="A416">
        <v>2253793</v>
      </c>
      <c r="B416">
        <v>1</v>
      </c>
      <c r="C416" t="s">
        <v>81</v>
      </c>
      <c r="D416" t="s">
        <v>118</v>
      </c>
      <c r="E416" t="s">
        <v>273</v>
      </c>
      <c r="F416" t="s">
        <v>1420</v>
      </c>
      <c r="G416" t="s">
        <v>196</v>
      </c>
      <c r="H416" t="s">
        <v>163</v>
      </c>
      <c r="I416" t="s">
        <v>136</v>
      </c>
      <c r="J416" t="s">
        <v>137</v>
      </c>
      <c r="K416" t="s">
        <v>144</v>
      </c>
      <c r="L416" t="s">
        <v>1421</v>
      </c>
      <c r="M416" t="s">
        <v>1422</v>
      </c>
      <c r="N416">
        <v>5.62</v>
      </c>
      <c r="O416">
        <v>0</v>
      </c>
      <c r="P416">
        <v>16491</v>
      </c>
      <c r="Q416">
        <v>0</v>
      </c>
      <c r="R416">
        <v>121</v>
      </c>
      <c r="S416">
        <v>21</v>
      </c>
      <c r="T416">
        <v>2061</v>
      </c>
      <c r="U416">
        <v>4</v>
      </c>
      <c r="V416">
        <v>23</v>
      </c>
      <c r="W416">
        <v>0</v>
      </c>
      <c r="X416">
        <v>23235.397409360216</v>
      </c>
      <c r="Y416">
        <v>0</v>
      </c>
      <c r="Z416">
        <v>188.81471071120944</v>
      </c>
      <c r="AA416">
        <v>3510.0917852389111</v>
      </c>
      <c r="AB416">
        <v>7060.6899833883217</v>
      </c>
      <c r="AC416">
        <v>1623.341881522816</v>
      </c>
      <c r="AD416">
        <v>865.52778877693527</v>
      </c>
      <c r="AE416">
        <v>36483.863558998404</v>
      </c>
    </row>
    <row r="417" spans="1:31" x14ac:dyDescent="0.25">
      <c r="A417">
        <v>2253794</v>
      </c>
      <c r="B417">
        <v>1</v>
      </c>
      <c r="C417" t="s">
        <v>80</v>
      </c>
      <c r="D417" t="s">
        <v>94</v>
      </c>
      <c r="E417" t="s">
        <v>182</v>
      </c>
      <c r="F417" t="s">
        <v>1423</v>
      </c>
      <c r="G417" t="s">
        <v>319</v>
      </c>
      <c r="H417" t="s">
        <v>163</v>
      </c>
      <c r="I417" t="s">
        <v>136</v>
      </c>
      <c r="J417" t="s">
        <v>137</v>
      </c>
      <c r="K417" t="s">
        <v>138</v>
      </c>
      <c r="L417" t="s">
        <v>1424</v>
      </c>
      <c r="M417" t="s">
        <v>1425</v>
      </c>
      <c r="N417">
        <v>2.8902777770000001</v>
      </c>
      <c r="O417">
        <v>0</v>
      </c>
      <c r="P417">
        <v>0</v>
      </c>
      <c r="Q417">
        <v>0</v>
      </c>
      <c r="R417">
        <v>12</v>
      </c>
      <c r="S417">
        <v>0</v>
      </c>
      <c r="T417">
        <v>1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15.881194208025669</v>
      </c>
      <c r="AA417">
        <v>0</v>
      </c>
      <c r="AB417">
        <v>3.6015956445320141</v>
      </c>
      <c r="AC417">
        <v>0</v>
      </c>
      <c r="AD417">
        <v>0</v>
      </c>
      <c r="AE417">
        <v>19.482789852557683</v>
      </c>
    </row>
    <row r="418" spans="1:31" x14ac:dyDescent="0.25">
      <c r="A418">
        <v>2253796</v>
      </c>
      <c r="B418">
        <v>1</v>
      </c>
      <c r="C418" t="s">
        <v>81</v>
      </c>
      <c r="D418" t="s">
        <v>128</v>
      </c>
      <c r="E418" t="s">
        <v>194</v>
      </c>
      <c r="F418" t="s">
        <v>1426</v>
      </c>
      <c r="G418" t="s">
        <v>143</v>
      </c>
      <c r="H418" t="s">
        <v>135</v>
      </c>
      <c r="I418" t="s">
        <v>136</v>
      </c>
      <c r="J418" t="s">
        <v>137</v>
      </c>
      <c r="K418" t="s">
        <v>144</v>
      </c>
      <c r="L418" t="s">
        <v>1427</v>
      </c>
      <c r="M418" t="s">
        <v>1428</v>
      </c>
      <c r="N418">
        <v>6.9280555550000003</v>
      </c>
      <c r="O418">
        <v>0</v>
      </c>
      <c r="P418">
        <v>300</v>
      </c>
      <c r="Q418">
        <v>0</v>
      </c>
      <c r="R418">
        <v>0</v>
      </c>
      <c r="S418">
        <v>0</v>
      </c>
      <c r="T418">
        <v>18</v>
      </c>
      <c r="U418">
        <v>0</v>
      </c>
      <c r="V418">
        <v>0</v>
      </c>
      <c r="W418">
        <v>0</v>
      </c>
      <c r="X418">
        <v>552.01112529316003</v>
      </c>
      <c r="Y418">
        <v>0</v>
      </c>
      <c r="Z418">
        <v>0</v>
      </c>
      <c r="AA418">
        <v>0</v>
      </c>
      <c r="AB418">
        <v>117.05623505047171</v>
      </c>
      <c r="AC418">
        <v>0</v>
      </c>
      <c r="AD418">
        <v>0</v>
      </c>
      <c r="AE418">
        <v>669.06736034363178</v>
      </c>
    </row>
    <row r="419" spans="1:31" x14ac:dyDescent="0.25">
      <c r="A419">
        <v>2253797</v>
      </c>
      <c r="B419">
        <v>1</v>
      </c>
      <c r="C419" t="s">
        <v>80</v>
      </c>
      <c r="D419" t="s">
        <v>103</v>
      </c>
      <c r="E419" t="s">
        <v>182</v>
      </c>
      <c r="F419" t="s">
        <v>1429</v>
      </c>
      <c r="G419" t="s">
        <v>196</v>
      </c>
      <c r="H419" t="s">
        <v>163</v>
      </c>
      <c r="I419" t="s">
        <v>136</v>
      </c>
      <c r="J419" t="s">
        <v>137</v>
      </c>
      <c r="K419" t="s">
        <v>144</v>
      </c>
      <c r="L419" t="s">
        <v>1430</v>
      </c>
      <c r="M419" t="s">
        <v>1431</v>
      </c>
      <c r="N419">
        <v>1.029722222</v>
      </c>
      <c r="O419">
        <v>0</v>
      </c>
      <c r="P419">
        <v>96</v>
      </c>
      <c r="Q419">
        <v>0</v>
      </c>
      <c r="R419">
        <v>17</v>
      </c>
      <c r="S419">
        <v>0</v>
      </c>
      <c r="T419">
        <v>33</v>
      </c>
      <c r="U419">
        <v>0</v>
      </c>
      <c r="V419">
        <v>0</v>
      </c>
      <c r="W419">
        <v>0</v>
      </c>
      <c r="X419">
        <v>25.603298483777937</v>
      </c>
      <c r="Y419">
        <v>0</v>
      </c>
      <c r="Z419">
        <v>3.9620750158193476</v>
      </c>
      <c r="AA419">
        <v>0</v>
      </c>
      <c r="AB419">
        <v>24.714098875448528</v>
      </c>
      <c r="AC419">
        <v>0</v>
      </c>
      <c r="AD419">
        <v>0</v>
      </c>
      <c r="AE419">
        <v>54.279472375045813</v>
      </c>
    </row>
    <row r="420" spans="1:31" x14ac:dyDescent="0.25">
      <c r="A420">
        <v>2253798</v>
      </c>
      <c r="B420">
        <v>1</v>
      </c>
      <c r="C420" t="s">
        <v>80</v>
      </c>
      <c r="D420" t="s">
        <v>99</v>
      </c>
      <c r="E420" t="s">
        <v>132</v>
      </c>
      <c r="F420" t="s">
        <v>1432</v>
      </c>
      <c r="G420" t="s">
        <v>148</v>
      </c>
      <c r="H420" t="s">
        <v>135</v>
      </c>
      <c r="I420" t="s">
        <v>136</v>
      </c>
      <c r="J420" t="s">
        <v>137</v>
      </c>
      <c r="K420" t="s">
        <v>138</v>
      </c>
      <c r="L420" t="s">
        <v>1433</v>
      </c>
      <c r="M420" t="s">
        <v>1434</v>
      </c>
      <c r="N420">
        <v>8.4091666660000008</v>
      </c>
      <c r="O420">
        <v>0</v>
      </c>
      <c r="P420">
        <v>1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1.4537000735600001E-2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1.4537000735600001E-2</v>
      </c>
    </row>
    <row r="421" spans="1:31" x14ac:dyDescent="0.25">
      <c r="A421">
        <v>2253799</v>
      </c>
      <c r="B421">
        <v>1</v>
      </c>
      <c r="C421" t="s">
        <v>81</v>
      </c>
      <c r="D421" t="s">
        <v>128</v>
      </c>
      <c r="E421" t="s">
        <v>132</v>
      </c>
      <c r="F421" t="s">
        <v>1435</v>
      </c>
      <c r="G421" t="s">
        <v>191</v>
      </c>
      <c r="H421" t="s">
        <v>135</v>
      </c>
      <c r="I421" t="s">
        <v>136</v>
      </c>
      <c r="J421" t="s">
        <v>137</v>
      </c>
      <c r="K421" t="s">
        <v>138</v>
      </c>
      <c r="L421" t="s">
        <v>1436</v>
      </c>
      <c r="M421" t="s">
        <v>1437</v>
      </c>
      <c r="N421">
        <v>1.9386111109999999</v>
      </c>
      <c r="O421">
        <v>0</v>
      </c>
      <c r="P421">
        <v>2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0.4516776491520223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0.4516776491520223</v>
      </c>
    </row>
    <row r="422" spans="1:31" x14ac:dyDescent="0.25">
      <c r="A422">
        <v>2253804</v>
      </c>
      <c r="B422">
        <v>1</v>
      </c>
      <c r="C422" t="s">
        <v>81</v>
      </c>
      <c r="D422" t="s">
        <v>120</v>
      </c>
      <c r="E422" t="s">
        <v>161</v>
      </c>
      <c r="F422" t="s">
        <v>443</v>
      </c>
      <c r="G422" t="s">
        <v>174</v>
      </c>
      <c r="H422" t="s">
        <v>163</v>
      </c>
      <c r="I422" t="s">
        <v>136</v>
      </c>
      <c r="J422" t="s">
        <v>137</v>
      </c>
      <c r="K422" t="s">
        <v>138</v>
      </c>
      <c r="L422" t="s">
        <v>1438</v>
      </c>
      <c r="M422" t="s">
        <v>1439</v>
      </c>
      <c r="N422">
        <v>1.416666666</v>
      </c>
      <c r="O422">
        <v>0</v>
      </c>
      <c r="P422">
        <v>492</v>
      </c>
      <c r="Q422">
        <v>30</v>
      </c>
      <c r="R422">
        <v>55</v>
      </c>
      <c r="S422">
        <v>5</v>
      </c>
      <c r="T422">
        <v>27</v>
      </c>
      <c r="U422">
        <v>0</v>
      </c>
      <c r="V422">
        <v>1</v>
      </c>
      <c r="W422">
        <v>0</v>
      </c>
      <c r="X422">
        <v>161.89034786213492</v>
      </c>
      <c r="Y422">
        <v>21.38951643747928</v>
      </c>
      <c r="Z422">
        <v>19.135588671448168</v>
      </c>
      <c r="AA422">
        <v>27.572003640960574</v>
      </c>
      <c r="AB422">
        <v>12.607341462348977</v>
      </c>
      <c r="AC422">
        <v>0</v>
      </c>
      <c r="AD422">
        <v>11.669763304923752</v>
      </c>
      <c r="AE422">
        <v>254.26456137929566</v>
      </c>
    </row>
    <row r="423" spans="1:31" x14ac:dyDescent="0.25">
      <c r="A423">
        <v>2253805</v>
      </c>
      <c r="B423">
        <v>1</v>
      </c>
      <c r="C423" t="s">
        <v>80</v>
      </c>
      <c r="D423" t="s">
        <v>95</v>
      </c>
      <c r="E423" t="s">
        <v>132</v>
      </c>
      <c r="F423" t="s">
        <v>1440</v>
      </c>
      <c r="G423" t="s">
        <v>170</v>
      </c>
      <c r="H423" t="s">
        <v>135</v>
      </c>
      <c r="I423" t="s">
        <v>136</v>
      </c>
      <c r="J423" t="s">
        <v>137</v>
      </c>
      <c r="K423" t="s">
        <v>138</v>
      </c>
      <c r="L423" t="s">
        <v>1441</v>
      </c>
      <c r="M423" t="s">
        <v>1442</v>
      </c>
      <c r="N423">
        <v>1.384166666</v>
      </c>
      <c r="O423">
        <v>0</v>
      </c>
      <c r="P423">
        <v>12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4.7024526631405399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4.7024526631405399</v>
      </c>
    </row>
    <row r="424" spans="1:31" x14ac:dyDescent="0.25">
      <c r="A424">
        <v>2253806</v>
      </c>
      <c r="B424">
        <v>1</v>
      </c>
      <c r="C424" t="s">
        <v>80</v>
      </c>
      <c r="D424" t="s">
        <v>100</v>
      </c>
      <c r="E424" t="s">
        <v>194</v>
      </c>
      <c r="F424" t="s">
        <v>1443</v>
      </c>
      <c r="G424" t="s">
        <v>390</v>
      </c>
      <c r="H424" t="s">
        <v>135</v>
      </c>
      <c r="I424" t="s">
        <v>136</v>
      </c>
      <c r="J424" t="s">
        <v>137</v>
      </c>
      <c r="K424" t="s">
        <v>138</v>
      </c>
      <c r="L424" t="s">
        <v>1444</v>
      </c>
      <c r="M424" t="s">
        <v>1445</v>
      </c>
      <c r="N424">
        <v>5.4102777770000001</v>
      </c>
      <c r="O424">
        <v>0</v>
      </c>
      <c r="P424">
        <v>1</v>
      </c>
      <c r="Q424">
        <v>0</v>
      </c>
      <c r="R424">
        <v>8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1.58124346814728</v>
      </c>
      <c r="Y424">
        <v>0</v>
      </c>
      <c r="Z424">
        <v>10.251246813663167</v>
      </c>
      <c r="AA424">
        <v>0</v>
      </c>
      <c r="AB424">
        <v>0</v>
      </c>
      <c r="AC424">
        <v>0</v>
      </c>
      <c r="AD424">
        <v>0</v>
      </c>
      <c r="AE424">
        <v>11.832490281810447</v>
      </c>
    </row>
    <row r="425" spans="1:31" x14ac:dyDescent="0.25">
      <c r="A425">
        <v>2253807</v>
      </c>
      <c r="B425">
        <v>1</v>
      </c>
      <c r="C425" t="s">
        <v>81</v>
      </c>
      <c r="D425" t="s">
        <v>125</v>
      </c>
      <c r="E425" t="s">
        <v>182</v>
      </c>
      <c r="F425" t="s">
        <v>1446</v>
      </c>
      <c r="G425" t="s">
        <v>319</v>
      </c>
      <c r="H425" t="s">
        <v>163</v>
      </c>
      <c r="I425" t="s">
        <v>136</v>
      </c>
      <c r="J425" t="s">
        <v>137</v>
      </c>
      <c r="K425" t="s">
        <v>138</v>
      </c>
      <c r="L425" t="s">
        <v>1447</v>
      </c>
      <c r="M425" t="s">
        <v>1448</v>
      </c>
      <c r="N425">
        <v>0.67388888800000002</v>
      </c>
      <c r="O425">
        <v>0</v>
      </c>
      <c r="P425">
        <v>0</v>
      </c>
      <c r="Q425">
        <v>0</v>
      </c>
      <c r="R425">
        <v>7</v>
      </c>
      <c r="S425">
        <v>0</v>
      </c>
      <c r="T425">
        <v>2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3.0032211691196804</v>
      </c>
      <c r="AA425">
        <v>0</v>
      </c>
      <c r="AB425">
        <v>0.10829021591131334</v>
      </c>
      <c r="AC425">
        <v>0</v>
      </c>
      <c r="AD425">
        <v>0</v>
      </c>
      <c r="AE425">
        <v>3.1115113850309939</v>
      </c>
    </row>
    <row r="426" spans="1:31" x14ac:dyDescent="0.25">
      <c r="A426">
        <v>2253808</v>
      </c>
      <c r="B426">
        <v>1</v>
      </c>
      <c r="C426" t="s">
        <v>80</v>
      </c>
      <c r="D426" t="s">
        <v>99</v>
      </c>
      <c r="E426" t="s">
        <v>182</v>
      </c>
      <c r="F426" t="s">
        <v>1449</v>
      </c>
      <c r="G426" t="s">
        <v>196</v>
      </c>
      <c r="H426" t="s">
        <v>163</v>
      </c>
      <c r="I426" t="s">
        <v>136</v>
      </c>
      <c r="J426" t="s">
        <v>137</v>
      </c>
      <c r="K426" t="s">
        <v>144</v>
      </c>
      <c r="L426" t="s">
        <v>1450</v>
      </c>
      <c r="M426" t="s">
        <v>1451</v>
      </c>
      <c r="N426">
        <v>0.61666666599999997</v>
      </c>
      <c r="O426">
        <v>0</v>
      </c>
      <c r="P426">
        <v>1508</v>
      </c>
      <c r="Q426">
        <v>0</v>
      </c>
      <c r="R426">
        <v>2</v>
      </c>
      <c r="S426">
        <v>5</v>
      </c>
      <c r="T426">
        <v>171</v>
      </c>
      <c r="U426">
        <v>0</v>
      </c>
      <c r="V426">
        <v>0</v>
      </c>
      <c r="W426">
        <v>0</v>
      </c>
      <c r="X426">
        <v>264.34187797230874</v>
      </c>
      <c r="Y426">
        <v>0</v>
      </c>
      <c r="Z426">
        <v>1.8189172175999999E-2</v>
      </c>
      <c r="AA426">
        <v>7.014949612282801</v>
      </c>
      <c r="AB426">
        <v>123.13373472022015</v>
      </c>
      <c r="AC426">
        <v>0</v>
      </c>
      <c r="AD426">
        <v>0</v>
      </c>
      <c r="AE426">
        <v>394.5087514769877</v>
      </c>
    </row>
    <row r="427" spans="1:31" x14ac:dyDescent="0.25">
      <c r="A427">
        <v>2253809</v>
      </c>
      <c r="B427">
        <v>1</v>
      </c>
      <c r="C427" t="s">
        <v>80</v>
      </c>
      <c r="D427" t="s">
        <v>87</v>
      </c>
      <c r="E427" t="s">
        <v>141</v>
      </c>
      <c r="F427" t="s">
        <v>1452</v>
      </c>
      <c r="G427" t="s">
        <v>143</v>
      </c>
      <c r="H427" t="s">
        <v>135</v>
      </c>
      <c r="I427" t="s">
        <v>136</v>
      </c>
      <c r="J427" t="s">
        <v>137</v>
      </c>
      <c r="K427" t="s">
        <v>144</v>
      </c>
      <c r="L427" t="s">
        <v>1453</v>
      </c>
      <c r="M427" t="s">
        <v>1454</v>
      </c>
      <c r="N427">
        <v>1.741944444</v>
      </c>
      <c r="O427">
        <v>0</v>
      </c>
      <c r="P427">
        <v>490</v>
      </c>
      <c r="Q427">
        <v>0</v>
      </c>
      <c r="R427">
        <v>0</v>
      </c>
      <c r="S427">
        <v>0</v>
      </c>
      <c r="T427">
        <v>58</v>
      </c>
      <c r="U427">
        <v>0</v>
      </c>
      <c r="V427">
        <v>0</v>
      </c>
      <c r="W427">
        <v>0</v>
      </c>
      <c r="X427">
        <v>337.35778009806734</v>
      </c>
      <c r="Y427">
        <v>0</v>
      </c>
      <c r="Z427">
        <v>0</v>
      </c>
      <c r="AA427">
        <v>0</v>
      </c>
      <c r="AB427">
        <v>33.34210081503317</v>
      </c>
      <c r="AC427">
        <v>0</v>
      </c>
      <c r="AD427">
        <v>0</v>
      </c>
      <c r="AE427">
        <v>370.69988091310051</v>
      </c>
    </row>
    <row r="428" spans="1:31" x14ac:dyDescent="0.25">
      <c r="A428">
        <v>2253811</v>
      </c>
      <c r="B428">
        <v>1</v>
      </c>
      <c r="C428" t="s">
        <v>80</v>
      </c>
      <c r="D428" t="s">
        <v>100</v>
      </c>
      <c r="E428" t="s">
        <v>273</v>
      </c>
      <c r="F428" t="s">
        <v>1455</v>
      </c>
      <c r="G428" t="s">
        <v>174</v>
      </c>
      <c r="H428" t="s">
        <v>163</v>
      </c>
      <c r="I428" t="s">
        <v>136</v>
      </c>
      <c r="J428" t="s">
        <v>137</v>
      </c>
      <c r="K428" t="s">
        <v>138</v>
      </c>
      <c r="L428" t="s">
        <v>1456</v>
      </c>
      <c r="M428" t="s">
        <v>1457</v>
      </c>
      <c r="N428">
        <v>0.58499999999999996</v>
      </c>
      <c r="O428">
        <v>0</v>
      </c>
      <c r="P428">
        <v>960</v>
      </c>
      <c r="Q428">
        <v>14</v>
      </c>
      <c r="R428">
        <v>32</v>
      </c>
      <c r="S428">
        <v>2</v>
      </c>
      <c r="T428">
        <v>133</v>
      </c>
      <c r="U428">
        <v>0</v>
      </c>
      <c r="V428">
        <v>0</v>
      </c>
      <c r="W428">
        <v>0</v>
      </c>
      <c r="X428">
        <v>191.0550363822602</v>
      </c>
      <c r="Y428">
        <v>4.26373908053184</v>
      </c>
      <c r="Z428">
        <v>8.3184397720300787</v>
      </c>
      <c r="AA428">
        <v>6.7384570775312698</v>
      </c>
      <c r="AB428">
        <v>53.933572229455564</v>
      </c>
      <c r="AC428">
        <v>0</v>
      </c>
      <c r="AD428">
        <v>0</v>
      </c>
      <c r="AE428">
        <v>264.30924454180899</v>
      </c>
    </row>
    <row r="429" spans="1:31" x14ac:dyDescent="0.25">
      <c r="A429">
        <v>2253812</v>
      </c>
      <c r="B429">
        <v>1</v>
      </c>
      <c r="C429" t="s">
        <v>80</v>
      </c>
      <c r="D429" t="s">
        <v>98</v>
      </c>
      <c r="E429" t="s">
        <v>132</v>
      </c>
      <c r="F429" t="s">
        <v>1458</v>
      </c>
      <c r="G429" t="s">
        <v>148</v>
      </c>
      <c r="H429" t="s">
        <v>135</v>
      </c>
      <c r="I429" t="s">
        <v>136</v>
      </c>
      <c r="J429" t="s">
        <v>137</v>
      </c>
      <c r="K429" t="s">
        <v>138</v>
      </c>
      <c r="L429" t="s">
        <v>1459</v>
      </c>
      <c r="M429" t="s">
        <v>1460</v>
      </c>
      <c r="N429">
        <v>2.9369444439999999</v>
      </c>
      <c r="O429">
        <v>0</v>
      </c>
      <c r="P429">
        <v>0</v>
      </c>
      <c r="Q429">
        <v>0</v>
      </c>
      <c r="R429">
        <v>1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1.31522818877128</v>
      </c>
      <c r="AA429">
        <v>0</v>
      </c>
      <c r="AB429">
        <v>0</v>
      </c>
      <c r="AC429">
        <v>0</v>
      </c>
      <c r="AD429">
        <v>0</v>
      </c>
      <c r="AE429">
        <v>1.31522818877128</v>
      </c>
    </row>
    <row r="430" spans="1:31" x14ac:dyDescent="0.25">
      <c r="A430">
        <v>2253813</v>
      </c>
      <c r="B430">
        <v>1</v>
      </c>
      <c r="C430" t="s">
        <v>80</v>
      </c>
      <c r="D430" t="s">
        <v>103</v>
      </c>
      <c r="E430" t="s">
        <v>273</v>
      </c>
      <c r="F430" t="s">
        <v>1461</v>
      </c>
      <c r="G430" t="s">
        <v>174</v>
      </c>
      <c r="H430" t="s">
        <v>163</v>
      </c>
      <c r="I430" t="s">
        <v>136</v>
      </c>
      <c r="J430" t="s">
        <v>137</v>
      </c>
      <c r="K430" t="s">
        <v>138</v>
      </c>
      <c r="L430" t="s">
        <v>1462</v>
      </c>
      <c r="M430" t="s">
        <v>1463</v>
      </c>
      <c r="N430">
        <v>0.30222222199999998</v>
      </c>
      <c r="O430">
        <v>3</v>
      </c>
      <c r="P430">
        <v>2604</v>
      </c>
      <c r="Q430">
        <v>36</v>
      </c>
      <c r="R430">
        <v>81</v>
      </c>
      <c r="S430">
        <v>17</v>
      </c>
      <c r="T430">
        <v>337</v>
      </c>
      <c r="U430">
        <v>8</v>
      </c>
      <c r="V430">
        <v>9</v>
      </c>
      <c r="W430">
        <v>4.713197176874667</v>
      </c>
      <c r="X430">
        <v>317.0593399458287</v>
      </c>
      <c r="Y430">
        <v>15.152905102279503</v>
      </c>
      <c r="Z430">
        <v>20.869235063338664</v>
      </c>
      <c r="AA430">
        <v>49.015163278136029</v>
      </c>
      <c r="AB430">
        <v>77.178856907994486</v>
      </c>
      <c r="AC430">
        <v>519.57626196847468</v>
      </c>
      <c r="AD430">
        <v>73.563070568526939</v>
      </c>
      <c r="AE430">
        <v>1077.1280300114536</v>
      </c>
    </row>
    <row r="431" spans="1:31" x14ac:dyDescent="0.25">
      <c r="A431">
        <v>2253814</v>
      </c>
      <c r="B431">
        <v>1</v>
      </c>
      <c r="C431" t="s">
        <v>80</v>
      </c>
      <c r="D431" t="s">
        <v>82</v>
      </c>
      <c r="E431" t="s">
        <v>132</v>
      </c>
      <c r="F431" t="s">
        <v>1464</v>
      </c>
      <c r="G431" t="s">
        <v>191</v>
      </c>
      <c r="H431" t="s">
        <v>135</v>
      </c>
      <c r="I431" t="s">
        <v>136</v>
      </c>
      <c r="J431" t="s">
        <v>137</v>
      </c>
      <c r="K431" t="s">
        <v>138</v>
      </c>
      <c r="L431" t="s">
        <v>1465</v>
      </c>
      <c r="M431" t="s">
        <v>1466</v>
      </c>
      <c r="N431">
        <v>1.3425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1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0.1121988387982</v>
      </c>
      <c r="AC431">
        <v>0</v>
      </c>
      <c r="AD431">
        <v>0</v>
      </c>
      <c r="AE431">
        <v>0.1121988387982</v>
      </c>
    </row>
    <row r="432" spans="1:31" x14ac:dyDescent="0.25">
      <c r="A432">
        <v>2253815</v>
      </c>
      <c r="B432">
        <v>1</v>
      </c>
      <c r="C432" t="s">
        <v>80</v>
      </c>
      <c r="D432" t="s">
        <v>91</v>
      </c>
      <c r="E432" t="s">
        <v>194</v>
      </c>
      <c r="F432" t="s">
        <v>1467</v>
      </c>
      <c r="G432" t="s">
        <v>179</v>
      </c>
      <c r="H432" t="s">
        <v>135</v>
      </c>
      <c r="I432" t="s">
        <v>136</v>
      </c>
      <c r="J432" t="s">
        <v>137</v>
      </c>
      <c r="K432" t="s">
        <v>138</v>
      </c>
      <c r="L432" t="s">
        <v>1468</v>
      </c>
      <c r="M432" t="s">
        <v>1469</v>
      </c>
      <c r="N432">
        <v>1.6886111109999999</v>
      </c>
      <c r="O432">
        <v>0</v>
      </c>
      <c r="P432">
        <v>19</v>
      </c>
      <c r="Q432">
        <v>0</v>
      </c>
      <c r="R432">
        <v>0</v>
      </c>
      <c r="S432">
        <v>0</v>
      </c>
      <c r="T432">
        <v>2</v>
      </c>
      <c r="U432">
        <v>0</v>
      </c>
      <c r="V432">
        <v>0</v>
      </c>
      <c r="W432">
        <v>0</v>
      </c>
      <c r="X432">
        <v>12.85012735456842</v>
      </c>
      <c r="Y432">
        <v>0</v>
      </c>
      <c r="Z432">
        <v>0</v>
      </c>
      <c r="AA432">
        <v>0</v>
      </c>
      <c r="AB432">
        <v>2.3068714890596982</v>
      </c>
      <c r="AC432">
        <v>0</v>
      </c>
      <c r="AD432">
        <v>0</v>
      </c>
      <c r="AE432">
        <v>15.156998843628118</v>
      </c>
    </row>
    <row r="433" spans="1:31" x14ac:dyDescent="0.25">
      <c r="A433">
        <v>2253816</v>
      </c>
      <c r="B433">
        <v>1</v>
      </c>
      <c r="C433" t="s">
        <v>81</v>
      </c>
      <c r="D433" t="s">
        <v>127</v>
      </c>
      <c r="E433" t="s">
        <v>182</v>
      </c>
      <c r="F433" t="s">
        <v>1470</v>
      </c>
      <c r="G433" t="s">
        <v>143</v>
      </c>
      <c r="H433" t="s">
        <v>163</v>
      </c>
      <c r="I433" t="s">
        <v>136</v>
      </c>
      <c r="J433" t="s">
        <v>137</v>
      </c>
      <c r="K433" t="s">
        <v>144</v>
      </c>
      <c r="L433" t="s">
        <v>1471</v>
      </c>
      <c r="M433" t="s">
        <v>1472</v>
      </c>
      <c r="N433">
        <v>4.9452777770000003</v>
      </c>
      <c r="O433">
        <v>0</v>
      </c>
      <c r="P433">
        <v>600</v>
      </c>
      <c r="Q433">
        <v>0</v>
      </c>
      <c r="R433">
        <v>1</v>
      </c>
      <c r="S433">
        <v>0</v>
      </c>
      <c r="T433">
        <v>38</v>
      </c>
      <c r="U433">
        <v>0</v>
      </c>
      <c r="V433">
        <v>0</v>
      </c>
      <c r="W433">
        <v>0</v>
      </c>
      <c r="X433">
        <v>896.32443777460912</v>
      </c>
      <c r="Y433">
        <v>0</v>
      </c>
      <c r="Z433">
        <v>0.44386849984810661</v>
      </c>
      <c r="AA433">
        <v>0</v>
      </c>
      <c r="AB433">
        <v>181.01446825425734</v>
      </c>
      <c r="AC433">
        <v>0</v>
      </c>
      <c r="AD433">
        <v>0</v>
      </c>
      <c r="AE433">
        <v>1077.7827745287145</v>
      </c>
    </row>
    <row r="434" spans="1:31" x14ac:dyDescent="0.25">
      <c r="A434">
        <v>2254627</v>
      </c>
      <c r="B434">
        <v>1</v>
      </c>
      <c r="C434" t="s">
        <v>80</v>
      </c>
      <c r="D434" t="s">
        <v>95</v>
      </c>
      <c r="E434" t="s">
        <v>182</v>
      </c>
      <c r="F434" t="s">
        <v>1473</v>
      </c>
      <c r="G434" t="s">
        <v>319</v>
      </c>
      <c r="H434" t="s">
        <v>163</v>
      </c>
      <c r="I434" t="s">
        <v>136</v>
      </c>
      <c r="J434" t="s">
        <v>137</v>
      </c>
      <c r="K434" t="s">
        <v>138</v>
      </c>
      <c r="L434" t="s">
        <v>1474</v>
      </c>
      <c r="M434" t="s">
        <v>1475</v>
      </c>
      <c r="N434">
        <v>2.122777777</v>
      </c>
      <c r="O434">
        <v>0</v>
      </c>
      <c r="P434">
        <v>99</v>
      </c>
      <c r="Q434">
        <v>0</v>
      </c>
      <c r="R434">
        <v>0</v>
      </c>
      <c r="S434">
        <v>2</v>
      </c>
      <c r="T434">
        <v>2</v>
      </c>
      <c r="U434">
        <v>0</v>
      </c>
      <c r="V434">
        <v>0</v>
      </c>
      <c r="W434">
        <v>0</v>
      </c>
      <c r="X434">
        <v>54.508554649565767</v>
      </c>
      <c r="Y434">
        <v>0</v>
      </c>
      <c r="Z434">
        <v>0</v>
      </c>
      <c r="AA434">
        <v>3.1971730626294663</v>
      </c>
      <c r="AB434">
        <v>3.5419660031008608</v>
      </c>
      <c r="AC434">
        <v>0</v>
      </c>
      <c r="AD434">
        <v>0</v>
      </c>
      <c r="AE434">
        <v>61.247693715296094</v>
      </c>
    </row>
    <row r="435" spans="1:31" x14ac:dyDescent="0.25">
      <c r="A435">
        <v>2255025</v>
      </c>
      <c r="B435">
        <v>1</v>
      </c>
      <c r="C435" t="s">
        <v>81</v>
      </c>
      <c r="D435" t="s">
        <v>118</v>
      </c>
      <c r="E435" t="s">
        <v>182</v>
      </c>
      <c r="F435" t="s">
        <v>1476</v>
      </c>
      <c r="G435" t="s">
        <v>174</v>
      </c>
      <c r="H435" t="s">
        <v>163</v>
      </c>
      <c r="I435" t="s">
        <v>136</v>
      </c>
      <c r="J435" t="s">
        <v>137</v>
      </c>
      <c r="K435" t="s">
        <v>138</v>
      </c>
      <c r="L435" t="s">
        <v>1477</v>
      </c>
      <c r="M435" t="s">
        <v>1478</v>
      </c>
      <c r="N435">
        <v>0.51722222200000001</v>
      </c>
      <c r="O435">
        <v>0</v>
      </c>
      <c r="P435">
        <v>623</v>
      </c>
      <c r="Q435">
        <v>0</v>
      </c>
      <c r="R435">
        <v>13</v>
      </c>
      <c r="S435">
        <v>1</v>
      </c>
      <c r="T435">
        <v>58</v>
      </c>
      <c r="U435">
        <v>1</v>
      </c>
      <c r="V435">
        <v>0</v>
      </c>
      <c r="W435">
        <v>0</v>
      </c>
      <c r="X435">
        <v>75.161807952280299</v>
      </c>
      <c r="Y435">
        <v>0</v>
      </c>
      <c r="Z435">
        <v>14.385144655885643</v>
      </c>
      <c r="AA435">
        <v>0.25678379573541338</v>
      </c>
      <c r="AB435">
        <v>15.298351258776826</v>
      </c>
      <c r="AC435">
        <v>4.6474692441175609</v>
      </c>
      <c r="AD435">
        <v>0</v>
      </c>
      <c r="AE435">
        <v>109.74955690679573</v>
      </c>
    </row>
    <row r="436" spans="1:31" x14ac:dyDescent="0.25">
      <c r="A436">
        <v>2254633</v>
      </c>
      <c r="B436">
        <v>1</v>
      </c>
      <c r="C436" t="s">
        <v>81</v>
      </c>
      <c r="D436" t="s">
        <v>127</v>
      </c>
      <c r="E436" t="s">
        <v>132</v>
      </c>
      <c r="F436" t="s">
        <v>1479</v>
      </c>
      <c r="G436" t="s">
        <v>170</v>
      </c>
      <c r="H436" t="s">
        <v>135</v>
      </c>
      <c r="I436" t="s">
        <v>136</v>
      </c>
      <c r="J436" t="s">
        <v>137</v>
      </c>
      <c r="K436" t="s">
        <v>138</v>
      </c>
      <c r="L436" t="s">
        <v>1480</v>
      </c>
      <c r="M436" t="s">
        <v>1481</v>
      </c>
      <c r="N436">
        <v>1.310277777</v>
      </c>
      <c r="O436">
        <v>0</v>
      </c>
      <c r="P436">
        <v>9</v>
      </c>
      <c r="Q436">
        <v>0</v>
      </c>
      <c r="R436">
        <v>0</v>
      </c>
      <c r="S436">
        <v>0</v>
      </c>
      <c r="T436">
        <v>2</v>
      </c>
      <c r="U436">
        <v>0</v>
      </c>
      <c r="V436">
        <v>0</v>
      </c>
      <c r="W436">
        <v>0</v>
      </c>
      <c r="X436">
        <v>2.2514923986682032</v>
      </c>
      <c r="Y436">
        <v>0</v>
      </c>
      <c r="Z436">
        <v>0</v>
      </c>
      <c r="AA436">
        <v>0</v>
      </c>
      <c r="AB436">
        <v>2.9245047572641467</v>
      </c>
      <c r="AC436">
        <v>0</v>
      </c>
      <c r="AD436">
        <v>0</v>
      </c>
      <c r="AE436">
        <v>5.1759971559323503</v>
      </c>
    </row>
    <row r="437" spans="1:31" x14ac:dyDescent="0.25">
      <c r="A437">
        <v>2254733</v>
      </c>
      <c r="B437">
        <v>1</v>
      </c>
      <c r="C437" t="s">
        <v>81</v>
      </c>
      <c r="D437" t="s">
        <v>128</v>
      </c>
      <c r="E437" t="s">
        <v>141</v>
      </c>
      <c r="F437" t="s">
        <v>1482</v>
      </c>
      <c r="G437" t="s">
        <v>143</v>
      </c>
      <c r="H437" t="s">
        <v>135</v>
      </c>
      <c r="I437" t="s">
        <v>136</v>
      </c>
      <c r="J437" t="s">
        <v>137</v>
      </c>
      <c r="K437" t="s">
        <v>144</v>
      </c>
      <c r="L437" t="s">
        <v>1483</v>
      </c>
      <c r="M437" t="s">
        <v>1484</v>
      </c>
      <c r="N437">
        <v>1.7583333329999999</v>
      </c>
      <c r="O437">
        <v>0</v>
      </c>
      <c r="P437">
        <v>539</v>
      </c>
      <c r="Q437">
        <v>0</v>
      </c>
      <c r="R437">
        <v>0</v>
      </c>
      <c r="S437">
        <v>0</v>
      </c>
      <c r="T437">
        <v>27</v>
      </c>
      <c r="U437">
        <v>0</v>
      </c>
      <c r="V437">
        <v>0</v>
      </c>
      <c r="W437">
        <v>0</v>
      </c>
      <c r="X437">
        <v>248.8938938702974</v>
      </c>
      <c r="Y437">
        <v>0</v>
      </c>
      <c r="Z437">
        <v>0</v>
      </c>
      <c r="AA437">
        <v>0</v>
      </c>
      <c r="AB437">
        <v>39.945602276367353</v>
      </c>
      <c r="AC437">
        <v>0</v>
      </c>
      <c r="AD437">
        <v>0</v>
      </c>
      <c r="AE437">
        <v>288.83949614666477</v>
      </c>
    </row>
    <row r="438" spans="1:31" x14ac:dyDescent="0.25">
      <c r="A438">
        <v>2254642</v>
      </c>
      <c r="B438">
        <v>1</v>
      </c>
      <c r="C438" t="s">
        <v>80</v>
      </c>
      <c r="D438" t="s">
        <v>93</v>
      </c>
      <c r="E438" t="s">
        <v>182</v>
      </c>
      <c r="F438" t="s">
        <v>1485</v>
      </c>
      <c r="G438" t="s">
        <v>319</v>
      </c>
      <c r="H438" t="s">
        <v>163</v>
      </c>
      <c r="I438" t="s">
        <v>136</v>
      </c>
      <c r="J438" t="s">
        <v>137</v>
      </c>
      <c r="K438" t="s">
        <v>138</v>
      </c>
      <c r="L438" t="s">
        <v>1486</v>
      </c>
      <c r="M438" t="s">
        <v>1487</v>
      </c>
      <c r="N438">
        <v>2.0205555550000001</v>
      </c>
      <c r="O438">
        <v>0</v>
      </c>
      <c r="P438">
        <v>15</v>
      </c>
      <c r="Q438">
        <v>0</v>
      </c>
      <c r="R438">
        <v>5</v>
      </c>
      <c r="S438">
        <v>0</v>
      </c>
      <c r="T438">
        <v>5</v>
      </c>
      <c r="U438">
        <v>0</v>
      </c>
      <c r="V438">
        <v>0</v>
      </c>
      <c r="W438">
        <v>0</v>
      </c>
      <c r="X438">
        <v>16.977205868716648</v>
      </c>
      <c r="Y438">
        <v>0</v>
      </c>
      <c r="Z438">
        <v>2.5713433164865447</v>
      </c>
      <c r="AA438">
        <v>0</v>
      </c>
      <c r="AB438">
        <v>5.5384039989254434</v>
      </c>
      <c r="AC438">
        <v>0</v>
      </c>
      <c r="AD438">
        <v>0</v>
      </c>
      <c r="AE438">
        <v>25.086953184128635</v>
      </c>
    </row>
    <row r="439" spans="1:31" x14ac:dyDescent="0.25">
      <c r="A439">
        <v>2254974</v>
      </c>
      <c r="B439">
        <v>1</v>
      </c>
      <c r="C439" t="s">
        <v>80</v>
      </c>
      <c r="D439" t="s">
        <v>93</v>
      </c>
      <c r="E439" t="s">
        <v>132</v>
      </c>
      <c r="F439" t="s">
        <v>1488</v>
      </c>
      <c r="G439" t="s">
        <v>148</v>
      </c>
      <c r="H439" t="s">
        <v>135</v>
      </c>
      <c r="I439" t="s">
        <v>136</v>
      </c>
      <c r="J439" t="s">
        <v>137</v>
      </c>
      <c r="K439" t="s">
        <v>138</v>
      </c>
      <c r="L439" t="s">
        <v>1489</v>
      </c>
      <c r="M439" t="s">
        <v>1490</v>
      </c>
      <c r="N439">
        <v>2.6936111110000001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1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3.8508566505604032</v>
      </c>
      <c r="AC439">
        <v>0</v>
      </c>
      <c r="AD439">
        <v>0</v>
      </c>
      <c r="AE439">
        <v>3.8508566505604032</v>
      </c>
    </row>
    <row r="440" spans="1:31" x14ac:dyDescent="0.25">
      <c r="A440">
        <v>2254765</v>
      </c>
      <c r="B440">
        <v>1</v>
      </c>
      <c r="C440" t="s">
        <v>80</v>
      </c>
      <c r="D440" t="s">
        <v>97</v>
      </c>
      <c r="E440" t="s">
        <v>132</v>
      </c>
      <c r="F440" t="s">
        <v>1491</v>
      </c>
      <c r="G440" t="s">
        <v>148</v>
      </c>
      <c r="H440" t="s">
        <v>135</v>
      </c>
      <c r="I440" t="s">
        <v>136</v>
      </c>
      <c r="J440" t="s">
        <v>137</v>
      </c>
      <c r="K440" t="s">
        <v>138</v>
      </c>
      <c r="L440" t="s">
        <v>1492</v>
      </c>
      <c r="M440" t="s">
        <v>1493</v>
      </c>
      <c r="N440">
        <v>1.8463888879999999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1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9.0613133715361123</v>
      </c>
      <c r="AC440">
        <v>0</v>
      </c>
      <c r="AD440">
        <v>0</v>
      </c>
      <c r="AE440">
        <v>9.0613133715361123</v>
      </c>
    </row>
    <row r="441" spans="1:31" x14ac:dyDescent="0.25">
      <c r="A441">
        <v>2254742</v>
      </c>
      <c r="B441">
        <v>1</v>
      </c>
      <c r="C441" t="s">
        <v>80</v>
      </c>
      <c r="D441" t="s">
        <v>93</v>
      </c>
      <c r="E441" t="s">
        <v>182</v>
      </c>
      <c r="F441" t="s">
        <v>1494</v>
      </c>
      <c r="G441" t="s">
        <v>319</v>
      </c>
      <c r="H441" t="s">
        <v>163</v>
      </c>
      <c r="I441" t="s">
        <v>136</v>
      </c>
      <c r="J441" t="s">
        <v>137</v>
      </c>
      <c r="K441" t="s">
        <v>138</v>
      </c>
      <c r="L441" t="s">
        <v>1495</v>
      </c>
      <c r="M441" t="s">
        <v>1496</v>
      </c>
      <c r="N441">
        <v>2.9902777770000002</v>
      </c>
      <c r="O441">
        <v>0</v>
      </c>
      <c r="P441">
        <v>42</v>
      </c>
      <c r="Q441">
        <v>0</v>
      </c>
      <c r="R441">
        <v>2</v>
      </c>
      <c r="S441">
        <v>0</v>
      </c>
      <c r="T441">
        <v>7</v>
      </c>
      <c r="U441">
        <v>0</v>
      </c>
      <c r="V441">
        <v>0</v>
      </c>
      <c r="W441">
        <v>0</v>
      </c>
      <c r="X441">
        <v>25.101710090290691</v>
      </c>
      <c r="Y441">
        <v>0</v>
      </c>
      <c r="Z441">
        <v>3.3465555248136361</v>
      </c>
      <c r="AA441">
        <v>0</v>
      </c>
      <c r="AB441">
        <v>10.241327595217747</v>
      </c>
      <c r="AC441">
        <v>0</v>
      </c>
      <c r="AD441">
        <v>0</v>
      </c>
      <c r="AE441">
        <v>38.689593210322073</v>
      </c>
    </row>
    <row r="442" spans="1:31" x14ac:dyDescent="0.25">
      <c r="A442">
        <v>2254719</v>
      </c>
      <c r="B442">
        <v>1</v>
      </c>
      <c r="C442" t="s">
        <v>80</v>
      </c>
      <c r="D442" t="s">
        <v>93</v>
      </c>
      <c r="E442" t="s">
        <v>161</v>
      </c>
      <c r="F442" t="s">
        <v>1497</v>
      </c>
      <c r="G442" t="s">
        <v>174</v>
      </c>
      <c r="H442" t="s">
        <v>163</v>
      </c>
      <c r="I442" t="s">
        <v>261</v>
      </c>
      <c r="J442" t="s">
        <v>137</v>
      </c>
      <c r="K442" t="s">
        <v>138</v>
      </c>
      <c r="L442" t="s">
        <v>1498</v>
      </c>
      <c r="M442" t="s">
        <v>1499</v>
      </c>
      <c r="N442">
        <v>8.3333330000000001E-3</v>
      </c>
      <c r="O442">
        <v>2</v>
      </c>
      <c r="P442">
        <v>331</v>
      </c>
      <c r="Q442">
        <v>22</v>
      </c>
      <c r="R442">
        <v>68</v>
      </c>
      <c r="S442">
        <v>6</v>
      </c>
      <c r="T442">
        <v>72</v>
      </c>
      <c r="U442">
        <v>0</v>
      </c>
      <c r="V442">
        <v>0</v>
      </c>
      <c r="W442">
        <v>4.1404241689999999E-3</v>
      </c>
      <c r="X442">
        <v>0.81217491197973379</v>
      </c>
      <c r="Y442">
        <v>7.5649355816533342E-2</v>
      </c>
      <c r="Z442">
        <v>0.39138828341688331</v>
      </c>
      <c r="AA442">
        <v>3.0360042105599998E-2</v>
      </c>
      <c r="AB442">
        <v>0.35062360968396666</v>
      </c>
      <c r="AC442">
        <v>0</v>
      </c>
      <c r="AD442">
        <v>0</v>
      </c>
      <c r="AE442">
        <v>1.6643366271717173</v>
      </c>
    </row>
    <row r="443" spans="1:31" x14ac:dyDescent="0.25">
      <c r="A443">
        <v>2254573</v>
      </c>
      <c r="B443">
        <v>1</v>
      </c>
      <c r="C443" t="s">
        <v>80</v>
      </c>
      <c r="D443" t="s">
        <v>85</v>
      </c>
      <c r="E443" t="s">
        <v>177</v>
      </c>
      <c r="F443" t="s">
        <v>1500</v>
      </c>
      <c r="G443" t="s">
        <v>215</v>
      </c>
      <c r="H443" t="s">
        <v>135</v>
      </c>
      <c r="I443" t="s">
        <v>136</v>
      </c>
      <c r="J443" t="s">
        <v>137</v>
      </c>
      <c r="K443" t="s">
        <v>138</v>
      </c>
      <c r="L443" t="s">
        <v>1501</v>
      </c>
      <c r="M443" t="s">
        <v>1502</v>
      </c>
      <c r="N443">
        <v>1.1427777770000001</v>
      </c>
      <c r="O443">
        <v>0</v>
      </c>
      <c r="P443">
        <v>94</v>
      </c>
      <c r="Q443">
        <v>0</v>
      </c>
      <c r="R443">
        <v>0</v>
      </c>
      <c r="S443">
        <v>0</v>
      </c>
      <c r="T443">
        <v>18</v>
      </c>
      <c r="U443">
        <v>0</v>
      </c>
      <c r="V443">
        <v>0</v>
      </c>
      <c r="W443">
        <v>0</v>
      </c>
      <c r="X443">
        <v>22.156208717310207</v>
      </c>
      <c r="Y443">
        <v>0</v>
      </c>
      <c r="Z443">
        <v>0</v>
      </c>
      <c r="AA443">
        <v>0</v>
      </c>
      <c r="AB443">
        <v>9.9789752684520767</v>
      </c>
      <c r="AC443">
        <v>0</v>
      </c>
      <c r="AD443">
        <v>0</v>
      </c>
      <c r="AE443">
        <v>32.135183985762282</v>
      </c>
    </row>
    <row r="444" spans="1:31" x14ac:dyDescent="0.25">
      <c r="A444">
        <v>2254556</v>
      </c>
      <c r="B444">
        <v>1</v>
      </c>
      <c r="C444" t="s">
        <v>80</v>
      </c>
      <c r="D444" t="s">
        <v>99</v>
      </c>
      <c r="E444" t="s">
        <v>273</v>
      </c>
      <c r="F444" t="s">
        <v>1503</v>
      </c>
      <c r="G444" t="s">
        <v>303</v>
      </c>
      <c r="H444" t="s">
        <v>163</v>
      </c>
      <c r="I444" t="s">
        <v>136</v>
      </c>
      <c r="J444" t="s">
        <v>137</v>
      </c>
      <c r="K444" t="s">
        <v>144</v>
      </c>
      <c r="L444" t="s">
        <v>1504</v>
      </c>
      <c r="M444" t="s">
        <v>1505</v>
      </c>
      <c r="N444">
        <v>7.4444443999999999E-2</v>
      </c>
      <c r="O444">
        <v>3</v>
      </c>
      <c r="P444">
        <v>1736</v>
      </c>
      <c r="Q444">
        <v>1</v>
      </c>
      <c r="R444">
        <v>30</v>
      </c>
      <c r="S444">
        <v>7</v>
      </c>
      <c r="T444">
        <v>153</v>
      </c>
      <c r="U444">
        <v>0</v>
      </c>
      <c r="V444">
        <v>3</v>
      </c>
      <c r="W444">
        <v>0.44745999716382223</v>
      </c>
      <c r="X444">
        <v>26.126386715425159</v>
      </c>
      <c r="Y444">
        <v>1.6088396041573336E-2</v>
      </c>
      <c r="Z444">
        <v>0.35594555649748444</v>
      </c>
      <c r="AA444">
        <v>0.75681058711445337</v>
      </c>
      <c r="AB444">
        <v>2.9285993783782711</v>
      </c>
      <c r="AC444">
        <v>0</v>
      </c>
      <c r="AD444">
        <v>4.908917460876399</v>
      </c>
      <c r="AE444">
        <v>35.540208091497163</v>
      </c>
    </row>
    <row r="445" spans="1:31" x14ac:dyDescent="0.25">
      <c r="A445">
        <v>2254911</v>
      </c>
      <c r="B445">
        <v>1</v>
      </c>
      <c r="C445" t="s">
        <v>80</v>
      </c>
      <c r="D445" t="s">
        <v>96</v>
      </c>
      <c r="E445" t="s">
        <v>177</v>
      </c>
      <c r="F445" t="s">
        <v>1506</v>
      </c>
      <c r="G445" t="s">
        <v>1507</v>
      </c>
      <c r="H445" t="s">
        <v>135</v>
      </c>
      <c r="I445" t="s">
        <v>136</v>
      </c>
      <c r="J445" t="s">
        <v>137</v>
      </c>
      <c r="K445" t="s">
        <v>138</v>
      </c>
      <c r="L445" t="s">
        <v>1508</v>
      </c>
      <c r="M445" t="s">
        <v>1509</v>
      </c>
      <c r="N445">
        <v>2.0325000000000002</v>
      </c>
      <c r="O445">
        <v>0</v>
      </c>
      <c r="P445">
        <v>17</v>
      </c>
      <c r="Q445">
        <v>0</v>
      </c>
      <c r="R445">
        <v>0</v>
      </c>
      <c r="S445">
        <v>0</v>
      </c>
      <c r="T445">
        <v>7</v>
      </c>
      <c r="U445">
        <v>0</v>
      </c>
      <c r="V445">
        <v>0</v>
      </c>
      <c r="W445">
        <v>0</v>
      </c>
      <c r="X445">
        <v>13.748794423117426</v>
      </c>
      <c r="Y445">
        <v>0</v>
      </c>
      <c r="Z445">
        <v>0</v>
      </c>
      <c r="AA445">
        <v>0</v>
      </c>
      <c r="AB445">
        <v>27.213512194236973</v>
      </c>
      <c r="AC445">
        <v>0</v>
      </c>
      <c r="AD445">
        <v>0</v>
      </c>
      <c r="AE445">
        <v>40.9623066173544</v>
      </c>
    </row>
    <row r="446" spans="1:31" x14ac:dyDescent="0.25">
      <c r="A446">
        <v>2255097</v>
      </c>
      <c r="B446">
        <v>1</v>
      </c>
      <c r="C446" t="s">
        <v>81</v>
      </c>
      <c r="D446" t="s">
        <v>118</v>
      </c>
      <c r="E446" t="s">
        <v>194</v>
      </c>
      <c r="F446" t="s">
        <v>1510</v>
      </c>
      <c r="G446" t="s">
        <v>1031</v>
      </c>
      <c r="H446" t="s">
        <v>135</v>
      </c>
      <c r="I446" t="s">
        <v>136</v>
      </c>
      <c r="J446" t="s">
        <v>137</v>
      </c>
      <c r="K446" t="s">
        <v>138</v>
      </c>
      <c r="L446" t="s">
        <v>1511</v>
      </c>
      <c r="M446" t="s">
        <v>1512</v>
      </c>
      <c r="N446">
        <v>1.3291666660000001</v>
      </c>
      <c r="O446">
        <v>0</v>
      </c>
      <c r="P446">
        <v>11</v>
      </c>
      <c r="Q446">
        <v>0</v>
      </c>
      <c r="R446">
        <v>8</v>
      </c>
      <c r="S446">
        <v>0</v>
      </c>
      <c r="T446">
        <v>1</v>
      </c>
      <c r="U446">
        <v>0</v>
      </c>
      <c r="V446">
        <v>0</v>
      </c>
      <c r="W446">
        <v>0</v>
      </c>
      <c r="X446">
        <v>2.0878565797507003</v>
      </c>
      <c r="Y446">
        <v>0</v>
      </c>
      <c r="Z446">
        <v>0.21160980918128333</v>
      </c>
      <c r="AA446">
        <v>0</v>
      </c>
      <c r="AB446">
        <v>20.520230891070682</v>
      </c>
      <c r="AC446">
        <v>0</v>
      </c>
      <c r="AD446">
        <v>0</v>
      </c>
      <c r="AE446">
        <v>22.819697280002664</v>
      </c>
    </row>
    <row r="447" spans="1:31" x14ac:dyDescent="0.25">
      <c r="A447">
        <v>2254805</v>
      </c>
      <c r="B447">
        <v>1</v>
      </c>
      <c r="C447" t="s">
        <v>81</v>
      </c>
      <c r="D447" t="s">
        <v>128</v>
      </c>
      <c r="E447" t="s">
        <v>194</v>
      </c>
      <c r="F447" t="s">
        <v>1513</v>
      </c>
      <c r="G447" t="s">
        <v>143</v>
      </c>
      <c r="H447" t="s">
        <v>135</v>
      </c>
      <c r="I447" t="s">
        <v>136</v>
      </c>
      <c r="J447" t="s">
        <v>137</v>
      </c>
      <c r="K447" t="s">
        <v>144</v>
      </c>
      <c r="L447" t="s">
        <v>1514</v>
      </c>
      <c r="M447" t="s">
        <v>1515</v>
      </c>
      <c r="N447">
        <v>4.7319444439999998</v>
      </c>
      <c r="O447">
        <v>0</v>
      </c>
      <c r="P447">
        <v>73</v>
      </c>
      <c r="Q447">
        <v>0</v>
      </c>
      <c r="R447">
        <v>0</v>
      </c>
      <c r="S447">
        <v>0</v>
      </c>
      <c r="T447">
        <v>1</v>
      </c>
      <c r="U447">
        <v>0</v>
      </c>
      <c r="V447">
        <v>0</v>
      </c>
      <c r="W447">
        <v>0</v>
      </c>
      <c r="X447">
        <v>78.93898432758094</v>
      </c>
      <c r="Y447">
        <v>0</v>
      </c>
      <c r="Z447">
        <v>0</v>
      </c>
      <c r="AA447">
        <v>0</v>
      </c>
      <c r="AB447">
        <v>1.8812582607505558E-2</v>
      </c>
      <c r="AC447">
        <v>0</v>
      </c>
      <c r="AD447">
        <v>0</v>
      </c>
      <c r="AE447">
        <v>78.957796910188449</v>
      </c>
    </row>
    <row r="448" spans="1:31" x14ac:dyDescent="0.25">
      <c r="A448">
        <v>2254659</v>
      </c>
      <c r="B448">
        <v>1</v>
      </c>
      <c r="C448" t="s">
        <v>80</v>
      </c>
      <c r="D448" t="s">
        <v>94</v>
      </c>
      <c r="E448" t="s">
        <v>273</v>
      </c>
      <c r="F448" t="s">
        <v>1516</v>
      </c>
      <c r="G448" t="s">
        <v>174</v>
      </c>
      <c r="H448" t="s">
        <v>163</v>
      </c>
      <c r="I448" t="s">
        <v>136</v>
      </c>
      <c r="J448" t="s">
        <v>137</v>
      </c>
      <c r="K448" t="s">
        <v>138</v>
      </c>
      <c r="L448" t="s">
        <v>1517</v>
      </c>
      <c r="M448" t="s">
        <v>1518</v>
      </c>
      <c r="N448">
        <v>0.71361111099999996</v>
      </c>
      <c r="O448">
        <v>0</v>
      </c>
      <c r="P448">
        <v>0</v>
      </c>
      <c r="Q448">
        <v>19</v>
      </c>
      <c r="R448">
        <v>5</v>
      </c>
      <c r="S448">
        <v>9</v>
      </c>
      <c r="T448">
        <v>1</v>
      </c>
      <c r="U448">
        <v>4</v>
      </c>
      <c r="V448">
        <v>0</v>
      </c>
      <c r="W448">
        <v>0</v>
      </c>
      <c r="X448">
        <v>0</v>
      </c>
      <c r="Y448">
        <v>338.96139413642476</v>
      </c>
      <c r="Z448">
        <v>1.0716235160628198</v>
      </c>
      <c r="AA448">
        <v>48.383698339351561</v>
      </c>
      <c r="AB448">
        <v>1.2999525457145</v>
      </c>
      <c r="AC448">
        <v>754.31270223565684</v>
      </c>
      <c r="AD448">
        <v>0</v>
      </c>
      <c r="AE448">
        <v>1144.0293707732105</v>
      </c>
    </row>
    <row r="449" spans="1:31" x14ac:dyDescent="0.25">
      <c r="A449">
        <v>2254656</v>
      </c>
      <c r="B449">
        <v>1</v>
      </c>
      <c r="C449" t="s">
        <v>80</v>
      </c>
      <c r="D449" t="s">
        <v>105</v>
      </c>
      <c r="E449" t="s">
        <v>141</v>
      </c>
      <c r="F449" t="s">
        <v>1519</v>
      </c>
      <c r="G449" t="s">
        <v>187</v>
      </c>
      <c r="H449" t="s">
        <v>135</v>
      </c>
      <c r="I449" t="s">
        <v>136</v>
      </c>
      <c r="J449" t="s">
        <v>137</v>
      </c>
      <c r="K449" t="s">
        <v>138</v>
      </c>
      <c r="L449" t="s">
        <v>1520</v>
      </c>
      <c r="M449" t="s">
        <v>1521</v>
      </c>
      <c r="N449">
        <v>1.0777777770000001</v>
      </c>
      <c r="O449">
        <v>0</v>
      </c>
      <c r="P449">
        <v>13</v>
      </c>
      <c r="Q449">
        <v>0</v>
      </c>
      <c r="R449">
        <v>0</v>
      </c>
      <c r="S449">
        <v>0</v>
      </c>
      <c r="T449">
        <v>1</v>
      </c>
      <c r="U449">
        <v>0</v>
      </c>
      <c r="V449">
        <v>0</v>
      </c>
      <c r="W449">
        <v>0</v>
      </c>
      <c r="X449">
        <v>1.7153721046622219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1.7153721046622219</v>
      </c>
    </row>
    <row r="450" spans="1:31" x14ac:dyDescent="0.25">
      <c r="A450">
        <v>2255034</v>
      </c>
      <c r="B450">
        <v>1</v>
      </c>
      <c r="C450" t="s">
        <v>81</v>
      </c>
      <c r="D450" t="s">
        <v>113</v>
      </c>
      <c r="E450" t="s">
        <v>132</v>
      </c>
      <c r="F450" t="s">
        <v>1522</v>
      </c>
      <c r="G450" t="s">
        <v>148</v>
      </c>
      <c r="H450" t="s">
        <v>135</v>
      </c>
      <c r="I450" t="s">
        <v>136</v>
      </c>
      <c r="J450" t="s">
        <v>137</v>
      </c>
      <c r="K450" t="s">
        <v>138</v>
      </c>
      <c r="L450" t="s">
        <v>1523</v>
      </c>
      <c r="M450" t="s">
        <v>1524</v>
      </c>
      <c r="N450">
        <v>1.7194444440000001</v>
      </c>
      <c r="O450">
        <v>0</v>
      </c>
      <c r="P450">
        <v>1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0.50491080141693334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0.50491080141693334</v>
      </c>
    </row>
    <row r="451" spans="1:31" x14ac:dyDescent="0.25">
      <c r="A451">
        <v>2254848</v>
      </c>
      <c r="B451">
        <v>1</v>
      </c>
      <c r="C451" t="s">
        <v>80</v>
      </c>
      <c r="D451" t="s">
        <v>85</v>
      </c>
      <c r="E451" t="s">
        <v>141</v>
      </c>
      <c r="F451" t="s">
        <v>1525</v>
      </c>
      <c r="G451" t="s">
        <v>134</v>
      </c>
      <c r="H451" t="s">
        <v>135</v>
      </c>
      <c r="I451" t="s">
        <v>136</v>
      </c>
      <c r="J451" t="s">
        <v>137</v>
      </c>
      <c r="K451" t="s">
        <v>138</v>
      </c>
      <c r="L451" t="s">
        <v>1526</v>
      </c>
      <c r="M451" t="s">
        <v>1527</v>
      </c>
      <c r="N451">
        <v>0.84972222200000003</v>
      </c>
      <c r="O451">
        <v>0</v>
      </c>
      <c r="P451">
        <v>404</v>
      </c>
      <c r="Q451">
        <v>0</v>
      </c>
      <c r="R451">
        <v>0</v>
      </c>
      <c r="S451">
        <v>0</v>
      </c>
      <c r="T451">
        <v>21</v>
      </c>
      <c r="U451">
        <v>0</v>
      </c>
      <c r="V451">
        <v>0</v>
      </c>
      <c r="W451">
        <v>0</v>
      </c>
      <c r="X451">
        <v>124.50747486408213</v>
      </c>
      <c r="Y451">
        <v>0</v>
      </c>
      <c r="Z451">
        <v>0</v>
      </c>
      <c r="AA451">
        <v>0</v>
      </c>
      <c r="AB451">
        <v>3.8644175204724602</v>
      </c>
      <c r="AC451">
        <v>0</v>
      </c>
      <c r="AD451">
        <v>0</v>
      </c>
      <c r="AE451">
        <v>128.3718923845546</v>
      </c>
    </row>
    <row r="452" spans="1:31" x14ac:dyDescent="0.25">
      <c r="A452">
        <v>2255014</v>
      </c>
      <c r="B452">
        <v>1</v>
      </c>
      <c r="C452" t="s">
        <v>80</v>
      </c>
      <c r="D452" t="s">
        <v>96</v>
      </c>
      <c r="E452" t="s">
        <v>132</v>
      </c>
      <c r="F452" t="s">
        <v>1528</v>
      </c>
      <c r="G452" t="s">
        <v>148</v>
      </c>
      <c r="H452" t="s">
        <v>135</v>
      </c>
      <c r="I452" t="s">
        <v>136</v>
      </c>
      <c r="J452" t="s">
        <v>137</v>
      </c>
      <c r="K452" t="s">
        <v>138</v>
      </c>
      <c r="L452" t="s">
        <v>1529</v>
      </c>
      <c r="M452" t="s">
        <v>1530</v>
      </c>
      <c r="N452">
        <v>1.1386111109999999</v>
      </c>
      <c r="O452">
        <v>0</v>
      </c>
      <c r="P452">
        <v>2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2.2740815299801045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2.2740815299801045</v>
      </c>
    </row>
    <row r="453" spans="1:31" x14ac:dyDescent="0.25">
      <c r="A453">
        <v>2254699</v>
      </c>
      <c r="B453">
        <v>1</v>
      </c>
      <c r="C453" t="s">
        <v>81</v>
      </c>
      <c r="D453" t="s">
        <v>113</v>
      </c>
      <c r="E453" t="s">
        <v>161</v>
      </c>
      <c r="F453" t="s">
        <v>1531</v>
      </c>
      <c r="G453" t="s">
        <v>143</v>
      </c>
      <c r="H453" t="s">
        <v>163</v>
      </c>
      <c r="I453" t="s">
        <v>136</v>
      </c>
      <c r="J453" t="s">
        <v>137</v>
      </c>
      <c r="K453" t="s">
        <v>144</v>
      </c>
      <c r="L453" t="s">
        <v>1532</v>
      </c>
      <c r="M453" t="s">
        <v>1533</v>
      </c>
      <c r="N453">
        <v>2.8827777769999998</v>
      </c>
      <c r="O453">
        <v>0</v>
      </c>
      <c r="P453">
        <v>86</v>
      </c>
      <c r="Q453">
        <v>3</v>
      </c>
      <c r="R453">
        <v>63</v>
      </c>
      <c r="S453">
        <v>2</v>
      </c>
      <c r="T453">
        <v>8</v>
      </c>
      <c r="U453">
        <v>1</v>
      </c>
      <c r="V453">
        <v>0</v>
      </c>
      <c r="W453">
        <v>0</v>
      </c>
      <c r="X453">
        <v>52.34517798912816</v>
      </c>
      <c r="Y453">
        <v>8.4662995732234592</v>
      </c>
      <c r="Z453">
        <v>56.671503889213</v>
      </c>
      <c r="AA453">
        <v>100.61758141960276</v>
      </c>
      <c r="AB453">
        <v>92.866132077184631</v>
      </c>
      <c r="AC453">
        <v>449.30870886485047</v>
      </c>
      <c r="AD453">
        <v>0</v>
      </c>
      <c r="AE453">
        <v>760.2754038132025</v>
      </c>
    </row>
    <row r="454" spans="1:31" x14ac:dyDescent="0.25">
      <c r="A454">
        <v>2254865</v>
      </c>
      <c r="B454">
        <v>1</v>
      </c>
      <c r="C454" t="s">
        <v>80</v>
      </c>
      <c r="D454" t="s">
        <v>93</v>
      </c>
      <c r="E454" t="s">
        <v>132</v>
      </c>
      <c r="F454" t="s">
        <v>1534</v>
      </c>
      <c r="G454" t="s">
        <v>148</v>
      </c>
      <c r="H454" t="s">
        <v>135</v>
      </c>
      <c r="I454" t="s">
        <v>136</v>
      </c>
      <c r="J454" t="s">
        <v>137</v>
      </c>
      <c r="K454" t="s">
        <v>138</v>
      </c>
      <c r="L454" t="s">
        <v>1535</v>
      </c>
      <c r="M454" t="s">
        <v>1536</v>
      </c>
      <c r="N454">
        <v>3.1524999999999999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2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1.0126970343695179</v>
      </c>
      <c r="AC454">
        <v>0</v>
      </c>
      <c r="AD454">
        <v>0</v>
      </c>
      <c r="AE454">
        <v>1.0126970343695179</v>
      </c>
    </row>
    <row r="455" spans="1:31" x14ac:dyDescent="0.25">
      <c r="A455">
        <v>2254891</v>
      </c>
      <c r="B455">
        <v>1</v>
      </c>
      <c r="C455" t="s">
        <v>81</v>
      </c>
      <c r="D455" t="s">
        <v>122</v>
      </c>
      <c r="E455" t="s">
        <v>132</v>
      </c>
      <c r="F455" t="s">
        <v>1537</v>
      </c>
      <c r="G455" t="s">
        <v>191</v>
      </c>
      <c r="H455" t="s">
        <v>135</v>
      </c>
      <c r="I455" t="s">
        <v>136</v>
      </c>
      <c r="J455" t="s">
        <v>137</v>
      </c>
      <c r="K455" t="s">
        <v>138</v>
      </c>
      <c r="L455" t="s">
        <v>1538</v>
      </c>
      <c r="M455" t="s">
        <v>1539</v>
      </c>
      <c r="N455">
        <v>0.96055555500000001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1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1.7453512064809162</v>
      </c>
      <c r="AC455">
        <v>0</v>
      </c>
      <c r="AD455">
        <v>0</v>
      </c>
      <c r="AE455">
        <v>1.7453512064809162</v>
      </c>
    </row>
    <row r="456" spans="1:31" x14ac:dyDescent="0.25">
      <c r="A456">
        <v>2254991</v>
      </c>
      <c r="B456">
        <v>1</v>
      </c>
      <c r="C456" t="s">
        <v>80</v>
      </c>
      <c r="D456" t="s">
        <v>107</v>
      </c>
      <c r="E456" t="s">
        <v>132</v>
      </c>
      <c r="F456" t="s">
        <v>1540</v>
      </c>
      <c r="G456" t="s">
        <v>170</v>
      </c>
      <c r="H456" t="s">
        <v>135</v>
      </c>
      <c r="I456" t="s">
        <v>136</v>
      </c>
      <c r="J456" t="s">
        <v>137</v>
      </c>
      <c r="K456" t="s">
        <v>138</v>
      </c>
      <c r="L456" t="s">
        <v>1541</v>
      </c>
      <c r="M456" t="s">
        <v>1542</v>
      </c>
      <c r="N456">
        <v>1.1411111110000001</v>
      </c>
      <c r="O456">
        <v>0</v>
      </c>
      <c r="P456">
        <v>5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1.0727112444711597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1.0727112444711597</v>
      </c>
    </row>
    <row r="457" spans="1:31" x14ac:dyDescent="0.25">
      <c r="A457">
        <v>2254828</v>
      </c>
      <c r="B457">
        <v>1</v>
      </c>
      <c r="C457" t="s">
        <v>80</v>
      </c>
      <c r="D457" t="s">
        <v>82</v>
      </c>
      <c r="E457" t="s">
        <v>132</v>
      </c>
      <c r="F457" t="s">
        <v>1543</v>
      </c>
      <c r="G457" t="s">
        <v>148</v>
      </c>
      <c r="H457" t="s">
        <v>135</v>
      </c>
      <c r="I457" t="s">
        <v>136</v>
      </c>
      <c r="J457" t="s">
        <v>137</v>
      </c>
      <c r="K457" t="s">
        <v>138</v>
      </c>
      <c r="L457" t="s">
        <v>1544</v>
      </c>
      <c r="M457" t="s">
        <v>1545</v>
      </c>
      <c r="N457">
        <v>2.7402777770000002</v>
      </c>
      <c r="O457">
        <v>0</v>
      </c>
      <c r="P457">
        <v>3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6.9660250989712686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6.9660250989712686</v>
      </c>
    </row>
    <row r="458" spans="1:31" x14ac:dyDescent="0.25">
      <c r="A458">
        <v>2254971</v>
      </c>
      <c r="B458">
        <v>1</v>
      </c>
      <c r="C458" t="s">
        <v>81</v>
      </c>
      <c r="D458" t="s">
        <v>112</v>
      </c>
      <c r="E458" t="s">
        <v>182</v>
      </c>
      <c r="F458" t="s">
        <v>1546</v>
      </c>
      <c r="G458" t="s">
        <v>1547</v>
      </c>
      <c r="H458" t="s">
        <v>163</v>
      </c>
      <c r="I458" t="s">
        <v>136</v>
      </c>
      <c r="J458" t="s">
        <v>137</v>
      </c>
      <c r="K458" t="s">
        <v>138</v>
      </c>
      <c r="L458" t="s">
        <v>1548</v>
      </c>
      <c r="M458" t="s">
        <v>1549</v>
      </c>
      <c r="N458">
        <v>2.3302777770000001</v>
      </c>
      <c r="O458">
        <v>0</v>
      </c>
      <c r="P458">
        <v>39</v>
      </c>
      <c r="Q458">
        <v>0</v>
      </c>
      <c r="R458">
        <v>17</v>
      </c>
      <c r="S458">
        <v>0</v>
      </c>
      <c r="T458">
        <v>3</v>
      </c>
      <c r="U458">
        <v>0</v>
      </c>
      <c r="V458">
        <v>0</v>
      </c>
      <c r="W458">
        <v>0</v>
      </c>
      <c r="X458">
        <v>15.277605463222077</v>
      </c>
      <c r="Y458">
        <v>0</v>
      </c>
      <c r="Z458">
        <v>11.958909324528602</v>
      </c>
      <c r="AA458">
        <v>0</v>
      </c>
      <c r="AB458">
        <v>7.2224685655599767</v>
      </c>
      <c r="AC458">
        <v>0</v>
      </c>
      <c r="AD458">
        <v>0</v>
      </c>
      <c r="AE458">
        <v>34.458983353310657</v>
      </c>
    </row>
    <row r="459" spans="1:31" x14ac:dyDescent="0.25">
      <c r="A459">
        <v>2254885</v>
      </c>
      <c r="B459">
        <v>1</v>
      </c>
      <c r="C459" t="s">
        <v>80</v>
      </c>
      <c r="D459" t="s">
        <v>96</v>
      </c>
      <c r="E459" t="s">
        <v>132</v>
      </c>
      <c r="F459" t="s">
        <v>1550</v>
      </c>
      <c r="G459" t="s">
        <v>170</v>
      </c>
      <c r="H459" t="s">
        <v>135</v>
      </c>
      <c r="I459" t="s">
        <v>136</v>
      </c>
      <c r="J459" t="s">
        <v>137</v>
      </c>
      <c r="K459" t="s">
        <v>138</v>
      </c>
      <c r="L459" t="s">
        <v>1551</v>
      </c>
      <c r="M459" t="s">
        <v>1552</v>
      </c>
      <c r="N459">
        <v>2.2258333330000002</v>
      </c>
      <c r="O459">
        <v>0</v>
      </c>
      <c r="P459">
        <v>1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1.4016282553155556E-2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1.4016282553155556E-2</v>
      </c>
    </row>
    <row r="460" spans="1:31" x14ac:dyDescent="0.25">
      <c r="A460">
        <v>2255077</v>
      </c>
      <c r="B460">
        <v>1</v>
      </c>
      <c r="C460" t="s">
        <v>80</v>
      </c>
      <c r="D460" t="s">
        <v>82</v>
      </c>
      <c r="E460" t="s">
        <v>177</v>
      </c>
      <c r="F460" t="s">
        <v>1553</v>
      </c>
      <c r="G460" t="s">
        <v>235</v>
      </c>
      <c r="H460" t="s">
        <v>135</v>
      </c>
      <c r="I460" t="s">
        <v>136</v>
      </c>
      <c r="J460" t="s">
        <v>137</v>
      </c>
      <c r="K460" t="s">
        <v>138</v>
      </c>
      <c r="L460" t="s">
        <v>1554</v>
      </c>
      <c r="M460" t="s">
        <v>1555</v>
      </c>
      <c r="N460">
        <v>8.8027777769999993</v>
      </c>
      <c r="O460">
        <v>0</v>
      </c>
      <c r="P460">
        <v>25</v>
      </c>
      <c r="Q460">
        <v>0</v>
      </c>
      <c r="R460">
        <v>0</v>
      </c>
      <c r="S460">
        <v>0</v>
      </c>
      <c r="T460">
        <v>36</v>
      </c>
      <c r="U460">
        <v>0</v>
      </c>
      <c r="V460">
        <v>0</v>
      </c>
      <c r="W460">
        <v>0</v>
      </c>
      <c r="X460">
        <v>94.424516687624717</v>
      </c>
      <c r="Y460">
        <v>0</v>
      </c>
      <c r="Z460">
        <v>0</v>
      </c>
      <c r="AA460">
        <v>0</v>
      </c>
      <c r="AB460">
        <v>151.94712721898139</v>
      </c>
      <c r="AC460">
        <v>0</v>
      </c>
      <c r="AD460">
        <v>0</v>
      </c>
      <c r="AE460">
        <v>246.3716439066061</v>
      </c>
    </row>
    <row r="461" spans="1:31" x14ac:dyDescent="0.25">
      <c r="A461">
        <v>2255094</v>
      </c>
      <c r="B461">
        <v>1</v>
      </c>
      <c r="C461" t="s">
        <v>80</v>
      </c>
      <c r="D461" t="s">
        <v>85</v>
      </c>
      <c r="E461" t="s">
        <v>194</v>
      </c>
      <c r="F461" t="s">
        <v>1556</v>
      </c>
      <c r="G461" t="s">
        <v>179</v>
      </c>
      <c r="H461" t="s">
        <v>135</v>
      </c>
      <c r="I461" t="s">
        <v>136</v>
      </c>
      <c r="J461" t="s">
        <v>137</v>
      </c>
      <c r="K461" t="s">
        <v>138</v>
      </c>
      <c r="L461" t="s">
        <v>1557</v>
      </c>
      <c r="M461" t="s">
        <v>1558</v>
      </c>
      <c r="N461">
        <v>1.4838888880000001</v>
      </c>
      <c r="O461">
        <v>0</v>
      </c>
      <c r="P461">
        <v>5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3.3159336396372519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3.3159336396372519</v>
      </c>
    </row>
    <row r="462" spans="1:31" x14ac:dyDescent="0.25">
      <c r="A462">
        <v>2254739</v>
      </c>
      <c r="B462">
        <v>1</v>
      </c>
      <c r="C462" t="s">
        <v>81</v>
      </c>
      <c r="D462" t="s">
        <v>122</v>
      </c>
      <c r="E462" t="s">
        <v>273</v>
      </c>
      <c r="F462" t="s">
        <v>1559</v>
      </c>
      <c r="G462" t="s">
        <v>196</v>
      </c>
      <c r="H462" t="s">
        <v>163</v>
      </c>
      <c r="I462" t="s">
        <v>136</v>
      </c>
      <c r="J462" t="s">
        <v>137</v>
      </c>
      <c r="K462" t="s">
        <v>144</v>
      </c>
      <c r="L462" t="s">
        <v>1560</v>
      </c>
      <c r="M462" t="s">
        <v>1561</v>
      </c>
      <c r="N462">
        <v>7.7688888880000002</v>
      </c>
      <c r="O462">
        <v>14</v>
      </c>
      <c r="P462">
        <v>903</v>
      </c>
      <c r="Q462">
        <v>1</v>
      </c>
      <c r="R462">
        <v>23</v>
      </c>
      <c r="S462">
        <v>5</v>
      </c>
      <c r="T462">
        <v>65</v>
      </c>
      <c r="U462">
        <v>1</v>
      </c>
      <c r="V462">
        <v>0</v>
      </c>
      <c r="W462">
        <v>20.837394661039269</v>
      </c>
      <c r="X462">
        <v>773.76435348160146</v>
      </c>
      <c r="Y462">
        <v>0.24388016254336006</v>
      </c>
      <c r="Z462">
        <v>22.060254138230828</v>
      </c>
      <c r="AA462">
        <v>844.35973033129187</v>
      </c>
      <c r="AB462">
        <v>112.72787518580034</v>
      </c>
      <c r="AC462">
        <v>30.504066017977816</v>
      </c>
      <c r="AD462">
        <v>0</v>
      </c>
      <c r="AE462">
        <v>1804.4975539784848</v>
      </c>
    </row>
    <row r="463" spans="1:31" x14ac:dyDescent="0.25">
      <c r="A463">
        <v>2254576</v>
      </c>
      <c r="B463">
        <v>1</v>
      </c>
      <c r="C463" t="s">
        <v>80</v>
      </c>
      <c r="D463" t="s">
        <v>96</v>
      </c>
      <c r="E463" t="s">
        <v>194</v>
      </c>
      <c r="F463" t="s">
        <v>1562</v>
      </c>
      <c r="G463" t="s">
        <v>179</v>
      </c>
      <c r="H463" t="s">
        <v>135</v>
      </c>
      <c r="I463" t="s">
        <v>136</v>
      </c>
      <c r="J463" t="s">
        <v>137</v>
      </c>
      <c r="K463" t="s">
        <v>138</v>
      </c>
      <c r="L463" t="s">
        <v>1563</v>
      </c>
      <c r="M463" t="s">
        <v>1564</v>
      </c>
      <c r="N463">
        <v>1.7511111109999999</v>
      </c>
      <c r="O463">
        <v>0</v>
      </c>
      <c r="P463">
        <v>129</v>
      </c>
      <c r="Q463">
        <v>0</v>
      </c>
      <c r="R463">
        <v>0</v>
      </c>
      <c r="S463">
        <v>0</v>
      </c>
      <c r="T463">
        <v>4</v>
      </c>
      <c r="U463">
        <v>0</v>
      </c>
      <c r="V463">
        <v>0</v>
      </c>
      <c r="W463">
        <v>0</v>
      </c>
      <c r="X463">
        <v>97.866347963941124</v>
      </c>
      <c r="Y463">
        <v>0</v>
      </c>
      <c r="Z463">
        <v>0</v>
      </c>
      <c r="AA463">
        <v>0</v>
      </c>
      <c r="AB463">
        <v>18.336442239099121</v>
      </c>
      <c r="AC463">
        <v>0</v>
      </c>
      <c r="AD463">
        <v>0</v>
      </c>
      <c r="AE463">
        <v>116.20279020304025</v>
      </c>
    </row>
    <row r="464" spans="1:31" x14ac:dyDescent="0.25">
      <c r="A464">
        <v>2254802</v>
      </c>
      <c r="B464">
        <v>1</v>
      </c>
      <c r="C464" t="s">
        <v>80</v>
      </c>
      <c r="D464" t="s">
        <v>107</v>
      </c>
      <c r="E464" t="s">
        <v>132</v>
      </c>
      <c r="F464" t="s">
        <v>1565</v>
      </c>
      <c r="G464" t="s">
        <v>152</v>
      </c>
      <c r="H464" t="s">
        <v>135</v>
      </c>
      <c r="I464" t="s">
        <v>136</v>
      </c>
      <c r="J464" t="s">
        <v>3</v>
      </c>
      <c r="K464" t="s">
        <v>138</v>
      </c>
      <c r="L464" t="s">
        <v>1566</v>
      </c>
      <c r="M464" t="s">
        <v>1567</v>
      </c>
      <c r="N464">
        <v>2.4336111109999998</v>
      </c>
      <c r="O464">
        <v>0</v>
      </c>
      <c r="P464">
        <v>2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</row>
    <row r="465" spans="1:31" x14ac:dyDescent="0.25">
      <c r="A465">
        <v>2254553</v>
      </c>
      <c r="B465">
        <v>1</v>
      </c>
      <c r="C465" t="s">
        <v>81</v>
      </c>
      <c r="D465" t="s">
        <v>115</v>
      </c>
      <c r="E465" t="s">
        <v>182</v>
      </c>
      <c r="F465" t="s">
        <v>1568</v>
      </c>
      <c r="G465" t="s">
        <v>319</v>
      </c>
      <c r="H465" t="s">
        <v>163</v>
      </c>
      <c r="I465" t="s">
        <v>136</v>
      </c>
      <c r="J465" t="s">
        <v>137</v>
      </c>
      <c r="K465" t="s">
        <v>138</v>
      </c>
      <c r="L465" t="s">
        <v>1569</v>
      </c>
      <c r="M465" t="s">
        <v>1570</v>
      </c>
      <c r="N465">
        <v>1.733333333</v>
      </c>
      <c r="O465">
        <v>0</v>
      </c>
      <c r="P465">
        <v>313</v>
      </c>
      <c r="Q465">
        <v>0</v>
      </c>
      <c r="R465">
        <v>4</v>
      </c>
      <c r="S465">
        <v>0</v>
      </c>
      <c r="T465">
        <v>19</v>
      </c>
      <c r="U465">
        <v>0</v>
      </c>
      <c r="V465">
        <v>0</v>
      </c>
      <c r="W465">
        <v>0</v>
      </c>
      <c r="X465">
        <v>41.94459302214139</v>
      </c>
      <c r="Y465">
        <v>0</v>
      </c>
      <c r="Z465">
        <v>1.6771598763369799</v>
      </c>
      <c r="AA465">
        <v>0</v>
      </c>
      <c r="AB465">
        <v>11.704947037986409</v>
      </c>
      <c r="AC465">
        <v>0</v>
      </c>
      <c r="AD465">
        <v>0</v>
      </c>
      <c r="AE465">
        <v>55.326699936464777</v>
      </c>
    </row>
    <row r="466" spans="1:31" x14ac:dyDescent="0.25">
      <c r="A466">
        <v>2254908</v>
      </c>
      <c r="B466">
        <v>1</v>
      </c>
      <c r="C466" t="s">
        <v>80</v>
      </c>
      <c r="D466" t="s">
        <v>87</v>
      </c>
      <c r="E466" t="s">
        <v>194</v>
      </c>
      <c r="F466" t="s">
        <v>1571</v>
      </c>
      <c r="G466" t="s">
        <v>390</v>
      </c>
      <c r="H466" t="s">
        <v>135</v>
      </c>
      <c r="I466" t="s">
        <v>136</v>
      </c>
      <c r="J466" t="s">
        <v>137</v>
      </c>
      <c r="K466" t="s">
        <v>138</v>
      </c>
      <c r="L466" t="s">
        <v>1572</v>
      </c>
      <c r="M466" t="s">
        <v>1573</v>
      </c>
      <c r="N466">
        <v>2.0605555550000001</v>
      </c>
      <c r="O466">
        <v>0</v>
      </c>
      <c r="P466">
        <v>105</v>
      </c>
      <c r="Q466">
        <v>0</v>
      </c>
      <c r="R466">
        <v>0</v>
      </c>
      <c r="S466">
        <v>0</v>
      </c>
      <c r="T466">
        <v>3</v>
      </c>
      <c r="U466">
        <v>0</v>
      </c>
      <c r="V466">
        <v>0</v>
      </c>
      <c r="W466">
        <v>0</v>
      </c>
      <c r="X466">
        <v>88.891849952188934</v>
      </c>
      <c r="Y466">
        <v>0</v>
      </c>
      <c r="Z466">
        <v>0</v>
      </c>
      <c r="AA466">
        <v>0</v>
      </c>
      <c r="AB466">
        <v>2.7439039925042668</v>
      </c>
      <c r="AC466">
        <v>0</v>
      </c>
      <c r="AD466">
        <v>0</v>
      </c>
      <c r="AE466">
        <v>91.635753944693207</v>
      </c>
    </row>
    <row r="467" spans="1:31" x14ac:dyDescent="0.25">
      <c r="A467">
        <v>2254559</v>
      </c>
      <c r="B467">
        <v>1</v>
      </c>
      <c r="C467" t="s">
        <v>81</v>
      </c>
      <c r="D467" t="s">
        <v>112</v>
      </c>
      <c r="E467" t="s">
        <v>273</v>
      </c>
      <c r="F467" t="s">
        <v>1574</v>
      </c>
      <c r="G467" t="s">
        <v>174</v>
      </c>
      <c r="H467" t="s">
        <v>163</v>
      </c>
      <c r="I467" t="s">
        <v>136</v>
      </c>
      <c r="J467" t="s">
        <v>137</v>
      </c>
      <c r="K467" t="s">
        <v>138</v>
      </c>
      <c r="L467" t="s">
        <v>1575</v>
      </c>
      <c r="M467" t="s">
        <v>1576</v>
      </c>
      <c r="N467">
        <v>1.758611111</v>
      </c>
      <c r="O467">
        <v>0</v>
      </c>
      <c r="P467">
        <v>439</v>
      </c>
      <c r="Q467">
        <v>0</v>
      </c>
      <c r="R467">
        <v>59</v>
      </c>
      <c r="S467">
        <v>6</v>
      </c>
      <c r="T467">
        <v>65</v>
      </c>
      <c r="U467">
        <v>3</v>
      </c>
      <c r="V467">
        <v>0</v>
      </c>
      <c r="W467">
        <v>0</v>
      </c>
      <c r="X467">
        <v>261.51790099916576</v>
      </c>
      <c r="Y467">
        <v>0</v>
      </c>
      <c r="Z467">
        <v>14.920464757800714</v>
      </c>
      <c r="AA467">
        <v>92.127599636031817</v>
      </c>
      <c r="AB467">
        <v>34.682962562181459</v>
      </c>
      <c r="AC467">
        <v>170.70413449171042</v>
      </c>
      <c r="AD467">
        <v>0</v>
      </c>
      <c r="AE467">
        <v>573.95306244689004</v>
      </c>
    </row>
    <row r="468" spans="1:31" x14ac:dyDescent="0.25">
      <c r="A468">
        <v>2254808</v>
      </c>
      <c r="B468">
        <v>1</v>
      </c>
      <c r="C468" t="s">
        <v>80</v>
      </c>
      <c r="D468" t="s">
        <v>83</v>
      </c>
      <c r="E468" t="s">
        <v>141</v>
      </c>
      <c r="F468" t="s">
        <v>1577</v>
      </c>
      <c r="G468" t="s">
        <v>1257</v>
      </c>
      <c r="H468" t="s">
        <v>135</v>
      </c>
      <c r="I468" t="s">
        <v>136</v>
      </c>
      <c r="J468" t="s">
        <v>137</v>
      </c>
      <c r="K468" t="s">
        <v>138</v>
      </c>
      <c r="L468" t="s">
        <v>1578</v>
      </c>
      <c r="M468" t="s">
        <v>1579</v>
      </c>
      <c r="N468">
        <v>0.568333333</v>
      </c>
      <c r="O468">
        <v>0</v>
      </c>
      <c r="P468">
        <v>705</v>
      </c>
      <c r="Q468">
        <v>0</v>
      </c>
      <c r="R468">
        <v>0</v>
      </c>
      <c r="S468">
        <v>0</v>
      </c>
      <c r="T468">
        <v>79</v>
      </c>
      <c r="U468">
        <v>0</v>
      </c>
      <c r="V468">
        <v>1</v>
      </c>
      <c r="W468">
        <v>0</v>
      </c>
      <c r="X468">
        <v>133.24626685105144</v>
      </c>
      <c r="Y468">
        <v>0</v>
      </c>
      <c r="Z468">
        <v>0</v>
      </c>
      <c r="AA468">
        <v>0</v>
      </c>
      <c r="AB468">
        <v>45.414186610791006</v>
      </c>
      <c r="AC468">
        <v>0</v>
      </c>
      <c r="AD468">
        <v>6.451851719743174</v>
      </c>
      <c r="AE468">
        <v>185.11230518158561</v>
      </c>
    </row>
    <row r="469" spans="1:31" x14ac:dyDescent="0.25">
      <c r="A469">
        <v>2254954</v>
      </c>
      <c r="B469">
        <v>1</v>
      </c>
      <c r="C469" t="s">
        <v>80</v>
      </c>
      <c r="D469" t="s">
        <v>111</v>
      </c>
      <c r="E469" t="s">
        <v>132</v>
      </c>
      <c r="F469" t="s">
        <v>1580</v>
      </c>
      <c r="G469" t="s">
        <v>148</v>
      </c>
      <c r="H469" t="s">
        <v>135</v>
      </c>
      <c r="I469" t="s">
        <v>136</v>
      </c>
      <c r="J469" t="s">
        <v>137</v>
      </c>
      <c r="K469" t="s">
        <v>138</v>
      </c>
      <c r="L469" t="s">
        <v>1581</v>
      </c>
      <c r="M469" t="s">
        <v>1582</v>
      </c>
      <c r="N469">
        <v>1.3405555549999999</v>
      </c>
      <c r="O469">
        <v>0</v>
      </c>
      <c r="P469">
        <v>1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0.59220838227799133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0.59220838227799133</v>
      </c>
    </row>
    <row r="470" spans="1:31" x14ac:dyDescent="0.25">
      <c r="A470">
        <v>2254702</v>
      </c>
      <c r="B470">
        <v>1</v>
      </c>
      <c r="C470" t="s">
        <v>81</v>
      </c>
      <c r="D470" t="s">
        <v>112</v>
      </c>
      <c r="E470" t="s">
        <v>273</v>
      </c>
      <c r="F470" t="s">
        <v>1583</v>
      </c>
      <c r="G470" t="s">
        <v>196</v>
      </c>
      <c r="H470" t="s">
        <v>163</v>
      </c>
      <c r="I470" t="s">
        <v>136</v>
      </c>
      <c r="J470" t="s">
        <v>137</v>
      </c>
      <c r="K470" t="s">
        <v>144</v>
      </c>
      <c r="L470" t="s">
        <v>1584</v>
      </c>
      <c r="M470" t="s">
        <v>1585</v>
      </c>
      <c r="N470">
        <v>7.2527777770000004</v>
      </c>
      <c r="O470">
        <v>3</v>
      </c>
      <c r="P470">
        <v>941</v>
      </c>
      <c r="Q470">
        <v>101</v>
      </c>
      <c r="R470">
        <v>321</v>
      </c>
      <c r="S470">
        <v>15</v>
      </c>
      <c r="T470">
        <v>117</v>
      </c>
      <c r="U470">
        <v>1</v>
      </c>
      <c r="V470">
        <v>0</v>
      </c>
      <c r="W470">
        <v>2.9938650330145644</v>
      </c>
      <c r="X470">
        <v>1052.1066821222826</v>
      </c>
      <c r="Y470">
        <v>404.97386314015949</v>
      </c>
      <c r="Z470">
        <v>300.24614387997644</v>
      </c>
      <c r="AA470">
        <v>627.19600887648323</v>
      </c>
      <c r="AB470">
        <v>261.90715357911728</v>
      </c>
      <c r="AC470">
        <v>60.223079132907834</v>
      </c>
      <c r="AD470">
        <v>0</v>
      </c>
      <c r="AE470">
        <v>2709.6467957639416</v>
      </c>
    </row>
    <row r="471" spans="1:31" x14ac:dyDescent="0.25">
      <c r="A471">
        <v>2255037</v>
      </c>
      <c r="B471">
        <v>1</v>
      </c>
      <c r="C471" t="s">
        <v>80</v>
      </c>
      <c r="D471" t="s">
        <v>82</v>
      </c>
      <c r="E471" t="s">
        <v>273</v>
      </c>
      <c r="F471" t="s">
        <v>1586</v>
      </c>
      <c r="G471" t="s">
        <v>174</v>
      </c>
      <c r="H471" t="s">
        <v>163</v>
      </c>
      <c r="I471" t="s">
        <v>136</v>
      </c>
      <c r="J471" t="s">
        <v>137</v>
      </c>
      <c r="K471" t="s">
        <v>138</v>
      </c>
      <c r="L471" t="s">
        <v>1587</v>
      </c>
      <c r="M471" t="s">
        <v>1588</v>
      </c>
      <c r="N471">
        <v>0.74027777699999997</v>
      </c>
      <c r="O471">
        <v>0</v>
      </c>
      <c r="P471">
        <v>4120</v>
      </c>
      <c r="Q471">
        <v>0</v>
      </c>
      <c r="R471">
        <v>0</v>
      </c>
      <c r="S471">
        <v>5</v>
      </c>
      <c r="T471">
        <v>531</v>
      </c>
      <c r="U471">
        <v>0</v>
      </c>
      <c r="V471">
        <v>1</v>
      </c>
      <c r="W471">
        <v>0</v>
      </c>
      <c r="X471">
        <v>1102.9183098769274</v>
      </c>
      <c r="Y471">
        <v>0</v>
      </c>
      <c r="Z471">
        <v>0</v>
      </c>
      <c r="AA471">
        <v>45.818254002381202</v>
      </c>
      <c r="AB471">
        <v>218.85503079878424</v>
      </c>
      <c r="AC471">
        <v>0</v>
      </c>
      <c r="AD471">
        <v>3.6193276164868045</v>
      </c>
      <c r="AE471">
        <v>1371.2109222945796</v>
      </c>
    </row>
    <row r="472" spans="1:31" x14ac:dyDescent="0.25">
      <c r="A472">
        <v>2254745</v>
      </c>
      <c r="B472">
        <v>1</v>
      </c>
      <c r="C472" t="s">
        <v>80</v>
      </c>
      <c r="D472" t="s">
        <v>96</v>
      </c>
      <c r="E472" t="s">
        <v>273</v>
      </c>
      <c r="F472" t="s">
        <v>1589</v>
      </c>
      <c r="G472" t="s">
        <v>196</v>
      </c>
      <c r="H472" t="s">
        <v>163</v>
      </c>
      <c r="I472" t="s">
        <v>136</v>
      </c>
      <c r="J472" t="s">
        <v>137</v>
      </c>
      <c r="K472" t="s">
        <v>144</v>
      </c>
      <c r="L472" t="s">
        <v>1590</v>
      </c>
      <c r="M472" t="s">
        <v>1591</v>
      </c>
      <c r="N472">
        <v>1.696111111</v>
      </c>
      <c r="O472">
        <v>0</v>
      </c>
      <c r="P472">
        <v>823</v>
      </c>
      <c r="Q472">
        <v>0</v>
      </c>
      <c r="R472">
        <v>2</v>
      </c>
      <c r="S472">
        <v>0</v>
      </c>
      <c r="T472">
        <v>93</v>
      </c>
      <c r="U472">
        <v>0</v>
      </c>
      <c r="V472">
        <v>0</v>
      </c>
      <c r="W472">
        <v>0</v>
      </c>
      <c r="X472">
        <v>784.2400202579388</v>
      </c>
      <c r="Y472">
        <v>0</v>
      </c>
      <c r="Z472">
        <v>1.6599373783774445E-2</v>
      </c>
      <c r="AA472">
        <v>0</v>
      </c>
      <c r="AB472">
        <v>170.19120736964231</v>
      </c>
      <c r="AC472">
        <v>0</v>
      </c>
      <c r="AD472">
        <v>0</v>
      </c>
      <c r="AE472">
        <v>954.44782700136489</v>
      </c>
    </row>
    <row r="473" spans="1:31" x14ac:dyDescent="0.25">
      <c r="A473">
        <v>2254825</v>
      </c>
      <c r="B473">
        <v>1</v>
      </c>
      <c r="C473" t="s">
        <v>80</v>
      </c>
      <c r="D473" t="s">
        <v>110</v>
      </c>
      <c r="E473" t="s">
        <v>132</v>
      </c>
      <c r="F473" t="s">
        <v>1592</v>
      </c>
      <c r="G473" t="s">
        <v>148</v>
      </c>
      <c r="H473" t="s">
        <v>135</v>
      </c>
      <c r="I473" t="s">
        <v>136</v>
      </c>
      <c r="J473" t="s">
        <v>137</v>
      </c>
      <c r="K473" t="s">
        <v>138</v>
      </c>
      <c r="L473" t="s">
        <v>1593</v>
      </c>
      <c r="M473" t="s">
        <v>1594</v>
      </c>
      <c r="N473">
        <v>2.6716666660000001</v>
      </c>
      <c r="O473">
        <v>0</v>
      </c>
      <c r="P473">
        <v>22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24.345412323807395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24.345412323807395</v>
      </c>
    </row>
    <row r="474" spans="1:31" x14ac:dyDescent="0.25">
      <c r="A474">
        <v>2254931</v>
      </c>
      <c r="B474">
        <v>1</v>
      </c>
      <c r="C474" t="s">
        <v>80</v>
      </c>
      <c r="D474" t="s">
        <v>88</v>
      </c>
      <c r="E474" t="s">
        <v>132</v>
      </c>
      <c r="F474" t="s">
        <v>1595</v>
      </c>
      <c r="G474" t="s">
        <v>170</v>
      </c>
      <c r="H474" t="s">
        <v>135</v>
      </c>
      <c r="I474" t="s">
        <v>136</v>
      </c>
      <c r="J474" t="s">
        <v>137</v>
      </c>
      <c r="K474" t="s">
        <v>138</v>
      </c>
      <c r="L474" t="s">
        <v>1596</v>
      </c>
      <c r="M474" t="s">
        <v>1597</v>
      </c>
      <c r="N474">
        <v>1.934722222</v>
      </c>
      <c r="O474">
        <v>0</v>
      </c>
      <c r="P474">
        <v>18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11.54353030307221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11.54353030307221</v>
      </c>
    </row>
    <row r="475" spans="1:31" x14ac:dyDescent="0.25">
      <c r="A475">
        <v>2255074</v>
      </c>
      <c r="B475">
        <v>1</v>
      </c>
      <c r="C475" t="s">
        <v>80</v>
      </c>
      <c r="D475" t="s">
        <v>90</v>
      </c>
      <c r="E475" t="s">
        <v>132</v>
      </c>
      <c r="F475" t="s">
        <v>1598</v>
      </c>
      <c r="G475" t="s">
        <v>148</v>
      </c>
      <c r="H475" t="s">
        <v>135</v>
      </c>
      <c r="I475" t="s">
        <v>136</v>
      </c>
      <c r="J475" t="s">
        <v>137</v>
      </c>
      <c r="K475" t="s">
        <v>138</v>
      </c>
      <c r="L475" t="s">
        <v>1599</v>
      </c>
      <c r="M475" t="s">
        <v>1600</v>
      </c>
      <c r="N475">
        <v>2.517222222</v>
      </c>
      <c r="O475">
        <v>0</v>
      </c>
      <c r="P475">
        <v>9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7.1311891182880673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7.1311891182880673</v>
      </c>
    </row>
    <row r="476" spans="1:31" x14ac:dyDescent="0.25">
      <c r="A476">
        <v>2254782</v>
      </c>
      <c r="B476">
        <v>1</v>
      </c>
      <c r="C476" t="s">
        <v>80</v>
      </c>
      <c r="D476" t="s">
        <v>92</v>
      </c>
      <c r="E476" t="s">
        <v>132</v>
      </c>
      <c r="F476" t="s">
        <v>1601</v>
      </c>
      <c r="G476" t="s">
        <v>134</v>
      </c>
      <c r="H476" t="s">
        <v>135</v>
      </c>
      <c r="I476" t="s">
        <v>136</v>
      </c>
      <c r="J476" t="s">
        <v>137</v>
      </c>
      <c r="K476" t="s">
        <v>138</v>
      </c>
      <c r="L476" t="s">
        <v>1602</v>
      </c>
      <c r="M476" t="s">
        <v>1603</v>
      </c>
      <c r="N476">
        <v>1.605</v>
      </c>
      <c r="O476">
        <v>0</v>
      </c>
      <c r="P476">
        <v>2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3.0211321673209599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3.0211321673209599</v>
      </c>
    </row>
    <row r="477" spans="1:31" x14ac:dyDescent="0.25">
      <c r="A477">
        <v>2234651</v>
      </c>
      <c r="B477">
        <v>1</v>
      </c>
      <c r="C477" t="s">
        <v>80</v>
      </c>
      <c r="D477" t="s">
        <v>96</v>
      </c>
      <c r="E477" t="s">
        <v>132</v>
      </c>
      <c r="F477" t="s">
        <v>1604</v>
      </c>
      <c r="G477" t="s">
        <v>191</v>
      </c>
      <c r="H477" t="s">
        <v>135</v>
      </c>
      <c r="I477" t="s">
        <v>136</v>
      </c>
      <c r="J477" t="s">
        <v>137</v>
      </c>
      <c r="K477" t="s">
        <v>138</v>
      </c>
      <c r="L477" t="s">
        <v>1605</v>
      </c>
      <c r="M477" t="s">
        <v>1606</v>
      </c>
      <c r="N477">
        <v>2.4852777769999999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1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8.2666229284161599</v>
      </c>
      <c r="AC477">
        <v>0</v>
      </c>
      <c r="AD477">
        <v>0</v>
      </c>
      <c r="AE477">
        <v>8.2666229284161599</v>
      </c>
    </row>
    <row r="478" spans="1:31" x14ac:dyDescent="0.25">
      <c r="A478">
        <v>2234983</v>
      </c>
      <c r="B478">
        <v>1</v>
      </c>
      <c r="C478" t="s">
        <v>81</v>
      </c>
      <c r="D478" t="s">
        <v>118</v>
      </c>
      <c r="E478" t="s">
        <v>161</v>
      </c>
      <c r="F478" t="s">
        <v>1607</v>
      </c>
      <c r="G478" t="s">
        <v>174</v>
      </c>
      <c r="H478" t="s">
        <v>163</v>
      </c>
      <c r="I478" t="s">
        <v>136</v>
      </c>
      <c r="J478" t="s">
        <v>137</v>
      </c>
      <c r="K478" t="s">
        <v>138</v>
      </c>
      <c r="L478" t="s">
        <v>1608</v>
      </c>
      <c r="M478" t="s">
        <v>1609</v>
      </c>
      <c r="N478">
        <v>2.1683333330000001</v>
      </c>
      <c r="O478">
        <v>2</v>
      </c>
      <c r="P478">
        <v>239</v>
      </c>
      <c r="Q478">
        <v>48</v>
      </c>
      <c r="R478">
        <v>55</v>
      </c>
      <c r="S478">
        <v>4</v>
      </c>
      <c r="T478">
        <v>27</v>
      </c>
      <c r="U478">
        <v>0</v>
      </c>
      <c r="V478">
        <v>0</v>
      </c>
      <c r="W478">
        <v>0.46106163192497335</v>
      </c>
      <c r="X478">
        <v>104.04799350156563</v>
      </c>
      <c r="Y478">
        <v>28.399965220084358</v>
      </c>
      <c r="Z478">
        <v>63.292140397266813</v>
      </c>
      <c r="AA478">
        <v>7.5249646911809061</v>
      </c>
      <c r="AB478">
        <v>10.21400110547498</v>
      </c>
      <c r="AC478">
        <v>0</v>
      </c>
      <c r="AD478">
        <v>0</v>
      </c>
      <c r="AE478">
        <v>213.94012654749767</v>
      </c>
    </row>
    <row r="479" spans="1:31" x14ac:dyDescent="0.25">
      <c r="A479">
        <v>2234960</v>
      </c>
      <c r="B479">
        <v>1</v>
      </c>
      <c r="C479" t="s">
        <v>80</v>
      </c>
      <c r="D479" t="s">
        <v>100</v>
      </c>
      <c r="E479" t="s">
        <v>194</v>
      </c>
      <c r="F479" t="s">
        <v>1610</v>
      </c>
      <c r="G479" t="s">
        <v>179</v>
      </c>
      <c r="H479" t="s">
        <v>135</v>
      </c>
      <c r="I479" t="s">
        <v>136</v>
      </c>
      <c r="J479" t="s">
        <v>137</v>
      </c>
      <c r="K479" t="s">
        <v>138</v>
      </c>
      <c r="L479" t="s">
        <v>1611</v>
      </c>
      <c r="M479" t="s">
        <v>1612</v>
      </c>
      <c r="N479">
        <v>1.4675</v>
      </c>
      <c r="O479">
        <v>0</v>
      </c>
      <c r="P479">
        <v>0</v>
      </c>
      <c r="Q479">
        <v>0</v>
      </c>
      <c r="R479">
        <v>1</v>
      </c>
      <c r="S479">
        <v>0</v>
      </c>
      <c r="T479">
        <v>1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4.341382639267823</v>
      </c>
      <c r="AA479">
        <v>0</v>
      </c>
      <c r="AB479">
        <v>2.8251836297999997E-3</v>
      </c>
      <c r="AC479">
        <v>0</v>
      </c>
      <c r="AD479">
        <v>0</v>
      </c>
      <c r="AE479">
        <v>4.3442078228976229</v>
      </c>
    </row>
    <row r="480" spans="1:31" x14ac:dyDescent="0.25">
      <c r="A480">
        <v>2234582</v>
      </c>
      <c r="B480">
        <v>1</v>
      </c>
      <c r="C480" t="s">
        <v>80</v>
      </c>
      <c r="D480" t="s">
        <v>106</v>
      </c>
      <c r="E480" t="s">
        <v>182</v>
      </c>
      <c r="F480" t="s">
        <v>1613</v>
      </c>
      <c r="G480" t="s">
        <v>1614</v>
      </c>
      <c r="H480" t="s">
        <v>163</v>
      </c>
      <c r="I480" t="s">
        <v>136</v>
      </c>
      <c r="J480" t="s">
        <v>137</v>
      </c>
      <c r="K480" t="s">
        <v>138</v>
      </c>
      <c r="L480" t="s">
        <v>1615</v>
      </c>
      <c r="M480" t="s">
        <v>1616</v>
      </c>
      <c r="N480">
        <v>4.99</v>
      </c>
      <c r="O480">
        <v>0</v>
      </c>
      <c r="P480">
        <v>65</v>
      </c>
      <c r="Q480">
        <v>0</v>
      </c>
      <c r="R480">
        <v>5</v>
      </c>
      <c r="S480">
        <v>0</v>
      </c>
      <c r="T480">
        <v>9</v>
      </c>
      <c r="U480">
        <v>0</v>
      </c>
      <c r="V480">
        <v>0</v>
      </c>
      <c r="W480">
        <v>0</v>
      </c>
      <c r="X480">
        <v>54.127048900514744</v>
      </c>
      <c r="Y480">
        <v>0</v>
      </c>
      <c r="Z480">
        <v>9.2261814662976001</v>
      </c>
      <c r="AA480">
        <v>0</v>
      </c>
      <c r="AB480">
        <v>24.929188894616317</v>
      </c>
      <c r="AC480">
        <v>0</v>
      </c>
      <c r="AD480">
        <v>0</v>
      </c>
      <c r="AE480">
        <v>88.282419261428657</v>
      </c>
    </row>
    <row r="481" spans="1:31" x14ac:dyDescent="0.25">
      <c r="A481">
        <v>2234459</v>
      </c>
      <c r="B481">
        <v>1</v>
      </c>
      <c r="C481" t="s">
        <v>80</v>
      </c>
      <c r="D481" t="s">
        <v>98</v>
      </c>
      <c r="E481" t="s">
        <v>132</v>
      </c>
      <c r="F481" t="s">
        <v>1617</v>
      </c>
      <c r="G481" t="s">
        <v>148</v>
      </c>
      <c r="H481" t="s">
        <v>135</v>
      </c>
      <c r="I481" t="s">
        <v>136</v>
      </c>
      <c r="J481" t="s">
        <v>137</v>
      </c>
      <c r="K481" t="s">
        <v>138</v>
      </c>
      <c r="L481" t="s">
        <v>1618</v>
      </c>
      <c r="M481" t="s">
        <v>1619</v>
      </c>
      <c r="N481">
        <v>1.7241666659999999</v>
      </c>
      <c r="O481">
        <v>0</v>
      </c>
      <c r="P481">
        <v>1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2.6663361032000006E-4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2.6663361032000006E-4</v>
      </c>
    </row>
    <row r="482" spans="1:31" x14ac:dyDescent="0.25">
      <c r="A482">
        <v>2234396</v>
      </c>
      <c r="B482">
        <v>1</v>
      </c>
      <c r="C482" t="s">
        <v>80</v>
      </c>
      <c r="D482" t="s">
        <v>94</v>
      </c>
      <c r="E482" t="s">
        <v>273</v>
      </c>
      <c r="F482" t="s">
        <v>927</v>
      </c>
      <c r="G482" t="s">
        <v>174</v>
      </c>
      <c r="H482" t="s">
        <v>163</v>
      </c>
      <c r="I482" t="s">
        <v>136</v>
      </c>
      <c r="J482" t="s">
        <v>137</v>
      </c>
      <c r="K482" t="s">
        <v>138</v>
      </c>
      <c r="L482" t="s">
        <v>1620</v>
      </c>
      <c r="M482" t="s">
        <v>1621</v>
      </c>
      <c r="N482">
        <v>0.21416666600000001</v>
      </c>
      <c r="O482">
        <v>0</v>
      </c>
      <c r="P482">
        <v>0</v>
      </c>
      <c r="Q482">
        <v>1</v>
      </c>
      <c r="R482">
        <v>127</v>
      </c>
      <c r="S482">
        <v>0</v>
      </c>
      <c r="T482">
        <v>6</v>
      </c>
      <c r="U482">
        <v>0</v>
      </c>
      <c r="V482">
        <v>0</v>
      </c>
      <c r="W482">
        <v>0</v>
      </c>
      <c r="X482">
        <v>0</v>
      </c>
      <c r="Y482">
        <v>0.30125002662601003</v>
      </c>
      <c r="Z482">
        <v>38.306418582896185</v>
      </c>
      <c r="AA482">
        <v>0</v>
      </c>
      <c r="AB482">
        <v>1.6400871007793234</v>
      </c>
      <c r="AC482">
        <v>0</v>
      </c>
      <c r="AD482">
        <v>0</v>
      </c>
      <c r="AE482">
        <v>40.247755710301519</v>
      </c>
    </row>
    <row r="483" spans="1:31" x14ac:dyDescent="0.25">
      <c r="A483">
        <v>2234977</v>
      </c>
      <c r="B483">
        <v>1</v>
      </c>
      <c r="C483" t="s">
        <v>80</v>
      </c>
      <c r="D483" t="s">
        <v>84</v>
      </c>
      <c r="E483" t="s">
        <v>132</v>
      </c>
      <c r="F483" t="s">
        <v>1622</v>
      </c>
      <c r="G483" t="s">
        <v>148</v>
      </c>
      <c r="H483" t="s">
        <v>135</v>
      </c>
      <c r="I483" t="s">
        <v>136</v>
      </c>
      <c r="J483" t="s">
        <v>137</v>
      </c>
      <c r="K483" t="s">
        <v>138</v>
      </c>
      <c r="L483" t="s">
        <v>1623</v>
      </c>
      <c r="M483" t="s">
        <v>1624</v>
      </c>
      <c r="N483">
        <v>1.981666666</v>
      </c>
      <c r="O483">
        <v>0</v>
      </c>
      <c r="P483">
        <v>8</v>
      </c>
      <c r="Q483">
        <v>0</v>
      </c>
      <c r="R483">
        <v>0</v>
      </c>
      <c r="S483">
        <v>0</v>
      </c>
      <c r="T483">
        <v>1</v>
      </c>
      <c r="U483">
        <v>0</v>
      </c>
      <c r="V483">
        <v>0</v>
      </c>
      <c r="W483">
        <v>0</v>
      </c>
      <c r="X483">
        <v>5.7832363001498406</v>
      </c>
      <c r="Y483">
        <v>0</v>
      </c>
      <c r="Z483">
        <v>0</v>
      </c>
      <c r="AA483">
        <v>0</v>
      </c>
      <c r="AB483">
        <v>1.7560960428977466</v>
      </c>
      <c r="AC483">
        <v>0</v>
      </c>
      <c r="AD483">
        <v>0</v>
      </c>
      <c r="AE483">
        <v>7.5393323430475867</v>
      </c>
    </row>
    <row r="484" spans="1:31" x14ac:dyDescent="0.25">
      <c r="A484">
        <v>2234645</v>
      </c>
      <c r="B484">
        <v>1</v>
      </c>
      <c r="C484" t="s">
        <v>81</v>
      </c>
      <c r="D484" t="s">
        <v>112</v>
      </c>
      <c r="E484" t="s">
        <v>132</v>
      </c>
      <c r="F484" t="s">
        <v>1625</v>
      </c>
      <c r="G484" t="s">
        <v>148</v>
      </c>
      <c r="H484" t="s">
        <v>135</v>
      </c>
      <c r="I484" t="s">
        <v>136</v>
      </c>
      <c r="J484" t="s">
        <v>137</v>
      </c>
      <c r="K484" t="s">
        <v>138</v>
      </c>
      <c r="L484" t="s">
        <v>1626</v>
      </c>
      <c r="M484" t="s">
        <v>1627</v>
      </c>
      <c r="N484">
        <v>4.9405555550000004</v>
      </c>
      <c r="O484">
        <v>0</v>
      </c>
      <c r="P484">
        <v>1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1.3131151657890932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1.3131151657890932</v>
      </c>
    </row>
    <row r="485" spans="1:31" x14ac:dyDescent="0.25">
      <c r="A485">
        <v>2235083</v>
      </c>
      <c r="B485">
        <v>1</v>
      </c>
      <c r="C485" t="s">
        <v>80</v>
      </c>
      <c r="D485" t="s">
        <v>98</v>
      </c>
      <c r="E485" t="s">
        <v>194</v>
      </c>
      <c r="F485" t="s">
        <v>1628</v>
      </c>
      <c r="G485" t="s">
        <v>179</v>
      </c>
      <c r="H485" t="s">
        <v>135</v>
      </c>
      <c r="I485" t="s">
        <v>136</v>
      </c>
      <c r="J485" t="s">
        <v>137</v>
      </c>
      <c r="K485" t="s">
        <v>138</v>
      </c>
      <c r="L485" t="s">
        <v>1629</v>
      </c>
      <c r="M485" t="s">
        <v>1630</v>
      </c>
      <c r="N485">
        <v>1.085</v>
      </c>
      <c r="O485">
        <v>0</v>
      </c>
      <c r="P485">
        <v>111</v>
      </c>
      <c r="Q485">
        <v>0</v>
      </c>
      <c r="R485">
        <v>4</v>
      </c>
      <c r="S485">
        <v>0</v>
      </c>
      <c r="T485">
        <v>32</v>
      </c>
      <c r="U485">
        <v>0</v>
      </c>
      <c r="V485">
        <v>0</v>
      </c>
      <c r="W485">
        <v>0</v>
      </c>
      <c r="X485">
        <v>30.769697753801225</v>
      </c>
      <c r="Y485">
        <v>0</v>
      </c>
      <c r="Z485">
        <v>1.1946342198184801</v>
      </c>
      <c r="AA485">
        <v>0</v>
      </c>
      <c r="AB485">
        <v>10.758171306664861</v>
      </c>
      <c r="AC485">
        <v>0</v>
      </c>
      <c r="AD485">
        <v>0</v>
      </c>
      <c r="AE485">
        <v>42.722503280284563</v>
      </c>
    </row>
    <row r="486" spans="1:31" x14ac:dyDescent="0.25">
      <c r="A486">
        <v>2234751</v>
      </c>
      <c r="B486">
        <v>1</v>
      </c>
      <c r="C486" t="s">
        <v>80</v>
      </c>
      <c r="D486" t="s">
        <v>105</v>
      </c>
      <c r="E486" t="s">
        <v>132</v>
      </c>
      <c r="F486" t="s">
        <v>1631</v>
      </c>
      <c r="G486" t="s">
        <v>170</v>
      </c>
      <c r="H486" t="s">
        <v>135</v>
      </c>
      <c r="I486" t="s">
        <v>136</v>
      </c>
      <c r="J486" t="s">
        <v>137</v>
      </c>
      <c r="K486" t="s">
        <v>138</v>
      </c>
      <c r="L486" t="s">
        <v>1632</v>
      </c>
      <c r="M486" t="s">
        <v>1633</v>
      </c>
      <c r="N486">
        <v>1.159166666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1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39.27256143592713</v>
      </c>
      <c r="AE486">
        <v>39.27256143592713</v>
      </c>
    </row>
    <row r="487" spans="1:31" x14ac:dyDescent="0.25">
      <c r="A487">
        <v>2234442</v>
      </c>
      <c r="B487">
        <v>1</v>
      </c>
      <c r="C487" t="s">
        <v>81</v>
      </c>
      <c r="D487" t="s">
        <v>120</v>
      </c>
      <c r="E487" t="s">
        <v>141</v>
      </c>
      <c r="F487" t="s">
        <v>1634</v>
      </c>
      <c r="G487" t="s">
        <v>187</v>
      </c>
      <c r="H487" t="s">
        <v>135</v>
      </c>
      <c r="I487" t="s">
        <v>136</v>
      </c>
      <c r="J487" t="s">
        <v>137</v>
      </c>
      <c r="K487" t="s">
        <v>138</v>
      </c>
      <c r="L487" t="s">
        <v>1635</v>
      </c>
      <c r="M487" t="s">
        <v>1636</v>
      </c>
      <c r="N487">
        <v>2.2427777770000001</v>
      </c>
      <c r="O487">
        <v>0</v>
      </c>
      <c r="P487">
        <v>0</v>
      </c>
      <c r="Q487">
        <v>0</v>
      </c>
      <c r="R487">
        <v>7</v>
      </c>
      <c r="S487">
        <v>0</v>
      </c>
      <c r="T487">
        <v>2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4.821315314686033</v>
      </c>
      <c r="AA487">
        <v>0</v>
      </c>
      <c r="AB487">
        <v>22.946270041770401</v>
      </c>
      <c r="AC487">
        <v>0</v>
      </c>
      <c r="AD487">
        <v>0</v>
      </c>
      <c r="AE487">
        <v>27.767585356456433</v>
      </c>
    </row>
    <row r="488" spans="1:31" x14ac:dyDescent="0.25">
      <c r="A488">
        <v>2234542</v>
      </c>
      <c r="B488">
        <v>1</v>
      </c>
      <c r="C488" t="s">
        <v>81</v>
      </c>
      <c r="D488" t="s">
        <v>123</v>
      </c>
      <c r="E488" t="s">
        <v>194</v>
      </c>
      <c r="F488" t="s">
        <v>1637</v>
      </c>
      <c r="G488" t="s">
        <v>179</v>
      </c>
      <c r="H488" t="s">
        <v>135</v>
      </c>
      <c r="I488" t="s">
        <v>136</v>
      </c>
      <c r="J488" t="s">
        <v>137</v>
      </c>
      <c r="K488" t="s">
        <v>138</v>
      </c>
      <c r="L488" t="s">
        <v>1638</v>
      </c>
      <c r="M488" t="s">
        <v>1639</v>
      </c>
      <c r="N488">
        <v>0.86638888800000002</v>
      </c>
      <c r="O488">
        <v>0</v>
      </c>
      <c r="P488">
        <v>7</v>
      </c>
      <c r="Q488">
        <v>0</v>
      </c>
      <c r="R488">
        <v>8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1.2727002302859529</v>
      </c>
      <c r="Y488">
        <v>0</v>
      </c>
      <c r="Z488">
        <v>0.5374095903677899</v>
      </c>
      <c r="AA488">
        <v>0</v>
      </c>
      <c r="AB488">
        <v>0</v>
      </c>
      <c r="AC488">
        <v>0</v>
      </c>
      <c r="AD488">
        <v>0</v>
      </c>
      <c r="AE488">
        <v>1.8101098206537429</v>
      </c>
    </row>
    <row r="489" spans="1:31" x14ac:dyDescent="0.25">
      <c r="A489">
        <v>2234837</v>
      </c>
      <c r="B489">
        <v>1</v>
      </c>
      <c r="C489" t="s">
        <v>80</v>
      </c>
      <c r="D489" t="s">
        <v>104</v>
      </c>
      <c r="E489" t="s">
        <v>161</v>
      </c>
      <c r="F489" t="s">
        <v>1640</v>
      </c>
      <c r="G489" t="s">
        <v>174</v>
      </c>
      <c r="H489" t="s">
        <v>163</v>
      </c>
      <c r="I489" t="s">
        <v>136</v>
      </c>
      <c r="J489" t="s">
        <v>137</v>
      </c>
      <c r="K489" t="s">
        <v>138</v>
      </c>
      <c r="L489" t="s">
        <v>1641</v>
      </c>
      <c r="M489" t="s">
        <v>1642</v>
      </c>
      <c r="N489">
        <v>0.54055555499999997</v>
      </c>
      <c r="O489">
        <v>0</v>
      </c>
      <c r="P489">
        <v>349</v>
      </c>
      <c r="Q489">
        <v>1</v>
      </c>
      <c r="R489">
        <v>1</v>
      </c>
      <c r="S489">
        <v>8</v>
      </c>
      <c r="T489">
        <v>32</v>
      </c>
      <c r="U489">
        <v>2</v>
      </c>
      <c r="V489">
        <v>0</v>
      </c>
      <c r="W489">
        <v>0</v>
      </c>
      <c r="X489">
        <v>50.095185091413839</v>
      </c>
      <c r="Y489">
        <v>9.2241920737469982</v>
      </c>
      <c r="Z489">
        <v>4.5832088905555556E-5</v>
      </c>
      <c r="AA489">
        <v>57.036090615751391</v>
      </c>
      <c r="AB489">
        <v>5.4854794913741332</v>
      </c>
      <c r="AC489">
        <v>75.570656413845271</v>
      </c>
      <c r="AD489">
        <v>0</v>
      </c>
      <c r="AE489">
        <v>197.41164951822054</v>
      </c>
    </row>
    <row r="490" spans="1:31" x14ac:dyDescent="0.25">
      <c r="A490">
        <v>2234499</v>
      </c>
      <c r="B490">
        <v>1</v>
      </c>
      <c r="C490" t="s">
        <v>81</v>
      </c>
      <c r="D490" t="s">
        <v>117</v>
      </c>
      <c r="E490" t="s">
        <v>132</v>
      </c>
      <c r="F490" t="s">
        <v>1643</v>
      </c>
      <c r="G490" t="s">
        <v>148</v>
      </c>
      <c r="H490" t="s">
        <v>135</v>
      </c>
      <c r="I490" t="s">
        <v>136</v>
      </c>
      <c r="J490" t="s">
        <v>137</v>
      </c>
      <c r="K490" t="s">
        <v>138</v>
      </c>
      <c r="L490" t="s">
        <v>1644</v>
      </c>
      <c r="M490" t="s">
        <v>1645</v>
      </c>
      <c r="N490">
        <v>2.6644444439999999</v>
      </c>
      <c r="O490">
        <v>0</v>
      </c>
      <c r="P490">
        <v>1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0.36821610845873787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0.36821610845873787</v>
      </c>
    </row>
    <row r="491" spans="1:31" x14ac:dyDescent="0.25">
      <c r="A491">
        <v>2234937</v>
      </c>
      <c r="B491">
        <v>1</v>
      </c>
      <c r="C491" t="s">
        <v>81</v>
      </c>
      <c r="D491" t="s">
        <v>113</v>
      </c>
      <c r="E491" t="s">
        <v>141</v>
      </c>
      <c r="F491" t="s">
        <v>1646</v>
      </c>
      <c r="G491" t="s">
        <v>187</v>
      </c>
      <c r="H491" t="s">
        <v>135</v>
      </c>
      <c r="I491" t="s">
        <v>136</v>
      </c>
      <c r="J491" t="s">
        <v>137</v>
      </c>
      <c r="K491" t="s">
        <v>138</v>
      </c>
      <c r="L491" t="s">
        <v>1647</v>
      </c>
      <c r="M491" t="s">
        <v>1648</v>
      </c>
      <c r="N491">
        <v>4.5858333330000001</v>
      </c>
      <c r="O491">
        <v>0</v>
      </c>
      <c r="P491">
        <v>16</v>
      </c>
      <c r="Q491">
        <v>0</v>
      </c>
      <c r="R491">
        <v>1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8.4947069660071506</v>
      </c>
      <c r="Y491">
        <v>0</v>
      </c>
      <c r="Z491">
        <v>9.1097629406000011E-3</v>
      </c>
      <c r="AA491">
        <v>0</v>
      </c>
      <c r="AB491">
        <v>0</v>
      </c>
      <c r="AC491">
        <v>0</v>
      </c>
      <c r="AD491">
        <v>0</v>
      </c>
      <c r="AE491">
        <v>8.5038167289477506</v>
      </c>
    </row>
    <row r="492" spans="1:31" x14ac:dyDescent="0.25">
      <c r="A492">
        <v>2235066</v>
      </c>
      <c r="B492">
        <v>1</v>
      </c>
      <c r="C492" t="s">
        <v>80</v>
      </c>
      <c r="D492" t="s">
        <v>103</v>
      </c>
      <c r="E492" t="s">
        <v>405</v>
      </c>
      <c r="F492" t="s">
        <v>1649</v>
      </c>
      <c r="G492" t="s">
        <v>1027</v>
      </c>
      <c r="H492" t="s">
        <v>163</v>
      </c>
      <c r="I492" t="s">
        <v>136</v>
      </c>
      <c r="J492" t="s">
        <v>137</v>
      </c>
      <c r="K492" t="s">
        <v>138</v>
      </c>
      <c r="L492" t="s">
        <v>1650</v>
      </c>
      <c r="M492" t="s">
        <v>1651</v>
      </c>
      <c r="N492">
        <v>0.26388888799999999</v>
      </c>
      <c r="O492">
        <v>0</v>
      </c>
      <c r="P492">
        <v>9</v>
      </c>
      <c r="Q492">
        <v>6</v>
      </c>
      <c r="R492">
        <v>0</v>
      </c>
      <c r="S492">
        <v>15</v>
      </c>
      <c r="T492">
        <v>17</v>
      </c>
      <c r="U492">
        <v>11</v>
      </c>
      <c r="V492">
        <v>0</v>
      </c>
      <c r="W492">
        <v>0</v>
      </c>
      <c r="X492">
        <v>0.50680409074052224</v>
      </c>
      <c r="Y492">
        <v>8.093749576216501</v>
      </c>
      <c r="Z492">
        <v>0</v>
      </c>
      <c r="AA492">
        <v>55.83153272159673</v>
      </c>
      <c r="AB492">
        <v>0.27285117038008327</v>
      </c>
      <c r="AC492">
        <v>327.16346805095549</v>
      </c>
      <c r="AD492">
        <v>0</v>
      </c>
      <c r="AE492">
        <v>391.86840560988935</v>
      </c>
    </row>
    <row r="493" spans="1:31" x14ac:dyDescent="0.25">
      <c r="A493">
        <v>2234897</v>
      </c>
      <c r="B493">
        <v>1</v>
      </c>
      <c r="C493" t="s">
        <v>80</v>
      </c>
      <c r="D493" t="s">
        <v>104</v>
      </c>
      <c r="E493" t="s">
        <v>194</v>
      </c>
      <c r="F493" t="s">
        <v>1652</v>
      </c>
      <c r="G493" t="s">
        <v>179</v>
      </c>
      <c r="H493" t="s">
        <v>135</v>
      </c>
      <c r="I493" t="s">
        <v>136</v>
      </c>
      <c r="J493" t="s">
        <v>137</v>
      </c>
      <c r="K493" t="s">
        <v>138</v>
      </c>
      <c r="L493" t="s">
        <v>1653</v>
      </c>
      <c r="M493" t="s">
        <v>1654</v>
      </c>
      <c r="N493">
        <v>3.2430555550000002</v>
      </c>
      <c r="O493">
        <v>0</v>
      </c>
      <c r="P493">
        <v>1</v>
      </c>
      <c r="Q493">
        <v>0</v>
      </c>
      <c r="R493">
        <v>0</v>
      </c>
      <c r="S493">
        <v>0</v>
      </c>
      <c r="T493">
        <v>1</v>
      </c>
      <c r="U493">
        <v>0</v>
      </c>
      <c r="V493">
        <v>0</v>
      </c>
      <c r="W493">
        <v>0</v>
      </c>
      <c r="X493">
        <v>2.3186996494186389</v>
      </c>
      <c r="Y493">
        <v>0</v>
      </c>
      <c r="Z493">
        <v>0</v>
      </c>
      <c r="AA493">
        <v>0</v>
      </c>
      <c r="AB493">
        <v>4.183057045420556E-2</v>
      </c>
      <c r="AC493">
        <v>0</v>
      </c>
      <c r="AD493">
        <v>0</v>
      </c>
      <c r="AE493">
        <v>2.3605302198728446</v>
      </c>
    </row>
    <row r="494" spans="1:31" x14ac:dyDescent="0.25">
      <c r="A494">
        <v>2234880</v>
      </c>
      <c r="B494">
        <v>1</v>
      </c>
      <c r="C494" t="s">
        <v>80</v>
      </c>
      <c r="D494" t="s">
        <v>100</v>
      </c>
      <c r="E494" t="s">
        <v>194</v>
      </c>
      <c r="F494" t="s">
        <v>1655</v>
      </c>
      <c r="G494" t="s">
        <v>179</v>
      </c>
      <c r="H494" t="s">
        <v>135</v>
      </c>
      <c r="I494" t="s">
        <v>136</v>
      </c>
      <c r="J494" t="s">
        <v>137</v>
      </c>
      <c r="K494" t="s">
        <v>138</v>
      </c>
      <c r="L494" t="s">
        <v>1656</v>
      </c>
      <c r="M494" t="s">
        <v>1657</v>
      </c>
      <c r="N494">
        <v>2.9247222220000002</v>
      </c>
      <c r="O494">
        <v>0</v>
      </c>
      <c r="P494">
        <v>28</v>
      </c>
      <c r="Q494">
        <v>0</v>
      </c>
      <c r="R494">
        <v>10</v>
      </c>
      <c r="S494">
        <v>0</v>
      </c>
      <c r="T494">
        <v>5</v>
      </c>
      <c r="U494">
        <v>0</v>
      </c>
      <c r="V494">
        <v>0</v>
      </c>
      <c r="W494">
        <v>0</v>
      </c>
      <c r="X494">
        <v>16.871995850364581</v>
      </c>
      <c r="Y494">
        <v>0</v>
      </c>
      <c r="Z494">
        <v>2.6155650609300798</v>
      </c>
      <c r="AA494">
        <v>0</v>
      </c>
      <c r="AB494">
        <v>7.1899713135840591</v>
      </c>
      <c r="AC494">
        <v>0</v>
      </c>
      <c r="AD494">
        <v>0</v>
      </c>
      <c r="AE494">
        <v>26.677532224878721</v>
      </c>
    </row>
    <row r="495" spans="1:31" x14ac:dyDescent="0.25">
      <c r="A495">
        <v>2234831</v>
      </c>
      <c r="B495">
        <v>1</v>
      </c>
      <c r="C495" t="s">
        <v>81</v>
      </c>
      <c r="D495" t="s">
        <v>127</v>
      </c>
      <c r="E495" t="s">
        <v>194</v>
      </c>
      <c r="F495" t="s">
        <v>1658</v>
      </c>
      <c r="G495" t="s">
        <v>1659</v>
      </c>
      <c r="H495" t="s">
        <v>135</v>
      </c>
      <c r="I495" t="s">
        <v>136</v>
      </c>
      <c r="J495" t="s">
        <v>137</v>
      </c>
      <c r="K495" t="s">
        <v>138</v>
      </c>
      <c r="L495" t="s">
        <v>1660</v>
      </c>
      <c r="M495" t="s">
        <v>1661</v>
      </c>
      <c r="N495">
        <v>4.6869444439999999</v>
      </c>
      <c r="O495">
        <v>0</v>
      </c>
      <c r="P495">
        <v>0</v>
      </c>
      <c r="Q495">
        <v>0</v>
      </c>
      <c r="R495">
        <v>5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21.561405609955354</v>
      </c>
      <c r="AA495">
        <v>0</v>
      </c>
      <c r="AB495">
        <v>0</v>
      </c>
      <c r="AC495">
        <v>0</v>
      </c>
      <c r="AD495">
        <v>0</v>
      </c>
      <c r="AE495">
        <v>21.561405609955354</v>
      </c>
    </row>
    <row r="496" spans="1:31" x14ac:dyDescent="0.25">
      <c r="A496">
        <v>2235046</v>
      </c>
      <c r="B496">
        <v>1</v>
      </c>
      <c r="C496" t="s">
        <v>81</v>
      </c>
      <c r="D496" t="s">
        <v>116</v>
      </c>
      <c r="E496" t="s">
        <v>194</v>
      </c>
      <c r="F496" t="s">
        <v>1662</v>
      </c>
      <c r="G496" t="s">
        <v>179</v>
      </c>
      <c r="H496" t="s">
        <v>135</v>
      </c>
      <c r="I496" t="s">
        <v>136</v>
      </c>
      <c r="J496" t="s">
        <v>137</v>
      </c>
      <c r="K496" t="s">
        <v>138</v>
      </c>
      <c r="L496" t="s">
        <v>1663</v>
      </c>
      <c r="M496" t="s">
        <v>1664</v>
      </c>
      <c r="N496">
        <v>1.7369444439999999</v>
      </c>
      <c r="O496">
        <v>0</v>
      </c>
      <c r="P496">
        <v>32</v>
      </c>
      <c r="Q496">
        <v>0</v>
      </c>
      <c r="R496">
        <v>0</v>
      </c>
      <c r="S496">
        <v>0</v>
      </c>
      <c r="T496">
        <v>2</v>
      </c>
      <c r="U496">
        <v>0</v>
      </c>
      <c r="V496">
        <v>0</v>
      </c>
      <c r="W496">
        <v>0</v>
      </c>
      <c r="X496">
        <v>5.7943566386529914</v>
      </c>
      <c r="Y496">
        <v>0</v>
      </c>
      <c r="Z496">
        <v>0</v>
      </c>
      <c r="AA496">
        <v>0</v>
      </c>
      <c r="AB496">
        <v>2.7786107218768889E-2</v>
      </c>
      <c r="AC496">
        <v>0</v>
      </c>
      <c r="AD496">
        <v>0</v>
      </c>
      <c r="AE496">
        <v>5.8221427458717603</v>
      </c>
    </row>
    <row r="497" spans="1:31" x14ac:dyDescent="0.25">
      <c r="A497">
        <v>2235023</v>
      </c>
      <c r="B497">
        <v>1</v>
      </c>
      <c r="C497" t="s">
        <v>80</v>
      </c>
      <c r="D497" t="s">
        <v>90</v>
      </c>
      <c r="E497" t="s">
        <v>177</v>
      </c>
      <c r="F497" t="s">
        <v>1665</v>
      </c>
      <c r="G497" t="s">
        <v>215</v>
      </c>
      <c r="H497" t="s">
        <v>135</v>
      </c>
      <c r="I497" t="s">
        <v>136</v>
      </c>
      <c r="J497" t="s">
        <v>137</v>
      </c>
      <c r="K497" t="s">
        <v>138</v>
      </c>
      <c r="L497" t="s">
        <v>1666</v>
      </c>
      <c r="M497" t="s">
        <v>1667</v>
      </c>
      <c r="N497">
        <v>4.3825000000000003</v>
      </c>
      <c r="O497">
        <v>0</v>
      </c>
      <c r="P497">
        <v>99</v>
      </c>
      <c r="Q497">
        <v>0</v>
      </c>
      <c r="R497">
        <v>0</v>
      </c>
      <c r="S497">
        <v>0</v>
      </c>
      <c r="T497">
        <v>11</v>
      </c>
      <c r="U497">
        <v>0</v>
      </c>
      <c r="V497">
        <v>0</v>
      </c>
      <c r="W497">
        <v>0</v>
      </c>
      <c r="X497">
        <v>111.91395606865564</v>
      </c>
      <c r="Y497">
        <v>0</v>
      </c>
      <c r="Z497">
        <v>0</v>
      </c>
      <c r="AA497">
        <v>0</v>
      </c>
      <c r="AB497">
        <v>15.342708562924001</v>
      </c>
      <c r="AC497">
        <v>0</v>
      </c>
      <c r="AD497">
        <v>0</v>
      </c>
      <c r="AE497">
        <v>127.25666463157964</v>
      </c>
    </row>
    <row r="498" spans="1:31" x14ac:dyDescent="0.25">
      <c r="A498">
        <v>2234811</v>
      </c>
      <c r="B498">
        <v>1</v>
      </c>
      <c r="C498" t="s">
        <v>80</v>
      </c>
      <c r="D498" t="s">
        <v>107</v>
      </c>
      <c r="E498" t="s">
        <v>194</v>
      </c>
      <c r="F498" t="s">
        <v>1668</v>
      </c>
      <c r="G498" t="s">
        <v>390</v>
      </c>
      <c r="H498" t="s">
        <v>135</v>
      </c>
      <c r="I498" t="s">
        <v>136</v>
      </c>
      <c r="J498" t="s">
        <v>137</v>
      </c>
      <c r="K498" t="s">
        <v>138</v>
      </c>
      <c r="L498" t="s">
        <v>1669</v>
      </c>
      <c r="M498" t="s">
        <v>1670</v>
      </c>
      <c r="N498">
        <v>2.4063888879999999</v>
      </c>
      <c r="O498">
        <v>0</v>
      </c>
      <c r="P498">
        <v>26</v>
      </c>
      <c r="Q498">
        <v>0</v>
      </c>
      <c r="R498">
        <v>0</v>
      </c>
      <c r="S498">
        <v>0</v>
      </c>
      <c r="T498">
        <v>5</v>
      </c>
      <c r="U498">
        <v>0</v>
      </c>
      <c r="V498">
        <v>0</v>
      </c>
      <c r="W498">
        <v>0</v>
      </c>
      <c r="X498">
        <v>22.522430596006217</v>
      </c>
      <c r="Y498">
        <v>0</v>
      </c>
      <c r="Z498">
        <v>0</v>
      </c>
      <c r="AA498">
        <v>0</v>
      </c>
      <c r="AB498">
        <v>6.9816661273209144</v>
      </c>
      <c r="AC498">
        <v>0</v>
      </c>
      <c r="AD498">
        <v>0</v>
      </c>
      <c r="AE498">
        <v>29.50409672332713</v>
      </c>
    </row>
    <row r="499" spans="1:31" x14ac:dyDescent="0.25">
      <c r="A499">
        <v>2235060</v>
      </c>
      <c r="B499">
        <v>1</v>
      </c>
      <c r="C499" t="s">
        <v>80</v>
      </c>
      <c r="D499" t="s">
        <v>107</v>
      </c>
      <c r="E499" t="s">
        <v>132</v>
      </c>
      <c r="F499" t="s">
        <v>1671</v>
      </c>
      <c r="G499" t="s">
        <v>191</v>
      </c>
      <c r="H499" t="s">
        <v>135</v>
      </c>
      <c r="I499" t="s">
        <v>136</v>
      </c>
      <c r="J499" t="s">
        <v>137</v>
      </c>
      <c r="K499" t="s">
        <v>138</v>
      </c>
      <c r="L499" t="s">
        <v>1672</v>
      </c>
      <c r="M499" t="s">
        <v>1673</v>
      </c>
      <c r="N499">
        <v>2.764444444</v>
      </c>
      <c r="O499">
        <v>0</v>
      </c>
      <c r="P499">
        <v>6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13.063979210816537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13.063979210816537</v>
      </c>
    </row>
    <row r="500" spans="1:31" x14ac:dyDescent="0.25">
      <c r="A500">
        <v>2234917</v>
      </c>
      <c r="B500">
        <v>1</v>
      </c>
      <c r="C500" t="s">
        <v>80</v>
      </c>
      <c r="D500" t="s">
        <v>100</v>
      </c>
      <c r="E500" t="s">
        <v>132</v>
      </c>
      <c r="F500" t="s">
        <v>1674</v>
      </c>
      <c r="G500" t="s">
        <v>148</v>
      </c>
      <c r="H500" t="s">
        <v>135</v>
      </c>
      <c r="I500" t="s">
        <v>136</v>
      </c>
      <c r="J500" t="s">
        <v>137</v>
      </c>
      <c r="K500" t="s">
        <v>138</v>
      </c>
      <c r="L500" t="s">
        <v>1675</v>
      </c>
      <c r="M500" t="s">
        <v>1676</v>
      </c>
      <c r="N500">
        <v>2.875277777</v>
      </c>
      <c r="O500">
        <v>0</v>
      </c>
      <c r="P500">
        <v>1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1.254104271252179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1.254104271252179</v>
      </c>
    </row>
    <row r="501" spans="1:31" x14ac:dyDescent="0.25">
      <c r="A501">
        <v>2234774</v>
      </c>
      <c r="B501">
        <v>1</v>
      </c>
      <c r="C501" t="s">
        <v>80</v>
      </c>
      <c r="D501" t="s">
        <v>107</v>
      </c>
      <c r="E501" t="s">
        <v>177</v>
      </c>
      <c r="F501" t="s">
        <v>1677</v>
      </c>
      <c r="G501" t="s">
        <v>134</v>
      </c>
      <c r="H501" t="s">
        <v>135</v>
      </c>
      <c r="I501" t="s">
        <v>136</v>
      </c>
      <c r="J501" t="s">
        <v>137</v>
      </c>
      <c r="K501" t="s">
        <v>138</v>
      </c>
      <c r="L501" t="s">
        <v>1678</v>
      </c>
      <c r="M501" t="s">
        <v>1679</v>
      </c>
      <c r="N501">
        <v>3.568333333</v>
      </c>
      <c r="O501">
        <v>0</v>
      </c>
      <c r="P501">
        <v>48</v>
      </c>
      <c r="Q501">
        <v>0</v>
      </c>
      <c r="R501">
        <v>0</v>
      </c>
      <c r="S501">
        <v>0</v>
      </c>
      <c r="T501">
        <v>48</v>
      </c>
      <c r="U501">
        <v>0</v>
      </c>
      <c r="V501">
        <v>0</v>
      </c>
      <c r="W501">
        <v>0</v>
      </c>
      <c r="X501">
        <v>52.175087428118509</v>
      </c>
      <c r="Y501">
        <v>0</v>
      </c>
      <c r="Z501">
        <v>0</v>
      </c>
      <c r="AA501">
        <v>0</v>
      </c>
      <c r="AB501">
        <v>179.45915838033298</v>
      </c>
      <c r="AC501">
        <v>0</v>
      </c>
      <c r="AD501">
        <v>0</v>
      </c>
      <c r="AE501">
        <v>231.63424580845148</v>
      </c>
    </row>
    <row r="502" spans="1:31" x14ac:dyDescent="0.25">
      <c r="A502">
        <v>2234519</v>
      </c>
      <c r="B502">
        <v>1</v>
      </c>
      <c r="C502" t="s">
        <v>81</v>
      </c>
      <c r="D502" t="s">
        <v>113</v>
      </c>
      <c r="E502" t="s">
        <v>194</v>
      </c>
      <c r="F502" t="s">
        <v>1680</v>
      </c>
      <c r="G502" t="s">
        <v>885</v>
      </c>
      <c r="H502" t="s">
        <v>135</v>
      </c>
      <c r="I502" t="s">
        <v>136</v>
      </c>
      <c r="J502" t="s">
        <v>137</v>
      </c>
      <c r="K502" t="s">
        <v>138</v>
      </c>
      <c r="L502" t="s">
        <v>1681</v>
      </c>
      <c r="M502" t="s">
        <v>1682</v>
      </c>
      <c r="N502">
        <v>7.0977777770000001</v>
      </c>
      <c r="O502">
        <v>0</v>
      </c>
      <c r="P502">
        <v>3</v>
      </c>
      <c r="Q502">
        <v>0</v>
      </c>
      <c r="R502">
        <v>0</v>
      </c>
      <c r="S502">
        <v>0</v>
      </c>
      <c r="T502">
        <v>1</v>
      </c>
      <c r="U502">
        <v>0</v>
      </c>
      <c r="V502">
        <v>0</v>
      </c>
      <c r="W502">
        <v>0</v>
      </c>
      <c r="X502">
        <v>0.61217802872376892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0.61217802872376892</v>
      </c>
    </row>
    <row r="503" spans="1:31" x14ac:dyDescent="0.25">
      <c r="A503">
        <v>2234668</v>
      </c>
      <c r="B503">
        <v>1</v>
      </c>
      <c r="C503" t="s">
        <v>81</v>
      </c>
      <c r="D503" t="s">
        <v>112</v>
      </c>
      <c r="E503" t="s">
        <v>132</v>
      </c>
      <c r="F503" t="s">
        <v>1683</v>
      </c>
      <c r="G503" t="s">
        <v>148</v>
      </c>
      <c r="H503" t="s">
        <v>135</v>
      </c>
      <c r="I503" t="s">
        <v>136</v>
      </c>
      <c r="J503" t="s">
        <v>137</v>
      </c>
      <c r="K503" t="s">
        <v>138</v>
      </c>
      <c r="L503" t="s">
        <v>1684</v>
      </c>
      <c r="M503" t="s">
        <v>1685</v>
      </c>
      <c r="N503">
        <v>2.6322222219999998</v>
      </c>
      <c r="O503">
        <v>0</v>
      </c>
      <c r="P503">
        <v>1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0.45768440186448001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0.45768440186448001</v>
      </c>
    </row>
    <row r="504" spans="1:31" x14ac:dyDescent="0.25">
      <c r="A504">
        <v>2234602</v>
      </c>
      <c r="B504">
        <v>1</v>
      </c>
      <c r="C504" t="s">
        <v>80</v>
      </c>
      <c r="D504" t="s">
        <v>101</v>
      </c>
      <c r="E504" t="s">
        <v>132</v>
      </c>
      <c r="F504" t="s">
        <v>1686</v>
      </c>
      <c r="G504" t="s">
        <v>170</v>
      </c>
      <c r="H504" t="s">
        <v>135</v>
      </c>
      <c r="I504" t="s">
        <v>136</v>
      </c>
      <c r="J504" t="s">
        <v>137</v>
      </c>
      <c r="K504" t="s">
        <v>138</v>
      </c>
      <c r="L504" t="s">
        <v>1687</v>
      </c>
      <c r="M504" t="s">
        <v>1688</v>
      </c>
      <c r="N504">
        <v>4.2011111110000003</v>
      </c>
      <c r="O504">
        <v>0</v>
      </c>
      <c r="P504">
        <v>9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10.236195680366079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10.236195680366079</v>
      </c>
    </row>
    <row r="505" spans="1:31" x14ac:dyDescent="0.25">
      <c r="A505">
        <v>2234439</v>
      </c>
      <c r="B505">
        <v>1</v>
      </c>
      <c r="C505" t="s">
        <v>80</v>
      </c>
      <c r="D505" t="s">
        <v>105</v>
      </c>
      <c r="E505" t="s">
        <v>132</v>
      </c>
      <c r="F505" t="s">
        <v>1689</v>
      </c>
      <c r="G505" t="s">
        <v>148</v>
      </c>
      <c r="H505" t="s">
        <v>135</v>
      </c>
      <c r="I505" t="s">
        <v>136</v>
      </c>
      <c r="J505" t="s">
        <v>137</v>
      </c>
      <c r="K505" t="s">
        <v>138</v>
      </c>
      <c r="L505" t="s">
        <v>1690</v>
      </c>
      <c r="M505" t="s">
        <v>1691</v>
      </c>
      <c r="N505">
        <v>2.613611111</v>
      </c>
      <c r="O505">
        <v>0</v>
      </c>
      <c r="P505">
        <v>3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2.210801205779211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2.210801205779211</v>
      </c>
    </row>
    <row r="506" spans="1:31" x14ac:dyDescent="0.25">
      <c r="A506">
        <v>2234957</v>
      </c>
      <c r="B506">
        <v>1</v>
      </c>
      <c r="C506" t="s">
        <v>81</v>
      </c>
      <c r="D506" t="s">
        <v>128</v>
      </c>
      <c r="E506" t="s">
        <v>194</v>
      </c>
      <c r="F506" t="s">
        <v>1692</v>
      </c>
      <c r="G506" t="s">
        <v>179</v>
      </c>
      <c r="H506" t="s">
        <v>135</v>
      </c>
      <c r="I506" t="s">
        <v>136</v>
      </c>
      <c r="J506" t="s">
        <v>137</v>
      </c>
      <c r="K506" t="s">
        <v>138</v>
      </c>
      <c r="L506" t="s">
        <v>1693</v>
      </c>
      <c r="M506" t="s">
        <v>1694</v>
      </c>
      <c r="N506">
        <v>5.0272222219999998</v>
      </c>
      <c r="O506">
        <v>0</v>
      </c>
      <c r="P506">
        <v>43</v>
      </c>
      <c r="Q506">
        <v>0</v>
      </c>
      <c r="R506">
        <v>0</v>
      </c>
      <c r="S506">
        <v>0</v>
      </c>
      <c r="T506">
        <v>4</v>
      </c>
      <c r="U506">
        <v>0</v>
      </c>
      <c r="V506">
        <v>0</v>
      </c>
      <c r="W506">
        <v>0</v>
      </c>
      <c r="X506">
        <v>22.245774851454232</v>
      </c>
      <c r="Y506">
        <v>0</v>
      </c>
      <c r="Z506">
        <v>0</v>
      </c>
      <c r="AA506">
        <v>0</v>
      </c>
      <c r="AB506">
        <v>1.5954760303168554</v>
      </c>
      <c r="AC506">
        <v>0</v>
      </c>
      <c r="AD506">
        <v>0</v>
      </c>
      <c r="AE506">
        <v>23.841250881771089</v>
      </c>
    </row>
    <row r="507" spans="1:31" x14ac:dyDescent="0.25">
      <c r="A507">
        <v>2234339</v>
      </c>
      <c r="B507">
        <v>1</v>
      </c>
      <c r="C507" t="s">
        <v>81</v>
      </c>
      <c r="D507" t="s">
        <v>120</v>
      </c>
      <c r="E507" t="s">
        <v>273</v>
      </c>
      <c r="F507" t="s">
        <v>1695</v>
      </c>
      <c r="G507" t="s">
        <v>174</v>
      </c>
      <c r="H507" t="s">
        <v>163</v>
      </c>
      <c r="I507" t="s">
        <v>136</v>
      </c>
      <c r="J507" t="s">
        <v>137</v>
      </c>
      <c r="K507" t="s">
        <v>138</v>
      </c>
      <c r="L507" t="s">
        <v>1696</v>
      </c>
      <c r="M507" t="s">
        <v>1697</v>
      </c>
      <c r="N507">
        <v>1.321111111</v>
      </c>
      <c r="O507">
        <v>0</v>
      </c>
      <c r="P507">
        <v>1542</v>
      </c>
      <c r="Q507">
        <v>0</v>
      </c>
      <c r="R507">
        <v>10</v>
      </c>
      <c r="S507">
        <v>1</v>
      </c>
      <c r="T507">
        <v>80</v>
      </c>
      <c r="U507">
        <v>0</v>
      </c>
      <c r="V507">
        <v>0</v>
      </c>
      <c r="W507">
        <v>0</v>
      </c>
      <c r="X507">
        <v>552.48333139723388</v>
      </c>
      <c r="Y507">
        <v>0</v>
      </c>
      <c r="Z507">
        <v>3.6680898735191825</v>
      </c>
      <c r="AA507">
        <v>11.517916175388873</v>
      </c>
      <c r="AB507">
        <v>50.555963686408703</v>
      </c>
      <c r="AC507">
        <v>0</v>
      </c>
      <c r="AD507">
        <v>0</v>
      </c>
      <c r="AE507">
        <v>618.22530113255073</v>
      </c>
    </row>
    <row r="508" spans="1:31" x14ac:dyDescent="0.25">
      <c r="A508">
        <v>2235003</v>
      </c>
      <c r="B508">
        <v>1</v>
      </c>
      <c r="C508" t="s">
        <v>80</v>
      </c>
      <c r="D508" t="s">
        <v>99</v>
      </c>
      <c r="E508" t="s">
        <v>194</v>
      </c>
      <c r="F508" t="s">
        <v>1698</v>
      </c>
      <c r="G508" t="s">
        <v>390</v>
      </c>
      <c r="H508" t="s">
        <v>135</v>
      </c>
      <c r="I508" t="s">
        <v>136</v>
      </c>
      <c r="J508" t="s">
        <v>137</v>
      </c>
      <c r="K508" t="s">
        <v>138</v>
      </c>
      <c r="L508" t="s">
        <v>1699</v>
      </c>
      <c r="M508" t="s">
        <v>1700</v>
      </c>
      <c r="N508">
        <v>5.2041666659999999</v>
      </c>
      <c r="O508">
        <v>0</v>
      </c>
      <c r="P508">
        <v>10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38.394111342698814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38.394111342698814</v>
      </c>
    </row>
    <row r="509" spans="1:31" x14ac:dyDescent="0.25">
      <c r="A509">
        <v>2234585</v>
      </c>
      <c r="B509">
        <v>1</v>
      </c>
      <c r="C509" t="s">
        <v>81</v>
      </c>
      <c r="D509" t="s">
        <v>123</v>
      </c>
      <c r="E509" t="s">
        <v>194</v>
      </c>
      <c r="F509" t="s">
        <v>1701</v>
      </c>
      <c r="G509" t="s">
        <v>390</v>
      </c>
      <c r="H509" t="s">
        <v>135</v>
      </c>
      <c r="I509" t="s">
        <v>136</v>
      </c>
      <c r="J509" t="s">
        <v>137</v>
      </c>
      <c r="K509" t="s">
        <v>138</v>
      </c>
      <c r="L509" t="s">
        <v>1702</v>
      </c>
      <c r="M509" t="s">
        <v>1703</v>
      </c>
      <c r="N509">
        <v>1.7780555549999999</v>
      </c>
      <c r="O509">
        <v>0</v>
      </c>
      <c r="P509">
        <v>129</v>
      </c>
      <c r="Q509">
        <v>0</v>
      </c>
      <c r="R509">
        <v>1</v>
      </c>
      <c r="S509">
        <v>0</v>
      </c>
      <c r="T509">
        <v>9</v>
      </c>
      <c r="U509">
        <v>0</v>
      </c>
      <c r="V509">
        <v>0</v>
      </c>
      <c r="W509">
        <v>0</v>
      </c>
      <c r="X509">
        <v>37.667987562939651</v>
      </c>
      <c r="Y509">
        <v>0</v>
      </c>
      <c r="Z509">
        <v>0</v>
      </c>
      <c r="AA509">
        <v>0</v>
      </c>
      <c r="AB509">
        <v>11.180040541614952</v>
      </c>
      <c r="AC509">
        <v>0</v>
      </c>
      <c r="AD509">
        <v>0</v>
      </c>
      <c r="AE509">
        <v>48.848028104554601</v>
      </c>
    </row>
    <row r="510" spans="1:31" x14ac:dyDescent="0.25">
      <c r="A510">
        <v>2234502</v>
      </c>
      <c r="B510">
        <v>1</v>
      </c>
      <c r="C510" t="s">
        <v>80</v>
      </c>
      <c r="D510" t="s">
        <v>84</v>
      </c>
      <c r="E510" t="s">
        <v>194</v>
      </c>
      <c r="F510" t="s">
        <v>1704</v>
      </c>
      <c r="G510" t="s">
        <v>179</v>
      </c>
      <c r="H510" t="s">
        <v>135</v>
      </c>
      <c r="I510" t="s">
        <v>136</v>
      </c>
      <c r="J510" t="s">
        <v>137</v>
      </c>
      <c r="K510" t="s">
        <v>138</v>
      </c>
      <c r="L510" t="s">
        <v>1705</v>
      </c>
      <c r="M510" t="s">
        <v>1706</v>
      </c>
      <c r="N510">
        <v>1.663333333</v>
      </c>
      <c r="O510">
        <v>0</v>
      </c>
      <c r="P510">
        <v>126</v>
      </c>
      <c r="Q510">
        <v>0</v>
      </c>
      <c r="R510">
        <v>0</v>
      </c>
      <c r="S510">
        <v>0</v>
      </c>
      <c r="T510">
        <v>38</v>
      </c>
      <c r="U510">
        <v>0</v>
      </c>
      <c r="V510">
        <v>0</v>
      </c>
      <c r="W510">
        <v>0</v>
      </c>
      <c r="X510">
        <v>72.014908146947008</v>
      </c>
      <c r="Y510">
        <v>0</v>
      </c>
      <c r="Z510">
        <v>0</v>
      </c>
      <c r="AA510">
        <v>0</v>
      </c>
      <c r="AB510">
        <v>72.044954713273626</v>
      </c>
      <c r="AC510">
        <v>0</v>
      </c>
      <c r="AD510">
        <v>0</v>
      </c>
      <c r="AE510">
        <v>144.05986286022062</v>
      </c>
    </row>
    <row r="511" spans="1:31" x14ac:dyDescent="0.25">
      <c r="A511">
        <v>2234399</v>
      </c>
      <c r="B511">
        <v>1</v>
      </c>
      <c r="C511" t="s">
        <v>80</v>
      </c>
      <c r="D511" t="s">
        <v>108</v>
      </c>
      <c r="E511" t="s">
        <v>161</v>
      </c>
      <c r="F511" t="s">
        <v>1707</v>
      </c>
      <c r="G511" t="s">
        <v>174</v>
      </c>
      <c r="H511" t="s">
        <v>163</v>
      </c>
      <c r="I511" t="s">
        <v>261</v>
      </c>
      <c r="J511" t="s">
        <v>137</v>
      </c>
      <c r="K511" t="s">
        <v>138</v>
      </c>
      <c r="L511" t="s">
        <v>1708</v>
      </c>
      <c r="M511" t="s">
        <v>1709</v>
      </c>
      <c r="N511">
        <v>5.5555550000000002E-3</v>
      </c>
      <c r="O511">
        <v>0</v>
      </c>
      <c r="P511">
        <v>3578</v>
      </c>
      <c r="Q511">
        <v>2</v>
      </c>
      <c r="R511">
        <v>752</v>
      </c>
      <c r="S511">
        <v>25</v>
      </c>
      <c r="T511">
        <v>581</v>
      </c>
      <c r="U511">
        <v>1</v>
      </c>
      <c r="V511">
        <v>0</v>
      </c>
      <c r="W511">
        <v>0</v>
      </c>
      <c r="X511">
        <v>2.9158103604144774</v>
      </c>
      <c r="Y511">
        <v>2.6456650625533335E-2</v>
      </c>
      <c r="Z511">
        <v>0.95175338340693372</v>
      </c>
      <c r="AA511">
        <v>0.32813598101254454</v>
      </c>
      <c r="AB511">
        <v>1.7345744094538669</v>
      </c>
      <c r="AC511">
        <v>8.0317341622777774E-2</v>
      </c>
      <c r="AD511">
        <v>0</v>
      </c>
      <c r="AE511">
        <v>6.037048126536134</v>
      </c>
    </row>
    <row r="512" spans="1:31" x14ac:dyDescent="0.25">
      <c r="A512">
        <v>2234648</v>
      </c>
      <c r="B512">
        <v>1</v>
      </c>
      <c r="C512" t="s">
        <v>81</v>
      </c>
      <c r="D512" t="s">
        <v>123</v>
      </c>
      <c r="E512" t="s">
        <v>141</v>
      </c>
      <c r="F512" t="s">
        <v>1710</v>
      </c>
      <c r="G512" t="s">
        <v>187</v>
      </c>
      <c r="H512" t="s">
        <v>135</v>
      </c>
      <c r="I512" t="s">
        <v>136</v>
      </c>
      <c r="J512" t="s">
        <v>137</v>
      </c>
      <c r="K512" t="s">
        <v>138</v>
      </c>
      <c r="L512" t="s">
        <v>1711</v>
      </c>
      <c r="M512" t="s">
        <v>1712</v>
      </c>
      <c r="N512">
        <v>0.77749999999999997</v>
      </c>
      <c r="O512">
        <v>0</v>
      </c>
      <c r="P512">
        <v>1</v>
      </c>
      <c r="Q512">
        <v>0</v>
      </c>
      <c r="R512">
        <v>14</v>
      </c>
      <c r="S512">
        <v>0</v>
      </c>
      <c r="T512">
        <v>1</v>
      </c>
      <c r="U512">
        <v>0</v>
      </c>
      <c r="V512">
        <v>0</v>
      </c>
      <c r="W512">
        <v>0</v>
      </c>
      <c r="X512">
        <v>2.4914776946356265</v>
      </c>
      <c r="Y512">
        <v>0</v>
      </c>
      <c r="Z512">
        <v>3.3310897263308017</v>
      </c>
      <c r="AA512">
        <v>0</v>
      </c>
      <c r="AB512">
        <v>1.4459874001563751</v>
      </c>
      <c r="AC512">
        <v>0</v>
      </c>
      <c r="AD512">
        <v>0</v>
      </c>
      <c r="AE512">
        <v>7.2685548211228035</v>
      </c>
    </row>
    <row r="513" spans="1:31" x14ac:dyDescent="0.25">
      <c r="A513">
        <v>2235040</v>
      </c>
      <c r="B513">
        <v>1</v>
      </c>
      <c r="C513" t="s">
        <v>80</v>
      </c>
      <c r="D513" t="s">
        <v>96</v>
      </c>
      <c r="E513" t="s">
        <v>194</v>
      </c>
      <c r="F513" t="s">
        <v>1713</v>
      </c>
      <c r="G513" t="s">
        <v>390</v>
      </c>
      <c r="H513" t="s">
        <v>135</v>
      </c>
      <c r="I513" t="s">
        <v>136</v>
      </c>
      <c r="J513" t="s">
        <v>137</v>
      </c>
      <c r="K513" t="s">
        <v>138</v>
      </c>
      <c r="L513" t="s">
        <v>1714</v>
      </c>
      <c r="M513" t="s">
        <v>1715</v>
      </c>
      <c r="N513">
        <v>3.8725000000000001</v>
      </c>
      <c r="O513">
        <v>0</v>
      </c>
      <c r="P513">
        <v>6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12.839139888729536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12.839139888729536</v>
      </c>
    </row>
    <row r="514" spans="1:31" x14ac:dyDescent="0.25">
      <c r="A514">
        <v>2234940</v>
      </c>
      <c r="B514">
        <v>1</v>
      </c>
      <c r="C514" t="s">
        <v>80</v>
      </c>
      <c r="D514" t="s">
        <v>85</v>
      </c>
      <c r="E514" t="s">
        <v>132</v>
      </c>
      <c r="F514" t="s">
        <v>1716</v>
      </c>
      <c r="G514" t="s">
        <v>170</v>
      </c>
      <c r="H514" t="s">
        <v>135</v>
      </c>
      <c r="I514" t="s">
        <v>136</v>
      </c>
      <c r="J514" t="s">
        <v>137</v>
      </c>
      <c r="K514" t="s">
        <v>138</v>
      </c>
      <c r="L514" t="s">
        <v>1717</v>
      </c>
      <c r="M514" t="s">
        <v>1718</v>
      </c>
      <c r="N514">
        <v>0.99250000000000005</v>
      </c>
      <c r="O514">
        <v>0</v>
      </c>
      <c r="P514">
        <v>6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1.4493437708371999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1.4493437708371999</v>
      </c>
    </row>
    <row r="515" spans="1:31" x14ac:dyDescent="0.25">
      <c r="A515">
        <v>2235086</v>
      </c>
      <c r="B515">
        <v>1</v>
      </c>
      <c r="C515" t="s">
        <v>80</v>
      </c>
      <c r="D515" t="s">
        <v>83</v>
      </c>
      <c r="E515" t="s">
        <v>161</v>
      </c>
      <c r="F515" t="s">
        <v>1719</v>
      </c>
      <c r="G515" t="s">
        <v>174</v>
      </c>
      <c r="H515" t="s">
        <v>163</v>
      </c>
      <c r="I515" t="s">
        <v>136</v>
      </c>
      <c r="J515" t="s">
        <v>137</v>
      </c>
      <c r="K515" t="s">
        <v>138</v>
      </c>
      <c r="L515" t="s">
        <v>1720</v>
      </c>
      <c r="M515" t="s">
        <v>1721</v>
      </c>
      <c r="N515">
        <v>0.16666666599999999</v>
      </c>
      <c r="O515">
        <v>8</v>
      </c>
      <c r="P515">
        <v>729</v>
      </c>
      <c r="Q515">
        <v>14</v>
      </c>
      <c r="R515">
        <v>43</v>
      </c>
      <c r="S515">
        <v>28</v>
      </c>
      <c r="T515">
        <v>57</v>
      </c>
      <c r="U515">
        <v>1</v>
      </c>
      <c r="V515">
        <v>0</v>
      </c>
      <c r="W515">
        <v>2.4977612442153339</v>
      </c>
      <c r="X515">
        <v>44.121986928071351</v>
      </c>
      <c r="Y515">
        <v>3.2099975579729998</v>
      </c>
      <c r="Z515">
        <v>3.4002160627706668</v>
      </c>
      <c r="AA515">
        <v>46.085491688301332</v>
      </c>
      <c r="AB515">
        <v>6.3558049967143315</v>
      </c>
      <c r="AC515">
        <v>1.1571512253839999</v>
      </c>
      <c r="AD515">
        <v>0</v>
      </c>
      <c r="AE515">
        <v>106.82840970343</v>
      </c>
    </row>
    <row r="516" spans="1:31" x14ac:dyDescent="0.25">
      <c r="A516">
        <v>2235043</v>
      </c>
      <c r="B516">
        <v>1</v>
      </c>
      <c r="C516" t="s">
        <v>80</v>
      </c>
      <c r="D516" t="s">
        <v>92</v>
      </c>
      <c r="E516" t="s">
        <v>141</v>
      </c>
      <c r="F516" t="s">
        <v>1722</v>
      </c>
      <c r="G516" t="s">
        <v>187</v>
      </c>
      <c r="H516" t="s">
        <v>135</v>
      </c>
      <c r="I516" t="s">
        <v>136</v>
      </c>
      <c r="J516" t="s">
        <v>137</v>
      </c>
      <c r="K516" t="s">
        <v>138</v>
      </c>
      <c r="L516" t="s">
        <v>1723</v>
      </c>
      <c r="M516" t="s">
        <v>1724</v>
      </c>
      <c r="N516">
        <v>0.84916666600000001</v>
      </c>
      <c r="O516">
        <v>0</v>
      </c>
      <c r="P516">
        <v>114</v>
      </c>
      <c r="Q516">
        <v>0</v>
      </c>
      <c r="R516">
        <v>0</v>
      </c>
      <c r="S516">
        <v>0</v>
      </c>
      <c r="T516">
        <v>10</v>
      </c>
      <c r="U516">
        <v>0</v>
      </c>
      <c r="V516">
        <v>0</v>
      </c>
      <c r="W516">
        <v>0</v>
      </c>
      <c r="X516">
        <v>19.526560531957454</v>
      </c>
      <c r="Y516">
        <v>0</v>
      </c>
      <c r="Z516">
        <v>0</v>
      </c>
      <c r="AA516">
        <v>0</v>
      </c>
      <c r="AB516">
        <v>6.0615581268517502</v>
      </c>
      <c r="AC516">
        <v>0</v>
      </c>
      <c r="AD516">
        <v>0</v>
      </c>
      <c r="AE516">
        <v>25.588118658809204</v>
      </c>
    </row>
    <row r="517" spans="1:31" x14ac:dyDescent="0.25">
      <c r="A517">
        <v>2234708</v>
      </c>
      <c r="B517">
        <v>1</v>
      </c>
      <c r="C517" t="s">
        <v>81</v>
      </c>
      <c r="D517" t="s">
        <v>124</v>
      </c>
      <c r="E517" t="s">
        <v>161</v>
      </c>
      <c r="F517" t="s">
        <v>1725</v>
      </c>
      <c r="G517" t="s">
        <v>174</v>
      </c>
      <c r="H517" t="s">
        <v>163</v>
      </c>
      <c r="I517" t="s">
        <v>136</v>
      </c>
      <c r="J517" t="s">
        <v>137</v>
      </c>
      <c r="K517" t="s">
        <v>138</v>
      </c>
      <c r="L517" t="s">
        <v>1726</v>
      </c>
      <c r="M517" t="s">
        <v>1727</v>
      </c>
      <c r="N517">
        <v>2.056944444</v>
      </c>
      <c r="O517">
        <v>10</v>
      </c>
      <c r="P517">
        <v>385</v>
      </c>
      <c r="Q517">
        <v>290</v>
      </c>
      <c r="R517">
        <v>40</v>
      </c>
      <c r="S517">
        <v>21</v>
      </c>
      <c r="T517">
        <v>24</v>
      </c>
      <c r="U517">
        <v>0</v>
      </c>
      <c r="V517">
        <v>0</v>
      </c>
      <c r="W517">
        <v>6.7584508113899346</v>
      </c>
      <c r="X517">
        <v>148.84285814162951</v>
      </c>
      <c r="Y517">
        <v>284.66041229045834</v>
      </c>
      <c r="Z517">
        <v>48.707388279726963</v>
      </c>
      <c r="AA517">
        <v>601.80762673204026</v>
      </c>
      <c r="AB517">
        <v>32.962692844803207</v>
      </c>
      <c r="AC517">
        <v>0</v>
      </c>
      <c r="AD517">
        <v>0</v>
      </c>
      <c r="AE517">
        <v>1123.7394291000483</v>
      </c>
    </row>
    <row r="518" spans="1:31" x14ac:dyDescent="0.25">
      <c r="A518">
        <v>2234359</v>
      </c>
      <c r="B518">
        <v>1</v>
      </c>
      <c r="C518" t="s">
        <v>80</v>
      </c>
      <c r="D518" t="s">
        <v>108</v>
      </c>
      <c r="E518" t="s">
        <v>161</v>
      </c>
      <c r="F518" t="s">
        <v>1728</v>
      </c>
      <c r="G518" t="s">
        <v>174</v>
      </c>
      <c r="H518" t="s">
        <v>163</v>
      </c>
      <c r="I518" t="s">
        <v>261</v>
      </c>
      <c r="J518" t="s">
        <v>137</v>
      </c>
      <c r="K518" t="s">
        <v>138</v>
      </c>
      <c r="L518" t="s">
        <v>1729</v>
      </c>
      <c r="M518" t="s">
        <v>1730</v>
      </c>
      <c r="N518">
        <v>5.5555550000000002E-3</v>
      </c>
      <c r="O518">
        <v>0</v>
      </c>
      <c r="P518">
        <v>1830</v>
      </c>
      <c r="Q518">
        <v>0</v>
      </c>
      <c r="R518">
        <v>293</v>
      </c>
      <c r="S518">
        <v>13</v>
      </c>
      <c r="T518">
        <v>197</v>
      </c>
      <c r="U518">
        <v>0</v>
      </c>
      <c r="V518">
        <v>0</v>
      </c>
      <c r="W518">
        <v>0</v>
      </c>
      <c r="X518">
        <v>0.98676852398600068</v>
      </c>
      <c r="Y518">
        <v>0</v>
      </c>
      <c r="Z518">
        <v>0.10928777874350003</v>
      </c>
      <c r="AA518">
        <v>0.1820338581759334</v>
      </c>
      <c r="AB518">
        <v>0.40956806233904447</v>
      </c>
      <c r="AC518">
        <v>0</v>
      </c>
      <c r="AD518">
        <v>0</v>
      </c>
      <c r="AE518">
        <v>1.6876582232444786</v>
      </c>
    </row>
    <row r="519" spans="1:31" x14ac:dyDescent="0.25">
      <c r="A519">
        <v>2235000</v>
      </c>
      <c r="B519">
        <v>1</v>
      </c>
      <c r="C519" t="s">
        <v>80</v>
      </c>
      <c r="D519" t="s">
        <v>96</v>
      </c>
      <c r="E519" t="s">
        <v>182</v>
      </c>
      <c r="F519" t="s">
        <v>1731</v>
      </c>
      <c r="G519" t="s">
        <v>319</v>
      </c>
      <c r="H519" t="s">
        <v>163</v>
      </c>
      <c r="I519" t="s">
        <v>136</v>
      </c>
      <c r="J519" t="s">
        <v>137</v>
      </c>
      <c r="K519" t="s">
        <v>138</v>
      </c>
      <c r="L519" t="s">
        <v>1732</v>
      </c>
      <c r="M519" t="s">
        <v>1733</v>
      </c>
      <c r="N519">
        <v>3.1641666659999999</v>
      </c>
      <c r="O519">
        <v>0</v>
      </c>
      <c r="P519">
        <v>211</v>
      </c>
      <c r="Q519">
        <v>0</v>
      </c>
      <c r="R519">
        <v>0</v>
      </c>
      <c r="S519">
        <v>0</v>
      </c>
      <c r="T519">
        <v>15</v>
      </c>
      <c r="U519">
        <v>0</v>
      </c>
      <c r="V519">
        <v>0</v>
      </c>
      <c r="W519">
        <v>0</v>
      </c>
      <c r="X519">
        <v>198.04153551621192</v>
      </c>
      <c r="Y519">
        <v>0</v>
      </c>
      <c r="Z519">
        <v>0</v>
      </c>
      <c r="AA519">
        <v>0</v>
      </c>
      <c r="AB519">
        <v>15.712882206070503</v>
      </c>
      <c r="AC519">
        <v>0</v>
      </c>
      <c r="AD519">
        <v>0</v>
      </c>
      <c r="AE519">
        <v>213.75441772228243</v>
      </c>
    </row>
    <row r="520" spans="1:31" x14ac:dyDescent="0.25">
      <c r="A520">
        <v>2234728</v>
      </c>
      <c r="B520">
        <v>1</v>
      </c>
      <c r="C520" t="s">
        <v>80</v>
      </c>
      <c r="D520" t="s">
        <v>98</v>
      </c>
      <c r="E520" t="s">
        <v>132</v>
      </c>
      <c r="F520" t="s">
        <v>1734</v>
      </c>
      <c r="G520" t="s">
        <v>148</v>
      </c>
      <c r="H520" t="s">
        <v>135</v>
      </c>
      <c r="I520" t="s">
        <v>136</v>
      </c>
      <c r="J520" t="s">
        <v>137</v>
      </c>
      <c r="K520" t="s">
        <v>138</v>
      </c>
      <c r="L520" t="s">
        <v>1735</v>
      </c>
      <c r="M520" t="s">
        <v>1736</v>
      </c>
      <c r="N520">
        <v>0.74527777699999997</v>
      </c>
      <c r="O520">
        <v>0</v>
      </c>
      <c r="P520">
        <v>0</v>
      </c>
      <c r="Q520">
        <v>0</v>
      </c>
      <c r="R520">
        <v>1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0.69662977852607999</v>
      </c>
      <c r="AA520">
        <v>0</v>
      </c>
      <c r="AB520">
        <v>0</v>
      </c>
      <c r="AC520">
        <v>0</v>
      </c>
      <c r="AD520">
        <v>0</v>
      </c>
      <c r="AE520">
        <v>0.69662977852607999</v>
      </c>
    </row>
    <row r="521" spans="1:31" x14ac:dyDescent="0.25">
      <c r="A521">
        <v>2234857</v>
      </c>
      <c r="B521">
        <v>1</v>
      </c>
      <c r="C521" t="s">
        <v>80</v>
      </c>
      <c r="D521" t="s">
        <v>104</v>
      </c>
      <c r="E521" t="s">
        <v>132</v>
      </c>
      <c r="F521" t="s">
        <v>1737</v>
      </c>
      <c r="G521" t="s">
        <v>148</v>
      </c>
      <c r="H521" t="s">
        <v>135</v>
      </c>
      <c r="I521" t="s">
        <v>136</v>
      </c>
      <c r="J521" t="s">
        <v>137</v>
      </c>
      <c r="K521" t="s">
        <v>138</v>
      </c>
      <c r="L521" t="s">
        <v>1738</v>
      </c>
      <c r="M521" t="s">
        <v>1739</v>
      </c>
      <c r="N521">
        <v>2.9855555549999999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1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7.2594649512560019E-2</v>
      </c>
      <c r="AC521">
        <v>0</v>
      </c>
      <c r="AD521">
        <v>0</v>
      </c>
      <c r="AE521">
        <v>7.2594649512560019E-2</v>
      </c>
    </row>
    <row r="522" spans="1:31" x14ac:dyDescent="0.25">
      <c r="A522">
        <v>2234920</v>
      </c>
      <c r="B522">
        <v>1</v>
      </c>
      <c r="C522" t="s">
        <v>80</v>
      </c>
      <c r="D522" t="s">
        <v>98</v>
      </c>
      <c r="E522" t="s">
        <v>141</v>
      </c>
      <c r="F522" t="s">
        <v>1740</v>
      </c>
      <c r="G522" t="s">
        <v>187</v>
      </c>
      <c r="H522" t="s">
        <v>135</v>
      </c>
      <c r="I522" t="s">
        <v>136</v>
      </c>
      <c r="J522" t="s">
        <v>137</v>
      </c>
      <c r="K522" t="s">
        <v>138</v>
      </c>
      <c r="L522" t="s">
        <v>1741</v>
      </c>
      <c r="M522" t="s">
        <v>1742</v>
      </c>
      <c r="N522">
        <v>5.3958333329999997</v>
      </c>
      <c r="O522">
        <v>0</v>
      </c>
      <c r="P522">
        <v>0</v>
      </c>
      <c r="Q522">
        <v>0</v>
      </c>
      <c r="R522">
        <v>12</v>
      </c>
      <c r="S522">
        <v>0</v>
      </c>
      <c r="T522">
        <v>4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25.006347017315484</v>
      </c>
      <c r="AA522">
        <v>0</v>
      </c>
      <c r="AB522">
        <v>6.4966409199328696</v>
      </c>
      <c r="AC522">
        <v>0</v>
      </c>
      <c r="AD522">
        <v>0</v>
      </c>
      <c r="AE522">
        <v>31.502987937248353</v>
      </c>
    </row>
    <row r="523" spans="1:31" x14ac:dyDescent="0.25">
      <c r="A523">
        <v>2234814</v>
      </c>
      <c r="B523">
        <v>1</v>
      </c>
      <c r="C523" t="s">
        <v>80</v>
      </c>
      <c r="D523" t="s">
        <v>108</v>
      </c>
      <c r="E523" t="s">
        <v>194</v>
      </c>
      <c r="F523" t="s">
        <v>1743</v>
      </c>
      <c r="G523" t="s">
        <v>472</v>
      </c>
      <c r="H523" t="s">
        <v>135</v>
      </c>
      <c r="I523" t="s">
        <v>136</v>
      </c>
      <c r="J523" t="s">
        <v>137</v>
      </c>
      <c r="K523" t="s">
        <v>138</v>
      </c>
      <c r="L523" t="s">
        <v>1744</v>
      </c>
      <c r="M523" t="s">
        <v>1745</v>
      </c>
      <c r="N523">
        <v>4.0552777769999997</v>
      </c>
      <c r="O523">
        <v>0</v>
      </c>
      <c r="P523">
        <v>16</v>
      </c>
      <c r="Q523">
        <v>0</v>
      </c>
      <c r="R523">
        <v>4</v>
      </c>
      <c r="S523">
        <v>0</v>
      </c>
      <c r="T523">
        <v>2</v>
      </c>
      <c r="U523">
        <v>0</v>
      </c>
      <c r="V523">
        <v>0</v>
      </c>
      <c r="W523">
        <v>0</v>
      </c>
      <c r="X523">
        <v>9.5809808360991724</v>
      </c>
      <c r="Y523">
        <v>0</v>
      </c>
      <c r="Z523">
        <v>1.3973321144003046</v>
      </c>
      <c r="AA523">
        <v>0</v>
      </c>
      <c r="AB523">
        <v>5.5558293189749151</v>
      </c>
      <c r="AC523">
        <v>0</v>
      </c>
      <c r="AD523">
        <v>0</v>
      </c>
      <c r="AE523">
        <v>16.534142269474394</v>
      </c>
    </row>
    <row r="524" spans="1:31" x14ac:dyDescent="0.25">
      <c r="A524">
        <v>2234671</v>
      </c>
      <c r="B524">
        <v>1</v>
      </c>
      <c r="C524" t="s">
        <v>80</v>
      </c>
      <c r="D524" t="s">
        <v>105</v>
      </c>
      <c r="E524" t="s">
        <v>132</v>
      </c>
      <c r="F524" t="s">
        <v>1746</v>
      </c>
      <c r="G524" t="s">
        <v>170</v>
      </c>
      <c r="H524" t="s">
        <v>135</v>
      </c>
      <c r="I524" t="s">
        <v>136</v>
      </c>
      <c r="J524" t="s">
        <v>137</v>
      </c>
      <c r="K524" t="s">
        <v>138</v>
      </c>
      <c r="L524" t="s">
        <v>1747</v>
      </c>
      <c r="M524" t="s">
        <v>1748</v>
      </c>
      <c r="N524">
        <v>2.6936111110000001</v>
      </c>
      <c r="O524">
        <v>0</v>
      </c>
      <c r="P524">
        <v>4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2.4922063463840978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2.4922063463840978</v>
      </c>
    </row>
    <row r="525" spans="1:31" x14ac:dyDescent="0.25">
      <c r="A525">
        <v>2234422</v>
      </c>
      <c r="B525">
        <v>1</v>
      </c>
      <c r="C525" t="s">
        <v>80</v>
      </c>
      <c r="D525" t="s">
        <v>104</v>
      </c>
      <c r="E525" t="s">
        <v>273</v>
      </c>
      <c r="F525" t="s">
        <v>551</v>
      </c>
      <c r="G525" t="s">
        <v>174</v>
      </c>
      <c r="H525" t="s">
        <v>163</v>
      </c>
      <c r="I525" t="s">
        <v>136</v>
      </c>
      <c r="J525" t="s">
        <v>137</v>
      </c>
      <c r="K525" t="s">
        <v>138</v>
      </c>
      <c r="L525" t="s">
        <v>1749</v>
      </c>
      <c r="M525" t="s">
        <v>1750</v>
      </c>
      <c r="N525">
        <v>4.5538888880000004</v>
      </c>
      <c r="O525">
        <v>3</v>
      </c>
      <c r="P525">
        <v>1032</v>
      </c>
      <c r="Q525">
        <v>26</v>
      </c>
      <c r="R525">
        <v>51</v>
      </c>
      <c r="S525">
        <v>15</v>
      </c>
      <c r="T525">
        <v>238</v>
      </c>
      <c r="U525">
        <v>2</v>
      </c>
      <c r="V525">
        <v>0</v>
      </c>
      <c r="W525">
        <v>6.5547307729005659</v>
      </c>
      <c r="X525">
        <v>1360.6305807874248</v>
      </c>
      <c r="Y525">
        <v>321.45752931988221</v>
      </c>
      <c r="Z525">
        <v>159.40855156841496</v>
      </c>
      <c r="AA525">
        <v>579.45081026159073</v>
      </c>
      <c r="AB525">
        <v>707.70834387729337</v>
      </c>
      <c r="AC525">
        <v>763.24745039420009</v>
      </c>
      <c r="AD525">
        <v>0</v>
      </c>
      <c r="AE525">
        <v>3898.4579969817069</v>
      </c>
    </row>
    <row r="526" spans="1:31" x14ac:dyDescent="0.25">
      <c r="A526">
        <v>2234963</v>
      </c>
      <c r="B526">
        <v>1</v>
      </c>
      <c r="C526" t="s">
        <v>80</v>
      </c>
      <c r="D526" t="s">
        <v>87</v>
      </c>
      <c r="E526" t="s">
        <v>132</v>
      </c>
      <c r="F526" t="s">
        <v>1751</v>
      </c>
      <c r="G526" t="s">
        <v>134</v>
      </c>
      <c r="H526" t="s">
        <v>135</v>
      </c>
      <c r="I526" t="s">
        <v>136</v>
      </c>
      <c r="J526" t="s">
        <v>137</v>
      </c>
      <c r="K526" t="s">
        <v>138</v>
      </c>
      <c r="L526" t="s">
        <v>1752</v>
      </c>
      <c r="M526" t="s">
        <v>1753</v>
      </c>
      <c r="N526">
        <v>1.1975</v>
      </c>
      <c r="O526">
        <v>0</v>
      </c>
      <c r="P526">
        <v>1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0.64742619685076663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0.64742619685076663</v>
      </c>
    </row>
    <row r="527" spans="1:31" x14ac:dyDescent="0.25">
      <c r="A527">
        <v>2235029</v>
      </c>
      <c r="B527">
        <v>1</v>
      </c>
      <c r="C527" t="s">
        <v>80</v>
      </c>
      <c r="D527" t="s">
        <v>97</v>
      </c>
      <c r="E527" t="s">
        <v>273</v>
      </c>
      <c r="F527" t="s">
        <v>1754</v>
      </c>
      <c r="G527" t="s">
        <v>174</v>
      </c>
      <c r="H527" t="s">
        <v>163</v>
      </c>
      <c r="I527" t="s">
        <v>136</v>
      </c>
      <c r="J527" t="s">
        <v>137</v>
      </c>
      <c r="K527" t="s">
        <v>138</v>
      </c>
      <c r="L527" t="s">
        <v>1755</v>
      </c>
      <c r="M527" t="s">
        <v>1756</v>
      </c>
      <c r="N527">
        <v>0.36916666599999998</v>
      </c>
      <c r="O527">
        <v>4</v>
      </c>
      <c r="P527">
        <v>1514</v>
      </c>
      <c r="Q527">
        <v>5</v>
      </c>
      <c r="R527">
        <v>68</v>
      </c>
      <c r="S527">
        <v>16</v>
      </c>
      <c r="T527">
        <v>143</v>
      </c>
      <c r="U527">
        <v>0</v>
      </c>
      <c r="V527">
        <v>0</v>
      </c>
      <c r="W527">
        <v>15.646703132153496</v>
      </c>
      <c r="X527">
        <v>183.47073880269997</v>
      </c>
      <c r="Y527">
        <v>0.52894145083948008</v>
      </c>
      <c r="Z527">
        <v>5.263245499930389</v>
      </c>
      <c r="AA527">
        <v>74.481772664373992</v>
      </c>
      <c r="AB527">
        <v>25.62761215376975</v>
      </c>
      <c r="AC527">
        <v>0</v>
      </c>
      <c r="AD527">
        <v>0</v>
      </c>
      <c r="AE527">
        <v>305.01901370376709</v>
      </c>
    </row>
    <row r="528" spans="1:31" x14ac:dyDescent="0.25">
      <c r="A528">
        <v>2235006</v>
      </c>
      <c r="B528">
        <v>1</v>
      </c>
      <c r="C528" t="s">
        <v>80</v>
      </c>
      <c r="D528" t="s">
        <v>107</v>
      </c>
      <c r="E528" t="s">
        <v>194</v>
      </c>
      <c r="F528" t="s">
        <v>1757</v>
      </c>
      <c r="G528" t="s">
        <v>179</v>
      </c>
      <c r="H528" t="s">
        <v>135</v>
      </c>
      <c r="I528" t="s">
        <v>136</v>
      </c>
      <c r="J528" t="s">
        <v>137</v>
      </c>
      <c r="K528" t="s">
        <v>138</v>
      </c>
      <c r="L528" t="s">
        <v>1758</v>
      </c>
      <c r="M528" t="s">
        <v>1759</v>
      </c>
      <c r="N528">
        <v>1.1416666660000001</v>
      </c>
      <c r="O528">
        <v>0</v>
      </c>
      <c r="P528">
        <v>42</v>
      </c>
      <c r="Q528">
        <v>0</v>
      </c>
      <c r="R528">
        <v>0</v>
      </c>
      <c r="S528">
        <v>0</v>
      </c>
      <c r="T528">
        <v>25</v>
      </c>
      <c r="U528">
        <v>0</v>
      </c>
      <c r="V528">
        <v>0</v>
      </c>
      <c r="W528">
        <v>0</v>
      </c>
      <c r="X528">
        <v>6.4513977087566765</v>
      </c>
      <c r="Y528">
        <v>0</v>
      </c>
      <c r="Z528">
        <v>0</v>
      </c>
      <c r="AA528">
        <v>0</v>
      </c>
      <c r="AB528">
        <v>1.697582672193275</v>
      </c>
      <c r="AC528">
        <v>0</v>
      </c>
      <c r="AD528">
        <v>0</v>
      </c>
      <c r="AE528">
        <v>8.1489803809499506</v>
      </c>
    </row>
    <row r="529" spans="1:31" x14ac:dyDescent="0.25">
      <c r="A529">
        <v>2235075</v>
      </c>
      <c r="B529">
        <v>1</v>
      </c>
      <c r="C529" t="s">
        <v>81</v>
      </c>
      <c r="D529" t="s">
        <v>112</v>
      </c>
      <c r="E529" t="s">
        <v>177</v>
      </c>
      <c r="F529" t="s">
        <v>1760</v>
      </c>
      <c r="G529" t="s">
        <v>152</v>
      </c>
      <c r="H529" t="s">
        <v>135</v>
      </c>
      <c r="I529" t="s">
        <v>136</v>
      </c>
      <c r="J529" t="s">
        <v>137</v>
      </c>
      <c r="K529" t="s">
        <v>138</v>
      </c>
      <c r="L529" t="s">
        <v>1761</v>
      </c>
      <c r="M529" t="s">
        <v>1762</v>
      </c>
      <c r="N529">
        <v>2.4997222219999999</v>
      </c>
      <c r="O529">
        <v>0</v>
      </c>
      <c r="P529">
        <v>49</v>
      </c>
      <c r="Q529">
        <v>0</v>
      </c>
      <c r="R529">
        <v>0</v>
      </c>
      <c r="S529">
        <v>0</v>
      </c>
      <c r="T529">
        <v>20</v>
      </c>
      <c r="U529">
        <v>0</v>
      </c>
      <c r="V529">
        <v>0</v>
      </c>
      <c r="W529">
        <v>0</v>
      </c>
      <c r="X529">
        <v>20.551919324239172</v>
      </c>
      <c r="Y529">
        <v>0</v>
      </c>
      <c r="Z529">
        <v>0</v>
      </c>
      <c r="AA529">
        <v>0</v>
      </c>
      <c r="AB529">
        <v>21.165352385005018</v>
      </c>
      <c r="AC529">
        <v>0</v>
      </c>
      <c r="AD529">
        <v>0</v>
      </c>
      <c r="AE529">
        <v>41.717271709244187</v>
      </c>
    </row>
    <row r="530" spans="1:31" x14ac:dyDescent="0.25">
      <c r="A530">
        <v>2234388</v>
      </c>
      <c r="B530">
        <v>1</v>
      </c>
      <c r="C530" t="s">
        <v>80</v>
      </c>
      <c r="D530" t="s">
        <v>106</v>
      </c>
      <c r="E530" t="s">
        <v>161</v>
      </c>
      <c r="F530" t="s">
        <v>1763</v>
      </c>
      <c r="G530" t="s">
        <v>174</v>
      </c>
      <c r="H530" t="s">
        <v>163</v>
      </c>
      <c r="I530" t="s">
        <v>136</v>
      </c>
      <c r="J530" t="s">
        <v>137</v>
      </c>
      <c r="K530" t="s">
        <v>138</v>
      </c>
      <c r="L530" t="s">
        <v>1764</v>
      </c>
      <c r="M530" t="s">
        <v>1765</v>
      </c>
      <c r="N530">
        <v>4.4611111110000001</v>
      </c>
      <c r="O530">
        <v>0</v>
      </c>
      <c r="P530">
        <v>1231</v>
      </c>
      <c r="Q530">
        <v>20</v>
      </c>
      <c r="R530">
        <v>153</v>
      </c>
      <c r="S530">
        <v>12</v>
      </c>
      <c r="T530">
        <v>254</v>
      </c>
      <c r="U530">
        <v>0</v>
      </c>
      <c r="V530">
        <v>0</v>
      </c>
      <c r="W530">
        <v>0</v>
      </c>
      <c r="X530">
        <v>856.56642764232231</v>
      </c>
      <c r="Y530">
        <v>15.461103398486308</v>
      </c>
      <c r="Z530">
        <v>94.778896323768166</v>
      </c>
      <c r="AA530">
        <v>76.137245378639889</v>
      </c>
      <c r="AB530">
        <v>357.37008978428923</v>
      </c>
      <c r="AC530">
        <v>0</v>
      </c>
      <c r="AD530">
        <v>0</v>
      </c>
      <c r="AE530">
        <v>1400.3137625275058</v>
      </c>
    </row>
    <row r="531" spans="1:31" x14ac:dyDescent="0.25">
      <c r="A531">
        <v>2235052</v>
      </c>
      <c r="B531">
        <v>1</v>
      </c>
      <c r="C531" t="s">
        <v>80</v>
      </c>
      <c r="D531" t="s">
        <v>104</v>
      </c>
      <c r="E531" t="s">
        <v>132</v>
      </c>
      <c r="F531" t="s">
        <v>1766</v>
      </c>
      <c r="G531" t="s">
        <v>148</v>
      </c>
      <c r="H531" t="s">
        <v>135</v>
      </c>
      <c r="I531" t="s">
        <v>136</v>
      </c>
      <c r="J531" t="s">
        <v>137</v>
      </c>
      <c r="K531" t="s">
        <v>138</v>
      </c>
      <c r="L531" t="s">
        <v>1767</v>
      </c>
      <c r="M531" t="s">
        <v>1768</v>
      </c>
      <c r="N531">
        <v>1.933333333</v>
      </c>
      <c r="O531">
        <v>0</v>
      </c>
      <c r="P531">
        <v>1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1.5058952578385334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1.5058952578385334</v>
      </c>
    </row>
    <row r="532" spans="1:31" x14ac:dyDescent="0.25">
      <c r="A532">
        <v>2234551</v>
      </c>
      <c r="B532">
        <v>1</v>
      </c>
      <c r="C532" t="s">
        <v>80</v>
      </c>
      <c r="D532" t="s">
        <v>96</v>
      </c>
      <c r="E532" t="s">
        <v>132</v>
      </c>
      <c r="F532" t="s">
        <v>1769</v>
      </c>
      <c r="G532" t="s">
        <v>170</v>
      </c>
      <c r="H532" t="s">
        <v>135</v>
      </c>
      <c r="I532" t="s">
        <v>136</v>
      </c>
      <c r="J532" t="s">
        <v>137</v>
      </c>
      <c r="K532" t="s">
        <v>138</v>
      </c>
      <c r="L532" t="s">
        <v>1770</v>
      </c>
      <c r="M532" t="s">
        <v>1771</v>
      </c>
      <c r="N532">
        <v>1.6177777769999999</v>
      </c>
      <c r="O532">
        <v>0</v>
      </c>
      <c r="P532">
        <v>1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4.3177924260333331E-2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4.3177924260333331E-2</v>
      </c>
    </row>
    <row r="533" spans="1:31" x14ac:dyDescent="0.25">
      <c r="A533">
        <v>2234843</v>
      </c>
      <c r="B533">
        <v>1</v>
      </c>
      <c r="C533" t="s">
        <v>81</v>
      </c>
      <c r="D533" t="s">
        <v>113</v>
      </c>
      <c r="E533" t="s">
        <v>182</v>
      </c>
      <c r="F533" t="s">
        <v>1772</v>
      </c>
      <c r="G533" t="s">
        <v>174</v>
      </c>
      <c r="H533" t="s">
        <v>163</v>
      </c>
      <c r="I533" t="s">
        <v>136</v>
      </c>
      <c r="J533" t="s">
        <v>137</v>
      </c>
      <c r="K533" t="s">
        <v>138</v>
      </c>
      <c r="L533" t="s">
        <v>1773</v>
      </c>
      <c r="M533" t="s">
        <v>1774</v>
      </c>
      <c r="N533">
        <v>0.97611111100000003</v>
      </c>
      <c r="O533">
        <v>0</v>
      </c>
      <c r="P533">
        <v>751</v>
      </c>
      <c r="Q533">
        <v>1</v>
      </c>
      <c r="R533">
        <v>20</v>
      </c>
      <c r="S533">
        <v>1</v>
      </c>
      <c r="T533">
        <v>101</v>
      </c>
      <c r="U533">
        <v>1</v>
      </c>
      <c r="V533">
        <v>0</v>
      </c>
      <c r="W533">
        <v>0</v>
      </c>
      <c r="X533">
        <v>120.04328107006484</v>
      </c>
      <c r="Y533">
        <v>0.22393344077117999</v>
      </c>
      <c r="Z533">
        <v>5.0399492419352807</v>
      </c>
      <c r="AA533">
        <v>12.895934090813199</v>
      </c>
      <c r="AB533">
        <v>57.002700593183462</v>
      </c>
      <c r="AC533">
        <v>146.60436326119518</v>
      </c>
      <c r="AD533">
        <v>0</v>
      </c>
      <c r="AE533">
        <v>341.81016169796317</v>
      </c>
    </row>
    <row r="534" spans="1:31" x14ac:dyDescent="0.25">
      <c r="A534">
        <v>2234448</v>
      </c>
      <c r="B534">
        <v>1</v>
      </c>
      <c r="C534" t="s">
        <v>80</v>
      </c>
      <c r="D534" t="s">
        <v>98</v>
      </c>
      <c r="E534" t="s">
        <v>141</v>
      </c>
      <c r="F534" t="s">
        <v>142</v>
      </c>
      <c r="G534" t="s">
        <v>143</v>
      </c>
      <c r="H534" t="s">
        <v>135</v>
      </c>
      <c r="I534" t="s">
        <v>136</v>
      </c>
      <c r="J534" t="s">
        <v>137</v>
      </c>
      <c r="K534" t="s">
        <v>144</v>
      </c>
      <c r="L534" t="s">
        <v>1775</v>
      </c>
      <c r="M534" t="s">
        <v>1776</v>
      </c>
      <c r="N534">
        <v>1.801111111</v>
      </c>
      <c r="O534">
        <v>0</v>
      </c>
      <c r="P534">
        <v>333</v>
      </c>
      <c r="Q534">
        <v>0</v>
      </c>
      <c r="R534">
        <v>0</v>
      </c>
      <c r="S534">
        <v>0</v>
      </c>
      <c r="T534">
        <v>11</v>
      </c>
      <c r="U534">
        <v>0</v>
      </c>
      <c r="V534">
        <v>0</v>
      </c>
      <c r="W534">
        <v>0</v>
      </c>
      <c r="X534">
        <v>163.79042526496676</v>
      </c>
      <c r="Y534">
        <v>0</v>
      </c>
      <c r="Z534">
        <v>0</v>
      </c>
      <c r="AA534">
        <v>0</v>
      </c>
      <c r="AB534">
        <v>15.851843113493301</v>
      </c>
      <c r="AC534">
        <v>0</v>
      </c>
      <c r="AD534">
        <v>0</v>
      </c>
      <c r="AE534">
        <v>179.64226837846005</v>
      </c>
    </row>
    <row r="535" spans="1:31" x14ac:dyDescent="0.25">
      <c r="A535">
        <v>2234923</v>
      </c>
      <c r="B535">
        <v>1</v>
      </c>
      <c r="C535" t="s">
        <v>80</v>
      </c>
      <c r="D535" t="s">
        <v>96</v>
      </c>
      <c r="E535" t="s">
        <v>132</v>
      </c>
      <c r="F535" t="s">
        <v>1777</v>
      </c>
      <c r="G535" t="s">
        <v>134</v>
      </c>
      <c r="H535" t="s">
        <v>135</v>
      </c>
      <c r="I535" t="s">
        <v>136</v>
      </c>
      <c r="J535" t="s">
        <v>137</v>
      </c>
      <c r="K535" t="s">
        <v>138</v>
      </c>
      <c r="L535" t="s">
        <v>1778</v>
      </c>
      <c r="M535" t="s">
        <v>1779</v>
      </c>
      <c r="N535">
        <v>7.6475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1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0.43406138582100001</v>
      </c>
      <c r="AC535">
        <v>0</v>
      </c>
      <c r="AD535">
        <v>0</v>
      </c>
      <c r="AE535">
        <v>0.43406138582100001</v>
      </c>
    </row>
    <row r="536" spans="1:31" x14ac:dyDescent="0.25">
      <c r="A536">
        <v>2234425</v>
      </c>
      <c r="B536">
        <v>1</v>
      </c>
      <c r="C536" t="s">
        <v>80</v>
      </c>
      <c r="D536" t="s">
        <v>99</v>
      </c>
      <c r="E536" t="s">
        <v>194</v>
      </c>
      <c r="F536" t="s">
        <v>1780</v>
      </c>
      <c r="G536" t="s">
        <v>390</v>
      </c>
      <c r="H536" t="s">
        <v>135</v>
      </c>
      <c r="I536" t="s">
        <v>136</v>
      </c>
      <c r="J536" t="s">
        <v>137</v>
      </c>
      <c r="K536" t="s">
        <v>138</v>
      </c>
      <c r="L536" t="s">
        <v>1781</v>
      </c>
      <c r="M536" t="s">
        <v>1782</v>
      </c>
      <c r="N536">
        <v>2.2516666660000002</v>
      </c>
      <c r="O536">
        <v>0</v>
      </c>
      <c r="P536">
        <v>46</v>
      </c>
      <c r="Q536">
        <v>0</v>
      </c>
      <c r="R536">
        <v>0</v>
      </c>
      <c r="S536">
        <v>0</v>
      </c>
      <c r="T536">
        <v>5</v>
      </c>
      <c r="U536">
        <v>0</v>
      </c>
      <c r="V536">
        <v>0</v>
      </c>
      <c r="W536">
        <v>0</v>
      </c>
      <c r="X536">
        <v>20.937000519257111</v>
      </c>
      <c r="Y536">
        <v>0</v>
      </c>
      <c r="Z536">
        <v>0</v>
      </c>
      <c r="AA536">
        <v>0</v>
      </c>
      <c r="AB536">
        <v>12.684915005118615</v>
      </c>
      <c r="AC536">
        <v>0</v>
      </c>
      <c r="AD536">
        <v>0</v>
      </c>
      <c r="AE536">
        <v>33.621915524375723</v>
      </c>
    </row>
    <row r="537" spans="1:31" x14ac:dyDescent="0.25">
      <c r="A537">
        <v>2235089</v>
      </c>
      <c r="B537">
        <v>1</v>
      </c>
      <c r="C537" t="s">
        <v>81</v>
      </c>
      <c r="D537" t="s">
        <v>122</v>
      </c>
      <c r="E537" t="s">
        <v>161</v>
      </c>
      <c r="F537" t="s">
        <v>1783</v>
      </c>
      <c r="G537" t="s">
        <v>174</v>
      </c>
      <c r="H537" t="s">
        <v>163</v>
      </c>
      <c r="I537" t="s">
        <v>136</v>
      </c>
      <c r="J537" t="s">
        <v>137</v>
      </c>
      <c r="K537" t="s">
        <v>138</v>
      </c>
      <c r="L537" t="s">
        <v>1784</v>
      </c>
      <c r="M537" t="s">
        <v>1785</v>
      </c>
      <c r="N537">
        <v>0.87027777699999997</v>
      </c>
      <c r="O537">
        <v>1</v>
      </c>
      <c r="P537">
        <v>513</v>
      </c>
      <c r="Q537">
        <v>4</v>
      </c>
      <c r="R537">
        <v>0</v>
      </c>
      <c r="S537">
        <v>3</v>
      </c>
      <c r="T537">
        <v>22</v>
      </c>
      <c r="U537">
        <v>1</v>
      </c>
      <c r="V537">
        <v>0</v>
      </c>
      <c r="W537">
        <v>8.5709172655765553E-2</v>
      </c>
      <c r="X537">
        <v>34.181359596762071</v>
      </c>
      <c r="Y537">
        <v>2.8326410761185601</v>
      </c>
      <c r="Z537">
        <v>0</v>
      </c>
      <c r="AA537">
        <v>11.197489888689564</v>
      </c>
      <c r="AB537">
        <v>2.1990880519755622</v>
      </c>
      <c r="AC537">
        <v>2.05124565310091</v>
      </c>
      <c r="AD537">
        <v>0</v>
      </c>
      <c r="AE537">
        <v>52.547533439302441</v>
      </c>
    </row>
    <row r="538" spans="1:31" x14ac:dyDescent="0.25">
      <c r="A538">
        <v>2234946</v>
      </c>
      <c r="B538">
        <v>1</v>
      </c>
      <c r="C538" t="s">
        <v>80</v>
      </c>
      <c r="D538" t="s">
        <v>88</v>
      </c>
      <c r="E538" t="s">
        <v>132</v>
      </c>
      <c r="F538" t="s">
        <v>1786</v>
      </c>
      <c r="G538" t="s">
        <v>134</v>
      </c>
      <c r="H538" t="s">
        <v>135</v>
      </c>
      <c r="I538" t="s">
        <v>136</v>
      </c>
      <c r="J538" t="s">
        <v>137</v>
      </c>
      <c r="K538" t="s">
        <v>138</v>
      </c>
      <c r="L538" t="s">
        <v>1787</v>
      </c>
      <c r="M538" t="s">
        <v>1788</v>
      </c>
      <c r="N538">
        <v>1.9469444440000001</v>
      </c>
      <c r="O538">
        <v>0</v>
      </c>
      <c r="P538">
        <v>1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</row>
    <row r="539" spans="1:31" x14ac:dyDescent="0.25">
      <c r="A539">
        <v>2234637</v>
      </c>
      <c r="B539">
        <v>1</v>
      </c>
      <c r="C539" t="s">
        <v>81</v>
      </c>
      <c r="D539" t="s">
        <v>124</v>
      </c>
      <c r="E539" t="s">
        <v>161</v>
      </c>
      <c r="F539" t="s">
        <v>1789</v>
      </c>
      <c r="G539" t="s">
        <v>174</v>
      </c>
      <c r="H539" t="s">
        <v>163</v>
      </c>
      <c r="I539" t="s">
        <v>136</v>
      </c>
      <c r="J539" t="s">
        <v>137</v>
      </c>
      <c r="K539" t="s">
        <v>138</v>
      </c>
      <c r="L539" t="s">
        <v>1790</v>
      </c>
      <c r="M539" t="s">
        <v>1791</v>
      </c>
      <c r="N539">
        <v>1.4</v>
      </c>
      <c r="O539">
        <v>10</v>
      </c>
      <c r="P539">
        <v>447</v>
      </c>
      <c r="Q539">
        <v>290</v>
      </c>
      <c r="R539">
        <v>41</v>
      </c>
      <c r="S539">
        <v>21</v>
      </c>
      <c r="T539">
        <v>29</v>
      </c>
      <c r="U539">
        <v>0</v>
      </c>
      <c r="V539">
        <v>0</v>
      </c>
      <c r="W539">
        <v>4.7474861951274505</v>
      </c>
      <c r="X539">
        <v>113.09859969646311</v>
      </c>
      <c r="Y539">
        <v>195.1489782763727</v>
      </c>
      <c r="Z539">
        <v>38.083726312545465</v>
      </c>
      <c r="AA539">
        <v>435.75087901225282</v>
      </c>
      <c r="AB539">
        <v>24.558123512286471</v>
      </c>
      <c r="AC539">
        <v>0</v>
      </c>
      <c r="AD539">
        <v>0</v>
      </c>
      <c r="AE539">
        <v>811.38779300504802</v>
      </c>
    </row>
    <row r="540" spans="1:31" x14ac:dyDescent="0.25">
      <c r="A540">
        <v>2234903</v>
      </c>
      <c r="B540">
        <v>1</v>
      </c>
      <c r="C540" t="s">
        <v>80</v>
      </c>
      <c r="D540" t="s">
        <v>106</v>
      </c>
      <c r="E540" t="s">
        <v>161</v>
      </c>
      <c r="F540" t="s">
        <v>1792</v>
      </c>
      <c r="G540" t="s">
        <v>174</v>
      </c>
      <c r="H540" t="s">
        <v>163</v>
      </c>
      <c r="I540" t="s">
        <v>136</v>
      </c>
      <c r="J540" t="s">
        <v>137</v>
      </c>
      <c r="K540" t="s">
        <v>138</v>
      </c>
      <c r="L540" t="s">
        <v>1793</v>
      </c>
      <c r="M540" t="s">
        <v>1794</v>
      </c>
      <c r="N540">
        <v>0.36222222199999998</v>
      </c>
      <c r="O540">
        <v>0</v>
      </c>
      <c r="P540">
        <v>2228</v>
      </c>
      <c r="Q540">
        <v>20</v>
      </c>
      <c r="R540">
        <v>204</v>
      </c>
      <c r="S540">
        <v>20</v>
      </c>
      <c r="T540">
        <v>325</v>
      </c>
      <c r="U540">
        <v>0</v>
      </c>
      <c r="V540">
        <v>0</v>
      </c>
      <c r="W540">
        <v>0</v>
      </c>
      <c r="X540">
        <v>147.49782004585859</v>
      </c>
      <c r="Y540">
        <v>12.201147099694712</v>
      </c>
      <c r="Z540">
        <v>48.841017102547845</v>
      </c>
      <c r="AA540">
        <v>18.461991456478255</v>
      </c>
      <c r="AB540">
        <v>50.634307045668457</v>
      </c>
      <c r="AC540">
        <v>0</v>
      </c>
      <c r="AD540">
        <v>0</v>
      </c>
      <c r="AE540">
        <v>277.63628275024786</v>
      </c>
    </row>
    <row r="541" spans="1:31" x14ac:dyDescent="0.25">
      <c r="A541">
        <v>2234405</v>
      </c>
      <c r="B541">
        <v>1</v>
      </c>
      <c r="C541" t="s">
        <v>81</v>
      </c>
      <c r="D541" t="s">
        <v>117</v>
      </c>
      <c r="E541" t="s">
        <v>132</v>
      </c>
      <c r="F541" t="s">
        <v>1795</v>
      </c>
      <c r="G541" t="s">
        <v>148</v>
      </c>
      <c r="H541" t="s">
        <v>135</v>
      </c>
      <c r="I541" t="s">
        <v>136</v>
      </c>
      <c r="J541" t="s">
        <v>137</v>
      </c>
      <c r="K541" t="s">
        <v>138</v>
      </c>
      <c r="L541" t="s">
        <v>1796</v>
      </c>
      <c r="M541" t="s">
        <v>1797</v>
      </c>
      <c r="N541">
        <v>2.6094444440000002</v>
      </c>
      <c r="O541">
        <v>0</v>
      </c>
      <c r="P541">
        <v>1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0.29654570537202335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0.29654570537202335</v>
      </c>
    </row>
    <row r="542" spans="1:31" x14ac:dyDescent="0.25">
      <c r="A542">
        <v>2234780</v>
      </c>
      <c r="B542">
        <v>1</v>
      </c>
      <c r="C542" t="s">
        <v>81</v>
      </c>
      <c r="D542" t="s">
        <v>113</v>
      </c>
      <c r="E542" t="s">
        <v>194</v>
      </c>
      <c r="F542" t="s">
        <v>1798</v>
      </c>
      <c r="G542" t="s">
        <v>179</v>
      </c>
      <c r="H542" t="s">
        <v>135</v>
      </c>
      <c r="I542" t="s">
        <v>136</v>
      </c>
      <c r="J542" t="s">
        <v>137</v>
      </c>
      <c r="K542" t="s">
        <v>138</v>
      </c>
      <c r="L542" t="s">
        <v>1799</v>
      </c>
      <c r="M542" t="s">
        <v>1800</v>
      </c>
      <c r="N542">
        <v>1.726388888</v>
      </c>
      <c r="O542">
        <v>0</v>
      </c>
      <c r="P542">
        <v>5</v>
      </c>
      <c r="Q542">
        <v>0</v>
      </c>
      <c r="R542">
        <v>3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0.20594498337622219</v>
      </c>
      <c r="Y542">
        <v>0</v>
      </c>
      <c r="Z542">
        <v>0.44280749876362224</v>
      </c>
      <c r="AA542">
        <v>0</v>
      </c>
      <c r="AB542">
        <v>0</v>
      </c>
      <c r="AC542">
        <v>0</v>
      </c>
      <c r="AD542">
        <v>0</v>
      </c>
      <c r="AE542">
        <v>0.64875248213984449</v>
      </c>
    </row>
    <row r="543" spans="1:31" x14ac:dyDescent="0.25">
      <c r="A543">
        <v>2230571</v>
      </c>
      <c r="B543">
        <v>1</v>
      </c>
      <c r="C543" t="s">
        <v>81</v>
      </c>
      <c r="D543" t="s">
        <v>127</v>
      </c>
      <c r="E543" t="s">
        <v>182</v>
      </c>
      <c r="F543" t="s">
        <v>1801</v>
      </c>
      <c r="G543" t="s">
        <v>174</v>
      </c>
      <c r="H543" t="s">
        <v>163</v>
      </c>
      <c r="I543" t="s">
        <v>136</v>
      </c>
      <c r="J543" t="s">
        <v>137</v>
      </c>
      <c r="K543" t="s">
        <v>138</v>
      </c>
      <c r="L543" t="s">
        <v>1802</v>
      </c>
      <c r="M543" t="s">
        <v>1803</v>
      </c>
      <c r="N543">
        <v>2.8444444440000001</v>
      </c>
      <c r="O543">
        <v>4</v>
      </c>
      <c r="P543">
        <v>0</v>
      </c>
      <c r="Q543">
        <v>156</v>
      </c>
      <c r="R543">
        <v>6</v>
      </c>
      <c r="S543">
        <v>8</v>
      </c>
      <c r="T543">
        <v>0</v>
      </c>
      <c r="U543">
        <v>0</v>
      </c>
      <c r="V543">
        <v>0</v>
      </c>
      <c r="W543">
        <v>4.1229556009846116</v>
      </c>
      <c r="X543">
        <v>0</v>
      </c>
      <c r="Y543">
        <v>119.56405095656521</v>
      </c>
      <c r="Z543">
        <v>4.4577092640850005</v>
      </c>
      <c r="AA543">
        <v>38.196239179425042</v>
      </c>
      <c r="AB543">
        <v>0</v>
      </c>
      <c r="AC543">
        <v>0</v>
      </c>
      <c r="AD543">
        <v>0</v>
      </c>
      <c r="AE543">
        <v>166.34095500105988</v>
      </c>
    </row>
    <row r="544" spans="1:31" x14ac:dyDescent="0.25">
      <c r="A544">
        <v>2230425</v>
      </c>
      <c r="B544">
        <v>1</v>
      </c>
      <c r="C544" t="s">
        <v>80</v>
      </c>
      <c r="D544" t="s">
        <v>85</v>
      </c>
      <c r="E544" t="s">
        <v>132</v>
      </c>
      <c r="F544" t="s">
        <v>1804</v>
      </c>
      <c r="G544" t="s">
        <v>170</v>
      </c>
      <c r="H544" t="s">
        <v>135</v>
      </c>
      <c r="I544" t="s">
        <v>136</v>
      </c>
      <c r="J544" t="s">
        <v>137</v>
      </c>
      <c r="K544" t="s">
        <v>138</v>
      </c>
      <c r="L544" t="s">
        <v>1805</v>
      </c>
      <c r="M544" t="s">
        <v>1806</v>
      </c>
      <c r="N544">
        <v>3.7813888879999999</v>
      </c>
      <c r="O544">
        <v>0</v>
      </c>
      <c r="P544">
        <v>9</v>
      </c>
      <c r="Q544">
        <v>0</v>
      </c>
      <c r="R544">
        <v>0</v>
      </c>
      <c r="S544">
        <v>0</v>
      </c>
      <c r="T544">
        <v>2</v>
      </c>
      <c r="U544">
        <v>0</v>
      </c>
      <c r="V544">
        <v>0</v>
      </c>
      <c r="W544">
        <v>0</v>
      </c>
      <c r="X544">
        <v>11.251038411747402</v>
      </c>
      <c r="Y544">
        <v>0</v>
      </c>
      <c r="Z544">
        <v>0</v>
      </c>
      <c r="AA544">
        <v>0</v>
      </c>
      <c r="AB544">
        <v>8.4994193507189983</v>
      </c>
      <c r="AC544">
        <v>0</v>
      </c>
      <c r="AD544">
        <v>0</v>
      </c>
      <c r="AE544">
        <v>19.7504577624664</v>
      </c>
    </row>
    <row r="545" spans="1:31" x14ac:dyDescent="0.25">
      <c r="A545">
        <v>2230471</v>
      </c>
      <c r="B545">
        <v>1</v>
      </c>
      <c r="C545" t="s">
        <v>80</v>
      </c>
      <c r="D545" t="s">
        <v>107</v>
      </c>
      <c r="E545" t="s">
        <v>273</v>
      </c>
      <c r="F545" t="s">
        <v>1807</v>
      </c>
      <c r="G545" t="s">
        <v>174</v>
      </c>
      <c r="H545" t="s">
        <v>163</v>
      </c>
      <c r="I545" t="s">
        <v>136</v>
      </c>
      <c r="J545" t="s">
        <v>137</v>
      </c>
      <c r="K545" t="s">
        <v>138</v>
      </c>
      <c r="L545" t="s">
        <v>1808</v>
      </c>
      <c r="M545" t="s">
        <v>1809</v>
      </c>
      <c r="N545">
        <v>0.32166666599999999</v>
      </c>
      <c r="O545">
        <v>16</v>
      </c>
      <c r="P545">
        <v>8652</v>
      </c>
      <c r="Q545">
        <v>21</v>
      </c>
      <c r="R545">
        <v>86</v>
      </c>
      <c r="S545">
        <v>30</v>
      </c>
      <c r="T545">
        <v>518</v>
      </c>
      <c r="U545">
        <v>0</v>
      </c>
      <c r="V545">
        <v>11</v>
      </c>
      <c r="W545">
        <v>56.481618866610923</v>
      </c>
      <c r="X545">
        <v>530.10377943728986</v>
      </c>
      <c r="Y545">
        <v>4.2266131414925594</v>
      </c>
      <c r="Z545">
        <v>23.34890099428506</v>
      </c>
      <c r="AA545">
        <v>33.262258004550581</v>
      </c>
      <c r="AB545">
        <v>119.94571321277341</v>
      </c>
      <c r="AC545">
        <v>0</v>
      </c>
      <c r="AD545">
        <v>7.5113588696588405</v>
      </c>
      <c r="AE545">
        <v>774.88024252666116</v>
      </c>
    </row>
    <row r="546" spans="1:31" x14ac:dyDescent="0.25">
      <c r="A546">
        <v>2230222</v>
      </c>
      <c r="B546">
        <v>1</v>
      </c>
      <c r="C546" t="s">
        <v>80</v>
      </c>
      <c r="D546" t="s">
        <v>87</v>
      </c>
      <c r="E546" t="s">
        <v>132</v>
      </c>
      <c r="F546" t="s">
        <v>1810</v>
      </c>
      <c r="G546" t="s">
        <v>148</v>
      </c>
      <c r="H546" t="s">
        <v>135</v>
      </c>
      <c r="I546" t="s">
        <v>136</v>
      </c>
      <c r="J546" t="s">
        <v>137</v>
      </c>
      <c r="K546" t="s">
        <v>138</v>
      </c>
      <c r="L546" t="s">
        <v>1811</v>
      </c>
      <c r="M546" t="s">
        <v>1812</v>
      </c>
      <c r="N546">
        <v>3.4822222219999999</v>
      </c>
      <c r="O546">
        <v>0</v>
      </c>
      <c r="P546">
        <v>2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1.3844775044411115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1.3844775044411115</v>
      </c>
    </row>
    <row r="547" spans="1:31" x14ac:dyDescent="0.25">
      <c r="A547">
        <v>2230362</v>
      </c>
      <c r="B547">
        <v>1</v>
      </c>
      <c r="C547" t="s">
        <v>80</v>
      </c>
      <c r="D547" t="s">
        <v>108</v>
      </c>
      <c r="E547" t="s">
        <v>194</v>
      </c>
      <c r="F547" t="s">
        <v>1813</v>
      </c>
      <c r="G547" t="s">
        <v>371</v>
      </c>
      <c r="H547" t="s">
        <v>135</v>
      </c>
      <c r="I547" t="s">
        <v>136</v>
      </c>
      <c r="J547" t="s">
        <v>137</v>
      </c>
      <c r="K547" t="s">
        <v>138</v>
      </c>
      <c r="L547" t="s">
        <v>1814</v>
      </c>
      <c r="M547" t="s">
        <v>1815</v>
      </c>
      <c r="N547">
        <v>1.7183333329999999</v>
      </c>
      <c r="O547">
        <v>0</v>
      </c>
      <c r="P547">
        <v>7</v>
      </c>
      <c r="Q547">
        <v>0</v>
      </c>
      <c r="R547">
        <v>2</v>
      </c>
      <c r="S547">
        <v>0</v>
      </c>
      <c r="T547">
        <v>2</v>
      </c>
      <c r="U547">
        <v>0</v>
      </c>
      <c r="V547">
        <v>0</v>
      </c>
      <c r="W547">
        <v>0</v>
      </c>
      <c r="X547">
        <v>1.3275527373467333</v>
      </c>
      <c r="Y547">
        <v>0</v>
      </c>
      <c r="Z547">
        <v>0.35812170400159998</v>
      </c>
      <c r="AA547">
        <v>0</v>
      </c>
      <c r="AB547">
        <v>2.8465082447805301</v>
      </c>
      <c r="AC547">
        <v>0</v>
      </c>
      <c r="AD547">
        <v>0</v>
      </c>
      <c r="AE547">
        <v>4.5321826861288637</v>
      </c>
    </row>
    <row r="548" spans="1:31" x14ac:dyDescent="0.25">
      <c r="A548">
        <v>2230368</v>
      </c>
      <c r="B548">
        <v>1</v>
      </c>
      <c r="C548" t="s">
        <v>81</v>
      </c>
      <c r="D548" t="s">
        <v>127</v>
      </c>
      <c r="E548" t="s">
        <v>141</v>
      </c>
      <c r="F548" t="s">
        <v>1816</v>
      </c>
      <c r="G548" t="s">
        <v>187</v>
      </c>
      <c r="H548" t="s">
        <v>135</v>
      </c>
      <c r="I548" t="s">
        <v>136</v>
      </c>
      <c r="J548" t="s">
        <v>137</v>
      </c>
      <c r="K548" t="s">
        <v>138</v>
      </c>
      <c r="L548" t="s">
        <v>1817</v>
      </c>
      <c r="M548" t="s">
        <v>1818</v>
      </c>
      <c r="N548">
        <v>4.2302777770000004</v>
      </c>
      <c r="O548">
        <v>0</v>
      </c>
      <c r="P548">
        <v>10</v>
      </c>
      <c r="Q548">
        <v>0</v>
      </c>
      <c r="R548">
        <v>16</v>
      </c>
      <c r="S548">
        <v>0</v>
      </c>
      <c r="T548">
        <v>2</v>
      </c>
      <c r="U548">
        <v>0</v>
      </c>
      <c r="V548">
        <v>0</v>
      </c>
      <c r="W548">
        <v>0</v>
      </c>
      <c r="X548">
        <v>1.1676219953675202</v>
      </c>
      <c r="Y548">
        <v>0</v>
      </c>
      <c r="Z548">
        <v>65.014961397466664</v>
      </c>
      <c r="AA548">
        <v>0</v>
      </c>
      <c r="AB548">
        <v>10.793502310821001</v>
      </c>
      <c r="AC548">
        <v>0</v>
      </c>
      <c r="AD548">
        <v>0</v>
      </c>
      <c r="AE548">
        <v>76.976085703655187</v>
      </c>
    </row>
    <row r="549" spans="1:31" x14ac:dyDescent="0.25">
      <c r="A549">
        <v>2229970</v>
      </c>
      <c r="B549">
        <v>1</v>
      </c>
      <c r="C549" t="s">
        <v>81</v>
      </c>
      <c r="D549" t="s">
        <v>119</v>
      </c>
      <c r="E549" t="s">
        <v>273</v>
      </c>
      <c r="F549" t="s">
        <v>334</v>
      </c>
      <c r="G549" t="s">
        <v>174</v>
      </c>
      <c r="H549" t="s">
        <v>163</v>
      </c>
      <c r="I549" t="s">
        <v>261</v>
      </c>
      <c r="J549" t="s">
        <v>137</v>
      </c>
      <c r="K549" t="s">
        <v>138</v>
      </c>
      <c r="L549" t="s">
        <v>1819</v>
      </c>
      <c r="M549" t="s">
        <v>1820</v>
      </c>
      <c r="N549">
        <v>4.3888888000000001E-2</v>
      </c>
      <c r="O549">
        <v>0</v>
      </c>
      <c r="P549">
        <v>1651</v>
      </c>
      <c r="Q549">
        <v>104</v>
      </c>
      <c r="R549">
        <v>382</v>
      </c>
      <c r="S549">
        <v>10</v>
      </c>
      <c r="T549">
        <v>90</v>
      </c>
      <c r="U549">
        <v>0</v>
      </c>
      <c r="V549">
        <v>0</v>
      </c>
      <c r="W549">
        <v>0</v>
      </c>
      <c r="X549">
        <v>10.444794993626116</v>
      </c>
      <c r="Y549">
        <v>3.4981830414666617</v>
      </c>
      <c r="Z549">
        <v>9.4426180839963934</v>
      </c>
      <c r="AA549">
        <v>2.1748324561260231</v>
      </c>
      <c r="AB549">
        <v>2.7857086576082319</v>
      </c>
      <c r="AC549">
        <v>0</v>
      </c>
      <c r="AD549">
        <v>0</v>
      </c>
      <c r="AE549">
        <v>28.346137232823427</v>
      </c>
    </row>
    <row r="550" spans="1:31" x14ac:dyDescent="0.25">
      <c r="A550">
        <v>2230514</v>
      </c>
      <c r="B550">
        <v>1</v>
      </c>
      <c r="C550" t="s">
        <v>81</v>
      </c>
      <c r="D550" t="s">
        <v>116</v>
      </c>
      <c r="E550" t="s">
        <v>161</v>
      </c>
      <c r="F550" t="s">
        <v>1821</v>
      </c>
      <c r="G550" t="s">
        <v>174</v>
      </c>
      <c r="H550" t="s">
        <v>163</v>
      </c>
      <c r="I550" t="s">
        <v>136</v>
      </c>
      <c r="J550" t="s">
        <v>137</v>
      </c>
      <c r="K550" t="s">
        <v>138</v>
      </c>
      <c r="L550" t="s">
        <v>1822</v>
      </c>
      <c r="M550" t="s">
        <v>1823</v>
      </c>
      <c r="N550">
        <v>4.0197222220000004</v>
      </c>
      <c r="O550">
        <v>0</v>
      </c>
      <c r="P550">
        <v>312</v>
      </c>
      <c r="Q550">
        <v>1</v>
      </c>
      <c r="R550">
        <v>1</v>
      </c>
      <c r="S550">
        <v>2</v>
      </c>
      <c r="T550">
        <v>17</v>
      </c>
      <c r="U550">
        <v>0</v>
      </c>
      <c r="V550">
        <v>0</v>
      </c>
      <c r="W550">
        <v>0</v>
      </c>
      <c r="X550">
        <v>126.10475546702307</v>
      </c>
      <c r="Y550">
        <v>1.577146296545797</v>
      </c>
      <c r="Z550">
        <v>0.39567029822208</v>
      </c>
      <c r="AA550">
        <v>9.7319529686114201</v>
      </c>
      <c r="AB550">
        <v>4.6176792539590235</v>
      </c>
      <c r="AC550">
        <v>0</v>
      </c>
      <c r="AD550">
        <v>0</v>
      </c>
      <c r="AE550">
        <v>142.42720428436135</v>
      </c>
    </row>
    <row r="551" spans="1:31" x14ac:dyDescent="0.25">
      <c r="A551">
        <v>2230348</v>
      </c>
      <c r="B551">
        <v>1</v>
      </c>
      <c r="C551" t="s">
        <v>80</v>
      </c>
      <c r="D551" t="s">
        <v>105</v>
      </c>
      <c r="E551" t="s">
        <v>132</v>
      </c>
      <c r="F551" t="s">
        <v>1824</v>
      </c>
      <c r="G551" t="s">
        <v>148</v>
      </c>
      <c r="H551" t="s">
        <v>135</v>
      </c>
      <c r="I551" t="s">
        <v>136</v>
      </c>
      <c r="J551" t="s">
        <v>137</v>
      </c>
      <c r="K551" t="s">
        <v>138</v>
      </c>
      <c r="L551" t="s">
        <v>1825</v>
      </c>
      <c r="M551" t="s">
        <v>1826</v>
      </c>
      <c r="N551">
        <v>2.841111111</v>
      </c>
      <c r="O551">
        <v>0</v>
      </c>
      <c r="P551">
        <v>1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0.8549495298230132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0.8549495298230132</v>
      </c>
    </row>
    <row r="552" spans="1:31" x14ac:dyDescent="0.25">
      <c r="A552">
        <v>2230322</v>
      </c>
      <c r="B552">
        <v>1</v>
      </c>
      <c r="C552" t="s">
        <v>80</v>
      </c>
      <c r="D552" t="s">
        <v>106</v>
      </c>
      <c r="E552" t="s">
        <v>132</v>
      </c>
      <c r="F552" t="s">
        <v>1827</v>
      </c>
      <c r="G552" t="s">
        <v>148</v>
      </c>
      <c r="H552" t="s">
        <v>135</v>
      </c>
      <c r="I552" t="s">
        <v>136</v>
      </c>
      <c r="J552" t="s">
        <v>137</v>
      </c>
      <c r="K552" t="s">
        <v>138</v>
      </c>
      <c r="L552" t="s">
        <v>1828</v>
      </c>
      <c r="M552" t="s">
        <v>1829</v>
      </c>
      <c r="N552">
        <v>2.0188888880000002</v>
      </c>
      <c r="O552">
        <v>0</v>
      </c>
      <c r="P552">
        <v>1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0.77867674921941332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0.77867674921941332</v>
      </c>
    </row>
    <row r="553" spans="1:31" x14ac:dyDescent="0.25">
      <c r="A553">
        <v>2230677</v>
      </c>
      <c r="B553">
        <v>1</v>
      </c>
      <c r="C553" t="s">
        <v>80</v>
      </c>
      <c r="D553" t="s">
        <v>94</v>
      </c>
      <c r="E553" t="s">
        <v>273</v>
      </c>
      <c r="F553" t="s">
        <v>1830</v>
      </c>
      <c r="G553" t="s">
        <v>174</v>
      </c>
      <c r="H553" t="s">
        <v>163</v>
      </c>
      <c r="I553" t="s">
        <v>261</v>
      </c>
      <c r="J553" t="s">
        <v>137</v>
      </c>
      <c r="K553" t="s">
        <v>138</v>
      </c>
      <c r="L553" t="s">
        <v>1831</v>
      </c>
      <c r="M553" t="s">
        <v>1832</v>
      </c>
      <c r="N553">
        <v>2.7777769999999999E-3</v>
      </c>
      <c r="O553">
        <v>0</v>
      </c>
      <c r="P553">
        <v>995</v>
      </c>
      <c r="Q553">
        <v>0</v>
      </c>
      <c r="R553">
        <v>1</v>
      </c>
      <c r="S553">
        <v>7</v>
      </c>
      <c r="T553">
        <v>64</v>
      </c>
      <c r="U553">
        <v>0</v>
      </c>
      <c r="V553">
        <v>0</v>
      </c>
      <c r="W553">
        <v>0</v>
      </c>
      <c r="X553">
        <v>0.20895218768524415</v>
      </c>
      <c r="Y553">
        <v>0</v>
      </c>
      <c r="Z553">
        <v>0</v>
      </c>
      <c r="AA553">
        <v>3.7219045951850008E-2</v>
      </c>
      <c r="AB553">
        <v>2.6953647642311101E-2</v>
      </c>
      <c r="AC553">
        <v>0</v>
      </c>
      <c r="AD553">
        <v>0</v>
      </c>
      <c r="AE553">
        <v>0.27312488127940526</v>
      </c>
    </row>
    <row r="554" spans="1:31" x14ac:dyDescent="0.25">
      <c r="A554">
        <v>2230013</v>
      </c>
      <c r="B554">
        <v>1</v>
      </c>
      <c r="C554" t="s">
        <v>81</v>
      </c>
      <c r="D554" t="s">
        <v>128</v>
      </c>
      <c r="E554" t="s">
        <v>194</v>
      </c>
      <c r="F554" t="s">
        <v>1833</v>
      </c>
      <c r="G554" t="s">
        <v>248</v>
      </c>
      <c r="H554" t="s">
        <v>135</v>
      </c>
      <c r="I554" t="s">
        <v>136</v>
      </c>
      <c r="J554" t="s">
        <v>137</v>
      </c>
      <c r="K554" t="s">
        <v>138</v>
      </c>
      <c r="L554" t="s">
        <v>1834</v>
      </c>
      <c r="M554" t="s">
        <v>1835</v>
      </c>
      <c r="N554">
        <v>2.4163888880000002</v>
      </c>
      <c r="O554">
        <v>0</v>
      </c>
      <c r="P554">
        <v>12</v>
      </c>
      <c r="Q554">
        <v>0</v>
      </c>
      <c r="R554">
        <v>5</v>
      </c>
      <c r="S554">
        <v>0</v>
      </c>
      <c r="T554">
        <v>4</v>
      </c>
      <c r="U554">
        <v>0</v>
      </c>
      <c r="V554">
        <v>0</v>
      </c>
      <c r="W554">
        <v>0</v>
      </c>
      <c r="X554">
        <v>4.2993374090989702</v>
      </c>
      <c r="Y554">
        <v>0</v>
      </c>
      <c r="Z554">
        <v>1.8631543055252404</v>
      </c>
      <c r="AA554">
        <v>0</v>
      </c>
      <c r="AB554">
        <v>3.159863334843001</v>
      </c>
      <c r="AC554">
        <v>0</v>
      </c>
      <c r="AD554">
        <v>0</v>
      </c>
      <c r="AE554">
        <v>9.3223550494672125</v>
      </c>
    </row>
    <row r="555" spans="1:31" x14ac:dyDescent="0.25">
      <c r="A555">
        <v>2230279</v>
      </c>
      <c r="B555">
        <v>1</v>
      </c>
      <c r="C555" t="s">
        <v>80</v>
      </c>
      <c r="D555" t="s">
        <v>97</v>
      </c>
      <c r="E555" t="s">
        <v>194</v>
      </c>
      <c r="F555" t="s">
        <v>1836</v>
      </c>
      <c r="G555" t="s">
        <v>472</v>
      </c>
      <c r="H555" t="s">
        <v>135</v>
      </c>
      <c r="I555" t="s">
        <v>136</v>
      </c>
      <c r="J555" t="s">
        <v>137</v>
      </c>
      <c r="K555" t="s">
        <v>138</v>
      </c>
      <c r="L555" t="s">
        <v>1837</v>
      </c>
      <c r="M555" t="s">
        <v>1838</v>
      </c>
      <c r="N555">
        <v>1.5963888879999999</v>
      </c>
      <c r="O555">
        <v>0</v>
      </c>
      <c r="P555">
        <v>14</v>
      </c>
      <c r="Q555">
        <v>0</v>
      </c>
      <c r="R555">
        <v>0</v>
      </c>
      <c r="S555">
        <v>0</v>
      </c>
      <c r="T555">
        <v>1</v>
      </c>
      <c r="U555">
        <v>0</v>
      </c>
      <c r="V555">
        <v>0</v>
      </c>
      <c r="W555">
        <v>0</v>
      </c>
      <c r="X555">
        <v>13.88643717375359</v>
      </c>
      <c r="Y555">
        <v>0</v>
      </c>
      <c r="Z555">
        <v>0</v>
      </c>
      <c r="AA555">
        <v>0</v>
      </c>
      <c r="AB555">
        <v>15.959750157109735</v>
      </c>
      <c r="AC555">
        <v>0</v>
      </c>
      <c r="AD555">
        <v>0</v>
      </c>
      <c r="AE555">
        <v>29.846187330863323</v>
      </c>
    </row>
    <row r="556" spans="1:31" x14ac:dyDescent="0.25">
      <c r="A556">
        <v>2230156</v>
      </c>
      <c r="B556">
        <v>1</v>
      </c>
      <c r="C556" t="s">
        <v>80</v>
      </c>
      <c r="D556" t="s">
        <v>86</v>
      </c>
      <c r="E556" t="s">
        <v>132</v>
      </c>
      <c r="F556" t="s">
        <v>1839</v>
      </c>
      <c r="G556" t="s">
        <v>148</v>
      </c>
      <c r="H556" t="s">
        <v>135</v>
      </c>
      <c r="I556" t="s">
        <v>136</v>
      </c>
      <c r="J556" t="s">
        <v>137</v>
      </c>
      <c r="K556" t="s">
        <v>138</v>
      </c>
      <c r="L556" t="s">
        <v>1840</v>
      </c>
      <c r="M556" t="s">
        <v>1841</v>
      </c>
      <c r="N556">
        <v>2.0297222220000002</v>
      </c>
      <c r="O556">
        <v>0</v>
      </c>
      <c r="P556">
        <v>1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0.42397887425209557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0.42397887425209557</v>
      </c>
    </row>
    <row r="557" spans="1:31" x14ac:dyDescent="0.25">
      <c r="A557">
        <v>2230448</v>
      </c>
      <c r="B557">
        <v>1</v>
      </c>
      <c r="C557" t="s">
        <v>80</v>
      </c>
      <c r="D557" t="s">
        <v>108</v>
      </c>
      <c r="E557" t="s">
        <v>132</v>
      </c>
      <c r="F557" t="s">
        <v>1842</v>
      </c>
      <c r="G557" t="s">
        <v>148</v>
      </c>
      <c r="H557" t="s">
        <v>135</v>
      </c>
      <c r="I557" t="s">
        <v>136</v>
      </c>
      <c r="J557" t="s">
        <v>137</v>
      </c>
      <c r="K557" t="s">
        <v>138</v>
      </c>
      <c r="L557" t="s">
        <v>1843</v>
      </c>
      <c r="M557" t="s">
        <v>1844</v>
      </c>
      <c r="N557">
        <v>3.2949999999999999</v>
      </c>
      <c r="O557">
        <v>0</v>
      </c>
      <c r="P557">
        <v>1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3.8413957031947001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3.8413957031947001</v>
      </c>
    </row>
    <row r="558" spans="1:31" x14ac:dyDescent="0.25">
      <c r="A558">
        <v>2230342</v>
      </c>
      <c r="B558">
        <v>1</v>
      </c>
      <c r="C558" t="s">
        <v>81</v>
      </c>
      <c r="D558" t="s">
        <v>112</v>
      </c>
      <c r="E558" t="s">
        <v>194</v>
      </c>
      <c r="F558" t="s">
        <v>1845</v>
      </c>
      <c r="G558" t="s">
        <v>885</v>
      </c>
      <c r="H558" t="s">
        <v>135</v>
      </c>
      <c r="I558" t="s">
        <v>136</v>
      </c>
      <c r="J558" t="s">
        <v>137</v>
      </c>
      <c r="K558" t="s">
        <v>138</v>
      </c>
      <c r="L558" t="s">
        <v>1846</v>
      </c>
      <c r="M558" t="s">
        <v>1847</v>
      </c>
      <c r="N558">
        <v>5.4969444440000004</v>
      </c>
      <c r="O558">
        <v>0</v>
      </c>
      <c r="P558">
        <v>34</v>
      </c>
      <c r="Q558">
        <v>0</v>
      </c>
      <c r="R558">
        <v>0</v>
      </c>
      <c r="S558">
        <v>0</v>
      </c>
      <c r="T558">
        <v>1</v>
      </c>
      <c r="U558">
        <v>0</v>
      </c>
      <c r="V558">
        <v>0</v>
      </c>
      <c r="W558">
        <v>0</v>
      </c>
      <c r="X558">
        <v>18.288926629130014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18.288926629130014</v>
      </c>
    </row>
    <row r="559" spans="1:31" x14ac:dyDescent="0.25">
      <c r="A559">
        <v>2230577</v>
      </c>
      <c r="B559">
        <v>1</v>
      </c>
      <c r="C559" t="s">
        <v>80</v>
      </c>
      <c r="D559" t="s">
        <v>82</v>
      </c>
      <c r="E559" t="s">
        <v>132</v>
      </c>
      <c r="F559" t="s">
        <v>1848</v>
      </c>
      <c r="G559" t="s">
        <v>148</v>
      </c>
      <c r="H559" t="s">
        <v>135</v>
      </c>
      <c r="I559" t="s">
        <v>136</v>
      </c>
      <c r="J559" t="s">
        <v>137</v>
      </c>
      <c r="K559" t="s">
        <v>138</v>
      </c>
      <c r="L559" t="s">
        <v>1849</v>
      </c>
      <c r="M559" t="s">
        <v>1850</v>
      </c>
      <c r="N559">
        <v>7.9247222219999998</v>
      </c>
      <c r="O559">
        <v>0</v>
      </c>
      <c r="P559">
        <v>2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5.6496036197979933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5.6496036197979933</v>
      </c>
    </row>
    <row r="560" spans="1:31" x14ac:dyDescent="0.25">
      <c r="A560">
        <v>2230591</v>
      </c>
      <c r="B560">
        <v>1</v>
      </c>
      <c r="C560" t="s">
        <v>80</v>
      </c>
      <c r="D560" t="s">
        <v>108</v>
      </c>
      <c r="E560" t="s">
        <v>194</v>
      </c>
      <c r="F560" t="s">
        <v>1851</v>
      </c>
      <c r="G560" t="s">
        <v>371</v>
      </c>
      <c r="H560" t="s">
        <v>135</v>
      </c>
      <c r="I560" t="s">
        <v>136</v>
      </c>
      <c r="J560" t="s">
        <v>137</v>
      </c>
      <c r="K560" t="s">
        <v>138</v>
      </c>
      <c r="L560" t="s">
        <v>1852</v>
      </c>
      <c r="M560" t="s">
        <v>1853</v>
      </c>
      <c r="N560">
        <v>2.3877777770000002</v>
      </c>
      <c r="O560">
        <v>0</v>
      </c>
      <c r="P560">
        <v>24</v>
      </c>
      <c r="Q560">
        <v>0</v>
      </c>
      <c r="R560">
        <v>9</v>
      </c>
      <c r="S560">
        <v>0</v>
      </c>
      <c r="T560">
        <v>3</v>
      </c>
      <c r="U560">
        <v>0</v>
      </c>
      <c r="V560">
        <v>0</v>
      </c>
      <c r="W560">
        <v>0</v>
      </c>
      <c r="X560">
        <v>7.6277485486978325</v>
      </c>
      <c r="Y560">
        <v>0</v>
      </c>
      <c r="Z560">
        <v>4.6215629844613062</v>
      </c>
      <c r="AA560">
        <v>0</v>
      </c>
      <c r="AB560">
        <v>0.50905413955618439</v>
      </c>
      <c r="AC560">
        <v>0</v>
      </c>
      <c r="AD560">
        <v>0</v>
      </c>
      <c r="AE560">
        <v>12.758365672715323</v>
      </c>
    </row>
    <row r="561" spans="1:31" x14ac:dyDescent="0.25">
      <c r="A561">
        <v>2230285</v>
      </c>
      <c r="B561">
        <v>1</v>
      </c>
      <c r="C561" t="s">
        <v>80</v>
      </c>
      <c r="D561" t="s">
        <v>96</v>
      </c>
      <c r="E561" t="s">
        <v>194</v>
      </c>
      <c r="F561" t="s">
        <v>1854</v>
      </c>
      <c r="G561" t="s">
        <v>390</v>
      </c>
      <c r="H561" t="s">
        <v>135</v>
      </c>
      <c r="I561" t="s">
        <v>136</v>
      </c>
      <c r="J561" t="s">
        <v>137</v>
      </c>
      <c r="K561" t="s">
        <v>138</v>
      </c>
      <c r="L561" t="s">
        <v>1855</v>
      </c>
      <c r="M561" t="s">
        <v>1856</v>
      </c>
      <c r="N561">
        <v>8.1922222219999998</v>
      </c>
      <c r="O561">
        <v>0</v>
      </c>
      <c r="P561">
        <v>45</v>
      </c>
      <c r="Q561">
        <v>0</v>
      </c>
      <c r="R561">
        <v>0</v>
      </c>
      <c r="S561">
        <v>0</v>
      </c>
      <c r="T561">
        <v>2</v>
      </c>
      <c r="U561">
        <v>0</v>
      </c>
      <c r="V561">
        <v>1</v>
      </c>
      <c r="W561">
        <v>0</v>
      </c>
      <c r="X561">
        <v>106.13541361784775</v>
      </c>
      <c r="Y561">
        <v>0</v>
      </c>
      <c r="Z561">
        <v>0</v>
      </c>
      <c r="AA561">
        <v>0</v>
      </c>
      <c r="AB561">
        <v>2.4525414236434222</v>
      </c>
      <c r="AC561">
        <v>0</v>
      </c>
      <c r="AD561">
        <v>6.5380674687121738</v>
      </c>
      <c r="AE561">
        <v>115.12602251020334</v>
      </c>
    </row>
    <row r="562" spans="1:31" x14ac:dyDescent="0.25">
      <c r="A562">
        <v>2230385</v>
      </c>
      <c r="B562">
        <v>1</v>
      </c>
      <c r="C562" t="s">
        <v>81</v>
      </c>
      <c r="D562" t="s">
        <v>128</v>
      </c>
      <c r="E562" t="s">
        <v>182</v>
      </c>
      <c r="F562" t="s">
        <v>1857</v>
      </c>
      <c r="G562" t="s">
        <v>1858</v>
      </c>
      <c r="H562" t="s">
        <v>163</v>
      </c>
      <c r="I562" t="s">
        <v>136</v>
      </c>
      <c r="J562" t="s">
        <v>137</v>
      </c>
      <c r="K562" t="s">
        <v>138</v>
      </c>
      <c r="L562" t="s">
        <v>1859</v>
      </c>
      <c r="M562" t="s">
        <v>1860</v>
      </c>
      <c r="N562">
        <v>3.1180555550000002</v>
      </c>
      <c r="O562">
        <v>0</v>
      </c>
      <c r="P562">
        <v>0</v>
      </c>
      <c r="Q562">
        <v>0</v>
      </c>
      <c r="R562">
        <v>0</v>
      </c>
      <c r="S562">
        <v>2</v>
      </c>
      <c r="T562">
        <v>150</v>
      </c>
      <c r="U562">
        <v>1</v>
      </c>
      <c r="V562">
        <v>7</v>
      </c>
      <c r="W562">
        <v>0</v>
      </c>
      <c r="X562">
        <v>0</v>
      </c>
      <c r="Y562">
        <v>0</v>
      </c>
      <c r="Z562">
        <v>0</v>
      </c>
      <c r="AA562">
        <v>4.4512473594669117</v>
      </c>
      <c r="AB562">
        <v>515.60322088368218</v>
      </c>
      <c r="AC562">
        <v>39.326312158114916</v>
      </c>
      <c r="AD562">
        <v>90.504725980790312</v>
      </c>
      <c r="AE562">
        <v>649.88550638205436</v>
      </c>
    </row>
    <row r="563" spans="1:31" x14ac:dyDescent="0.25">
      <c r="A563">
        <v>2230242</v>
      </c>
      <c r="B563">
        <v>1</v>
      </c>
      <c r="C563" t="s">
        <v>81</v>
      </c>
      <c r="D563" t="s">
        <v>113</v>
      </c>
      <c r="E563" t="s">
        <v>182</v>
      </c>
      <c r="F563" t="s">
        <v>1861</v>
      </c>
      <c r="G563" t="s">
        <v>174</v>
      </c>
      <c r="H563" t="s">
        <v>163</v>
      </c>
      <c r="I563" t="s">
        <v>136</v>
      </c>
      <c r="J563" t="s">
        <v>137</v>
      </c>
      <c r="K563" t="s">
        <v>138</v>
      </c>
      <c r="L563" t="s">
        <v>1862</v>
      </c>
      <c r="M563" t="s">
        <v>1863</v>
      </c>
      <c r="N563">
        <v>2.8136111110000002</v>
      </c>
      <c r="O563">
        <v>0</v>
      </c>
      <c r="P563">
        <v>450</v>
      </c>
      <c r="Q563">
        <v>2</v>
      </c>
      <c r="R563">
        <v>37</v>
      </c>
      <c r="S563">
        <v>3</v>
      </c>
      <c r="T563">
        <v>79</v>
      </c>
      <c r="U563">
        <v>2</v>
      </c>
      <c r="V563">
        <v>2</v>
      </c>
      <c r="W563">
        <v>0</v>
      </c>
      <c r="X563">
        <v>334.38231283566165</v>
      </c>
      <c r="Y563">
        <v>3.7059567947470802</v>
      </c>
      <c r="Z563">
        <v>14.351516156852842</v>
      </c>
      <c r="AA563">
        <v>63.314271910206955</v>
      </c>
      <c r="AB563">
        <v>140.09539852737194</v>
      </c>
      <c r="AC563">
        <v>185.56855246728108</v>
      </c>
      <c r="AD563">
        <v>105.81115764943488</v>
      </c>
      <c r="AE563">
        <v>847.22916634155638</v>
      </c>
    </row>
    <row r="564" spans="1:31" x14ac:dyDescent="0.25">
      <c r="A564">
        <v>2230634</v>
      </c>
      <c r="B564">
        <v>1</v>
      </c>
      <c r="C564" t="s">
        <v>80</v>
      </c>
      <c r="D564" t="s">
        <v>95</v>
      </c>
      <c r="E564" t="s">
        <v>405</v>
      </c>
      <c r="F564" t="s">
        <v>1864</v>
      </c>
      <c r="G564" t="s">
        <v>174</v>
      </c>
      <c r="H564" t="s">
        <v>163</v>
      </c>
      <c r="I564" t="s">
        <v>136</v>
      </c>
      <c r="J564" t="s">
        <v>137</v>
      </c>
      <c r="K564" t="s">
        <v>138</v>
      </c>
      <c r="L564" t="s">
        <v>1865</v>
      </c>
      <c r="M564" t="s">
        <v>1866</v>
      </c>
      <c r="N564">
        <v>0.17583333300000001</v>
      </c>
      <c r="O564">
        <v>0</v>
      </c>
      <c r="P564">
        <v>15</v>
      </c>
      <c r="Q564">
        <v>0</v>
      </c>
      <c r="R564">
        <v>0</v>
      </c>
      <c r="S564">
        <v>6</v>
      </c>
      <c r="T564">
        <v>0</v>
      </c>
      <c r="U564">
        <v>2</v>
      </c>
      <c r="V564">
        <v>0</v>
      </c>
      <c r="W564">
        <v>0</v>
      </c>
      <c r="X564">
        <v>0.69117618268160008</v>
      </c>
      <c r="Y564">
        <v>0</v>
      </c>
      <c r="Z564">
        <v>0</v>
      </c>
      <c r="AA564">
        <v>125.75772434724297</v>
      </c>
      <c r="AB564">
        <v>0</v>
      </c>
      <c r="AC564">
        <v>37.974815433956451</v>
      </c>
      <c r="AD564">
        <v>0</v>
      </c>
      <c r="AE564">
        <v>164.42371596388102</v>
      </c>
    </row>
    <row r="565" spans="1:31" x14ac:dyDescent="0.25">
      <c r="A565">
        <v>2230073</v>
      </c>
      <c r="B565">
        <v>1</v>
      </c>
      <c r="C565" t="s">
        <v>80</v>
      </c>
      <c r="D565" t="s">
        <v>99</v>
      </c>
      <c r="E565" t="s">
        <v>194</v>
      </c>
      <c r="F565" t="s">
        <v>1867</v>
      </c>
      <c r="G565" t="s">
        <v>179</v>
      </c>
      <c r="H565" t="s">
        <v>135</v>
      </c>
      <c r="I565" t="s">
        <v>136</v>
      </c>
      <c r="J565" t="s">
        <v>137</v>
      </c>
      <c r="K565" t="s">
        <v>138</v>
      </c>
      <c r="L565" t="s">
        <v>1868</v>
      </c>
      <c r="M565" t="s">
        <v>1869</v>
      </c>
      <c r="N565">
        <v>7.7769444439999997</v>
      </c>
      <c r="O565">
        <v>0</v>
      </c>
      <c r="P565">
        <v>17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8.8210155931641214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8.8210155931641214</v>
      </c>
    </row>
    <row r="566" spans="1:31" x14ac:dyDescent="0.25">
      <c r="A566">
        <v>2230405</v>
      </c>
      <c r="B566">
        <v>1</v>
      </c>
      <c r="C566" t="s">
        <v>81</v>
      </c>
      <c r="D566" t="s">
        <v>119</v>
      </c>
      <c r="E566" t="s">
        <v>194</v>
      </c>
      <c r="F566" t="s">
        <v>1870</v>
      </c>
      <c r="G566" t="s">
        <v>179</v>
      </c>
      <c r="H566" t="s">
        <v>135</v>
      </c>
      <c r="I566" t="s">
        <v>136</v>
      </c>
      <c r="J566" t="s">
        <v>137</v>
      </c>
      <c r="K566" t="s">
        <v>138</v>
      </c>
      <c r="L566" t="s">
        <v>1871</v>
      </c>
      <c r="M566" t="s">
        <v>1872</v>
      </c>
      <c r="N566">
        <v>1.852222222</v>
      </c>
      <c r="O566">
        <v>0</v>
      </c>
      <c r="P566">
        <v>94</v>
      </c>
      <c r="Q566">
        <v>0</v>
      </c>
      <c r="R566">
        <v>1</v>
      </c>
      <c r="S566">
        <v>0</v>
      </c>
      <c r="T566">
        <v>1</v>
      </c>
      <c r="U566">
        <v>0</v>
      </c>
      <c r="V566">
        <v>0</v>
      </c>
      <c r="W566">
        <v>0</v>
      </c>
      <c r="X566">
        <v>44.519081661500188</v>
      </c>
      <c r="Y566">
        <v>0</v>
      </c>
      <c r="Z566">
        <v>0</v>
      </c>
      <c r="AA566">
        <v>0</v>
      </c>
      <c r="AB566">
        <v>0.16519951820536891</v>
      </c>
      <c r="AC566">
        <v>0</v>
      </c>
      <c r="AD566">
        <v>0</v>
      </c>
      <c r="AE566">
        <v>44.684281179705557</v>
      </c>
    </row>
    <row r="567" spans="1:31" x14ac:dyDescent="0.25">
      <c r="A567">
        <v>2230551</v>
      </c>
      <c r="B567">
        <v>1</v>
      </c>
      <c r="C567" t="s">
        <v>80</v>
      </c>
      <c r="D567" t="s">
        <v>107</v>
      </c>
      <c r="E567" t="s">
        <v>161</v>
      </c>
      <c r="F567" t="s">
        <v>1873</v>
      </c>
      <c r="G567" t="s">
        <v>1858</v>
      </c>
      <c r="H567" t="s">
        <v>163</v>
      </c>
      <c r="I567" t="s">
        <v>136</v>
      </c>
      <c r="J567" t="s">
        <v>137</v>
      </c>
      <c r="K567" t="s">
        <v>138</v>
      </c>
      <c r="L567" t="s">
        <v>1874</v>
      </c>
      <c r="M567" t="s">
        <v>1875</v>
      </c>
      <c r="N567">
        <v>0.36277777700000002</v>
      </c>
      <c r="O567">
        <v>1</v>
      </c>
      <c r="P567">
        <v>98</v>
      </c>
      <c r="Q567">
        <v>5</v>
      </c>
      <c r="R567">
        <v>34</v>
      </c>
      <c r="S567">
        <v>8</v>
      </c>
      <c r="T567">
        <v>17</v>
      </c>
      <c r="U567">
        <v>0</v>
      </c>
      <c r="V567">
        <v>0</v>
      </c>
      <c r="W567">
        <v>1.4950365960607002</v>
      </c>
      <c r="X567">
        <v>8.1849891305024869</v>
      </c>
      <c r="Y567">
        <v>1.0363736383594144</v>
      </c>
      <c r="Z567">
        <v>15.493030358321818</v>
      </c>
      <c r="AA567">
        <v>4.0635492276758409</v>
      </c>
      <c r="AB567">
        <v>4.5406349749001018</v>
      </c>
      <c r="AC567">
        <v>0</v>
      </c>
      <c r="AD567">
        <v>0</v>
      </c>
      <c r="AE567">
        <v>34.813613925820363</v>
      </c>
    </row>
    <row r="568" spans="1:31" x14ac:dyDescent="0.25">
      <c r="A568">
        <v>2230428</v>
      </c>
      <c r="B568">
        <v>1</v>
      </c>
      <c r="C568" t="s">
        <v>80</v>
      </c>
      <c r="D568" t="s">
        <v>97</v>
      </c>
      <c r="E568" t="s">
        <v>405</v>
      </c>
      <c r="F568" t="s">
        <v>622</v>
      </c>
      <c r="G568" t="s">
        <v>174</v>
      </c>
      <c r="H568" t="s">
        <v>163</v>
      </c>
      <c r="I568" t="s">
        <v>136</v>
      </c>
      <c r="J568" t="s">
        <v>137</v>
      </c>
      <c r="K568" t="s">
        <v>138</v>
      </c>
      <c r="L568" t="s">
        <v>1876</v>
      </c>
      <c r="M568" t="s">
        <v>1877</v>
      </c>
      <c r="N568">
        <v>1.782777777</v>
      </c>
      <c r="O568">
        <v>3</v>
      </c>
      <c r="P568">
        <v>726</v>
      </c>
      <c r="Q568">
        <v>4</v>
      </c>
      <c r="R568">
        <v>0</v>
      </c>
      <c r="S568">
        <v>11</v>
      </c>
      <c r="T568">
        <v>10</v>
      </c>
      <c r="U568">
        <v>1</v>
      </c>
      <c r="V568">
        <v>0</v>
      </c>
      <c r="W568">
        <v>222.52522171151082</v>
      </c>
      <c r="X568">
        <v>362.2705006601667</v>
      </c>
      <c r="Y568">
        <v>41.822633576498816</v>
      </c>
      <c r="Z568">
        <v>0</v>
      </c>
      <c r="AA568">
        <v>389.87692387359135</v>
      </c>
      <c r="AB568">
        <v>24.989047030030157</v>
      </c>
      <c r="AC568">
        <v>9.0697388651106081</v>
      </c>
      <c r="AD568">
        <v>0</v>
      </c>
      <c r="AE568">
        <v>1050.5540657169086</v>
      </c>
    </row>
    <row r="569" spans="1:31" x14ac:dyDescent="0.25">
      <c r="A569">
        <v>2229910</v>
      </c>
      <c r="B569">
        <v>1</v>
      </c>
      <c r="C569" t="s">
        <v>80</v>
      </c>
      <c r="D569" t="s">
        <v>103</v>
      </c>
      <c r="E569" t="s">
        <v>273</v>
      </c>
      <c r="F569" t="s">
        <v>1878</v>
      </c>
      <c r="G569" t="s">
        <v>174</v>
      </c>
      <c r="H569" t="s">
        <v>163</v>
      </c>
      <c r="I569" t="s">
        <v>136</v>
      </c>
      <c r="J569" t="s">
        <v>137</v>
      </c>
      <c r="K569" t="s">
        <v>138</v>
      </c>
      <c r="L569" t="s">
        <v>1879</v>
      </c>
      <c r="M569" t="s">
        <v>1880</v>
      </c>
      <c r="N569">
        <v>0.33444444400000001</v>
      </c>
      <c r="O569">
        <v>39</v>
      </c>
      <c r="P569">
        <v>16520</v>
      </c>
      <c r="Q569">
        <v>30</v>
      </c>
      <c r="R569">
        <v>361</v>
      </c>
      <c r="S569">
        <v>44</v>
      </c>
      <c r="T569">
        <v>1657</v>
      </c>
      <c r="U569">
        <v>8</v>
      </c>
      <c r="V569">
        <v>0</v>
      </c>
      <c r="W569">
        <v>4.1917595919812669</v>
      </c>
      <c r="X569">
        <v>1494.5301378016943</v>
      </c>
      <c r="Y569">
        <v>105.89990008745488</v>
      </c>
      <c r="Z569">
        <v>33.243368291186499</v>
      </c>
      <c r="AA569">
        <v>116.70568252366489</v>
      </c>
      <c r="AB569">
        <v>273.93091622039429</v>
      </c>
      <c r="AC569">
        <v>173.04581820299362</v>
      </c>
      <c r="AD569">
        <v>0</v>
      </c>
      <c r="AE569">
        <v>2201.5475827193695</v>
      </c>
    </row>
    <row r="570" spans="1:31" x14ac:dyDescent="0.25">
      <c r="A570">
        <v>2230574</v>
      </c>
      <c r="B570">
        <v>1</v>
      </c>
      <c r="C570" t="s">
        <v>81</v>
      </c>
      <c r="D570" t="s">
        <v>119</v>
      </c>
      <c r="E570" t="s">
        <v>161</v>
      </c>
      <c r="F570" t="s">
        <v>1881</v>
      </c>
      <c r="G570" t="s">
        <v>174</v>
      </c>
      <c r="H570" t="s">
        <v>163</v>
      </c>
      <c r="I570" t="s">
        <v>261</v>
      </c>
      <c r="J570" t="s">
        <v>137</v>
      </c>
      <c r="K570" t="s">
        <v>138</v>
      </c>
      <c r="L570" t="s">
        <v>1882</v>
      </c>
      <c r="M570" t="s">
        <v>1883</v>
      </c>
      <c r="N570">
        <v>1.3888888E-2</v>
      </c>
      <c r="O570">
        <v>1</v>
      </c>
      <c r="P570">
        <v>1351</v>
      </c>
      <c r="Q570">
        <v>136</v>
      </c>
      <c r="R570">
        <v>243</v>
      </c>
      <c r="S570">
        <v>3</v>
      </c>
      <c r="T570">
        <v>91</v>
      </c>
      <c r="U570">
        <v>0</v>
      </c>
      <c r="V570">
        <v>0</v>
      </c>
      <c r="W570">
        <v>3.9112150855555555E-4</v>
      </c>
      <c r="X570">
        <v>2.4745157043049981</v>
      </c>
      <c r="Y570">
        <v>0.21662874318063877</v>
      </c>
      <c r="Z570">
        <v>0.49103124777097246</v>
      </c>
      <c r="AA570">
        <v>0.26381289451974999</v>
      </c>
      <c r="AB570">
        <v>0.39416135638794442</v>
      </c>
      <c r="AC570">
        <v>0</v>
      </c>
      <c r="AD570">
        <v>0</v>
      </c>
      <c r="AE570">
        <v>3.8405410676728597</v>
      </c>
    </row>
    <row r="571" spans="1:31" x14ac:dyDescent="0.25">
      <c r="A571">
        <v>2230597</v>
      </c>
      <c r="B571">
        <v>1</v>
      </c>
      <c r="C571" t="s">
        <v>80</v>
      </c>
      <c r="D571" t="s">
        <v>97</v>
      </c>
      <c r="E571" t="s">
        <v>182</v>
      </c>
      <c r="F571" t="s">
        <v>1884</v>
      </c>
      <c r="G571" t="s">
        <v>174</v>
      </c>
      <c r="H571" t="s">
        <v>163</v>
      </c>
      <c r="I571" t="s">
        <v>136</v>
      </c>
      <c r="J571" t="s">
        <v>137</v>
      </c>
      <c r="K571" t="s">
        <v>138</v>
      </c>
      <c r="L571" t="s">
        <v>1885</v>
      </c>
      <c r="M571" t="s">
        <v>1886</v>
      </c>
      <c r="N571">
        <v>1.6311111110000001</v>
      </c>
      <c r="O571">
        <v>0</v>
      </c>
      <c r="P571">
        <v>556</v>
      </c>
      <c r="Q571">
        <v>2</v>
      </c>
      <c r="R571">
        <v>87</v>
      </c>
      <c r="S571">
        <v>12</v>
      </c>
      <c r="T571">
        <v>357</v>
      </c>
      <c r="U571">
        <v>6</v>
      </c>
      <c r="V571">
        <v>1</v>
      </c>
      <c r="W571">
        <v>0</v>
      </c>
      <c r="X571">
        <v>454.26168906960703</v>
      </c>
      <c r="Y571">
        <v>21.799222105107006</v>
      </c>
      <c r="Z571">
        <v>50.118183949596684</v>
      </c>
      <c r="AA571">
        <v>137.62382641055552</v>
      </c>
      <c r="AB571">
        <v>348.64356161261247</v>
      </c>
      <c r="AC571">
        <v>311.65126422873578</v>
      </c>
      <c r="AD571">
        <v>2.0782261165935112</v>
      </c>
      <c r="AE571">
        <v>1326.175973492808</v>
      </c>
    </row>
    <row r="572" spans="1:31" x14ac:dyDescent="0.25">
      <c r="A572">
        <v>2230056</v>
      </c>
      <c r="B572">
        <v>1</v>
      </c>
      <c r="C572" t="s">
        <v>80</v>
      </c>
      <c r="D572" t="s">
        <v>83</v>
      </c>
      <c r="E572" t="s">
        <v>194</v>
      </c>
      <c r="F572" t="s">
        <v>1887</v>
      </c>
      <c r="G572" t="s">
        <v>179</v>
      </c>
      <c r="H572" t="s">
        <v>135</v>
      </c>
      <c r="I572" t="s">
        <v>136</v>
      </c>
      <c r="J572" t="s">
        <v>137</v>
      </c>
      <c r="K572" t="s">
        <v>138</v>
      </c>
      <c r="L572" t="s">
        <v>1888</v>
      </c>
      <c r="M572" t="s">
        <v>1889</v>
      </c>
      <c r="N572">
        <v>4.8619444439999997</v>
      </c>
      <c r="O572">
        <v>0</v>
      </c>
      <c r="P572">
        <v>131</v>
      </c>
      <c r="Q572">
        <v>0</v>
      </c>
      <c r="R572">
        <v>0</v>
      </c>
      <c r="S572">
        <v>0</v>
      </c>
      <c r="T572">
        <v>16</v>
      </c>
      <c r="U572">
        <v>0</v>
      </c>
      <c r="V572">
        <v>0</v>
      </c>
      <c r="W572">
        <v>0</v>
      </c>
      <c r="X572">
        <v>323.88749336162476</v>
      </c>
      <c r="Y572">
        <v>0</v>
      </c>
      <c r="Z572">
        <v>0</v>
      </c>
      <c r="AA572">
        <v>0</v>
      </c>
      <c r="AB572">
        <v>64.353114114550706</v>
      </c>
      <c r="AC572">
        <v>0</v>
      </c>
      <c r="AD572">
        <v>0</v>
      </c>
      <c r="AE572">
        <v>388.24060747617546</v>
      </c>
    </row>
    <row r="573" spans="1:31" x14ac:dyDescent="0.25">
      <c r="A573">
        <v>2230614</v>
      </c>
      <c r="B573">
        <v>1</v>
      </c>
      <c r="C573" t="s">
        <v>80</v>
      </c>
      <c r="D573" t="s">
        <v>104</v>
      </c>
      <c r="E573" t="s">
        <v>177</v>
      </c>
      <c r="F573" t="s">
        <v>1890</v>
      </c>
      <c r="G573" t="s">
        <v>215</v>
      </c>
      <c r="H573" t="s">
        <v>135</v>
      </c>
      <c r="I573" t="s">
        <v>136</v>
      </c>
      <c r="J573" t="s">
        <v>137</v>
      </c>
      <c r="K573" t="s">
        <v>138</v>
      </c>
      <c r="L573" t="s">
        <v>1891</v>
      </c>
      <c r="M573" t="s">
        <v>1892</v>
      </c>
      <c r="N573">
        <v>1.696666666</v>
      </c>
      <c r="O573">
        <v>0</v>
      </c>
      <c r="P573">
        <v>105</v>
      </c>
      <c r="Q573">
        <v>0</v>
      </c>
      <c r="R573">
        <v>1</v>
      </c>
      <c r="S573">
        <v>0</v>
      </c>
      <c r="T573">
        <v>3</v>
      </c>
      <c r="U573">
        <v>0</v>
      </c>
      <c r="V573">
        <v>0</v>
      </c>
      <c r="W573">
        <v>0</v>
      </c>
      <c r="X573">
        <v>42.221067112053966</v>
      </c>
      <c r="Y573">
        <v>0</v>
      </c>
      <c r="Z573">
        <v>0</v>
      </c>
      <c r="AA573">
        <v>0</v>
      </c>
      <c r="AB573">
        <v>2.0085363350574288</v>
      </c>
      <c r="AC573">
        <v>0</v>
      </c>
      <c r="AD573">
        <v>0</v>
      </c>
      <c r="AE573">
        <v>44.229603447111394</v>
      </c>
    </row>
    <row r="574" spans="1:31" x14ac:dyDescent="0.25">
      <c r="A574">
        <v>2230365</v>
      </c>
      <c r="B574">
        <v>1</v>
      </c>
      <c r="C574" t="s">
        <v>80</v>
      </c>
      <c r="D574" t="s">
        <v>107</v>
      </c>
      <c r="E574" t="s">
        <v>273</v>
      </c>
      <c r="F574" t="s">
        <v>1807</v>
      </c>
      <c r="G574" t="s">
        <v>174</v>
      </c>
      <c r="H574" t="s">
        <v>163</v>
      </c>
      <c r="I574" t="s">
        <v>136</v>
      </c>
      <c r="J574" t="s">
        <v>137</v>
      </c>
      <c r="K574" t="s">
        <v>138</v>
      </c>
      <c r="L574" t="s">
        <v>1893</v>
      </c>
      <c r="M574" t="s">
        <v>1894</v>
      </c>
      <c r="N574">
        <v>0.145555555</v>
      </c>
      <c r="O574">
        <v>16</v>
      </c>
      <c r="P574">
        <v>8652</v>
      </c>
      <c r="Q574">
        <v>21</v>
      </c>
      <c r="R574">
        <v>86</v>
      </c>
      <c r="S574">
        <v>30</v>
      </c>
      <c r="T574">
        <v>518</v>
      </c>
      <c r="U574">
        <v>0</v>
      </c>
      <c r="V574">
        <v>11</v>
      </c>
      <c r="W574">
        <v>18.795549642732798</v>
      </c>
      <c r="X574">
        <v>203.80186328397497</v>
      </c>
      <c r="Y574">
        <v>1.7568189855775067</v>
      </c>
      <c r="Z574">
        <v>9.4146026545224064</v>
      </c>
      <c r="AA574">
        <v>15.616699344895858</v>
      </c>
      <c r="AB574">
        <v>60.973101206804003</v>
      </c>
      <c r="AC574">
        <v>0</v>
      </c>
      <c r="AD574">
        <v>5.8861714808370138</v>
      </c>
      <c r="AE574">
        <v>316.24480659934454</v>
      </c>
    </row>
    <row r="575" spans="1:31" x14ac:dyDescent="0.25">
      <c r="A575">
        <v>2230697</v>
      </c>
      <c r="B575">
        <v>1</v>
      </c>
      <c r="C575" t="s">
        <v>80</v>
      </c>
      <c r="D575" t="s">
        <v>100</v>
      </c>
      <c r="E575" t="s">
        <v>405</v>
      </c>
      <c r="F575" t="s">
        <v>1895</v>
      </c>
      <c r="G575" t="s">
        <v>174</v>
      </c>
      <c r="H575" t="s">
        <v>163</v>
      </c>
      <c r="I575" t="s">
        <v>136</v>
      </c>
      <c r="J575" t="s">
        <v>137</v>
      </c>
      <c r="K575" t="s">
        <v>138</v>
      </c>
      <c r="L575" t="s">
        <v>1896</v>
      </c>
      <c r="M575" t="s">
        <v>1897</v>
      </c>
      <c r="N575">
        <v>8.1111111E-2</v>
      </c>
      <c r="O575">
        <v>24</v>
      </c>
      <c r="P575">
        <v>15385</v>
      </c>
      <c r="Q575">
        <v>7</v>
      </c>
      <c r="R575">
        <v>319</v>
      </c>
      <c r="S575">
        <v>34</v>
      </c>
      <c r="T575">
        <v>1269</v>
      </c>
      <c r="U575">
        <v>4</v>
      </c>
      <c r="V575">
        <v>1</v>
      </c>
      <c r="W575">
        <v>23.924703636311648</v>
      </c>
      <c r="X575">
        <v>321.63332869328474</v>
      </c>
      <c r="Y575">
        <v>0.26763598693963336</v>
      </c>
      <c r="Z575">
        <v>4.3566761268116707</v>
      </c>
      <c r="AA575">
        <v>21.572609349564903</v>
      </c>
      <c r="AB575">
        <v>49.114770204571663</v>
      </c>
      <c r="AC575">
        <v>21.127523307646001</v>
      </c>
      <c r="AD575">
        <v>0</v>
      </c>
      <c r="AE575">
        <v>441.99724730513026</v>
      </c>
    </row>
    <row r="576" spans="1:31" x14ac:dyDescent="0.25">
      <c r="A576">
        <v>2229973</v>
      </c>
      <c r="B576">
        <v>1</v>
      </c>
      <c r="C576" t="s">
        <v>80</v>
      </c>
      <c r="D576" t="s">
        <v>85</v>
      </c>
      <c r="E576" t="s">
        <v>132</v>
      </c>
      <c r="F576" t="s">
        <v>1898</v>
      </c>
      <c r="G576" t="s">
        <v>191</v>
      </c>
      <c r="H576" t="s">
        <v>135</v>
      </c>
      <c r="I576" t="s">
        <v>136</v>
      </c>
      <c r="J576" t="s">
        <v>137</v>
      </c>
      <c r="K576" t="s">
        <v>138</v>
      </c>
      <c r="L576" t="s">
        <v>1899</v>
      </c>
      <c r="M576" t="s">
        <v>1900</v>
      </c>
      <c r="N576">
        <v>1.736388888</v>
      </c>
      <c r="O576">
        <v>0</v>
      </c>
      <c r="P576">
        <v>12</v>
      </c>
      <c r="Q576">
        <v>0</v>
      </c>
      <c r="R576">
        <v>0</v>
      </c>
      <c r="S576">
        <v>0</v>
      </c>
      <c r="T576">
        <v>1</v>
      </c>
      <c r="U576">
        <v>0</v>
      </c>
      <c r="V576">
        <v>0</v>
      </c>
      <c r="W576">
        <v>0</v>
      </c>
      <c r="X576">
        <v>5.4377004932930406</v>
      </c>
      <c r="Y576">
        <v>0</v>
      </c>
      <c r="Z576">
        <v>0</v>
      </c>
      <c r="AA576">
        <v>0</v>
      </c>
      <c r="AB576">
        <v>9.2555377481933349E-2</v>
      </c>
      <c r="AC576">
        <v>0</v>
      </c>
      <c r="AD576">
        <v>0</v>
      </c>
      <c r="AE576">
        <v>5.5302558707749743</v>
      </c>
    </row>
    <row r="577" spans="1:31" x14ac:dyDescent="0.25">
      <c r="A577">
        <v>2230760</v>
      </c>
      <c r="B577">
        <v>1</v>
      </c>
      <c r="C577" t="s">
        <v>80</v>
      </c>
      <c r="D577" t="s">
        <v>106</v>
      </c>
      <c r="E577" t="s">
        <v>161</v>
      </c>
      <c r="F577" t="s">
        <v>1901</v>
      </c>
      <c r="G577" t="s">
        <v>1902</v>
      </c>
      <c r="H577" t="s">
        <v>163</v>
      </c>
      <c r="I577" t="s">
        <v>136</v>
      </c>
      <c r="J577" t="s">
        <v>137</v>
      </c>
      <c r="K577" t="s">
        <v>138</v>
      </c>
      <c r="L577" t="s">
        <v>1903</v>
      </c>
      <c r="M577" t="s">
        <v>1904</v>
      </c>
      <c r="N577">
        <v>1.2722222219999999</v>
      </c>
      <c r="O577">
        <v>0</v>
      </c>
      <c r="P577">
        <v>278</v>
      </c>
      <c r="Q577">
        <v>0</v>
      </c>
      <c r="R577">
        <v>69</v>
      </c>
      <c r="S577">
        <v>3</v>
      </c>
      <c r="T577">
        <v>32</v>
      </c>
      <c r="U577">
        <v>0</v>
      </c>
      <c r="V577">
        <v>0</v>
      </c>
      <c r="W577">
        <v>0</v>
      </c>
      <c r="X577">
        <v>51.261719314496787</v>
      </c>
      <c r="Y577">
        <v>0</v>
      </c>
      <c r="Z577">
        <v>8.9653905396029323</v>
      </c>
      <c r="AA577">
        <v>11.95848295107049</v>
      </c>
      <c r="AB577">
        <v>7.4761804717635529</v>
      </c>
      <c r="AC577">
        <v>0</v>
      </c>
      <c r="AD577">
        <v>0</v>
      </c>
      <c r="AE577">
        <v>79.661773276933772</v>
      </c>
    </row>
    <row r="578" spans="1:31" x14ac:dyDescent="0.25">
      <c r="A578">
        <v>2230660</v>
      </c>
      <c r="B578">
        <v>1</v>
      </c>
      <c r="C578" t="s">
        <v>80</v>
      </c>
      <c r="D578" t="s">
        <v>101</v>
      </c>
      <c r="E578" t="s">
        <v>161</v>
      </c>
      <c r="F578" t="s">
        <v>1905</v>
      </c>
      <c r="G578" t="s">
        <v>174</v>
      </c>
      <c r="H578" t="s">
        <v>163</v>
      </c>
      <c r="I578" t="s">
        <v>136</v>
      </c>
      <c r="J578" t="s">
        <v>137</v>
      </c>
      <c r="K578" t="s">
        <v>138</v>
      </c>
      <c r="L578" t="s">
        <v>1906</v>
      </c>
      <c r="M578" t="s">
        <v>1907</v>
      </c>
      <c r="N578">
        <v>0.811111111</v>
      </c>
      <c r="O578">
        <v>2</v>
      </c>
      <c r="P578">
        <v>0</v>
      </c>
      <c r="Q578">
        <v>1</v>
      </c>
      <c r="R578">
        <v>0</v>
      </c>
      <c r="S578">
        <v>1</v>
      </c>
      <c r="T578">
        <v>0</v>
      </c>
      <c r="U578">
        <v>0</v>
      </c>
      <c r="V578">
        <v>0</v>
      </c>
      <c r="W578">
        <v>7.5887879248186767</v>
      </c>
      <c r="X578">
        <v>0</v>
      </c>
      <c r="Y578">
        <v>0.36597625463466665</v>
      </c>
      <c r="Z578">
        <v>0</v>
      </c>
      <c r="AA578">
        <v>0.88978246138061112</v>
      </c>
      <c r="AB578">
        <v>0</v>
      </c>
      <c r="AC578">
        <v>0</v>
      </c>
      <c r="AD578">
        <v>0</v>
      </c>
      <c r="AE578">
        <v>8.8445466408339541</v>
      </c>
    </row>
    <row r="579" spans="1:31" x14ac:dyDescent="0.25">
      <c r="A579">
        <v>2230411</v>
      </c>
      <c r="B579">
        <v>1</v>
      </c>
      <c r="C579" t="s">
        <v>81</v>
      </c>
      <c r="D579" t="s">
        <v>118</v>
      </c>
      <c r="E579" t="s">
        <v>194</v>
      </c>
      <c r="F579" t="s">
        <v>1908</v>
      </c>
      <c r="G579" t="s">
        <v>1909</v>
      </c>
      <c r="H579" t="s">
        <v>135</v>
      </c>
      <c r="I579" t="s">
        <v>136</v>
      </c>
      <c r="J579" t="s">
        <v>137</v>
      </c>
      <c r="K579" t="s">
        <v>138</v>
      </c>
      <c r="L579" t="s">
        <v>1910</v>
      </c>
      <c r="M579" t="s">
        <v>1911</v>
      </c>
      <c r="N579">
        <v>1.481944444</v>
      </c>
      <c r="O579">
        <v>0</v>
      </c>
      <c r="P579">
        <v>197</v>
      </c>
      <c r="Q579">
        <v>0</v>
      </c>
      <c r="R579">
        <v>0</v>
      </c>
      <c r="S579">
        <v>0</v>
      </c>
      <c r="T579">
        <v>6</v>
      </c>
      <c r="U579">
        <v>0</v>
      </c>
      <c r="V579">
        <v>0</v>
      </c>
      <c r="W579">
        <v>0</v>
      </c>
      <c r="X579">
        <v>87.237038635212556</v>
      </c>
      <c r="Y579">
        <v>0</v>
      </c>
      <c r="Z579">
        <v>0</v>
      </c>
      <c r="AA579">
        <v>0</v>
      </c>
      <c r="AB579">
        <v>3.5784706374297079</v>
      </c>
      <c r="AC579">
        <v>0</v>
      </c>
      <c r="AD579">
        <v>0</v>
      </c>
      <c r="AE579">
        <v>90.815509272642259</v>
      </c>
    </row>
    <row r="580" spans="1:31" x14ac:dyDescent="0.25">
      <c r="A580">
        <v>2230265</v>
      </c>
      <c r="B580">
        <v>1</v>
      </c>
      <c r="C580" t="s">
        <v>81</v>
      </c>
      <c r="D580" t="s">
        <v>119</v>
      </c>
      <c r="E580" t="s">
        <v>273</v>
      </c>
      <c r="F580" t="s">
        <v>1912</v>
      </c>
      <c r="G580" t="s">
        <v>174</v>
      </c>
      <c r="H580" t="s">
        <v>163</v>
      </c>
      <c r="I580" t="s">
        <v>136</v>
      </c>
      <c r="J580" t="s">
        <v>137</v>
      </c>
      <c r="K580" t="s">
        <v>138</v>
      </c>
      <c r="L580" t="s">
        <v>1913</v>
      </c>
      <c r="M580" t="s">
        <v>1914</v>
      </c>
      <c r="N580">
        <v>0.64388888799999999</v>
      </c>
      <c r="O580">
        <v>0</v>
      </c>
      <c r="P580">
        <v>512</v>
      </c>
      <c r="Q580">
        <v>54</v>
      </c>
      <c r="R580">
        <v>119</v>
      </c>
      <c r="S580">
        <v>4</v>
      </c>
      <c r="T580">
        <v>19</v>
      </c>
      <c r="U580">
        <v>2</v>
      </c>
      <c r="V580">
        <v>0</v>
      </c>
      <c r="W580">
        <v>0</v>
      </c>
      <c r="X580">
        <v>46.560400055155156</v>
      </c>
      <c r="Y580">
        <v>15.452696808377597</v>
      </c>
      <c r="Z580">
        <v>66.741898049584549</v>
      </c>
      <c r="AA580">
        <v>15.347769613607612</v>
      </c>
      <c r="AB580">
        <v>11.888833370661223</v>
      </c>
      <c r="AC580">
        <v>8.5507002443481728</v>
      </c>
      <c r="AD580">
        <v>0</v>
      </c>
      <c r="AE580">
        <v>164.54229814173431</v>
      </c>
    </row>
    <row r="581" spans="1:31" x14ac:dyDescent="0.25">
      <c r="A581">
        <v>2230182</v>
      </c>
      <c r="B581">
        <v>1</v>
      </c>
      <c r="C581" t="s">
        <v>80</v>
      </c>
      <c r="D581" t="s">
        <v>96</v>
      </c>
      <c r="E581" t="s">
        <v>141</v>
      </c>
      <c r="F581" t="s">
        <v>1915</v>
      </c>
      <c r="G581" t="s">
        <v>179</v>
      </c>
      <c r="H581" t="s">
        <v>135</v>
      </c>
      <c r="I581" t="s">
        <v>136</v>
      </c>
      <c r="J581" t="s">
        <v>137</v>
      </c>
      <c r="K581" t="s">
        <v>138</v>
      </c>
      <c r="L581" t="s">
        <v>1916</v>
      </c>
      <c r="M581" t="s">
        <v>1917</v>
      </c>
      <c r="N581">
        <v>3.0972222220000001</v>
      </c>
      <c r="O581">
        <v>0</v>
      </c>
      <c r="P581">
        <v>94</v>
      </c>
      <c r="Q581">
        <v>0</v>
      </c>
      <c r="R581">
        <v>12</v>
      </c>
      <c r="S581">
        <v>0</v>
      </c>
      <c r="T581">
        <v>28</v>
      </c>
      <c r="U581">
        <v>0</v>
      </c>
      <c r="V581">
        <v>0</v>
      </c>
      <c r="W581">
        <v>0</v>
      </c>
      <c r="X581">
        <v>275.34731905740585</v>
      </c>
      <c r="Y581">
        <v>0</v>
      </c>
      <c r="Z581">
        <v>27.868657911810395</v>
      </c>
      <c r="AA581">
        <v>0</v>
      </c>
      <c r="AB581">
        <v>294.77423356597529</v>
      </c>
      <c r="AC581">
        <v>0</v>
      </c>
      <c r="AD581">
        <v>0</v>
      </c>
      <c r="AE581">
        <v>597.99021053519152</v>
      </c>
    </row>
    <row r="582" spans="1:31" x14ac:dyDescent="0.25">
      <c r="A582">
        <v>2230680</v>
      </c>
      <c r="B582">
        <v>1</v>
      </c>
      <c r="C582" t="s">
        <v>81</v>
      </c>
      <c r="D582" t="s">
        <v>127</v>
      </c>
      <c r="E582" t="s">
        <v>132</v>
      </c>
      <c r="F582" t="s">
        <v>1918</v>
      </c>
      <c r="G582" t="s">
        <v>1919</v>
      </c>
      <c r="H582" t="s">
        <v>135</v>
      </c>
      <c r="I582" t="s">
        <v>136</v>
      </c>
      <c r="J582" t="s">
        <v>137</v>
      </c>
      <c r="K582" t="s">
        <v>138</v>
      </c>
      <c r="L582" t="s">
        <v>1920</v>
      </c>
      <c r="M582" t="s">
        <v>1921</v>
      </c>
      <c r="N582">
        <v>2.7174999999999998</v>
      </c>
      <c r="O582">
        <v>0</v>
      </c>
      <c r="P582">
        <v>10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5.1283233499527734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5.1283233499527734</v>
      </c>
    </row>
    <row r="583" spans="1:31" x14ac:dyDescent="0.25">
      <c r="A583">
        <v>2229967</v>
      </c>
      <c r="B583">
        <v>1</v>
      </c>
      <c r="C583" t="s">
        <v>80</v>
      </c>
      <c r="D583" t="s">
        <v>82</v>
      </c>
      <c r="E583" t="s">
        <v>132</v>
      </c>
      <c r="F583" t="s">
        <v>1922</v>
      </c>
      <c r="G583" t="s">
        <v>191</v>
      </c>
      <c r="H583" t="s">
        <v>135</v>
      </c>
      <c r="I583" t="s">
        <v>136</v>
      </c>
      <c r="J583" t="s">
        <v>137</v>
      </c>
      <c r="K583" t="s">
        <v>138</v>
      </c>
      <c r="L583" t="s">
        <v>1923</v>
      </c>
      <c r="M583" t="s">
        <v>1924</v>
      </c>
      <c r="N583">
        <v>3.9011111110000001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1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10.170796221993495</v>
      </c>
      <c r="AC583">
        <v>0</v>
      </c>
      <c r="AD583">
        <v>0</v>
      </c>
      <c r="AE583">
        <v>10.170796221993495</v>
      </c>
    </row>
    <row r="584" spans="1:31" x14ac:dyDescent="0.25">
      <c r="A584">
        <v>2230133</v>
      </c>
      <c r="B584">
        <v>1</v>
      </c>
      <c r="C584" t="s">
        <v>80</v>
      </c>
      <c r="D584" t="s">
        <v>99</v>
      </c>
      <c r="E584" t="s">
        <v>273</v>
      </c>
      <c r="F584" t="s">
        <v>561</v>
      </c>
      <c r="G584" t="s">
        <v>174</v>
      </c>
      <c r="H584" t="s">
        <v>163</v>
      </c>
      <c r="I584" t="s">
        <v>136</v>
      </c>
      <c r="J584" t="s">
        <v>137</v>
      </c>
      <c r="K584" t="s">
        <v>138</v>
      </c>
      <c r="L584" t="s">
        <v>1925</v>
      </c>
      <c r="M584" t="s">
        <v>1926</v>
      </c>
      <c r="N584">
        <v>1.3972222219999999</v>
      </c>
      <c r="O584">
        <v>0</v>
      </c>
      <c r="P584">
        <v>0</v>
      </c>
      <c r="Q584">
        <v>0</v>
      </c>
      <c r="R584">
        <v>0</v>
      </c>
      <c r="S584">
        <v>8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275.81489768613307</v>
      </c>
      <c r="AB584">
        <v>0</v>
      </c>
      <c r="AC584">
        <v>0</v>
      </c>
      <c r="AD584">
        <v>0</v>
      </c>
      <c r="AE584">
        <v>275.81489768613307</v>
      </c>
    </row>
    <row r="585" spans="1:31" x14ac:dyDescent="0.25">
      <c r="A585">
        <v>2230159</v>
      </c>
      <c r="B585">
        <v>1</v>
      </c>
      <c r="C585" t="s">
        <v>80</v>
      </c>
      <c r="D585" t="s">
        <v>99</v>
      </c>
      <c r="E585" t="s">
        <v>141</v>
      </c>
      <c r="F585" t="s">
        <v>1927</v>
      </c>
      <c r="G585" t="s">
        <v>187</v>
      </c>
      <c r="H585" t="s">
        <v>135</v>
      </c>
      <c r="I585" t="s">
        <v>136</v>
      </c>
      <c r="J585" t="s">
        <v>137</v>
      </c>
      <c r="K585" t="s">
        <v>138</v>
      </c>
      <c r="L585" t="s">
        <v>1928</v>
      </c>
      <c r="M585" t="s">
        <v>1929</v>
      </c>
      <c r="N585">
        <v>3.9316666659999999</v>
      </c>
      <c r="O585">
        <v>0</v>
      </c>
      <c r="P585">
        <v>116</v>
      </c>
      <c r="Q585">
        <v>0</v>
      </c>
      <c r="R585">
        <v>0</v>
      </c>
      <c r="S585">
        <v>0</v>
      </c>
      <c r="T585">
        <v>63</v>
      </c>
      <c r="U585">
        <v>0</v>
      </c>
      <c r="V585">
        <v>1</v>
      </c>
      <c r="W585">
        <v>0</v>
      </c>
      <c r="X585">
        <v>170.89883049377181</v>
      </c>
      <c r="Y585">
        <v>0</v>
      </c>
      <c r="Z585">
        <v>0</v>
      </c>
      <c r="AA585">
        <v>0</v>
      </c>
      <c r="AB585">
        <v>182.10736687322617</v>
      </c>
      <c r="AC585">
        <v>0</v>
      </c>
      <c r="AD585">
        <v>673.7275705629836</v>
      </c>
      <c r="AE585">
        <v>1026.7337679299817</v>
      </c>
    </row>
    <row r="586" spans="1:31" x14ac:dyDescent="0.25">
      <c r="A586">
        <v>2230445</v>
      </c>
      <c r="B586">
        <v>1</v>
      </c>
      <c r="C586" t="s">
        <v>81</v>
      </c>
      <c r="D586" t="s">
        <v>127</v>
      </c>
      <c r="E586" t="s">
        <v>132</v>
      </c>
      <c r="F586" t="s">
        <v>1930</v>
      </c>
      <c r="G586" t="s">
        <v>148</v>
      </c>
      <c r="H586" t="s">
        <v>135</v>
      </c>
      <c r="I586" t="s">
        <v>136</v>
      </c>
      <c r="J586" t="s">
        <v>137</v>
      </c>
      <c r="K586" t="s">
        <v>138</v>
      </c>
      <c r="L586" t="s">
        <v>1931</v>
      </c>
      <c r="M586" t="s">
        <v>1932</v>
      </c>
      <c r="N586">
        <v>3.6830555550000001</v>
      </c>
      <c r="O586">
        <v>0</v>
      </c>
      <c r="P586">
        <v>1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1.7469330429975434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1.7469330429975434</v>
      </c>
    </row>
    <row r="587" spans="1:31" x14ac:dyDescent="0.25">
      <c r="A587">
        <v>2230700</v>
      </c>
      <c r="B587">
        <v>1</v>
      </c>
      <c r="C587" t="s">
        <v>80</v>
      </c>
      <c r="D587" t="s">
        <v>85</v>
      </c>
      <c r="E587" t="s">
        <v>177</v>
      </c>
      <c r="F587" t="s">
        <v>1933</v>
      </c>
      <c r="G587" t="s">
        <v>215</v>
      </c>
      <c r="H587" t="s">
        <v>135</v>
      </c>
      <c r="I587" t="s">
        <v>136</v>
      </c>
      <c r="J587" t="s">
        <v>137</v>
      </c>
      <c r="K587" t="s">
        <v>138</v>
      </c>
      <c r="L587" t="s">
        <v>1934</v>
      </c>
      <c r="M587" t="s">
        <v>1935</v>
      </c>
      <c r="N587">
        <v>2.3913888879999998</v>
      </c>
      <c r="O587">
        <v>0</v>
      </c>
      <c r="P587">
        <v>95</v>
      </c>
      <c r="Q587">
        <v>0</v>
      </c>
      <c r="R587">
        <v>0</v>
      </c>
      <c r="S587">
        <v>0</v>
      </c>
      <c r="T587">
        <v>23</v>
      </c>
      <c r="U587">
        <v>0</v>
      </c>
      <c r="V587">
        <v>0</v>
      </c>
      <c r="W587">
        <v>0</v>
      </c>
      <c r="X587">
        <v>50.548178703918467</v>
      </c>
      <c r="Y587">
        <v>0</v>
      </c>
      <c r="Z587">
        <v>0</v>
      </c>
      <c r="AA587">
        <v>0</v>
      </c>
      <c r="AB587">
        <v>17.912214785192159</v>
      </c>
      <c r="AC587">
        <v>0</v>
      </c>
      <c r="AD587">
        <v>0</v>
      </c>
      <c r="AE587">
        <v>68.460393489110629</v>
      </c>
    </row>
    <row r="588" spans="1:31" x14ac:dyDescent="0.25">
      <c r="A588">
        <v>2230202</v>
      </c>
      <c r="B588">
        <v>1</v>
      </c>
      <c r="C588" t="s">
        <v>80</v>
      </c>
      <c r="D588" t="s">
        <v>94</v>
      </c>
      <c r="E588" t="s">
        <v>194</v>
      </c>
      <c r="F588" t="s">
        <v>1936</v>
      </c>
      <c r="G588" t="s">
        <v>152</v>
      </c>
      <c r="H588" t="s">
        <v>135</v>
      </c>
      <c r="I588" t="s">
        <v>136</v>
      </c>
      <c r="J588" t="s">
        <v>3</v>
      </c>
      <c r="K588" t="s">
        <v>138</v>
      </c>
      <c r="L588" t="s">
        <v>1937</v>
      </c>
      <c r="M588" t="s">
        <v>1938</v>
      </c>
      <c r="N588">
        <v>1.433333333</v>
      </c>
      <c r="O588">
        <v>0</v>
      </c>
      <c r="P588">
        <v>95</v>
      </c>
      <c r="Q588">
        <v>0</v>
      </c>
      <c r="R588">
        <v>0</v>
      </c>
      <c r="S588">
        <v>0</v>
      </c>
      <c r="T588">
        <v>28</v>
      </c>
      <c r="U588">
        <v>0</v>
      </c>
      <c r="V588">
        <v>0</v>
      </c>
      <c r="W588">
        <v>0</v>
      </c>
      <c r="X588">
        <v>41.081157360009449</v>
      </c>
      <c r="Y588">
        <v>0</v>
      </c>
      <c r="Z588">
        <v>0</v>
      </c>
      <c r="AA588">
        <v>0</v>
      </c>
      <c r="AB588">
        <v>22.125444894714338</v>
      </c>
      <c r="AC588">
        <v>0</v>
      </c>
      <c r="AD588">
        <v>0</v>
      </c>
      <c r="AE588">
        <v>63.206602254723791</v>
      </c>
    </row>
    <row r="589" spans="1:31" x14ac:dyDescent="0.25">
      <c r="A589">
        <v>2230723</v>
      </c>
      <c r="B589">
        <v>1</v>
      </c>
      <c r="C589" t="s">
        <v>81</v>
      </c>
      <c r="D589" t="s">
        <v>118</v>
      </c>
      <c r="E589" t="s">
        <v>141</v>
      </c>
      <c r="F589" t="s">
        <v>1939</v>
      </c>
      <c r="G589" t="s">
        <v>187</v>
      </c>
      <c r="H589" t="s">
        <v>135</v>
      </c>
      <c r="I589" t="s">
        <v>136</v>
      </c>
      <c r="J589" t="s">
        <v>137</v>
      </c>
      <c r="K589" t="s">
        <v>138</v>
      </c>
      <c r="L589" t="s">
        <v>1940</v>
      </c>
      <c r="M589" t="s">
        <v>1941</v>
      </c>
      <c r="N589">
        <v>1.385</v>
      </c>
      <c r="O589">
        <v>0</v>
      </c>
      <c r="P589">
        <v>42</v>
      </c>
      <c r="Q589">
        <v>0</v>
      </c>
      <c r="R589">
        <v>2</v>
      </c>
      <c r="S589">
        <v>0</v>
      </c>
      <c r="T589">
        <v>1</v>
      </c>
      <c r="U589">
        <v>0</v>
      </c>
      <c r="V589">
        <v>0</v>
      </c>
      <c r="W589">
        <v>0</v>
      </c>
      <c r="X589">
        <v>1.504016093736029</v>
      </c>
      <c r="Y589">
        <v>0</v>
      </c>
      <c r="Z589">
        <v>6.8936982894888896E-3</v>
      </c>
      <c r="AA589">
        <v>0</v>
      </c>
      <c r="AB589">
        <v>1.2177862495709724</v>
      </c>
      <c r="AC589">
        <v>0</v>
      </c>
      <c r="AD589">
        <v>0</v>
      </c>
      <c r="AE589">
        <v>2.72869604159649</v>
      </c>
    </row>
    <row r="590" spans="1:31" x14ac:dyDescent="0.25">
      <c r="A590">
        <v>2230302</v>
      </c>
      <c r="B590">
        <v>1</v>
      </c>
      <c r="C590" t="s">
        <v>81</v>
      </c>
      <c r="D590" t="s">
        <v>119</v>
      </c>
      <c r="E590" t="s">
        <v>273</v>
      </c>
      <c r="F590" t="s">
        <v>1912</v>
      </c>
      <c r="G590" t="s">
        <v>174</v>
      </c>
      <c r="H590" t="s">
        <v>163</v>
      </c>
      <c r="I590" t="s">
        <v>136</v>
      </c>
      <c r="J590" t="s">
        <v>137</v>
      </c>
      <c r="K590" t="s">
        <v>138</v>
      </c>
      <c r="L590" t="s">
        <v>1942</v>
      </c>
      <c r="M590" t="s">
        <v>1943</v>
      </c>
      <c r="N590">
        <v>0.57722222199999995</v>
      </c>
      <c r="O590">
        <v>0</v>
      </c>
      <c r="P590">
        <v>512</v>
      </c>
      <c r="Q590">
        <v>54</v>
      </c>
      <c r="R590">
        <v>119</v>
      </c>
      <c r="S590">
        <v>4</v>
      </c>
      <c r="T590">
        <v>19</v>
      </c>
      <c r="U590">
        <v>2</v>
      </c>
      <c r="V590">
        <v>0</v>
      </c>
      <c r="W590">
        <v>0</v>
      </c>
      <c r="X590">
        <v>41.668493455006484</v>
      </c>
      <c r="Y590">
        <v>13.813577310678687</v>
      </c>
      <c r="Z590">
        <v>60.655741593838826</v>
      </c>
      <c r="AA590">
        <v>13.205192143794278</v>
      </c>
      <c r="AB590">
        <v>10.128707520707893</v>
      </c>
      <c r="AC590">
        <v>7.5477329494493741</v>
      </c>
      <c r="AD590">
        <v>0</v>
      </c>
      <c r="AE590">
        <v>147.01944497347554</v>
      </c>
    </row>
    <row r="591" spans="1:31" x14ac:dyDescent="0.25">
      <c r="A591">
        <v>2230282</v>
      </c>
      <c r="B591">
        <v>1</v>
      </c>
      <c r="C591" t="s">
        <v>80</v>
      </c>
      <c r="D591" t="s">
        <v>94</v>
      </c>
      <c r="E591" t="s">
        <v>273</v>
      </c>
      <c r="F591" t="s">
        <v>1944</v>
      </c>
      <c r="G591" t="s">
        <v>174</v>
      </c>
      <c r="H591" t="s">
        <v>163</v>
      </c>
      <c r="I591" t="s">
        <v>136</v>
      </c>
      <c r="J591" t="s">
        <v>137</v>
      </c>
      <c r="K591" t="s">
        <v>138</v>
      </c>
      <c r="L591" t="s">
        <v>1945</v>
      </c>
      <c r="M591" t="s">
        <v>1946</v>
      </c>
      <c r="N591">
        <v>0.226111111</v>
      </c>
      <c r="O591">
        <v>1</v>
      </c>
      <c r="P591">
        <v>1705</v>
      </c>
      <c r="Q591">
        <v>14</v>
      </c>
      <c r="R591">
        <v>63</v>
      </c>
      <c r="S591">
        <v>26</v>
      </c>
      <c r="T591">
        <v>382</v>
      </c>
      <c r="U591">
        <v>14</v>
      </c>
      <c r="V591">
        <v>0</v>
      </c>
      <c r="W591">
        <v>0.22644019685808897</v>
      </c>
      <c r="X591">
        <v>66.428417963107833</v>
      </c>
      <c r="Y591">
        <v>1.0096150035029667</v>
      </c>
      <c r="Z591">
        <v>3.165541701162502</v>
      </c>
      <c r="AA591">
        <v>70.271450048384736</v>
      </c>
      <c r="AB591">
        <v>46.015280944271531</v>
      </c>
      <c r="AC591">
        <v>325.3215893695139</v>
      </c>
      <c r="AD591">
        <v>0</v>
      </c>
      <c r="AE591">
        <v>512.43833522680154</v>
      </c>
    </row>
    <row r="592" spans="1:31" x14ac:dyDescent="0.25">
      <c r="A592">
        <v>2230033</v>
      </c>
      <c r="B592">
        <v>1</v>
      </c>
      <c r="C592" t="s">
        <v>80</v>
      </c>
      <c r="D592" t="s">
        <v>96</v>
      </c>
      <c r="E592" t="s">
        <v>182</v>
      </c>
      <c r="F592" t="s">
        <v>1947</v>
      </c>
      <c r="G592" t="s">
        <v>319</v>
      </c>
      <c r="H592" t="s">
        <v>163</v>
      </c>
      <c r="I592" t="s">
        <v>136</v>
      </c>
      <c r="J592" t="s">
        <v>137</v>
      </c>
      <c r="K592" t="s">
        <v>138</v>
      </c>
      <c r="L592" t="s">
        <v>1948</v>
      </c>
      <c r="M592" t="s">
        <v>1949</v>
      </c>
      <c r="N592">
        <v>2.6919444440000002</v>
      </c>
      <c r="O592">
        <v>0</v>
      </c>
      <c r="P592">
        <v>84</v>
      </c>
      <c r="Q592">
        <v>0</v>
      </c>
      <c r="R592">
        <v>0</v>
      </c>
      <c r="S592">
        <v>0</v>
      </c>
      <c r="T592">
        <v>2</v>
      </c>
      <c r="U592">
        <v>0</v>
      </c>
      <c r="V592">
        <v>1</v>
      </c>
      <c r="W592">
        <v>0</v>
      </c>
      <c r="X592">
        <v>45.269125320102816</v>
      </c>
      <c r="Y592">
        <v>0</v>
      </c>
      <c r="Z592">
        <v>0</v>
      </c>
      <c r="AA592">
        <v>0</v>
      </c>
      <c r="AB592">
        <v>1.1977579967803957</v>
      </c>
      <c r="AC592">
        <v>0</v>
      </c>
      <c r="AD592">
        <v>3.4893278858950634</v>
      </c>
      <c r="AE592">
        <v>49.956211202778277</v>
      </c>
    </row>
    <row r="593" spans="1:31" x14ac:dyDescent="0.25">
      <c r="A593">
        <v>2230531</v>
      </c>
      <c r="B593">
        <v>1</v>
      </c>
      <c r="C593" t="s">
        <v>80</v>
      </c>
      <c r="D593" t="s">
        <v>96</v>
      </c>
      <c r="E593" t="s">
        <v>182</v>
      </c>
      <c r="F593" t="s">
        <v>1950</v>
      </c>
      <c r="G593" t="s">
        <v>319</v>
      </c>
      <c r="H593" t="s">
        <v>163</v>
      </c>
      <c r="I593" t="s">
        <v>136</v>
      </c>
      <c r="J593" t="s">
        <v>137</v>
      </c>
      <c r="K593" t="s">
        <v>138</v>
      </c>
      <c r="L593" t="s">
        <v>1951</v>
      </c>
      <c r="M593" t="s">
        <v>1952</v>
      </c>
      <c r="N593">
        <v>3.125555555</v>
      </c>
      <c r="O593">
        <v>0</v>
      </c>
      <c r="P593">
        <v>0</v>
      </c>
      <c r="Q593">
        <v>0</v>
      </c>
      <c r="R593">
        <v>0</v>
      </c>
      <c r="S593">
        <v>2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6.9942983616186112</v>
      </c>
      <c r="AB593">
        <v>0</v>
      </c>
      <c r="AC593">
        <v>0</v>
      </c>
      <c r="AD593">
        <v>0</v>
      </c>
      <c r="AE593">
        <v>6.9942983616186112</v>
      </c>
    </row>
    <row r="594" spans="1:31" x14ac:dyDescent="0.25">
      <c r="A594">
        <v>2230674</v>
      </c>
      <c r="B594">
        <v>1</v>
      </c>
      <c r="C594" t="s">
        <v>81</v>
      </c>
      <c r="D594" t="s">
        <v>123</v>
      </c>
      <c r="E594" t="s">
        <v>273</v>
      </c>
      <c r="F594" t="s">
        <v>1953</v>
      </c>
      <c r="G594" t="s">
        <v>174</v>
      </c>
      <c r="H594" t="s">
        <v>163</v>
      </c>
      <c r="I594" t="s">
        <v>136</v>
      </c>
      <c r="J594" t="s">
        <v>137</v>
      </c>
      <c r="K594" t="s">
        <v>138</v>
      </c>
      <c r="L594" t="s">
        <v>1954</v>
      </c>
      <c r="M594" t="s">
        <v>1955</v>
      </c>
      <c r="N594">
        <v>0.76416666600000005</v>
      </c>
      <c r="O594">
        <v>5</v>
      </c>
      <c r="P594">
        <v>35</v>
      </c>
      <c r="Q594">
        <v>275</v>
      </c>
      <c r="R594">
        <v>295</v>
      </c>
      <c r="S594">
        <v>41</v>
      </c>
      <c r="T594">
        <v>66</v>
      </c>
      <c r="U594">
        <v>0</v>
      </c>
      <c r="V594">
        <v>0</v>
      </c>
      <c r="W594">
        <v>0.80284353734992009</v>
      </c>
      <c r="X594">
        <v>4.2602934960552536</v>
      </c>
      <c r="Y594">
        <v>62.841183510979548</v>
      </c>
      <c r="Z594">
        <v>55.347804813387434</v>
      </c>
      <c r="AA594">
        <v>17.005141609534714</v>
      </c>
      <c r="AB594">
        <v>19.452243594944395</v>
      </c>
      <c r="AC594">
        <v>0</v>
      </c>
      <c r="AD594">
        <v>0</v>
      </c>
      <c r="AE594">
        <v>159.70951056225127</v>
      </c>
    </row>
    <row r="595" spans="1:31" x14ac:dyDescent="0.25">
      <c r="A595">
        <v>2230637</v>
      </c>
      <c r="B595">
        <v>1</v>
      </c>
      <c r="C595" t="s">
        <v>80</v>
      </c>
      <c r="D595" t="s">
        <v>88</v>
      </c>
      <c r="E595" t="s">
        <v>182</v>
      </c>
      <c r="F595" t="s">
        <v>1956</v>
      </c>
      <c r="G595" t="s">
        <v>174</v>
      </c>
      <c r="H595" t="s">
        <v>163</v>
      </c>
      <c r="I595" t="s">
        <v>136</v>
      </c>
      <c r="J595" t="s">
        <v>137</v>
      </c>
      <c r="K595" t="s">
        <v>138</v>
      </c>
      <c r="L595" t="s">
        <v>1957</v>
      </c>
      <c r="M595" t="s">
        <v>1958</v>
      </c>
      <c r="N595">
        <v>0.89972222199999996</v>
      </c>
      <c r="O595">
        <v>0</v>
      </c>
      <c r="P595">
        <v>211</v>
      </c>
      <c r="Q595">
        <v>0</v>
      </c>
      <c r="R595">
        <v>0</v>
      </c>
      <c r="S595">
        <v>1</v>
      </c>
      <c r="T595">
        <v>14</v>
      </c>
      <c r="U595">
        <v>2</v>
      </c>
      <c r="V595">
        <v>0</v>
      </c>
      <c r="W595">
        <v>0</v>
      </c>
      <c r="X595">
        <v>85.30461703009972</v>
      </c>
      <c r="Y595">
        <v>0</v>
      </c>
      <c r="Z595">
        <v>0</v>
      </c>
      <c r="AA595">
        <v>144.13332114936128</v>
      </c>
      <c r="AB595">
        <v>11.784874497966999</v>
      </c>
      <c r="AC595">
        <v>199.33035786273697</v>
      </c>
      <c r="AD595">
        <v>0</v>
      </c>
      <c r="AE595">
        <v>440.55317054016496</v>
      </c>
    </row>
    <row r="596" spans="1:31" x14ac:dyDescent="0.25">
      <c r="A596">
        <v>2230139</v>
      </c>
      <c r="B596">
        <v>1</v>
      </c>
      <c r="C596" t="s">
        <v>80</v>
      </c>
      <c r="D596" t="s">
        <v>96</v>
      </c>
      <c r="E596" t="s">
        <v>273</v>
      </c>
      <c r="F596" t="s">
        <v>1959</v>
      </c>
      <c r="G596" t="s">
        <v>174</v>
      </c>
      <c r="H596" t="s">
        <v>163</v>
      </c>
      <c r="I596" t="s">
        <v>136</v>
      </c>
      <c r="J596" t="s">
        <v>137</v>
      </c>
      <c r="K596" t="s">
        <v>138</v>
      </c>
      <c r="L596" t="s">
        <v>1960</v>
      </c>
      <c r="M596" t="s">
        <v>1961</v>
      </c>
      <c r="N596">
        <v>0.28083333300000002</v>
      </c>
      <c r="O596">
        <v>1</v>
      </c>
      <c r="P596">
        <v>173</v>
      </c>
      <c r="Q596">
        <v>0</v>
      </c>
      <c r="R596">
        <v>1</v>
      </c>
      <c r="S596">
        <v>0</v>
      </c>
      <c r="T596">
        <v>4</v>
      </c>
      <c r="U596">
        <v>0</v>
      </c>
      <c r="V596">
        <v>0</v>
      </c>
      <c r="W596">
        <v>3.2251048719528104</v>
      </c>
      <c r="X596">
        <v>13.717784960651901</v>
      </c>
      <c r="Y596">
        <v>0</v>
      </c>
      <c r="Z596">
        <v>0.15692861101904998</v>
      </c>
      <c r="AA596">
        <v>0</v>
      </c>
      <c r="AB596">
        <v>1.0128511270415335</v>
      </c>
      <c r="AC596">
        <v>0</v>
      </c>
      <c r="AD596">
        <v>0</v>
      </c>
      <c r="AE596">
        <v>18.112669570665297</v>
      </c>
    </row>
    <row r="597" spans="1:31" x14ac:dyDescent="0.25">
      <c r="A597">
        <v>2229904</v>
      </c>
      <c r="B597">
        <v>1</v>
      </c>
      <c r="C597" t="s">
        <v>80</v>
      </c>
      <c r="D597" t="s">
        <v>103</v>
      </c>
      <c r="E597" t="s">
        <v>161</v>
      </c>
      <c r="F597" t="s">
        <v>1962</v>
      </c>
      <c r="G597" t="s">
        <v>1963</v>
      </c>
      <c r="H597" t="s">
        <v>163</v>
      </c>
      <c r="I597" t="s">
        <v>136</v>
      </c>
      <c r="J597" t="s">
        <v>137</v>
      </c>
      <c r="K597" t="s">
        <v>138</v>
      </c>
      <c r="L597" t="s">
        <v>1964</v>
      </c>
      <c r="M597" t="s">
        <v>1965</v>
      </c>
      <c r="N597">
        <v>3.5802777770000001</v>
      </c>
      <c r="O597">
        <v>0</v>
      </c>
      <c r="P597">
        <v>0</v>
      </c>
      <c r="Q597">
        <v>0</v>
      </c>
      <c r="R597">
        <v>0</v>
      </c>
      <c r="S597">
        <v>3</v>
      </c>
      <c r="T597">
        <v>0</v>
      </c>
      <c r="U597">
        <v>1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45.174460135971415</v>
      </c>
      <c r="AB597">
        <v>0</v>
      </c>
      <c r="AC597">
        <v>121.77359346190921</v>
      </c>
      <c r="AD597">
        <v>0</v>
      </c>
      <c r="AE597">
        <v>166.94805359788063</v>
      </c>
    </row>
    <row r="598" spans="1:31" x14ac:dyDescent="0.25">
      <c r="A598">
        <v>2229947</v>
      </c>
      <c r="B598">
        <v>1</v>
      </c>
      <c r="C598" t="s">
        <v>80</v>
      </c>
      <c r="D598" t="s">
        <v>88</v>
      </c>
      <c r="E598" t="s">
        <v>132</v>
      </c>
      <c r="F598" t="s">
        <v>1966</v>
      </c>
      <c r="G598" t="s">
        <v>191</v>
      </c>
      <c r="H598" t="s">
        <v>135</v>
      </c>
      <c r="I598" t="s">
        <v>136</v>
      </c>
      <c r="J598" t="s">
        <v>137</v>
      </c>
      <c r="K598" t="s">
        <v>138</v>
      </c>
      <c r="L598" t="s">
        <v>1967</v>
      </c>
      <c r="M598" t="s">
        <v>1968</v>
      </c>
      <c r="N598">
        <v>2.346666666</v>
      </c>
      <c r="O598">
        <v>0</v>
      </c>
      <c r="P598">
        <v>9</v>
      </c>
      <c r="Q598">
        <v>0</v>
      </c>
      <c r="R598">
        <v>0</v>
      </c>
      <c r="S598">
        <v>0</v>
      </c>
      <c r="T598">
        <v>1</v>
      </c>
      <c r="U598">
        <v>0</v>
      </c>
      <c r="V598">
        <v>0</v>
      </c>
      <c r="W598">
        <v>0</v>
      </c>
      <c r="X598">
        <v>7.9124323383218496</v>
      </c>
      <c r="Y598">
        <v>0</v>
      </c>
      <c r="Z598">
        <v>0</v>
      </c>
      <c r="AA598">
        <v>0</v>
      </c>
      <c r="AB598">
        <v>3.4014549841451114</v>
      </c>
      <c r="AC598">
        <v>0</v>
      </c>
      <c r="AD598">
        <v>0</v>
      </c>
      <c r="AE598">
        <v>11.313887322466961</v>
      </c>
    </row>
    <row r="599" spans="1:31" x14ac:dyDescent="0.25">
      <c r="A599">
        <v>2230096</v>
      </c>
      <c r="B599">
        <v>1</v>
      </c>
      <c r="C599" t="s">
        <v>80</v>
      </c>
      <c r="D599" t="s">
        <v>107</v>
      </c>
      <c r="E599" t="s">
        <v>182</v>
      </c>
      <c r="F599" t="s">
        <v>1969</v>
      </c>
      <c r="G599" t="s">
        <v>319</v>
      </c>
      <c r="H599" t="s">
        <v>163</v>
      </c>
      <c r="I599" t="s">
        <v>136</v>
      </c>
      <c r="J599" t="s">
        <v>137</v>
      </c>
      <c r="K599" t="s">
        <v>138</v>
      </c>
      <c r="L599" t="s">
        <v>1970</v>
      </c>
      <c r="M599" t="s">
        <v>1971</v>
      </c>
      <c r="N599">
        <v>8.8324999999999996</v>
      </c>
      <c r="O599">
        <v>0</v>
      </c>
      <c r="P599">
        <v>35</v>
      </c>
      <c r="Q599">
        <v>0</v>
      </c>
      <c r="R599">
        <v>2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34.963067052937404</v>
      </c>
      <c r="Y599">
        <v>0</v>
      </c>
      <c r="Z599">
        <v>4.7676356704060001E-2</v>
      </c>
      <c r="AA599">
        <v>0</v>
      </c>
      <c r="AB599">
        <v>0</v>
      </c>
      <c r="AC599">
        <v>0</v>
      </c>
      <c r="AD599">
        <v>0</v>
      </c>
      <c r="AE599">
        <v>35.010743409641464</v>
      </c>
    </row>
    <row r="600" spans="1:31" x14ac:dyDescent="0.25">
      <c r="A600">
        <v>2230488</v>
      </c>
      <c r="B600">
        <v>1</v>
      </c>
      <c r="C600" t="s">
        <v>80</v>
      </c>
      <c r="D600" t="s">
        <v>99</v>
      </c>
      <c r="E600" t="s">
        <v>194</v>
      </c>
      <c r="F600" t="s">
        <v>1972</v>
      </c>
      <c r="G600" t="s">
        <v>179</v>
      </c>
      <c r="H600" t="s">
        <v>135</v>
      </c>
      <c r="I600" t="s">
        <v>136</v>
      </c>
      <c r="J600" t="s">
        <v>137</v>
      </c>
      <c r="K600" t="s">
        <v>138</v>
      </c>
      <c r="L600" t="s">
        <v>1973</v>
      </c>
      <c r="M600" t="s">
        <v>1974</v>
      </c>
      <c r="N600">
        <v>9.8011111110000009</v>
      </c>
      <c r="O600">
        <v>0</v>
      </c>
      <c r="P600">
        <v>15</v>
      </c>
      <c r="Q600">
        <v>0</v>
      </c>
      <c r="R600">
        <v>0</v>
      </c>
      <c r="S600">
        <v>0</v>
      </c>
      <c r="T600">
        <v>2</v>
      </c>
      <c r="U600">
        <v>0</v>
      </c>
      <c r="V600">
        <v>0</v>
      </c>
      <c r="W600">
        <v>0</v>
      </c>
      <c r="X600">
        <v>42.877645300792004</v>
      </c>
      <c r="Y600">
        <v>0</v>
      </c>
      <c r="Z600">
        <v>0</v>
      </c>
      <c r="AA600">
        <v>0</v>
      </c>
      <c r="AB600">
        <v>18.932961626926332</v>
      </c>
      <c r="AC600">
        <v>0</v>
      </c>
      <c r="AD600">
        <v>0</v>
      </c>
      <c r="AE600">
        <v>61.810606927718339</v>
      </c>
    </row>
    <row r="601" spans="1:31" x14ac:dyDescent="0.25">
      <c r="A601">
        <v>2230388</v>
      </c>
      <c r="B601">
        <v>1</v>
      </c>
      <c r="C601" t="s">
        <v>80</v>
      </c>
      <c r="D601" t="s">
        <v>82</v>
      </c>
      <c r="E601" t="s">
        <v>132</v>
      </c>
      <c r="F601" t="s">
        <v>1975</v>
      </c>
      <c r="G601" t="s">
        <v>170</v>
      </c>
      <c r="H601" t="s">
        <v>135</v>
      </c>
      <c r="I601" t="s">
        <v>136</v>
      </c>
      <c r="J601" t="s">
        <v>137</v>
      </c>
      <c r="K601" t="s">
        <v>138</v>
      </c>
      <c r="L601" t="s">
        <v>1976</v>
      </c>
      <c r="M601" t="s">
        <v>1977</v>
      </c>
      <c r="N601">
        <v>2.230277777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1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9.5791348747289682</v>
      </c>
      <c r="AC601">
        <v>0</v>
      </c>
      <c r="AD601">
        <v>0</v>
      </c>
      <c r="AE601">
        <v>9.5791348747289682</v>
      </c>
    </row>
    <row r="602" spans="1:31" x14ac:dyDescent="0.25">
      <c r="A602">
        <v>2230122</v>
      </c>
      <c r="B602">
        <v>1</v>
      </c>
      <c r="C602" t="s">
        <v>80</v>
      </c>
      <c r="D602" t="s">
        <v>111</v>
      </c>
      <c r="E602" t="s">
        <v>132</v>
      </c>
      <c r="F602" t="s">
        <v>1978</v>
      </c>
      <c r="G602" t="s">
        <v>191</v>
      </c>
      <c r="H602" t="s">
        <v>135</v>
      </c>
      <c r="I602" t="s">
        <v>136</v>
      </c>
      <c r="J602" t="s">
        <v>137</v>
      </c>
      <c r="K602" t="s">
        <v>138</v>
      </c>
      <c r="L602" t="s">
        <v>1979</v>
      </c>
      <c r="M602" t="s">
        <v>1980</v>
      </c>
      <c r="N602">
        <v>0.85138888800000001</v>
      </c>
      <c r="O602">
        <v>0</v>
      </c>
      <c r="P602">
        <v>7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1.64534863592564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1.64534863592564</v>
      </c>
    </row>
    <row r="603" spans="1:31" x14ac:dyDescent="0.25">
      <c r="A603">
        <v>2230454</v>
      </c>
      <c r="B603">
        <v>1</v>
      </c>
      <c r="C603" t="s">
        <v>80</v>
      </c>
      <c r="D603" t="s">
        <v>83</v>
      </c>
      <c r="E603" t="s">
        <v>194</v>
      </c>
      <c r="F603" t="s">
        <v>1981</v>
      </c>
      <c r="G603" t="s">
        <v>179</v>
      </c>
      <c r="H603" t="s">
        <v>135</v>
      </c>
      <c r="I603" t="s">
        <v>136</v>
      </c>
      <c r="J603" t="s">
        <v>137</v>
      </c>
      <c r="K603" t="s">
        <v>138</v>
      </c>
      <c r="L603" t="s">
        <v>1982</v>
      </c>
      <c r="M603" t="s">
        <v>1983</v>
      </c>
      <c r="N603">
        <v>1.2749999999999999</v>
      </c>
      <c r="O603">
        <v>0</v>
      </c>
      <c r="P603">
        <v>40</v>
      </c>
      <c r="Q603">
        <v>0</v>
      </c>
      <c r="R603">
        <v>0</v>
      </c>
      <c r="S603">
        <v>0</v>
      </c>
      <c r="T603">
        <v>9</v>
      </c>
      <c r="U603">
        <v>0</v>
      </c>
      <c r="V603">
        <v>0</v>
      </c>
      <c r="W603">
        <v>0</v>
      </c>
      <c r="X603">
        <v>16.713997836508792</v>
      </c>
      <c r="Y603">
        <v>0</v>
      </c>
      <c r="Z603">
        <v>0</v>
      </c>
      <c r="AA603">
        <v>0</v>
      </c>
      <c r="AB603">
        <v>11.523834820053111</v>
      </c>
      <c r="AC603">
        <v>0</v>
      </c>
      <c r="AD603">
        <v>0</v>
      </c>
      <c r="AE603">
        <v>28.237832656561903</v>
      </c>
    </row>
    <row r="604" spans="1:31" x14ac:dyDescent="0.25">
      <c r="A604">
        <v>2230145</v>
      </c>
      <c r="B604">
        <v>1</v>
      </c>
      <c r="C604" t="s">
        <v>80</v>
      </c>
      <c r="D604" t="s">
        <v>96</v>
      </c>
      <c r="E604" t="s">
        <v>273</v>
      </c>
      <c r="F604" t="s">
        <v>1984</v>
      </c>
      <c r="G604" t="s">
        <v>174</v>
      </c>
      <c r="H604" t="s">
        <v>163</v>
      </c>
      <c r="I604" t="s">
        <v>136</v>
      </c>
      <c r="J604" t="s">
        <v>137</v>
      </c>
      <c r="K604" t="s">
        <v>138</v>
      </c>
      <c r="L604" t="s">
        <v>1985</v>
      </c>
      <c r="M604" t="s">
        <v>1986</v>
      </c>
      <c r="N604">
        <v>1.2675000000000001</v>
      </c>
      <c r="O604">
        <v>0</v>
      </c>
      <c r="P604">
        <v>300</v>
      </c>
      <c r="Q604">
        <v>0</v>
      </c>
      <c r="R604">
        <v>0</v>
      </c>
      <c r="S604">
        <v>9</v>
      </c>
      <c r="T604">
        <v>71</v>
      </c>
      <c r="U604">
        <v>0</v>
      </c>
      <c r="V604">
        <v>0</v>
      </c>
      <c r="W604">
        <v>0</v>
      </c>
      <c r="X604">
        <v>307.32838483294699</v>
      </c>
      <c r="Y604">
        <v>0</v>
      </c>
      <c r="Z604">
        <v>0</v>
      </c>
      <c r="AA604">
        <v>584.45418363279737</v>
      </c>
      <c r="AB604">
        <v>299.79653699285404</v>
      </c>
      <c r="AC604">
        <v>0</v>
      </c>
      <c r="AD604">
        <v>0</v>
      </c>
      <c r="AE604">
        <v>1191.5791054585984</v>
      </c>
    </row>
    <row r="605" spans="1:31" x14ac:dyDescent="0.25">
      <c r="A605">
        <v>2230477</v>
      </c>
      <c r="B605">
        <v>1</v>
      </c>
      <c r="C605" t="s">
        <v>80</v>
      </c>
      <c r="D605" t="s">
        <v>90</v>
      </c>
      <c r="E605" t="s">
        <v>132</v>
      </c>
      <c r="F605" t="s">
        <v>1987</v>
      </c>
      <c r="G605" t="s">
        <v>148</v>
      </c>
      <c r="H605" t="s">
        <v>135</v>
      </c>
      <c r="I605" t="s">
        <v>136</v>
      </c>
      <c r="J605" t="s">
        <v>137</v>
      </c>
      <c r="K605" t="s">
        <v>138</v>
      </c>
      <c r="L605" t="s">
        <v>1988</v>
      </c>
      <c r="M605" t="s">
        <v>1989</v>
      </c>
      <c r="N605">
        <v>0.98416666600000002</v>
      </c>
      <c r="O605">
        <v>0</v>
      </c>
      <c r="P605">
        <v>4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1.3082903313049734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1.3082903313049734</v>
      </c>
    </row>
    <row r="606" spans="1:31" x14ac:dyDescent="0.25">
      <c r="A606">
        <v>2229959</v>
      </c>
      <c r="B606">
        <v>1</v>
      </c>
      <c r="C606" t="s">
        <v>81</v>
      </c>
      <c r="D606" t="s">
        <v>118</v>
      </c>
      <c r="E606" t="s">
        <v>161</v>
      </c>
      <c r="F606" t="s">
        <v>1990</v>
      </c>
      <c r="G606" t="s">
        <v>174</v>
      </c>
      <c r="H606" t="s">
        <v>163</v>
      </c>
      <c r="I606" t="s">
        <v>261</v>
      </c>
      <c r="J606" t="s">
        <v>137</v>
      </c>
      <c r="K606" t="s">
        <v>138</v>
      </c>
      <c r="L606" t="s">
        <v>1991</v>
      </c>
      <c r="M606" t="s">
        <v>1992</v>
      </c>
      <c r="N606">
        <v>4.4166666E-2</v>
      </c>
      <c r="O606">
        <v>3</v>
      </c>
      <c r="P606">
        <v>8180</v>
      </c>
      <c r="Q606">
        <v>183</v>
      </c>
      <c r="R606">
        <v>1292</v>
      </c>
      <c r="S606">
        <v>69</v>
      </c>
      <c r="T606">
        <v>1024</v>
      </c>
      <c r="U606">
        <v>7</v>
      </c>
      <c r="V606">
        <v>10</v>
      </c>
      <c r="W606">
        <v>4.7257493656100005E-2</v>
      </c>
      <c r="X606">
        <v>49.645124176948308</v>
      </c>
      <c r="Y606">
        <v>21.945461682392182</v>
      </c>
      <c r="Z606">
        <v>9.2308130224737006</v>
      </c>
      <c r="AA606">
        <v>14.786160648134903</v>
      </c>
      <c r="AB606">
        <v>35.959936838868337</v>
      </c>
      <c r="AC606">
        <v>1.2968392762003933</v>
      </c>
      <c r="AD606">
        <v>1.3622218622295501</v>
      </c>
      <c r="AE606">
        <v>134.27381500090345</v>
      </c>
    </row>
    <row r="607" spans="1:31" x14ac:dyDescent="0.25">
      <c r="A607">
        <v>2229936</v>
      </c>
      <c r="B607">
        <v>1</v>
      </c>
      <c r="C607" t="s">
        <v>81</v>
      </c>
      <c r="D607" t="s">
        <v>118</v>
      </c>
      <c r="E607" t="s">
        <v>161</v>
      </c>
      <c r="F607" t="s">
        <v>1993</v>
      </c>
      <c r="G607" t="s">
        <v>174</v>
      </c>
      <c r="H607" t="s">
        <v>163</v>
      </c>
      <c r="I607" t="s">
        <v>136</v>
      </c>
      <c r="J607" t="s">
        <v>137</v>
      </c>
      <c r="K607" t="s">
        <v>138</v>
      </c>
      <c r="L607" t="s">
        <v>1994</v>
      </c>
      <c r="M607" t="s">
        <v>1995</v>
      </c>
      <c r="N607">
        <v>9.1111110999999995E-2</v>
      </c>
      <c r="O607">
        <v>3</v>
      </c>
      <c r="P607">
        <v>8145</v>
      </c>
      <c r="Q607">
        <v>183</v>
      </c>
      <c r="R607">
        <v>1292</v>
      </c>
      <c r="S607">
        <v>69</v>
      </c>
      <c r="T607">
        <v>1021</v>
      </c>
      <c r="U607">
        <v>6</v>
      </c>
      <c r="V607">
        <v>10</v>
      </c>
      <c r="W607">
        <v>8.4652250072195567E-2</v>
      </c>
      <c r="X607">
        <v>89.689789206265118</v>
      </c>
      <c r="Y607">
        <v>36.161807849643836</v>
      </c>
      <c r="Z607">
        <v>17.556634026131182</v>
      </c>
      <c r="AA607">
        <v>22.393240806164766</v>
      </c>
      <c r="AB607">
        <v>49.070533310537165</v>
      </c>
      <c r="AC607">
        <v>1.0371212866226491</v>
      </c>
      <c r="AD607">
        <v>1.3749589511504001</v>
      </c>
      <c r="AE607">
        <v>217.36873768658731</v>
      </c>
    </row>
    <row r="608" spans="1:31" x14ac:dyDescent="0.25">
      <c r="A608">
        <v>2230600</v>
      </c>
      <c r="B608">
        <v>1</v>
      </c>
      <c r="C608" t="s">
        <v>81</v>
      </c>
      <c r="D608" t="s">
        <v>113</v>
      </c>
      <c r="E608" t="s">
        <v>182</v>
      </c>
      <c r="F608" t="s">
        <v>1996</v>
      </c>
      <c r="G608" t="s">
        <v>1027</v>
      </c>
      <c r="H608" t="s">
        <v>163</v>
      </c>
      <c r="I608" t="s">
        <v>136</v>
      </c>
      <c r="J608" t="s">
        <v>137</v>
      </c>
      <c r="K608" t="s">
        <v>138</v>
      </c>
      <c r="L608" t="s">
        <v>1997</v>
      </c>
      <c r="M608" t="s">
        <v>1998</v>
      </c>
      <c r="N608">
        <v>1.8644444440000001</v>
      </c>
      <c r="O608">
        <v>0</v>
      </c>
      <c r="P608">
        <v>0</v>
      </c>
      <c r="Q608">
        <v>24</v>
      </c>
      <c r="R608">
        <v>2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30.547301187194556</v>
      </c>
      <c r="Z608">
        <v>4.0098982569902661</v>
      </c>
      <c r="AA608">
        <v>0</v>
      </c>
      <c r="AB608">
        <v>0</v>
      </c>
      <c r="AC608">
        <v>0</v>
      </c>
      <c r="AD608">
        <v>0</v>
      </c>
      <c r="AE608">
        <v>34.557199444184825</v>
      </c>
    </row>
    <row r="609" spans="1:31" x14ac:dyDescent="0.25">
      <c r="A609">
        <v>2230500</v>
      </c>
      <c r="B609">
        <v>1</v>
      </c>
      <c r="C609" t="s">
        <v>80</v>
      </c>
      <c r="D609" t="s">
        <v>96</v>
      </c>
      <c r="E609" t="s">
        <v>161</v>
      </c>
      <c r="F609" t="s">
        <v>1999</v>
      </c>
      <c r="G609" t="s">
        <v>174</v>
      </c>
      <c r="H609" t="s">
        <v>163</v>
      </c>
      <c r="I609" t="s">
        <v>136</v>
      </c>
      <c r="J609" t="s">
        <v>137</v>
      </c>
      <c r="K609" t="s">
        <v>138</v>
      </c>
      <c r="L609" t="s">
        <v>2000</v>
      </c>
      <c r="M609" t="s">
        <v>2001</v>
      </c>
      <c r="N609">
        <v>0.61888888799999997</v>
      </c>
      <c r="O609">
        <v>0</v>
      </c>
      <c r="P609">
        <v>277</v>
      </c>
      <c r="Q609">
        <v>10</v>
      </c>
      <c r="R609">
        <v>26</v>
      </c>
      <c r="S609">
        <v>7</v>
      </c>
      <c r="T609">
        <v>43</v>
      </c>
      <c r="U609">
        <v>2</v>
      </c>
      <c r="V609">
        <v>0</v>
      </c>
      <c r="W609">
        <v>0</v>
      </c>
      <c r="X609">
        <v>82.375018052658945</v>
      </c>
      <c r="Y609">
        <v>2.7066072260102492</v>
      </c>
      <c r="Z609">
        <v>9.5788993268569627</v>
      </c>
      <c r="AA609">
        <v>12.517198466124027</v>
      </c>
      <c r="AB609">
        <v>16.026215916911919</v>
      </c>
      <c r="AC609">
        <v>20.363907391087029</v>
      </c>
      <c r="AD609">
        <v>0</v>
      </c>
      <c r="AE609">
        <v>143.56784637964913</v>
      </c>
    </row>
    <row r="610" spans="1:31" x14ac:dyDescent="0.25">
      <c r="A610">
        <v>2230646</v>
      </c>
      <c r="B610">
        <v>1</v>
      </c>
      <c r="C610" t="s">
        <v>80</v>
      </c>
      <c r="D610" t="s">
        <v>96</v>
      </c>
      <c r="E610" t="s">
        <v>194</v>
      </c>
      <c r="F610" t="s">
        <v>2002</v>
      </c>
      <c r="G610" t="s">
        <v>179</v>
      </c>
      <c r="H610" t="s">
        <v>135</v>
      </c>
      <c r="I610" t="s">
        <v>136</v>
      </c>
      <c r="J610" t="s">
        <v>137</v>
      </c>
      <c r="K610" t="s">
        <v>138</v>
      </c>
      <c r="L610" t="s">
        <v>2003</v>
      </c>
      <c r="M610" t="s">
        <v>2004</v>
      </c>
      <c r="N610">
        <v>6.420555555</v>
      </c>
      <c r="O610">
        <v>0</v>
      </c>
      <c r="P610">
        <v>131</v>
      </c>
      <c r="Q610">
        <v>0</v>
      </c>
      <c r="R610">
        <v>0</v>
      </c>
      <c r="S610">
        <v>0</v>
      </c>
      <c r="T610">
        <v>7</v>
      </c>
      <c r="U610">
        <v>0</v>
      </c>
      <c r="V610">
        <v>0</v>
      </c>
      <c r="W610">
        <v>0</v>
      </c>
      <c r="X610">
        <v>534.92888571425613</v>
      </c>
      <c r="Y610">
        <v>0</v>
      </c>
      <c r="Z610">
        <v>0</v>
      </c>
      <c r="AA610">
        <v>0</v>
      </c>
      <c r="AB610">
        <v>36.055989745700778</v>
      </c>
      <c r="AC610">
        <v>0</v>
      </c>
      <c r="AD610">
        <v>0</v>
      </c>
      <c r="AE610">
        <v>570.98487545995692</v>
      </c>
    </row>
    <row r="611" spans="1:31" x14ac:dyDescent="0.25">
      <c r="A611">
        <v>2230709</v>
      </c>
      <c r="B611">
        <v>1</v>
      </c>
      <c r="C611" t="s">
        <v>80</v>
      </c>
      <c r="D611" t="s">
        <v>83</v>
      </c>
      <c r="E611" t="s">
        <v>161</v>
      </c>
      <c r="F611" t="s">
        <v>2005</v>
      </c>
      <c r="G611" t="s">
        <v>174</v>
      </c>
      <c r="H611" t="s">
        <v>163</v>
      </c>
      <c r="I611" t="s">
        <v>136</v>
      </c>
      <c r="J611" t="s">
        <v>137</v>
      </c>
      <c r="K611" t="s">
        <v>138</v>
      </c>
      <c r="L611" t="s">
        <v>2006</v>
      </c>
      <c r="M611" t="s">
        <v>2007</v>
      </c>
      <c r="N611">
        <v>9.3611110999999997E-2</v>
      </c>
      <c r="O611">
        <v>0</v>
      </c>
      <c r="P611">
        <v>0</v>
      </c>
      <c r="Q611">
        <v>0</v>
      </c>
      <c r="R611">
        <v>0</v>
      </c>
      <c r="S611">
        <v>15</v>
      </c>
      <c r="T611">
        <v>22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8.6162022938342773</v>
      </c>
      <c r="AB611">
        <v>11.768980143092945</v>
      </c>
      <c r="AC611">
        <v>0</v>
      </c>
      <c r="AD611">
        <v>0</v>
      </c>
      <c r="AE611">
        <v>20.385182436927224</v>
      </c>
    </row>
    <row r="612" spans="1:31" x14ac:dyDescent="0.25">
      <c r="A612">
        <v>2230354</v>
      </c>
      <c r="B612">
        <v>1</v>
      </c>
      <c r="C612" t="s">
        <v>80</v>
      </c>
      <c r="D612" t="s">
        <v>100</v>
      </c>
      <c r="E612" t="s">
        <v>273</v>
      </c>
      <c r="F612" t="s">
        <v>2008</v>
      </c>
      <c r="G612" t="s">
        <v>174</v>
      </c>
      <c r="H612" t="s">
        <v>163</v>
      </c>
      <c r="I612" t="s">
        <v>136</v>
      </c>
      <c r="J612" t="s">
        <v>137</v>
      </c>
      <c r="K612" t="s">
        <v>138</v>
      </c>
      <c r="L612" t="s">
        <v>2009</v>
      </c>
      <c r="M612" t="s">
        <v>2010</v>
      </c>
      <c r="N612">
        <v>7.4166666000000006E-2</v>
      </c>
      <c r="O612">
        <v>3</v>
      </c>
      <c r="P612">
        <v>367</v>
      </c>
      <c r="Q612">
        <v>4</v>
      </c>
      <c r="R612">
        <v>66</v>
      </c>
      <c r="S612">
        <v>16</v>
      </c>
      <c r="T612">
        <v>104</v>
      </c>
      <c r="U612">
        <v>4</v>
      </c>
      <c r="V612">
        <v>0</v>
      </c>
      <c r="W612">
        <v>8.0207487104920011E-2</v>
      </c>
      <c r="X612">
        <v>10.526484396421086</v>
      </c>
      <c r="Y612">
        <v>0.17721284490497002</v>
      </c>
      <c r="Z612">
        <v>3.263034821891281</v>
      </c>
      <c r="AA612">
        <v>5.7656365386435349</v>
      </c>
      <c r="AB612">
        <v>7.8122436312178118</v>
      </c>
      <c r="AC612">
        <v>23.164913495595204</v>
      </c>
      <c r="AD612">
        <v>0</v>
      </c>
      <c r="AE612">
        <v>50.78973321577881</v>
      </c>
    </row>
    <row r="613" spans="1:31" x14ac:dyDescent="0.25">
      <c r="A613">
        <v>2230162</v>
      </c>
      <c r="B613">
        <v>1</v>
      </c>
      <c r="C613" t="s">
        <v>80</v>
      </c>
      <c r="D613" t="s">
        <v>107</v>
      </c>
      <c r="E613" t="s">
        <v>161</v>
      </c>
      <c r="F613" t="s">
        <v>2011</v>
      </c>
      <c r="G613" t="s">
        <v>174</v>
      </c>
      <c r="H613" t="s">
        <v>163</v>
      </c>
      <c r="I613" t="s">
        <v>136</v>
      </c>
      <c r="J613" t="s">
        <v>137</v>
      </c>
      <c r="K613" t="s">
        <v>138</v>
      </c>
      <c r="L613" t="s">
        <v>2012</v>
      </c>
      <c r="M613" t="s">
        <v>2013</v>
      </c>
      <c r="N613">
        <v>3.5241666660000002</v>
      </c>
      <c r="O613">
        <v>0</v>
      </c>
      <c r="P613">
        <v>149</v>
      </c>
      <c r="Q613">
        <v>0</v>
      </c>
      <c r="R613">
        <v>1</v>
      </c>
      <c r="S613">
        <v>0</v>
      </c>
      <c r="T613">
        <v>32</v>
      </c>
      <c r="U613">
        <v>0</v>
      </c>
      <c r="V613">
        <v>0</v>
      </c>
      <c r="W613">
        <v>0</v>
      </c>
      <c r="X613">
        <v>142.48608299379111</v>
      </c>
      <c r="Y613">
        <v>0</v>
      </c>
      <c r="Z613">
        <v>0.72507541933848008</v>
      </c>
      <c r="AA613">
        <v>0</v>
      </c>
      <c r="AB613">
        <v>99.368577148263327</v>
      </c>
      <c r="AC613">
        <v>0</v>
      </c>
      <c r="AD613">
        <v>0</v>
      </c>
      <c r="AE613">
        <v>242.57973556139291</v>
      </c>
    </row>
    <row r="614" spans="1:31" x14ac:dyDescent="0.25">
      <c r="A614">
        <v>2230563</v>
      </c>
      <c r="B614">
        <v>1</v>
      </c>
      <c r="C614" t="s">
        <v>81</v>
      </c>
      <c r="D614" t="s">
        <v>117</v>
      </c>
      <c r="E614" t="s">
        <v>194</v>
      </c>
      <c r="F614" t="s">
        <v>2014</v>
      </c>
      <c r="G614" t="s">
        <v>179</v>
      </c>
      <c r="H614" t="s">
        <v>135</v>
      </c>
      <c r="I614" t="s">
        <v>136</v>
      </c>
      <c r="J614" t="s">
        <v>137</v>
      </c>
      <c r="K614" t="s">
        <v>138</v>
      </c>
      <c r="L614" t="s">
        <v>2015</v>
      </c>
      <c r="M614" t="s">
        <v>2016</v>
      </c>
      <c r="N614">
        <v>1.3886111109999999</v>
      </c>
      <c r="O614">
        <v>0</v>
      </c>
      <c r="P614">
        <v>101</v>
      </c>
      <c r="Q614">
        <v>0</v>
      </c>
      <c r="R614">
        <v>0</v>
      </c>
      <c r="S614">
        <v>0</v>
      </c>
      <c r="T614">
        <v>2</v>
      </c>
      <c r="U614">
        <v>0</v>
      </c>
      <c r="V614">
        <v>0</v>
      </c>
      <c r="W614">
        <v>0</v>
      </c>
      <c r="X614">
        <v>34.054688374417317</v>
      </c>
      <c r="Y614">
        <v>0</v>
      </c>
      <c r="Z614">
        <v>0</v>
      </c>
      <c r="AA614">
        <v>0</v>
      </c>
      <c r="AB614">
        <v>6.1535868387155553E-3</v>
      </c>
      <c r="AC614">
        <v>0</v>
      </c>
      <c r="AD614">
        <v>0</v>
      </c>
      <c r="AE614">
        <v>34.060841961256031</v>
      </c>
    </row>
    <row r="615" spans="1:31" x14ac:dyDescent="0.25">
      <c r="A615">
        <v>2231514</v>
      </c>
      <c r="B615">
        <v>1</v>
      </c>
      <c r="C615" t="s">
        <v>81</v>
      </c>
      <c r="D615" t="s">
        <v>113</v>
      </c>
      <c r="E615" t="s">
        <v>132</v>
      </c>
      <c r="F615" t="s">
        <v>2017</v>
      </c>
      <c r="G615" t="s">
        <v>148</v>
      </c>
      <c r="H615" t="s">
        <v>135</v>
      </c>
      <c r="I615" t="s">
        <v>136</v>
      </c>
      <c r="J615" t="s">
        <v>137</v>
      </c>
      <c r="K615" t="s">
        <v>138</v>
      </c>
      <c r="L615" t="s">
        <v>2018</v>
      </c>
      <c r="M615" t="s">
        <v>2019</v>
      </c>
      <c r="N615">
        <v>2.028333333</v>
      </c>
      <c r="O615">
        <v>0</v>
      </c>
      <c r="P615">
        <v>1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0.28584545678433892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0.28584545678433892</v>
      </c>
    </row>
    <row r="616" spans="1:31" x14ac:dyDescent="0.25">
      <c r="A616">
        <v>2231322</v>
      </c>
      <c r="B616">
        <v>1</v>
      </c>
      <c r="C616" t="s">
        <v>81</v>
      </c>
      <c r="D616" t="s">
        <v>128</v>
      </c>
      <c r="E616" t="s">
        <v>132</v>
      </c>
      <c r="F616" t="s">
        <v>2020</v>
      </c>
      <c r="G616" t="s">
        <v>148</v>
      </c>
      <c r="H616" t="s">
        <v>135</v>
      </c>
      <c r="I616" t="s">
        <v>136</v>
      </c>
      <c r="J616" t="s">
        <v>137</v>
      </c>
      <c r="K616" t="s">
        <v>138</v>
      </c>
      <c r="L616" t="s">
        <v>2021</v>
      </c>
      <c r="M616" t="s">
        <v>2022</v>
      </c>
      <c r="N616">
        <v>1.655277777</v>
      </c>
      <c r="O616">
        <v>0</v>
      </c>
      <c r="P616">
        <v>6</v>
      </c>
      <c r="Q616">
        <v>0</v>
      </c>
      <c r="R616">
        <v>0</v>
      </c>
      <c r="S616">
        <v>0</v>
      </c>
      <c r="T616">
        <v>2</v>
      </c>
      <c r="U616">
        <v>0</v>
      </c>
      <c r="V616">
        <v>0</v>
      </c>
      <c r="W616">
        <v>0</v>
      </c>
      <c r="X616">
        <v>1.73119727452882</v>
      </c>
      <c r="Y616">
        <v>0</v>
      </c>
      <c r="Z616">
        <v>0</v>
      </c>
      <c r="AA616">
        <v>0</v>
      </c>
      <c r="AB616">
        <v>3.5400113268931896</v>
      </c>
      <c r="AC616">
        <v>0</v>
      </c>
      <c r="AD616">
        <v>0</v>
      </c>
      <c r="AE616">
        <v>5.2712086014220096</v>
      </c>
    </row>
    <row r="617" spans="1:31" x14ac:dyDescent="0.25">
      <c r="A617">
        <v>2231073</v>
      </c>
      <c r="B617">
        <v>1</v>
      </c>
      <c r="C617" t="s">
        <v>80</v>
      </c>
      <c r="D617" t="s">
        <v>96</v>
      </c>
      <c r="E617" t="s">
        <v>182</v>
      </c>
      <c r="F617" t="s">
        <v>2023</v>
      </c>
      <c r="G617" t="s">
        <v>319</v>
      </c>
      <c r="H617" t="s">
        <v>163</v>
      </c>
      <c r="I617" t="s">
        <v>136</v>
      </c>
      <c r="J617" t="s">
        <v>137</v>
      </c>
      <c r="K617" t="s">
        <v>138</v>
      </c>
      <c r="L617" t="s">
        <v>2024</v>
      </c>
      <c r="M617" t="s">
        <v>2025</v>
      </c>
      <c r="N617">
        <v>5.3386111109999996</v>
      </c>
      <c r="O617">
        <v>1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69.428118793446131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69.428118793446131</v>
      </c>
    </row>
    <row r="618" spans="1:31" x14ac:dyDescent="0.25">
      <c r="A618">
        <v>2231720</v>
      </c>
      <c r="B618">
        <v>1</v>
      </c>
      <c r="C618" t="s">
        <v>81</v>
      </c>
      <c r="D618" t="s">
        <v>120</v>
      </c>
      <c r="E618" t="s">
        <v>194</v>
      </c>
      <c r="F618" t="s">
        <v>2026</v>
      </c>
      <c r="G618" t="s">
        <v>885</v>
      </c>
      <c r="H618" t="s">
        <v>135</v>
      </c>
      <c r="I618" t="s">
        <v>136</v>
      </c>
      <c r="J618" t="s">
        <v>137</v>
      </c>
      <c r="K618" t="s">
        <v>138</v>
      </c>
      <c r="L618" t="s">
        <v>2027</v>
      </c>
      <c r="M618" t="s">
        <v>2028</v>
      </c>
      <c r="N618">
        <v>1.4569444439999999</v>
      </c>
      <c r="O618">
        <v>0</v>
      </c>
      <c r="P618">
        <v>33</v>
      </c>
      <c r="Q618">
        <v>0</v>
      </c>
      <c r="R618">
        <v>1</v>
      </c>
      <c r="S618">
        <v>0</v>
      </c>
      <c r="T618">
        <v>2</v>
      </c>
      <c r="U618">
        <v>0</v>
      </c>
      <c r="V618">
        <v>1</v>
      </c>
      <c r="W618">
        <v>0</v>
      </c>
      <c r="X618">
        <v>7.5096339778704309</v>
      </c>
      <c r="Y618">
        <v>0</v>
      </c>
      <c r="Z618">
        <v>1.0434592653743999</v>
      </c>
      <c r="AA618">
        <v>0</v>
      </c>
      <c r="AB618">
        <v>2.9846645093732129</v>
      </c>
      <c r="AC618">
        <v>0</v>
      </c>
      <c r="AD618">
        <v>4.3799612607461045</v>
      </c>
      <c r="AE618">
        <v>15.917719013364149</v>
      </c>
    </row>
    <row r="619" spans="1:31" x14ac:dyDescent="0.25">
      <c r="A619">
        <v>2231179</v>
      </c>
      <c r="B619">
        <v>1</v>
      </c>
      <c r="C619" t="s">
        <v>80</v>
      </c>
      <c r="D619" t="s">
        <v>82</v>
      </c>
      <c r="E619" t="s">
        <v>132</v>
      </c>
      <c r="F619" t="s">
        <v>2029</v>
      </c>
      <c r="G619" t="s">
        <v>148</v>
      </c>
      <c r="H619" t="s">
        <v>135</v>
      </c>
      <c r="I619" t="s">
        <v>136</v>
      </c>
      <c r="J619" t="s">
        <v>137</v>
      </c>
      <c r="K619" t="s">
        <v>138</v>
      </c>
      <c r="L619" t="s">
        <v>2030</v>
      </c>
      <c r="M619" t="s">
        <v>2031</v>
      </c>
      <c r="N619">
        <v>1.8174999999999999</v>
      </c>
      <c r="O619">
        <v>0</v>
      </c>
      <c r="P619">
        <v>1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1.3125231532758335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1.3125231532758335</v>
      </c>
    </row>
    <row r="620" spans="1:31" x14ac:dyDescent="0.25">
      <c r="A620">
        <v>2231620</v>
      </c>
      <c r="B620">
        <v>1</v>
      </c>
      <c r="C620" t="s">
        <v>80</v>
      </c>
      <c r="D620" t="s">
        <v>104</v>
      </c>
      <c r="E620" t="s">
        <v>132</v>
      </c>
      <c r="F620" t="s">
        <v>2032</v>
      </c>
      <c r="G620" t="s">
        <v>148</v>
      </c>
      <c r="H620" t="s">
        <v>135</v>
      </c>
      <c r="I620" t="s">
        <v>136</v>
      </c>
      <c r="J620" t="s">
        <v>137</v>
      </c>
      <c r="K620" t="s">
        <v>138</v>
      </c>
      <c r="L620" t="s">
        <v>2033</v>
      </c>
      <c r="M620" t="s">
        <v>2034</v>
      </c>
      <c r="N620">
        <v>2.392222222</v>
      </c>
      <c r="O620">
        <v>0</v>
      </c>
      <c r="P620">
        <v>1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0.29030420800472001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0.29030420800472001</v>
      </c>
    </row>
    <row r="621" spans="1:31" x14ac:dyDescent="0.25">
      <c r="A621">
        <v>2230927</v>
      </c>
      <c r="B621">
        <v>1</v>
      </c>
      <c r="C621" t="s">
        <v>81</v>
      </c>
      <c r="D621" t="s">
        <v>118</v>
      </c>
      <c r="E621" t="s">
        <v>194</v>
      </c>
      <c r="F621" t="s">
        <v>2035</v>
      </c>
      <c r="G621" t="s">
        <v>179</v>
      </c>
      <c r="H621" t="s">
        <v>135</v>
      </c>
      <c r="I621" t="s">
        <v>136</v>
      </c>
      <c r="J621" t="s">
        <v>137</v>
      </c>
      <c r="K621" t="s">
        <v>138</v>
      </c>
      <c r="L621" t="s">
        <v>2036</v>
      </c>
      <c r="M621" t="s">
        <v>2037</v>
      </c>
      <c r="N621">
        <v>1.356944444</v>
      </c>
      <c r="O621">
        <v>0</v>
      </c>
      <c r="P621">
        <v>4</v>
      </c>
      <c r="Q621">
        <v>0</v>
      </c>
      <c r="R621">
        <v>2</v>
      </c>
      <c r="S621">
        <v>0</v>
      </c>
      <c r="T621">
        <v>2</v>
      </c>
      <c r="U621">
        <v>0</v>
      </c>
      <c r="V621">
        <v>0</v>
      </c>
      <c r="W621">
        <v>0</v>
      </c>
      <c r="X621">
        <v>1.5917507532122004</v>
      </c>
      <c r="Y621">
        <v>0</v>
      </c>
      <c r="Z621">
        <v>2.2869847112000001</v>
      </c>
      <c r="AA621">
        <v>0</v>
      </c>
      <c r="AB621">
        <v>2.6001826983393337</v>
      </c>
      <c r="AC621">
        <v>0</v>
      </c>
      <c r="AD621">
        <v>0</v>
      </c>
      <c r="AE621">
        <v>6.4789181627515342</v>
      </c>
    </row>
    <row r="622" spans="1:31" x14ac:dyDescent="0.25">
      <c r="A622">
        <v>2231474</v>
      </c>
      <c r="B622">
        <v>1</v>
      </c>
      <c r="C622" t="s">
        <v>80</v>
      </c>
      <c r="D622" t="s">
        <v>97</v>
      </c>
      <c r="E622" t="s">
        <v>182</v>
      </c>
      <c r="F622" t="s">
        <v>2038</v>
      </c>
      <c r="G622" t="s">
        <v>319</v>
      </c>
      <c r="H622" t="s">
        <v>163</v>
      </c>
      <c r="I622" t="s">
        <v>136</v>
      </c>
      <c r="J622" t="s">
        <v>137</v>
      </c>
      <c r="K622" t="s">
        <v>138</v>
      </c>
      <c r="L622" t="s">
        <v>2039</v>
      </c>
      <c r="M622" t="s">
        <v>2040</v>
      </c>
      <c r="N622">
        <v>3.346666666</v>
      </c>
      <c r="O622">
        <v>0</v>
      </c>
      <c r="P622">
        <v>0</v>
      </c>
      <c r="Q622">
        <v>0</v>
      </c>
      <c r="R622">
        <v>0</v>
      </c>
      <c r="S622">
        <v>1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2.1898187151325956</v>
      </c>
      <c r="AB622">
        <v>0</v>
      </c>
      <c r="AC622">
        <v>0</v>
      </c>
      <c r="AD622">
        <v>0</v>
      </c>
      <c r="AE622">
        <v>2.1898187151325956</v>
      </c>
    </row>
    <row r="623" spans="1:31" x14ac:dyDescent="0.25">
      <c r="A623">
        <v>2231119</v>
      </c>
      <c r="B623">
        <v>1</v>
      </c>
      <c r="C623" t="s">
        <v>81</v>
      </c>
      <c r="D623" t="s">
        <v>112</v>
      </c>
      <c r="E623" t="s">
        <v>273</v>
      </c>
      <c r="F623" t="s">
        <v>2041</v>
      </c>
      <c r="G623" t="s">
        <v>174</v>
      </c>
      <c r="H623" t="s">
        <v>163</v>
      </c>
      <c r="I623" t="s">
        <v>261</v>
      </c>
      <c r="J623" t="s">
        <v>137</v>
      </c>
      <c r="K623" t="s">
        <v>138</v>
      </c>
      <c r="L623" t="s">
        <v>2042</v>
      </c>
      <c r="M623" t="s">
        <v>2043</v>
      </c>
      <c r="N623">
        <v>1.1666665999999999E-2</v>
      </c>
      <c r="O623">
        <v>8</v>
      </c>
      <c r="P623">
        <v>4813</v>
      </c>
      <c r="Q623">
        <v>145</v>
      </c>
      <c r="R623">
        <v>620</v>
      </c>
      <c r="S623">
        <v>47</v>
      </c>
      <c r="T623">
        <v>333</v>
      </c>
      <c r="U623">
        <v>3</v>
      </c>
      <c r="V623">
        <v>1</v>
      </c>
      <c r="W623">
        <v>1.4444442786316668E-2</v>
      </c>
      <c r="X623">
        <v>7.6901466545272852</v>
      </c>
      <c r="Y623">
        <v>0.56384652700208038</v>
      </c>
      <c r="Z623">
        <v>0.98559974075436907</v>
      </c>
      <c r="AA623">
        <v>2.9406668939127205</v>
      </c>
      <c r="AB623">
        <v>1.7916506525600664</v>
      </c>
      <c r="AC623">
        <v>2.1007850585400001E-2</v>
      </c>
      <c r="AD623">
        <v>0.11028904684233333</v>
      </c>
      <c r="AE623">
        <v>14.117651808970571</v>
      </c>
    </row>
    <row r="624" spans="1:31" x14ac:dyDescent="0.25">
      <c r="A624">
        <v>2231282</v>
      </c>
      <c r="B624">
        <v>1</v>
      </c>
      <c r="C624" t="s">
        <v>80</v>
      </c>
      <c r="D624" t="s">
        <v>99</v>
      </c>
      <c r="E624" t="s">
        <v>273</v>
      </c>
      <c r="F624" t="s">
        <v>2044</v>
      </c>
      <c r="G624" t="s">
        <v>174</v>
      </c>
      <c r="H624" t="s">
        <v>163</v>
      </c>
      <c r="I624" t="s">
        <v>136</v>
      </c>
      <c r="J624" t="s">
        <v>137</v>
      </c>
      <c r="K624" t="s">
        <v>138</v>
      </c>
      <c r="L624" t="s">
        <v>2045</v>
      </c>
      <c r="M624" t="s">
        <v>2046</v>
      </c>
      <c r="N624">
        <v>0.64472222199999996</v>
      </c>
      <c r="O624">
        <v>4</v>
      </c>
      <c r="P624">
        <v>887</v>
      </c>
      <c r="Q624">
        <v>13</v>
      </c>
      <c r="R624">
        <v>116</v>
      </c>
      <c r="S624">
        <v>19</v>
      </c>
      <c r="T624">
        <v>66</v>
      </c>
      <c r="U624">
        <v>0</v>
      </c>
      <c r="V624">
        <v>4</v>
      </c>
      <c r="W624">
        <v>10.54087199031191</v>
      </c>
      <c r="X624">
        <v>103.85874779638381</v>
      </c>
      <c r="Y624">
        <v>8.2221433297407369</v>
      </c>
      <c r="Z624">
        <v>20.656330112793068</v>
      </c>
      <c r="AA624">
        <v>27.287366431986232</v>
      </c>
      <c r="AB624">
        <v>20.322061481979755</v>
      </c>
      <c r="AC624">
        <v>0</v>
      </c>
      <c r="AD624">
        <v>320.48812114389131</v>
      </c>
      <c r="AE624">
        <v>511.37564228708681</v>
      </c>
    </row>
    <row r="625" spans="1:31" x14ac:dyDescent="0.25">
      <c r="A625">
        <v>2230787</v>
      </c>
      <c r="B625">
        <v>1</v>
      </c>
      <c r="C625" t="s">
        <v>80</v>
      </c>
      <c r="D625" t="s">
        <v>100</v>
      </c>
      <c r="E625" t="s">
        <v>194</v>
      </c>
      <c r="F625" t="s">
        <v>2047</v>
      </c>
      <c r="G625" t="s">
        <v>179</v>
      </c>
      <c r="H625" t="s">
        <v>135</v>
      </c>
      <c r="I625" t="s">
        <v>136</v>
      </c>
      <c r="J625" t="s">
        <v>137</v>
      </c>
      <c r="K625" t="s">
        <v>138</v>
      </c>
      <c r="L625" t="s">
        <v>2048</v>
      </c>
      <c r="M625" t="s">
        <v>2049</v>
      </c>
      <c r="N625">
        <v>1.030277777</v>
      </c>
      <c r="O625">
        <v>0</v>
      </c>
      <c r="P625">
        <v>34</v>
      </c>
      <c r="Q625">
        <v>0</v>
      </c>
      <c r="R625">
        <v>2</v>
      </c>
      <c r="S625">
        <v>0</v>
      </c>
      <c r="T625">
        <v>3</v>
      </c>
      <c r="U625">
        <v>0</v>
      </c>
      <c r="V625">
        <v>0</v>
      </c>
      <c r="W625">
        <v>0</v>
      </c>
      <c r="X625">
        <v>11.091177700349842</v>
      </c>
      <c r="Y625">
        <v>0</v>
      </c>
      <c r="Z625">
        <v>0.10702000285209334</v>
      </c>
      <c r="AA625">
        <v>0</v>
      </c>
      <c r="AB625">
        <v>1.1277598805759501</v>
      </c>
      <c r="AC625">
        <v>0</v>
      </c>
      <c r="AD625">
        <v>0</v>
      </c>
      <c r="AE625">
        <v>12.325957583777885</v>
      </c>
    </row>
    <row r="626" spans="1:31" x14ac:dyDescent="0.25">
      <c r="A626">
        <v>2231614</v>
      </c>
      <c r="B626">
        <v>1</v>
      </c>
      <c r="C626" t="s">
        <v>81</v>
      </c>
      <c r="D626" t="s">
        <v>121</v>
      </c>
      <c r="E626" t="s">
        <v>194</v>
      </c>
      <c r="F626" t="s">
        <v>2050</v>
      </c>
      <c r="G626" t="s">
        <v>179</v>
      </c>
      <c r="H626" t="s">
        <v>135</v>
      </c>
      <c r="I626" t="s">
        <v>136</v>
      </c>
      <c r="J626" t="s">
        <v>137</v>
      </c>
      <c r="K626" t="s">
        <v>138</v>
      </c>
      <c r="L626" t="s">
        <v>2051</v>
      </c>
      <c r="M626" t="s">
        <v>2052</v>
      </c>
      <c r="N626">
        <v>0.99138888800000002</v>
      </c>
      <c r="O626">
        <v>0</v>
      </c>
      <c r="P626">
        <v>27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2.4622524697757084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2.4622524697757084</v>
      </c>
    </row>
    <row r="627" spans="1:31" x14ac:dyDescent="0.25">
      <c r="A627">
        <v>2231305</v>
      </c>
      <c r="B627">
        <v>1</v>
      </c>
      <c r="C627" t="s">
        <v>80</v>
      </c>
      <c r="D627" t="s">
        <v>87</v>
      </c>
      <c r="E627" t="s">
        <v>132</v>
      </c>
      <c r="F627" t="s">
        <v>2053</v>
      </c>
      <c r="G627" t="s">
        <v>148</v>
      </c>
      <c r="H627" t="s">
        <v>135</v>
      </c>
      <c r="I627" t="s">
        <v>136</v>
      </c>
      <c r="J627" t="s">
        <v>137</v>
      </c>
      <c r="K627" t="s">
        <v>138</v>
      </c>
      <c r="L627" t="s">
        <v>2054</v>
      </c>
      <c r="M627" t="s">
        <v>2055</v>
      </c>
      <c r="N627">
        <v>3.1488888880000001</v>
      </c>
      <c r="O627">
        <v>0</v>
      </c>
      <c r="P627">
        <v>9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7.4555557193943462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7.4555557193943462</v>
      </c>
    </row>
    <row r="628" spans="1:31" x14ac:dyDescent="0.25">
      <c r="A628">
        <v>2230996</v>
      </c>
      <c r="B628">
        <v>1</v>
      </c>
      <c r="C628" t="s">
        <v>80</v>
      </c>
      <c r="D628" t="s">
        <v>96</v>
      </c>
      <c r="E628" t="s">
        <v>194</v>
      </c>
      <c r="F628" t="s">
        <v>2056</v>
      </c>
      <c r="G628" t="s">
        <v>390</v>
      </c>
      <c r="H628" t="s">
        <v>135</v>
      </c>
      <c r="I628" t="s">
        <v>136</v>
      </c>
      <c r="J628" t="s">
        <v>137</v>
      </c>
      <c r="K628" t="s">
        <v>138</v>
      </c>
      <c r="L628" t="s">
        <v>2057</v>
      </c>
      <c r="M628" t="s">
        <v>2058</v>
      </c>
      <c r="N628">
        <v>3.562777777</v>
      </c>
      <c r="O628">
        <v>0</v>
      </c>
      <c r="P628">
        <v>9</v>
      </c>
      <c r="Q628">
        <v>0</v>
      </c>
      <c r="R628">
        <v>2</v>
      </c>
      <c r="S628">
        <v>0</v>
      </c>
      <c r="T628">
        <v>3</v>
      </c>
      <c r="U628">
        <v>0</v>
      </c>
      <c r="V628">
        <v>0</v>
      </c>
      <c r="W628">
        <v>0</v>
      </c>
      <c r="X628">
        <v>16.797588932928345</v>
      </c>
      <c r="Y628">
        <v>0</v>
      </c>
      <c r="Z628">
        <v>17.854290376234278</v>
      </c>
      <c r="AA628">
        <v>0</v>
      </c>
      <c r="AB628">
        <v>19.562860061324539</v>
      </c>
      <c r="AC628">
        <v>0</v>
      </c>
      <c r="AD628">
        <v>0</v>
      </c>
      <c r="AE628">
        <v>54.214739370487166</v>
      </c>
    </row>
    <row r="629" spans="1:31" x14ac:dyDescent="0.25">
      <c r="A629">
        <v>2231660</v>
      </c>
      <c r="B629">
        <v>1</v>
      </c>
      <c r="C629" t="s">
        <v>80</v>
      </c>
      <c r="D629" t="s">
        <v>105</v>
      </c>
      <c r="E629" t="s">
        <v>132</v>
      </c>
      <c r="F629" t="s">
        <v>2059</v>
      </c>
      <c r="G629" t="s">
        <v>134</v>
      </c>
      <c r="H629" t="s">
        <v>135</v>
      </c>
      <c r="I629" t="s">
        <v>136</v>
      </c>
      <c r="J629" t="s">
        <v>137</v>
      </c>
      <c r="K629" t="s">
        <v>138</v>
      </c>
      <c r="L629" t="s">
        <v>2060</v>
      </c>
      <c r="M629" t="s">
        <v>2061</v>
      </c>
      <c r="N629">
        <v>0.87083333299999999</v>
      </c>
      <c r="O629">
        <v>0</v>
      </c>
      <c r="P629">
        <v>4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1.7286543749604653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1.7286543749604653</v>
      </c>
    </row>
    <row r="630" spans="1:31" x14ac:dyDescent="0.25">
      <c r="A630">
        <v>2231683</v>
      </c>
      <c r="B630">
        <v>1</v>
      </c>
      <c r="C630" t="s">
        <v>80</v>
      </c>
      <c r="D630" t="s">
        <v>100</v>
      </c>
      <c r="E630" t="s">
        <v>194</v>
      </c>
      <c r="F630" t="s">
        <v>2062</v>
      </c>
      <c r="G630" t="s">
        <v>179</v>
      </c>
      <c r="H630" t="s">
        <v>135</v>
      </c>
      <c r="I630" t="s">
        <v>136</v>
      </c>
      <c r="J630" t="s">
        <v>137</v>
      </c>
      <c r="K630" t="s">
        <v>138</v>
      </c>
      <c r="L630" t="s">
        <v>2063</v>
      </c>
      <c r="M630" t="s">
        <v>2064</v>
      </c>
      <c r="N630">
        <v>2.6575000000000002</v>
      </c>
      <c r="O630">
        <v>0</v>
      </c>
      <c r="P630">
        <v>14</v>
      </c>
      <c r="Q630">
        <v>0</v>
      </c>
      <c r="R630">
        <v>4</v>
      </c>
      <c r="S630">
        <v>0</v>
      </c>
      <c r="T630">
        <v>8</v>
      </c>
      <c r="U630">
        <v>0</v>
      </c>
      <c r="V630">
        <v>1</v>
      </c>
      <c r="W630">
        <v>0</v>
      </c>
      <c r="X630">
        <v>19.386965776988276</v>
      </c>
      <c r="Y630">
        <v>0</v>
      </c>
      <c r="Z630">
        <v>4.1682500180373729</v>
      </c>
      <c r="AA630">
        <v>0</v>
      </c>
      <c r="AB630">
        <v>12.033311840438275</v>
      </c>
      <c r="AC630">
        <v>0</v>
      </c>
      <c r="AD630">
        <v>3.7602181746436765</v>
      </c>
      <c r="AE630">
        <v>39.348745810107602</v>
      </c>
    </row>
    <row r="631" spans="1:31" x14ac:dyDescent="0.25">
      <c r="A631">
        <v>2231537</v>
      </c>
      <c r="B631">
        <v>1</v>
      </c>
      <c r="C631" t="s">
        <v>80</v>
      </c>
      <c r="D631" t="s">
        <v>84</v>
      </c>
      <c r="E631" t="s">
        <v>132</v>
      </c>
      <c r="F631" t="s">
        <v>2065</v>
      </c>
      <c r="G631" t="s">
        <v>148</v>
      </c>
      <c r="H631" t="s">
        <v>135</v>
      </c>
      <c r="I631" t="s">
        <v>136</v>
      </c>
      <c r="J631" t="s">
        <v>137</v>
      </c>
      <c r="K631" t="s">
        <v>138</v>
      </c>
      <c r="L631" t="s">
        <v>2066</v>
      </c>
      <c r="M631" t="s">
        <v>2067</v>
      </c>
      <c r="N631">
        <v>4.7977777770000003</v>
      </c>
      <c r="O631">
        <v>0</v>
      </c>
      <c r="P631">
        <v>0</v>
      </c>
      <c r="Q631">
        <v>0</v>
      </c>
      <c r="R631">
        <v>1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0.54351850035222438</v>
      </c>
      <c r="AA631">
        <v>0</v>
      </c>
      <c r="AB631">
        <v>0</v>
      </c>
      <c r="AC631">
        <v>0</v>
      </c>
      <c r="AD631">
        <v>0</v>
      </c>
      <c r="AE631">
        <v>0.54351850035222438</v>
      </c>
    </row>
    <row r="632" spans="1:31" x14ac:dyDescent="0.25">
      <c r="A632">
        <v>2231551</v>
      </c>
      <c r="B632">
        <v>1</v>
      </c>
      <c r="C632" t="s">
        <v>81</v>
      </c>
      <c r="D632" t="s">
        <v>123</v>
      </c>
      <c r="E632" t="s">
        <v>182</v>
      </c>
      <c r="F632" t="s">
        <v>2068</v>
      </c>
      <c r="G632" t="s">
        <v>174</v>
      </c>
      <c r="H632" t="s">
        <v>163</v>
      </c>
      <c r="I632" t="s">
        <v>136</v>
      </c>
      <c r="J632" t="s">
        <v>137</v>
      </c>
      <c r="K632" t="s">
        <v>138</v>
      </c>
      <c r="L632" t="s">
        <v>2069</v>
      </c>
      <c r="M632" t="s">
        <v>2070</v>
      </c>
      <c r="N632">
        <v>0.48305555500000003</v>
      </c>
      <c r="O632">
        <v>14</v>
      </c>
      <c r="P632">
        <v>2987</v>
      </c>
      <c r="Q632">
        <v>85</v>
      </c>
      <c r="R632">
        <v>421</v>
      </c>
      <c r="S632">
        <v>37</v>
      </c>
      <c r="T632">
        <v>360</v>
      </c>
      <c r="U632">
        <v>4</v>
      </c>
      <c r="V632">
        <v>2</v>
      </c>
      <c r="W632">
        <v>1.4919860185082801</v>
      </c>
      <c r="X632">
        <v>205.10861899236727</v>
      </c>
      <c r="Y632">
        <v>15.779358009164842</v>
      </c>
      <c r="Z632">
        <v>49.316797810865864</v>
      </c>
      <c r="AA632">
        <v>63.463144503497887</v>
      </c>
      <c r="AB632">
        <v>106.25423112546684</v>
      </c>
      <c r="AC632">
        <v>37.517728538450157</v>
      </c>
      <c r="AD632">
        <v>0.95774172969757321</v>
      </c>
      <c r="AE632">
        <v>479.88960672801869</v>
      </c>
    </row>
    <row r="633" spans="1:31" x14ac:dyDescent="0.25">
      <c r="A633">
        <v>2230850</v>
      </c>
      <c r="B633">
        <v>1</v>
      </c>
      <c r="C633" t="s">
        <v>80</v>
      </c>
      <c r="D633" t="s">
        <v>82</v>
      </c>
      <c r="E633" t="s">
        <v>132</v>
      </c>
      <c r="F633" t="s">
        <v>2071</v>
      </c>
      <c r="G633" t="s">
        <v>191</v>
      </c>
      <c r="H633" t="s">
        <v>135</v>
      </c>
      <c r="I633" t="s">
        <v>136</v>
      </c>
      <c r="J633" t="s">
        <v>137</v>
      </c>
      <c r="K633" t="s">
        <v>138</v>
      </c>
      <c r="L633" t="s">
        <v>2072</v>
      </c>
      <c r="M633" t="s">
        <v>2073</v>
      </c>
      <c r="N633">
        <v>3.2686111109999998</v>
      </c>
      <c r="O633">
        <v>0</v>
      </c>
      <c r="P633">
        <v>2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1.7922403149288715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1.7922403149288715</v>
      </c>
    </row>
    <row r="634" spans="1:31" x14ac:dyDescent="0.25">
      <c r="A634">
        <v>2231345</v>
      </c>
      <c r="B634">
        <v>1</v>
      </c>
      <c r="C634" t="s">
        <v>80</v>
      </c>
      <c r="D634" t="s">
        <v>96</v>
      </c>
      <c r="E634" t="s">
        <v>182</v>
      </c>
      <c r="F634" t="s">
        <v>2074</v>
      </c>
      <c r="G634" t="s">
        <v>1858</v>
      </c>
      <c r="H634" t="s">
        <v>163</v>
      </c>
      <c r="I634" t="s">
        <v>136</v>
      </c>
      <c r="J634" t="s">
        <v>137</v>
      </c>
      <c r="K634" t="s">
        <v>138</v>
      </c>
      <c r="L634" t="s">
        <v>2075</v>
      </c>
      <c r="M634" t="s">
        <v>2076</v>
      </c>
      <c r="N634">
        <v>6.0169444439999999</v>
      </c>
      <c r="O634">
        <v>0</v>
      </c>
      <c r="P634">
        <v>15</v>
      </c>
      <c r="Q634">
        <v>0</v>
      </c>
      <c r="R634">
        <v>16</v>
      </c>
      <c r="S634">
        <v>0</v>
      </c>
      <c r="T634">
        <v>16</v>
      </c>
      <c r="U634">
        <v>0</v>
      </c>
      <c r="V634">
        <v>0</v>
      </c>
      <c r="W634">
        <v>0</v>
      </c>
      <c r="X634">
        <v>35.076298726732304</v>
      </c>
      <c r="Y634">
        <v>0</v>
      </c>
      <c r="Z634">
        <v>108.17868189821672</v>
      </c>
      <c r="AA634">
        <v>0</v>
      </c>
      <c r="AB634">
        <v>262.57133004206725</v>
      </c>
      <c r="AC634">
        <v>0</v>
      </c>
      <c r="AD634">
        <v>0</v>
      </c>
      <c r="AE634">
        <v>405.82631066701629</v>
      </c>
    </row>
    <row r="635" spans="1:31" x14ac:dyDescent="0.25">
      <c r="A635">
        <v>2231368</v>
      </c>
      <c r="B635">
        <v>1</v>
      </c>
      <c r="C635" t="s">
        <v>81</v>
      </c>
      <c r="D635" t="s">
        <v>115</v>
      </c>
      <c r="E635" t="s">
        <v>161</v>
      </c>
      <c r="F635" t="s">
        <v>2077</v>
      </c>
      <c r="G635" t="s">
        <v>174</v>
      </c>
      <c r="H635" t="s">
        <v>163</v>
      </c>
      <c r="I635" t="s">
        <v>261</v>
      </c>
      <c r="J635" t="s">
        <v>137</v>
      </c>
      <c r="K635" t="s">
        <v>138</v>
      </c>
      <c r="L635" t="s">
        <v>2078</v>
      </c>
      <c r="M635" t="s">
        <v>2079</v>
      </c>
      <c r="N635">
        <v>1.1111111E-2</v>
      </c>
      <c r="O635">
        <v>0</v>
      </c>
      <c r="P635">
        <v>2127</v>
      </c>
      <c r="Q635">
        <v>8</v>
      </c>
      <c r="R635">
        <v>154</v>
      </c>
      <c r="S635">
        <v>15</v>
      </c>
      <c r="T635">
        <v>157</v>
      </c>
      <c r="U635">
        <v>0</v>
      </c>
      <c r="V635">
        <v>1</v>
      </c>
      <c r="W635">
        <v>0</v>
      </c>
      <c r="X635">
        <v>1.9145539777078235</v>
      </c>
      <c r="Y635">
        <v>8.6291439325533334E-2</v>
      </c>
      <c r="Z635">
        <v>0.20382495960648891</v>
      </c>
      <c r="AA635">
        <v>0.76130576958631124</v>
      </c>
      <c r="AB635">
        <v>0.44985416686871116</v>
      </c>
      <c r="AC635">
        <v>0</v>
      </c>
      <c r="AD635">
        <v>4.2159212666666667E-5</v>
      </c>
      <c r="AE635">
        <v>3.4158724723075347</v>
      </c>
    </row>
    <row r="636" spans="1:31" x14ac:dyDescent="0.25">
      <c r="A636">
        <v>2231697</v>
      </c>
      <c r="B636">
        <v>1</v>
      </c>
      <c r="C636" t="s">
        <v>80</v>
      </c>
      <c r="D636" t="s">
        <v>102</v>
      </c>
      <c r="E636" t="s">
        <v>132</v>
      </c>
      <c r="F636" t="s">
        <v>2080</v>
      </c>
      <c r="G636" t="s">
        <v>148</v>
      </c>
      <c r="H636" t="s">
        <v>135</v>
      </c>
      <c r="I636" t="s">
        <v>136</v>
      </c>
      <c r="J636" t="s">
        <v>137</v>
      </c>
      <c r="K636" t="s">
        <v>138</v>
      </c>
      <c r="L636" t="s">
        <v>2081</v>
      </c>
      <c r="M636" t="s">
        <v>2082</v>
      </c>
      <c r="N636">
        <v>0.89500000000000002</v>
      </c>
      <c r="O636">
        <v>0</v>
      </c>
      <c r="P636">
        <v>1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0.1287378427142889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0.1287378427142889</v>
      </c>
    </row>
    <row r="637" spans="1:31" x14ac:dyDescent="0.25">
      <c r="A637">
        <v>2231723</v>
      </c>
      <c r="B637">
        <v>1</v>
      </c>
      <c r="C637" t="s">
        <v>80</v>
      </c>
      <c r="D637" t="s">
        <v>98</v>
      </c>
      <c r="E637" t="s">
        <v>194</v>
      </c>
      <c r="F637" t="s">
        <v>2083</v>
      </c>
      <c r="G637" t="s">
        <v>179</v>
      </c>
      <c r="H637" t="s">
        <v>135</v>
      </c>
      <c r="I637" t="s">
        <v>136</v>
      </c>
      <c r="J637" t="s">
        <v>137</v>
      </c>
      <c r="K637" t="s">
        <v>138</v>
      </c>
      <c r="L637" t="s">
        <v>2084</v>
      </c>
      <c r="M637" t="s">
        <v>2085</v>
      </c>
      <c r="N637">
        <v>2.571111111</v>
      </c>
      <c r="O637">
        <v>0</v>
      </c>
      <c r="P637">
        <v>18</v>
      </c>
      <c r="Q637">
        <v>0</v>
      </c>
      <c r="R637">
        <v>7</v>
      </c>
      <c r="S637">
        <v>0</v>
      </c>
      <c r="T637">
        <v>5</v>
      </c>
      <c r="U637">
        <v>0</v>
      </c>
      <c r="V637">
        <v>0</v>
      </c>
      <c r="W637">
        <v>0</v>
      </c>
      <c r="X637">
        <v>9.2224057288208279</v>
      </c>
      <c r="Y637">
        <v>0</v>
      </c>
      <c r="Z637">
        <v>0.84755426231084019</v>
      </c>
      <c r="AA637">
        <v>0</v>
      </c>
      <c r="AB637">
        <v>0.1905265520781389</v>
      </c>
      <c r="AC637">
        <v>0</v>
      </c>
      <c r="AD637">
        <v>0</v>
      </c>
      <c r="AE637">
        <v>10.260486543209806</v>
      </c>
    </row>
    <row r="638" spans="1:31" x14ac:dyDescent="0.25">
      <c r="A638">
        <v>2231411</v>
      </c>
      <c r="B638">
        <v>1</v>
      </c>
      <c r="C638" t="s">
        <v>81</v>
      </c>
      <c r="D638" t="s">
        <v>128</v>
      </c>
      <c r="E638" t="s">
        <v>194</v>
      </c>
      <c r="F638" t="s">
        <v>2086</v>
      </c>
      <c r="G638" t="s">
        <v>179</v>
      </c>
      <c r="H638" t="s">
        <v>135</v>
      </c>
      <c r="I638" t="s">
        <v>136</v>
      </c>
      <c r="J638" t="s">
        <v>137</v>
      </c>
      <c r="K638" t="s">
        <v>138</v>
      </c>
      <c r="L638" t="s">
        <v>2087</v>
      </c>
      <c r="M638" t="s">
        <v>2088</v>
      </c>
      <c r="N638">
        <v>1.230277777</v>
      </c>
      <c r="O638">
        <v>0</v>
      </c>
      <c r="P638">
        <v>7</v>
      </c>
      <c r="Q638">
        <v>0</v>
      </c>
      <c r="R638">
        <v>0</v>
      </c>
      <c r="S638">
        <v>0</v>
      </c>
      <c r="T638">
        <v>1</v>
      </c>
      <c r="U638">
        <v>0</v>
      </c>
      <c r="V638">
        <v>0</v>
      </c>
      <c r="W638">
        <v>0</v>
      </c>
      <c r="X638">
        <v>1.9643631940188981</v>
      </c>
      <c r="Y638">
        <v>0</v>
      </c>
      <c r="Z638">
        <v>0</v>
      </c>
      <c r="AA638">
        <v>0</v>
      </c>
      <c r="AB638">
        <v>0.21828645665522892</v>
      </c>
      <c r="AC638">
        <v>0</v>
      </c>
      <c r="AD638">
        <v>0</v>
      </c>
      <c r="AE638">
        <v>2.1826496506741271</v>
      </c>
    </row>
    <row r="639" spans="1:31" x14ac:dyDescent="0.25">
      <c r="A639">
        <v>2230913</v>
      </c>
      <c r="B639">
        <v>1</v>
      </c>
      <c r="C639" t="s">
        <v>80</v>
      </c>
      <c r="D639" t="s">
        <v>100</v>
      </c>
      <c r="E639" t="s">
        <v>405</v>
      </c>
      <c r="F639" t="s">
        <v>2089</v>
      </c>
      <c r="G639" t="s">
        <v>174</v>
      </c>
      <c r="H639" t="s">
        <v>163</v>
      </c>
      <c r="I639" t="s">
        <v>136</v>
      </c>
      <c r="J639" t="s">
        <v>137</v>
      </c>
      <c r="K639" t="s">
        <v>138</v>
      </c>
      <c r="L639" t="s">
        <v>2090</v>
      </c>
      <c r="M639" t="s">
        <v>2091</v>
      </c>
      <c r="N639">
        <v>6.7147222000000006E-2</v>
      </c>
      <c r="O639">
        <v>13</v>
      </c>
      <c r="P639">
        <v>5499</v>
      </c>
      <c r="Q639">
        <v>314</v>
      </c>
      <c r="R639">
        <v>1302</v>
      </c>
      <c r="S639">
        <v>56</v>
      </c>
      <c r="T639">
        <v>979</v>
      </c>
      <c r="U639">
        <v>1</v>
      </c>
      <c r="V639">
        <v>1</v>
      </c>
      <c r="W639">
        <v>1.5510624634260435</v>
      </c>
      <c r="X639">
        <v>102.74887480572846</v>
      </c>
      <c r="Y639">
        <v>39.858839890979027</v>
      </c>
      <c r="Z639">
        <v>52.304667007166962</v>
      </c>
      <c r="AA639">
        <v>13.351661358278855</v>
      </c>
      <c r="AB639">
        <v>27.702439854327444</v>
      </c>
      <c r="AC639">
        <v>3.6327826685062501</v>
      </c>
      <c r="AD639">
        <v>0.1810995928026756</v>
      </c>
      <c r="AE639">
        <v>241.3314276412157</v>
      </c>
    </row>
    <row r="640" spans="1:31" x14ac:dyDescent="0.25">
      <c r="A640">
        <v>2230990</v>
      </c>
      <c r="B640">
        <v>1</v>
      </c>
      <c r="C640" t="s">
        <v>80</v>
      </c>
      <c r="D640" t="s">
        <v>96</v>
      </c>
      <c r="E640" t="s">
        <v>194</v>
      </c>
      <c r="F640" t="s">
        <v>1064</v>
      </c>
      <c r="G640" t="s">
        <v>390</v>
      </c>
      <c r="H640" t="s">
        <v>135</v>
      </c>
      <c r="I640" t="s">
        <v>136</v>
      </c>
      <c r="J640" t="s">
        <v>137</v>
      </c>
      <c r="K640" t="s">
        <v>138</v>
      </c>
      <c r="L640" t="s">
        <v>2092</v>
      </c>
      <c r="M640" t="s">
        <v>2093</v>
      </c>
      <c r="N640">
        <v>1.5547222220000001</v>
      </c>
      <c r="O640">
        <v>0</v>
      </c>
      <c r="P640">
        <v>9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19.31296669058262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19.31296669058262</v>
      </c>
    </row>
    <row r="641" spans="1:31" x14ac:dyDescent="0.25">
      <c r="A641">
        <v>2231511</v>
      </c>
      <c r="B641">
        <v>1</v>
      </c>
      <c r="C641" t="s">
        <v>80</v>
      </c>
      <c r="D641" t="s">
        <v>95</v>
      </c>
      <c r="E641" t="s">
        <v>161</v>
      </c>
      <c r="F641" t="s">
        <v>2094</v>
      </c>
      <c r="G641" t="s">
        <v>174</v>
      </c>
      <c r="H641" t="s">
        <v>163</v>
      </c>
      <c r="I641" t="s">
        <v>136</v>
      </c>
      <c r="J641" t="s">
        <v>137</v>
      </c>
      <c r="K641" t="s">
        <v>138</v>
      </c>
      <c r="L641" t="s">
        <v>2095</v>
      </c>
      <c r="M641" t="s">
        <v>2096</v>
      </c>
      <c r="N641">
        <v>0.42944444399999998</v>
      </c>
      <c r="O641">
        <v>0</v>
      </c>
      <c r="P641">
        <v>720</v>
      </c>
      <c r="Q641">
        <v>5</v>
      </c>
      <c r="R641">
        <v>11</v>
      </c>
      <c r="S641">
        <v>7</v>
      </c>
      <c r="T641">
        <v>35</v>
      </c>
      <c r="U641">
        <v>2</v>
      </c>
      <c r="V641">
        <v>0</v>
      </c>
      <c r="W641">
        <v>0</v>
      </c>
      <c r="X641">
        <v>67.906981233987622</v>
      </c>
      <c r="Y641">
        <v>8.4959705728150698</v>
      </c>
      <c r="Z641">
        <v>0.63504725688571784</v>
      </c>
      <c r="AA641">
        <v>69.807472506020659</v>
      </c>
      <c r="AB641">
        <v>6.0103337249998621</v>
      </c>
      <c r="AC641">
        <v>107.5516614672887</v>
      </c>
      <c r="AD641">
        <v>0</v>
      </c>
      <c r="AE641">
        <v>260.40746676199763</v>
      </c>
    </row>
    <row r="642" spans="1:31" x14ac:dyDescent="0.25">
      <c r="A642">
        <v>2231013</v>
      </c>
      <c r="B642">
        <v>1</v>
      </c>
      <c r="C642" t="s">
        <v>80</v>
      </c>
      <c r="D642" t="s">
        <v>106</v>
      </c>
      <c r="E642" t="s">
        <v>141</v>
      </c>
      <c r="F642" t="s">
        <v>2097</v>
      </c>
      <c r="G642" t="s">
        <v>1909</v>
      </c>
      <c r="H642" t="s">
        <v>135</v>
      </c>
      <c r="I642" t="s">
        <v>136</v>
      </c>
      <c r="J642" t="s">
        <v>137</v>
      </c>
      <c r="K642" t="s">
        <v>138</v>
      </c>
      <c r="L642" t="s">
        <v>2098</v>
      </c>
      <c r="M642" t="s">
        <v>2099</v>
      </c>
      <c r="N642">
        <v>1.8502777770000001</v>
      </c>
      <c r="O642">
        <v>0</v>
      </c>
      <c r="P642">
        <v>78</v>
      </c>
      <c r="Q642">
        <v>0</v>
      </c>
      <c r="R642">
        <v>6</v>
      </c>
      <c r="S642">
        <v>0</v>
      </c>
      <c r="T642">
        <v>8</v>
      </c>
      <c r="U642">
        <v>0</v>
      </c>
      <c r="V642">
        <v>0</v>
      </c>
      <c r="W642">
        <v>0</v>
      </c>
      <c r="X642">
        <v>16.900406730989051</v>
      </c>
      <c r="Y642">
        <v>0</v>
      </c>
      <c r="Z642">
        <v>1.4486585810380832</v>
      </c>
      <c r="AA642">
        <v>0</v>
      </c>
      <c r="AB642">
        <v>7.4871250336483461</v>
      </c>
      <c r="AC642">
        <v>0</v>
      </c>
      <c r="AD642">
        <v>0</v>
      </c>
      <c r="AE642">
        <v>25.83619034567548</v>
      </c>
    </row>
    <row r="643" spans="1:31" x14ac:dyDescent="0.25">
      <c r="A643">
        <v>2230870</v>
      </c>
      <c r="B643">
        <v>1</v>
      </c>
      <c r="C643" t="s">
        <v>81</v>
      </c>
      <c r="D643" t="s">
        <v>121</v>
      </c>
      <c r="E643" t="s">
        <v>194</v>
      </c>
      <c r="F643" t="s">
        <v>2100</v>
      </c>
      <c r="G643" t="s">
        <v>179</v>
      </c>
      <c r="H643" t="s">
        <v>135</v>
      </c>
      <c r="I643" t="s">
        <v>136</v>
      </c>
      <c r="J643" t="s">
        <v>137</v>
      </c>
      <c r="K643" t="s">
        <v>138</v>
      </c>
      <c r="L643" t="s">
        <v>2101</v>
      </c>
      <c r="M643" t="s">
        <v>2102</v>
      </c>
      <c r="N643">
        <v>1.7680555549999999</v>
      </c>
      <c r="O643">
        <v>0</v>
      </c>
      <c r="P643">
        <v>4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0.73182663077999988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0.73182663077999988</v>
      </c>
    </row>
    <row r="644" spans="1:31" x14ac:dyDescent="0.25">
      <c r="A644">
        <v>2230827</v>
      </c>
      <c r="B644">
        <v>1</v>
      </c>
      <c r="C644" t="s">
        <v>80</v>
      </c>
      <c r="D644" t="s">
        <v>100</v>
      </c>
      <c r="E644" t="s">
        <v>273</v>
      </c>
      <c r="F644" t="s">
        <v>2103</v>
      </c>
      <c r="G644" t="s">
        <v>174</v>
      </c>
      <c r="H644" t="s">
        <v>163</v>
      </c>
      <c r="I644" t="s">
        <v>136</v>
      </c>
      <c r="J644" t="s">
        <v>137</v>
      </c>
      <c r="K644" t="s">
        <v>138</v>
      </c>
      <c r="L644" t="s">
        <v>2104</v>
      </c>
      <c r="M644" t="s">
        <v>2105</v>
      </c>
      <c r="N644">
        <v>0.14749999999999999</v>
      </c>
      <c r="O644">
        <v>4</v>
      </c>
      <c r="P644">
        <v>908</v>
      </c>
      <c r="Q644">
        <v>27</v>
      </c>
      <c r="R644">
        <v>382</v>
      </c>
      <c r="S644">
        <v>12</v>
      </c>
      <c r="T644">
        <v>187</v>
      </c>
      <c r="U644">
        <v>1</v>
      </c>
      <c r="V644">
        <v>1</v>
      </c>
      <c r="W644">
        <v>0.29706833068982996</v>
      </c>
      <c r="X644">
        <v>27.476991545972258</v>
      </c>
      <c r="Y644">
        <v>2.4655623859778251</v>
      </c>
      <c r="Z644">
        <v>12.364376804146167</v>
      </c>
      <c r="AA644">
        <v>20.348306263314264</v>
      </c>
      <c r="AB644">
        <v>10.227302823797221</v>
      </c>
      <c r="AC644">
        <v>2.0840414765513002</v>
      </c>
      <c r="AD644">
        <v>0.18319717705869998</v>
      </c>
      <c r="AE644">
        <v>75.446846807507569</v>
      </c>
    </row>
    <row r="645" spans="1:31" x14ac:dyDescent="0.25">
      <c r="A645">
        <v>2231076</v>
      </c>
      <c r="B645">
        <v>1</v>
      </c>
      <c r="C645" t="s">
        <v>81</v>
      </c>
      <c r="D645" t="s">
        <v>112</v>
      </c>
      <c r="E645" t="s">
        <v>273</v>
      </c>
      <c r="F645" t="s">
        <v>2106</v>
      </c>
      <c r="G645" t="s">
        <v>174</v>
      </c>
      <c r="H645" t="s">
        <v>163</v>
      </c>
      <c r="I645" t="s">
        <v>136</v>
      </c>
      <c r="J645" t="s">
        <v>137</v>
      </c>
      <c r="K645" t="s">
        <v>138</v>
      </c>
      <c r="L645" t="s">
        <v>2107</v>
      </c>
      <c r="M645" t="s">
        <v>2108</v>
      </c>
      <c r="N645">
        <v>0.18416666600000001</v>
      </c>
      <c r="O645">
        <v>1</v>
      </c>
      <c r="P645">
        <v>5002</v>
      </c>
      <c r="Q645">
        <v>672</v>
      </c>
      <c r="R645">
        <v>770</v>
      </c>
      <c r="S645">
        <v>82</v>
      </c>
      <c r="T645">
        <v>902</v>
      </c>
      <c r="U645">
        <v>13</v>
      </c>
      <c r="V645">
        <v>8</v>
      </c>
      <c r="W645">
        <v>1.2117079429910001E-2</v>
      </c>
      <c r="X645">
        <v>163.1516943220804</v>
      </c>
      <c r="Y645">
        <v>23.835782800327166</v>
      </c>
      <c r="Z645">
        <v>18.542749382217458</v>
      </c>
      <c r="AA645">
        <v>71.143350718682754</v>
      </c>
      <c r="AB645">
        <v>87.088805877851868</v>
      </c>
      <c r="AC645">
        <v>149.7423577623519</v>
      </c>
      <c r="AD645">
        <v>47.318983458466249</v>
      </c>
      <c r="AE645">
        <v>560.83584140140772</v>
      </c>
    </row>
    <row r="646" spans="1:31" x14ac:dyDescent="0.25">
      <c r="A646">
        <v>2231325</v>
      </c>
      <c r="B646">
        <v>1</v>
      </c>
      <c r="C646" t="s">
        <v>80</v>
      </c>
      <c r="D646" t="s">
        <v>104</v>
      </c>
      <c r="E646" t="s">
        <v>182</v>
      </c>
      <c r="F646" t="s">
        <v>2109</v>
      </c>
      <c r="G646" t="s">
        <v>319</v>
      </c>
      <c r="H646" t="s">
        <v>163</v>
      </c>
      <c r="I646" t="s">
        <v>136</v>
      </c>
      <c r="J646" t="s">
        <v>137</v>
      </c>
      <c r="K646" t="s">
        <v>138</v>
      </c>
      <c r="L646" t="s">
        <v>2110</v>
      </c>
      <c r="M646" t="s">
        <v>2111</v>
      </c>
      <c r="N646">
        <v>1.1158333330000001</v>
      </c>
      <c r="O646">
        <v>0</v>
      </c>
      <c r="P646">
        <v>8</v>
      </c>
      <c r="Q646">
        <v>0</v>
      </c>
      <c r="R646">
        <v>7</v>
      </c>
      <c r="S646">
        <v>0</v>
      </c>
      <c r="T646">
        <v>8</v>
      </c>
      <c r="U646">
        <v>0</v>
      </c>
      <c r="V646">
        <v>0</v>
      </c>
      <c r="W646">
        <v>0</v>
      </c>
      <c r="X646">
        <v>2.2791980721729401</v>
      </c>
      <c r="Y646">
        <v>0</v>
      </c>
      <c r="Z646">
        <v>2.1544756676436934</v>
      </c>
      <c r="AA646">
        <v>0</v>
      </c>
      <c r="AB646">
        <v>4.7938009256788261</v>
      </c>
      <c r="AC646">
        <v>0</v>
      </c>
      <c r="AD646">
        <v>0</v>
      </c>
      <c r="AE646">
        <v>9.2274746654954605</v>
      </c>
    </row>
    <row r="647" spans="1:31" x14ac:dyDescent="0.25">
      <c r="A647">
        <v>2231574</v>
      </c>
      <c r="B647">
        <v>1</v>
      </c>
      <c r="C647" t="s">
        <v>80</v>
      </c>
      <c r="D647" t="s">
        <v>84</v>
      </c>
      <c r="E647" t="s">
        <v>132</v>
      </c>
      <c r="F647" t="s">
        <v>2112</v>
      </c>
      <c r="G647" t="s">
        <v>148</v>
      </c>
      <c r="H647" t="s">
        <v>135</v>
      </c>
      <c r="I647" t="s">
        <v>136</v>
      </c>
      <c r="J647" t="s">
        <v>137</v>
      </c>
      <c r="K647" t="s">
        <v>138</v>
      </c>
      <c r="L647" t="s">
        <v>2113</v>
      </c>
      <c r="M647" t="s">
        <v>2114</v>
      </c>
      <c r="N647">
        <v>2.7974999999999999</v>
      </c>
      <c r="O647">
        <v>0</v>
      </c>
      <c r="P647">
        <v>11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6.5224849157912681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6.5224849157912681</v>
      </c>
    </row>
    <row r="648" spans="1:31" x14ac:dyDescent="0.25">
      <c r="A648">
        <v>2230933</v>
      </c>
      <c r="B648">
        <v>1</v>
      </c>
      <c r="C648" t="s">
        <v>80</v>
      </c>
      <c r="D648" t="s">
        <v>105</v>
      </c>
      <c r="E648" t="s">
        <v>194</v>
      </c>
      <c r="F648" t="s">
        <v>2115</v>
      </c>
      <c r="G648" t="s">
        <v>1031</v>
      </c>
      <c r="H648" t="s">
        <v>135</v>
      </c>
      <c r="I648" t="s">
        <v>136</v>
      </c>
      <c r="J648" t="s">
        <v>137</v>
      </c>
      <c r="K648" t="s">
        <v>138</v>
      </c>
      <c r="L648" t="s">
        <v>2116</v>
      </c>
      <c r="M648" t="s">
        <v>2117</v>
      </c>
      <c r="N648">
        <v>1.5933333329999999</v>
      </c>
      <c r="O648">
        <v>0</v>
      </c>
      <c r="P648">
        <v>31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12.714631988154778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12.714631988154778</v>
      </c>
    </row>
    <row r="649" spans="1:31" x14ac:dyDescent="0.25">
      <c r="A649">
        <v>2231182</v>
      </c>
      <c r="B649">
        <v>1</v>
      </c>
      <c r="C649" t="s">
        <v>80</v>
      </c>
      <c r="D649" t="s">
        <v>110</v>
      </c>
      <c r="E649" t="s">
        <v>132</v>
      </c>
      <c r="F649" t="s">
        <v>2118</v>
      </c>
      <c r="G649" t="s">
        <v>148</v>
      </c>
      <c r="H649" t="s">
        <v>135</v>
      </c>
      <c r="I649" t="s">
        <v>136</v>
      </c>
      <c r="J649" t="s">
        <v>137</v>
      </c>
      <c r="K649" t="s">
        <v>138</v>
      </c>
      <c r="L649" t="s">
        <v>2119</v>
      </c>
      <c r="M649" t="s">
        <v>2120</v>
      </c>
      <c r="N649">
        <v>4.4800000000000004</v>
      </c>
      <c r="O649">
        <v>0</v>
      </c>
      <c r="P649">
        <v>2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2.4230064789088672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2.4230064789088672</v>
      </c>
    </row>
    <row r="650" spans="1:31" x14ac:dyDescent="0.25">
      <c r="A650">
        <v>2230784</v>
      </c>
      <c r="B650">
        <v>1</v>
      </c>
      <c r="C650" t="s">
        <v>80</v>
      </c>
      <c r="D650" t="s">
        <v>107</v>
      </c>
      <c r="E650" t="s">
        <v>194</v>
      </c>
      <c r="F650" t="s">
        <v>2121</v>
      </c>
      <c r="G650" t="s">
        <v>179</v>
      </c>
      <c r="H650" t="s">
        <v>135</v>
      </c>
      <c r="I650" t="s">
        <v>136</v>
      </c>
      <c r="J650" t="s">
        <v>137</v>
      </c>
      <c r="K650" t="s">
        <v>138</v>
      </c>
      <c r="L650" t="s">
        <v>2122</v>
      </c>
      <c r="M650" t="s">
        <v>2123</v>
      </c>
      <c r="N650">
        <v>3.5102777770000002</v>
      </c>
      <c r="O650">
        <v>0</v>
      </c>
      <c r="P650">
        <v>20</v>
      </c>
      <c r="Q650">
        <v>0</v>
      </c>
      <c r="R650">
        <v>1</v>
      </c>
      <c r="S650">
        <v>0</v>
      </c>
      <c r="T650">
        <v>12</v>
      </c>
      <c r="U650">
        <v>0</v>
      </c>
      <c r="V650">
        <v>0</v>
      </c>
      <c r="W650">
        <v>0</v>
      </c>
      <c r="X650">
        <v>16.254853448265891</v>
      </c>
      <c r="Y650">
        <v>0</v>
      </c>
      <c r="Z650">
        <v>2.4211165076373335</v>
      </c>
      <c r="AA650">
        <v>0</v>
      </c>
      <c r="AB650">
        <v>13.023841635217387</v>
      </c>
      <c r="AC650">
        <v>0</v>
      </c>
      <c r="AD650">
        <v>0</v>
      </c>
      <c r="AE650">
        <v>31.699811591120611</v>
      </c>
    </row>
    <row r="651" spans="1:31" x14ac:dyDescent="0.25">
      <c r="A651">
        <v>2231617</v>
      </c>
      <c r="B651">
        <v>1</v>
      </c>
      <c r="C651" t="s">
        <v>81</v>
      </c>
      <c r="D651" t="s">
        <v>128</v>
      </c>
      <c r="E651" t="s">
        <v>132</v>
      </c>
      <c r="F651" t="s">
        <v>2124</v>
      </c>
      <c r="G651" t="s">
        <v>148</v>
      </c>
      <c r="H651" t="s">
        <v>135</v>
      </c>
      <c r="I651" t="s">
        <v>136</v>
      </c>
      <c r="J651" t="s">
        <v>137</v>
      </c>
      <c r="K651" t="s">
        <v>138</v>
      </c>
      <c r="L651" t="s">
        <v>2125</v>
      </c>
      <c r="M651" t="s">
        <v>2126</v>
      </c>
      <c r="N651">
        <v>4.1222222220000004</v>
      </c>
      <c r="O651">
        <v>0</v>
      </c>
      <c r="P651">
        <v>1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0.66390125225983998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0.66390125225983998</v>
      </c>
    </row>
    <row r="652" spans="1:31" x14ac:dyDescent="0.25">
      <c r="A652">
        <v>2231225</v>
      </c>
      <c r="B652">
        <v>1</v>
      </c>
      <c r="C652" t="s">
        <v>80</v>
      </c>
      <c r="D652" t="s">
        <v>97</v>
      </c>
      <c r="E652" t="s">
        <v>273</v>
      </c>
      <c r="F652" t="s">
        <v>2127</v>
      </c>
      <c r="G652" t="s">
        <v>174</v>
      </c>
      <c r="H652" t="s">
        <v>163</v>
      </c>
      <c r="I652" t="s">
        <v>136</v>
      </c>
      <c r="J652" t="s">
        <v>137</v>
      </c>
      <c r="K652" t="s">
        <v>138</v>
      </c>
      <c r="L652" t="s">
        <v>2128</v>
      </c>
      <c r="M652" t="s">
        <v>2129</v>
      </c>
      <c r="N652">
        <v>0.30722222199999999</v>
      </c>
      <c r="O652">
        <v>2</v>
      </c>
      <c r="P652">
        <v>948</v>
      </c>
      <c r="Q652">
        <v>0</v>
      </c>
      <c r="R652">
        <v>48</v>
      </c>
      <c r="S652">
        <v>0</v>
      </c>
      <c r="T652">
        <v>95</v>
      </c>
      <c r="U652">
        <v>0</v>
      </c>
      <c r="V652">
        <v>0</v>
      </c>
      <c r="W652">
        <v>28.670913233371639</v>
      </c>
      <c r="X652">
        <v>174.23077141427649</v>
      </c>
      <c r="Y652">
        <v>0</v>
      </c>
      <c r="Z652">
        <v>5.4180103325178468</v>
      </c>
      <c r="AA652">
        <v>0</v>
      </c>
      <c r="AB652">
        <v>43.57053868647165</v>
      </c>
      <c r="AC652">
        <v>0</v>
      </c>
      <c r="AD652">
        <v>0</v>
      </c>
      <c r="AE652">
        <v>251.89023366663761</v>
      </c>
    </row>
    <row r="653" spans="1:31" x14ac:dyDescent="0.25">
      <c r="A653">
        <v>2231766</v>
      </c>
      <c r="B653">
        <v>1</v>
      </c>
      <c r="C653" t="s">
        <v>80</v>
      </c>
      <c r="D653" t="s">
        <v>103</v>
      </c>
      <c r="E653" t="s">
        <v>273</v>
      </c>
      <c r="F653" t="s">
        <v>2130</v>
      </c>
      <c r="G653" t="s">
        <v>174</v>
      </c>
      <c r="H653" t="s">
        <v>163</v>
      </c>
      <c r="I653" t="s">
        <v>136</v>
      </c>
      <c r="J653" t="s">
        <v>137</v>
      </c>
      <c r="K653" t="s">
        <v>138</v>
      </c>
      <c r="L653" t="s">
        <v>2131</v>
      </c>
      <c r="M653" t="s">
        <v>2132</v>
      </c>
      <c r="N653">
        <v>1.239166666</v>
      </c>
      <c r="O653">
        <v>1</v>
      </c>
      <c r="P653">
        <v>286</v>
      </c>
      <c r="Q653">
        <v>18</v>
      </c>
      <c r="R653">
        <v>108</v>
      </c>
      <c r="S653">
        <v>9</v>
      </c>
      <c r="T653">
        <v>45</v>
      </c>
      <c r="U653">
        <v>4</v>
      </c>
      <c r="V653">
        <v>0</v>
      </c>
      <c r="W653">
        <v>3.0355381025256003</v>
      </c>
      <c r="X653">
        <v>89.883500393822899</v>
      </c>
      <c r="Y653">
        <v>250.16596276060051</v>
      </c>
      <c r="Z653">
        <v>168.27119932190922</v>
      </c>
      <c r="AA653">
        <v>503.55256807160271</v>
      </c>
      <c r="AB653">
        <v>29.446783033314055</v>
      </c>
      <c r="AC653">
        <v>31.948422987592348</v>
      </c>
      <c r="AD653">
        <v>0</v>
      </c>
      <c r="AE653">
        <v>1076.3039746713671</v>
      </c>
    </row>
    <row r="654" spans="1:31" x14ac:dyDescent="0.25">
      <c r="A654">
        <v>2231176</v>
      </c>
      <c r="B654">
        <v>1</v>
      </c>
      <c r="C654" t="s">
        <v>81</v>
      </c>
      <c r="D654" t="s">
        <v>113</v>
      </c>
      <c r="E654" t="s">
        <v>132</v>
      </c>
      <c r="F654" t="s">
        <v>2133</v>
      </c>
      <c r="G654" t="s">
        <v>148</v>
      </c>
      <c r="H654" t="s">
        <v>135</v>
      </c>
      <c r="I654" t="s">
        <v>136</v>
      </c>
      <c r="J654" t="s">
        <v>137</v>
      </c>
      <c r="K654" t="s">
        <v>138</v>
      </c>
      <c r="L654" t="s">
        <v>2134</v>
      </c>
      <c r="M654" t="s">
        <v>2135</v>
      </c>
      <c r="N654">
        <v>5.5941666659999996</v>
      </c>
      <c r="O654">
        <v>0</v>
      </c>
      <c r="P654">
        <v>1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0.56817531371309327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0.56817531371309327</v>
      </c>
    </row>
    <row r="655" spans="1:31" x14ac:dyDescent="0.25">
      <c r="A655">
        <v>2230999</v>
      </c>
      <c r="B655">
        <v>1</v>
      </c>
      <c r="C655" t="s">
        <v>80</v>
      </c>
      <c r="D655" t="s">
        <v>100</v>
      </c>
      <c r="E655" t="s">
        <v>182</v>
      </c>
      <c r="F655" t="s">
        <v>2136</v>
      </c>
      <c r="G655" t="s">
        <v>319</v>
      </c>
      <c r="H655" t="s">
        <v>163</v>
      </c>
      <c r="I655" t="s">
        <v>136</v>
      </c>
      <c r="J655" t="s">
        <v>137</v>
      </c>
      <c r="K655" t="s">
        <v>138</v>
      </c>
      <c r="L655" t="s">
        <v>2137</v>
      </c>
      <c r="M655" t="s">
        <v>2138</v>
      </c>
      <c r="N655">
        <v>2.5844444439999998</v>
      </c>
      <c r="O655">
        <v>0</v>
      </c>
      <c r="P655">
        <v>128</v>
      </c>
      <c r="Q655">
        <v>0</v>
      </c>
      <c r="R655">
        <v>0</v>
      </c>
      <c r="S655">
        <v>1</v>
      </c>
      <c r="T655">
        <v>12</v>
      </c>
      <c r="U655">
        <v>0</v>
      </c>
      <c r="V655">
        <v>0</v>
      </c>
      <c r="W655">
        <v>0</v>
      </c>
      <c r="X655">
        <v>101.86822581582858</v>
      </c>
      <c r="Y655">
        <v>0</v>
      </c>
      <c r="Z655">
        <v>0</v>
      </c>
      <c r="AA655">
        <v>54.286442476050127</v>
      </c>
      <c r="AB655">
        <v>16.966158721514667</v>
      </c>
      <c r="AC655">
        <v>0</v>
      </c>
      <c r="AD655">
        <v>0</v>
      </c>
      <c r="AE655">
        <v>173.12082701339335</v>
      </c>
    </row>
    <row r="656" spans="1:31" x14ac:dyDescent="0.25">
      <c r="A656">
        <v>2230976</v>
      </c>
      <c r="B656">
        <v>1</v>
      </c>
      <c r="C656" t="s">
        <v>80</v>
      </c>
      <c r="D656" t="s">
        <v>97</v>
      </c>
      <c r="E656" t="s">
        <v>194</v>
      </c>
      <c r="F656" t="s">
        <v>2139</v>
      </c>
      <c r="G656" t="s">
        <v>885</v>
      </c>
      <c r="H656" t="s">
        <v>135</v>
      </c>
      <c r="I656" t="s">
        <v>136</v>
      </c>
      <c r="J656" t="s">
        <v>137</v>
      </c>
      <c r="K656" t="s">
        <v>138</v>
      </c>
      <c r="L656" t="s">
        <v>2140</v>
      </c>
      <c r="M656" t="s">
        <v>2141</v>
      </c>
      <c r="N656">
        <v>7.0930555550000003</v>
      </c>
      <c r="O656">
        <v>0</v>
      </c>
      <c r="P656">
        <v>18</v>
      </c>
      <c r="Q656">
        <v>0</v>
      </c>
      <c r="R656">
        <v>1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108.36103868738995</v>
      </c>
      <c r="Y656">
        <v>0</v>
      </c>
      <c r="Z656">
        <v>5.9268388127822223E-2</v>
      </c>
      <c r="AA656">
        <v>0</v>
      </c>
      <c r="AB656">
        <v>0</v>
      </c>
      <c r="AC656">
        <v>0</v>
      </c>
      <c r="AD656">
        <v>0</v>
      </c>
      <c r="AE656">
        <v>108.42030707551777</v>
      </c>
    </row>
    <row r="657" spans="1:31" x14ac:dyDescent="0.25">
      <c r="A657">
        <v>2231377</v>
      </c>
      <c r="B657">
        <v>1</v>
      </c>
      <c r="C657" t="s">
        <v>80</v>
      </c>
      <c r="D657" t="s">
        <v>96</v>
      </c>
      <c r="E657" t="s">
        <v>132</v>
      </c>
      <c r="F657" t="s">
        <v>2142</v>
      </c>
      <c r="G657" t="s">
        <v>152</v>
      </c>
      <c r="H657" t="s">
        <v>135</v>
      </c>
      <c r="I657" t="s">
        <v>136</v>
      </c>
      <c r="J657" t="s">
        <v>137</v>
      </c>
      <c r="K657" t="s">
        <v>138</v>
      </c>
      <c r="L657" t="s">
        <v>2143</v>
      </c>
      <c r="M657" t="s">
        <v>2144</v>
      </c>
      <c r="N657">
        <v>10.339444444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1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3.7201952742486926</v>
      </c>
      <c r="AC657">
        <v>0</v>
      </c>
      <c r="AD657">
        <v>0</v>
      </c>
      <c r="AE657">
        <v>3.7201952742486926</v>
      </c>
    </row>
    <row r="658" spans="1:31" x14ac:dyDescent="0.25">
      <c r="A658">
        <v>2231709</v>
      </c>
      <c r="B658">
        <v>1</v>
      </c>
      <c r="C658" t="s">
        <v>80</v>
      </c>
      <c r="D658" t="s">
        <v>100</v>
      </c>
      <c r="E658" t="s">
        <v>194</v>
      </c>
      <c r="F658" t="s">
        <v>2145</v>
      </c>
      <c r="G658" t="s">
        <v>179</v>
      </c>
      <c r="H658" t="s">
        <v>135</v>
      </c>
      <c r="I658" t="s">
        <v>136</v>
      </c>
      <c r="J658" t="s">
        <v>137</v>
      </c>
      <c r="K658" t="s">
        <v>138</v>
      </c>
      <c r="L658" t="s">
        <v>2146</v>
      </c>
      <c r="M658" t="s">
        <v>2147</v>
      </c>
      <c r="N658">
        <v>1.6502777769999999</v>
      </c>
      <c r="O658">
        <v>0</v>
      </c>
      <c r="P658">
        <v>15</v>
      </c>
      <c r="Q658">
        <v>0</v>
      </c>
      <c r="R658">
        <v>0</v>
      </c>
      <c r="S658">
        <v>0</v>
      </c>
      <c r="T658">
        <v>1</v>
      </c>
      <c r="U658">
        <v>0</v>
      </c>
      <c r="V658">
        <v>0</v>
      </c>
      <c r="W658">
        <v>0</v>
      </c>
      <c r="X658">
        <v>11.509047338022894</v>
      </c>
      <c r="Y658">
        <v>0</v>
      </c>
      <c r="Z658">
        <v>0</v>
      </c>
      <c r="AA658">
        <v>0</v>
      </c>
      <c r="AB658">
        <v>3.6620521333666667E-4</v>
      </c>
      <c r="AC658">
        <v>0</v>
      </c>
      <c r="AD658">
        <v>0</v>
      </c>
      <c r="AE658">
        <v>11.509413543236231</v>
      </c>
    </row>
    <row r="659" spans="1:31" x14ac:dyDescent="0.25">
      <c r="A659">
        <v>2231686</v>
      </c>
      <c r="B659">
        <v>1</v>
      </c>
      <c r="C659" t="s">
        <v>80</v>
      </c>
      <c r="D659" t="s">
        <v>103</v>
      </c>
      <c r="E659" t="s">
        <v>132</v>
      </c>
      <c r="F659" t="s">
        <v>2148</v>
      </c>
      <c r="G659" t="s">
        <v>148</v>
      </c>
      <c r="H659" t="s">
        <v>135</v>
      </c>
      <c r="I659" t="s">
        <v>136</v>
      </c>
      <c r="J659" t="s">
        <v>137</v>
      </c>
      <c r="K659" t="s">
        <v>138</v>
      </c>
      <c r="L659" t="s">
        <v>2063</v>
      </c>
      <c r="M659" t="s">
        <v>2149</v>
      </c>
      <c r="N659">
        <v>1.693333333</v>
      </c>
      <c r="O659">
        <v>0</v>
      </c>
      <c r="P659">
        <v>1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2.6845193003325822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2.6845193003325822</v>
      </c>
    </row>
    <row r="660" spans="1:31" x14ac:dyDescent="0.25">
      <c r="A660">
        <v>2231022</v>
      </c>
      <c r="B660">
        <v>1</v>
      </c>
      <c r="C660" t="s">
        <v>80</v>
      </c>
      <c r="D660" t="s">
        <v>97</v>
      </c>
      <c r="E660" t="s">
        <v>182</v>
      </c>
      <c r="F660" t="s">
        <v>2150</v>
      </c>
      <c r="G660" t="s">
        <v>319</v>
      </c>
      <c r="H660" t="s">
        <v>163</v>
      </c>
      <c r="I660" t="s">
        <v>136</v>
      </c>
      <c r="J660" t="s">
        <v>137</v>
      </c>
      <c r="K660" t="s">
        <v>138</v>
      </c>
      <c r="L660" t="s">
        <v>2151</v>
      </c>
      <c r="M660" t="s">
        <v>2152</v>
      </c>
      <c r="N660">
        <v>1.370833333</v>
      </c>
      <c r="O660">
        <v>2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1089.5521239476354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1089.5521239476354</v>
      </c>
    </row>
    <row r="661" spans="1:31" x14ac:dyDescent="0.25">
      <c r="A661">
        <v>2231168</v>
      </c>
      <c r="B661">
        <v>1</v>
      </c>
      <c r="C661" t="s">
        <v>80</v>
      </c>
      <c r="D661" t="s">
        <v>105</v>
      </c>
      <c r="E661" t="s">
        <v>161</v>
      </c>
      <c r="F661" t="s">
        <v>2153</v>
      </c>
      <c r="G661" t="s">
        <v>174</v>
      </c>
      <c r="H661" t="s">
        <v>163</v>
      </c>
      <c r="I661" t="s">
        <v>136</v>
      </c>
      <c r="J661" t="s">
        <v>137</v>
      </c>
      <c r="K661" t="s">
        <v>138</v>
      </c>
      <c r="L661" t="s">
        <v>2154</v>
      </c>
      <c r="M661" t="s">
        <v>2155</v>
      </c>
      <c r="N661">
        <v>0.64749999999999996</v>
      </c>
      <c r="O661">
        <v>1</v>
      </c>
      <c r="P661">
        <v>2309</v>
      </c>
      <c r="Q661">
        <v>4</v>
      </c>
      <c r="R661">
        <v>252</v>
      </c>
      <c r="S661">
        <v>28</v>
      </c>
      <c r="T661">
        <v>315</v>
      </c>
      <c r="U661">
        <v>4</v>
      </c>
      <c r="V661">
        <v>3</v>
      </c>
      <c r="W661">
        <v>0.36951978643568334</v>
      </c>
      <c r="X661">
        <v>491.74990959017509</v>
      </c>
      <c r="Y661">
        <v>4.8709605412638401</v>
      </c>
      <c r="Z661">
        <v>33.757487212226195</v>
      </c>
      <c r="AA661">
        <v>203.19604958712085</v>
      </c>
      <c r="AB661">
        <v>203.33958490401557</v>
      </c>
      <c r="AC661">
        <v>325.15423244745</v>
      </c>
      <c r="AD661">
        <v>4.7784797974220998</v>
      </c>
      <c r="AE661">
        <v>1267.2162238661092</v>
      </c>
    </row>
    <row r="662" spans="1:31" x14ac:dyDescent="0.25">
      <c r="A662">
        <v>2231185</v>
      </c>
      <c r="B662">
        <v>1</v>
      </c>
      <c r="C662" t="s">
        <v>81</v>
      </c>
      <c r="D662" t="s">
        <v>127</v>
      </c>
      <c r="E662" t="s">
        <v>132</v>
      </c>
      <c r="F662" t="s">
        <v>2156</v>
      </c>
      <c r="G662" t="s">
        <v>191</v>
      </c>
      <c r="H662" t="s">
        <v>135</v>
      </c>
      <c r="I662" t="s">
        <v>136</v>
      </c>
      <c r="J662" t="s">
        <v>137</v>
      </c>
      <c r="K662" t="s">
        <v>138</v>
      </c>
      <c r="L662" t="s">
        <v>2157</v>
      </c>
      <c r="M662" t="s">
        <v>2158</v>
      </c>
      <c r="N662">
        <v>2.5944444440000001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1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4.7598828125278887</v>
      </c>
      <c r="AC662">
        <v>0</v>
      </c>
      <c r="AD662">
        <v>0</v>
      </c>
      <c r="AE662">
        <v>4.7598828125278887</v>
      </c>
    </row>
    <row r="663" spans="1:31" x14ac:dyDescent="0.25">
      <c r="A663">
        <v>2231732</v>
      </c>
      <c r="B663">
        <v>1</v>
      </c>
      <c r="C663" t="s">
        <v>81</v>
      </c>
      <c r="D663" t="s">
        <v>116</v>
      </c>
      <c r="E663" t="s">
        <v>182</v>
      </c>
      <c r="F663" t="s">
        <v>2159</v>
      </c>
      <c r="G663" t="s">
        <v>319</v>
      </c>
      <c r="H663" t="s">
        <v>163</v>
      </c>
      <c r="I663" t="s">
        <v>136</v>
      </c>
      <c r="J663" t="s">
        <v>137</v>
      </c>
      <c r="K663" t="s">
        <v>138</v>
      </c>
      <c r="L663" t="s">
        <v>2160</v>
      </c>
      <c r="M663" t="s">
        <v>2161</v>
      </c>
      <c r="N663">
        <v>1.551111111</v>
      </c>
      <c r="O663">
        <v>0</v>
      </c>
      <c r="P663">
        <v>130</v>
      </c>
      <c r="Q663">
        <v>0</v>
      </c>
      <c r="R663">
        <v>0</v>
      </c>
      <c r="S663">
        <v>0</v>
      </c>
      <c r="T663">
        <v>5</v>
      </c>
      <c r="U663">
        <v>0</v>
      </c>
      <c r="V663">
        <v>0</v>
      </c>
      <c r="W663">
        <v>0</v>
      </c>
      <c r="X663">
        <v>14.154373454891271</v>
      </c>
      <c r="Y663">
        <v>0</v>
      </c>
      <c r="Z663">
        <v>0</v>
      </c>
      <c r="AA663">
        <v>0</v>
      </c>
      <c r="AB663">
        <v>1.3459301062479374</v>
      </c>
      <c r="AC663">
        <v>0</v>
      </c>
      <c r="AD663">
        <v>0</v>
      </c>
      <c r="AE663">
        <v>15.500303561139209</v>
      </c>
    </row>
    <row r="664" spans="1:31" x14ac:dyDescent="0.25">
      <c r="A664">
        <v>2231191</v>
      </c>
      <c r="B664">
        <v>1</v>
      </c>
      <c r="C664" t="s">
        <v>81</v>
      </c>
      <c r="D664" t="s">
        <v>122</v>
      </c>
      <c r="E664" t="s">
        <v>194</v>
      </c>
      <c r="F664" t="s">
        <v>2162</v>
      </c>
      <c r="G664" t="s">
        <v>179</v>
      </c>
      <c r="H664" t="s">
        <v>135</v>
      </c>
      <c r="I664" t="s">
        <v>136</v>
      </c>
      <c r="J664" t="s">
        <v>137</v>
      </c>
      <c r="K664" t="s">
        <v>138</v>
      </c>
      <c r="L664" t="s">
        <v>2163</v>
      </c>
      <c r="M664" t="s">
        <v>2164</v>
      </c>
      <c r="N664">
        <v>1.6344444440000001</v>
      </c>
      <c r="O664">
        <v>0</v>
      </c>
      <c r="P664">
        <v>33</v>
      </c>
      <c r="Q664">
        <v>0</v>
      </c>
      <c r="R664">
        <v>0</v>
      </c>
      <c r="S664">
        <v>0</v>
      </c>
      <c r="T664">
        <v>1</v>
      </c>
      <c r="U664">
        <v>0</v>
      </c>
      <c r="V664">
        <v>0</v>
      </c>
      <c r="W664">
        <v>0</v>
      </c>
      <c r="X664">
        <v>5.8388875171857428</v>
      </c>
      <c r="Y664">
        <v>0</v>
      </c>
      <c r="Z664">
        <v>0</v>
      </c>
      <c r="AA664">
        <v>0</v>
      </c>
      <c r="AB664">
        <v>2.7498576260400003E-3</v>
      </c>
      <c r="AC664">
        <v>0</v>
      </c>
      <c r="AD664">
        <v>0</v>
      </c>
      <c r="AE664">
        <v>5.8416373748117829</v>
      </c>
    </row>
    <row r="665" spans="1:31" x14ac:dyDescent="0.25">
      <c r="A665">
        <v>2231855</v>
      </c>
      <c r="B665">
        <v>1</v>
      </c>
      <c r="C665" t="s">
        <v>81</v>
      </c>
      <c r="D665" t="s">
        <v>115</v>
      </c>
      <c r="E665" t="s">
        <v>194</v>
      </c>
      <c r="F665" t="s">
        <v>2165</v>
      </c>
      <c r="G665" t="s">
        <v>179</v>
      </c>
      <c r="H665" t="s">
        <v>135</v>
      </c>
      <c r="I665" t="s">
        <v>136</v>
      </c>
      <c r="J665" t="s">
        <v>137</v>
      </c>
      <c r="K665" t="s">
        <v>138</v>
      </c>
      <c r="L665" t="s">
        <v>2166</v>
      </c>
      <c r="M665" t="s">
        <v>2167</v>
      </c>
      <c r="N665">
        <v>1.1713888880000001</v>
      </c>
      <c r="O665">
        <v>0</v>
      </c>
      <c r="P665">
        <v>7</v>
      </c>
      <c r="Q665">
        <v>0</v>
      </c>
      <c r="R665">
        <v>1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0.83936826561735001</v>
      </c>
      <c r="Y665">
        <v>0</v>
      </c>
      <c r="Z665">
        <v>6.5859917797333328E-3</v>
      </c>
      <c r="AA665">
        <v>0</v>
      </c>
      <c r="AB665">
        <v>0</v>
      </c>
      <c r="AC665">
        <v>0</v>
      </c>
      <c r="AD665">
        <v>0</v>
      </c>
      <c r="AE665">
        <v>0.8459542573970833</v>
      </c>
    </row>
    <row r="666" spans="1:31" x14ac:dyDescent="0.25">
      <c r="A666">
        <v>2231540</v>
      </c>
      <c r="B666">
        <v>1</v>
      </c>
      <c r="C666" t="s">
        <v>80</v>
      </c>
      <c r="D666" t="s">
        <v>84</v>
      </c>
      <c r="E666" t="s">
        <v>177</v>
      </c>
      <c r="F666" t="s">
        <v>2168</v>
      </c>
      <c r="G666" t="s">
        <v>215</v>
      </c>
      <c r="H666" t="s">
        <v>135</v>
      </c>
      <c r="I666" t="s">
        <v>136</v>
      </c>
      <c r="J666" t="s">
        <v>137</v>
      </c>
      <c r="K666" t="s">
        <v>138</v>
      </c>
      <c r="L666" t="s">
        <v>2169</v>
      </c>
      <c r="M666" t="s">
        <v>2170</v>
      </c>
      <c r="N666">
        <v>1.824166666</v>
      </c>
      <c r="O666">
        <v>0</v>
      </c>
      <c r="P666">
        <v>23</v>
      </c>
      <c r="Q666">
        <v>0</v>
      </c>
      <c r="R666">
        <v>0</v>
      </c>
      <c r="S666">
        <v>0</v>
      </c>
      <c r="T666">
        <v>1</v>
      </c>
      <c r="U666">
        <v>0</v>
      </c>
      <c r="V666">
        <v>0</v>
      </c>
      <c r="W666">
        <v>0</v>
      </c>
      <c r="X666">
        <v>16.919891834697477</v>
      </c>
      <c r="Y666">
        <v>0</v>
      </c>
      <c r="Z666">
        <v>0</v>
      </c>
      <c r="AA666">
        <v>0</v>
      </c>
      <c r="AB666">
        <v>8.639745632976889E-2</v>
      </c>
      <c r="AC666">
        <v>0</v>
      </c>
      <c r="AD666">
        <v>0</v>
      </c>
      <c r="AE666">
        <v>17.006289291027247</v>
      </c>
    </row>
    <row r="667" spans="1:31" x14ac:dyDescent="0.25">
      <c r="A667">
        <v>2231291</v>
      </c>
      <c r="B667">
        <v>1</v>
      </c>
      <c r="C667" t="s">
        <v>80</v>
      </c>
      <c r="D667" t="s">
        <v>100</v>
      </c>
      <c r="E667" t="s">
        <v>194</v>
      </c>
      <c r="F667" t="s">
        <v>2171</v>
      </c>
      <c r="G667" t="s">
        <v>179</v>
      </c>
      <c r="H667" t="s">
        <v>135</v>
      </c>
      <c r="I667" t="s">
        <v>136</v>
      </c>
      <c r="J667" t="s">
        <v>137</v>
      </c>
      <c r="K667" t="s">
        <v>138</v>
      </c>
      <c r="L667" t="s">
        <v>2172</v>
      </c>
      <c r="M667" t="s">
        <v>2173</v>
      </c>
      <c r="N667">
        <v>3.5933333329999999</v>
      </c>
      <c r="O667">
        <v>0</v>
      </c>
      <c r="P667">
        <v>6</v>
      </c>
      <c r="Q667">
        <v>0</v>
      </c>
      <c r="R667">
        <v>18</v>
      </c>
      <c r="S667">
        <v>0</v>
      </c>
      <c r="T667">
        <v>2</v>
      </c>
      <c r="U667">
        <v>0</v>
      </c>
      <c r="V667">
        <v>0</v>
      </c>
      <c r="W667">
        <v>0</v>
      </c>
      <c r="X667">
        <v>4.607976126424246</v>
      </c>
      <c r="Y667">
        <v>0</v>
      </c>
      <c r="Z667">
        <v>30.456378842086313</v>
      </c>
      <c r="AA667">
        <v>0</v>
      </c>
      <c r="AB667">
        <v>6.3707907142111875</v>
      </c>
      <c r="AC667">
        <v>0</v>
      </c>
      <c r="AD667">
        <v>0</v>
      </c>
      <c r="AE667">
        <v>41.435145682721746</v>
      </c>
    </row>
    <row r="668" spans="1:31" x14ac:dyDescent="0.25">
      <c r="A668">
        <v>2230813</v>
      </c>
      <c r="B668">
        <v>1</v>
      </c>
      <c r="C668" t="s">
        <v>80</v>
      </c>
      <c r="D668" t="s">
        <v>108</v>
      </c>
      <c r="E668" t="s">
        <v>141</v>
      </c>
      <c r="F668" t="s">
        <v>2174</v>
      </c>
      <c r="G668" t="s">
        <v>187</v>
      </c>
      <c r="H668" t="s">
        <v>135</v>
      </c>
      <c r="I668" t="s">
        <v>136</v>
      </c>
      <c r="J668" t="s">
        <v>137</v>
      </c>
      <c r="K668" t="s">
        <v>138</v>
      </c>
      <c r="L668" t="s">
        <v>2175</v>
      </c>
      <c r="M668" t="s">
        <v>2176</v>
      </c>
      <c r="N668">
        <v>2.6930555549999999</v>
      </c>
      <c r="O668">
        <v>0</v>
      </c>
      <c r="P668">
        <v>35</v>
      </c>
      <c r="Q668">
        <v>0</v>
      </c>
      <c r="R668">
        <v>2</v>
      </c>
      <c r="S668">
        <v>0</v>
      </c>
      <c r="T668">
        <v>4</v>
      </c>
      <c r="U668">
        <v>0</v>
      </c>
      <c r="V668">
        <v>0</v>
      </c>
      <c r="W668">
        <v>0</v>
      </c>
      <c r="X668">
        <v>10.326466067250237</v>
      </c>
      <c r="Y668">
        <v>0</v>
      </c>
      <c r="Z668">
        <v>7.6518567432883322E-2</v>
      </c>
      <c r="AA668">
        <v>0</v>
      </c>
      <c r="AB668">
        <v>2.6287928768608699</v>
      </c>
      <c r="AC668">
        <v>0</v>
      </c>
      <c r="AD668">
        <v>0</v>
      </c>
      <c r="AE668">
        <v>13.031777511543989</v>
      </c>
    </row>
    <row r="669" spans="1:31" x14ac:dyDescent="0.25">
      <c r="A669">
        <v>2230853</v>
      </c>
      <c r="B669">
        <v>1</v>
      </c>
      <c r="C669" t="s">
        <v>80</v>
      </c>
      <c r="D669" t="s">
        <v>105</v>
      </c>
      <c r="E669" t="s">
        <v>182</v>
      </c>
      <c r="F669" t="s">
        <v>2177</v>
      </c>
      <c r="G669" t="s">
        <v>548</v>
      </c>
      <c r="H669" t="s">
        <v>163</v>
      </c>
      <c r="I669" t="s">
        <v>136</v>
      </c>
      <c r="J669" t="s">
        <v>137</v>
      </c>
      <c r="K669" t="s">
        <v>138</v>
      </c>
      <c r="L669" t="s">
        <v>2178</v>
      </c>
      <c r="M669" t="s">
        <v>2179</v>
      </c>
      <c r="N669">
        <v>1.9641666659999999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11</v>
      </c>
      <c r="U669">
        <v>2</v>
      </c>
      <c r="V669">
        <v>6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21.141152258564993</v>
      </c>
      <c r="AC669">
        <v>233.84338127069896</v>
      </c>
      <c r="AD669">
        <v>88.06319610188865</v>
      </c>
      <c r="AE669">
        <v>343.04772963115261</v>
      </c>
    </row>
    <row r="670" spans="1:31" x14ac:dyDescent="0.25">
      <c r="A670">
        <v>2231792</v>
      </c>
      <c r="B670">
        <v>1</v>
      </c>
      <c r="C670" t="s">
        <v>80</v>
      </c>
      <c r="D670" t="s">
        <v>88</v>
      </c>
      <c r="E670" t="s">
        <v>132</v>
      </c>
      <c r="F670" t="s">
        <v>2180</v>
      </c>
      <c r="G670" t="s">
        <v>148</v>
      </c>
      <c r="H670" t="s">
        <v>135</v>
      </c>
      <c r="I670" t="s">
        <v>136</v>
      </c>
      <c r="J670" t="s">
        <v>137</v>
      </c>
      <c r="K670" t="s">
        <v>138</v>
      </c>
      <c r="L670" t="s">
        <v>2181</v>
      </c>
      <c r="M670" t="s">
        <v>2182</v>
      </c>
      <c r="N670">
        <v>1.126944444</v>
      </c>
      <c r="O670">
        <v>0</v>
      </c>
      <c r="P670">
        <v>4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2.3215032667984734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2.3215032667984734</v>
      </c>
    </row>
    <row r="671" spans="1:31" x14ac:dyDescent="0.25">
      <c r="A671">
        <v>2230916</v>
      </c>
      <c r="B671">
        <v>1</v>
      </c>
      <c r="C671" t="s">
        <v>80</v>
      </c>
      <c r="D671" t="s">
        <v>103</v>
      </c>
      <c r="E671" t="s">
        <v>161</v>
      </c>
      <c r="F671" t="s">
        <v>2183</v>
      </c>
      <c r="G671" t="s">
        <v>174</v>
      </c>
      <c r="H671" t="s">
        <v>163</v>
      </c>
      <c r="I671" t="s">
        <v>136</v>
      </c>
      <c r="J671" t="s">
        <v>137</v>
      </c>
      <c r="K671" t="s">
        <v>138</v>
      </c>
      <c r="L671" t="s">
        <v>2184</v>
      </c>
      <c r="M671" t="s">
        <v>2185</v>
      </c>
      <c r="N671">
        <v>1.8572222220000001</v>
      </c>
      <c r="O671">
        <v>0</v>
      </c>
      <c r="P671">
        <v>0</v>
      </c>
      <c r="Q671">
        <v>0</v>
      </c>
      <c r="R671">
        <v>0</v>
      </c>
      <c r="S671">
        <v>1</v>
      </c>
      <c r="T671">
        <v>0</v>
      </c>
      <c r="U671">
        <v>2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7.1825799484787449</v>
      </c>
      <c r="AB671">
        <v>0</v>
      </c>
      <c r="AC671">
        <v>554.18771279873386</v>
      </c>
      <c r="AD671">
        <v>0</v>
      </c>
      <c r="AE671">
        <v>561.3702927472126</v>
      </c>
    </row>
    <row r="672" spans="1:31" x14ac:dyDescent="0.25">
      <c r="A672">
        <v>2231248</v>
      </c>
      <c r="B672">
        <v>1</v>
      </c>
      <c r="C672" t="s">
        <v>81</v>
      </c>
      <c r="D672" t="s">
        <v>118</v>
      </c>
      <c r="E672" t="s">
        <v>132</v>
      </c>
      <c r="F672" t="s">
        <v>2186</v>
      </c>
      <c r="G672" t="s">
        <v>148</v>
      </c>
      <c r="H672" t="s">
        <v>135</v>
      </c>
      <c r="I672" t="s">
        <v>136</v>
      </c>
      <c r="J672" t="s">
        <v>137</v>
      </c>
      <c r="K672" t="s">
        <v>138</v>
      </c>
      <c r="L672" t="s">
        <v>2187</v>
      </c>
      <c r="M672" t="s">
        <v>2188</v>
      </c>
      <c r="N672">
        <v>4.9011111109999996</v>
      </c>
      <c r="O672">
        <v>0</v>
      </c>
      <c r="P672">
        <v>1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1.1838273131944002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1.1838273131944002</v>
      </c>
    </row>
    <row r="673" spans="1:31" x14ac:dyDescent="0.25">
      <c r="A673">
        <v>2231626</v>
      </c>
      <c r="B673">
        <v>1</v>
      </c>
      <c r="C673" t="s">
        <v>80</v>
      </c>
      <c r="D673" t="s">
        <v>107</v>
      </c>
      <c r="E673" t="s">
        <v>132</v>
      </c>
      <c r="F673" t="s">
        <v>2189</v>
      </c>
      <c r="G673" t="s">
        <v>170</v>
      </c>
      <c r="H673" t="s">
        <v>135</v>
      </c>
      <c r="I673" t="s">
        <v>136</v>
      </c>
      <c r="J673" t="s">
        <v>137</v>
      </c>
      <c r="K673" t="s">
        <v>138</v>
      </c>
      <c r="L673" t="s">
        <v>2190</v>
      </c>
      <c r="M673" t="s">
        <v>2191</v>
      </c>
      <c r="N673">
        <v>2.1691666660000002</v>
      </c>
      <c r="O673">
        <v>0</v>
      </c>
      <c r="P673">
        <v>1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0.13993581248640002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0.13993581248640002</v>
      </c>
    </row>
    <row r="674" spans="1:31" x14ac:dyDescent="0.25">
      <c r="A674">
        <v>2231649</v>
      </c>
      <c r="B674">
        <v>1</v>
      </c>
      <c r="C674" t="s">
        <v>80</v>
      </c>
      <c r="D674" t="s">
        <v>105</v>
      </c>
      <c r="E674" t="s">
        <v>132</v>
      </c>
      <c r="F674" t="s">
        <v>2192</v>
      </c>
      <c r="G674" t="s">
        <v>148</v>
      </c>
      <c r="H674" t="s">
        <v>135</v>
      </c>
      <c r="I674" t="s">
        <v>136</v>
      </c>
      <c r="J674" t="s">
        <v>137</v>
      </c>
      <c r="K674" t="s">
        <v>138</v>
      </c>
      <c r="L674" t="s">
        <v>2193</v>
      </c>
      <c r="M674" t="s">
        <v>2194</v>
      </c>
      <c r="N674">
        <v>1.406666666</v>
      </c>
      <c r="O674">
        <v>0</v>
      </c>
      <c r="P674">
        <v>16</v>
      </c>
      <c r="Q674">
        <v>0</v>
      </c>
      <c r="R674">
        <v>0</v>
      </c>
      <c r="S674">
        <v>0</v>
      </c>
      <c r="T674">
        <v>2</v>
      </c>
      <c r="U674">
        <v>0</v>
      </c>
      <c r="V674">
        <v>0</v>
      </c>
      <c r="W674">
        <v>0</v>
      </c>
      <c r="X674">
        <v>6.4551378034873812</v>
      </c>
      <c r="Y674">
        <v>0</v>
      </c>
      <c r="Z674">
        <v>0</v>
      </c>
      <c r="AA674">
        <v>0</v>
      </c>
      <c r="AB674">
        <v>1.8447704130517499</v>
      </c>
      <c r="AC674">
        <v>0</v>
      </c>
      <c r="AD674">
        <v>0</v>
      </c>
      <c r="AE674">
        <v>8.2999082165391318</v>
      </c>
    </row>
    <row r="675" spans="1:31" x14ac:dyDescent="0.25">
      <c r="A675">
        <v>2231085</v>
      </c>
      <c r="B675">
        <v>1</v>
      </c>
      <c r="C675" t="s">
        <v>81</v>
      </c>
      <c r="D675" t="s">
        <v>116</v>
      </c>
      <c r="E675" t="s">
        <v>273</v>
      </c>
      <c r="F675" t="s">
        <v>2195</v>
      </c>
      <c r="G675" t="s">
        <v>196</v>
      </c>
      <c r="H675" t="s">
        <v>163</v>
      </c>
      <c r="I675" t="s">
        <v>136</v>
      </c>
      <c r="J675" t="s">
        <v>137</v>
      </c>
      <c r="K675" t="s">
        <v>144</v>
      </c>
      <c r="L675" t="s">
        <v>2196</v>
      </c>
      <c r="M675" t="s">
        <v>2197</v>
      </c>
      <c r="N675">
        <v>1.3066666659999999</v>
      </c>
      <c r="O675">
        <v>0</v>
      </c>
      <c r="P675">
        <v>678</v>
      </c>
      <c r="Q675">
        <v>52</v>
      </c>
      <c r="R675">
        <v>70</v>
      </c>
      <c r="S675">
        <v>8</v>
      </c>
      <c r="T675">
        <v>58</v>
      </c>
      <c r="U675">
        <v>2</v>
      </c>
      <c r="V675">
        <v>0</v>
      </c>
      <c r="W675">
        <v>0</v>
      </c>
      <c r="X675">
        <v>146.73118722634149</v>
      </c>
      <c r="Y675">
        <v>81.924481737134542</v>
      </c>
      <c r="Z675">
        <v>25.679986611202558</v>
      </c>
      <c r="AA675">
        <v>43.790246451828679</v>
      </c>
      <c r="AB675">
        <v>19.670755830228003</v>
      </c>
      <c r="AC675">
        <v>11.100309125813601</v>
      </c>
      <c r="AD675">
        <v>0</v>
      </c>
      <c r="AE675">
        <v>328.89696698254892</v>
      </c>
    </row>
    <row r="676" spans="1:31" x14ac:dyDescent="0.25">
      <c r="A676">
        <v>2231583</v>
      </c>
      <c r="B676">
        <v>1</v>
      </c>
      <c r="C676" t="s">
        <v>81</v>
      </c>
      <c r="D676" t="s">
        <v>121</v>
      </c>
      <c r="E676" t="s">
        <v>132</v>
      </c>
      <c r="F676" t="s">
        <v>2198</v>
      </c>
      <c r="G676" t="s">
        <v>134</v>
      </c>
      <c r="H676" t="s">
        <v>135</v>
      </c>
      <c r="I676" t="s">
        <v>136</v>
      </c>
      <c r="J676" t="s">
        <v>137</v>
      </c>
      <c r="K676" t="s">
        <v>138</v>
      </c>
      <c r="L676" t="s">
        <v>2199</v>
      </c>
      <c r="M676" t="s">
        <v>2200</v>
      </c>
      <c r="N676">
        <v>1.342777777</v>
      </c>
      <c r="O676">
        <v>0</v>
      </c>
      <c r="P676">
        <v>1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0.19724287108622443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0.19724287108622443</v>
      </c>
    </row>
    <row r="677" spans="1:31" x14ac:dyDescent="0.25">
      <c r="A677">
        <v>2230793</v>
      </c>
      <c r="B677">
        <v>1</v>
      </c>
      <c r="C677" t="s">
        <v>80</v>
      </c>
      <c r="D677" t="s">
        <v>100</v>
      </c>
      <c r="E677" t="s">
        <v>405</v>
      </c>
      <c r="F677" t="s">
        <v>2201</v>
      </c>
      <c r="G677" t="s">
        <v>174</v>
      </c>
      <c r="H677" t="s">
        <v>163</v>
      </c>
      <c r="I677" t="s">
        <v>136</v>
      </c>
      <c r="J677" t="s">
        <v>137</v>
      </c>
      <c r="K677" t="s">
        <v>138</v>
      </c>
      <c r="L677" t="s">
        <v>2202</v>
      </c>
      <c r="M677" t="s">
        <v>2203</v>
      </c>
      <c r="N677">
        <v>0.1</v>
      </c>
      <c r="O677">
        <v>0</v>
      </c>
      <c r="P677">
        <v>15012</v>
      </c>
      <c r="Q677">
        <v>21</v>
      </c>
      <c r="R677">
        <v>223</v>
      </c>
      <c r="S677">
        <v>24</v>
      </c>
      <c r="T677">
        <v>1957</v>
      </c>
      <c r="U677">
        <v>12</v>
      </c>
      <c r="V677">
        <v>9</v>
      </c>
      <c r="W677">
        <v>0</v>
      </c>
      <c r="X677">
        <v>380.56582011546203</v>
      </c>
      <c r="Y677">
        <v>5.473386213075</v>
      </c>
      <c r="Z677">
        <v>12.379250036596789</v>
      </c>
      <c r="AA677">
        <v>21.958018390242405</v>
      </c>
      <c r="AB677">
        <v>125.65121012702507</v>
      </c>
      <c r="AC677">
        <v>76.526741038703207</v>
      </c>
      <c r="AD677">
        <v>18.561514010783998</v>
      </c>
      <c r="AE677">
        <v>641.11593993188842</v>
      </c>
    </row>
    <row r="678" spans="1:31" x14ac:dyDescent="0.25">
      <c r="A678">
        <v>2231457</v>
      </c>
      <c r="B678">
        <v>1</v>
      </c>
      <c r="C678" t="s">
        <v>81</v>
      </c>
      <c r="D678" t="s">
        <v>123</v>
      </c>
      <c r="E678" t="s">
        <v>141</v>
      </c>
      <c r="F678" t="s">
        <v>2204</v>
      </c>
      <c r="G678" t="s">
        <v>187</v>
      </c>
      <c r="H678" t="s">
        <v>135</v>
      </c>
      <c r="I678" t="s">
        <v>136</v>
      </c>
      <c r="J678" t="s">
        <v>137</v>
      </c>
      <c r="K678" t="s">
        <v>138</v>
      </c>
      <c r="L678" t="s">
        <v>2205</v>
      </c>
      <c r="M678" t="s">
        <v>2206</v>
      </c>
      <c r="N678">
        <v>1.0349999999999999</v>
      </c>
      <c r="O678">
        <v>0</v>
      </c>
      <c r="P678">
        <v>56</v>
      </c>
      <c r="Q678">
        <v>0</v>
      </c>
      <c r="R678">
        <v>4</v>
      </c>
      <c r="S678">
        <v>0</v>
      </c>
      <c r="T678">
        <v>8</v>
      </c>
      <c r="U678">
        <v>0</v>
      </c>
      <c r="V678">
        <v>0</v>
      </c>
      <c r="W678">
        <v>0</v>
      </c>
      <c r="X678">
        <v>4.8089919655118667</v>
      </c>
      <c r="Y678">
        <v>0</v>
      </c>
      <c r="Z678">
        <v>1.9430626302522462</v>
      </c>
      <c r="AA678">
        <v>0</v>
      </c>
      <c r="AB678">
        <v>2.1082472160405135</v>
      </c>
      <c r="AC678">
        <v>0</v>
      </c>
      <c r="AD678">
        <v>0</v>
      </c>
      <c r="AE678">
        <v>8.8603018118046268</v>
      </c>
    </row>
    <row r="679" spans="1:31" x14ac:dyDescent="0.25">
      <c r="A679">
        <v>2231434</v>
      </c>
      <c r="B679">
        <v>1</v>
      </c>
      <c r="C679" t="s">
        <v>80</v>
      </c>
      <c r="D679" t="s">
        <v>96</v>
      </c>
      <c r="E679" t="s">
        <v>273</v>
      </c>
      <c r="F679" t="s">
        <v>2207</v>
      </c>
      <c r="G679" t="s">
        <v>174</v>
      </c>
      <c r="H679" t="s">
        <v>163</v>
      </c>
      <c r="I679" t="s">
        <v>136</v>
      </c>
      <c r="J679" t="s">
        <v>137</v>
      </c>
      <c r="K679" t="s">
        <v>138</v>
      </c>
      <c r="L679" t="s">
        <v>2208</v>
      </c>
      <c r="M679" t="s">
        <v>2209</v>
      </c>
      <c r="N679">
        <v>0.20277777699999999</v>
      </c>
      <c r="O679">
        <v>2</v>
      </c>
      <c r="P679">
        <v>23</v>
      </c>
      <c r="Q679">
        <v>3</v>
      </c>
      <c r="R679">
        <v>0</v>
      </c>
      <c r="S679">
        <v>7</v>
      </c>
      <c r="T679">
        <v>1</v>
      </c>
      <c r="U679">
        <v>0</v>
      </c>
      <c r="V679">
        <v>0</v>
      </c>
      <c r="W679">
        <v>2.7187239971616668</v>
      </c>
      <c r="X679">
        <v>0.48290434087316664</v>
      </c>
      <c r="Y679">
        <v>0.19944284939452223</v>
      </c>
      <c r="Z679">
        <v>0</v>
      </c>
      <c r="AA679">
        <v>12.873252253225866</v>
      </c>
      <c r="AB679">
        <v>0.47835590312191112</v>
      </c>
      <c r="AC679">
        <v>0</v>
      </c>
      <c r="AD679">
        <v>0</v>
      </c>
      <c r="AE679">
        <v>16.752679343777135</v>
      </c>
    </row>
    <row r="680" spans="1:31" x14ac:dyDescent="0.25">
      <c r="A680">
        <v>2230893</v>
      </c>
      <c r="B680">
        <v>1</v>
      </c>
      <c r="C680" t="s">
        <v>80</v>
      </c>
      <c r="D680" t="s">
        <v>97</v>
      </c>
      <c r="E680" t="s">
        <v>141</v>
      </c>
      <c r="F680" t="s">
        <v>2210</v>
      </c>
      <c r="G680" t="s">
        <v>187</v>
      </c>
      <c r="H680" t="s">
        <v>135</v>
      </c>
      <c r="I680" t="s">
        <v>136</v>
      </c>
      <c r="J680" t="s">
        <v>137</v>
      </c>
      <c r="K680" t="s">
        <v>138</v>
      </c>
      <c r="L680" t="s">
        <v>2211</v>
      </c>
      <c r="M680" t="s">
        <v>2212</v>
      </c>
      <c r="N680">
        <v>4.8150000000000004</v>
      </c>
      <c r="O680">
        <v>0</v>
      </c>
      <c r="P680">
        <v>27</v>
      </c>
      <c r="Q680">
        <v>0</v>
      </c>
      <c r="R680">
        <v>37</v>
      </c>
      <c r="S680">
        <v>0</v>
      </c>
      <c r="T680">
        <v>16</v>
      </c>
      <c r="U680">
        <v>0</v>
      </c>
      <c r="V680">
        <v>0</v>
      </c>
      <c r="W680">
        <v>0</v>
      </c>
      <c r="X680">
        <v>63.248928053769703</v>
      </c>
      <c r="Y680">
        <v>0</v>
      </c>
      <c r="Z680">
        <v>57.661474593606954</v>
      </c>
      <c r="AA680">
        <v>0</v>
      </c>
      <c r="AB680">
        <v>31.250339397568762</v>
      </c>
      <c r="AC680">
        <v>0</v>
      </c>
      <c r="AD680">
        <v>0</v>
      </c>
      <c r="AE680">
        <v>152.16074204494541</v>
      </c>
    </row>
    <row r="681" spans="1:31" x14ac:dyDescent="0.25">
      <c r="A681">
        <v>2231420</v>
      </c>
      <c r="B681">
        <v>1</v>
      </c>
      <c r="C681" t="s">
        <v>80</v>
      </c>
      <c r="D681" t="s">
        <v>93</v>
      </c>
      <c r="E681" t="s">
        <v>194</v>
      </c>
      <c r="F681" t="s">
        <v>2213</v>
      </c>
      <c r="G681" t="s">
        <v>390</v>
      </c>
      <c r="H681" t="s">
        <v>135</v>
      </c>
      <c r="I681" t="s">
        <v>136</v>
      </c>
      <c r="J681" t="s">
        <v>137</v>
      </c>
      <c r="K681" t="s">
        <v>138</v>
      </c>
      <c r="L681" t="s">
        <v>2214</v>
      </c>
      <c r="M681" t="s">
        <v>2215</v>
      </c>
      <c r="N681">
        <v>0.48222222199999998</v>
      </c>
      <c r="O681">
        <v>0</v>
      </c>
      <c r="P681">
        <v>39</v>
      </c>
      <c r="Q681">
        <v>0</v>
      </c>
      <c r="R681">
        <v>0</v>
      </c>
      <c r="S681">
        <v>0</v>
      </c>
      <c r="T681">
        <v>8</v>
      </c>
      <c r="U681">
        <v>0</v>
      </c>
      <c r="V681">
        <v>0</v>
      </c>
      <c r="W681">
        <v>0</v>
      </c>
      <c r="X681">
        <v>4.1578559151588985</v>
      </c>
      <c r="Y681">
        <v>0</v>
      </c>
      <c r="Z681">
        <v>0</v>
      </c>
      <c r="AA681">
        <v>0</v>
      </c>
      <c r="AB681">
        <v>2.8661714423148803</v>
      </c>
      <c r="AC681">
        <v>0</v>
      </c>
      <c r="AD681">
        <v>0</v>
      </c>
      <c r="AE681">
        <v>7.0240273574737788</v>
      </c>
    </row>
    <row r="682" spans="1:31" x14ac:dyDescent="0.25">
      <c r="A682">
        <v>2231812</v>
      </c>
      <c r="B682">
        <v>1</v>
      </c>
      <c r="C682" t="s">
        <v>80</v>
      </c>
      <c r="D682" t="s">
        <v>82</v>
      </c>
      <c r="E682" t="s">
        <v>132</v>
      </c>
      <c r="F682" t="s">
        <v>2216</v>
      </c>
      <c r="G682" t="s">
        <v>148</v>
      </c>
      <c r="H682" t="s">
        <v>135</v>
      </c>
      <c r="I682" t="s">
        <v>136</v>
      </c>
      <c r="J682" t="s">
        <v>137</v>
      </c>
      <c r="K682" t="s">
        <v>138</v>
      </c>
      <c r="L682" t="s">
        <v>2217</v>
      </c>
      <c r="M682" t="s">
        <v>2218</v>
      </c>
      <c r="N682">
        <v>3.633888888</v>
      </c>
      <c r="O682">
        <v>0</v>
      </c>
      <c r="P682">
        <v>2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0.51354225286223998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0.51354225286223998</v>
      </c>
    </row>
    <row r="683" spans="1:31" x14ac:dyDescent="0.25">
      <c r="A683">
        <v>2231122</v>
      </c>
      <c r="B683">
        <v>1</v>
      </c>
      <c r="C683" t="s">
        <v>81</v>
      </c>
      <c r="D683" t="s">
        <v>112</v>
      </c>
      <c r="E683" t="s">
        <v>273</v>
      </c>
      <c r="F683" t="s">
        <v>2219</v>
      </c>
      <c r="G683" t="s">
        <v>174</v>
      </c>
      <c r="H683" t="s">
        <v>163</v>
      </c>
      <c r="I683" t="s">
        <v>261</v>
      </c>
      <c r="J683" t="s">
        <v>137</v>
      </c>
      <c r="K683" t="s">
        <v>138</v>
      </c>
      <c r="L683" t="s">
        <v>2220</v>
      </c>
      <c r="M683" t="s">
        <v>2221</v>
      </c>
      <c r="N683">
        <v>5.5555550000000002E-3</v>
      </c>
      <c r="O683">
        <v>2</v>
      </c>
      <c r="P683">
        <v>244</v>
      </c>
      <c r="Q683">
        <v>122</v>
      </c>
      <c r="R683">
        <v>354</v>
      </c>
      <c r="S683">
        <v>8</v>
      </c>
      <c r="T683">
        <v>32</v>
      </c>
      <c r="U683">
        <v>4</v>
      </c>
      <c r="V683">
        <v>2</v>
      </c>
      <c r="W683">
        <v>2.3772637466666665E-4</v>
      </c>
      <c r="X683">
        <v>0.25027849040497774</v>
      </c>
      <c r="Y683">
        <v>0.14535711767253326</v>
      </c>
      <c r="Z683">
        <v>0.30610252355459977</v>
      </c>
      <c r="AA683">
        <v>0.2668604290338889</v>
      </c>
      <c r="AB683">
        <v>0.21603163699575562</v>
      </c>
      <c r="AC683">
        <v>2.9110795485450001</v>
      </c>
      <c r="AD683">
        <v>1.1197831623581778</v>
      </c>
      <c r="AE683">
        <v>5.2157306349395993</v>
      </c>
    </row>
    <row r="684" spans="1:31" x14ac:dyDescent="0.25">
      <c r="A684">
        <v>2231477</v>
      </c>
      <c r="B684">
        <v>1</v>
      </c>
      <c r="C684" t="s">
        <v>80</v>
      </c>
      <c r="D684" t="s">
        <v>110</v>
      </c>
      <c r="E684" t="s">
        <v>177</v>
      </c>
      <c r="F684" t="s">
        <v>2222</v>
      </c>
      <c r="G684" t="s">
        <v>1909</v>
      </c>
      <c r="H684" t="s">
        <v>135</v>
      </c>
      <c r="I684" t="s">
        <v>136</v>
      </c>
      <c r="J684" t="s">
        <v>137</v>
      </c>
      <c r="K684" t="s">
        <v>138</v>
      </c>
      <c r="L684" t="s">
        <v>2223</v>
      </c>
      <c r="M684" t="s">
        <v>2224</v>
      </c>
      <c r="N684">
        <v>4.7344444440000002</v>
      </c>
      <c r="O684">
        <v>0</v>
      </c>
      <c r="P684">
        <v>59</v>
      </c>
      <c r="Q684">
        <v>0</v>
      </c>
      <c r="R684">
        <v>0</v>
      </c>
      <c r="S684">
        <v>0</v>
      </c>
      <c r="T684">
        <v>7</v>
      </c>
      <c r="U684">
        <v>0</v>
      </c>
      <c r="V684">
        <v>0</v>
      </c>
      <c r="W684">
        <v>0</v>
      </c>
      <c r="X684">
        <v>96.704099221719545</v>
      </c>
      <c r="Y684">
        <v>0</v>
      </c>
      <c r="Z684">
        <v>0</v>
      </c>
      <c r="AA684">
        <v>0</v>
      </c>
      <c r="AB684">
        <v>26.000296374233223</v>
      </c>
      <c r="AC684">
        <v>0</v>
      </c>
      <c r="AD684">
        <v>0</v>
      </c>
      <c r="AE684">
        <v>122.70439559595278</v>
      </c>
    </row>
    <row r="685" spans="1:31" x14ac:dyDescent="0.25">
      <c r="A685">
        <v>2230836</v>
      </c>
      <c r="B685">
        <v>1</v>
      </c>
      <c r="C685" t="s">
        <v>80</v>
      </c>
      <c r="D685" t="s">
        <v>95</v>
      </c>
      <c r="E685" t="s">
        <v>405</v>
      </c>
      <c r="F685" t="s">
        <v>2225</v>
      </c>
      <c r="G685" t="s">
        <v>174</v>
      </c>
      <c r="H685" t="s">
        <v>163</v>
      </c>
      <c r="I685" t="s">
        <v>136</v>
      </c>
      <c r="J685" t="s">
        <v>137</v>
      </c>
      <c r="K685" t="s">
        <v>138</v>
      </c>
      <c r="L685" t="s">
        <v>2226</v>
      </c>
      <c r="M685" t="s">
        <v>2227</v>
      </c>
      <c r="N685">
        <v>6.3801666000000007E-2</v>
      </c>
      <c r="O685">
        <v>1</v>
      </c>
      <c r="P685">
        <v>15276</v>
      </c>
      <c r="Q685">
        <v>0</v>
      </c>
      <c r="R685">
        <v>44</v>
      </c>
      <c r="S685">
        <v>17</v>
      </c>
      <c r="T685">
        <v>1413</v>
      </c>
      <c r="U685">
        <v>1</v>
      </c>
      <c r="V685">
        <v>0</v>
      </c>
      <c r="W685">
        <v>0.28031524786678003</v>
      </c>
      <c r="X685">
        <v>268.8773619957434</v>
      </c>
      <c r="Y685">
        <v>0</v>
      </c>
      <c r="Z685">
        <v>0.24640148877773049</v>
      </c>
      <c r="AA685">
        <v>11.309492857721681</v>
      </c>
      <c r="AB685">
        <v>56.619043925773134</v>
      </c>
      <c r="AC685">
        <v>4.9438018332878331</v>
      </c>
      <c r="AD685">
        <v>0</v>
      </c>
      <c r="AE685">
        <v>342.27641734917057</v>
      </c>
    </row>
    <row r="686" spans="1:31" x14ac:dyDescent="0.25">
      <c r="A686">
        <v>2232160</v>
      </c>
      <c r="B686">
        <v>1</v>
      </c>
      <c r="C686" t="s">
        <v>81</v>
      </c>
      <c r="D686" t="s">
        <v>127</v>
      </c>
      <c r="E686" t="s">
        <v>141</v>
      </c>
      <c r="F686" t="s">
        <v>2228</v>
      </c>
      <c r="G686" t="s">
        <v>187</v>
      </c>
      <c r="H686" t="s">
        <v>135</v>
      </c>
      <c r="I686" t="s">
        <v>136</v>
      </c>
      <c r="J686" t="s">
        <v>137</v>
      </c>
      <c r="K686" t="s">
        <v>138</v>
      </c>
      <c r="L686" t="s">
        <v>2229</v>
      </c>
      <c r="M686" t="s">
        <v>2230</v>
      </c>
      <c r="N686">
        <v>4.9027777769999998</v>
      </c>
      <c r="O686">
        <v>0</v>
      </c>
      <c r="P686">
        <v>0</v>
      </c>
      <c r="Q686">
        <v>0</v>
      </c>
      <c r="R686">
        <v>5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8.9970918320865572</v>
      </c>
      <c r="AA686">
        <v>0</v>
      </c>
      <c r="AB686">
        <v>0</v>
      </c>
      <c r="AC686">
        <v>0</v>
      </c>
      <c r="AD686">
        <v>0</v>
      </c>
      <c r="AE686">
        <v>8.9970918320865572</v>
      </c>
    </row>
    <row r="687" spans="1:31" x14ac:dyDescent="0.25">
      <c r="A687">
        <v>2233062</v>
      </c>
      <c r="B687">
        <v>1</v>
      </c>
      <c r="C687" t="s">
        <v>81</v>
      </c>
      <c r="D687" t="s">
        <v>113</v>
      </c>
      <c r="E687" t="s">
        <v>194</v>
      </c>
      <c r="F687" t="s">
        <v>2231</v>
      </c>
      <c r="G687" t="s">
        <v>390</v>
      </c>
      <c r="H687" t="s">
        <v>135</v>
      </c>
      <c r="I687" t="s">
        <v>136</v>
      </c>
      <c r="J687" t="s">
        <v>137</v>
      </c>
      <c r="K687" t="s">
        <v>138</v>
      </c>
      <c r="L687" t="s">
        <v>2232</v>
      </c>
      <c r="M687" t="s">
        <v>2233</v>
      </c>
      <c r="N687">
        <v>1.3463888879999999</v>
      </c>
      <c r="O687">
        <v>0</v>
      </c>
      <c r="P687">
        <v>13</v>
      </c>
      <c r="Q687">
        <v>0</v>
      </c>
      <c r="R687">
        <v>4</v>
      </c>
      <c r="S687">
        <v>0</v>
      </c>
      <c r="T687">
        <v>2</v>
      </c>
      <c r="U687">
        <v>0</v>
      </c>
      <c r="V687">
        <v>0</v>
      </c>
      <c r="W687">
        <v>0</v>
      </c>
      <c r="X687">
        <v>3.2342098046027465</v>
      </c>
      <c r="Y687">
        <v>0</v>
      </c>
      <c r="Z687">
        <v>2.1144027865229735</v>
      </c>
      <c r="AA687">
        <v>0</v>
      </c>
      <c r="AB687">
        <v>1.3096852683950391</v>
      </c>
      <c r="AC687">
        <v>0</v>
      </c>
      <c r="AD687">
        <v>0</v>
      </c>
      <c r="AE687">
        <v>6.6582978595207596</v>
      </c>
    </row>
    <row r="688" spans="1:31" x14ac:dyDescent="0.25">
      <c r="A688">
        <v>2232730</v>
      </c>
      <c r="B688">
        <v>1</v>
      </c>
      <c r="C688" t="s">
        <v>80</v>
      </c>
      <c r="D688" t="s">
        <v>93</v>
      </c>
      <c r="E688" t="s">
        <v>194</v>
      </c>
      <c r="F688" t="s">
        <v>2234</v>
      </c>
      <c r="G688" t="s">
        <v>179</v>
      </c>
      <c r="H688" t="s">
        <v>135</v>
      </c>
      <c r="I688" t="s">
        <v>136</v>
      </c>
      <c r="J688" t="s">
        <v>137</v>
      </c>
      <c r="K688" t="s">
        <v>138</v>
      </c>
      <c r="L688" t="s">
        <v>2235</v>
      </c>
      <c r="M688" t="s">
        <v>2236</v>
      </c>
      <c r="N688">
        <v>1.7455555549999999</v>
      </c>
      <c r="O688">
        <v>0</v>
      </c>
      <c r="P688">
        <v>24</v>
      </c>
      <c r="Q688">
        <v>0</v>
      </c>
      <c r="R688">
        <v>26</v>
      </c>
      <c r="S688">
        <v>0</v>
      </c>
      <c r="T688">
        <v>5</v>
      </c>
      <c r="U688">
        <v>0</v>
      </c>
      <c r="V688">
        <v>0</v>
      </c>
      <c r="W688">
        <v>0</v>
      </c>
      <c r="X688">
        <v>4.2778625067757128</v>
      </c>
      <c r="Y688">
        <v>0</v>
      </c>
      <c r="Z688">
        <v>4.1724932071051652</v>
      </c>
      <c r="AA688">
        <v>0</v>
      </c>
      <c r="AB688">
        <v>3.0585606036778272</v>
      </c>
      <c r="AC688">
        <v>0</v>
      </c>
      <c r="AD688">
        <v>0</v>
      </c>
      <c r="AE688">
        <v>11.508916317558706</v>
      </c>
    </row>
    <row r="689" spans="1:31" x14ac:dyDescent="0.25">
      <c r="A689">
        <v>2233085</v>
      </c>
      <c r="B689">
        <v>1</v>
      </c>
      <c r="C689" t="s">
        <v>80</v>
      </c>
      <c r="D689" t="s">
        <v>107</v>
      </c>
      <c r="E689" t="s">
        <v>132</v>
      </c>
      <c r="F689" t="s">
        <v>2237</v>
      </c>
      <c r="G689" t="s">
        <v>148</v>
      </c>
      <c r="H689" t="s">
        <v>135</v>
      </c>
      <c r="I689" t="s">
        <v>136</v>
      </c>
      <c r="J689" t="s">
        <v>137</v>
      </c>
      <c r="K689" t="s">
        <v>138</v>
      </c>
      <c r="L689" t="s">
        <v>2238</v>
      </c>
      <c r="M689" t="s">
        <v>2239</v>
      </c>
      <c r="N689">
        <v>2.1425000000000001</v>
      </c>
      <c r="O689">
        <v>0</v>
      </c>
      <c r="P689">
        <v>2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4.0684434540415868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4.0684434540415868</v>
      </c>
    </row>
    <row r="690" spans="1:31" x14ac:dyDescent="0.25">
      <c r="A690">
        <v>2232753</v>
      </c>
      <c r="B690">
        <v>1</v>
      </c>
      <c r="C690" t="s">
        <v>80</v>
      </c>
      <c r="D690" t="s">
        <v>93</v>
      </c>
      <c r="E690" t="s">
        <v>132</v>
      </c>
      <c r="F690" t="s">
        <v>2240</v>
      </c>
      <c r="G690" t="s">
        <v>191</v>
      </c>
      <c r="H690" t="s">
        <v>135</v>
      </c>
      <c r="I690" t="s">
        <v>136</v>
      </c>
      <c r="J690" t="s">
        <v>137</v>
      </c>
      <c r="K690" t="s">
        <v>138</v>
      </c>
      <c r="L690" t="s">
        <v>2241</v>
      </c>
      <c r="M690" t="s">
        <v>2242</v>
      </c>
      <c r="N690">
        <v>1.856944444</v>
      </c>
      <c r="O690">
        <v>0</v>
      </c>
      <c r="P690">
        <v>1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0.75989468179897224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0.75989468179897224</v>
      </c>
    </row>
    <row r="691" spans="1:31" x14ac:dyDescent="0.25">
      <c r="A691">
        <v>2233131</v>
      </c>
      <c r="B691">
        <v>1</v>
      </c>
      <c r="C691" t="s">
        <v>81</v>
      </c>
      <c r="D691" t="s">
        <v>127</v>
      </c>
      <c r="E691" t="s">
        <v>194</v>
      </c>
      <c r="F691" t="s">
        <v>2243</v>
      </c>
      <c r="G691" t="s">
        <v>472</v>
      </c>
      <c r="H691" t="s">
        <v>135</v>
      </c>
      <c r="I691" t="s">
        <v>136</v>
      </c>
      <c r="J691" t="s">
        <v>137</v>
      </c>
      <c r="K691" t="s">
        <v>138</v>
      </c>
      <c r="L691" t="s">
        <v>2244</v>
      </c>
      <c r="M691" t="s">
        <v>2245</v>
      </c>
      <c r="N691">
        <v>8.0972222219999992</v>
      </c>
      <c r="O691">
        <v>0</v>
      </c>
      <c r="P691">
        <v>55</v>
      </c>
      <c r="Q691">
        <v>0</v>
      </c>
      <c r="R691">
        <v>0</v>
      </c>
      <c r="S691">
        <v>0</v>
      </c>
      <c r="T691">
        <v>10</v>
      </c>
      <c r="U691">
        <v>0</v>
      </c>
      <c r="V691">
        <v>0</v>
      </c>
      <c r="W691">
        <v>0</v>
      </c>
      <c r="X691">
        <v>76.039051567054074</v>
      </c>
      <c r="Y691">
        <v>0</v>
      </c>
      <c r="Z691">
        <v>0</v>
      </c>
      <c r="AA691">
        <v>0</v>
      </c>
      <c r="AB691">
        <v>14.582833331149848</v>
      </c>
      <c r="AC691">
        <v>0</v>
      </c>
      <c r="AD691">
        <v>0</v>
      </c>
      <c r="AE691">
        <v>90.621884898203916</v>
      </c>
    </row>
    <row r="692" spans="1:31" x14ac:dyDescent="0.25">
      <c r="A692">
        <v>2232736</v>
      </c>
      <c r="B692">
        <v>1</v>
      </c>
      <c r="C692" t="s">
        <v>80</v>
      </c>
      <c r="D692" t="s">
        <v>108</v>
      </c>
      <c r="E692" t="s">
        <v>141</v>
      </c>
      <c r="F692" t="s">
        <v>2246</v>
      </c>
      <c r="G692" t="s">
        <v>143</v>
      </c>
      <c r="H692" t="s">
        <v>135</v>
      </c>
      <c r="I692" t="s">
        <v>136</v>
      </c>
      <c r="J692" t="s">
        <v>137</v>
      </c>
      <c r="K692" t="s">
        <v>144</v>
      </c>
      <c r="L692" t="s">
        <v>2247</v>
      </c>
      <c r="M692" t="s">
        <v>2248</v>
      </c>
      <c r="N692">
        <v>6.0738527769999999</v>
      </c>
      <c r="O692">
        <v>0</v>
      </c>
      <c r="P692">
        <v>63</v>
      </c>
      <c r="Q692">
        <v>0</v>
      </c>
      <c r="R692">
        <v>4</v>
      </c>
      <c r="S692">
        <v>0</v>
      </c>
      <c r="T692">
        <v>5</v>
      </c>
      <c r="U692">
        <v>0</v>
      </c>
      <c r="V692">
        <v>0</v>
      </c>
      <c r="W692">
        <v>0</v>
      </c>
      <c r="X692">
        <v>44.508330793563573</v>
      </c>
      <c r="Y692">
        <v>0</v>
      </c>
      <c r="Z692">
        <v>1.1848540869295825</v>
      </c>
      <c r="AA692">
        <v>0</v>
      </c>
      <c r="AB692">
        <v>8.8541519069401886</v>
      </c>
      <c r="AC692">
        <v>0</v>
      </c>
      <c r="AD692">
        <v>0</v>
      </c>
      <c r="AE692">
        <v>54.547336787433345</v>
      </c>
    </row>
    <row r="693" spans="1:31" x14ac:dyDescent="0.25">
      <c r="A693">
        <v>2233068</v>
      </c>
      <c r="B693">
        <v>1</v>
      </c>
      <c r="C693" t="s">
        <v>80</v>
      </c>
      <c r="D693" t="s">
        <v>95</v>
      </c>
      <c r="E693" t="s">
        <v>405</v>
      </c>
      <c r="F693" t="s">
        <v>2249</v>
      </c>
      <c r="G693" t="s">
        <v>174</v>
      </c>
      <c r="H693" t="s">
        <v>163</v>
      </c>
      <c r="I693" t="s">
        <v>136</v>
      </c>
      <c r="J693" t="s">
        <v>137</v>
      </c>
      <c r="K693" t="s">
        <v>138</v>
      </c>
      <c r="L693" t="s">
        <v>2250</v>
      </c>
      <c r="M693" t="s">
        <v>2251</v>
      </c>
      <c r="N693">
        <v>0.10150833300000001</v>
      </c>
      <c r="O693">
        <v>7</v>
      </c>
      <c r="P693">
        <v>641</v>
      </c>
      <c r="Q693">
        <v>2</v>
      </c>
      <c r="R693">
        <v>13</v>
      </c>
      <c r="S693">
        <v>17</v>
      </c>
      <c r="T693">
        <v>62</v>
      </c>
      <c r="U693">
        <v>2</v>
      </c>
      <c r="V693">
        <v>0</v>
      </c>
      <c r="W693">
        <v>3.8587103217741556</v>
      </c>
      <c r="X693">
        <v>17.661329334673223</v>
      </c>
      <c r="Y693">
        <v>0.13184294821172224</v>
      </c>
      <c r="Z693">
        <v>0.64160013529180282</v>
      </c>
      <c r="AA693">
        <v>4.5373268952502341</v>
      </c>
      <c r="AB693">
        <v>4.0849325512430141</v>
      </c>
      <c r="AC693">
        <v>13.206591561687809</v>
      </c>
      <c r="AD693">
        <v>0</v>
      </c>
      <c r="AE693">
        <v>44.122333748131965</v>
      </c>
    </row>
    <row r="694" spans="1:31" x14ac:dyDescent="0.25">
      <c r="A694">
        <v>2232876</v>
      </c>
      <c r="B694">
        <v>1</v>
      </c>
      <c r="C694" t="s">
        <v>80</v>
      </c>
      <c r="D694" t="s">
        <v>85</v>
      </c>
      <c r="E694" t="s">
        <v>132</v>
      </c>
      <c r="F694" t="s">
        <v>2252</v>
      </c>
      <c r="G694" t="s">
        <v>134</v>
      </c>
      <c r="H694" t="s">
        <v>135</v>
      </c>
      <c r="I694" t="s">
        <v>136</v>
      </c>
      <c r="J694" t="s">
        <v>137</v>
      </c>
      <c r="K694" t="s">
        <v>138</v>
      </c>
      <c r="L694" t="s">
        <v>2253</v>
      </c>
      <c r="M694" t="s">
        <v>2254</v>
      </c>
      <c r="N694">
        <v>0.948333333</v>
      </c>
      <c r="O694">
        <v>0</v>
      </c>
      <c r="P694">
        <v>2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0.35585608627767334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0.35585608627767334</v>
      </c>
    </row>
    <row r="695" spans="1:31" x14ac:dyDescent="0.25">
      <c r="A695">
        <v>2233022</v>
      </c>
      <c r="B695">
        <v>1</v>
      </c>
      <c r="C695" t="s">
        <v>81</v>
      </c>
      <c r="D695" t="s">
        <v>123</v>
      </c>
      <c r="E695" t="s">
        <v>132</v>
      </c>
      <c r="F695" t="s">
        <v>2255</v>
      </c>
      <c r="G695" t="s">
        <v>148</v>
      </c>
      <c r="H695" t="s">
        <v>135</v>
      </c>
      <c r="I695" t="s">
        <v>136</v>
      </c>
      <c r="J695" t="s">
        <v>137</v>
      </c>
      <c r="K695" t="s">
        <v>138</v>
      </c>
      <c r="L695" t="s">
        <v>2256</v>
      </c>
      <c r="M695" t="s">
        <v>2257</v>
      </c>
      <c r="N695">
        <v>0.56333333299999999</v>
      </c>
      <c r="O695">
        <v>0</v>
      </c>
      <c r="P695">
        <v>2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0.26974128618527998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0.26974128618527998</v>
      </c>
    </row>
    <row r="696" spans="1:31" x14ac:dyDescent="0.25">
      <c r="A696">
        <v>2233168</v>
      </c>
      <c r="B696">
        <v>1</v>
      </c>
      <c r="C696" t="s">
        <v>80</v>
      </c>
      <c r="D696" t="s">
        <v>82</v>
      </c>
      <c r="E696" t="s">
        <v>132</v>
      </c>
      <c r="F696" t="s">
        <v>2258</v>
      </c>
      <c r="G696" t="s">
        <v>148</v>
      </c>
      <c r="H696" t="s">
        <v>135</v>
      </c>
      <c r="I696" t="s">
        <v>136</v>
      </c>
      <c r="J696" t="s">
        <v>137</v>
      </c>
      <c r="K696" t="s">
        <v>138</v>
      </c>
      <c r="L696" t="s">
        <v>2259</v>
      </c>
      <c r="M696" t="s">
        <v>2260</v>
      </c>
      <c r="N696">
        <v>2.1186111109999999</v>
      </c>
      <c r="O696">
        <v>0</v>
      </c>
      <c r="P696">
        <v>3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1.2539216493482463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1.2539216493482463</v>
      </c>
    </row>
    <row r="697" spans="1:31" x14ac:dyDescent="0.25">
      <c r="A697">
        <v>2232922</v>
      </c>
      <c r="B697">
        <v>1</v>
      </c>
      <c r="C697" t="s">
        <v>80</v>
      </c>
      <c r="D697" t="s">
        <v>108</v>
      </c>
      <c r="E697" t="s">
        <v>132</v>
      </c>
      <c r="F697" t="s">
        <v>2261</v>
      </c>
      <c r="G697" t="s">
        <v>148</v>
      </c>
      <c r="H697" t="s">
        <v>135</v>
      </c>
      <c r="I697" t="s">
        <v>136</v>
      </c>
      <c r="J697" t="s">
        <v>137</v>
      </c>
      <c r="K697" t="s">
        <v>138</v>
      </c>
      <c r="L697" t="s">
        <v>2262</v>
      </c>
      <c r="M697" t="s">
        <v>2263</v>
      </c>
      <c r="N697">
        <v>4.9372222219999999</v>
      </c>
      <c r="O697">
        <v>0</v>
      </c>
      <c r="P697">
        <v>1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0.21082504556022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0.21082504556022</v>
      </c>
    </row>
    <row r="698" spans="1:31" x14ac:dyDescent="0.25">
      <c r="A698">
        <v>2233025</v>
      </c>
      <c r="B698">
        <v>1</v>
      </c>
      <c r="C698" t="s">
        <v>81</v>
      </c>
      <c r="D698" t="s">
        <v>113</v>
      </c>
      <c r="E698" t="s">
        <v>132</v>
      </c>
      <c r="F698" t="s">
        <v>2264</v>
      </c>
      <c r="G698" t="s">
        <v>191</v>
      </c>
      <c r="H698" t="s">
        <v>135</v>
      </c>
      <c r="I698" t="s">
        <v>136</v>
      </c>
      <c r="J698" t="s">
        <v>137</v>
      </c>
      <c r="K698" t="s">
        <v>138</v>
      </c>
      <c r="L698" t="s">
        <v>2265</v>
      </c>
      <c r="M698" t="s">
        <v>2266</v>
      </c>
      <c r="N698">
        <v>1.8419444439999999</v>
      </c>
      <c r="O698">
        <v>0</v>
      </c>
      <c r="P698">
        <v>1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0.31114092689568001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0.31114092689568001</v>
      </c>
    </row>
    <row r="699" spans="1:31" x14ac:dyDescent="0.25">
      <c r="A699">
        <v>2232882</v>
      </c>
      <c r="B699">
        <v>1</v>
      </c>
      <c r="C699" t="s">
        <v>80</v>
      </c>
      <c r="D699" t="s">
        <v>111</v>
      </c>
      <c r="E699" t="s">
        <v>141</v>
      </c>
      <c r="F699" t="s">
        <v>2267</v>
      </c>
      <c r="G699" t="s">
        <v>152</v>
      </c>
      <c r="H699" t="s">
        <v>135</v>
      </c>
      <c r="I699" t="s">
        <v>136</v>
      </c>
      <c r="J699" t="s">
        <v>3</v>
      </c>
      <c r="K699" t="s">
        <v>138</v>
      </c>
      <c r="L699" t="s">
        <v>2268</v>
      </c>
      <c r="M699" t="s">
        <v>2269</v>
      </c>
      <c r="N699">
        <v>2.5366666659999999</v>
      </c>
      <c r="O699">
        <v>0</v>
      </c>
      <c r="P699">
        <v>685</v>
      </c>
      <c r="Q699">
        <v>0</v>
      </c>
      <c r="R699">
        <v>0</v>
      </c>
      <c r="S699">
        <v>0</v>
      </c>
      <c r="T699">
        <v>110</v>
      </c>
      <c r="U699">
        <v>0</v>
      </c>
      <c r="V699">
        <v>0</v>
      </c>
      <c r="W699">
        <v>0</v>
      </c>
      <c r="X699">
        <v>389.06480286211746</v>
      </c>
      <c r="Y699">
        <v>0</v>
      </c>
      <c r="Z699">
        <v>0</v>
      </c>
      <c r="AA699">
        <v>0</v>
      </c>
      <c r="AB699">
        <v>113.99042592350457</v>
      </c>
      <c r="AC699">
        <v>0</v>
      </c>
      <c r="AD699">
        <v>0</v>
      </c>
      <c r="AE699">
        <v>503.05522878562203</v>
      </c>
    </row>
    <row r="700" spans="1:31" x14ac:dyDescent="0.25">
      <c r="A700">
        <v>2232690</v>
      </c>
      <c r="B700">
        <v>1</v>
      </c>
      <c r="C700" t="s">
        <v>80</v>
      </c>
      <c r="D700" t="s">
        <v>107</v>
      </c>
      <c r="E700" t="s">
        <v>177</v>
      </c>
      <c r="F700" t="s">
        <v>2270</v>
      </c>
      <c r="G700" t="s">
        <v>235</v>
      </c>
      <c r="H700" t="s">
        <v>135</v>
      </c>
      <c r="I700" t="s">
        <v>136</v>
      </c>
      <c r="J700" t="s">
        <v>137</v>
      </c>
      <c r="K700" t="s">
        <v>138</v>
      </c>
      <c r="L700" t="s">
        <v>2271</v>
      </c>
      <c r="M700" t="s">
        <v>2272</v>
      </c>
      <c r="N700">
        <v>1.309722222</v>
      </c>
      <c r="O700">
        <v>0</v>
      </c>
      <c r="P700">
        <v>43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18.357413039897015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18.357413039897015</v>
      </c>
    </row>
    <row r="701" spans="1:31" x14ac:dyDescent="0.25">
      <c r="A701">
        <v>2232959</v>
      </c>
      <c r="B701">
        <v>1</v>
      </c>
      <c r="C701" t="s">
        <v>81</v>
      </c>
      <c r="D701" t="s">
        <v>128</v>
      </c>
      <c r="E701" t="s">
        <v>132</v>
      </c>
      <c r="F701" t="s">
        <v>2273</v>
      </c>
      <c r="G701" t="s">
        <v>170</v>
      </c>
      <c r="H701" t="s">
        <v>135</v>
      </c>
      <c r="I701" t="s">
        <v>136</v>
      </c>
      <c r="J701" t="s">
        <v>137</v>
      </c>
      <c r="K701" t="s">
        <v>138</v>
      </c>
      <c r="L701" t="s">
        <v>2274</v>
      </c>
      <c r="M701" t="s">
        <v>2275</v>
      </c>
      <c r="N701">
        <v>2.8849999999999998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1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6.9493611279621197</v>
      </c>
      <c r="AC701">
        <v>0</v>
      </c>
      <c r="AD701">
        <v>0</v>
      </c>
      <c r="AE701">
        <v>6.9493611279621197</v>
      </c>
    </row>
    <row r="702" spans="1:31" x14ac:dyDescent="0.25">
      <c r="A702">
        <v>2232902</v>
      </c>
      <c r="B702">
        <v>1</v>
      </c>
      <c r="C702" t="s">
        <v>81</v>
      </c>
      <c r="D702" t="s">
        <v>128</v>
      </c>
      <c r="E702" t="s">
        <v>132</v>
      </c>
      <c r="F702" t="s">
        <v>2276</v>
      </c>
      <c r="G702" t="s">
        <v>170</v>
      </c>
      <c r="H702" t="s">
        <v>135</v>
      </c>
      <c r="I702" t="s">
        <v>136</v>
      </c>
      <c r="J702" t="s">
        <v>137</v>
      </c>
      <c r="K702" t="s">
        <v>138</v>
      </c>
      <c r="L702" t="s">
        <v>2277</v>
      </c>
      <c r="M702" t="s">
        <v>2278</v>
      </c>
      <c r="N702">
        <v>1.41</v>
      </c>
      <c r="O702">
        <v>0</v>
      </c>
      <c r="P702">
        <v>16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6.1532496295999186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6.1532496295999186</v>
      </c>
    </row>
    <row r="703" spans="1:31" x14ac:dyDescent="0.25">
      <c r="A703">
        <v>2233151</v>
      </c>
      <c r="B703">
        <v>1</v>
      </c>
      <c r="C703" t="s">
        <v>80</v>
      </c>
      <c r="D703" t="s">
        <v>107</v>
      </c>
      <c r="E703" t="s">
        <v>132</v>
      </c>
      <c r="F703" t="s">
        <v>2279</v>
      </c>
      <c r="G703" t="s">
        <v>191</v>
      </c>
      <c r="H703" t="s">
        <v>135</v>
      </c>
      <c r="I703" t="s">
        <v>136</v>
      </c>
      <c r="J703" t="s">
        <v>137</v>
      </c>
      <c r="K703" t="s">
        <v>138</v>
      </c>
      <c r="L703" t="s">
        <v>2280</v>
      </c>
      <c r="M703" t="s">
        <v>2281</v>
      </c>
      <c r="N703">
        <v>0.58805555499999995</v>
      </c>
      <c r="O703">
        <v>0</v>
      </c>
      <c r="P703">
        <v>9</v>
      </c>
      <c r="Q703">
        <v>0</v>
      </c>
      <c r="R703">
        <v>0</v>
      </c>
      <c r="S703">
        <v>0</v>
      </c>
      <c r="T703">
        <v>1</v>
      </c>
      <c r="U703">
        <v>0</v>
      </c>
      <c r="V703">
        <v>0</v>
      </c>
      <c r="W703">
        <v>0</v>
      </c>
      <c r="X703">
        <v>1.4455896837346844</v>
      </c>
      <c r="Y703">
        <v>0</v>
      </c>
      <c r="Z703">
        <v>0</v>
      </c>
      <c r="AA703">
        <v>0</v>
      </c>
      <c r="AB703">
        <v>1.7863442989202224E-2</v>
      </c>
      <c r="AC703">
        <v>0</v>
      </c>
      <c r="AD703">
        <v>0</v>
      </c>
      <c r="AE703">
        <v>1.4634531267238866</v>
      </c>
    </row>
    <row r="704" spans="1:31" x14ac:dyDescent="0.25">
      <c r="A704">
        <v>2232796</v>
      </c>
      <c r="B704">
        <v>1</v>
      </c>
      <c r="C704" t="s">
        <v>81</v>
      </c>
      <c r="D704" t="s">
        <v>127</v>
      </c>
      <c r="E704" t="s">
        <v>141</v>
      </c>
      <c r="F704" t="s">
        <v>2282</v>
      </c>
      <c r="G704" t="s">
        <v>187</v>
      </c>
      <c r="H704" t="s">
        <v>135</v>
      </c>
      <c r="I704" t="s">
        <v>136</v>
      </c>
      <c r="J704" t="s">
        <v>137</v>
      </c>
      <c r="K704" t="s">
        <v>138</v>
      </c>
      <c r="L704" t="s">
        <v>2283</v>
      </c>
      <c r="M704" t="s">
        <v>2284</v>
      </c>
      <c r="N704">
        <v>1.1997222219999999</v>
      </c>
      <c r="O704">
        <v>0</v>
      </c>
      <c r="P704">
        <v>0</v>
      </c>
      <c r="Q704">
        <v>0</v>
      </c>
      <c r="R704">
        <v>6</v>
      </c>
      <c r="S704">
        <v>0</v>
      </c>
      <c r="T704">
        <v>1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3.4604563281259613</v>
      </c>
      <c r="AA704">
        <v>0</v>
      </c>
      <c r="AB704">
        <v>0.14273774403118999</v>
      </c>
      <c r="AC704">
        <v>0</v>
      </c>
      <c r="AD704">
        <v>0</v>
      </c>
      <c r="AE704">
        <v>3.6031940721571512</v>
      </c>
    </row>
    <row r="705" spans="1:31" x14ac:dyDescent="0.25">
      <c r="A705">
        <v>2232939</v>
      </c>
      <c r="B705">
        <v>1</v>
      </c>
      <c r="C705" t="s">
        <v>80</v>
      </c>
      <c r="D705" t="s">
        <v>102</v>
      </c>
      <c r="E705" t="s">
        <v>132</v>
      </c>
      <c r="F705" t="s">
        <v>2285</v>
      </c>
      <c r="G705" t="s">
        <v>148</v>
      </c>
      <c r="H705" t="s">
        <v>135</v>
      </c>
      <c r="I705" t="s">
        <v>136</v>
      </c>
      <c r="J705" t="s">
        <v>137</v>
      </c>
      <c r="K705" t="s">
        <v>138</v>
      </c>
      <c r="L705" t="s">
        <v>2286</v>
      </c>
      <c r="M705" t="s">
        <v>2287</v>
      </c>
      <c r="N705">
        <v>0.72527777699999996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1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0.34999026346575668</v>
      </c>
      <c r="AC705">
        <v>0</v>
      </c>
      <c r="AD705">
        <v>0</v>
      </c>
      <c r="AE705">
        <v>0.34999026346575668</v>
      </c>
    </row>
    <row r="706" spans="1:31" x14ac:dyDescent="0.25">
      <c r="A706">
        <v>2233111</v>
      </c>
      <c r="B706">
        <v>1</v>
      </c>
      <c r="C706" t="s">
        <v>81</v>
      </c>
      <c r="D706" t="s">
        <v>115</v>
      </c>
      <c r="E706" t="s">
        <v>194</v>
      </c>
      <c r="F706" t="s">
        <v>2288</v>
      </c>
      <c r="G706" t="s">
        <v>472</v>
      </c>
      <c r="H706" t="s">
        <v>135</v>
      </c>
      <c r="I706" t="s">
        <v>136</v>
      </c>
      <c r="J706" t="s">
        <v>137</v>
      </c>
      <c r="K706" t="s">
        <v>138</v>
      </c>
      <c r="L706" t="s">
        <v>2289</v>
      </c>
      <c r="M706" t="s">
        <v>2290</v>
      </c>
      <c r="N706">
        <v>1.150555555</v>
      </c>
      <c r="O706">
        <v>0</v>
      </c>
      <c r="P706">
        <v>138</v>
      </c>
      <c r="Q706">
        <v>0</v>
      </c>
      <c r="R706">
        <v>1</v>
      </c>
      <c r="S706">
        <v>0</v>
      </c>
      <c r="T706">
        <v>14</v>
      </c>
      <c r="U706">
        <v>0</v>
      </c>
      <c r="V706">
        <v>0</v>
      </c>
      <c r="W706">
        <v>0</v>
      </c>
      <c r="X706">
        <v>11.602425362285958</v>
      </c>
      <c r="Y706">
        <v>0</v>
      </c>
      <c r="Z706">
        <v>1.3316309958466667E-2</v>
      </c>
      <c r="AA706">
        <v>0</v>
      </c>
      <c r="AB706">
        <v>1.8860596211714802</v>
      </c>
      <c r="AC706">
        <v>0</v>
      </c>
      <c r="AD706">
        <v>0</v>
      </c>
      <c r="AE706">
        <v>13.501801293415905</v>
      </c>
    </row>
    <row r="707" spans="1:31" x14ac:dyDescent="0.25">
      <c r="A707">
        <v>2232942</v>
      </c>
      <c r="B707">
        <v>1</v>
      </c>
      <c r="C707" t="s">
        <v>80</v>
      </c>
      <c r="D707" t="s">
        <v>82</v>
      </c>
      <c r="E707" t="s">
        <v>194</v>
      </c>
      <c r="F707" t="s">
        <v>2291</v>
      </c>
      <c r="G707" t="s">
        <v>390</v>
      </c>
      <c r="H707" t="s">
        <v>135</v>
      </c>
      <c r="I707" t="s">
        <v>136</v>
      </c>
      <c r="J707" t="s">
        <v>137</v>
      </c>
      <c r="K707" t="s">
        <v>138</v>
      </c>
      <c r="L707" t="s">
        <v>2292</v>
      </c>
      <c r="M707" t="s">
        <v>2293</v>
      </c>
      <c r="N707">
        <v>2.798611111</v>
      </c>
      <c r="O707">
        <v>0</v>
      </c>
      <c r="P707">
        <v>117</v>
      </c>
      <c r="Q707">
        <v>0</v>
      </c>
      <c r="R707">
        <v>0</v>
      </c>
      <c r="S707">
        <v>0</v>
      </c>
      <c r="T707">
        <v>33</v>
      </c>
      <c r="U707">
        <v>0</v>
      </c>
      <c r="V707">
        <v>0</v>
      </c>
      <c r="W707">
        <v>0</v>
      </c>
      <c r="X707">
        <v>101.15185642588668</v>
      </c>
      <c r="Y707">
        <v>0</v>
      </c>
      <c r="Z707">
        <v>0</v>
      </c>
      <c r="AA707">
        <v>0</v>
      </c>
      <c r="AB707">
        <v>53.255146130931834</v>
      </c>
      <c r="AC707">
        <v>0</v>
      </c>
      <c r="AD707">
        <v>0</v>
      </c>
      <c r="AE707">
        <v>154.4070025568185</v>
      </c>
    </row>
    <row r="708" spans="1:31" x14ac:dyDescent="0.25">
      <c r="A708">
        <v>2232756</v>
      </c>
      <c r="B708">
        <v>1</v>
      </c>
      <c r="C708" t="s">
        <v>80</v>
      </c>
      <c r="D708" t="s">
        <v>104</v>
      </c>
      <c r="E708" t="s">
        <v>182</v>
      </c>
      <c r="F708" t="s">
        <v>2294</v>
      </c>
      <c r="G708" t="s">
        <v>143</v>
      </c>
      <c r="H708" t="s">
        <v>163</v>
      </c>
      <c r="I708" t="s">
        <v>136</v>
      </c>
      <c r="J708" t="s">
        <v>137</v>
      </c>
      <c r="K708" t="s">
        <v>144</v>
      </c>
      <c r="L708" t="s">
        <v>2295</v>
      </c>
      <c r="M708" t="s">
        <v>2296</v>
      </c>
      <c r="N708">
        <v>2.6666666659999998</v>
      </c>
      <c r="O708">
        <v>5</v>
      </c>
      <c r="P708">
        <v>41</v>
      </c>
      <c r="Q708">
        <v>3</v>
      </c>
      <c r="R708">
        <v>0</v>
      </c>
      <c r="S708">
        <v>4</v>
      </c>
      <c r="T708">
        <v>1</v>
      </c>
      <c r="U708">
        <v>1</v>
      </c>
      <c r="V708">
        <v>0</v>
      </c>
      <c r="W708">
        <v>10.088707864559332</v>
      </c>
      <c r="X708">
        <v>103.0174399422805</v>
      </c>
      <c r="Y708">
        <v>18.600196208478</v>
      </c>
      <c r="Z708">
        <v>0</v>
      </c>
      <c r="AA708">
        <v>141.8489207472615</v>
      </c>
      <c r="AB708">
        <v>3.3793335784624996</v>
      </c>
      <c r="AC708">
        <v>849.80181239939998</v>
      </c>
      <c r="AD708">
        <v>0</v>
      </c>
      <c r="AE708">
        <v>1126.7364107404419</v>
      </c>
    </row>
    <row r="709" spans="1:31" x14ac:dyDescent="0.25">
      <c r="A709">
        <v>2233105</v>
      </c>
      <c r="B709">
        <v>1</v>
      </c>
      <c r="C709" t="s">
        <v>80</v>
      </c>
      <c r="D709" t="s">
        <v>83</v>
      </c>
      <c r="E709" t="s">
        <v>132</v>
      </c>
      <c r="F709" t="s">
        <v>2297</v>
      </c>
      <c r="G709" t="s">
        <v>148</v>
      </c>
      <c r="H709" t="s">
        <v>135</v>
      </c>
      <c r="I709" t="s">
        <v>136</v>
      </c>
      <c r="J709" t="s">
        <v>137</v>
      </c>
      <c r="K709" t="s">
        <v>138</v>
      </c>
      <c r="L709" t="s">
        <v>2298</v>
      </c>
      <c r="M709" t="s">
        <v>2299</v>
      </c>
      <c r="N709">
        <v>3.125277777</v>
      </c>
      <c r="O709">
        <v>0</v>
      </c>
      <c r="P709">
        <v>2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3.2707572910895397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3.2707572910895397</v>
      </c>
    </row>
    <row r="710" spans="1:31" x14ac:dyDescent="0.25">
      <c r="A710">
        <v>2232819</v>
      </c>
      <c r="B710">
        <v>1</v>
      </c>
      <c r="C710" t="s">
        <v>80</v>
      </c>
      <c r="D710" t="s">
        <v>108</v>
      </c>
      <c r="E710" t="s">
        <v>141</v>
      </c>
      <c r="F710" t="s">
        <v>2300</v>
      </c>
      <c r="G710" t="s">
        <v>235</v>
      </c>
      <c r="H710" t="s">
        <v>135</v>
      </c>
      <c r="I710" t="s">
        <v>136</v>
      </c>
      <c r="J710" t="s">
        <v>137</v>
      </c>
      <c r="K710" t="s">
        <v>138</v>
      </c>
      <c r="L710" t="s">
        <v>2301</v>
      </c>
      <c r="M710" t="s">
        <v>2302</v>
      </c>
      <c r="N710">
        <v>0.41666666600000002</v>
      </c>
      <c r="O710">
        <v>0</v>
      </c>
      <c r="P710">
        <v>52</v>
      </c>
      <c r="Q710">
        <v>0</v>
      </c>
      <c r="R710">
        <v>8</v>
      </c>
      <c r="S710">
        <v>0</v>
      </c>
      <c r="T710">
        <v>9</v>
      </c>
      <c r="U710">
        <v>0</v>
      </c>
      <c r="V710">
        <v>0</v>
      </c>
      <c r="W710">
        <v>0</v>
      </c>
      <c r="X710">
        <v>2.3298070679991003</v>
      </c>
      <c r="Y710">
        <v>0</v>
      </c>
      <c r="Z710">
        <v>0.72112325907433339</v>
      </c>
      <c r="AA710">
        <v>0</v>
      </c>
      <c r="AB710">
        <v>2.2968073124593</v>
      </c>
      <c r="AC710">
        <v>0</v>
      </c>
      <c r="AD710">
        <v>0</v>
      </c>
      <c r="AE710">
        <v>5.3477376395327338</v>
      </c>
    </row>
    <row r="711" spans="1:31" x14ac:dyDescent="0.25">
      <c r="A711">
        <v>2233065</v>
      </c>
      <c r="B711">
        <v>1</v>
      </c>
      <c r="C711" t="s">
        <v>80</v>
      </c>
      <c r="D711" t="s">
        <v>100</v>
      </c>
      <c r="E711" t="s">
        <v>273</v>
      </c>
      <c r="F711" t="s">
        <v>2303</v>
      </c>
      <c r="G711" t="s">
        <v>174</v>
      </c>
      <c r="H711" t="s">
        <v>163</v>
      </c>
      <c r="I711" t="s">
        <v>136</v>
      </c>
      <c r="J711" t="s">
        <v>137</v>
      </c>
      <c r="K711" t="s">
        <v>138</v>
      </c>
      <c r="L711" t="s">
        <v>2304</v>
      </c>
      <c r="M711" t="s">
        <v>2305</v>
      </c>
      <c r="N711">
        <v>1.1174999999999999</v>
      </c>
      <c r="O711">
        <v>1</v>
      </c>
      <c r="P711">
        <v>19</v>
      </c>
      <c r="Q711">
        <v>2</v>
      </c>
      <c r="R711">
        <v>17</v>
      </c>
      <c r="S711">
        <v>8</v>
      </c>
      <c r="T711">
        <v>616</v>
      </c>
      <c r="U711">
        <v>17</v>
      </c>
      <c r="V711">
        <v>143</v>
      </c>
      <c r="W711">
        <v>0.10061958628493334</v>
      </c>
      <c r="X711">
        <v>6.858186039486756</v>
      </c>
      <c r="Y711">
        <v>14.609362971830979</v>
      </c>
      <c r="Z711">
        <v>6.2101106167635063</v>
      </c>
      <c r="AA711">
        <v>28.252999385716837</v>
      </c>
      <c r="AB711">
        <v>854.04269847309786</v>
      </c>
      <c r="AC711">
        <v>577.95310814657421</v>
      </c>
      <c r="AD711">
        <v>1326.9855251523716</v>
      </c>
      <c r="AE711">
        <v>2815.0126103721268</v>
      </c>
    </row>
    <row r="712" spans="1:31" x14ac:dyDescent="0.25">
      <c r="A712">
        <v>2232673</v>
      </c>
      <c r="B712">
        <v>1</v>
      </c>
      <c r="C712" t="s">
        <v>80</v>
      </c>
      <c r="D712" t="s">
        <v>106</v>
      </c>
      <c r="E712" t="s">
        <v>182</v>
      </c>
      <c r="F712" t="s">
        <v>2306</v>
      </c>
      <c r="G712" t="s">
        <v>2307</v>
      </c>
      <c r="H712" t="s">
        <v>163</v>
      </c>
      <c r="I712" t="s">
        <v>136</v>
      </c>
      <c r="J712" t="s">
        <v>137</v>
      </c>
      <c r="K712" t="s">
        <v>138</v>
      </c>
      <c r="L712" t="s">
        <v>2308</v>
      </c>
      <c r="M712" t="s">
        <v>2309</v>
      </c>
      <c r="N712">
        <v>1.162222222</v>
      </c>
      <c r="O712">
        <v>0</v>
      </c>
      <c r="P712">
        <v>144</v>
      </c>
      <c r="Q712">
        <v>0</v>
      </c>
      <c r="R712">
        <v>2</v>
      </c>
      <c r="S712">
        <v>0</v>
      </c>
      <c r="T712">
        <v>11</v>
      </c>
      <c r="U712">
        <v>0</v>
      </c>
      <c r="V712">
        <v>0</v>
      </c>
      <c r="W712">
        <v>0</v>
      </c>
      <c r="X712">
        <v>31.864556372268726</v>
      </c>
      <c r="Y712">
        <v>0</v>
      </c>
      <c r="Z712">
        <v>5.0204050503055563E-2</v>
      </c>
      <c r="AA712">
        <v>0</v>
      </c>
      <c r="AB712">
        <v>3.6451570867677159</v>
      </c>
      <c r="AC712">
        <v>0</v>
      </c>
      <c r="AD712">
        <v>0</v>
      </c>
      <c r="AE712">
        <v>35.559917509539495</v>
      </c>
    </row>
    <row r="713" spans="1:31" x14ac:dyDescent="0.25">
      <c r="A713">
        <v>2232773</v>
      </c>
      <c r="B713">
        <v>1</v>
      </c>
      <c r="C713" t="s">
        <v>81</v>
      </c>
      <c r="D713" t="s">
        <v>115</v>
      </c>
      <c r="E713" t="s">
        <v>182</v>
      </c>
      <c r="F713" t="s">
        <v>2310</v>
      </c>
      <c r="G713" t="s">
        <v>319</v>
      </c>
      <c r="H713" t="s">
        <v>163</v>
      </c>
      <c r="I713" t="s">
        <v>136</v>
      </c>
      <c r="J713" t="s">
        <v>137</v>
      </c>
      <c r="K713" t="s">
        <v>138</v>
      </c>
      <c r="L713" t="s">
        <v>2311</v>
      </c>
      <c r="M713" t="s">
        <v>2312</v>
      </c>
      <c r="N713">
        <v>4.2275</v>
      </c>
      <c r="O713">
        <v>0</v>
      </c>
      <c r="P713">
        <v>175</v>
      </c>
      <c r="Q713">
        <v>0</v>
      </c>
      <c r="R713">
        <v>0</v>
      </c>
      <c r="S713">
        <v>0</v>
      </c>
      <c r="T713">
        <v>8</v>
      </c>
      <c r="U713">
        <v>0</v>
      </c>
      <c r="V713">
        <v>0</v>
      </c>
      <c r="W713">
        <v>0</v>
      </c>
      <c r="X713">
        <v>48.764937645714049</v>
      </c>
      <c r="Y713">
        <v>0</v>
      </c>
      <c r="Z713">
        <v>0</v>
      </c>
      <c r="AA713">
        <v>0</v>
      </c>
      <c r="AB713">
        <v>5.8705187442885496</v>
      </c>
      <c r="AC713">
        <v>0</v>
      </c>
      <c r="AD713">
        <v>0</v>
      </c>
      <c r="AE713">
        <v>54.635456390002602</v>
      </c>
    </row>
    <row r="714" spans="1:31" x14ac:dyDescent="0.25">
      <c r="A714">
        <v>2232979</v>
      </c>
      <c r="B714">
        <v>1</v>
      </c>
      <c r="C714" t="s">
        <v>80</v>
      </c>
      <c r="D714" t="s">
        <v>100</v>
      </c>
      <c r="E714" t="s">
        <v>182</v>
      </c>
      <c r="F714" t="s">
        <v>2313</v>
      </c>
      <c r="G714" t="s">
        <v>1858</v>
      </c>
      <c r="H714" t="s">
        <v>163</v>
      </c>
      <c r="I714" t="s">
        <v>136</v>
      </c>
      <c r="J714" t="s">
        <v>137</v>
      </c>
      <c r="K714" t="s">
        <v>138</v>
      </c>
      <c r="L714" t="s">
        <v>2314</v>
      </c>
      <c r="M714" t="s">
        <v>2315</v>
      </c>
      <c r="N714">
        <v>2.4561111109999998</v>
      </c>
      <c r="O714">
        <v>0</v>
      </c>
      <c r="P714">
        <v>91</v>
      </c>
      <c r="Q714">
        <v>0</v>
      </c>
      <c r="R714">
        <v>7</v>
      </c>
      <c r="S714">
        <v>0</v>
      </c>
      <c r="T714">
        <v>1</v>
      </c>
      <c r="U714">
        <v>0</v>
      </c>
      <c r="V714">
        <v>0</v>
      </c>
      <c r="W714">
        <v>0</v>
      </c>
      <c r="X714">
        <v>90.092032610555634</v>
      </c>
      <c r="Y714">
        <v>0</v>
      </c>
      <c r="Z714">
        <v>17.394606186473368</v>
      </c>
      <c r="AA714">
        <v>0</v>
      </c>
      <c r="AB714">
        <v>0.11049601900701778</v>
      </c>
      <c r="AC714">
        <v>0</v>
      </c>
      <c r="AD714">
        <v>0</v>
      </c>
      <c r="AE714">
        <v>107.59713481603602</v>
      </c>
    </row>
    <row r="715" spans="1:31" x14ac:dyDescent="0.25">
      <c r="A715">
        <v>2232813</v>
      </c>
      <c r="B715">
        <v>1</v>
      </c>
      <c r="C715" t="s">
        <v>80</v>
      </c>
      <c r="D715" t="s">
        <v>96</v>
      </c>
      <c r="E715" t="s">
        <v>132</v>
      </c>
      <c r="F715" t="s">
        <v>2316</v>
      </c>
      <c r="G715" t="s">
        <v>170</v>
      </c>
      <c r="H715" t="s">
        <v>135</v>
      </c>
      <c r="I715" t="s">
        <v>136</v>
      </c>
      <c r="J715" t="s">
        <v>137</v>
      </c>
      <c r="K715" t="s">
        <v>138</v>
      </c>
      <c r="L715" t="s">
        <v>2317</v>
      </c>
      <c r="M715" t="s">
        <v>2318</v>
      </c>
      <c r="N715">
        <v>4.4924999999999997</v>
      </c>
      <c r="O715">
        <v>0</v>
      </c>
      <c r="P715">
        <v>1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0.43117911139183995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0.43117911139183995</v>
      </c>
    </row>
    <row r="716" spans="1:31" x14ac:dyDescent="0.25">
      <c r="A716">
        <v>2233028</v>
      </c>
      <c r="B716">
        <v>1</v>
      </c>
      <c r="C716" t="s">
        <v>81</v>
      </c>
      <c r="D716" t="s">
        <v>118</v>
      </c>
      <c r="E716" t="s">
        <v>273</v>
      </c>
      <c r="F716" t="s">
        <v>2319</v>
      </c>
      <c r="G716" t="s">
        <v>174</v>
      </c>
      <c r="H716" t="s">
        <v>163</v>
      </c>
      <c r="I716" t="s">
        <v>136</v>
      </c>
      <c r="J716" t="s">
        <v>137</v>
      </c>
      <c r="K716" t="s">
        <v>138</v>
      </c>
      <c r="L716" t="s">
        <v>2320</v>
      </c>
      <c r="M716" t="s">
        <v>2321</v>
      </c>
      <c r="N716">
        <v>0.43305555499999998</v>
      </c>
      <c r="O716">
        <v>0</v>
      </c>
      <c r="P716">
        <v>1862</v>
      </c>
      <c r="Q716">
        <v>5</v>
      </c>
      <c r="R716">
        <v>136</v>
      </c>
      <c r="S716">
        <v>1</v>
      </c>
      <c r="T716">
        <v>266</v>
      </c>
      <c r="U716">
        <v>0</v>
      </c>
      <c r="V716">
        <v>1</v>
      </c>
      <c r="W716">
        <v>0</v>
      </c>
      <c r="X716">
        <v>162.86977909352558</v>
      </c>
      <c r="Y716">
        <v>1.6649786127158337</v>
      </c>
      <c r="Z716">
        <v>10.335355430696874</v>
      </c>
      <c r="AA716">
        <v>6.4096447947361206</v>
      </c>
      <c r="AB716">
        <v>32.556891703404915</v>
      </c>
      <c r="AC716">
        <v>0</v>
      </c>
      <c r="AD716">
        <v>5.9899453627836676</v>
      </c>
      <c r="AE716">
        <v>219.82659499786297</v>
      </c>
    </row>
    <row r="717" spans="1:31" x14ac:dyDescent="0.25">
      <c r="A717">
        <v>2232693</v>
      </c>
      <c r="B717">
        <v>1</v>
      </c>
      <c r="C717" t="s">
        <v>80</v>
      </c>
      <c r="D717" t="s">
        <v>83</v>
      </c>
      <c r="E717" t="s">
        <v>194</v>
      </c>
      <c r="F717" t="s">
        <v>2322</v>
      </c>
      <c r="G717" t="s">
        <v>390</v>
      </c>
      <c r="H717" t="s">
        <v>135</v>
      </c>
      <c r="I717" t="s">
        <v>136</v>
      </c>
      <c r="J717" t="s">
        <v>137</v>
      </c>
      <c r="K717" t="s">
        <v>138</v>
      </c>
      <c r="L717" t="s">
        <v>2323</v>
      </c>
      <c r="M717" t="s">
        <v>2324</v>
      </c>
      <c r="N717">
        <v>3.5755555550000002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10</v>
      </c>
      <c r="U717">
        <v>0</v>
      </c>
      <c r="V717">
        <v>2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38.078081839678646</v>
      </c>
      <c r="AC717">
        <v>0</v>
      </c>
      <c r="AD717">
        <v>117.41385327225153</v>
      </c>
      <c r="AE717">
        <v>155.49193511193016</v>
      </c>
    </row>
    <row r="718" spans="1:31" x14ac:dyDescent="0.25">
      <c r="A718">
        <v>2232985</v>
      </c>
      <c r="B718">
        <v>1</v>
      </c>
      <c r="C718" t="s">
        <v>80</v>
      </c>
      <c r="D718" t="s">
        <v>96</v>
      </c>
      <c r="E718" t="s">
        <v>132</v>
      </c>
      <c r="F718" t="s">
        <v>2325</v>
      </c>
      <c r="G718" t="s">
        <v>148</v>
      </c>
      <c r="H718" t="s">
        <v>135</v>
      </c>
      <c r="I718" t="s">
        <v>136</v>
      </c>
      <c r="J718" t="s">
        <v>137</v>
      </c>
      <c r="K718" t="s">
        <v>138</v>
      </c>
      <c r="L718" t="s">
        <v>2326</v>
      </c>
      <c r="M718" t="s">
        <v>2327</v>
      </c>
      <c r="N718">
        <v>5.4786111110000002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1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401.24274211906311</v>
      </c>
      <c r="AD718">
        <v>0</v>
      </c>
      <c r="AE718">
        <v>401.24274211906311</v>
      </c>
    </row>
    <row r="719" spans="1:31" x14ac:dyDescent="0.25">
      <c r="A719">
        <v>2233148</v>
      </c>
      <c r="B719">
        <v>1</v>
      </c>
      <c r="C719" t="s">
        <v>81</v>
      </c>
      <c r="D719" t="s">
        <v>112</v>
      </c>
      <c r="E719" t="s">
        <v>273</v>
      </c>
      <c r="F719" t="s">
        <v>2328</v>
      </c>
      <c r="G719" t="s">
        <v>174</v>
      </c>
      <c r="H719" t="s">
        <v>163</v>
      </c>
      <c r="I719" t="s">
        <v>136</v>
      </c>
      <c r="J719" t="s">
        <v>137</v>
      </c>
      <c r="K719" t="s">
        <v>138</v>
      </c>
      <c r="L719" t="s">
        <v>2329</v>
      </c>
      <c r="M719" t="s">
        <v>2330</v>
      </c>
      <c r="N719">
        <v>0.71555555500000001</v>
      </c>
      <c r="O719">
        <v>0</v>
      </c>
      <c r="P719">
        <v>1283</v>
      </c>
      <c r="Q719">
        <v>5</v>
      </c>
      <c r="R719">
        <v>39</v>
      </c>
      <c r="S719">
        <v>8</v>
      </c>
      <c r="T719">
        <v>69</v>
      </c>
      <c r="U719">
        <v>1</v>
      </c>
      <c r="V719">
        <v>1</v>
      </c>
      <c r="W719">
        <v>0</v>
      </c>
      <c r="X719">
        <v>66.842581504466466</v>
      </c>
      <c r="Y719">
        <v>18.617012733593754</v>
      </c>
      <c r="Z719">
        <v>2.6137420755534908</v>
      </c>
      <c r="AA719">
        <v>15.363340314268159</v>
      </c>
      <c r="AB719">
        <v>11.758704022879529</v>
      </c>
      <c r="AC719">
        <v>7.7014540444123328E-2</v>
      </c>
      <c r="AD719">
        <v>4.2048607199199999E-3</v>
      </c>
      <c r="AE719">
        <v>115.27660005192544</v>
      </c>
    </row>
    <row r="720" spans="1:31" x14ac:dyDescent="0.25">
      <c r="A720">
        <v>2233042</v>
      </c>
      <c r="B720">
        <v>1</v>
      </c>
      <c r="C720" t="s">
        <v>80</v>
      </c>
      <c r="D720" t="s">
        <v>105</v>
      </c>
      <c r="E720" t="s">
        <v>161</v>
      </c>
      <c r="F720" t="s">
        <v>2331</v>
      </c>
      <c r="G720" t="s">
        <v>1547</v>
      </c>
      <c r="H720" t="s">
        <v>163</v>
      </c>
      <c r="I720" t="s">
        <v>136</v>
      </c>
      <c r="J720" t="s">
        <v>137</v>
      </c>
      <c r="K720" t="s">
        <v>138</v>
      </c>
      <c r="L720" t="s">
        <v>2332</v>
      </c>
      <c r="M720" t="s">
        <v>2333</v>
      </c>
      <c r="N720">
        <v>6.8377777770000003</v>
      </c>
      <c r="O720">
        <v>0</v>
      </c>
      <c r="P720">
        <v>0</v>
      </c>
      <c r="Q720">
        <v>0</v>
      </c>
      <c r="R720">
        <v>0</v>
      </c>
      <c r="S720">
        <v>2</v>
      </c>
      <c r="T720">
        <v>1</v>
      </c>
      <c r="U720">
        <v>1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46.965715300022154</v>
      </c>
      <c r="AB720">
        <v>6.2052122886371102</v>
      </c>
      <c r="AC720">
        <v>93.007193524502938</v>
      </c>
      <c r="AD720">
        <v>0</v>
      </c>
      <c r="AE720">
        <v>146.17812111316221</v>
      </c>
    </row>
    <row r="721" spans="1:31" x14ac:dyDescent="0.25">
      <c r="A721">
        <v>2233048</v>
      </c>
      <c r="B721">
        <v>1</v>
      </c>
      <c r="C721" t="s">
        <v>80</v>
      </c>
      <c r="D721" t="s">
        <v>87</v>
      </c>
      <c r="E721" t="s">
        <v>132</v>
      </c>
      <c r="F721" t="s">
        <v>2334</v>
      </c>
      <c r="G721" t="s">
        <v>148</v>
      </c>
      <c r="H721" t="s">
        <v>135</v>
      </c>
      <c r="I721" t="s">
        <v>136</v>
      </c>
      <c r="J721" t="s">
        <v>137</v>
      </c>
      <c r="K721" t="s">
        <v>138</v>
      </c>
      <c r="L721" t="s">
        <v>2335</v>
      </c>
      <c r="M721" t="s">
        <v>2336</v>
      </c>
      <c r="N721">
        <v>0.64055555500000005</v>
      </c>
      <c r="O721">
        <v>0</v>
      </c>
      <c r="P721">
        <v>1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0.40102819273377782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0.40102819273377782</v>
      </c>
    </row>
    <row r="722" spans="1:31" x14ac:dyDescent="0.25">
      <c r="A722">
        <v>2232750</v>
      </c>
      <c r="B722">
        <v>1</v>
      </c>
      <c r="C722" t="s">
        <v>80</v>
      </c>
      <c r="D722" t="s">
        <v>108</v>
      </c>
      <c r="E722" t="s">
        <v>141</v>
      </c>
      <c r="F722" t="s">
        <v>2337</v>
      </c>
      <c r="G722" t="s">
        <v>235</v>
      </c>
      <c r="H722" t="s">
        <v>135</v>
      </c>
      <c r="I722" t="s">
        <v>136</v>
      </c>
      <c r="J722" t="s">
        <v>137</v>
      </c>
      <c r="K722" t="s">
        <v>138</v>
      </c>
      <c r="L722" t="s">
        <v>2338</v>
      </c>
      <c r="M722" t="s">
        <v>2339</v>
      </c>
      <c r="N722">
        <v>1.8816666660000001</v>
      </c>
      <c r="O722">
        <v>0</v>
      </c>
      <c r="P722">
        <v>27</v>
      </c>
      <c r="Q722">
        <v>0</v>
      </c>
      <c r="R722">
        <v>10</v>
      </c>
      <c r="S722">
        <v>0</v>
      </c>
      <c r="T722">
        <v>5</v>
      </c>
      <c r="U722">
        <v>0</v>
      </c>
      <c r="V722">
        <v>0</v>
      </c>
      <c r="W722">
        <v>0</v>
      </c>
      <c r="X722">
        <v>5.8545248855236247</v>
      </c>
      <c r="Y722">
        <v>0</v>
      </c>
      <c r="Z722">
        <v>8.0822385975881499</v>
      </c>
      <c r="AA722">
        <v>0</v>
      </c>
      <c r="AB722">
        <v>0.71730784815457438</v>
      </c>
      <c r="AC722">
        <v>0</v>
      </c>
      <c r="AD722">
        <v>0</v>
      </c>
      <c r="AE722">
        <v>14.65407133126635</v>
      </c>
    </row>
    <row r="723" spans="1:31" x14ac:dyDescent="0.25">
      <c r="A723">
        <v>2232799</v>
      </c>
      <c r="B723">
        <v>1</v>
      </c>
      <c r="C723" t="s">
        <v>80</v>
      </c>
      <c r="D723" t="s">
        <v>92</v>
      </c>
      <c r="E723" t="s">
        <v>194</v>
      </c>
      <c r="F723" t="s">
        <v>2340</v>
      </c>
      <c r="G723" t="s">
        <v>465</v>
      </c>
      <c r="H723" t="s">
        <v>135</v>
      </c>
      <c r="I723" t="s">
        <v>136</v>
      </c>
      <c r="J723" t="s">
        <v>137</v>
      </c>
      <c r="K723" t="s">
        <v>138</v>
      </c>
      <c r="L723" t="s">
        <v>2341</v>
      </c>
      <c r="M723" t="s">
        <v>2342</v>
      </c>
      <c r="N723">
        <v>0.40416666600000001</v>
      </c>
      <c r="O723">
        <v>0</v>
      </c>
      <c r="P723">
        <v>191</v>
      </c>
      <c r="Q723">
        <v>0</v>
      </c>
      <c r="R723">
        <v>1</v>
      </c>
      <c r="S723">
        <v>0</v>
      </c>
      <c r="T723">
        <v>6</v>
      </c>
      <c r="U723">
        <v>0</v>
      </c>
      <c r="V723">
        <v>0</v>
      </c>
      <c r="W723">
        <v>0</v>
      </c>
      <c r="X723">
        <v>17.113041458113194</v>
      </c>
      <c r="Y723">
        <v>0</v>
      </c>
      <c r="Z723">
        <v>8.8949683707733332E-2</v>
      </c>
      <c r="AA723">
        <v>0</v>
      </c>
      <c r="AB723">
        <v>1.1250431797023002</v>
      </c>
      <c r="AC723">
        <v>0</v>
      </c>
      <c r="AD723">
        <v>0</v>
      </c>
      <c r="AE723">
        <v>18.327034321523225</v>
      </c>
    </row>
    <row r="724" spans="1:31" x14ac:dyDescent="0.25">
      <c r="A724">
        <v>2232991</v>
      </c>
      <c r="B724">
        <v>1</v>
      </c>
      <c r="C724" t="s">
        <v>80</v>
      </c>
      <c r="D724" t="s">
        <v>106</v>
      </c>
      <c r="E724" t="s">
        <v>161</v>
      </c>
      <c r="F724" t="s">
        <v>2343</v>
      </c>
      <c r="G724" t="s">
        <v>174</v>
      </c>
      <c r="H724" t="s">
        <v>163</v>
      </c>
      <c r="I724" t="s">
        <v>136</v>
      </c>
      <c r="J724" t="s">
        <v>137</v>
      </c>
      <c r="K724" t="s">
        <v>138</v>
      </c>
      <c r="L724" t="s">
        <v>2344</v>
      </c>
      <c r="M724" t="s">
        <v>2345</v>
      </c>
      <c r="N724">
        <v>0.94194444399999999</v>
      </c>
      <c r="O724">
        <v>0</v>
      </c>
      <c r="P724">
        <v>323</v>
      </c>
      <c r="Q724">
        <v>0</v>
      </c>
      <c r="R724">
        <v>22</v>
      </c>
      <c r="S724">
        <v>4</v>
      </c>
      <c r="T724">
        <v>64</v>
      </c>
      <c r="U724">
        <v>0</v>
      </c>
      <c r="V724">
        <v>0</v>
      </c>
      <c r="W724">
        <v>0</v>
      </c>
      <c r="X724">
        <v>50.807125063477351</v>
      </c>
      <c r="Y724">
        <v>0</v>
      </c>
      <c r="Z724">
        <v>8.0312041045396629</v>
      </c>
      <c r="AA724">
        <v>20.955794161494737</v>
      </c>
      <c r="AB724">
        <v>20.145134819722873</v>
      </c>
      <c r="AC724">
        <v>0</v>
      </c>
      <c r="AD724">
        <v>0</v>
      </c>
      <c r="AE724">
        <v>99.939258149234618</v>
      </c>
    </row>
    <row r="725" spans="1:31" x14ac:dyDescent="0.25">
      <c r="A725">
        <v>2232968</v>
      </c>
      <c r="B725">
        <v>1</v>
      </c>
      <c r="C725" t="s">
        <v>80</v>
      </c>
      <c r="D725" t="s">
        <v>96</v>
      </c>
      <c r="E725" t="s">
        <v>177</v>
      </c>
      <c r="F725" t="s">
        <v>2346</v>
      </c>
      <c r="G725" t="s">
        <v>235</v>
      </c>
      <c r="H725" t="s">
        <v>135</v>
      </c>
      <c r="I725" t="s">
        <v>136</v>
      </c>
      <c r="J725" t="s">
        <v>137</v>
      </c>
      <c r="K725" t="s">
        <v>138</v>
      </c>
      <c r="L725" t="s">
        <v>2347</v>
      </c>
      <c r="M725" t="s">
        <v>2348</v>
      </c>
      <c r="N725">
        <v>0.67222222200000004</v>
      </c>
      <c r="O725">
        <v>0</v>
      </c>
      <c r="P725">
        <v>23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2.1271872727578667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2.1271872727578667</v>
      </c>
    </row>
    <row r="726" spans="1:31" x14ac:dyDescent="0.25">
      <c r="A726">
        <v>2232682</v>
      </c>
      <c r="B726">
        <v>1</v>
      </c>
      <c r="C726" t="s">
        <v>80</v>
      </c>
      <c r="D726" t="s">
        <v>107</v>
      </c>
      <c r="E726" t="s">
        <v>194</v>
      </c>
      <c r="F726" t="s">
        <v>2349</v>
      </c>
      <c r="G726" t="s">
        <v>179</v>
      </c>
      <c r="H726" t="s">
        <v>135</v>
      </c>
      <c r="I726" t="s">
        <v>136</v>
      </c>
      <c r="J726" t="s">
        <v>137</v>
      </c>
      <c r="K726" t="s">
        <v>138</v>
      </c>
      <c r="L726" t="s">
        <v>2350</v>
      </c>
      <c r="M726" t="s">
        <v>2351</v>
      </c>
      <c r="N726">
        <v>1.209166666</v>
      </c>
      <c r="O726">
        <v>0</v>
      </c>
      <c r="P726">
        <v>224</v>
      </c>
      <c r="Q726">
        <v>0</v>
      </c>
      <c r="R726">
        <v>0</v>
      </c>
      <c r="S726">
        <v>0</v>
      </c>
      <c r="T726">
        <v>3</v>
      </c>
      <c r="U726">
        <v>0</v>
      </c>
      <c r="V726">
        <v>0</v>
      </c>
      <c r="W726">
        <v>0</v>
      </c>
      <c r="X726">
        <v>67.854091324877174</v>
      </c>
      <c r="Y726">
        <v>0</v>
      </c>
      <c r="Z726">
        <v>0</v>
      </c>
      <c r="AA726">
        <v>0</v>
      </c>
      <c r="AB726">
        <v>3.2611132749348868</v>
      </c>
      <c r="AC726">
        <v>0</v>
      </c>
      <c r="AD726">
        <v>0</v>
      </c>
      <c r="AE726">
        <v>71.11520459981206</v>
      </c>
    </row>
    <row r="727" spans="1:31" x14ac:dyDescent="0.25">
      <c r="A727">
        <v>2233160</v>
      </c>
      <c r="B727">
        <v>1</v>
      </c>
      <c r="C727" t="s">
        <v>80</v>
      </c>
      <c r="D727" t="s">
        <v>105</v>
      </c>
      <c r="E727" t="s">
        <v>194</v>
      </c>
      <c r="F727" t="s">
        <v>2352</v>
      </c>
      <c r="G727" t="s">
        <v>179</v>
      </c>
      <c r="H727" t="s">
        <v>135</v>
      </c>
      <c r="I727" t="s">
        <v>136</v>
      </c>
      <c r="J727" t="s">
        <v>137</v>
      </c>
      <c r="K727" t="s">
        <v>138</v>
      </c>
      <c r="L727" t="s">
        <v>2353</v>
      </c>
      <c r="M727" t="s">
        <v>2354</v>
      </c>
      <c r="N727">
        <v>0.89333333299999995</v>
      </c>
      <c r="O727">
        <v>0</v>
      </c>
      <c r="P727">
        <v>214</v>
      </c>
      <c r="Q727">
        <v>0</v>
      </c>
      <c r="R727">
        <v>0</v>
      </c>
      <c r="S727">
        <v>0</v>
      </c>
      <c r="T727">
        <v>11</v>
      </c>
      <c r="U727">
        <v>0</v>
      </c>
      <c r="V727">
        <v>0</v>
      </c>
      <c r="W727">
        <v>0</v>
      </c>
      <c r="X727">
        <v>54.127811257287078</v>
      </c>
      <c r="Y727">
        <v>0</v>
      </c>
      <c r="Z727">
        <v>0</v>
      </c>
      <c r="AA727">
        <v>0</v>
      </c>
      <c r="AB727">
        <v>3.5771239310335665</v>
      </c>
      <c r="AC727">
        <v>0</v>
      </c>
      <c r="AD727">
        <v>0</v>
      </c>
      <c r="AE727">
        <v>57.704935188320647</v>
      </c>
    </row>
    <row r="728" spans="1:31" x14ac:dyDescent="0.25">
      <c r="A728">
        <v>2233154</v>
      </c>
      <c r="B728">
        <v>1</v>
      </c>
      <c r="C728" t="s">
        <v>80</v>
      </c>
      <c r="D728" t="s">
        <v>96</v>
      </c>
      <c r="E728" t="s">
        <v>132</v>
      </c>
      <c r="F728" t="s">
        <v>2355</v>
      </c>
      <c r="G728" t="s">
        <v>148</v>
      </c>
      <c r="H728" t="s">
        <v>135</v>
      </c>
      <c r="I728" t="s">
        <v>136</v>
      </c>
      <c r="J728" t="s">
        <v>137</v>
      </c>
      <c r="K728" t="s">
        <v>138</v>
      </c>
      <c r="L728" t="s">
        <v>2356</v>
      </c>
      <c r="M728" t="s">
        <v>2357</v>
      </c>
      <c r="N728">
        <v>2.2636111109999999</v>
      </c>
      <c r="O728">
        <v>0</v>
      </c>
      <c r="P728">
        <v>1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1.11204535782424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1.11204535782424</v>
      </c>
    </row>
    <row r="729" spans="1:31" x14ac:dyDescent="0.25">
      <c r="A729">
        <v>2233114</v>
      </c>
      <c r="B729">
        <v>1</v>
      </c>
      <c r="C729" t="s">
        <v>81</v>
      </c>
      <c r="D729" t="s">
        <v>118</v>
      </c>
      <c r="E729" t="s">
        <v>194</v>
      </c>
      <c r="F729" t="s">
        <v>2358</v>
      </c>
      <c r="G729" t="s">
        <v>472</v>
      </c>
      <c r="H729" t="s">
        <v>135</v>
      </c>
      <c r="I729" t="s">
        <v>136</v>
      </c>
      <c r="J729" t="s">
        <v>137</v>
      </c>
      <c r="K729" t="s">
        <v>138</v>
      </c>
      <c r="L729" t="s">
        <v>2359</v>
      </c>
      <c r="M729" t="s">
        <v>2360</v>
      </c>
      <c r="N729">
        <v>0.74166666599999997</v>
      </c>
      <c r="O729">
        <v>0</v>
      </c>
      <c r="P729">
        <v>167</v>
      </c>
      <c r="Q729">
        <v>0</v>
      </c>
      <c r="R729">
        <v>0</v>
      </c>
      <c r="S729">
        <v>0</v>
      </c>
      <c r="T729">
        <v>5</v>
      </c>
      <c r="U729">
        <v>0</v>
      </c>
      <c r="V729">
        <v>0</v>
      </c>
      <c r="W729">
        <v>0</v>
      </c>
      <c r="X729">
        <v>29.680730447743958</v>
      </c>
      <c r="Y729">
        <v>0</v>
      </c>
      <c r="Z729">
        <v>0</v>
      </c>
      <c r="AA729">
        <v>0</v>
      </c>
      <c r="AB729">
        <v>1.617171434523466</v>
      </c>
      <c r="AC729">
        <v>0</v>
      </c>
      <c r="AD729">
        <v>0</v>
      </c>
      <c r="AE729">
        <v>31.297901882267425</v>
      </c>
    </row>
    <row r="730" spans="1:31" x14ac:dyDescent="0.25">
      <c r="A730">
        <v>2232782</v>
      </c>
      <c r="B730">
        <v>1</v>
      </c>
      <c r="C730" t="s">
        <v>80</v>
      </c>
      <c r="D730" t="s">
        <v>82</v>
      </c>
      <c r="E730" t="s">
        <v>194</v>
      </c>
      <c r="F730" t="s">
        <v>2361</v>
      </c>
      <c r="G730" t="s">
        <v>179</v>
      </c>
      <c r="H730" t="s">
        <v>135</v>
      </c>
      <c r="I730" t="s">
        <v>136</v>
      </c>
      <c r="J730" t="s">
        <v>137</v>
      </c>
      <c r="K730" t="s">
        <v>138</v>
      </c>
      <c r="L730" t="s">
        <v>2362</v>
      </c>
      <c r="M730" t="s">
        <v>2363</v>
      </c>
      <c r="N730">
        <v>0.96555555500000001</v>
      </c>
      <c r="O730">
        <v>0</v>
      </c>
      <c r="P730">
        <v>218</v>
      </c>
      <c r="Q730">
        <v>0</v>
      </c>
      <c r="R730">
        <v>0</v>
      </c>
      <c r="S730">
        <v>0</v>
      </c>
      <c r="T730">
        <v>6</v>
      </c>
      <c r="U730">
        <v>0</v>
      </c>
      <c r="V730">
        <v>0</v>
      </c>
      <c r="W730">
        <v>0</v>
      </c>
      <c r="X730">
        <v>62.902721016894191</v>
      </c>
      <c r="Y730">
        <v>0</v>
      </c>
      <c r="Z730">
        <v>0</v>
      </c>
      <c r="AA730">
        <v>0</v>
      </c>
      <c r="AB730">
        <v>5.1478520739426666E-2</v>
      </c>
      <c r="AC730">
        <v>0</v>
      </c>
      <c r="AD730">
        <v>0</v>
      </c>
      <c r="AE730">
        <v>62.95419953763362</v>
      </c>
    </row>
    <row r="731" spans="1:31" x14ac:dyDescent="0.25">
      <c r="A731">
        <v>2232868</v>
      </c>
      <c r="B731">
        <v>1</v>
      </c>
      <c r="C731" t="s">
        <v>80</v>
      </c>
      <c r="D731" t="s">
        <v>95</v>
      </c>
      <c r="E731" t="s">
        <v>132</v>
      </c>
      <c r="F731" t="s">
        <v>2364</v>
      </c>
      <c r="G731" t="s">
        <v>170</v>
      </c>
      <c r="H731" t="s">
        <v>135</v>
      </c>
      <c r="I731" t="s">
        <v>136</v>
      </c>
      <c r="J731" t="s">
        <v>137</v>
      </c>
      <c r="K731" t="s">
        <v>138</v>
      </c>
      <c r="L731" t="s">
        <v>2365</v>
      </c>
      <c r="M731" t="s">
        <v>2366</v>
      </c>
      <c r="N731">
        <v>0.898888888</v>
      </c>
      <c r="O731">
        <v>0</v>
      </c>
      <c r="P731">
        <v>5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1.2261828585711601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1.2261828585711601</v>
      </c>
    </row>
    <row r="732" spans="1:31" x14ac:dyDescent="0.25">
      <c r="A732">
        <v>2232928</v>
      </c>
      <c r="B732">
        <v>1</v>
      </c>
      <c r="C732" t="s">
        <v>80</v>
      </c>
      <c r="D732" t="s">
        <v>82</v>
      </c>
      <c r="E732" t="s">
        <v>132</v>
      </c>
      <c r="F732" t="s">
        <v>2258</v>
      </c>
      <c r="G732" t="s">
        <v>148</v>
      </c>
      <c r="H732" t="s">
        <v>135</v>
      </c>
      <c r="I732" t="s">
        <v>136</v>
      </c>
      <c r="J732" t="s">
        <v>137</v>
      </c>
      <c r="K732" t="s">
        <v>138</v>
      </c>
      <c r="L732" t="s">
        <v>2367</v>
      </c>
      <c r="M732" t="s">
        <v>2368</v>
      </c>
      <c r="N732">
        <v>3.5575000000000001</v>
      </c>
      <c r="O732">
        <v>0</v>
      </c>
      <c r="P732">
        <v>3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2.0684006605676557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2.0684006605676557</v>
      </c>
    </row>
    <row r="733" spans="1:31" x14ac:dyDescent="0.25">
      <c r="A733">
        <v>2232722</v>
      </c>
      <c r="B733">
        <v>1</v>
      </c>
      <c r="C733" t="s">
        <v>80</v>
      </c>
      <c r="D733" t="s">
        <v>104</v>
      </c>
      <c r="E733" t="s">
        <v>161</v>
      </c>
      <c r="F733" t="s">
        <v>2369</v>
      </c>
      <c r="G733" t="s">
        <v>303</v>
      </c>
      <c r="H733" t="s">
        <v>163</v>
      </c>
      <c r="I733" t="s">
        <v>261</v>
      </c>
      <c r="J733" t="s">
        <v>137</v>
      </c>
      <c r="K733" t="s">
        <v>144</v>
      </c>
      <c r="L733" t="s">
        <v>2370</v>
      </c>
      <c r="M733" t="s">
        <v>2295</v>
      </c>
      <c r="N733">
        <v>1.6666666E-2</v>
      </c>
      <c r="O733">
        <v>7</v>
      </c>
      <c r="P733">
        <v>177</v>
      </c>
      <c r="Q733">
        <v>32</v>
      </c>
      <c r="R733">
        <v>16</v>
      </c>
      <c r="S733">
        <v>44</v>
      </c>
      <c r="T733">
        <v>39</v>
      </c>
      <c r="U733">
        <v>8</v>
      </c>
      <c r="V733">
        <v>0</v>
      </c>
      <c r="W733">
        <v>3.1810318349900002E-2</v>
      </c>
      <c r="X733">
        <v>0.74718109582946646</v>
      </c>
      <c r="Y733">
        <v>0.23402760949050005</v>
      </c>
      <c r="Z733">
        <v>6.6858684893000009E-2</v>
      </c>
      <c r="AA733">
        <v>3.0738458621245996</v>
      </c>
      <c r="AB733">
        <v>0.76896954124479999</v>
      </c>
      <c r="AC733">
        <v>21.496743824924202</v>
      </c>
      <c r="AD733">
        <v>0</v>
      </c>
      <c r="AE733">
        <v>26.419436936856471</v>
      </c>
    </row>
    <row r="734" spans="1:31" x14ac:dyDescent="0.25">
      <c r="A734">
        <v>2232908</v>
      </c>
      <c r="B734">
        <v>1</v>
      </c>
      <c r="C734" t="s">
        <v>80</v>
      </c>
      <c r="D734" t="s">
        <v>97</v>
      </c>
      <c r="E734" t="s">
        <v>132</v>
      </c>
      <c r="F734" t="s">
        <v>2371</v>
      </c>
      <c r="G734" t="s">
        <v>148</v>
      </c>
      <c r="H734" t="s">
        <v>135</v>
      </c>
      <c r="I734" t="s">
        <v>136</v>
      </c>
      <c r="J734" t="s">
        <v>137</v>
      </c>
      <c r="K734" t="s">
        <v>138</v>
      </c>
      <c r="L734" t="s">
        <v>2372</v>
      </c>
      <c r="M734" t="s">
        <v>2373</v>
      </c>
      <c r="N734">
        <v>2.142222222</v>
      </c>
      <c r="O734">
        <v>0</v>
      </c>
      <c r="P734">
        <v>1</v>
      </c>
      <c r="Q734">
        <v>0</v>
      </c>
      <c r="R734">
        <v>0</v>
      </c>
      <c r="S734">
        <v>0</v>
      </c>
      <c r="T734">
        <v>1</v>
      </c>
      <c r="U734">
        <v>0</v>
      </c>
      <c r="V734">
        <v>0</v>
      </c>
      <c r="W734">
        <v>0</v>
      </c>
      <c r="X734">
        <v>0.44772833869617779</v>
      </c>
      <c r="Y734">
        <v>0</v>
      </c>
      <c r="Z734">
        <v>0</v>
      </c>
      <c r="AA734">
        <v>0</v>
      </c>
      <c r="AB734">
        <v>0.2657645649232</v>
      </c>
      <c r="AC734">
        <v>0</v>
      </c>
      <c r="AD734">
        <v>0</v>
      </c>
      <c r="AE734">
        <v>0.71349290361937778</v>
      </c>
    </row>
    <row r="735" spans="1:31" x14ac:dyDescent="0.25">
      <c r="A735">
        <v>2233074</v>
      </c>
      <c r="B735">
        <v>1</v>
      </c>
      <c r="C735" t="s">
        <v>81</v>
      </c>
      <c r="D735" t="s">
        <v>113</v>
      </c>
      <c r="E735" t="s">
        <v>182</v>
      </c>
      <c r="F735" t="s">
        <v>1772</v>
      </c>
      <c r="G735" t="s">
        <v>174</v>
      </c>
      <c r="H735" t="s">
        <v>163</v>
      </c>
      <c r="I735" t="s">
        <v>136</v>
      </c>
      <c r="J735" t="s">
        <v>137</v>
      </c>
      <c r="K735" t="s">
        <v>138</v>
      </c>
      <c r="L735" t="s">
        <v>2374</v>
      </c>
      <c r="M735" t="s">
        <v>2375</v>
      </c>
      <c r="N735">
        <v>0.97138888800000001</v>
      </c>
      <c r="O735">
        <v>0</v>
      </c>
      <c r="P735">
        <v>751</v>
      </c>
      <c r="Q735">
        <v>1</v>
      </c>
      <c r="R735">
        <v>20</v>
      </c>
      <c r="S735">
        <v>1</v>
      </c>
      <c r="T735">
        <v>101</v>
      </c>
      <c r="U735">
        <v>1</v>
      </c>
      <c r="V735">
        <v>0</v>
      </c>
      <c r="W735">
        <v>0</v>
      </c>
      <c r="X735">
        <v>117.42426445010362</v>
      </c>
      <c r="Y735">
        <v>0.23544852421229998</v>
      </c>
      <c r="Z735">
        <v>5.3510340531496015</v>
      </c>
      <c r="AA735">
        <v>11.329953090146603</v>
      </c>
      <c r="AB735">
        <v>37.650326120298871</v>
      </c>
      <c r="AC735">
        <v>95.270711462981936</v>
      </c>
      <c r="AD735">
        <v>0</v>
      </c>
      <c r="AE735">
        <v>267.26173770089292</v>
      </c>
    </row>
    <row r="736" spans="1:31" x14ac:dyDescent="0.25">
      <c r="A736">
        <v>2232931</v>
      </c>
      <c r="B736">
        <v>1</v>
      </c>
      <c r="C736" t="s">
        <v>80</v>
      </c>
      <c r="D736" t="s">
        <v>99</v>
      </c>
      <c r="E736" t="s">
        <v>132</v>
      </c>
      <c r="F736" t="s">
        <v>2376</v>
      </c>
      <c r="G736" t="s">
        <v>134</v>
      </c>
      <c r="H736" t="s">
        <v>135</v>
      </c>
      <c r="I736" t="s">
        <v>136</v>
      </c>
      <c r="J736" t="s">
        <v>137</v>
      </c>
      <c r="K736" t="s">
        <v>138</v>
      </c>
      <c r="L736" t="s">
        <v>2377</v>
      </c>
      <c r="M736" t="s">
        <v>2378</v>
      </c>
      <c r="N736">
        <v>1.3388888880000001</v>
      </c>
      <c r="O736">
        <v>0</v>
      </c>
      <c r="P736">
        <v>1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0.11527664070132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0.11527664070132</v>
      </c>
    </row>
    <row r="737" spans="1:31" x14ac:dyDescent="0.25">
      <c r="A737">
        <v>2232696</v>
      </c>
      <c r="B737">
        <v>1</v>
      </c>
      <c r="C737" t="s">
        <v>80</v>
      </c>
      <c r="D737" t="s">
        <v>104</v>
      </c>
      <c r="E737" t="s">
        <v>182</v>
      </c>
      <c r="F737" t="s">
        <v>2379</v>
      </c>
      <c r="G737" t="s">
        <v>174</v>
      </c>
      <c r="H737" t="s">
        <v>163</v>
      </c>
      <c r="I737" t="s">
        <v>261</v>
      </c>
      <c r="J737" t="s">
        <v>137</v>
      </c>
      <c r="K737" t="s">
        <v>138</v>
      </c>
      <c r="L737" t="s">
        <v>2380</v>
      </c>
      <c r="M737" t="s">
        <v>2381</v>
      </c>
      <c r="N737">
        <v>1.9166665999999999E-2</v>
      </c>
      <c r="O737">
        <v>3</v>
      </c>
      <c r="P737">
        <v>0</v>
      </c>
      <c r="Q737">
        <v>16</v>
      </c>
      <c r="R737">
        <v>0</v>
      </c>
      <c r="S737">
        <v>14</v>
      </c>
      <c r="T737">
        <v>0</v>
      </c>
      <c r="U737">
        <v>1</v>
      </c>
      <c r="V737">
        <v>0</v>
      </c>
      <c r="W737">
        <v>1.4122059208670001E-2</v>
      </c>
      <c r="X737">
        <v>0</v>
      </c>
      <c r="Y737">
        <v>8.5196936353725009E-2</v>
      </c>
      <c r="Z737">
        <v>0</v>
      </c>
      <c r="AA737">
        <v>1.4185979965200199</v>
      </c>
      <c r="AB737">
        <v>0</v>
      </c>
      <c r="AC737">
        <v>0.30553592361599996</v>
      </c>
      <c r="AD737">
        <v>0</v>
      </c>
      <c r="AE737">
        <v>1.8234529156984149</v>
      </c>
    </row>
    <row r="738" spans="1:31" x14ac:dyDescent="0.25">
      <c r="A738">
        <v>2234190</v>
      </c>
      <c r="B738">
        <v>1</v>
      </c>
      <c r="C738" t="s">
        <v>80</v>
      </c>
      <c r="D738" t="s">
        <v>106</v>
      </c>
      <c r="E738" t="s">
        <v>161</v>
      </c>
      <c r="F738" t="s">
        <v>2382</v>
      </c>
      <c r="G738" t="s">
        <v>174</v>
      </c>
      <c r="H738" t="s">
        <v>163</v>
      </c>
      <c r="I738" t="s">
        <v>136</v>
      </c>
      <c r="J738" t="s">
        <v>137</v>
      </c>
      <c r="K738" t="s">
        <v>138</v>
      </c>
      <c r="L738" t="s">
        <v>2383</v>
      </c>
      <c r="M738" t="s">
        <v>2384</v>
      </c>
      <c r="N738">
        <v>0.77638888800000005</v>
      </c>
      <c r="O738">
        <v>0</v>
      </c>
      <c r="P738">
        <v>30</v>
      </c>
      <c r="Q738">
        <v>17</v>
      </c>
      <c r="R738">
        <v>66</v>
      </c>
      <c r="S738">
        <v>5</v>
      </c>
      <c r="T738">
        <v>26</v>
      </c>
      <c r="U738">
        <v>0</v>
      </c>
      <c r="V738">
        <v>0</v>
      </c>
      <c r="W738">
        <v>0</v>
      </c>
      <c r="X738">
        <v>6.1155023353480003</v>
      </c>
      <c r="Y738">
        <v>24.649473202052764</v>
      </c>
      <c r="Z738">
        <v>27.802063456887566</v>
      </c>
      <c r="AA738">
        <v>8.8503710262877657</v>
      </c>
      <c r="AB738">
        <v>24.497975113830325</v>
      </c>
      <c r="AC738">
        <v>0</v>
      </c>
      <c r="AD738">
        <v>0</v>
      </c>
      <c r="AE738">
        <v>91.915385134406421</v>
      </c>
    </row>
    <row r="739" spans="1:31" x14ac:dyDescent="0.25">
      <c r="A739">
        <v>2234192</v>
      </c>
      <c r="B739">
        <v>1</v>
      </c>
      <c r="C739" t="s">
        <v>81</v>
      </c>
      <c r="D739" t="s">
        <v>112</v>
      </c>
      <c r="E739" t="s">
        <v>132</v>
      </c>
      <c r="F739" t="s">
        <v>2385</v>
      </c>
      <c r="G739" t="s">
        <v>134</v>
      </c>
      <c r="H739" t="s">
        <v>135</v>
      </c>
      <c r="I739" t="s">
        <v>136</v>
      </c>
      <c r="J739" t="s">
        <v>137</v>
      </c>
      <c r="K739" t="s">
        <v>138</v>
      </c>
      <c r="L739" t="s">
        <v>2386</v>
      </c>
      <c r="M739" t="s">
        <v>2387</v>
      </c>
      <c r="N739">
        <v>1.548888888</v>
      </c>
      <c r="O739">
        <v>0</v>
      </c>
      <c r="P739">
        <v>1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0.75086874811918669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0.75086874811918669</v>
      </c>
    </row>
    <row r="740" spans="1:31" x14ac:dyDescent="0.25">
      <c r="A740">
        <v>2234194</v>
      </c>
      <c r="B740">
        <v>1</v>
      </c>
      <c r="C740" t="s">
        <v>80</v>
      </c>
      <c r="D740" t="s">
        <v>90</v>
      </c>
      <c r="E740" t="s">
        <v>177</v>
      </c>
      <c r="F740" t="s">
        <v>2388</v>
      </c>
      <c r="G740" t="s">
        <v>179</v>
      </c>
      <c r="H740" t="s">
        <v>135</v>
      </c>
      <c r="I740" t="s">
        <v>136</v>
      </c>
      <c r="J740" t="s">
        <v>137</v>
      </c>
      <c r="K740" t="s">
        <v>138</v>
      </c>
      <c r="L740" t="s">
        <v>2389</v>
      </c>
      <c r="M740" t="s">
        <v>2390</v>
      </c>
      <c r="N740">
        <v>1.258611111</v>
      </c>
      <c r="O740">
        <v>0</v>
      </c>
      <c r="P740">
        <v>67</v>
      </c>
      <c r="Q740">
        <v>0</v>
      </c>
      <c r="R740">
        <v>0</v>
      </c>
      <c r="S740">
        <v>0</v>
      </c>
      <c r="T740">
        <v>5</v>
      </c>
      <c r="U740">
        <v>0</v>
      </c>
      <c r="V740">
        <v>0</v>
      </c>
      <c r="W740">
        <v>0</v>
      </c>
      <c r="X740">
        <v>27.531977327259703</v>
      </c>
      <c r="Y740">
        <v>0</v>
      </c>
      <c r="Z740">
        <v>0</v>
      </c>
      <c r="AA740">
        <v>0</v>
      </c>
      <c r="AB740">
        <v>5.5405116748382808</v>
      </c>
      <c r="AC740">
        <v>0</v>
      </c>
      <c r="AD740">
        <v>0</v>
      </c>
      <c r="AE740">
        <v>33.072489002097981</v>
      </c>
    </row>
    <row r="741" spans="1:31" x14ac:dyDescent="0.25">
      <c r="A741">
        <v>2234195</v>
      </c>
      <c r="B741">
        <v>1</v>
      </c>
      <c r="C741" t="s">
        <v>80</v>
      </c>
      <c r="D741" t="s">
        <v>83</v>
      </c>
      <c r="E741" t="s">
        <v>182</v>
      </c>
      <c r="F741" t="s">
        <v>2391</v>
      </c>
      <c r="G741" t="s">
        <v>1303</v>
      </c>
      <c r="H741" t="s">
        <v>163</v>
      </c>
      <c r="I741" t="s">
        <v>136</v>
      </c>
      <c r="J741" t="s">
        <v>137</v>
      </c>
      <c r="K741" t="s">
        <v>138</v>
      </c>
      <c r="L741" t="s">
        <v>2392</v>
      </c>
      <c r="M741" t="s">
        <v>2393</v>
      </c>
      <c r="N741">
        <v>4.6583333329999999</v>
      </c>
      <c r="O741">
        <v>0</v>
      </c>
      <c r="P741">
        <v>0</v>
      </c>
      <c r="Q741">
        <v>0</v>
      </c>
      <c r="R741">
        <v>1</v>
      </c>
      <c r="S741">
        <v>0</v>
      </c>
      <c r="T741">
        <v>114</v>
      </c>
      <c r="U741">
        <v>0</v>
      </c>
      <c r="V741">
        <v>6</v>
      </c>
      <c r="W741">
        <v>0</v>
      </c>
      <c r="X741">
        <v>0</v>
      </c>
      <c r="Y741">
        <v>0</v>
      </c>
      <c r="Z741">
        <v>19.020858401384935</v>
      </c>
      <c r="AA741">
        <v>0</v>
      </c>
      <c r="AB741">
        <v>755.89098328209445</v>
      </c>
      <c r="AC741">
        <v>0</v>
      </c>
      <c r="AD741">
        <v>195.37492084633251</v>
      </c>
      <c r="AE741">
        <v>970.28676252981188</v>
      </c>
    </row>
    <row r="742" spans="1:31" x14ac:dyDescent="0.25">
      <c r="A742">
        <v>2234201</v>
      </c>
      <c r="B742">
        <v>1</v>
      </c>
      <c r="C742" t="s">
        <v>80</v>
      </c>
      <c r="D742" t="s">
        <v>82</v>
      </c>
      <c r="E742" t="s">
        <v>132</v>
      </c>
      <c r="F742" t="s">
        <v>2394</v>
      </c>
      <c r="G742" t="s">
        <v>170</v>
      </c>
      <c r="H742" t="s">
        <v>135</v>
      </c>
      <c r="I742" t="s">
        <v>136</v>
      </c>
      <c r="J742" t="s">
        <v>137</v>
      </c>
      <c r="K742" t="s">
        <v>138</v>
      </c>
      <c r="L742" t="s">
        <v>2395</v>
      </c>
      <c r="M742" t="s">
        <v>2396</v>
      </c>
      <c r="N742">
        <v>3.0380555550000001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1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12.304248025791246</v>
      </c>
      <c r="AC742">
        <v>0</v>
      </c>
      <c r="AD742">
        <v>0</v>
      </c>
      <c r="AE742">
        <v>12.304248025791246</v>
      </c>
    </row>
    <row r="743" spans="1:31" x14ac:dyDescent="0.25">
      <c r="A743">
        <v>2234206</v>
      </c>
      <c r="B743">
        <v>1</v>
      </c>
      <c r="C743" t="s">
        <v>80</v>
      </c>
      <c r="D743" t="s">
        <v>96</v>
      </c>
      <c r="E743" t="s">
        <v>132</v>
      </c>
      <c r="F743" t="s">
        <v>2397</v>
      </c>
      <c r="G743" t="s">
        <v>148</v>
      </c>
      <c r="H743" t="s">
        <v>135</v>
      </c>
      <c r="I743" t="s">
        <v>136</v>
      </c>
      <c r="J743" t="s">
        <v>137</v>
      </c>
      <c r="K743" t="s">
        <v>138</v>
      </c>
      <c r="L743" t="s">
        <v>2398</v>
      </c>
      <c r="M743" t="s">
        <v>2399</v>
      </c>
      <c r="N743">
        <v>3.4024999999999999</v>
      </c>
      <c r="O743">
        <v>0</v>
      </c>
      <c r="P743">
        <v>1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0.57430894419669565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0.57430894419669565</v>
      </c>
    </row>
    <row r="744" spans="1:31" x14ac:dyDescent="0.25">
      <c r="A744">
        <v>2234207</v>
      </c>
      <c r="B744">
        <v>1</v>
      </c>
      <c r="C744" t="s">
        <v>80</v>
      </c>
      <c r="D744" t="s">
        <v>88</v>
      </c>
      <c r="E744" t="s">
        <v>194</v>
      </c>
      <c r="F744" t="s">
        <v>2400</v>
      </c>
      <c r="G744" t="s">
        <v>390</v>
      </c>
      <c r="H744" t="s">
        <v>135</v>
      </c>
      <c r="I744" t="s">
        <v>136</v>
      </c>
      <c r="J744" t="s">
        <v>137</v>
      </c>
      <c r="K744" t="s">
        <v>138</v>
      </c>
      <c r="L744" t="s">
        <v>2401</v>
      </c>
      <c r="M744" t="s">
        <v>2402</v>
      </c>
      <c r="N744">
        <v>0.36305555499999997</v>
      </c>
      <c r="O744">
        <v>0</v>
      </c>
      <c r="P744">
        <v>171</v>
      </c>
      <c r="Q744">
        <v>0</v>
      </c>
      <c r="R744">
        <v>0</v>
      </c>
      <c r="S744">
        <v>0</v>
      </c>
      <c r="T744">
        <v>8</v>
      </c>
      <c r="U744">
        <v>0</v>
      </c>
      <c r="V744">
        <v>0</v>
      </c>
      <c r="W744">
        <v>0</v>
      </c>
      <c r="X744">
        <v>26.650372034349701</v>
      </c>
      <c r="Y744">
        <v>0</v>
      </c>
      <c r="Z744">
        <v>0</v>
      </c>
      <c r="AA744">
        <v>0</v>
      </c>
      <c r="AB744">
        <v>1.2054225919863715</v>
      </c>
      <c r="AC744">
        <v>0</v>
      </c>
      <c r="AD744">
        <v>0</v>
      </c>
      <c r="AE744">
        <v>27.855794626336071</v>
      </c>
    </row>
    <row r="745" spans="1:31" x14ac:dyDescent="0.25">
      <c r="A745">
        <v>2234211</v>
      </c>
      <c r="B745">
        <v>1</v>
      </c>
      <c r="C745" t="s">
        <v>81</v>
      </c>
      <c r="D745" t="s">
        <v>116</v>
      </c>
      <c r="E745" t="s">
        <v>194</v>
      </c>
      <c r="F745" t="s">
        <v>2403</v>
      </c>
      <c r="G745" t="s">
        <v>179</v>
      </c>
      <c r="H745" t="s">
        <v>135</v>
      </c>
      <c r="I745" t="s">
        <v>136</v>
      </c>
      <c r="J745" t="s">
        <v>137</v>
      </c>
      <c r="K745" t="s">
        <v>138</v>
      </c>
      <c r="L745" t="s">
        <v>2404</v>
      </c>
      <c r="M745" t="s">
        <v>2405</v>
      </c>
      <c r="N745">
        <v>0.33805555500000001</v>
      </c>
      <c r="O745">
        <v>0</v>
      </c>
      <c r="P745">
        <v>83</v>
      </c>
      <c r="Q745">
        <v>0</v>
      </c>
      <c r="R745">
        <v>0</v>
      </c>
      <c r="S745">
        <v>0</v>
      </c>
      <c r="T745">
        <v>2</v>
      </c>
      <c r="U745">
        <v>0</v>
      </c>
      <c r="V745">
        <v>0</v>
      </c>
      <c r="W745">
        <v>0</v>
      </c>
      <c r="X745">
        <v>6.4146199224857732</v>
      </c>
      <c r="Y745">
        <v>0</v>
      </c>
      <c r="Z745">
        <v>0</v>
      </c>
      <c r="AA745">
        <v>0</v>
      </c>
      <c r="AB745">
        <v>0.19350002210454223</v>
      </c>
      <c r="AC745">
        <v>0</v>
      </c>
      <c r="AD745">
        <v>0</v>
      </c>
      <c r="AE745">
        <v>6.6081199445903156</v>
      </c>
    </row>
    <row r="746" spans="1:31" x14ac:dyDescent="0.25">
      <c r="A746">
        <v>2234212</v>
      </c>
      <c r="B746">
        <v>1</v>
      </c>
      <c r="C746" t="s">
        <v>80</v>
      </c>
      <c r="D746" t="s">
        <v>93</v>
      </c>
      <c r="E746" t="s">
        <v>194</v>
      </c>
      <c r="F746" t="s">
        <v>2406</v>
      </c>
      <c r="G746" t="s">
        <v>179</v>
      </c>
      <c r="H746" t="s">
        <v>135</v>
      </c>
      <c r="I746" t="s">
        <v>136</v>
      </c>
      <c r="J746" t="s">
        <v>137</v>
      </c>
      <c r="K746" t="s">
        <v>138</v>
      </c>
      <c r="L746" t="s">
        <v>2407</v>
      </c>
      <c r="M746" t="s">
        <v>2408</v>
      </c>
      <c r="N746">
        <v>1.5833333329999999</v>
      </c>
      <c r="O746">
        <v>0</v>
      </c>
      <c r="P746">
        <v>25</v>
      </c>
      <c r="Q746">
        <v>0</v>
      </c>
      <c r="R746">
        <v>1</v>
      </c>
      <c r="S746">
        <v>0</v>
      </c>
      <c r="T746">
        <v>1</v>
      </c>
      <c r="U746">
        <v>0</v>
      </c>
      <c r="V746">
        <v>0</v>
      </c>
      <c r="W746">
        <v>0</v>
      </c>
      <c r="X746">
        <v>11.494185738439141</v>
      </c>
      <c r="Y746">
        <v>0</v>
      </c>
      <c r="Z746">
        <v>2.2118608866666668E-4</v>
      </c>
      <c r="AA746">
        <v>0</v>
      </c>
      <c r="AB746">
        <v>2.0419020204522225</v>
      </c>
      <c r="AC746">
        <v>0</v>
      </c>
      <c r="AD746">
        <v>0</v>
      </c>
      <c r="AE746">
        <v>13.536308944980028</v>
      </c>
    </row>
    <row r="747" spans="1:31" x14ac:dyDescent="0.25">
      <c r="A747">
        <v>2234216</v>
      </c>
      <c r="B747">
        <v>1</v>
      </c>
      <c r="C747" t="s">
        <v>81</v>
      </c>
      <c r="D747" t="s">
        <v>112</v>
      </c>
      <c r="E747" t="s">
        <v>132</v>
      </c>
      <c r="F747" t="s">
        <v>2409</v>
      </c>
      <c r="G747" t="s">
        <v>134</v>
      </c>
      <c r="H747" t="s">
        <v>135</v>
      </c>
      <c r="I747" t="s">
        <v>136</v>
      </c>
      <c r="J747" t="s">
        <v>137</v>
      </c>
      <c r="K747" t="s">
        <v>138</v>
      </c>
      <c r="L747" t="s">
        <v>2410</v>
      </c>
      <c r="M747" t="s">
        <v>2411</v>
      </c>
      <c r="N747">
        <v>1.0155555549999999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1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2.6434111590765204</v>
      </c>
      <c r="AC747">
        <v>0</v>
      </c>
      <c r="AD747">
        <v>0</v>
      </c>
      <c r="AE747">
        <v>2.6434111590765204</v>
      </c>
    </row>
    <row r="748" spans="1:31" x14ac:dyDescent="0.25">
      <c r="A748">
        <v>2234218</v>
      </c>
      <c r="B748">
        <v>1</v>
      </c>
      <c r="C748" t="s">
        <v>80</v>
      </c>
      <c r="D748" t="s">
        <v>99</v>
      </c>
      <c r="E748" t="s">
        <v>194</v>
      </c>
      <c r="F748" t="s">
        <v>2412</v>
      </c>
      <c r="G748" t="s">
        <v>885</v>
      </c>
      <c r="H748" t="s">
        <v>135</v>
      </c>
      <c r="I748" t="s">
        <v>136</v>
      </c>
      <c r="J748" t="s">
        <v>137</v>
      </c>
      <c r="K748" t="s">
        <v>138</v>
      </c>
      <c r="L748" t="s">
        <v>2413</v>
      </c>
      <c r="M748" t="s">
        <v>2414</v>
      </c>
      <c r="N748">
        <v>4.0894444439999997</v>
      </c>
      <c r="O748">
        <v>0</v>
      </c>
      <c r="P748">
        <v>46</v>
      </c>
      <c r="Q748">
        <v>0</v>
      </c>
      <c r="R748">
        <v>0</v>
      </c>
      <c r="S748">
        <v>0</v>
      </c>
      <c r="T748">
        <v>3</v>
      </c>
      <c r="U748">
        <v>0</v>
      </c>
      <c r="V748">
        <v>0</v>
      </c>
      <c r="W748">
        <v>0</v>
      </c>
      <c r="X748">
        <v>42.904630312531452</v>
      </c>
      <c r="Y748">
        <v>0</v>
      </c>
      <c r="Z748">
        <v>0</v>
      </c>
      <c r="AA748">
        <v>0</v>
      </c>
      <c r="AB748">
        <v>5.0233506839480606</v>
      </c>
      <c r="AC748">
        <v>0</v>
      </c>
      <c r="AD748">
        <v>0</v>
      </c>
      <c r="AE748">
        <v>47.927980996479512</v>
      </c>
    </row>
    <row r="749" spans="1:31" x14ac:dyDescent="0.25">
      <c r="A749">
        <v>2234220</v>
      </c>
      <c r="B749">
        <v>1</v>
      </c>
      <c r="C749" t="s">
        <v>80</v>
      </c>
      <c r="D749" t="s">
        <v>103</v>
      </c>
      <c r="E749" t="s">
        <v>177</v>
      </c>
      <c r="F749" t="s">
        <v>2415</v>
      </c>
      <c r="G749" t="s">
        <v>215</v>
      </c>
      <c r="H749" t="s">
        <v>135</v>
      </c>
      <c r="I749" t="s">
        <v>136</v>
      </c>
      <c r="J749" t="s">
        <v>137</v>
      </c>
      <c r="K749" t="s">
        <v>138</v>
      </c>
      <c r="L749" t="s">
        <v>2416</v>
      </c>
      <c r="M749" t="s">
        <v>2417</v>
      </c>
      <c r="N749">
        <v>0.76722222200000001</v>
      </c>
      <c r="O749">
        <v>0</v>
      </c>
      <c r="P749">
        <v>14</v>
      </c>
      <c r="Q749">
        <v>0</v>
      </c>
      <c r="R749">
        <v>0</v>
      </c>
      <c r="S749">
        <v>0</v>
      </c>
      <c r="T749">
        <v>1</v>
      </c>
      <c r="U749">
        <v>0</v>
      </c>
      <c r="V749">
        <v>0</v>
      </c>
      <c r="W749">
        <v>0</v>
      </c>
      <c r="X749">
        <v>4.339348270628248</v>
      </c>
      <c r="Y749">
        <v>0</v>
      </c>
      <c r="Z749">
        <v>0</v>
      </c>
      <c r="AA749">
        <v>0</v>
      </c>
      <c r="AB749">
        <v>0.20089511195794446</v>
      </c>
      <c r="AC749">
        <v>0</v>
      </c>
      <c r="AD749">
        <v>0</v>
      </c>
      <c r="AE749">
        <v>4.5402433825861923</v>
      </c>
    </row>
    <row r="750" spans="1:31" x14ac:dyDescent="0.25">
      <c r="A750">
        <v>2234224</v>
      </c>
      <c r="B750">
        <v>1</v>
      </c>
      <c r="C750" t="s">
        <v>81</v>
      </c>
      <c r="D750" t="s">
        <v>113</v>
      </c>
      <c r="E750" t="s">
        <v>194</v>
      </c>
      <c r="F750" t="s">
        <v>2418</v>
      </c>
      <c r="G750" t="s">
        <v>179</v>
      </c>
      <c r="H750" t="s">
        <v>135</v>
      </c>
      <c r="I750" t="s">
        <v>136</v>
      </c>
      <c r="J750" t="s">
        <v>137</v>
      </c>
      <c r="K750" t="s">
        <v>138</v>
      </c>
      <c r="L750" t="s">
        <v>2419</v>
      </c>
      <c r="M750" t="s">
        <v>2420</v>
      </c>
      <c r="N750">
        <v>1.2294444440000001</v>
      </c>
      <c r="O750">
        <v>0</v>
      </c>
      <c r="P750">
        <v>12</v>
      </c>
      <c r="Q750">
        <v>0</v>
      </c>
      <c r="R750">
        <v>0</v>
      </c>
      <c r="S750">
        <v>0</v>
      </c>
      <c r="T750">
        <v>18</v>
      </c>
      <c r="U750">
        <v>0</v>
      </c>
      <c r="V750">
        <v>0</v>
      </c>
      <c r="W750">
        <v>0</v>
      </c>
      <c r="X750">
        <v>2.4407752698585674</v>
      </c>
      <c r="Y750">
        <v>0</v>
      </c>
      <c r="Z750">
        <v>0</v>
      </c>
      <c r="AA750">
        <v>0</v>
      </c>
      <c r="AB750">
        <v>12.110725969145328</v>
      </c>
      <c r="AC750">
        <v>0</v>
      </c>
      <c r="AD750">
        <v>0</v>
      </c>
      <c r="AE750">
        <v>14.551501239003896</v>
      </c>
    </row>
    <row r="751" spans="1:31" x14ac:dyDescent="0.25">
      <c r="A751">
        <v>2234228</v>
      </c>
      <c r="B751">
        <v>1</v>
      </c>
      <c r="C751" t="s">
        <v>81</v>
      </c>
      <c r="D751" t="s">
        <v>114</v>
      </c>
      <c r="E751" t="s">
        <v>194</v>
      </c>
      <c r="F751" t="s">
        <v>2421</v>
      </c>
      <c r="G751" t="s">
        <v>179</v>
      </c>
      <c r="H751" t="s">
        <v>135</v>
      </c>
      <c r="I751" t="s">
        <v>136</v>
      </c>
      <c r="J751" t="s">
        <v>137</v>
      </c>
      <c r="K751" t="s">
        <v>138</v>
      </c>
      <c r="L751" t="s">
        <v>2422</v>
      </c>
      <c r="M751" t="s">
        <v>2423</v>
      </c>
      <c r="N751">
        <v>1.4125000000000001</v>
      </c>
      <c r="O751">
        <v>0</v>
      </c>
      <c r="P751">
        <v>13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3.4851749447172695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3.4851749447172695</v>
      </c>
    </row>
    <row r="752" spans="1:31" x14ac:dyDescent="0.25">
      <c r="A752">
        <v>2234229</v>
      </c>
      <c r="B752">
        <v>1</v>
      </c>
      <c r="C752" t="s">
        <v>81</v>
      </c>
      <c r="D752" t="s">
        <v>127</v>
      </c>
      <c r="E752" t="s">
        <v>132</v>
      </c>
      <c r="F752" t="s">
        <v>2424</v>
      </c>
      <c r="G752" t="s">
        <v>148</v>
      </c>
      <c r="H752" t="s">
        <v>135</v>
      </c>
      <c r="I752" t="s">
        <v>136</v>
      </c>
      <c r="J752" t="s">
        <v>137</v>
      </c>
      <c r="K752" t="s">
        <v>138</v>
      </c>
      <c r="L752" t="s">
        <v>2425</v>
      </c>
      <c r="M752" t="s">
        <v>2426</v>
      </c>
      <c r="N752">
        <v>1.136111111</v>
      </c>
      <c r="O752">
        <v>0</v>
      </c>
      <c r="P752">
        <v>1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0.17526791264325778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0.17526791264325778</v>
      </c>
    </row>
    <row r="753" spans="1:31" x14ac:dyDescent="0.25">
      <c r="A753">
        <v>2234230</v>
      </c>
      <c r="B753">
        <v>1</v>
      </c>
      <c r="C753" t="s">
        <v>80</v>
      </c>
      <c r="D753" t="s">
        <v>102</v>
      </c>
      <c r="E753" t="s">
        <v>194</v>
      </c>
      <c r="F753" t="s">
        <v>2427</v>
      </c>
      <c r="G753" t="s">
        <v>472</v>
      </c>
      <c r="H753" t="s">
        <v>135</v>
      </c>
      <c r="I753" t="s">
        <v>136</v>
      </c>
      <c r="J753" t="s">
        <v>137</v>
      </c>
      <c r="K753" t="s">
        <v>138</v>
      </c>
      <c r="L753" t="s">
        <v>2428</v>
      </c>
      <c r="M753" t="s">
        <v>2429</v>
      </c>
      <c r="N753">
        <v>1.0744444440000001</v>
      </c>
      <c r="O753">
        <v>0</v>
      </c>
      <c r="P753">
        <v>92</v>
      </c>
      <c r="Q753">
        <v>0</v>
      </c>
      <c r="R753">
        <v>0</v>
      </c>
      <c r="S753">
        <v>0</v>
      </c>
      <c r="T753">
        <v>65</v>
      </c>
      <c r="U753">
        <v>0</v>
      </c>
      <c r="V753">
        <v>0</v>
      </c>
      <c r="W753">
        <v>0</v>
      </c>
      <c r="X753">
        <v>26.985687570101302</v>
      </c>
      <c r="Y753">
        <v>0</v>
      </c>
      <c r="Z753">
        <v>0</v>
      </c>
      <c r="AA753">
        <v>0</v>
      </c>
      <c r="AB753">
        <v>23.786139403693227</v>
      </c>
      <c r="AC753">
        <v>0</v>
      </c>
      <c r="AD753">
        <v>0</v>
      </c>
      <c r="AE753">
        <v>50.771826973794532</v>
      </c>
    </row>
    <row r="754" spans="1:31" x14ac:dyDescent="0.25">
      <c r="A754">
        <v>2234232</v>
      </c>
      <c r="B754">
        <v>1</v>
      </c>
      <c r="C754" t="s">
        <v>80</v>
      </c>
      <c r="D754" t="s">
        <v>98</v>
      </c>
      <c r="E754" t="s">
        <v>132</v>
      </c>
      <c r="F754" t="s">
        <v>2430</v>
      </c>
      <c r="G754" t="s">
        <v>170</v>
      </c>
      <c r="H754" t="s">
        <v>135</v>
      </c>
      <c r="I754" t="s">
        <v>136</v>
      </c>
      <c r="J754" t="s">
        <v>137</v>
      </c>
      <c r="K754" t="s">
        <v>138</v>
      </c>
      <c r="L754" t="s">
        <v>2431</v>
      </c>
      <c r="M754" t="s">
        <v>2432</v>
      </c>
      <c r="N754">
        <v>4.2022222219999996</v>
      </c>
      <c r="O754">
        <v>0</v>
      </c>
      <c r="P754">
        <v>3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1.383722564574249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1.383722564574249</v>
      </c>
    </row>
    <row r="755" spans="1:31" x14ac:dyDescent="0.25">
      <c r="A755">
        <v>2234235</v>
      </c>
      <c r="B755">
        <v>1</v>
      </c>
      <c r="C755" t="s">
        <v>80</v>
      </c>
      <c r="D755" t="s">
        <v>99</v>
      </c>
      <c r="E755" t="s">
        <v>182</v>
      </c>
      <c r="F755" t="s">
        <v>2433</v>
      </c>
      <c r="G755" t="s">
        <v>1547</v>
      </c>
      <c r="H755" t="s">
        <v>163</v>
      </c>
      <c r="I755" t="s">
        <v>136</v>
      </c>
      <c r="J755" t="s">
        <v>137</v>
      </c>
      <c r="K755" t="s">
        <v>138</v>
      </c>
      <c r="L755" t="s">
        <v>2434</v>
      </c>
      <c r="M755" t="s">
        <v>2435</v>
      </c>
      <c r="N755">
        <v>6.2802777770000002</v>
      </c>
      <c r="O755">
        <v>0</v>
      </c>
      <c r="P755">
        <v>67</v>
      </c>
      <c r="Q755">
        <v>0</v>
      </c>
      <c r="R755">
        <v>1</v>
      </c>
      <c r="S755">
        <v>0</v>
      </c>
      <c r="T755">
        <v>4</v>
      </c>
      <c r="U755">
        <v>0</v>
      </c>
      <c r="V755">
        <v>1</v>
      </c>
      <c r="W755">
        <v>0</v>
      </c>
      <c r="X755">
        <v>67.702660048052692</v>
      </c>
      <c r="Y755">
        <v>0</v>
      </c>
      <c r="Z755">
        <v>0.26234190773588001</v>
      </c>
      <c r="AA755">
        <v>0</v>
      </c>
      <c r="AB755">
        <v>7.2502672834299711</v>
      </c>
      <c r="AC755">
        <v>0</v>
      </c>
      <c r="AD755">
        <v>455.61630789694357</v>
      </c>
      <c r="AE755">
        <v>530.83157713616208</v>
      </c>
    </row>
    <row r="756" spans="1:31" x14ac:dyDescent="0.25">
      <c r="A756">
        <v>2234236</v>
      </c>
      <c r="B756">
        <v>1</v>
      </c>
      <c r="C756" t="s">
        <v>81</v>
      </c>
      <c r="D756" t="s">
        <v>117</v>
      </c>
      <c r="E756" t="s">
        <v>132</v>
      </c>
      <c r="F756" t="s">
        <v>2436</v>
      </c>
      <c r="G756" t="s">
        <v>148</v>
      </c>
      <c r="H756" t="s">
        <v>135</v>
      </c>
      <c r="I756" t="s">
        <v>136</v>
      </c>
      <c r="J756" t="s">
        <v>137</v>
      </c>
      <c r="K756" t="s">
        <v>138</v>
      </c>
      <c r="L756" t="s">
        <v>2437</v>
      </c>
      <c r="M756" t="s">
        <v>2438</v>
      </c>
      <c r="N756">
        <v>1.051666666</v>
      </c>
      <c r="O756">
        <v>0</v>
      </c>
      <c r="P756">
        <v>1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8.5300783655780005E-2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8.5300783655780005E-2</v>
      </c>
    </row>
    <row r="757" spans="1:31" x14ac:dyDescent="0.25">
      <c r="A757">
        <v>2234237</v>
      </c>
      <c r="B757">
        <v>1</v>
      </c>
      <c r="C757" t="s">
        <v>80</v>
      </c>
      <c r="D757" t="s">
        <v>97</v>
      </c>
      <c r="E757" t="s">
        <v>194</v>
      </c>
      <c r="F757" t="s">
        <v>2439</v>
      </c>
      <c r="G757" t="s">
        <v>472</v>
      </c>
      <c r="H757" t="s">
        <v>135</v>
      </c>
      <c r="I757" t="s">
        <v>136</v>
      </c>
      <c r="J757" t="s">
        <v>137</v>
      </c>
      <c r="K757" t="s">
        <v>138</v>
      </c>
      <c r="L757" t="s">
        <v>2440</v>
      </c>
      <c r="M757" t="s">
        <v>2441</v>
      </c>
      <c r="N757">
        <v>2.6902777769999999</v>
      </c>
      <c r="O757">
        <v>0</v>
      </c>
      <c r="P757">
        <v>14</v>
      </c>
      <c r="Q757">
        <v>0</v>
      </c>
      <c r="R757">
        <v>7</v>
      </c>
      <c r="S757">
        <v>0</v>
      </c>
      <c r="T757">
        <v>3</v>
      </c>
      <c r="U757">
        <v>0</v>
      </c>
      <c r="V757">
        <v>1</v>
      </c>
      <c r="W757">
        <v>0</v>
      </c>
      <c r="X757">
        <v>45.932908205671829</v>
      </c>
      <c r="Y757">
        <v>0</v>
      </c>
      <c r="Z757">
        <v>11.554986337276278</v>
      </c>
      <c r="AA757">
        <v>0</v>
      </c>
      <c r="AB757">
        <v>7.8982427731115425</v>
      </c>
      <c r="AC757">
        <v>0</v>
      </c>
      <c r="AD757">
        <v>3.7336138227831333</v>
      </c>
      <c r="AE757">
        <v>69.119751138842773</v>
      </c>
    </row>
    <row r="758" spans="1:31" x14ac:dyDescent="0.25">
      <c r="A758">
        <v>2234239</v>
      </c>
      <c r="B758">
        <v>1</v>
      </c>
      <c r="C758" t="s">
        <v>80</v>
      </c>
      <c r="D758" t="s">
        <v>106</v>
      </c>
      <c r="E758" t="s">
        <v>194</v>
      </c>
      <c r="F758" t="s">
        <v>2442</v>
      </c>
      <c r="G758" t="s">
        <v>179</v>
      </c>
      <c r="H758" t="s">
        <v>135</v>
      </c>
      <c r="I758" t="s">
        <v>136</v>
      </c>
      <c r="J758" t="s">
        <v>137</v>
      </c>
      <c r="K758" t="s">
        <v>138</v>
      </c>
      <c r="L758" t="s">
        <v>2443</v>
      </c>
      <c r="M758" t="s">
        <v>2444</v>
      </c>
      <c r="N758">
        <v>1.499166666</v>
      </c>
      <c r="O758">
        <v>0</v>
      </c>
      <c r="P758">
        <v>21</v>
      </c>
      <c r="Q758">
        <v>0</v>
      </c>
      <c r="R758">
        <v>1</v>
      </c>
      <c r="S758">
        <v>0</v>
      </c>
      <c r="T758">
        <v>3</v>
      </c>
      <c r="U758">
        <v>0</v>
      </c>
      <c r="V758">
        <v>0</v>
      </c>
      <c r="W758">
        <v>0</v>
      </c>
      <c r="X758">
        <v>3.76015302172675</v>
      </c>
      <c r="Y758">
        <v>0</v>
      </c>
      <c r="Z758">
        <v>0.95839665932700679</v>
      </c>
      <c r="AA758">
        <v>0</v>
      </c>
      <c r="AB758">
        <v>1.6674402921128151</v>
      </c>
      <c r="AC758">
        <v>0</v>
      </c>
      <c r="AD758">
        <v>0</v>
      </c>
      <c r="AE758">
        <v>6.3859899731665717</v>
      </c>
    </row>
    <row r="759" spans="1:31" x14ac:dyDescent="0.25">
      <c r="A759">
        <v>2234240</v>
      </c>
      <c r="B759">
        <v>1</v>
      </c>
      <c r="C759" t="s">
        <v>81</v>
      </c>
      <c r="D759" t="s">
        <v>113</v>
      </c>
      <c r="E759" t="s">
        <v>141</v>
      </c>
      <c r="F759" t="s">
        <v>2445</v>
      </c>
      <c r="G759" t="s">
        <v>187</v>
      </c>
      <c r="H759" t="s">
        <v>135</v>
      </c>
      <c r="I759" t="s">
        <v>136</v>
      </c>
      <c r="J759" t="s">
        <v>137</v>
      </c>
      <c r="K759" t="s">
        <v>138</v>
      </c>
      <c r="L759" t="s">
        <v>2446</v>
      </c>
      <c r="M759" t="s">
        <v>2447</v>
      </c>
      <c r="N759">
        <v>2.79</v>
      </c>
      <c r="O759">
        <v>0</v>
      </c>
      <c r="P759">
        <v>47</v>
      </c>
      <c r="Q759">
        <v>0</v>
      </c>
      <c r="R759">
        <v>3</v>
      </c>
      <c r="S759">
        <v>0</v>
      </c>
      <c r="T759">
        <v>1</v>
      </c>
      <c r="U759">
        <v>0</v>
      </c>
      <c r="V759">
        <v>0</v>
      </c>
      <c r="W759">
        <v>0</v>
      </c>
      <c r="X759">
        <v>16.926929861320296</v>
      </c>
      <c r="Y759">
        <v>0</v>
      </c>
      <c r="Z759">
        <v>5.6453097350477339</v>
      </c>
      <c r="AA759">
        <v>0</v>
      </c>
      <c r="AB759">
        <v>0</v>
      </c>
      <c r="AC759">
        <v>0</v>
      </c>
      <c r="AD759">
        <v>0</v>
      </c>
      <c r="AE759">
        <v>22.572239596368028</v>
      </c>
    </row>
    <row r="760" spans="1:31" x14ac:dyDescent="0.25">
      <c r="A760">
        <v>2234244</v>
      </c>
      <c r="B760">
        <v>1</v>
      </c>
      <c r="C760" t="s">
        <v>81</v>
      </c>
      <c r="D760" t="s">
        <v>123</v>
      </c>
      <c r="E760" t="s">
        <v>194</v>
      </c>
      <c r="F760" t="s">
        <v>2448</v>
      </c>
      <c r="G760" t="s">
        <v>179</v>
      </c>
      <c r="H760" t="s">
        <v>135</v>
      </c>
      <c r="I760" t="s">
        <v>136</v>
      </c>
      <c r="J760" t="s">
        <v>137</v>
      </c>
      <c r="K760" t="s">
        <v>138</v>
      </c>
      <c r="L760" t="s">
        <v>2449</v>
      </c>
      <c r="M760" t="s">
        <v>2450</v>
      </c>
      <c r="N760">
        <v>1.8919444439999999</v>
      </c>
      <c r="O760">
        <v>0</v>
      </c>
      <c r="P760">
        <v>25</v>
      </c>
      <c r="Q760">
        <v>0</v>
      </c>
      <c r="R760">
        <v>0</v>
      </c>
      <c r="S760">
        <v>0</v>
      </c>
      <c r="T760">
        <v>2</v>
      </c>
      <c r="U760">
        <v>0</v>
      </c>
      <c r="V760">
        <v>0</v>
      </c>
      <c r="W760">
        <v>0</v>
      </c>
      <c r="X760">
        <v>4.6239341655711224</v>
      </c>
      <c r="Y760">
        <v>0</v>
      </c>
      <c r="Z760">
        <v>0</v>
      </c>
      <c r="AA760">
        <v>0</v>
      </c>
      <c r="AB760">
        <v>2.0205080914801412</v>
      </c>
      <c r="AC760">
        <v>0</v>
      </c>
      <c r="AD760">
        <v>0</v>
      </c>
      <c r="AE760">
        <v>6.6444422570512636</v>
      </c>
    </row>
    <row r="761" spans="1:31" x14ac:dyDescent="0.25">
      <c r="A761">
        <v>2234246</v>
      </c>
      <c r="B761">
        <v>1</v>
      </c>
      <c r="C761" t="s">
        <v>80</v>
      </c>
      <c r="D761" t="s">
        <v>99</v>
      </c>
      <c r="E761" t="s">
        <v>132</v>
      </c>
      <c r="F761" t="s">
        <v>2451</v>
      </c>
      <c r="G761" t="s">
        <v>191</v>
      </c>
      <c r="H761" t="s">
        <v>135</v>
      </c>
      <c r="I761" t="s">
        <v>136</v>
      </c>
      <c r="J761" t="s">
        <v>137</v>
      </c>
      <c r="K761" t="s">
        <v>138</v>
      </c>
      <c r="L761" t="s">
        <v>2452</v>
      </c>
      <c r="M761" t="s">
        <v>2453</v>
      </c>
      <c r="N761">
        <v>6.9997222219999999</v>
      </c>
      <c r="O761">
        <v>0</v>
      </c>
      <c r="P761">
        <v>1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</row>
    <row r="762" spans="1:31" x14ac:dyDescent="0.25">
      <c r="A762">
        <v>2234247</v>
      </c>
      <c r="B762">
        <v>1</v>
      </c>
      <c r="C762" t="s">
        <v>80</v>
      </c>
      <c r="D762" t="s">
        <v>82</v>
      </c>
      <c r="E762" t="s">
        <v>194</v>
      </c>
      <c r="F762" t="s">
        <v>2454</v>
      </c>
      <c r="G762" t="s">
        <v>390</v>
      </c>
      <c r="H762" t="s">
        <v>135</v>
      </c>
      <c r="I762" t="s">
        <v>136</v>
      </c>
      <c r="J762" t="s">
        <v>137</v>
      </c>
      <c r="K762" t="s">
        <v>138</v>
      </c>
      <c r="L762" t="s">
        <v>2455</v>
      </c>
      <c r="M762" t="s">
        <v>2456</v>
      </c>
      <c r="N762">
        <v>2.190833333</v>
      </c>
      <c r="O762">
        <v>0</v>
      </c>
      <c r="P762">
        <v>53</v>
      </c>
      <c r="Q762">
        <v>0</v>
      </c>
      <c r="R762">
        <v>0</v>
      </c>
      <c r="S762">
        <v>0</v>
      </c>
      <c r="T762">
        <v>4</v>
      </c>
      <c r="U762">
        <v>0</v>
      </c>
      <c r="V762">
        <v>0</v>
      </c>
      <c r="W762">
        <v>0</v>
      </c>
      <c r="X762">
        <v>34.790969112762731</v>
      </c>
      <c r="Y762">
        <v>0</v>
      </c>
      <c r="Z762">
        <v>0</v>
      </c>
      <c r="AA762">
        <v>0</v>
      </c>
      <c r="AB762">
        <v>3.5207165281990078</v>
      </c>
      <c r="AC762">
        <v>0</v>
      </c>
      <c r="AD762">
        <v>0</v>
      </c>
      <c r="AE762">
        <v>38.311685640961741</v>
      </c>
    </row>
    <row r="763" spans="1:31" x14ac:dyDescent="0.25">
      <c r="A763">
        <v>2234249</v>
      </c>
      <c r="B763">
        <v>1</v>
      </c>
      <c r="C763" t="s">
        <v>80</v>
      </c>
      <c r="D763" t="s">
        <v>82</v>
      </c>
      <c r="E763" t="s">
        <v>141</v>
      </c>
      <c r="F763" t="s">
        <v>2457</v>
      </c>
      <c r="G763" t="s">
        <v>134</v>
      </c>
      <c r="H763" t="s">
        <v>135</v>
      </c>
      <c r="I763" t="s">
        <v>136</v>
      </c>
      <c r="J763" t="s">
        <v>137</v>
      </c>
      <c r="K763" t="s">
        <v>138</v>
      </c>
      <c r="L763" t="s">
        <v>2458</v>
      </c>
      <c r="M763" t="s">
        <v>2459</v>
      </c>
      <c r="N763">
        <v>0.55555555499999998</v>
      </c>
      <c r="O763">
        <v>0</v>
      </c>
      <c r="P763">
        <v>645</v>
      </c>
      <c r="Q763">
        <v>0</v>
      </c>
      <c r="R763">
        <v>0</v>
      </c>
      <c r="S763">
        <v>0</v>
      </c>
      <c r="T763">
        <v>178</v>
      </c>
      <c r="U763">
        <v>0</v>
      </c>
      <c r="V763">
        <v>0</v>
      </c>
      <c r="W763">
        <v>0</v>
      </c>
      <c r="X763">
        <v>130.60915399243649</v>
      </c>
      <c r="Y763">
        <v>0</v>
      </c>
      <c r="Z763">
        <v>0</v>
      </c>
      <c r="AA763">
        <v>0</v>
      </c>
      <c r="AB763">
        <v>46.472443552391098</v>
      </c>
      <c r="AC763">
        <v>0</v>
      </c>
      <c r="AD763">
        <v>0</v>
      </c>
      <c r="AE763">
        <v>177.08159754482759</v>
      </c>
    </row>
    <row r="764" spans="1:31" x14ac:dyDescent="0.25">
      <c r="A764">
        <v>2234250</v>
      </c>
      <c r="B764">
        <v>1</v>
      </c>
      <c r="C764" t="s">
        <v>80</v>
      </c>
      <c r="D764" t="s">
        <v>90</v>
      </c>
      <c r="E764" t="s">
        <v>132</v>
      </c>
      <c r="F764" t="s">
        <v>2460</v>
      </c>
      <c r="G764" t="s">
        <v>148</v>
      </c>
      <c r="H764" t="s">
        <v>135</v>
      </c>
      <c r="I764" t="s">
        <v>136</v>
      </c>
      <c r="J764" t="s">
        <v>137</v>
      </c>
      <c r="K764" t="s">
        <v>138</v>
      </c>
      <c r="L764" t="s">
        <v>2461</v>
      </c>
      <c r="M764" t="s">
        <v>2462</v>
      </c>
      <c r="N764">
        <v>1.044444444</v>
      </c>
      <c r="O764">
        <v>0</v>
      </c>
      <c r="P764">
        <v>3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1.8066739655439381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1.8066739655439381</v>
      </c>
    </row>
    <row r="765" spans="1:31" x14ac:dyDescent="0.25">
      <c r="A765">
        <v>2234254</v>
      </c>
      <c r="B765">
        <v>1</v>
      </c>
      <c r="C765" t="s">
        <v>81</v>
      </c>
      <c r="D765" t="s">
        <v>113</v>
      </c>
      <c r="E765" t="s">
        <v>141</v>
      </c>
      <c r="F765" t="s">
        <v>2463</v>
      </c>
      <c r="G765" t="s">
        <v>134</v>
      </c>
      <c r="H765" t="s">
        <v>135</v>
      </c>
      <c r="I765" t="s">
        <v>136</v>
      </c>
      <c r="J765" t="s">
        <v>137</v>
      </c>
      <c r="K765" t="s">
        <v>138</v>
      </c>
      <c r="L765" t="s">
        <v>2464</v>
      </c>
      <c r="M765" t="s">
        <v>2465</v>
      </c>
      <c r="N765">
        <v>1.8705555549999999</v>
      </c>
      <c r="O765">
        <v>0</v>
      </c>
      <c r="P765">
        <v>151</v>
      </c>
      <c r="Q765">
        <v>0</v>
      </c>
      <c r="R765">
        <v>1</v>
      </c>
      <c r="S765">
        <v>0</v>
      </c>
      <c r="T765">
        <v>41</v>
      </c>
      <c r="U765">
        <v>0</v>
      </c>
      <c r="V765">
        <v>2</v>
      </c>
      <c r="W765">
        <v>0</v>
      </c>
      <c r="X765">
        <v>80.461739855056038</v>
      </c>
      <c r="Y765">
        <v>0</v>
      </c>
      <c r="Z765">
        <v>0</v>
      </c>
      <c r="AA765">
        <v>0</v>
      </c>
      <c r="AB765">
        <v>114.48704503794873</v>
      </c>
      <c r="AC765">
        <v>0</v>
      </c>
      <c r="AD765">
        <v>9.1199901076596976</v>
      </c>
      <c r="AE765">
        <v>204.06877500066446</v>
      </c>
    </row>
    <row r="766" spans="1:31" x14ac:dyDescent="0.25">
      <c r="A766">
        <v>2234255</v>
      </c>
      <c r="B766">
        <v>1</v>
      </c>
      <c r="C766" t="s">
        <v>81</v>
      </c>
      <c r="D766" t="s">
        <v>118</v>
      </c>
      <c r="E766" t="s">
        <v>194</v>
      </c>
      <c r="F766" t="s">
        <v>2466</v>
      </c>
      <c r="G766" t="s">
        <v>179</v>
      </c>
      <c r="H766" t="s">
        <v>135</v>
      </c>
      <c r="I766" t="s">
        <v>136</v>
      </c>
      <c r="J766" t="s">
        <v>137</v>
      </c>
      <c r="K766" t="s">
        <v>138</v>
      </c>
      <c r="L766" t="s">
        <v>2467</v>
      </c>
      <c r="M766" t="s">
        <v>2468</v>
      </c>
      <c r="N766">
        <v>2.0727777770000002</v>
      </c>
      <c r="O766">
        <v>0</v>
      </c>
      <c r="P766">
        <v>15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5.621080045651901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5.621080045651901</v>
      </c>
    </row>
    <row r="767" spans="1:31" x14ac:dyDescent="0.25">
      <c r="A767">
        <v>2234256</v>
      </c>
      <c r="B767">
        <v>1</v>
      </c>
      <c r="C767" t="s">
        <v>80</v>
      </c>
      <c r="D767" t="s">
        <v>109</v>
      </c>
      <c r="E767" t="s">
        <v>194</v>
      </c>
      <c r="F767" t="s">
        <v>2469</v>
      </c>
      <c r="G767" t="s">
        <v>179</v>
      </c>
      <c r="H767" t="s">
        <v>135</v>
      </c>
      <c r="I767" t="s">
        <v>136</v>
      </c>
      <c r="J767" t="s">
        <v>137</v>
      </c>
      <c r="K767" t="s">
        <v>138</v>
      </c>
      <c r="L767" t="s">
        <v>2470</v>
      </c>
      <c r="M767" t="s">
        <v>2471</v>
      </c>
      <c r="N767">
        <v>1.6330555550000001</v>
      </c>
      <c r="O767">
        <v>0</v>
      </c>
      <c r="P767">
        <v>14</v>
      </c>
      <c r="Q767">
        <v>0</v>
      </c>
      <c r="R767">
        <v>0</v>
      </c>
      <c r="S767">
        <v>0</v>
      </c>
      <c r="T767">
        <v>2</v>
      </c>
      <c r="U767">
        <v>0</v>
      </c>
      <c r="V767">
        <v>0</v>
      </c>
      <c r="W767">
        <v>0</v>
      </c>
      <c r="X767">
        <v>2.6479876489867111</v>
      </c>
      <c r="Y767">
        <v>0</v>
      </c>
      <c r="Z767">
        <v>0</v>
      </c>
      <c r="AA767">
        <v>0</v>
      </c>
      <c r="AB767">
        <v>7.9720093353600016E-2</v>
      </c>
      <c r="AC767">
        <v>0</v>
      </c>
      <c r="AD767">
        <v>0</v>
      </c>
      <c r="AE767">
        <v>2.7277077423403111</v>
      </c>
    </row>
    <row r="768" spans="1:31" x14ac:dyDescent="0.25">
      <c r="A768">
        <v>2234257</v>
      </c>
      <c r="B768">
        <v>1</v>
      </c>
      <c r="C768" t="s">
        <v>80</v>
      </c>
      <c r="D768" t="s">
        <v>100</v>
      </c>
      <c r="E768" t="s">
        <v>194</v>
      </c>
      <c r="F768" t="s">
        <v>2472</v>
      </c>
      <c r="G768" t="s">
        <v>152</v>
      </c>
      <c r="H768" t="s">
        <v>135</v>
      </c>
      <c r="I768" t="s">
        <v>136</v>
      </c>
      <c r="J768" t="s">
        <v>3</v>
      </c>
      <c r="K768" t="s">
        <v>138</v>
      </c>
      <c r="L768" t="s">
        <v>2473</v>
      </c>
      <c r="M768" t="s">
        <v>2474</v>
      </c>
      <c r="N768">
        <v>2.980277777</v>
      </c>
      <c r="O768">
        <v>0</v>
      </c>
      <c r="P768">
        <v>11</v>
      </c>
      <c r="Q768">
        <v>0</v>
      </c>
      <c r="R768">
        <v>7</v>
      </c>
      <c r="S768">
        <v>0</v>
      </c>
      <c r="T768">
        <v>3</v>
      </c>
      <c r="U768">
        <v>0</v>
      </c>
      <c r="V768">
        <v>0</v>
      </c>
      <c r="W768">
        <v>0</v>
      </c>
      <c r="X768">
        <v>5.7789712923278342</v>
      </c>
      <c r="Y768">
        <v>0</v>
      </c>
      <c r="Z768">
        <v>3.9684273892540052</v>
      </c>
      <c r="AA768">
        <v>0</v>
      </c>
      <c r="AB768">
        <v>3.3733198990720896</v>
      </c>
      <c r="AC768">
        <v>0</v>
      </c>
      <c r="AD768">
        <v>0</v>
      </c>
      <c r="AE768">
        <v>13.120718580653929</v>
      </c>
    </row>
    <row r="769" spans="1:31" x14ac:dyDescent="0.25">
      <c r="A769">
        <v>2234258</v>
      </c>
      <c r="B769">
        <v>1</v>
      </c>
      <c r="C769" t="s">
        <v>80</v>
      </c>
      <c r="D769" t="s">
        <v>90</v>
      </c>
      <c r="E769" t="s">
        <v>132</v>
      </c>
      <c r="F769" t="s">
        <v>2475</v>
      </c>
      <c r="G769" t="s">
        <v>148</v>
      </c>
      <c r="H769" t="s">
        <v>135</v>
      </c>
      <c r="I769" t="s">
        <v>136</v>
      </c>
      <c r="J769" t="s">
        <v>137</v>
      </c>
      <c r="K769" t="s">
        <v>138</v>
      </c>
      <c r="L769" t="s">
        <v>2476</v>
      </c>
      <c r="M769" t="s">
        <v>2477</v>
      </c>
      <c r="N769">
        <v>1.655277777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1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0.93807745565898015</v>
      </c>
      <c r="AC769">
        <v>0</v>
      </c>
      <c r="AD769">
        <v>0</v>
      </c>
      <c r="AE769">
        <v>0.93807745565898015</v>
      </c>
    </row>
    <row r="770" spans="1:31" x14ac:dyDescent="0.25">
      <c r="A770">
        <v>2234260</v>
      </c>
      <c r="B770">
        <v>1</v>
      </c>
      <c r="C770" t="s">
        <v>80</v>
      </c>
      <c r="D770" t="s">
        <v>96</v>
      </c>
      <c r="E770" t="s">
        <v>132</v>
      </c>
      <c r="F770" t="s">
        <v>2478</v>
      </c>
      <c r="G770" t="s">
        <v>148</v>
      </c>
      <c r="H770" t="s">
        <v>135</v>
      </c>
      <c r="I770" t="s">
        <v>136</v>
      </c>
      <c r="J770" t="s">
        <v>137</v>
      </c>
      <c r="K770" t="s">
        <v>138</v>
      </c>
      <c r="L770" t="s">
        <v>2479</v>
      </c>
      <c r="M770" t="s">
        <v>2480</v>
      </c>
      <c r="N770">
        <v>3.7780555549999999</v>
      </c>
      <c r="O770">
        <v>0</v>
      </c>
      <c r="P770">
        <v>1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9.0105677285275548E-2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9.0105677285275548E-2</v>
      </c>
    </row>
    <row r="771" spans="1:31" x14ac:dyDescent="0.25">
      <c r="A771">
        <v>2234261</v>
      </c>
      <c r="B771">
        <v>1</v>
      </c>
      <c r="C771" t="s">
        <v>80</v>
      </c>
      <c r="D771" t="s">
        <v>95</v>
      </c>
      <c r="E771" t="s">
        <v>273</v>
      </c>
      <c r="F771" t="s">
        <v>2481</v>
      </c>
      <c r="G771" t="s">
        <v>174</v>
      </c>
      <c r="H771" t="s">
        <v>163</v>
      </c>
      <c r="I771" t="s">
        <v>136</v>
      </c>
      <c r="J771" t="s">
        <v>137</v>
      </c>
      <c r="K771" t="s">
        <v>138</v>
      </c>
      <c r="L771" t="s">
        <v>2482</v>
      </c>
      <c r="M771" t="s">
        <v>2483</v>
      </c>
      <c r="N771">
        <v>0.1</v>
      </c>
      <c r="O771">
        <v>6</v>
      </c>
      <c r="P771">
        <v>2140</v>
      </c>
      <c r="Q771">
        <v>27</v>
      </c>
      <c r="R771">
        <v>21</v>
      </c>
      <c r="S771">
        <v>23</v>
      </c>
      <c r="T771">
        <v>131</v>
      </c>
      <c r="U771">
        <v>1</v>
      </c>
      <c r="V771">
        <v>0</v>
      </c>
      <c r="W771">
        <v>0.83375568303360015</v>
      </c>
      <c r="X771">
        <v>66.252265285502489</v>
      </c>
      <c r="Y771">
        <v>8.268509429334399</v>
      </c>
      <c r="Z771">
        <v>0.57589461603900005</v>
      </c>
      <c r="AA771">
        <v>16.433698971408802</v>
      </c>
      <c r="AB771">
        <v>8.8659113803968097</v>
      </c>
      <c r="AC771">
        <v>0.17558126936000001</v>
      </c>
      <c r="AD771">
        <v>0</v>
      </c>
      <c r="AE771">
        <v>101.40561663507509</v>
      </c>
    </row>
    <row r="772" spans="1:31" x14ac:dyDescent="0.25">
      <c r="A772">
        <v>2234263</v>
      </c>
      <c r="B772">
        <v>1</v>
      </c>
      <c r="C772" t="s">
        <v>81</v>
      </c>
      <c r="D772" t="s">
        <v>128</v>
      </c>
      <c r="E772" t="s">
        <v>194</v>
      </c>
      <c r="F772" t="s">
        <v>2484</v>
      </c>
      <c r="G772" t="s">
        <v>179</v>
      </c>
      <c r="H772" t="s">
        <v>135</v>
      </c>
      <c r="I772" t="s">
        <v>136</v>
      </c>
      <c r="J772" t="s">
        <v>137</v>
      </c>
      <c r="K772" t="s">
        <v>138</v>
      </c>
      <c r="L772" t="s">
        <v>2485</v>
      </c>
      <c r="M772" t="s">
        <v>2486</v>
      </c>
      <c r="N772">
        <v>2.5422222219999999</v>
      </c>
      <c r="O772">
        <v>0</v>
      </c>
      <c r="P772">
        <v>22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5.6770318076393931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5.6770318076393931</v>
      </c>
    </row>
    <row r="773" spans="1:31" x14ac:dyDescent="0.25">
      <c r="A773">
        <v>2234264</v>
      </c>
      <c r="B773">
        <v>1</v>
      </c>
      <c r="C773" t="s">
        <v>80</v>
      </c>
      <c r="D773" t="s">
        <v>104</v>
      </c>
      <c r="E773" t="s">
        <v>132</v>
      </c>
      <c r="F773" t="s">
        <v>2487</v>
      </c>
      <c r="G773" t="s">
        <v>148</v>
      </c>
      <c r="H773" t="s">
        <v>135</v>
      </c>
      <c r="I773" t="s">
        <v>136</v>
      </c>
      <c r="J773" t="s">
        <v>137</v>
      </c>
      <c r="K773" t="s">
        <v>138</v>
      </c>
      <c r="L773" t="s">
        <v>2488</v>
      </c>
      <c r="M773" t="s">
        <v>2489</v>
      </c>
      <c r="N773">
        <v>1.304166666</v>
      </c>
      <c r="O773">
        <v>0</v>
      </c>
      <c r="P773">
        <v>1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0.14131896205653335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0.14131896205653335</v>
      </c>
    </row>
    <row r="774" spans="1:31" x14ac:dyDescent="0.25">
      <c r="A774">
        <v>2234265</v>
      </c>
      <c r="B774">
        <v>1</v>
      </c>
      <c r="C774" t="s">
        <v>81</v>
      </c>
      <c r="D774" t="s">
        <v>112</v>
      </c>
      <c r="E774" t="s">
        <v>132</v>
      </c>
      <c r="F774" t="s">
        <v>2490</v>
      </c>
      <c r="G774" t="s">
        <v>148</v>
      </c>
      <c r="H774" t="s">
        <v>135</v>
      </c>
      <c r="I774" t="s">
        <v>136</v>
      </c>
      <c r="J774" t="s">
        <v>137</v>
      </c>
      <c r="K774" t="s">
        <v>138</v>
      </c>
      <c r="L774" t="s">
        <v>2491</v>
      </c>
      <c r="M774" t="s">
        <v>2492</v>
      </c>
      <c r="N774">
        <v>1.696666666</v>
      </c>
      <c r="O774">
        <v>0</v>
      </c>
      <c r="P774">
        <v>1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1.9364945366433337E-2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1.9364945366433337E-2</v>
      </c>
    </row>
    <row r="775" spans="1:31" x14ac:dyDescent="0.25">
      <c r="A775">
        <v>2234273</v>
      </c>
      <c r="B775">
        <v>1</v>
      </c>
      <c r="C775" t="s">
        <v>80</v>
      </c>
      <c r="D775" t="s">
        <v>104</v>
      </c>
      <c r="E775" t="s">
        <v>182</v>
      </c>
      <c r="F775" t="s">
        <v>2493</v>
      </c>
      <c r="G775" t="s">
        <v>319</v>
      </c>
      <c r="H775" t="s">
        <v>163</v>
      </c>
      <c r="I775" t="s">
        <v>136</v>
      </c>
      <c r="J775" t="s">
        <v>137</v>
      </c>
      <c r="K775" t="s">
        <v>138</v>
      </c>
      <c r="L775" t="s">
        <v>2494</v>
      </c>
      <c r="M775" t="s">
        <v>2495</v>
      </c>
      <c r="N775">
        <v>2.335</v>
      </c>
      <c r="O775">
        <v>0</v>
      </c>
      <c r="P775">
        <v>0</v>
      </c>
      <c r="Q775">
        <v>0</v>
      </c>
      <c r="R775">
        <v>0</v>
      </c>
      <c r="S775">
        <v>2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21.777755785614048</v>
      </c>
      <c r="AB775">
        <v>0</v>
      </c>
      <c r="AC775">
        <v>0</v>
      </c>
      <c r="AD775">
        <v>0</v>
      </c>
      <c r="AE775">
        <v>21.777755785614048</v>
      </c>
    </row>
    <row r="776" spans="1:31" x14ac:dyDescent="0.25">
      <c r="A776">
        <v>2234274</v>
      </c>
      <c r="B776">
        <v>1</v>
      </c>
      <c r="C776" t="s">
        <v>80</v>
      </c>
      <c r="D776" t="s">
        <v>92</v>
      </c>
      <c r="E776" t="s">
        <v>132</v>
      </c>
      <c r="F776" t="s">
        <v>2496</v>
      </c>
      <c r="G776" t="s">
        <v>134</v>
      </c>
      <c r="H776" t="s">
        <v>135</v>
      </c>
      <c r="I776" t="s">
        <v>136</v>
      </c>
      <c r="J776" t="s">
        <v>137</v>
      </c>
      <c r="K776" t="s">
        <v>138</v>
      </c>
      <c r="L776" t="s">
        <v>2497</v>
      </c>
      <c r="M776" t="s">
        <v>2498</v>
      </c>
      <c r="N776">
        <v>1.420555555</v>
      </c>
      <c r="O776">
        <v>0</v>
      </c>
      <c r="P776">
        <v>1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0.99838703657723338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0.99838703657723338</v>
      </c>
    </row>
    <row r="777" spans="1:31" x14ac:dyDescent="0.25">
      <c r="A777">
        <v>2234277</v>
      </c>
      <c r="B777">
        <v>1</v>
      </c>
      <c r="C777" t="s">
        <v>80</v>
      </c>
      <c r="D777" t="s">
        <v>95</v>
      </c>
      <c r="E777" t="s">
        <v>273</v>
      </c>
      <c r="F777" t="s">
        <v>2481</v>
      </c>
      <c r="G777" t="s">
        <v>174</v>
      </c>
      <c r="H777" t="s">
        <v>163</v>
      </c>
      <c r="I777" t="s">
        <v>136</v>
      </c>
      <c r="J777" t="s">
        <v>137</v>
      </c>
      <c r="K777" t="s">
        <v>138</v>
      </c>
      <c r="L777" t="s">
        <v>2499</v>
      </c>
      <c r="M777" t="s">
        <v>2500</v>
      </c>
      <c r="N777">
        <v>9.4722221999999995E-2</v>
      </c>
      <c r="O777">
        <v>6</v>
      </c>
      <c r="P777">
        <v>2140</v>
      </c>
      <c r="Q777">
        <v>27</v>
      </c>
      <c r="R777">
        <v>21</v>
      </c>
      <c r="S777">
        <v>23</v>
      </c>
      <c r="T777">
        <v>131</v>
      </c>
      <c r="U777">
        <v>1</v>
      </c>
      <c r="V777">
        <v>0</v>
      </c>
      <c r="W777">
        <v>0.77414322472593333</v>
      </c>
      <c r="X777">
        <v>59.415689302214858</v>
      </c>
      <c r="Y777">
        <v>7.5634857335134669</v>
      </c>
      <c r="Z777">
        <v>0.49102258967969781</v>
      </c>
      <c r="AA777">
        <v>14.955364274852126</v>
      </c>
      <c r="AB777">
        <v>7.6340241261363939</v>
      </c>
      <c r="AC777">
        <v>0.1619178091471111</v>
      </c>
      <c r="AD777">
        <v>0</v>
      </c>
      <c r="AE777">
        <v>90.99564706026959</v>
      </c>
    </row>
    <row r="778" spans="1:31" x14ac:dyDescent="0.25">
      <c r="A778">
        <v>2234278</v>
      </c>
      <c r="B778">
        <v>1</v>
      </c>
      <c r="C778" t="s">
        <v>80</v>
      </c>
      <c r="D778" t="s">
        <v>97</v>
      </c>
      <c r="E778" t="s">
        <v>194</v>
      </c>
      <c r="F778" t="s">
        <v>2501</v>
      </c>
      <c r="G778" t="s">
        <v>179</v>
      </c>
      <c r="H778" t="s">
        <v>135</v>
      </c>
      <c r="I778" t="s">
        <v>136</v>
      </c>
      <c r="J778" t="s">
        <v>137</v>
      </c>
      <c r="K778" t="s">
        <v>138</v>
      </c>
      <c r="L778" t="s">
        <v>2502</v>
      </c>
      <c r="M778" t="s">
        <v>2503</v>
      </c>
      <c r="N778">
        <v>1.363611111</v>
      </c>
      <c r="O778">
        <v>0</v>
      </c>
      <c r="P778">
        <v>11</v>
      </c>
      <c r="Q778">
        <v>0</v>
      </c>
      <c r="R778">
        <v>43</v>
      </c>
      <c r="S778">
        <v>0</v>
      </c>
      <c r="T778">
        <v>4</v>
      </c>
      <c r="U778">
        <v>0</v>
      </c>
      <c r="V778">
        <v>0</v>
      </c>
      <c r="W778">
        <v>0</v>
      </c>
      <c r="X778">
        <v>3.1959328830228722</v>
      </c>
      <c r="Y778">
        <v>0</v>
      </c>
      <c r="Z778">
        <v>14.626657785861612</v>
      </c>
      <c r="AA778">
        <v>0</v>
      </c>
      <c r="AB778">
        <v>3.2959994972797668</v>
      </c>
      <c r="AC778">
        <v>0</v>
      </c>
      <c r="AD778">
        <v>0</v>
      </c>
      <c r="AE778">
        <v>21.11859016616425</v>
      </c>
    </row>
    <row r="779" spans="1:31" x14ac:dyDescent="0.25">
      <c r="A779">
        <v>2234279</v>
      </c>
      <c r="B779">
        <v>1</v>
      </c>
      <c r="C779" t="s">
        <v>80</v>
      </c>
      <c r="D779" t="s">
        <v>100</v>
      </c>
      <c r="E779" t="s">
        <v>132</v>
      </c>
      <c r="F779" t="s">
        <v>2504</v>
      </c>
      <c r="G779" t="s">
        <v>191</v>
      </c>
      <c r="H779" t="s">
        <v>135</v>
      </c>
      <c r="I779" t="s">
        <v>136</v>
      </c>
      <c r="J779" t="s">
        <v>137</v>
      </c>
      <c r="K779" t="s">
        <v>138</v>
      </c>
      <c r="L779" t="s">
        <v>2505</v>
      </c>
      <c r="M779" t="s">
        <v>2506</v>
      </c>
      <c r="N779">
        <v>1.2536111109999999</v>
      </c>
      <c r="O779">
        <v>0</v>
      </c>
      <c r="P779">
        <v>9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5.1302240842141611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5.1302240842141611</v>
      </c>
    </row>
    <row r="780" spans="1:31" x14ac:dyDescent="0.25">
      <c r="A780">
        <v>2234281</v>
      </c>
      <c r="B780">
        <v>1</v>
      </c>
      <c r="C780" t="s">
        <v>80</v>
      </c>
      <c r="D780" t="s">
        <v>96</v>
      </c>
      <c r="E780" t="s">
        <v>132</v>
      </c>
      <c r="F780" t="s">
        <v>2507</v>
      </c>
      <c r="G780" t="s">
        <v>170</v>
      </c>
      <c r="H780" t="s">
        <v>135</v>
      </c>
      <c r="I780" t="s">
        <v>136</v>
      </c>
      <c r="J780" t="s">
        <v>137</v>
      </c>
      <c r="K780" t="s">
        <v>138</v>
      </c>
      <c r="L780" t="s">
        <v>2508</v>
      </c>
      <c r="M780" t="s">
        <v>2509</v>
      </c>
      <c r="N780">
        <v>5.5547222219999997</v>
      </c>
      <c r="O780">
        <v>0</v>
      </c>
      <c r="P780">
        <v>2</v>
      </c>
      <c r="Q780">
        <v>0</v>
      </c>
      <c r="R780">
        <v>0</v>
      </c>
      <c r="S780">
        <v>0</v>
      </c>
      <c r="T780">
        <v>1</v>
      </c>
      <c r="U780">
        <v>0</v>
      </c>
      <c r="V780">
        <v>0</v>
      </c>
      <c r="W780">
        <v>0</v>
      </c>
      <c r="X780">
        <v>2.0863825408066665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2.0863825408066665</v>
      </c>
    </row>
    <row r="781" spans="1:31" x14ac:dyDescent="0.25">
      <c r="A781">
        <v>2234282</v>
      </c>
      <c r="B781">
        <v>1</v>
      </c>
      <c r="C781" t="s">
        <v>80</v>
      </c>
      <c r="D781" t="s">
        <v>94</v>
      </c>
      <c r="E781" t="s">
        <v>273</v>
      </c>
      <c r="F781" t="s">
        <v>2510</v>
      </c>
      <c r="G781" t="s">
        <v>174</v>
      </c>
      <c r="H781" t="s">
        <v>163</v>
      </c>
      <c r="I781" t="s">
        <v>261</v>
      </c>
      <c r="J781" t="s">
        <v>137</v>
      </c>
      <c r="K781" t="s">
        <v>138</v>
      </c>
      <c r="L781" t="s">
        <v>2511</v>
      </c>
      <c r="M781" t="s">
        <v>2512</v>
      </c>
      <c r="N781">
        <v>1.6666666E-2</v>
      </c>
      <c r="O781">
        <v>1</v>
      </c>
      <c r="P781">
        <v>1705</v>
      </c>
      <c r="Q781">
        <v>14</v>
      </c>
      <c r="R781">
        <v>55</v>
      </c>
      <c r="S781">
        <v>24</v>
      </c>
      <c r="T781">
        <v>374</v>
      </c>
      <c r="U781">
        <v>12</v>
      </c>
      <c r="V781">
        <v>0</v>
      </c>
      <c r="W781">
        <v>2.294117074666667E-2</v>
      </c>
      <c r="X781">
        <v>5.4641496259090365</v>
      </c>
      <c r="Y781">
        <v>7.3988368282999997E-2</v>
      </c>
      <c r="Z781">
        <v>0.2183079619296</v>
      </c>
      <c r="AA781">
        <v>3.6196401674718999</v>
      </c>
      <c r="AB781">
        <v>1.9452281719577327</v>
      </c>
      <c r="AC781">
        <v>10.456245984828398</v>
      </c>
      <c r="AD781">
        <v>0</v>
      </c>
      <c r="AE781">
        <v>21.800501451126337</v>
      </c>
    </row>
    <row r="782" spans="1:31" x14ac:dyDescent="0.25">
      <c r="A782">
        <v>2234283</v>
      </c>
      <c r="B782">
        <v>1</v>
      </c>
      <c r="C782" t="s">
        <v>80</v>
      </c>
      <c r="D782" t="s">
        <v>106</v>
      </c>
      <c r="E782" t="s">
        <v>132</v>
      </c>
      <c r="F782" t="s">
        <v>2513</v>
      </c>
      <c r="G782" t="s">
        <v>191</v>
      </c>
      <c r="H782" t="s">
        <v>135</v>
      </c>
      <c r="I782" t="s">
        <v>136</v>
      </c>
      <c r="J782" t="s">
        <v>137</v>
      </c>
      <c r="K782" t="s">
        <v>138</v>
      </c>
      <c r="L782" t="s">
        <v>2514</v>
      </c>
      <c r="M782" t="s">
        <v>2515</v>
      </c>
      <c r="N782">
        <v>0.55305555500000003</v>
      </c>
      <c r="O782">
        <v>0</v>
      </c>
      <c r="P782">
        <v>6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0.33075241595110955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0.33075241595110955</v>
      </c>
    </row>
    <row r="783" spans="1:31" x14ac:dyDescent="0.25">
      <c r="A783">
        <v>2234285</v>
      </c>
      <c r="B783">
        <v>1</v>
      </c>
      <c r="C783" t="s">
        <v>80</v>
      </c>
      <c r="D783" t="s">
        <v>94</v>
      </c>
      <c r="E783" t="s">
        <v>273</v>
      </c>
      <c r="F783" t="s">
        <v>2516</v>
      </c>
      <c r="G783" t="s">
        <v>174</v>
      </c>
      <c r="H783" t="s">
        <v>163</v>
      </c>
      <c r="I783" t="s">
        <v>136</v>
      </c>
      <c r="J783" t="s">
        <v>137</v>
      </c>
      <c r="K783" t="s">
        <v>138</v>
      </c>
      <c r="L783" t="s">
        <v>2517</v>
      </c>
      <c r="M783" t="s">
        <v>2518</v>
      </c>
      <c r="N783">
        <v>1.435277777</v>
      </c>
      <c r="O783">
        <v>0</v>
      </c>
      <c r="P783">
        <v>992</v>
      </c>
      <c r="Q783">
        <v>0</v>
      </c>
      <c r="R783">
        <v>5</v>
      </c>
      <c r="S783">
        <v>6</v>
      </c>
      <c r="T783">
        <v>187</v>
      </c>
      <c r="U783">
        <v>0</v>
      </c>
      <c r="V783">
        <v>0</v>
      </c>
      <c r="W783">
        <v>0</v>
      </c>
      <c r="X783">
        <v>251.26838825927774</v>
      </c>
      <c r="Y783">
        <v>0</v>
      </c>
      <c r="Z783">
        <v>1.9305945039570021</v>
      </c>
      <c r="AA783">
        <v>15.762336652255792</v>
      </c>
      <c r="AB783">
        <v>45.121304297107933</v>
      </c>
      <c r="AC783">
        <v>0</v>
      </c>
      <c r="AD783">
        <v>0</v>
      </c>
      <c r="AE783">
        <v>314.08262371259849</v>
      </c>
    </row>
    <row r="784" spans="1:31" x14ac:dyDescent="0.25">
      <c r="A784">
        <v>2234286</v>
      </c>
      <c r="B784">
        <v>1</v>
      </c>
      <c r="C784" t="s">
        <v>80</v>
      </c>
      <c r="D784" t="s">
        <v>90</v>
      </c>
      <c r="E784" t="s">
        <v>132</v>
      </c>
      <c r="F784" t="s">
        <v>2519</v>
      </c>
      <c r="G784" t="s">
        <v>148</v>
      </c>
      <c r="H784" t="s">
        <v>135</v>
      </c>
      <c r="I784" t="s">
        <v>136</v>
      </c>
      <c r="J784" t="s">
        <v>137</v>
      </c>
      <c r="K784" t="s">
        <v>138</v>
      </c>
      <c r="L784" t="s">
        <v>2520</v>
      </c>
      <c r="M784" t="s">
        <v>2521</v>
      </c>
      <c r="N784">
        <v>1.6005555549999999</v>
      </c>
      <c r="O784">
        <v>0</v>
      </c>
      <c r="P784">
        <v>1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0.54502109918214003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0.54502109918214003</v>
      </c>
    </row>
    <row r="785" spans="1:31" x14ac:dyDescent="0.25">
      <c r="A785">
        <v>2234289</v>
      </c>
      <c r="B785">
        <v>1</v>
      </c>
      <c r="C785" t="s">
        <v>80</v>
      </c>
      <c r="D785" t="s">
        <v>95</v>
      </c>
      <c r="E785" t="s">
        <v>273</v>
      </c>
      <c r="F785" t="s">
        <v>2481</v>
      </c>
      <c r="G785" t="s">
        <v>174</v>
      </c>
      <c r="H785" t="s">
        <v>163</v>
      </c>
      <c r="I785" t="s">
        <v>136</v>
      </c>
      <c r="J785" t="s">
        <v>137</v>
      </c>
      <c r="K785" t="s">
        <v>138</v>
      </c>
      <c r="L785" t="s">
        <v>2522</v>
      </c>
      <c r="M785" t="s">
        <v>2523</v>
      </c>
      <c r="N785">
        <v>8.2500000000000004E-2</v>
      </c>
      <c r="O785">
        <v>6</v>
      </c>
      <c r="P785">
        <v>2140</v>
      </c>
      <c r="Q785">
        <v>27</v>
      </c>
      <c r="R785">
        <v>21</v>
      </c>
      <c r="S785">
        <v>23</v>
      </c>
      <c r="T785">
        <v>131</v>
      </c>
      <c r="U785">
        <v>1</v>
      </c>
      <c r="V785">
        <v>0</v>
      </c>
      <c r="W785">
        <v>0.6603931505866002</v>
      </c>
      <c r="X785">
        <v>50.989936043197737</v>
      </c>
      <c r="Y785">
        <v>6.4973309787516795</v>
      </c>
      <c r="Z785">
        <v>0.41962070048852013</v>
      </c>
      <c r="AA785">
        <v>12.907497888175113</v>
      </c>
      <c r="AB785">
        <v>6.5701403853375666</v>
      </c>
      <c r="AC785">
        <v>0.14056473244488887</v>
      </c>
      <c r="AD785">
        <v>0</v>
      </c>
      <c r="AE785">
        <v>78.185483878982097</v>
      </c>
    </row>
    <row r="786" spans="1:31" x14ac:dyDescent="0.25">
      <c r="A786">
        <v>2234293</v>
      </c>
      <c r="B786">
        <v>1</v>
      </c>
      <c r="C786" t="s">
        <v>80</v>
      </c>
      <c r="D786" t="s">
        <v>95</v>
      </c>
      <c r="E786" t="s">
        <v>273</v>
      </c>
      <c r="F786" t="s">
        <v>2524</v>
      </c>
      <c r="G786" t="s">
        <v>219</v>
      </c>
      <c r="H786" t="s">
        <v>163</v>
      </c>
      <c r="I786" t="s">
        <v>136</v>
      </c>
      <c r="J786" t="s">
        <v>137</v>
      </c>
      <c r="K786" t="s">
        <v>138</v>
      </c>
      <c r="L786" t="s">
        <v>2525</v>
      </c>
      <c r="M786" t="s">
        <v>2526</v>
      </c>
      <c r="N786">
        <v>2.3816666660000001</v>
      </c>
      <c r="O786">
        <v>0</v>
      </c>
      <c r="P786">
        <v>508</v>
      </c>
      <c r="Q786">
        <v>0</v>
      </c>
      <c r="R786">
        <v>0</v>
      </c>
      <c r="S786">
        <v>4</v>
      </c>
      <c r="T786">
        <v>31</v>
      </c>
      <c r="U786">
        <v>0</v>
      </c>
      <c r="V786">
        <v>0</v>
      </c>
      <c r="W786">
        <v>0</v>
      </c>
      <c r="X786">
        <v>327.92691209072871</v>
      </c>
      <c r="Y786">
        <v>0</v>
      </c>
      <c r="Z786">
        <v>0</v>
      </c>
      <c r="AA786">
        <v>7.643876882308974</v>
      </c>
      <c r="AB786">
        <v>35.962534285056009</v>
      </c>
      <c r="AC786">
        <v>0</v>
      </c>
      <c r="AD786">
        <v>0</v>
      </c>
      <c r="AE786">
        <v>371.53332325809367</v>
      </c>
    </row>
    <row r="787" spans="1:31" x14ac:dyDescent="0.25">
      <c r="A787">
        <v>2234294</v>
      </c>
      <c r="B787">
        <v>1</v>
      </c>
      <c r="C787" t="s">
        <v>80</v>
      </c>
      <c r="D787" t="s">
        <v>99</v>
      </c>
      <c r="E787" t="s">
        <v>273</v>
      </c>
      <c r="F787" t="s">
        <v>2527</v>
      </c>
      <c r="G787" t="s">
        <v>174</v>
      </c>
      <c r="H787" t="s">
        <v>163</v>
      </c>
      <c r="I787" t="s">
        <v>136</v>
      </c>
      <c r="J787" t="s">
        <v>137</v>
      </c>
      <c r="K787" t="s">
        <v>138</v>
      </c>
      <c r="L787" t="s">
        <v>2528</v>
      </c>
      <c r="M787" t="s">
        <v>2529</v>
      </c>
      <c r="N787">
        <v>0.1875</v>
      </c>
      <c r="O787">
        <v>4</v>
      </c>
      <c r="P787">
        <v>842</v>
      </c>
      <c r="Q787">
        <v>1</v>
      </c>
      <c r="R787">
        <v>38</v>
      </c>
      <c r="S787">
        <v>3</v>
      </c>
      <c r="T787">
        <v>76</v>
      </c>
      <c r="U787">
        <v>0</v>
      </c>
      <c r="V787">
        <v>1</v>
      </c>
      <c r="W787">
        <v>8.4465567282599991</v>
      </c>
      <c r="X787">
        <v>42.515173071669068</v>
      </c>
      <c r="Y787">
        <v>4.6284641807249997E-2</v>
      </c>
      <c r="Z787">
        <v>0.66132811994700014</v>
      </c>
      <c r="AA787">
        <v>0.41233572819374992</v>
      </c>
      <c r="AB787">
        <v>6.0168118748587514</v>
      </c>
      <c r="AC787">
        <v>0</v>
      </c>
      <c r="AD787">
        <v>0.38394409376400002</v>
      </c>
      <c r="AE787">
        <v>58.482434258499822</v>
      </c>
    </row>
    <row r="788" spans="1:31" x14ac:dyDescent="0.25">
      <c r="A788">
        <v>2234296</v>
      </c>
      <c r="B788">
        <v>1</v>
      </c>
      <c r="C788" t="s">
        <v>81</v>
      </c>
      <c r="D788" t="s">
        <v>118</v>
      </c>
      <c r="E788" t="s">
        <v>132</v>
      </c>
      <c r="F788" t="s">
        <v>2530</v>
      </c>
      <c r="G788" t="s">
        <v>148</v>
      </c>
      <c r="H788" t="s">
        <v>135</v>
      </c>
      <c r="I788" t="s">
        <v>136</v>
      </c>
      <c r="J788" t="s">
        <v>137</v>
      </c>
      <c r="K788" t="s">
        <v>138</v>
      </c>
      <c r="L788" t="s">
        <v>2531</v>
      </c>
      <c r="M788" t="s">
        <v>2532</v>
      </c>
      <c r="N788">
        <v>1.9002777769999999</v>
      </c>
      <c r="O788">
        <v>0</v>
      </c>
      <c r="P788">
        <v>1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0.35552277493018225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0.35552277493018225</v>
      </c>
    </row>
    <row r="789" spans="1:31" x14ac:dyDescent="0.25">
      <c r="A789">
        <v>2234298</v>
      </c>
      <c r="B789">
        <v>1</v>
      </c>
      <c r="C789" t="s">
        <v>81</v>
      </c>
      <c r="D789" t="s">
        <v>113</v>
      </c>
      <c r="E789" t="s">
        <v>132</v>
      </c>
      <c r="F789" t="s">
        <v>2533</v>
      </c>
      <c r="G789" t="s">
        <v>148</v>
      </c>
      <c r="H789" t="s">
        <v>135</v>
      </c>
      <c r="I789" t="s">
        <v>136</v>
      </c>
      <c r="J789" t="s">
        <v>137</v>
      </c>
      <c r="K789" t="s">
        <v>138</v>
      </c>
      <c r="L789" t="s">
        <v>2534</v>
      </c>
      <c r="M789" t="s">
        <v>2535</v>
      </c>
      <c r="N789">
        <v>0.81416666599999998</v>
      </c>
      <c r="O789">
        <v>0</v>
      </c>
      <c r="P789">
        <v>2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0.78496141013669574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0.78496141013669574</v>
      </c>
    </row>
    <row r="790" spans="1:31" x14ac:dyDescent="0.25">
      <c r="A790">
        <v>2234299</v>
      </c>
      <c r="B790">
        <v>1</v>
      </c>
      <c r="C790" t="s">
        <v>81</v>
      </c>
      <c r="D790" t="s">
        <v>128</v>
      </c>
      <c r="E790" t="s">
        <v>273</v>
      </c>
      <c r="F790" t="s">
        <v>2536</v>
      </c>
      <c r="G790" t="s">
        <v>174</v>
      </c>
      <c r="H790" t="s">
        <v>163</v>
      </c>
      <c r="I790" t="s">
        <v>136</v>
      </c>
      <c r="J790" t="s">
        <v>137</v>
      </c>
      <c r="K790" t="s">
        <v>138</v>
      </c>
      <c r="L790" t="s">
        <v>2537</v>
      </c>
      <c r="M790" t="s">
        <v>2538</v>
      </c>
      <c r="N790">
        <v>0.70666666600000005</v>
      </c>
      <c r="O790">
        <v>20</v>
      </c>
      <c r="P790">
        <v>91</v>
      </c>
      <c r="Q790">
        <v>298</v>
      </c>
      <c r="R790">
        <v>80</v>
      </c>
      <c r="S790">
        <v>7</v>
      </c>
      <c r="T790">
        <v>1</v>
      </c>
      <c r="U790">
        <v>0</v>
      </c>
      <c r="V790">
        <v>0</v>
      </c>
      <c r="W790">
        <v>3.7292161720650667</v>
      </c>
      <c r="X790">
        <v>17.469657106595164</v>
      </c>
      <c r="Y790">
        <v>66.304167414349124</v>
      </c>
      <c r="Z790">
        <v>12.736078772431577</v>
      </c>
      <c r="AA790">
        <v>3.2544945866388937</v>
      </c>
      <c r="AB790">
        <v>5.6744672117280001E-2</v>
      </c>
      <c r="AC790">
        <v>0</v>
      </c>
      <c r="AD790">
        <v>0</v>
      </c>
      <c r="AE790">
        <v>103.55035872419711</v>
      </c>
    </row>
    <row r="791" spans="1:31" x14ac:dyDescent="0.25">
      <c r="A791">
        <v>2234300</v>
      </c>
      <c r="B791">
        <v>1</v>
      </c>
      <c r="C791" t="s">
        <v>80</v>
      </c>
      <c r="D791" t="s">
        <v>93</v>
      </c>
      <c r="E791" t="s">
        <v>132</v>
      </c>
      <c r="F791" t="s">
        <v>2539</v>
      </c>
      <c r="G791" t="s">
        <v>148</v>
      </c>
      <c r="H791" t="s">
        <v>135</v>
      </c>
      <c r="I791" t="s">
        <v>136</v>
      </c>
      <c r="J791" t="s">
        <v>137</v>
      </c>
      <c r="K791" t="s">
        <v>138</v>
      </c>
      <c r="L791" t="s">
        <v>2540</v>
      </c>
      <c r="M791" t="s">
        <v>2541</v>
      </c>
      <c r="N791">
        <v>2.0961111109999999</v>
      </c>
      <c r="O791">
        <v>0</v>
      </c>
      <c r="P791">
        <v>1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0.63291061374784452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0.63291061374784452</v>
      </c>
    </row>
    <row r="792" spans="1:31" x14ac:dyDescent="0.25">
      <c r="A792">
        <v>2234301</v>
      </c>
      <c r="B792">
        <v>1</v>
      </c>
      <c r="C792" t="s">
        <v>80</v>
      </c>
      <c r="D792" t="s">
        <v>95</v>
      </c>
      <c r="E792" t="s">
        <v>273</v>
      </c>
      <c r="F792" t="s">
        <v>2542</v>
      </c>
      <c r="G792" t="s">
        <v>174</v>
      </c>
      <c r="H792" t="s">
        <v>163</v>
      </c>
      <c r="I792" t="s">
        <v>136</v>
      </c>
      <c r="J792" t="s">
        <v>137</v>
      </c>
      <c r="K792" t="s">
        <v>138</v>
      </c>
      <c r="L792" t="s">
        <v>2543</v>
      </c>
      <c r="M792" t="s">
        <v>2544</v>
      </c>
      <c r="N792">
        <v>0.87694444400000005</v>
      </c>
      <c r="O792">
        <v>0</v>
      </c>
      <c r="P792">
        <v>0</v>
      </c>
      <c r="Q792">
        <v>0</v>
      </c>
      <c r="R792">
        <v>0</v>
      </c>
      <c r="S792">
        <v>1</v>
      </c>
      <c r="T792">
        <v>0</v>
      </c>
      <c r="U792">
        <v>1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36.920089807321737</v>
      </c>
      <c r="AB792">
        <v>0</v>
      </c>
      <c r="AC792">
        <v>1.8607369959830402</v>
      </c>
      <c r="AD792">
        <v>0</v>
      </c>
      <c r="AE792">
        <v>38.780826803304777</v>
      </c>
    </row>
    <row r="793" spans="1:31" x14ac:dyDescent="0.25">
      <c r="A793">
        <v>2234302</v>
      </c>
      <c r="B793">
        <v>1</v>
      </c>
      <c r="C793" t="s">
        <v>80</v>
      </c>
      <c r="D793" t="s">
        <v>102</v>
      </c>
      <c r="E793" t="s">
        <v>132</v>
      </c>
      <c r="F793" t="s">
        <v>2545</v>
      </c>
      <c r="G793" t="s">
        <v>148</v>
      </c>
      <c r="H793" t="s">
        <v>135</v>
      </c>
      <c r="I793" t="s">
        <v>136</v>
      </c>
      <c r="J793" t="s">
        <v>137</v>
      </c>
      <c r="K793" t="s">
        <v>138</v>
      </c>
      <c r="L793" t="s">
        <v>2546</v>
      </c>
      <c r="M793" t="s">
        <v>2547</v>
      </c>
      <c r="N793">
        <v>1.2613888879999999</v>
      </c>
      <c r="O793">
        <v>0</v>
      </c>
      <c r="P793">
        <v>1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0.2258958544590611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0.2258958544590611</v>
      </c>
    </row>
    <row r="794" spans="1:31" x14ac:dyDescent="0.25">
      <c r="A794">
        <v>2234306</v>
      </c>
      <c r="B794">
        <v>1</v>
      </c>
      <c r="C794" t="s">
        <v>80</v>
      </c>
      <c r="D794" t="s">
        <v>95</v>
      </c>
      <c r="E794" t="s">
        <v>273</v>
      </c>
      <c r="F794" t="s">
        <v>2548</v>
      </c>
      <c r="G794" t="s">
        <v>174</v>
      </c>
      <c r="H794" t="s">
        <v>163</v>
      </c>
      <c r="I794" t="s">
        <v>136</v>
      </c>
      <c r="J794" t="s">
        <v>137</v>
      </c>
      <c r="K794" t="s">
        <v>138</v>
      </c>
      <c r="L794" t="s">
        <v>2549</v>
      </c>
      <c r="M794" t="s">
        <v>2550</v>
      </c>
      <c r="N794">
        <v>0.900277777</v>
      </c>
      <c r="O794">
        <v>6</v>
      </c>
      <c r="P794">
        <v>2140</v>
      </c>
      <c r="Q794">
        <v>27</v>
      </c>
      <c r="R794">
        <v>21</v>
      </c>
      <c r="S794">
        <v>23</v>
      </c>
      <c r="T794">
        <v>131</v>
      </c>
      <c r="U794">
        <v>1</v>
      </c>
      <c r="V794">
        <v>0</v>
      </c>
      <c r="W794">
        <v>6.2439676186734436</v>
      </c>
      <c r="X794">
        <v>500.81805468167255</v>
      </c>
      <c r="Y794">
        <v>65.833534151553891</v>
      </c>
      <c r="Z794">
        <v>4.1357908083725992</v>
      </c>
      <c r="AA794">
        <v>133.6186917375083</v>
      </c>
      <c r="AB794">
        <v>66.90409735866092</v>
      </c>
      <c r="AC794">
        <v>1.4925746563653333</v>
      </c>
      <c r="AD794">
        <v>0</v>
      </c>
      <c r="AE794">
        <v>779.04671101280701</v>
      </c>
    </row>
    <row r="795" spans="1:31" x14ac:dyDescent="0.25">
      <c r="A795">
        <v>2234307</v>
      </c>
      <c r="B795">
        <v>1</v>
      </c>
      <c r="C795" t="s">
        <v>80</v>
      </c>
      <c r="D795" t="s">
        <v>95</v>
      </c>
      <c r="E795" t="s">
        <v>405</v>
      </c>
      <c r="F795" t="s">
        <v>2551</v>
      </c>
      <c r="G795" t="s">
        <v>174</v>
      </c>
      <c r="H795" t="s">
        <v>163</v>
      </c>
      <c r="I795" t="s">
        <v>136</v>
      </c>
      <c r="J795" t="s">
        <v>137</v>
      </c>
      <c r="K795" t="s">
        <v>138</v>
      </c>
      <c r="L795" t="s">
        <v>2552</v>
      </c>
      <c r="M795" t="s">
        <v>2553</v>
      </c>
      <c r="N795">
        <v>6.7777776999999997E-2</v>
      </c>
      <c r="O795">
        <v>5</v>
      </c>
      <c r="P795">
        <v>5165</v>
      </c>
      <c r="Q795">
        <v>26</v>
      </c>
      <c r="R795">
        <v>8</v>
      </c>
      <c r="S795">
        <v>80</v>
      </c>
      <c r="T795">
        <v>314</v>
      </c>
      <c r="U795">
        <v>9</v>
      </c>
      <c r="V795">
        <v>0</v>
      </c>
      <c r="W795">
        <v>0.3116053123400534</v>
      </c>
      <c r="X795">
        <v>99.471588067793007</v>
      </c>
      <c r="Y795">
        <v>6.6218492194404641</v>
      </c>
      <c r="Z795">
        <v>0.18187202670748229</v>
      </c>
      <c r="AA795">
        <v>32.564615749458127</v>
      </c>
      <c r="AB795">
        <v>18.04851485127654</v>
      </c>
      <c r="AC795">
        <v>38.165296233053283</v>
      </c>
      <c r="AD795">
        <v>0</v>
      </c>
      <c r="AE795">
        <v>195.36534146006895</v>
      </c>
    </row>
    <row r="796" spans="1:31" x14ac:dyDescent="0.25">
      <c r="A796">
        <v>2234308</v>
      </c>
      <c r="B796">
        <v>1</v>
      </c>
      <c r="C796" t="s">
        <v>80</v>
      </c>
      <c r="D796" t="s">
        <v>96</v>
      </c>
      <c r="E796" t="s">
        <v>132</v>
      </c>
      <c r="F796" t="s">
        <v>2554</v>
      </c>
      <c r="G796" t="s">
        <v>148</v>
      </c>
      <c r="H796" t="s">
        <v>135</v>
      </c>
      <c r="I796" t="s">
        <v>136</v>
      </c>
      <c r="J796" t="s">
        <v>137</v>
      </c>
      <c r="K796" t="s">
        <v>138</v>
      </c>
      <c r="L796" t="s">
        <v>2555</v>
      </c>
      <c r="M796" t="s">
        <v>2556</v>
      </c>
      <c r="N796">
        <v>1.2266666660000001</v>
      </c>
      <c r="O796">
        <v>0</v>
      </c>
      <c r="P796">
        <v>1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0.89727761756266677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0.89727761756266677</v>
      </c>
    </row>
    <row r="797" spans="1:31" x14ac:dyDescent="0.25">
      <c r="A797">
        <v>2234311</v>
      </c>
      <c r="B797">
        <v>1</v>
      </c>
      <c r="C797" t="s">
        <v>80</v>
      </c>
      <c r="D797" t="s">
        <v>92</v>
      </c>
      <c r="E797" t="s">
        <v>194</v>
      </c>
      <c r="F797" t="s">
        <v>2557</v>
      </c>
      <c r="G797" t="s">
        <v>472</v>
      </c>
      <c r="H797" t="s">
        <v>135</v>
      </c>
      <c r="I797" t="s">
        <v>136</v>
      </c>
      <c r="J797" t="s">
        <v>137</v>
      </c>
      <c r="K797" t="s">
        <v>138</v>
      </c>
      <c r="L797" t="s">
        <v>2558</v>
      </c>
      <c r="M797" t="s">
        <v>2559</v>
      </c>
      <c r="N797">
        <v>0.78333333299999997</v>
      </c>
      <c r="O797">
        <v>0</v>
      </c>
      <c r="P797">
        <v>179</v>
      </c>
      <c r="Q797">
        <v>0</v>
      </c>
      <c r="R797">
        <v>0</v>
      </c>
      <c r="S797">
        <v>0</v>
      </c>
      <c r="T797">
        <v>19</v>
      </c>
      <c r="U797">
        <v>0</v>
      </c>
      <c r="V797">
        <v>0</v>
      </c>
      <c r="W797">
        <v>0</v>
      </c>
      <c r="X797">
        <v>34.936515553241982</v>
      </c>
      <c r="Y797">
        <v>0</v>
      </c>
      <c r="Z797">
        <v>0</v>
      </c>
      <c r="AA797">
        <v>0</v>
      </c>
      <c r="AB797">
        <v>7.8199191640747099</v>
      </c>
      <c r="AC797">
        <v>0</v>
      </c>
      <c r="AD797">
        <v>0</v>
      </c>
      <c r="AE797">
        <v>42.756434717316694</v>
      </c>
    </row>
    <row r="798" spans="1:31" x14ac:dyDescent="0.25">
      <c r="A798">
        <v>2234312</v>
      </c>
      <c r="B798">
        <v>1</v>
      </c>
      <c r="C798" t="s">
        <v>80</v>
      </c>
      <c r="D798" t="s">
        <v>95</v>
      </c>
      <c r="E798" t="s">
        <v>194</v>
      </c>
      <c r="F798" t="s">
        <v>2560</v>
      </c>
      <c r="G798" t="s">
        <v>179</v>
      </c>
      <c r="H798" t="s">
        <v>135</v>
      </c>
      <c r="I798" t="s">
        <v>136</v>
      </c>
      <c r="J798" t="s">
        <v>137</v>
      </c>
      <c r="K798" t="s">
        <v>138</v>
      </c>
      <c r="L798" t="s">
        <v>2561</v>
      </c>
      <c r="M798" t="s">
        <v>2562</v>
      </c>
      <c r="N798">
        <v>1.5080555550000001</v>
      </c>
      <c r="O798">
        <v>0</v>
      </c>
      <c r="P798">
        <v>39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19.66504700053779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19.66504700053779</v>
      </c>
    </row>
    <row r="799" spans="1:31" x14ac:dyDescent="0.25">
      <c r="A799">
        <v>2234315</v>
      </c>
      <c r="B799">
        <v>1</v>
      </c>
      <c r="C799" t="s">
        <v>81</v>
      </c>
      <c r="D799" t="s">
        <v>127</v>
      </c>
      <c r="E799" t="s">
        <v>161</v>
      </c>
      <c r="F799" t="s">
        <v>2563</v>
      </c>
      <c r="G799" t="s">
        <v>174</v>
      </c>
      <c r="H799" t="s">
        <v>163</v>
      </c>
      <c r="I799" t="s">
        <v>136</v>
      </c>
      <c r="J799" t="s">
        <v>137</v>
      </c>
      <c r="K799" t="s">
        <v>138</v>
      </c>
      <c r="L799" t="s">
        <v>2564</v>
      </c>
      <c r="M799" t="s">
        <v>2565</v>
      </c>
      <c r="N799">
        <v>1.3991666659999999</v>
      </c>
      <c r="O799">
        <v>3</v>
      </c>
      <c r="P799">
        <v>59</v>
      </c>
      <c r="Q799">
        <v>95</v>
      </c>
      <c r="R799">
        <v>89</v>
      </c>
      <c r="S799">
        <v>2</v>
      </c>
      <c r="T799">
        <v>7</v>
      </c>
      <c r="U799">
        <v>1</v>
      </c>
      <c r="V799">
        <v>1</v>
      </c>
      <c r="W799">
        <v>0.49101997295846445</v>
      </c>
      <c r="X799">
        <v>16.001666394486811</v>
      </c>
      <c r="Y799">
        <v>64.010473974527088</v>
      </c>
      <c r="Z799">
        <v>71.523005975150625</v>
      </c>
      <c r="AA799">
        <v>8.9879705079864074</v>
      </c>
      <c r="AB799">
        <v>3.4252345952051595</v>
      </c>
      <c r="AC799">
        <v>233.60399917921308</v>
      </c>
      <c r="AD799">
        <v>0</v>
      </c>
      <c r="AE799">
        <v>398.04337059952763</v>
      </c>
    </row>
    <row r="800" spans="1:31" x14ac:dyDescent="0.25">
      <c r="A800">
        <v>2234316</v>
      </c>
      <c r="B800">
        <v>1</v>
      </c>
      <c r="C800" t="s">
        <v>81</v>
      </c>
      <c r="D800" t="s">
        <v>128</v>
      </c>
      <c r="E800" t="s">
        <v>132</v>
      </c>
      <c r="F800" t="s">
        <v>2566</v>
      </c>
      <c r="G800" t="s">
        <v>134</v>
      </c>
      <c r="H800" t="s">
        <v>135</v>
      </c>
      <c r="I800" t="s">
        <v>136</v>
      </c>
      <c r="J800" t="s">
        <v>137</v>
      </c>
      <c r="K800" t="s">
        <v>138</v>
      </c>
      <c r="L800" t="s">
        <v>2567</v>
      </c>
      <c r="M800" t="s">
        <v>2568</v>
      </c>
      <c r="N800">
        <v>3.3427777769999998</v>
      </c>
      <c r="O800">
        <v>0</v>
      </c>
      <c r="P800">
        <v>1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3.5319896476666661E-3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3.5319896476666661E-3</v>
      </c>
    </row>
    <row r="801" spans="1:31" x14ac:dyDescent="0.25">
      <c r="A801">
        <v>2234321</v>
      </c>
      <c r="B801">
        <v>1</v>
      </c>
      <c r="C801" t="s">
        <v>80</v>
      </c>
      <c r="D801" t="s">
        <v>97</v>
      </c>
      <c r="E801" t="s">
        <v>132</v>
      </c>
      <c r="F801" t="s">
        <v>2569</v>
      </c>
      <c r="G801" t="s">
        <v>148</v>
      </c>
      <c r="H801" t="s">
        <v>135</v>
      </c>
      <c r="I801" t="s">
        <v>136</v>
      </c>
      <c r="J801" t="s">
        <v>137</v>
      </c>
      <c r="K801" t="s">
        <v>138</v>
      </c>
      <c r="L801" t="s">
        <v>2570</v>
      </c>
      <c r="M801" t="s">
        <v>2571</v>
      </c>
      <c r="N801">
        <v>0.75305555499999999</v>
      </c>
      <c r="O801">
        <v>0</v>
      </c>
      <c r="P801">
        <v>3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1.5495777058180613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1.5495777058180613</v>
      </c>
    </row>
    <row r="802" spans="1:31" x14ac:dyDescent="0.25">
      <c r="A802">
        <v>2234322</v>
      </c>
      <c r="B802">
        <v>1</v>
      </c>
      <c r="C802" t="s">
        <v>80</v>
      </c>
      <c r="D802" t="s">
        <v>104</v>
      </c>
      <c r="E802" t="s">
        <v>273</v>
      </c>
      <c r="F802" t="s">
        <v>2572</v>
      </c>
      <c r="G802" t="s">
        <v>174</v>
      </c>
      <c r="H802" t="s">
        <v>163</v>
      </c>
      <c r="I802" t="s">
        <v>136</v>
      </c>
      <c r="J802" t="s">
        <v>137</v>
      </c>
      <c r="K802" t="s">
        <v>138</v>
      </c>
      <c r="L802" t="s">
        <v>2573</v>
      </c>
      <c r="M802" t="s">
        <v>2574</v>
      </c>
      <c r="N802">
        <v>0.505</v>
      </c>
      <c r="O802">
        <v>2</v>
      </c>
      <c r="P802">
        <v>1696</v>
      </c>
      <c r="Q802">
        <v>1</v>
      </c>
      <c r="R802">
        <v>47</v>
      </c>
      <c r="S802">
        <v>2</v>
      </c>
      <c r="T802">
        <v>149</v>
      </c>
      <c r="U802">
        <v>0</v>
      </c>
      <c r="V802">
        <v>0</v>
      </c>
      <c r="W802">
        <v>0.82953699636780009</v>
      </c>
      <c r="X802">
        <v>200.93693369068785</v>
      </c>
      <c r="Y802">
        <v>0.46891077032632006</v>
      </c>
      <c r="Z802">
        <v>5.2167461965612016</v>
      </c>
      <c r="AA802">
        <v>6.1700461986755197</v>
      </c>
      <c r="AB802">
        <v>27.930785854689887</v>
      </c>
      <c r="AC802">
        <v>0</v>
      </c>
      <c r="AD802">
        <v>0</v>
      </c>
      <c r="AE802">
        <v>241.55295970730856</v>
      </c>
    </row>
    <row r="803" spans="1:31" x14ac:dyDescent="0.25">
      <c r="A803">
        <v>2234323</v>
      </c>
      <c r="B803">
        <v>1</v>
      </c>
      <c r="C803" t="s">
        <v>80</v>
      </c>
      <c r="D803" t="s">
        <v>108</v>
      </c>
      <c r="E803" t="s">
        <v>141</v>
      </c>
      <c r="F803" t="s">
        <v>2575</v>
      </c>
      <c r="G803" t="s">
        <v>187</v>
      </c>
      <c r="H803" t="s">
        <v>135</v>
      </c>
      <c r="I803" t="s">
        <v>136</v>
      </c>
      <c r="J803" t="s">
        <v>137</v>
      </c>
      <c r="K803" t="s">
        <v>138</v>
      </c>
      <c r="L803" t="s">
        <v>2576</v>
      </c>
      <c r="M803" t="s">
        <v>2577</v>
      </c>
      <c r="N803">
        <v>0.45527777699999999</v>
      </c>
      <c r="O803">
        <v>0</v>
      </c>
      <c r="P803">
        <v>41</v>
      </c>
      <c r="Q803">
        <v>0</v>
      </c>
      <c r="R803">
        <v>7</v>
      </c>
      <c r="S803">
        <v>0</v>
      </c>
      <c r="T803">
        <v>5</v>
      </c>
      <c r="U803">
        <v>0</v>
      </c>
      <c r="V803">
        <v>0</v>
      </c>
      <c r="W803">
        <v>0</v>
      </c>
      <c r="X803">
        <v>2.2194568253301896</v>
      </c>
      <c r="Y803">
        <v>0</v>
      </c>
      <c r="Z803">
        <v>0.18814070157104446</v>
      </c>
      <c r="AA803">
        <v>0</v>
      </c>
      <c r="AB803">
        <v>0.18259704136126448</v>
      </c>
      <c r="AC803">
        <v>0</v>
      </c>
      <c r="AD803">
        <v>0</v>
      </c>
      <c r="AE803">
        <v>2.5901945682624987</v>
      </c>
    </row>
    <row r="804" spans="1:31" x14ac:dyDescent="0.25">
      <c r="A804">
        <v>2234326</v>
      </c>
      <c r="B804">
        <v>1</v>
      </c>
      <c r="C804" t="s">
        <v>80</v>
      </c>
      <c r="D804" t="s">
        <v>99</v>
      </c>
      <c r="E804" t="s">
        <v>194</v>
      </c>
      <c r="F804" t="s">
        <v>1972</v>
      </c>
      <c r="G804" t="s">
        <v>422</v>
      </c>
      <c r="H804" t="s">
        <v>135</v>
      </c>
      <c r="I804" t="s">
        <v>136</v>
      </c>
      <c r="J804" t="s">
        <v>137</v>
      </c>
      <c r="K804" t="s">
        <v>138</v>
      </c>
      <c r="L804" t="s">
        <v>2578</v>
      </c>
      <c r="M804" t="s">
        <v>2579</v>
      </c>
      <c r="N804">
        <v>3.2166666660000001</v>
      </c>
      <c r="O804">
        <v>0</v>
      </c>
      <c r="P804">
        <v>15</v>
      </c>
      <c r="Q804">
        <v>0</v>
      </c>
      <c r="R804">
        <v>0</v>
      </c>
      <c r="S804">
        <v>0</v>
      </c>
      <c r="T804">
        <v>2</v>
      </c>
      <c r="U804">
        <v>0</v>
      </c>
      <c r="V804">
        <v>0</v>
      </c>
      <c r="W804">
        <v>0</v>
      </c>
      <c r="X804">
        <v>12.42730336763991</v>
      </c>
      <c r="Y804">
        <v>0</v>
      </c>
      <c r="Z804">
        <v>0</v>
      </c>
      <c r="AA804">
        <v>0</v>
      </c>
      <c r="AB804">
        <v>5.4995573552400003</v>
      </c>
      <c r="AC804">
        <v>0</v>
      </c>
      <c r="AD804">
        <v>0</v>
      </c>
      <c r="AE804">
        <v>17.926860722879908</v>
      </c>
    </row>
    <row r="805" spans="1:31" x14ac:dyDescent="0.25">
      <c r="A805">
        <v>2234332</v>
      </c>
      <c r="B805">
        <v>1</v>
      </c>
      <c r="C805" t="s">
        <v>80</v>
      </c>
      <c r="D805" t="s">
        <v>99</v>
      </c>
      <c r="E805" t="s">
        <v>273</v>
      </c>
      <c r="F805" t="s">
        <v>2580</v>
      </c>
      <c r="G805" t="s">
        <v>174</v>
      </c>
      <c r="H805" t="s">
        <v>163</v>
      </c>
      <c r="I805" t="s">
        <v>136</v>
      </c>
      <c r="J805" t="s">
        <v>137</v>
      </c>
      <c r="K805" t="s">
        <v>138</v>
      </c>
      <c r="L805" t="s">
        <v>2581</v>
      </c>
      <c r="M805" t="s">
        <v>2582</v>
      </c>
      <c r="N805">
        <v>0.36138888800000002</v>
      </c>
      <c r="O805">
        <v>4</v>
      </c>
      <c r="P805">
        <v>887</v>
      </c>
      <c r="Q805">
        <v>13</v>
      </c>
      <c r="R805">
        <v>116</v>
      </c>
      <c r="S805">
        <v>19</v>
      </c>
      <c r="T805">
        <v>66</v>
      </c>
      <c r="U805">
        <v>0</v>
      </c>
      <c r="V805">
        <v>4</v>
      </c>
      <c r="W805">
        <v>5.336062047072244</v>
      </c>
      <c r="X805">
        <v>49.823585081118736</v>
      </c>
      <c r="Y805">
        <v>4.1165535856464137</v>
      </c>
      <c r="Z805">
        <v>8.6444437470531561</v>
      </c>
      <c r="AA805">
        <v>10.607778218896884</v>
      </c>
      <c r="AB805">
        <v>5.6027602430792305</v>
      </c>
      <c r="AC805">
        <v>0</v>
      </c>
      <c r="AD805">
        <v>72.515549632277043</v>
      </c>
      <c r="AE805">
        <v>156.64673255514373</v>
      </c>
    </row>
    <row r="806" spans="1:31" x14ac:dyDescent="0.25">
      <c r="A806">
        <v>2234803</v>
      </c>
      <c r="B806">
        <v>1</v>
      </c>
      <c r="C806" t="s">
        <v>81</v>
      </c>
      <c r="D806" t="s">
        <v>119</v>
      </c>
      <c r="E806" t="s">
        <v>132</v>
      </c>
      <c r="F806" t="s">
        <v>2583</v>
      </c>
      <c r="G806" t="s">
        <v>148</v>
      </c>
      <c r="H806" t="s">
        <v>135</v>
      </c>
      <c r="I806" t="s">
        <v>136</v>
      </c>
      <c r="J806" t="s">
        <v>137</v>
      </c>
      <c r="K806" t="s">
        <v>138</v>
      </c>
      <c r="L806" t="s">
        <v>2584</v>
      </c>
      <c r="M806" t="s">
        <v>2585</v>
      </c>
      <c r="N806">
        <v>1.6597222220000001</v>
      </c>
      <c r="O806">
        <v>0</v>
      </c>
      <c r="P806">
        <v>1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0.28964109503388891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0.28964109503388891</v>
      </c>
    </row>
    <row r="807" spans="1:31" x14ac:dyDescent="0.25">
      <c r="A807">
        <v>2234823</v>
      </c>
      <c r="B807">
        <v>1</v>
      </c>
      <c r="C807" t="s">
        <v>80</v>
      </c>
      <c r="D807" t="s">
        <v>99</v>
      </c>
      <c r="E807" t="s">
        <v>194</v>
      </c>
      <c r="F807" t="s">
        <v>2586</v>
      </c>
      <c r="G807" t="s">
        <v>1031</v>
      </c>
      <c r="H807" t="s">
        <v>135</v>
      </c>
      <c r="I807" t="s">
        <v>136</v>
      </c>
      <c r="J807" t="s">
        <v>137</v>
      </c>
      <c r="K807" t="s">
        <v>138</v>
      </c>
      <c r="L807" t="s">
        <v>2587</v>
      </c>
      <c r="M807" t="s">
        <v>2588</v>
      </c>
      <c r="N807">
        <v>1.8388888880000001</v>
      </c>
      <c r="O807">
        <v>0</v>
      </c>
      <c r="P807">
        <v>96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36.243871248572212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36.243871248572212</v>
      </c>
    </row>
    <row r="808" spans="1:31" x14ac:dyDescent="0.25">
      <c r="A808">
        <v>2234468</v>
      </c>
      <c r="B808">
        <v>1</v>
      </c>
      <c r="C808" t="s">
        <v>80</v>
      </c>
      <c r="D808" t="s">
        <v>105</v>
      </c>
      <c r="E808" t="s">
        <v>177</v>
      </c>
      <c r="F808" t="s">
        <v>2589</v>
      </c>
      <c r="G808" t="s">
        <v>143</v>
      </c>
      <c r="H808" t="s">
        <v>135</v>
      </c>
      <c r="I808" t="s">
        <v>136</v>
      </c>
      <c r="J808" t="s">
        <v>137</v>
      </c>
      <c r="K808" t="s">
        <v>144</v>
      </c>
      <c r="L808" t="s">
        <v>2590</v>
      </c>
      <c r="M808" t="s">
        <v>2591</v>
      </c>
      <c r="N808">
        <v>7.8152666660000003</v>
      </c>
      <c r="O808">
        <v>0</v>
      </c>
      <c r="P808">
        <v>22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49.020861609881742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49.020861609881742</v>
      </c>
    </row>
    <row r="809" spans="1:31" x14ac:dyDescent="0.25">
      <c r="A809">
        <v>2235032</v>
      </c>
      <c r="B809">
        <v>1</v>
      </c>
      <c r="C809" t="s">
        <v>80</v>
      </c>
      <c r="D809" t="s">
        <v>103</v>
      </c>
      <c r="E809" t="s">
        <v>132</v>
      </c>
      <c r="F809" t="s">
        <v>2592</v>
      </c>
      <c r="G809" t="s">
        <v>191</v>
      </c>
      <c r="H809" t="s">
        <v>135</v>
      </c>
      <c r="I809" t="s">
        <v>136</v>
      </c>
      <c r="J809" t="s">
        <v>137</v>
      </c>
      <c r="K809" t="s">
        <v>138</v>
      </c>
      <c r="L809" t="s">
        <v>2593</v>
      </c>
      <c r="M809" t="s">
        <v>2594</v>
      </c>
      <c r="N809">
        <v>0.65166666600000001</v>
      </c>
      <c r="O809">
        <v>0</v>
      </c>
      <c r="P809">
        <v>8</v>
      </c>
      <c r="Q809">
        <v>0</v>
      </c>
      <c r="R809">
        <v>0</v>
      </c>
      <c r="S809">
        <v>0</v>
      </c>
      <c r="T809">
        <v>2</v>
      </c>
      <c r="U809">
        <v>0</v>
      </c>
      <c r="V809">
        <v>0</v>
      </c>
      <c r="W809">
        <v>0</v>
      </c>
      <c r="X809">
        <v>2.3593589849582903</v>
      </c>
      <c r="Y809">
        <v>0</v>
      </c>
      <c r="Z809">
        <v>0</v>
      </c>
      <c r="AA809">
        <v>0</v>
      </c>
      <c r="AB809">
        <v>0.62362670971970446</v>
      </c>
      <c r="AC809">
        <v>0</v>
      </c>
      <c r="AD809">
        <v>0</v>
      </c>
      <c r="AE809">
        <v>2.9829856946779949</v>
      </c>
    </row>
    <row r="810" spans="1:31" x14ac:dyDescent="0.25">
      <c r="A810">
        <v>2234554</v>
      </c>
      <c r="B810">
        <v>1</v>
      </c>
      <c r="C810" t="s">
        <v>80</v>
      </c>
      <c r="D810" t="s">
        <v>100</v>
      </c>
      <c r="E810" t="s">
        <v>132</v>
      </c>
      <c r="F810" t="s">
        <v>2595</v>
      </c>
      <c r="G810" t="s">
        <v>148</v>
      </c>
      <c r="H810" t="s">
        <v>135</v>
      </c>
      <c r="I810" t="s">
        <v>136</v>
      </c>
      <c r="J810" t="s">
        <v>137</v>
      </c>
      <c r="K810" t="s">
        <v>138</v>
      </c>
      <c r="L810" t="s">
        <v>2596</v>
      </c>
      <c r="M810" t="s">
        <v>2597</v>
      </c>
      <c r="N810">
        <v>4.3269444439999996</v>
      </c>
      <c r="O810">
        <v>0</v>
      </c>
      <c r="P810">
        <v>1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1.1450875685103399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1.1450875685103399</v>
      </c>
    </row>
    <row r="811" spans="1:31" x14ac:dyDescent="0.25">
      <c r="A811">
        <v>2234531</v>
      </c>
      <c r="B811">
        <v>1</v>
      </c>
      <c r="C811" t="s">
        <v>80</v>
      </c>
      <c r="D811" t="s">
        <v>98</v>
      </c>
      <c r="E811" t="s">
        <v>182</v>
      </c>
      <c r="F811" t="s">
        <v>2598</v>
      </c>
      <c r="G811" t="s">
        <v>319</v>
      </c>
      <c r="H811" t="s">
        <v>163</v>
      </c>
      <c r="I811" t="s">
        <v>136</v>
      </c>
      <c r="J811" t="s">
        <v>137</v>
      </c>
      <c r="K811" t="s">
        <v>138</v>
      </c>
      <c r="L811" t="s">
        <v>2599</v>
      </c>
      <c r="M811" t="s">
        <v>2600</v>
      </c>
      <c r="N811">
        <v>1.638055555</v>
      </c>
      <c r="O811">
        <v>0</v>
      </c>
      <c r="P811">
        <v>0</v>
      </c>
      <c r="Q811">
        <v>0</v>
      </c>
      <c r="R811">
        <v>11</v>
      </c>
      <c r="S811">
        <v>0</v>
      </c>
      <c r="T811">
        <v>1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4.1015820821991795</v>
      </c>
      <c r="AA811">
        <v>0</v>
      </c>
      <c r="AB811">
        <v>3.1266170013051671</v>
      </c>
      <c r="AC811">
        <v>0</v>
      </c>
      <c r="AD811">
        <v>0</v>
      </c>
      <c r="AE811">
        <v>7.2281990835043466</v>
      </c>
    </row>
    <row r="812" spans="1:31" x14ac:dyDescent="0.25">
      <c r="A812">
        <v>2234631</v>
      </c>
      <c r="B812">
        <v>1</v>
      </c>
      <c r="C812" t="s">
        <v>80</v>
      </c>
      <c r="D812" t="s">
        <v>100</v>
      </c>
      <c r="E812" t="s">
        <v>182</v>
      </c>
      <c r="F812" t="s">
        <v>2601</v>
      </c>
      <c r="G812" t="s">
        <v>319</v>
      </c>
      <c r="H812" t="s">
        <v>163</v>
      </c>
      <c r="I812" t="s">
        <v>136</v>
      </c>
      <c r="J812" t="s">
        <v>137</v>
      </c>
      <c r="K812" t="s">
        <v>138</v>
      </c>
      <c r="L812" t="s">
        <v>2602</v>
      </c>
      <c r="M812" t="s">
        <v>2603</v>
      </c>
      <c r="N812">
        <v>2.818888888</v>
      </c>
      <c r="O812">
        <v>0</v>
      </c>
      <c r="P812">
        <v>34</v>
      </c>
      <c r="Q812">
        <v>0</v>
      </c>
      <c r="R812">
        <v>22</v>
      </c>
      <c r="S812">
        <v>0</v>
      </c>
      <c r="T812">
        <v>22</v>
      </c>
      <c r="U812">
        <v>0</v>
      </c>
      <c r="V812">
        <v>0</v>
      </c>
      <c r="W812">
        <v>0</v>
      </c>
      <c r="X812">
        <v>33.545609306467142</v>
      </c>
      <c r="Y812">
        <v>0</v>
      </c>
      <c r="Z812">
        <v>8.4383752043194171</v>
      </c>
      <c r="AA812">
        <v>0</v>
      </c>
      <c r="AB812">
        <v>51.599198800729354</v>
      </c>
      <c r="AC812">
        <v>0</v>
      </c>
      <c r="AD812">
        <v>0</v>
      </c>
      <c r="AE812">
        <v>93.58318331151591</v>
      </c>
    </row>
    <row r="813" spans="1:31" x14ac:dyDescent="0.25">
      <c r="A813">
        <v>2234508</v>
      </c>
      <c r="B813">
        <v>1</v>
      </c>
      <c r="C813" t="s">
        <v>81</v>
      </c>
      <c r="D813" t="s">
        <v>118</v>
      </c>
      <c r="E813" t="s">
        <v>161</v>
      </c>
      <c r="F813" t="s">
        <v>2604</v>
      </c>
      <c r="G813" t="s">
        <v>196</v>
      </c>
      <c r="H813" t="s">
        <v>163</v>
      </c>
      <c r="I813" t="s">
        <v>136</v>
      </c>
      <c r="J813" t="s">
        <v>137</v>
      </c>
      <c r="K813" t="s">
        <v>144</v>
      </c>
      <c r="L813" t="s">
        <v>2605</v>
      </c>
      <c r="M813" t="s">
        <v>2606</v>
      </c>
      <c r="N813">
        <v>2.8870100000000001</v>
      </c>
      <c r="O813">
        <v>0</v>
      </c>
      <c r="P813">
        <v>224</v>
      </c>
      <c r="Q813">
        <v>0</v>
      </c>
      <c r="R813">
        <v>4</v>
      </c>
      <c r="S813">
        <v>0</v>
      </c>
      <c r="T813">
        <v>15</v>
      </c>
      <c r="U813">
        <v>0</v>
      </c>
      <c r="V813">
        <v>0</v>
      </c>
      <c r="W813">
        <v>0</v>
      </c>
      <c r="X813">
        <v>188.42838102484438</v>
      </c>
      <c r="Y813">
        <v>0</v>
      </c>
      <c r="Z813">
        <v>0.10848748133723889</v>
      </c>
      <c r="AA813">
        <v>0</v>
      </c>
      <c r="AB813">
        <v>11.768423554207041</v>
      </c>
      <c r="AC813">
        <v>0</v>
      </c>
      <c r="AD813">
        <v>0</v>
      </c>
      <c r="AE813">
        <v>200.30529206038867</v>
      </c>
    </row>
    <row r="814" spans="1:31" x14ac:dyDescent="0.25">
      <c r="A814">
        <v>2234385</v>
      </c>
      <c r="B814">
        <v>1</v>
      </c>
      <c r="C814" t="s">
        <v>81</v>
      </c>
      <c r="D814" t="s">
        <v>117</v>
      </c>
      <c r="E814" t="s">
        <v>132</v>
      </c>
      <c r="F814" t="s">
        <v>2607</v>
      </c>
      <c r="G814" t="s">
        <v>148</v>
      </c>
      <c r="H814" t="s">
        <v>135</v>
      </c>
      <c r="I814" t="s">
        <v>136</v>
      </c>
      <c r="J814" t="s">
        <v>137</v>
      </c>
      <c r="K814" t="s">
        <v>138</v>
      </c>
      <c r="L814" t="s">
        <v>2608</v>
      </c>
      <c r="M814" t="s">
        <v>2609</v>
      </c>
      <c r="N814">
        <v>2.360833333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1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3.4680725343856249</v>
      </c>
      <c r="AC814">
        <v>0</v>
      </c>
      <c r="AD814">
        <v>0</v>
      </c>
      <c r="AE814">
        <v>3.4680725343856249</v>
      </c>
    </row>
    <row r="815" spans="1:31" x14ac:dyDescent="0.25">
      <c r="A815">
        <v>2235049</v>
      </c>
      <c r="B815">
        <v>1</v>
      </c>
      <c r="C815" t="s">
        <v>80</v>
      </c>
      <c r="D815" t="s">
        <v>96</v>
      </c>
      <c r="E815" t="s">
        <v>141</v>
      </c>
      <c r="F815" t="s">
        <v>2610</v>
      </c>
      <c r="G815" t="s">
        <v>187</v>
      </c>
      <c r="H815" t="s">
        <v>135</v>
      </c>
      <c r="I815" t="s">
        <v>136</v>
      </c>
      <c r="J815" t="s">
        <v>137</v>
      </c>
      <c r="K815" t="s">
        <v>138</v>
      </c>
      <c r="L815" t="s">
        <v>2611</v>
      </c>
      <c r="M815" t="s">
        <v>2612</v>
      </c>
      <c r="N815">
        <v>1.1174999999999999</v>
      </c>
      <c r="O815">
        <v>0</v>
      </c>
      <c r="P815">
        <v>80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29.84344636888062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29.84344636888062</v>
      </c>
    </row>
    <row r="816" spans="1:31" x14ac:dyDescent="0.25">
      <c r="A816">
        <v>2234491</v>
      </c>
      <c r="B816">
        <v>1</v>
      </c>
      <c r="C816" t="s">
        <v>81</v>
      </c>
      <c r="D816" t="s">
        <v>123</v>
      </c>
      <c r="E816" t="s">
        <v>273</v>
      </c>
      <c r="F816" t="s">
        <v>2613</v>
      </c>
      <c r="G816" t="s">
        <v>174</v>
      </c>
      <c r="H816" t="s">
        <v>163</v>
      </c>
      <c r="I816" t="s">
        <v>136</v>
      </c>
      <c r="J816" t="s">
        <v>137</v>
      </c>
      <c r="K816" t="s">
        <v>138</v>
      </c>
      <c r="L816" t="s">
        <v>2614</v>
      </c>
      <c r="M816" t="s">
        <v>2615</v>
      </c>
      <c r="N816">
        <v>1.095</v>
      </c>
      <c r="O816">
        <v>0</v>
      </c>
      <c r="P816">
        <v>1191</v>
      </c>
      <c r="Q816">
        <v>29</v>
      </c>
      <c r="R816">
        <v>204</v>
      </c>
      <c r="S816">
        <v>5</v>
      </c>
      <c r="T816">
        <v>140</v>
      </c>
      <c r="U816">
        <v>0</v>
      </c>
      <c r="V816">
        <v>1</v>
      </c>
      <c r="W816">
        <v>0</v>
      </c>
      <c r="X816">
        <v>150.6192515365552</v>
      </c>
      <c r="Y816">
        <v>3.7415295266731201</v>
      </c>
      <c r="Z816">
        <v>31.757364001952258</v>
      </c>
      <c r="AA816">
        <v>20.062071720203189</v>
      </c>
      <c r="AB816">
        <v>84.825977861701446</v>
      </c>
      <c r="AC816">
        <v>0</v>
      </c>
      <c r="AD816">
        <v>2.5686726909883202</v>
      </c>
      <c r="AE816">
        <v>293.57486733807355</v>
      </c>
    </row>
    <row r="817" spans="1:31" x14ac:dyDescent="0.25">
      <c r="A817">
        <v>2234408</v>
      </c>
      <c r="B817">
        <v>1</v>
      </c>
      <c r="C817" t="s">
        <v>80</v>
      </c>
      <c r="D817" t="s">
        <v>99</v>
      </c>
      <c r="E817" t="s">
        <v>194</v>
      </c>
      <c r="F817" t="s">
        <v>1972</v>
      </c>
      <c r="G817" t="s">
        <v>472</v>
      </c>
      <c r="H817" t="s">
        <v>135</v>
      </c>
      <c r="I817" t="s">
        <v>136</v>
      </c>
      <c r="J817" t="s">
        <v>137</v>
      </c>
      <c r="K817" t="s">
        <v>138</v>
      </c>
      <c r="L817" t="s">
        <v>2616</v>
      </c>
      <c r="M817" t="s">
        <v>2617</v>
      </c>
      <c r="N817">
        <v>4.2666666659999999</v>
      </c>
      <c r="O817">
        <v>0</v>
      </c>
      <c r="P817">
        <v>15</v>
      </c>
      <c r="Q817">
        <v>0</v>
      </c>
      <c r="R817">
        <v>0</v>
      </c>
      <c r="S817">
        <v>0</v>
      </c>
      <c r="T817">
        <v>2</v>
      </c>
      <c r="U817">
        <v>0</v>
      </c>
      <c r="V817">
        <v>0</v>
      </c>
      <c r="W817">
        <v>0</v>
      </c>
      <c r="X817">
        <v>20.311020286935943</v>
      </c>
      <c r="Y817">
        <v>0</v>
      </c>
      <c r="Z817">
        <v>0</v>
      </c>
      <c r="AA817">
        <v>0</v>
      </c>
      <c r="AB817">
        <v>15.725562463136665</v>
      </c>
      <c r="AC817">
        <v>0</v>
      </c>
      <c r="AD817">
        <v>0</v>
      </c>
      <c r="AE817">
        <v>36.036582750072611</v>
      </c>
    </row>
    <row r="818" spans="1:31" x14ac:dyDescent="0.25">
      <c r="A818">
        <v>2234740</v>
      </c>
      <c r="B818">
        <v>1</v>
      </c>
      <c r="C818" t="s">
        <v>80</v>
      </c>
      <c r="D818" t="s">
        <v>100</v>
      </c>
      <c r="E818" t="s">
        <v>161</v>
      </c>
      <c r="F818" t="s">
        <v>2618</v>
      </c>
      <c r="G818" t="s">
        <v>319</v>
      </c>
      <c r="H818" t="s">
        <v>163</v>
      </c>
      <c r="I818" t="s">
        <v>136</v>
      </c>
      <c r="J818" t="s">
        <v>137</v>
      </c>
      <c r="K818" t="s">
        <v>138</v>
      </c>
      <c r="L818" t="s">
        <v>2619</v>
      </c>
      <c r="M818" t="s">
        <v>2620</v>
      </c>
      <c r="N818">
        <v>1.663611111</v>
      </c>
      <c r="O818">
        <v>0</v>
      </c>
      <c r="P818">
        <v>0</v>
      </c>
      <c r="Q818">
        <v>0</v>
      </c>
      <c r="R818">
        <v>0</v>
      </c>
      <c r="S818">
        <v>1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72.886243271604627</v>
      </c>
      <c r="AB818">
        <v>0</v>
      </c>
      <c r="AC818">
        <v>0</v>
      </c>
      <c r="AD818">
        <v>0</v>
      </c>
      <c r="AE818">
        <v>72.886243271604627</v>
      </c>
    </row>
    <row r="819" spans="1:31" x14ac:dyDescent="0.25">
      <c r="A819">
        <v>2234800</v>
      </c>
      <c r="B819">
        <v>1</v>
      </c>
      <c r="C819" t="s">
        <v>80</v>
      </c>
      <c r="D819" t="s">
        <v>94</v>
      </c>
      <c r="E819" t="s">
        <v>273</v>
      </c>
      <c r="F819" t="s">
        <v>2621</v>
      </c>
      <c r="G819" t="s">
        <v>174</v>
      </c>
      <c r="H819" t="s">
        <v>163</v>
      </c>
      <c r="I819" t="s">
        <v>136</v>
      </c>
      <c r="J819" t="s">
        <v>137</v>
      </c>
      <c r="K819" t="s">
        <v>138</v>
      </c>
      <c r="L819" t="s">
        <v>2622</v>
      </c>
      <c r="M819" t="s">
        <v>2623</v>
      </c>
      <c r="N819">
        <v>0.66722222200000003</v>
      </c>
      <c r="O819">
        <v>0</v>
      </c>
      <c r="P819">
        <v>1</v>
      </c>
      <c r="Q819">
        <v>9</v>
      </c>
      <c r="R819">
        <v>156</v>
      </c>
      <c r="S819">
        <v>1</v>
      </c>
      <c r="T819">
        <v>15</v>
      </c>
      <c r="U819">
        <v>0</v>
      </c>
      <c r="V819">
        <v>0</v>
      </c>
      <c r="W819">
        <v>0</v>
      </c>
      <c r="X819">
        <v>0.43148555719276005</v>
      </c>
      <c r="Y819">
        <v>2.05760995572335</v>
      </c>
      <c r="Z819">
        <v>108.79329213490155</v>
      </c>
      <c r="AA819">
        <v>0.89987481998201391</v>
      </c>
      <c r="AB819">
        <v>13.098981305237437</v>
      </c>
      <c r="AC819">
        <v>0</v>
      </c>
      <c r="AD819">
        <v>0</v>
      </c>
      <c r="AE819">
        <v>125.28124377303712</v>
      </c>
    </row>
    <row r="820" spans="1:31" x14ac:dyDescent="0.25">
      <c r="A820">
        <v>2234992</v>
      </c>
      <c r="B820">
        <v>1</v>
      </c>
      <c r="C820" t="s">
        <v>80</v>
      </c>
      <c r="D820" t="s">
        <v>94</v>
      </c>
      <c r="E820" t="s">
        <v>273</v>
      </c>
      <c r="F820" t="s">
        <v>2624</v>
      </c>
      <c r="G820" t="s">
        <v>174</v>
      </c>
      <c r="H820" t="s">
        <v>163</v>
      </c>
      <c r="I820" t="s">
        <v>136</v>
      </c>
      <c r="J820" t="s">
        <v>137</v>
      </c>
      <c r="K820" t="s">
        <v>138</v>
      </c>
      <c r="L820" t="s">
        <v>2625</v>
      </c>
      <c r="M820" t="s">
        <v>2626</v>
      </c>
      <c r="N820">
        <v>1.8402777770000001</v>
      </c>
      <c r="O820">
        <v>0</v>
      </c>
      <c r="P820">
        <v>200</v>
      </c>
      <c r="Q820">
        <v>0</v>
      </c>
      <c r="R820">
        <v>5</v>
      </c>
      <c r="S820">
        <v>0</v>
      </c>
      <c r="T820">
        <v>7</v>
      </c>
      <c r="U820">
        <v>0</v>
      </c>
      <c r="V820">
        <v>0</v>
      </c>
      <c r="W820">
        <v>0</v>
      </c>
      <c r="X820">
        <v>32.689414827947218</v>
      </c>
      <c r="Y820">
        <v>0</v>
      </c>
      <c r="Z820">
        <v>1.2917532030407666</v>
      </c>
      <c r="AA820">
        <v>0</v>
      </c>
      <c r="AB820">
        <v>2.1383571600457225</v>
      </c>
      <c r="AC820">
        <v>0</v>
      </c>
      <c r="AD820">
        <v>0</v>
      </c>
      <c r="AE820">
        <v>36.119525191033709</v>
      </c>
    </row>
    <row r="821" spans="1:31" x14ac:dyDescent="0.25">
      <c r="A821">
        <v>2234345</v>
      </c>
      <c r="B821">
        <v>1</v>
      </c>
      <c r="C821" t="s">
        <v>81</v>
      </c>
      <c r="D821" t="s">
        <v>112</v>
      </c>
      <c r="E821" t="s">
        <v>177</v>
      </c>
      <c r="F821" t="s">
        <v>2627</v>
      </c>
      <c r="G821" t="s">
        <v>235</v>
      </c>
      <c r="H821" t="s">
        <v>135</v>
      </c>
      <c r="I821" t="s">
        <v>136</v>
      </c>
      <c r="J821" t="s">
        <v>137</v>
      </c>
      <c r="K821" t="s">
        <v>138</v>
      </c>
      <c r="L821" t="s">
        <v>2628</v>
      </c>
      <c r="M821" t="s">
        <v>2629</v>
      </c>
      <c r="N821">
        <v>1.7483333329999999</v>
      </c>
      <c r="O821">
        <v>0</v>
      </c>
      <c r="P821">
        <v>63</v>
      </c>
      <c r="Q821">
        <v>0</v>
      </c>
      <c r="R821">
        <v>0</v>
      </c>
      <c r="S821">
        <v>0</v>
      </c>
      <c r="T821">
        <v>62</v>
      </c>
      <c r="U821">
        <v>0</v>
      </c>
      <c r="V821">
        <v>0</v>
      </c>
      <c r="W821">
        <v>0</v>
      </c>
      <c r="X821">
        <v>15.338914675680813</v>
      </c>
      <c r="Y821">
        <v>0</v>
      </c>
      <c r="Z821">
        <v>0</v>
      </c>
      <c r="AA821">
        <v>0</v>
      </c>
      <c r="AB821">
        <v>35.258666414806761</v>
      </c>
      <c r="AC821">
        <v>0</v>
      </c>
      <c r="AD821">
        <v>0</v>
      </c>
      <c r="AE821">
        <v>50.597581090487573</v>
      </c>
    </row>
    <row r="822" spans="1:31" x14ac:dyDescent="0.25">
      <c r="A822">
        <v>2234886</v>
      </c>
      <c r="B822">
        <v>1</v>
      </c>
      <c r="C822" t="s">
        <v>80</v>
      </c>
      <c r="D822" t="s">
        <v>97</v>
      </c>
      <c r="E822" t="s">
        <v>182</v>
      </c>
      <c r="F822" t="s">
        <v>2630</v>
      </c>
      <c r="G822" t="s">
        <v>2631</v>
      </c>
      <c r="H822" t="s">
        <v>163</v>
      </c>
      <c r="I822" t="s">
        <v>136</v>
      </c>
      <c r="J822" t="s">
        <v>137</v>
      </c>
      <c r="K822" t="s">
        <v>138</v>
      </c>
      <c r="L822" t="s">
        <v>2632</v>
      </c>
      <c r="M822" t="s">
        <v>2633</v>
      </c>
      <c r="N822">
        <v>2.4213888880000001</v>
      </c>
      <c r="O822">
        <v>0</v>
      </c>
      <c r="P822">
        <v>139</v>
      </c>
      <c r="Q822">
        <v>0</v>
      </c>
      <c r="R822">
        <v>0</v>
      </c>
      <c r="S822">
        <v>0</v>
      </c>
      <c r="T822">
        <v>5</v>
      </c>
      <c r="U822">
        <v>0</v>
      </c>
      <c r="V822">
        <v>0</v>
      </c>
      <c r="W822">
        <v>0</v>
      </c>
      <c r="X822">
        <v>517.91015308616443</v>
      </c>
      <c r="Y822">
        <v>0</v>
      </c>
      <c r="Z822">
        <v>0</v>
      </c>
      <c r="AA822">
        <v>0</v>
      </c>
      <c r="AB822">
        <v>15.933772915191922</v>
      </c>
      <c r="AC822">
        <v>0</v>
      </c>
      <c r="AD822">
        <v>0</v>
      </c>
      <c r="AE822">
        <v>533.84392600135629</v>
      </c>
    </row>
    <row r="823" spans="1:31" x14ac:dyDescent="0.25">
      <c r="A823">
        <v>2234402</v>
      </c>
      <c r="B823">
        <v>1</v>
      </c>
      <c r="C823" t="s">
        <v>80</v>
      </c>
      <c r="D823" t="s">
        <v>99</v>
      </c>
      <c r="E823" t="s">
        <v>194</v>
      </c>
      <c r="F823" t="s">
        <v>2634</v>
      </c>
      <c r="G823" t="s">
        <v>179</v>
      </c>
      <c r="H823" t="s">
        <v>135</v>
      </c>
      <c r="I823" t="s">
        <v>136</v>
      </c>
      <c r="J823" t="s">
        <v>137</v>
      </c>
      <c r="K823" t="s">
        <v>138</v>
      </c>
      <c r="L823" t="s">
        <v>1621</v>
      </c>
      <c r="M823" t="s">
        <v>2635</v>
      </c>
      <c r="N823">
        <v>2.3822222219999998</v>
      </c>
      <c r="O823">
        <v>0</v>
      </c>
      <c r="P823">
        <v>42</v>
      </c>
      <c r="Q823">
        <v>0</v>
      </c>
      <c r="R823">
        <v>0</v>
      </c>
      <c r="S823">
        <v>0</v>
      </c>
      <c r="T823">
        <v>4</v>
      </c>
      <c r="U823">
        <v>0</v>
      </c>
      <c r="V823">
        <v>0</v>
      </c>
      <c r="W823">
        <v>0</v>
      </c>
      <c r="X823">
        <v>13.6639847002241</v>
      </c>
      <c r="Y823">
        <v>0</v>
      </c>
      <c r="Z823">
        <v>0</v>
      </c>
      <c r="AA823">
        <v>0</v>
      </c>
      <c r="AB823">
        <v>2.5895336432888993</v>
      </c>
      <c r="AC823">
        <v>0</v>
      </c>
      <c r="AD823">
        <v>0</v>
      </c>
      <c r="AE823">
        <v>16.253518343513001</v>
      </c>
    </row>
    <row r="824" spans="1:31" x14ac:dyDescent="0.25">
      <c r="A824">
        <v>2234591</v>
      </c>
      <c r="B824">
        <v>1</v>
      </c>
      <c r="C824" t="s">
        <v>80</v>
      </c>
      <c r="D824" t="s">
        <v>104</v>
      </c>
      <c r="E824" t="s">
        <v>194</v>
      </c>
      <c r="F824" t="s">
        <v>2636</v>
      </c>
      <c r="G824" t="s">
        <v>1031</v>
      </c>
      <c r="H824" t="s">
        <v>135</v>
      </c>
      <c r="I824" t="s">
        <v>136</v>
      </c>
      <c r="J824" t="s">
        <v>137</v>
      </c>
      <c r="K824" t="s">
        <v>138</v>
      </c>
      <c r="L824" t="s">
        <v>2637</v>
      </c>
      <c r="M824" t="s">
        <v>2638</v>
      </c>
      <c r="N824">
        <v>1.229166666</v>
      </c>
      <c r="O824">
        <v>0</v>
      </c>
      <c r="P824">
        <v>3</v>
      </c>
      <c r="Q824">
        <v>0</v>
      </c>
      <c r="R824">
        <v>2</v>
      </c>
      <c r="S824">
        <v>0</v>
      </c>
      <c r="T824">
        <v>1</v>
      </c>
      <c r="U824">
        <v>0</v>
      </c>
      <c r="V824">
        <v>0</v>
      </c>
      <c r="W824">
        <v>0</v>
      </c>
      <c r="X824">
        <v>0.62023792849457826</v>
      </c>
      <c r="Y824">
        <v>0</v>
      </c>
      <c r="Z824">
        <v>0.67067574048475009</v>
      </c>
      <c r="AA824">
        <v>0</v>
      </c>
      <c r="AB824">
        <v>2.306116810396083</v>
      </c>
      <c r="AC824">
        <v>0</v>
      </c>
      <c r="AD824">
        <v>0</v>
      </c>
      <c r="AE824">
        <v>3.5970304793754115</v>
      </c>
    </row>
    <row r="825" spans="1:31" x14ac:dyDescent="0.25">
      <c r="A825">
        <v>2235092</v>
      </c>
      <c r="B825">
        <v>1</v>
      </c>
      <c r="C825" t="s">
        <v>80</v>
      </c>
      <c r="D825" t="s">
        <v>105</v>
      </c>
      <c r="E825" t="s">
        <v>182</v>
      </c>
      <c r="F825" t="s">
        <v>2639</v>
      </c>
      <c r="G825" t="s">
        <v>319</v>
      </c>
      <c r="H825" t="s">
        <v>163</v>
      </c>
      <c r="I825" t="s">
        <v>136</v>
      </c>
      <c r="J825" t="s">
        <v>137</v>
      </c>
      <c r="K825" t="s">
        <v>138</v>
      </c>
      <c r="L825" t="s">
        <v>2640</v>
      </c>
      <c r="M825" t="s">
        <v>2641</v>
      </c>
      <c r="N825">
        <v>10.346111111000001</v>
      </c>
      <c r="O825">
        <v>0</v>
      </c>
      <c r="P825">
        <v>286</v>
      </c>
      <c r="Q825">
        <v>0</v>
      </c>
      <c r="R825">
        <v>7</v>
      </c>
      <c r="S825">
        <v>0</v>
      </c>
      <c r="T825">
        <v>32</v>
      </c>
      <c r="U825">
        <v>0</v>
      </c>
      <c r="V825">
        <v>0</v>
      </c>
      <c r="W825">
        <v>0</v>
      </c>
      <c r="X825">
        <v>536.44022854761124</v>
      </c>
      <c r="Y825">
        <v>0</v>
      </c>
      <c r="Z825">
        <v>2.8237878666578768</v>
      </c>
      <c r="AA825">
        <v>0</v>
      </c>
      <c r="AB825">
        <v>120.53600973581744</v>
      </c>
      <c r="AC825">
        <v>0</v>
      </c>
      <c r="AD825">
        <v>0</v>
      </c>
      <c r="AE825">
        <v>659.80002615008652</v>
      </c>
    </row>
    <row r="826" spans="1:31" x14ac:dyDescent="0.25">
      <c r="A826">
        <v>2235069</v>
      </c>
      <c r="B826">
        <v>1</v>
      </c>
      <c r="C826" t="s">
        <v>80</v>
      </c>
      <c r="D826" t="s">
        <v>99</v>
      </c>
      <c r="E826" t="s">
        <v>194</v>
      </c>
      <c r="F826" t="s">
        <v>2642</v>
      </c>
      <c r="G826" t="s">
        <v>179</v>
      </c>
      <c r="H826" t="s">
        <v>135</v>
      </c>
      <c r="I826" t="s">
        <v>136</v>
      </c>
      <c r="J826" t="s">
        <v>137</v>
      </c>
      <c r="K826" t="s">
        <v>138</v>
      </c>
      <c r="L826" t="s">
        <v>2643</v>
      </c>
      <c r="M826" t="s">
        <v>2644</v>
      </c>
      <c r="N826">
        <v>10.794444444</v>
      </c>
      <c r="O826">
        <v>0</v>
      </c>
      <c r="P826">
        <v>47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86.920752478056343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86.920752478056343</v>
      </c>
    </row>
    <row r="827" spans="1:31" x14ac:dyDescent="0.25">
      <c r="A827">
        <v>2234777</v>
      </c>
      <c r="B827">
        <v>1</v>
      </c>
      <c r="C827" t="s">
        <v>80</v>
      </c>
      <c r="D827" t="s">
        <v>96</v>
      </c>
      <c r="E827" t="s">
        <v>132</v>
      </c>
      <c r="F827" t="s">
        <v>2645</v>
      </c>
      <c r="G827" t="s">
        <v>148</v>
      </c>
      <c r="H827" t="s">
        <v>135</v>
      </c>
      <c r="I827" t="s">
        <v>136</v>
      </c>
      <c r="J827" t="s">
        <v>137</v>
      </c>
      <c r="K827" t="s">
        <v>138</v>
      </c>
      <c r="L827" t="s">
        <v>2646</v>
      </c>
      <c r="M827" t="s">
        <v>2647</v>
      </c>
      <c r="N827">
        <v>4.3449999999999998</v>
      </c>
      <c r="O827">
        <v>0</v>
      </c>
      <c r="P827">
        <v>1</v>
      </c>
      <c r="Q827">
        <v>0</v>
      </c>
      <c r="R827">
        <v>0</v>
      </c>
      <c r="S827">
        <v>0</v>
      </c>
      <c r="T827">
        <v>1</v>
      </c>
      <c r="U827">
        <v>0</v>
      </c>
      <c r="V827">
        <v>0</v>
      </c>
      <c r="W827">
        <v>0</v>
      </c>
      <c r="X827">
        <v>6.3745457772231511</v>
      </c>
      <c r="Y827">
        <v>0</v>
      </c>
      <c r="Z827">
        <v>0</v>
      </c>
      <c r="AA827">
        <v>0</v>
      </c>
      <c r="AB827">
        <v>0.29364172664763999</v>
      </c>
      <c r="AC827">
        <v>0</v>
      </c>
      <c r="AD827">
        <v>0</v>
      </c>
      <c r="AE827">
        <v>6.668187503870791</v>
      </c>
    </row>
    <row r="828" spans="1:31" x14ac:dyDescent="0.25">
      <c r="A828">
        <v>2234949</v>
      </c>
      <c r="B828">
        <v>1</v>
      </c>
      <c r="C828" t="s">
        <v>80</v>
      </c>
      <c r="D828" t="s">
        <v>94</v>
      </c>
      <c r="E828" t="s">
        <v>132</v>
      </c>
      <c r="F828" t="s">
        <v>2648</v>
      </c>
      <c r="G828" t="s">
        <v>148</v>
      </c>
      <c r="H828" t="s">
        <v>135</v>
      </c>
      <c r="I828" t="s">
        <v>136</v>
      </c>
      <c r="J828" t="s">
        <v>137</v>
      </c>
      <c r="K828" t="s">
        <v>138</v>
      </c>
      <c r="L828" t="s">
        <v>2649</v>
      </c>
      <c r="M828" t="s">
        <v>2650</v>
      </c>
      <c r="N828">
        <v>1.8133333330000001</v>
      </c>
      <c r="O828">
        <v>0</v>
      </c>
      <c r="P828">
        <v>1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0.25609853162722113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0.25609853162722113</v>
      </c>
    </row>
    <row r="829" spans="1:31" x14ac:dyDescent="0.25">
      <c r="A829">
        <v>2234906</v>
      </c>
      <c r="B829">
        <v>1</v>
      </c>
      <c r="C829" t="s">
        <v>81</v>
      </c>
      <c r="D829" t="s">
        <v>122</v>
      </c>
      <c r="E829" t="s">
        <v>132</v>
      </c>
      <c r="F829" t="s">
        <v>2651</v>
      </c>
      <c r="G829" t="s">
        <v>148</v>
      </c>
      <c r="H829" t="s">
        <v>135</v>
      </c>
      <c r="I829" t="s">
        <v>136</v>
      </c>
      <c r="J829" t="s">
        <v>137</v>
      </c>
      <c r="K829" t="s">
        <v>138</v>
      </c>
      <c r="L829" t="s">
        <v>2652</v>
      </c>
      <c r="M829" t="s">
        <v>2653</v>
      </c>
      <c r="N829">
        <v>2.5386111109999998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1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</row>
    <row r="830" spans="1:31" x14ac:dyDescent="0.25">
      <c r="A830">
        <v>2234657</v>
      </c>
      <c r="B830">
        <v>1</v>
      </c>
      <c r="C830" t="s">
        <v>81</v>
      </c>
      <c r="D830" t="s">
        <v>121</v>
      </c>
      <c r="E830" t="s">
        <v>194</v>
      </c>
      <c r="F830" t="s">
        <v>2654</v>
      </c>
      <c r="G830" t="s">
        <v>179</v>
      </c>
      <c r="H830" t="s">
        <v>135</v>
      </c>
      <c r="I830" t="s">
        <v>136</v>
      </c>
      <c r="J830" t="s">
        <v>137</v>
      </c>
      <c r="K830" t="s">
        <v>138</v>
      </c>
      <c r="L830" t="s">
        <v>2655</v>
      </c>
      <c r="M830" t="s">
        <v>2656</v>
      </c>
      <c r="N830">
        <v>2.3152777769999999</v>
      </c>
      <c r="O830">
        <v>0</v>
      </c>
      <c r="P830">
        <v>11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2.2545506273730846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2.2545506273730846</v>
      </c>
    </row>
    <row r="831" spans="1:31" x14ac:dyDescent="0.25">
      <c r="A831">
        <v>2234763</v>
      </c>
      <c r="B831">
        <v>1</v>
      </c>
      <c r="C831" t="s">
        <v>81</v>
      </c>
      <c r="D831" t="s">
        <v>127</v>
      </c>
      <c r="E831" t="s">
        <v>194</v>
      </c>
      <c r="F831" t="s">
        <v>2657</v>
      </c>
      <c r="G831" t="s">
        <v>390</v>
      </c>
      <c r="H831" t="s">
        <v>135</v>
      </c>
      <c r="I831" t="s">
        <v>136</v>
      </c>
      <c r="J831" t="s">
        <v>137</v>
      </c>
      <c r="K831" t="s">
        <v>138</v>
      </c>
      <c r="L831" t="s">
        <v>2658</v>
      </c>
      <c r="M831" t="s">
        <v>2659</v>
      </c>
      <c r="N831">
        <v>1.8036111109999999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2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2.881023149750856</v>
      </c>
      <c r="AC831">
        <v>0</v>
      </c>
      <c r="AD831">
        <v>0</v>
      </c>
      <c r="AE831">
        <v>2.881023149750856</v>
      </c>
    </row>
    <row r="832" spans="1:31" x14ac:dyDescent="0.25">
      <c r="A832">
        <v>2234465</v>
      </c>
      <c r="B832">
        <v>1</v>
      </c>
      <c r="C832" t="s">
        <v>81</v>
      </c>
      <c r="D832" t="s">
        <v>120</v>
      </c>
      <c r="E832" t="s">
        <v>141</v>
      </c>
      <c r="F832" t="s">
        <v>2660</v>
      </c>
      <c r="G832" t="s">
        <v>143</v>
      </c>
      <c r="H832" t="s">
        <v>135</v>
      </c>
      <c r="I832" t="s">
        <v>136</v>
      </c>
      <c r="J832" t="s">
        <v>137</v>
      </c>
      <c r="K832" t="s">
        <v>144</v>
      </c>
      <c r="L832" t="s">
        <v>2661</v>
      </c>
      <c r="M832" t="s">
        <v>2662</v>
      </c>
      <c r="N832">
        <v>2.719632222</v>
      </c>
      <c r="O832">
        <v>0</v>
      </c>
      <c r="P832">
        <v>93</v>
      </c>
      <c r="Q832">
        <v>0</v>
      </c>
      <c r="R832">
        <v>3</v>
      </c>
      <c r="S832">
        <v>0</v>
      </c>
      <c r="T832">
        <v>5</v>
      </c>
      <c r="U832">
        <v>0</v>
      </c>
      <c r="V832">
        <v>0</v>
      </c>
      <c r="W832">
        <v>0</v>
      </c>
      <c r="X832">
        <v>44.47679394964527</v>
      </c>
      <c r="Y832">
        <v>0</v>
      </c>
      <c r="Z832">
        <v>8.1847842476399993E-2</v>
      </c>
      <c r="AA832">
        <v>0</v>
      </c>
      <c r="AB832">
        <v>7.8372648720771991</v>
      </c>
      <c r="AC832">
        <v>0</v>
      </c>
      <c r="AD832">
        <v>0</v>
      </c>
      <c r="AE832">
        <v>52.395906664198868</v>
      </c>
    </row>
    <row r="833" spans="1:31" x14ac:dyDescent="0.25">
      <c r="A833">
        <v>2234820</v>
      </c>
      <c r="B833">
        <v>1</v>
      </c>
      <c r="C833" t="s">
        <v>80</v>
      </c>
      <c r="D833" t="s">
        <v>99</v>
      </c>
      <c r="E833" t="s">
        <v>132</v>
      </c>
      <c r="F833" t="s">
        <v>2663</v>
      </c>
      <c r="G833" t="s">
        <v>148</v>
      </c>
      <c r="H833" t="s">
        <v>135</v>
      </c>
      <c r="I833" t="s">
        <v>136</v>
      </c>
      <c r="J833" t="s">
        <v>137</v>
      </c>
      <c r="K833" t="s">
        <v>138</v>
      </c>
      <c r="L833" t="s">
        <v>2664</v>
      </c>
      <c r="M833" t="s">
        <v>2665</v>
      </c>
      <c r="N833">
        <v>2.3058333329999998</v>
      </c>
      <c r="O833">
        <v>0</v>
      </c>
      <c r="P833">
        <v>0</v>
      </c>
      <c r="Q833">
        <v>0</v>
      </c>
      <c r="R833">
        <v>1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8.6669078921156661E-2</v>
      </c>
      <c r="AA833">
        <v>0</v>
      </c>
      <c r="AB833">
        <v>0</v>
      </c>
      <c r="AC833">
        <v>0</v>
      </c>
      <c r="AD833">
        <v>0</v>
      </c>
      <c r="AE833">
        <v>8.6669078921156661E-2</v>
      </c>
    </row>
    <row r="834" spans="1:31" x14ac:dyDescent="0.25">
      <c r="A834">
        <v>2234720</v>
      </c>
      <c r="B834">
        <v>1</v>
      </c>
      <c r="C834" t="s">
        <v>81</v>
      </c>
      <c r="D834" t="s">
        <v>113</v>
      </c>
      <c r="E834" t="s">
        <v>194</v>
      </c>
      <c r="F834" t="s">
        <v>2666</v>
      </c>
      <c r="G834" t="s">
        <v>235</v>
      </c>
      <c r="H834" t="s">
        <v>135</v>
      </c>
      <c r="I834" t="s">
        <v>136</v>
      </c>
      <c r="J834" t="s">
        <v>137</v>
      </c>
      <c r="K834" t="s">
        <v>138</v>
      </c>
      <c r="L834" t="s">
        <v>2667</v>
      </c>
      <c r="M834" t="s">
        <v>2668</v>
      </c>
      <c r="N834">
        <v>4.3488888880000003</v>
      </c>
      <c r="O834">
        <v>0</v>
      </c>
      <c r="P834">
        <v>139</v>
      </c>
      <c r="Q834">
        <v>0</v>
      </c>
      <c r="R834">
        <v>0</v>
      </c>
      <c r="S834">
        <v>0</v>
      </c>
      <c r="T834">
        <v>16</v>
      </c>
      <c r="U834">
        <v>0</v>
      </c>
      <c r="V834">
        <v>0</v>
      </c>
      <c r="W834">
        <v>0</v>
      </c>
      <c r="X834">
        <v>170.2419404507298</v>
      </c>
      <c r="Y834">
        <v>0</v>
      </c>
      <c r="Z834">
        <v>0</v>
      </c>
      <c r="AA834">
        <v>0</v>
      </c>
      <c r="AB834">
        <v>353.76486962550632</v>
      </c>
      <c r="AC834">
        <v>0</v>
      </c>
      <c r="AD834">
        <v>0</v>
      </c>
      <c r="AE834">
        <v>524.00681007623609</v>
      </c>
    </row>
    <row r="835" spans="1:31" x14ac:dyDescent="0.25">
      <c r="A835">
        <v>2234471</v>
      </c>
      <c r="B835">
        <v>1</v>
      </c>
      <c r="C835" t="s">
        <v>81</v>
      </c>
      <c r="D835" t="s">
        <v>127</v>
      </c>
      <c r="E835" t="s">
        <v>194</v>
      </c>
      <c r="F835" t="s">
        <v>2669</v>
      </c>
      <c r="G835" t="s">
        <v>179</v>
      </c>
      <c r="H835" t="s">
        <v>135</v>
      </c>
      <c r="I835" t="s">
        <v>136</v>
      </c>
      <c r="J835" t="s">
        <v>137</v>
      </c>
      <c r="K835" t="s">
        <v>138</v>
      </c>
      <c r="L835" t="s">
        <v>2670</v>
      </c>
      <c r="M835" t="s">
        <v>2671</v>
      </c>
      <c r="N835">
        <v>2.8872222220000001</v>
      </c>
      <c r="O835">
        <v>0</v>
      </c>
      <c r="P835">
        <v>14</v>
      </c>
      <c r="Q835">
        <v>0</v>
      </c>
      <c r="R835">
        <v>4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11.070093488079838</v>
      </c>
      <c r="Y835">
        <v>0</v>
      </c>
      <c r="Z835">
        <v>3.6027292977447098</v>
      </c>
      <c r="AA835">
        <v>0</v>
      </c>
      <c r="AB835">
        <v>0</v>
      </c>
      <c r="AC835">
        <v>0</v>
      </c>
      <c r="AD835">
        <v>0</v>
      </c>
      <c r="AE835">
        <v>14.672822785824547</v>
      </c>
    </row>
    <row r="836" spans="1:31" x14ac:dyDescent="0.25">
      <c r="A836">
        <v>2234958</v>
      </c>
      <c r="B836">
        <v>1</v>
      </c>
      <c r="C836" t="s">
        <v>80</v>
      </c>
      <c r="D836" t="s">
        <v>97</v>
      </c>
      <c r="E836" t="s">
        <v>194</v>
      </c>
      <c r="F836" t="s">
        <v>2672</v>
      </c>
      <c r="G836" t="s">
        <v>179</v>
      </c>
      <c r="H836" t="s">
        <v>135</v>
      </c>
      <c r="I836" t="s">
        <v>136</v>
      </c>
      <c r="J836" t="s">
        <v>137</v>
      </c>
      <c r="K836" t="s">
        <v>138</v>
      </c>
      <c r="L836" t="s">
        <v>2673</v>
      </c>
      <c r="M836" t="s">
        <v>2674</v>
      </c>
      <c r="N836">
        <v>4.4055555550000003</v>
      </c>
      <c r="O836">
        <v>0</v>
      </c>
      <c r="P836">
        <v>19</v>
      </c>
      <c r="Q836">
        <v>0</v>
      </c>
      <c r="R836">
        <v>8</v>
      </c>
      <c r="S836">
        <v>0</v>
      </c>
      <c r="T836">
        <v>4</v>
      </c>
      <c r="U836">
        <v>0</v>
      </c>
      <c r="V836">
        <v>0</v>
      </c>
      <c r="W836">
        <v>0</v>
      </c>
      <c r="X836">
        <v>63.813849529198471</v>
      </c>
      <c r="Y836">
        <v>0</v>
      </c>
      <c r="Z836">
        <v>39.210682060830734</v>
      </c>
      <c r="AA836">
        <v>0</v>
      </c>
      <c r="AB836">
        <v>10.129482592615602</v>
      </c>
      <c r="AC836">
        <v>0</v>
      </c>
      <c r="AD836">
        <v>0</v>
      </c>
      <c r="AE836">
        <v>113.1540141826448</v>
      </c>
    </row>
    <row r="837" spans="1:31" x14ac:dyDescent="0.25">
      <c r="A837">
        <v>2234411</v>
      </c>
      <c r="B837">
        <v>1</v>
      </c>
      <c r="C837" t="s">
        <v>80</v>
      </c>
      <c r="D837" t="s">
        <v>99</v>
      </c>
      <c r="E837" t="s">
        <v>141</v>
      </c>
      <c r="F837" t="s">
        <v>2675</v>
      </c>
      <c r="G837" t="s">
        <v>187</v>
      </c>
      <c r="H837" t="s">
        <v>135</v>
      </c>
      <c r="I837" t="s">
        <v>136</v>
      </c>
      <c r="J837" t="s">
        <v>137</v>
      </c>
      <c r="K837" t="s">
        <v>138</v>
      </c>
      <c r="L837" t="s">
        <v>2676</v>
      </c>
      <c r="M837" t="s">
        <v>2677</v>
      </c>
      <c r="N837">
        <v>5.573611111</v>
      </c>
      <c r="O837">
        <v>0</v>
      </c>
      <c r="P837">
        <v>141</v>
      </c>
      <c r="Q837">
        <v>0</v>
      </c>
      <c r="R837">
        <v>0</v>
      </c>
      <c r="S837">
        <v>0</v>
      </c>
      <c r="T837">
        <v>4</v>
      </c>
      <c r="U837">
        <v>0</v>
      </c>
      <c r="V837">
        <v>1</v>
      </c>
      <c r="W837">
        <v>0</v>
      </c>
      <c r="X837">
        <v>104.7785700360174</v>
      </c>
      <c r="Y837">
        <v>0</v>
      </c>
      <c r="Z837">
        <v>0</v>
      </c>
      <c r="AA837">
        <v>0</v>
      </c>
      <c r="AB837">
        <v>4.8421412732437883</v>
      </c>
      <c r="AC837">
        <v>0</v>
      </c>
      <c r="AD837">
        <v>32.006012961706219</v>
      </c>
      <c r="AE837">
        <v>141.6267242709674</v>
      </c>
    </row>
    <row r="838" spans="1:31" x14ac:dyDescent="0.25">
      <c r="A838">
        <v>2234726</v>
      </c>
      <c r="B838">
        <v>1</v>
      </c>
      <c r="C838" t="s">
        <v>80</v>
      </c>
      <c r="D838" t="s">
        <v>104</v>
      </c>
      <c r="E838" t="s">
        <v>194</v>
      </c>
      <c r="F838" t="s">
        <v>2678</v>
      </c>
      <c r="G838" t="s">
        <v>235</v>
      </c>
      <c r="H838" t="s">
        <v>135</v>
      </c>
      <c r="I838" t="s">
        <v>136</v>
      </c>
      <c r="J838" t="s">
        <v>137</v>
      </c>
      <c r="K838" t="s">
        <v>138</v>
      </c>
      <c r="L838" t="s">
        <v>2679</v>
      </c>
      <c r="M838" t="s">
        <v>2680</v>
      </c>
      <c r="N838">
        <v>3.659444444</v>
      </c>
      <c r="O838">
        <v>0</v>
      </c>
      <c r="P838">
        <v>47</v>
      </c>
      <c r="Q838">
        <v>0</v>
      </c>
      <c r="R838">
        <v>0</v>
      </c>
      <c r="S838">
        <v>0</v>
      </c>
      <c r="T838">
        <v>3</v>
      </c>
      <c r="U838">
        <v>0</v>
      </c>
      <c r="V838">
        <v>0</v>
      </c>
      <c r="W838">
        <v>0</v>
      </c>
      <c r="X838">
        <v>33.166110833651956</v>
      </c>
      <c r="Y838">
        <v>0</v>
      </c>
      <c r="Z838">
        <v>0</v>
      </c>
      <c r="AA838">
        <v>0</v>
      </c>
      <c r="AB838">
        <v>9.9159325175415098</v>
      </c>
      <c r="AC838">
        <v>0</v>
      </c>
      <c r="AD838">
        <v>0</v>
      </c>
      <c r="AE838">
        <v>43.082043351193462</v>
      </c>
    </row>
    <row r="839" spans="1:31" x14ac:dyDescent="0.25">
      <c r="A839">
        <v>2234703</v>
      </c>
      <c r="B839">
        <v>1</v>
      </c>
      <c r="C839" t="s">
        <v>81</v>
      </c>
      <c r="D839" t="s">
        <v>116</v>
      </c>
      <c r="E839" t="s">
        <v>273</v>
      </c>
      <c r="F839" t="s">
        <v>2195</v>
      </c>
      <c r="G839" t="s">
        <v>174</v>
      </c>
      <c r="H839" t="s">
        <v>163</v>
      </c>
      <c r="I839" t="s">
        <v>136</v>
      </c>
      <c r="J839" t="s">
        <v>137</v>
      </c>
      <c r="K839" t="s">
        <v>138</v>
      </c>
      <c r="L839" t="s">
        <v>2681</v>
      </c>
      <c r="M839" t="s">
        <v>2682</v>
      </c>
      <c r="N839">
        <v>1.061388888</v>
      </c>
      <c r="O839">
        <v>0</v>
      </c>
      <c r="P839">
        <v>678</v>
      </c>
      <c r="Q839">
        <v>52</v>
      </c>
      <c r="R839">
        <v>70</v>
      </c>
      <c r="S839">
        <v>8</v>
      </c>
      <c r="T839">
        <v>58</v>
      </c>
      <c r="U839">
        <v>2</v>
      </c>
      <c r="V839">
        <v>0</v>
      </c>
      <c r="W839">
        <v>0</v>
      </c>
      <c r="X839">
        <v>114.41793959352736</v>
      </c>
      <c r="Y839">
        <v>61.575406727387467</v>
      </c>
      <c r="Z839">
        <v>18.000477962422536</v>
      </c>
      <c r="AA839">
        <v>33.725308900572891</v>
      </c>
      <c r="AB839">
        <v>15.304369418682661</v>
      </c>
      <c r="AC839">
        <v>8.3590509832291939</v>
      </c>
      <c r="AD839">
        <v>0</v>
      </c>
      <c r="AE839">
        <v>251.38255358582211</v>
      </c>
    </row>
    <row r="840" spans="1:31" x14ac:dyDescent="0.25">
      <c r="A840">
        <v>2234457</v>
      </c>
      <c r="B840">
        <v>1</v>
      </c>
      <c r="C840" t="s">
        <v>80</v>
      </c>
      <c r="D840" t="s">
        <v>107</v>
      </c>
      <c r="E840" t="s">
        <v>273</v>
      </c>
      <c r="F840" t="s">
        <v>2683</v>
      </c>
      <c r="G840" t="s">
        <v>174</v>
      </c>
      <c r="H840" t="s">
        <v>163</v>
      </c>
      <c r="I840" t="s">
        <v>136</v>
      </c>
      <c r="J840" t="s">
        <v>137</v>
      </c>
      <c r="K840" t="s">
        <v>138</v>
      </c>
      <c r="L840" t="s">
        <v>2684</v>
      </c>
      <c r="M840" t="s">
        <v>2685</v>
      </c>
      <c r="N840">
        <v>0.27611111100000002</v>
      </c>
      <c r="O840">
        <v>16</v>
      </c>
      <c r="P840">
        <v>8673</v>
      </c>
      <c r="Q840">
        <v>21</v>
      </c>
      <c r="R840">
        <v>86</v>
      </c>
      <c r="S840">
        <v>30</v>
      </c>
      <c r="T840">
        <v>527</v>
      </c>
      <c r="U840">
        <v>0</v>
      </c>
      <c r="V840">
        <v>11</v>
      </c>
      <c r="W840">
        <v>41.949142137062836</v>
      </c>
      <c r="X840">
        <v>438.26207530676726</v>
      </c>
      <c r="Y840">
        <v>3.7473016530028329</v>
      </c>
      <c r="Z840">
        <v>19.196860745312279</v>
      </c>
      <c r="AA840">
        <v>37.821898655348697</v>
      </c>
      <c r="AB840">
        <v>152.88752092254538</v>
      </c>
      <c r="AC840">
        <v>0</v>
      </c>
      <c r="AD840">
        <v>13.187241759369064</v>
      </c>
      <c r="AE840">
        <v>707.05204117940832</v>
      </c>
    </row>
    <row r="841" spans="1:31" x14ac:dyDescent="0.25">
      <c r="A841">
        <v>2234680</v>
      </c>
      <c r="B841">
        <v>1</v>
      </c>
      <c r="C841" t="s">
        <v>80</v>
      </c>
      <c r="D841" t="s">
        <v>106</v>
      </c>
      <c r="E841" t="s">
        <v>273</v>
      </c>
      <c r="F841" t="s">
        <v>2686</v>
      </c>
      <c r="G841" t="s">
        <v>174</v>
      </c>
      <c r="H841" t="s">
        <v>163</v>
      </c>
      <c r="I841" t="s">
        <v>136</v>
      </c>
      <c r="J841" t="s">
        <v>137</v>
      </c>
      <c r="K841" t="s">
        <v>138</v>
      </c>
      <c r="L841" t="s">
        <v>2687</v>
      </c>
      <c r="M841" t="s">
        <v>2688</v>
      </c>
      <c r="N841">
        <v>0.19166666600000001</v>
      </c>
      <c r="O841">
        <v>0</v>
      </c>
      <c r="P841">
        <v>600</v>
      </c>
      <c r="Q841">
        <v>25</v>
      </c>
      <c r="R841">
        <v>183</v>
      </c>
      <c r="S841">
        <v>9</v>
      </c>
      <c r="T841">
        <v>131</v>
      </c>
      <c r="U841">
        <v>0</v>
      </c>
      <c r="V841">
        <v>0</v>
      </c>
      <c r="W841">
        <v>0</v>
      </c>
      <c r="X841">
        <v>28.440536331251508</v>
      </c>
      <c r="Y841">
        <v>9.0005046528650006</v>
      </c>
      <c r="Z841">
        <v>11.934910360086867</v>
      </c>
      <c r="AA841">
        <v>3.6998142443684174</v>
      </c>
      <c r="AB841">
        <v>23.349664959645192</v>
      </c>
      <c r="AC841">
        <v>0</v>
      </c>
      <c r="AD841">
        <v>0</v>
      </c>
      <c r="AE841">
        <v>76.425430548216994</v>
      </c>
    </row>
    <row r="842" spans="1:31" x14ac:dyDescent="0.25">
      <c r="A842">
        <v>2234434</v>
      </c>
      <c r="B842">
        <v>1</v>
      </c>
      <c r="C842" t="s">
        <v>80</v>
      </c>
      <c r="D842" t="s">
        <v>93</v>
      </c>
      <c r="E842" t="s">
        <v>182</v>
      </c>
      <c r="F842" t="s">
        <v>2689</v>
      </c>
      <c r="G842" t="s">
        <v>1027</v>
      </c>
      <c r="H842" t="s">
        <v>163</v>
      </c>
      <c r="I842" t="s">
        <v>136</v>
      </c>
      <c r="J842" t="s">
        <v>137</v>
      </c>
      <c r="K842" t="s">
        <v>138</v>
      </c>
      <c r="L842" t="s">
        <v>2690</v>
      </c>
      <c r="M842" t="s">
        <v>2691</v>
      </c>
      <c r="N842">
        <v>0.64583333300000001</v>
      </c>
      <c r="O842">
        <v>0</v>
      </c>
      <c r="P842">
        <v>167</v>
      </c>
      <c r="Q842">
        <v>0</v>
      </c>
      <c r="R842">
        <v>7</v>
      </c>
      <c r="S842">
        <v>0</v>
      </c>
      <c r="T842">
        <v>39</v>
      </c>
      <c r="U842">
        <v>0</v>
      </c>
      <c r="V842">
        <v>0</v>
      </c>
      <c r="W842">
        <v>0</v>
      </c>
      <c r="X842">
        <v>35.637301656496987</v>
      </c>
      <c r="Y842">
        <v>0</v>
      </c>
      <c r="Z842">
        <v>3.3833117914109732</v>
      </c>
      <c r="AA842">
        <v>0</v>
      </c>
      <c r="AB842">
        <v>51.923020782864526</v>
      </c>
      <c r="AC842">
        <v>0</v>
      </c>
      <c r="AD842">
        <v>0</v>
      </c>
      <c r="AE842">
        <v>90.943634230772489</v>
      </c>
    </row>
    <row r="843" spans="1:31" x14ac:dyDescent="0.25">
      <c r="A843">
        <v>2234557</v>
      </c>
      <c r="B843">
        <v>1</v>
      </c>
      <c r="C843" t="s">
        <v>80</v>
      </c>
      <c r="D843" t="s">
        <v>105</v>
      </c>
      <c r="E843" t="s">
        <v>132</v>
      </c>
      <c r="F843" t="s">
        <v>2692</v>
      </c>
      <c r="G843" t="s">
        <v>148</v>
      </c>
      <c r="H843" t="s">
        <v>135</v>
      </c>
      <c r="I843" t="s">
        <v>136</v>
      </c>
      <c r="J843" t="s">
        <v>137</v>
      </c>
      <c r="K843" t="s">
        <v>138</v>
      </c>
      <c r="L843" t="s">
        <v>2693</v>
      </c>
      <c r="M843" t="s">
        <v>2694</v>
      </c>
      <c r="N843">
        <v>0.97194444400000002</v>
      </c>
      <c r="O843">
        <v>0</v>
      </c>
      <c r="P843">
        <v>1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</row>
    <row r="844" spans="1:31" x14ac:dyDescent="0.25">
      <c r="A844">
        <v>2234494</v>
      </c>
      <c r="B844">
        <v>1</v>
      </c>
      <c r="C844" t="s">
        <v>80</v>
      </c>
      <c r="D844" t="s">
        <v>85</v>
      </c>
      <c r="E844" t="s">
        <v>194</v>
      </c>
      <c r="F844" t="s">
        <v>2695</v>
      </c>
      <c r="G844" t="s">
        <v>143</v>
      </c>
      <c r="H844" t="s">
        <v>135</v>
      </c>
      <c r="I844" t="s">
        <v>136</v>
      </c>
      <c r="J844" t="s">
        <v>137</v>
      </c>
      <c r="K844" t="s">
        <v>144</v>
      </c>
      <c r="L844" t="s">
        <v>2696</v>
      </c>
      <c r="M844" t="s">
        <v>2697</v>
      </c>
      <c r="N844">
        <v>6.8729738879999998</v>
      </c>
      <c r="O844">
        <v>0</v>
      </c>
      <c r="P844">
        <v>322</v>
      </c>
      <c r="Q844">
        <v>0</v>
      </c>
      <c r="R844">
        <v>0</v>
      </c>
      <c r="S844">
        <v>0</v>
      </c>
      <c r="T844">
        <v>27</v>
      </c>
      <c r="U844">
        <v>0</v>
      </c>
      <c r="V844">
        <v>0</v>
      </c>
      <c r="W844">
        <v>0</v>
      </c>
      <c r="X844">
        <v>647.96932397018134</v>
      </c>
      <c r="Y844">
        <v>0</v>
      </c>
      <c r="Z844">
        <v>0</v>
      </c>
      <c r="AA844">
        <v>0</v>
      </c>
      <c r="AB844">
        <v>159.83099222427791</v>
      </c>
      <c r="AC844">
        <v>0</v>
      </c>
      <c r="AD844">
        <v>0</v>
      </c>
      <c r="AE844">
        <v>807.80031619445924</v>
      </c>
    </row>
    <row r="845" spans="1:31" x14ac:dyDescent="0.25">
      <c r="A845">
        <v>2235081</v>
      </c>
      <c r="B845">
        <v>1</v>
      </c>
      <c r="C845" t="s">
        <v>80</v>
      </c>
      <c r="D845" t="s">
        <v>92</v>
      </c>
      <c r="E845" t="s">
        <v>141</v>
      </c>
      <c r="F845" t="s">
        <v>1722</v>
      </c>
      <c r="G845" t="s">
        <v>187</v>
      </c>
      <c r="H845" t="s">
        <v>135</v>
      </c>
      <c r="I845" t="s">
        <v>136</v>
      </c>
      <c r="J845" t="s">
        <v>137</v>
      </c>
      <c r="K845" t="s">
        <v>138</v>
      </c>
      <c r="L845" t="s">
        <v>2698</v>
      </c>
      <c r="M845" t="s">
        <v>2699</v>
      </c>
      <c r="N845">
        <v>1.4272222219999999</v>
      </c>
      <c r="O845">
        <v>0</v>
      </c>
      <c r="P845">
        <v>114</v>
      </c>
      <c r="Q845">
        <v>0</v>
      </c>
      <c r="R845">
        <v>0</v>
      </c>
      <c r="S845">
        <v>0</v>
      </c>
      <c r="T845">
        <v>10</v>
      </c>
      <c r="U845">
        <v>0</v>
      </c>
      <c r="V845">
        <v>0</v>
      </c>
      <c r="W845">
        <v>0</v>
      </c>
      <c r="X845">
        <v>29.709086287804979</v>
      </c>
      <c r="Y845">
        <v>0</v>
      </c>
      <c r="Z845">
        <v>0</v>
      </c>
      <c r="AA845">
        <v>0</v>
      </c>
      <c r="AB845">
        <v>9.5765389700214936</v>
      </c>
      <c r="AC845">
        <v>0</v>
      </c>
      <c r="AD845">
        <v>0</v>
      </c>
      <c r="AE845">
        <v>39.285625257826474</v>
      </c>
    </row>
    <row r="846" spans="1:31" x14ac:dyDescent="0.25">
      <c r="A846">
        <v>2234394</v>
      </c>
      <c r="B846">
        <v>1</v>
      </c>
      <c r="C846" t="s">
        <v>81</v>
      </c>
      <c r="D846" t="s">
        <v>121</v>
      </c>
      <c r="E846" t="s">
        <v>194</v>
      </c>
      <c r="F846" t="s">
        <v>2700</v>
      </c>
      <c r="G846" t="s">
        <v>179</v>
      </c>
      <c r="H846" t="s">
        <v>135</v>
      </c>
      <c r="I846" t="s">
        <v>136</v>
      </c>
      <c r="J846" t="s">
        <v>137</v>
      </c>
      <c r="K846" t="s">
        <v>138</v>
      </c>
      <c r="L846" t="s">
        <v>2701</v>
      </c>
      <c r="M846" t="s">
        <v>2702</v>
      </c>
      <c r="N846">
        <v>1.8052777769999999</v>
      </c>
      <c r="O846">
        <v>0</v>
      </c>
      <c r="P846">
        <v>5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2.0378101854481971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2.0378101854481971</v>
      </c>
    </row>
    <row r="847" spans="1:31" x14ac:dyDescent="0.25">
      <c r="A847">
        <v>2234789</v>
      </c>
      <c r="B847">
        <v>1</v>
      </c>
      <c r="C847" t="s">
        <v>81</v>
      </c>
      <c r="D847" t="s">
        <v>112</v>
      </c>
      <c r="E847" t="s">
        <v>194</v>
      </c>
      <c r="F847" t="s">
        <v>2703</v>
      </c>
      <c r="G847" t="s">
        <v>179</v>
      </c>
      <c r="H847" t="s">
        <v>135</v>
      </c>
      <c r="I847" t="s">
        <v>136</v>
      </c>
      <c r="J847" t="s">
        <v>137</v>
      </c>
      <c r="K847" t="s">
        <v>138</v>
      </c>
      <c r="L847" t="s">
        <v>2704</v>
      </c>
      <c r="M847" t="s">
        <v>2705</v>
      </c>
      <c r="N847">
        <v>1.6816666659999999</v>
      </c>
      <c r="O847">
        <v>0</v>
      </c>
      <c r="P847">
        <v>4</v>
      </c>
      <c r="Q847">
        <v>0</v>
      </c>
      <c r="R847">
        <v>9</v>
      </c>
      <c r="S847">
        <v>0</v>
      </c>
      <c r="T847">
        <v>1</v>
      </c>
      <c r="U847">
        <v>0</v>
      </c>
      <c r="V847">
        <v>0</v>
      </c>
      <c r="W847">
        <v>0</v>
      </c>
      <c r="X847">
        <v>1.3293758782362934</v>
      </c>
      <c r="Y847">
        <v>0</v>
      </c>
      <c r="Z847">
        <v>2.0229797756023333</v>
      </c>
      <c r="AA847">
        <v>0</v>
      </c>
      <c r="AB847">
        <v>1.6762315764226668E-2</v>
      </c>
      <c r="AC847">
        <v>0</v>
      </c>
      <c r="AD847">
        <v>0</v>
      </c>
      <c r="AE847">
        <v>3.3691179696028537</v>
      </c>
    </row>
    <row r="848" spans="1:31" x14ac:dyDescent="0.25">
      <c r="A848">
        <v>2234643</v>
      </c>
      <c r="B848">
        <v>1</v>
      </c>
      <c r="C848" t="s">
        <v>80</v>
      </c>
      <c r="D848" t="s">
        <v>103</v>
      </c>
      <c r="E848" t="s">
        <v>161</v>
      </c>
      <c r="F848" t="s">
        <v>2706</v>
      </c>
      <c r="G848" t="s">
        <v>303</v>
      </c>
      <c r="H848" t="s">
        <v>163</v>
      </c>
      <c r="I848" t="s">
        <v>136</v>
      </c>
      <c r="J848" t="s">
        <v>137</v>
      </c>
      <c r="K848" t="s">
        <v>138</v>
      </c>
      <c r="L848" t="s">
        <v>2707</v>
      </c>
      <c r="M848" t="s">
        <v>2708</v>
      </c>
      <c r="N848">
        <v>1.7549999999999999</v>
      </c>
      <c r="O848">
        <v>3</v>
      </c>
      <c r="P848">
        <v>1986</v>
      </c>
      <c r="Q848">
        <v>21</v>
      </c>
      <c r="R848">
        <v>269</v>
      </c>
      <c r="S848">
        <v>29</v>
      </c>
      <c r="T848">
        <v>642</v>
      </c>
      <c r="U848">
        <v>2</v>
      </c>
      <c r="V848">
        <v>1</v>
      </c>
      <c r="W848">
        <v>1.12738950284394</v>
      </c>
      <c r="X848">
        <v>653.73052940292371</v>
      </c>
      <c r="Y848">
        <v>86.711315878702763</v>
      </c>
      <c r="Z848">
        <v>53.221955172823904</v>
      </c>
      <c r="AA848">
        <v>147.03058112341824</v>
      </c>
      <c r="AB848">
        <v>488.77225387438062</v>
      </c>
      <c r="AC848">
        <v>151.90998662688702</v>
      </c>
      <c r="AD848">
        <v>12.127603458039877</v>
      </c>
      <c r="AE848">
        <v>1594.6316150400201</v>
      </c>
    </row>
    <row r="849" spans="1:31" x14ac:dyDescent="0.25">
      <c r="A849">
        <v>2234889</v>
      </c>
      <c r="B849">
        <v>1</v>
      </c>
      <c r="C849" t="s">
        <v>80</v>
      </c>
      <c r="D849" t="s">
        <v>92</v>
      </c>
      <c r="E849" t="s">
        <v>177</v>
      </c>
      <c r="F849" t="s">
        <v>2709</v>
      </c>
      <c r="G849" t="s">
        <v>235</v>
      </c>
      <c r="H849" t="s">
        <v>135</v>
      </c>
      <c r="I849" t="s">
        <v>136</v>
      </c>
      <c r="J849" t="s">
        <v>137</v>
      </c>
      <c r="K849" t="s">
        <v>138</v>
      </c>
      <c r="L849" t="s">
        <v>2710</v>
      </c>
      <c r="M849" t="s">
        <v>2711</v>
      </c>
      <c r="N849">
        <v>3.1483333330000001</v>
      </c>
      <c r="O849">
        <v>0</v>
      </c>
      <c r="P849">
        <v>6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6.8002486389196317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6.8002486389196317</v>
      </c>
    </row>
    <row r="850" spans="1:31" x14ac:dyDescent="0.25">
      <c r="A850">
        <v>2234497</v>
      </c>
      <c r="B850">
        <v>1</v>
      </c>
      <c r="C850" t="s">
        <v>80</v>
      </c>
      <c r="D850" t="s">
        <v>108</v>
      </c>
      <c r="E850" t="s">
        <v>194</v>
      </c>
      <c r="F850" t="s">
        <v>2712</v>
      </c>
      <c r="G850" t="s">
        <v>179</v>
      </c>
      <c r="H850" t="s">
        <v>135</v>
      </c>
      <c r="I850" t="s">
        <v>136</v>
      </c>
      <c r="J850" t="s">
        <v>137</v>
      </c>
      <c r="K850" t="s">
        <v>138</v>
      </c>
      <c r="L850" t="s">
        <v>2713</v>
      </c>
      <c r="M850" t="s">
        <v>2714</v>
      </c>
      <c r="N850">
        <v>2.3477777770000001</v>
      </c>
      <c r="O850">
        <v>0</v>
      </c>
      <c r="P850">
        <v>17</v>
      </c>
      <c r="Q850">
        <v>0</v>
      </c>
      <c r="R850">
        <v>4</v>
      </c>
      <c r="S850">
        <v>0</v>
      </c>
      <c r="T850">
        <v>2</v>
      </c>
      <c r="U850">
        <v>0</v>
      </c>
      <c r="V850">
        <v>0</v>
      </c>
      <c r="W850">
        <v>0</v>
      </c>
      <c r="X850">
        <v>5.0443967353537902</v>
      </c>
      <c r="Y850">
        <v>0</v>
      </c>
      <c r="Z850">
        <v>0.81646281223783101</v>
      </c>
      <c r="AA850">
        <v>0</v>
      </c>
      <c r="AB850">
        <v>1.2879208067337733</v>
      </c>
      <c r="AC850">
        <v>0</v>
      </c>
      <c r="AD850">
        <v>0</v>
      </c>
      <c r="AE850">
        <v>7.1487803543253943</v>
      </c>
    </row>
    <row r="851" spans="1:31" x14ac:dyDescent="0.25">
      <c r="A851">
        <v>2234995</v>
      </c>
      <c r="B851">
        <v>1</v>
      </c>
      <c r="C851" t="s">
        <v>81</v>
      </c>
      <c r="D851" t="s">
        <v>112</v>
      </c>
      <c r="E851" t="s">
        <v>132</v>
      </c>
      <c r="F851" t="s">
        <v>2715</v>
      </c>
      <c r="G851" t="s">
        <v>148</v>
      </c>
      <c r="H851" t="s">
        <v>135</v>
      </c>
      <c r="I851" t="s">
        <v>136</v>
      </c>
      <c r="J851" t="s">
        <v>137</v>
      </c>
      <c r="K851" t="s">
        <v>138</v>
      </c>
      <c r="L851" t="s">
        <v>2716</v>
      </c>
      <c r="M851" t="s">
        <v>2717</v>
      </c>
      <c r="N851">
        <v>0.55666666600000003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1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8.8807627733999989E-3</v>
      </c>
      <c r="AC851">
        <v>0</v>
      </c>
      <c r="AD851">
        <v>0</v>
      </c>
      <c r="AE851">
        <v>8.8807627733999989E-3</v>
      </c>
    </row>
    <row r="852" spans="1:31" x14ac:dyDescent="0.25">
      <c r="A852">
        <v>2234972</v>
      </c>
      <c r="B852">
        <v>1</v>
      </c>
      <c r="C852" t="s">
        <v>80</v>
      </c>
      <c r="D852" t="s">
        <v>97</v>
      </c>
      <c r="E852" t="s">
        <v>132</v>
      </c>
      <c r="F852" t="s">
        <v>2718</v>
      </c>
      <c r="G852" t="s">
        <v>148</v>
      </c>
      <c r="H852" t="s">
        <v>135</v>
      </c>
      <c r="I852" t="s">
        <v>136</v>
      </c>
      <c r="J852" t="s">
        <v>137</v>
      </c>
      <c r="K852" t="s">
        <v>138</v>
      </c>
      <c r="L852" t="s">
        <v>2719</v>
      </c>
      <c r="M852" t="s">
        <v>2720</v>
      </c>
      <c r="N852">
        <v>1.121111111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1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2.5745751157393792</v>
      </c>
      <c r="AC852">
        <v>0</v>
      </c>
      <c r="AD852">
        <v>0</v>
      </c>
      <c r="AE852">
        <v>2.5745751157393792</v>
      </c>
    </row>
    <row r="853" spans="1:31" x14ac:dyDescent="0.25">
      <c r="A853">
        <v>2234354</v>
      </c>
      <c r="B853">
        <v>1</v>
      </c>
      <c r="C853" t="s">
        <v>81</v>
      </c>
      <c r="D853" t="s">
        <v>112</v>
      </c>
      <c r="E853" t="s">
        <v>177</v>
      </c>
      <c r="F853" t="s">
        <v>2721</v>
      </c>
      <c r="G853" t="s">
        <v>1909</v>
      </c>
      <c r="H853" t="s">
        <v>135</v>
      </c>
      <c r="I853" t="s">
        <v>136</v>
      </c>
      <c r="J853" t="s">
        <v>137</v>
      </c>
      <c r="K853" t="s">
        <v>138</v>
      </c>
      <c r="L853" t="s">
        <v>2722</v>
      </c>
      <c r="M853" t="s">
        <v>2723</v>
      </c>
      <c r="N853">
        <v>0.89222222200000001</v>
      </c>
      <c r="O853">
        <v>0</v>
      </c>
      <c r="P853">
        <v>105</v>
      </c>
      <c r="Q853">
        <v>0</v>
      </c>
      <c r="R853">
        <v>0</v>
      </c>
      <c r="S853">
        <v>0</v>
      </c>
      <c r="T853">
        <v>28</v>
      </c>
      <c r="U853">
        <v>0</v>
      </c>
      <c r="V853">
        <v>0</v>
      </c>
      <c r="W853">
        <v>0</v>
      </c>
      <c r="X853">
        <v>18.81475084886581</v>
      </c>
      <c r="Y853">
        <v>0</v>
      </c>
      <c r="Z853">
        <v>0</v>
      </c>
      <c r="AA853">
        <v>0</v>
      </c>
      <c r="AB853">
        <v>21.667827787855387</v>
      </c>
      <c r="AC853">
        <v>0</v>
      </c>
      <c r="AD853">
        <v>0</v>
      </c>
      <c r="AE853">
        <v>40.4825786367212</v>
      </c>
    </row>
    <row r="854" spans="1:31" x14ac:dyDescent="0.25">
      <c r="A854">
        <v>2234686</v>
      </c>
      <c r="B854">
        <v>1</v>
      </c>
      <c r="C854" t="s">
        <v>80</v>
      </c>
      <c r="D854" t="s">
        <v>98</v>
      </c>
      <c r="E854" t="s">
        <v>132</v>
      </c>
      <c r="F854" t="s">
        <v>2724</v>
      </c>
      <c r="G854" t="s">
        <v>134</v>
      </c>
      <c r="H854" t="s">
        <v>135</v>
      </c>
      <c r="I854" t="s">
        <v>136</v>
      </c>
      <c r="J854" t="s">
        <v>137</v>
      </c>
      <c r="K854" t="s">
        <v>138</v>
      </c>
      <c r="L854" t="s">
        <v>2725</v>
      </c>
      <c r="M854" t="s">
        <v>2726</v>
      </c>
      <c r="N854">
        <v>1.346944444</v>
      </c>
      <c r="O854">
        <v>0</v>
      </c>
      <c r="P854">
        <v>1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0.65041717041880454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0.65041717041880454</v>
      </c>
    </row>
    <row r="855" spans="1:31" x14ac:dyDescent="0.25">
      <c r="A855">
        <v>2234660</v>
      </c>
      <c r="B855">
        <v>1</v>
      </c>
      <c r="C855" t="s">
        <v>80</v>
      </c>
      <c r="D855" t="s">
        <v>95</v>
      </c>
      <c r="E855" t="s">
        <v>132</v>
      </c>
      <c r="F855" t="s">
        <v>1440</v>
      </c>
      <c r="G855" t="s">
        <v>191</v>
      </c>
      <c r="H855" t="s">
        <v>135</v>
      </c>
      <c r="I855" t="s">
        <v>136</v>
      </c>
      <c r="J855" t="s">
        <v>137</v>
      </c>
      <c r="K855" t="s">
        <v>138</v>
      </c>
      <c r="L855" t="s">
        <v>2727</v>
      </c>
      <c r="M855" t="s">
        <v>2728</v>
      </c>
      <c r="N855">
        <v>0.775277777</v>
      </c>
      <c r="O855">
        <v>0</v>
      </c>
      <c r="P855">
        <v>12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2.9253733314752504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2.9253733314752504</v>
      </c>
    </row>
    <row r="856" spans="1:31" x14ac:dyDescent="0.25">
      <c r="A856">
        <v>2234852</v>
      </c>
      <c r="B856">
        <v>1</v>
      </c>
      <c r="C856" t="s">
        <v>80</v>
      </c>
      <c r="D856" t="s">
        <v>99</v>
      </c>
      <c r="E856" t="s">
        <v>141</v>
      </c>
      <c r="F856" t="s">
        <v>2729</v>
      </c>
      <c r="G856" t="s">
        <v>134</v>
      </c>
      <c r="H856" t="s">
        <v>135</v>
      </c>
      <c r="I856" t="s">
        <v>136</v>
      </c>
      <c r="J856" t="s">
        <v>137</v>
      </c>
      <c r="K856" t="s">
        <v>138</v>
      </c>
      <c r="L856" t="s">
        <v>2730</v>
      </c>
      <c r="M856" t="s">
        <v>2731</v>
      </c>
      <c r="N856">
        <v>3.7455555550000001</v>
      </c>
      <c r="O856">
        <v>0</v>
      </c>
      <c r="P856">
        <v>87</v>
      </c>
      <c r="Q856">
        <v>0</v>
      </c>
      <c r="R856">
        <v>0</v>
      </c>
      <c r="S856">
        <v>0</v>
      </c>
      <c r="T856">
        <v>9</v>
      </c>
      <c r="U856">
        <v>0</v>
      </c>
      <c r="V856">
        <v>1</v>
      </c>
      <c r="W856">
        <v>0</v>
      </c>
      <c r="X856">
        <v>62.553157003457791</v>
      </c>
      <c r="Y856">
        <v>0</v>
      </c>
      <c r="Z856">
        <v>0</v>
      </c>
      <c r="AA856">
        <v>0</v>
      </c>
      <c r="AB856">
        <v>6.2734750011565641</v>
      </c>
      <c r="AC856">
        <v>0</v>
      </c>
      <c r="AD856">
        <v>342.30659735866084</v>
      </c>
      <c r="AE856">
        <v>411.13322936327518</v>
      </c>
    </row>
    <row r="857" spans="1:31" x14ac:dyDescent="0.25">
      <c r="A857">
        <v>2234729</v>
      </c>
      <c r="B857">
        <v>1</v>
      </c>
      <c r="C857" t="s">
        <v>80</v>
      </c>
      <c r="D857" t="s">
        <v>100</v>
      </c>
      <c r="E857" t="s">
        <v>194</v>
      </c>
      <c r="F857" t="s">
        <v>2732</v>
      </c>
      <c r="G857" t="s">
        <v>179</v>
      </c>
      <c r="H857" t="s">
        <v>135</v>
      </c>
      <c r="I857" t="s">
        <v>136</v>
      </c>
      <c r="J857" t="s">
        <v>137</v>
      </c>
      <c r="K857" t="s">
        <v>138</v>
      </c>
      <c r="L857" t="s">
        <v>2733</v>
      </c>
      <c r="M857" t="s">
        <v>2734</v>
      </c>
      <c r="N857">
        <v>4.0933333330000004</v>
      </c>
      <c r="O857">
        <v>0</v>
      </c>
      <c r="P857">
        <v>55</v>
      </c>
      <c r="Q857">
        <v>0</v>
      </c>
      <c r="R857">
        <v>5</v>
      </c>
      <c r="S857">
        <v>0</v>
      </c>
      <c r="T857">
        <v>21</v>
      </c>
      <c r="U857">
        <v>0</v>
      </c>
      <c r="V857">
        <v>0</v>
      </c>
      <c r="W857">
        <v>0</v>
      </c>
      <c r="X857">
        <v>76.497357385499654</v>
      </c>
      <c r="Y857">
        <v>0</v>
      </c>
      <c r="Z857">
        <v>0.35776576514727992</v>
      </c>
      <c r="AA857">
        <v>0</v>
      </c>
      <c r="AB857">
        <v>33.391279861405643</v>
      </c>
      <c r="AC857">
        <v>0</v>
      </c>
      <c r="AD857">
        <v>0</v>
      </c>
      <c r="AE857">
        <v>110.24640301205258</v>
      </c>
    </row>
    <row r="858" spans="1:31" x14ac:dyDescent="0.25">
      <c r="A858">
        <v>2234431</v>
      </c>
      <c r="B858">
        <v>1</v>
      </c>
      <c r="C858" t="s">
        <v>81</v>
      </c>
      <c r="D858" t="s">
        <v>127</v>
      </c>
      <c r="E858" t="s">
        <v>182</v>
      </c>
      <c r="F858" t="s">
        <v>1153</v>
      </c>
      <c r="G858" t="s">
        <v>1027</v>
      </c>
      <c r="H858" t="s">
        <v>163</v>
      </c>
      <c r="I858" t="s">
        <v>136</v>
      </c>
      <c r="J858" t="s">
        <v>137</v>
      </c>
      <c r="K858" t="s">
        <v>138</v>
      </c>
      <c r="L858" t="s">
        <v>2735</v>
      </c>
      <c r="M858" t="s">
        <v>2736</v>
      </c>
      <c r="N858">
        <v>4.1936111110000001</v>
      </c>
      <c r="O858">
        <v>1</v>
      </c>
      <c r="P858">
        <v>9</v>
      </c>
      <c r="Q858">
        <v>131</v>
      </c>
      <c r="R858">
        <v>63</v>
      </c>
      <c r="S858">
        <v>10</v>
      </c>
      <c r="T858">
        <v>2</v>
      </c>
      <c r="U858">
        <v>0</v>
      </c>
      <c r="V858">
        <v>0</v>
      </c>
      <c r="W858">
        <v>4.1582370737366665E-3</v>
      </c>
      <c r="X858">
        <v>2.7595685482618326</v>
      </c>
      <c r="Y858">
        <v>150.00278677027165</v>
      </c>
      <c r="Z858">
        <v>99.423149421539563</v>
      </c>
      <c r="AA858">
        <v>327.39758373379192</v>
      </c>
      <c r="AB858">
        <v>6.1185609700404946</v>
      </c>
      <c r="AC858">
        <v>0</v>
      </c>
      <c r="AD858">
        <v>0</v>
      </c>
      <c r="AE858">
        <v>585.70580768097909</v>
      </c>
    </row>
    <row r="859" spans="1:31" x14ac:dyDescent="0.25">
      <c r="A859">
        <v>2234872</v>
      </c>
      <c r="B859">
        <v>1</v>
      </c>
      <c r="C859" t="s">
        <v>81</v>
      </c>
      <c r="D859" t="s">
        <v>128</v>
      </c>
      <c r="E859" t="s">
        <v>194</v>
      </c>
      <c r="F859" t="s">
        <v>2737</v>
      </c>
      <c r="G859" t="s">
        <v>179</v>
      </c>
      <c r="H859" t="s">
        <v>135</v>
      </c>
      <c r="I859" t="s">
        <v>136</v>
      </c>
      <c r="J859" t="s">
        <v>137</v>
      </c>
      <c r="K859" t="s">
        <v>138</v>
      </c>
      <c r="L859" t="s">
        <v>2738</v>
      </c>
      <c r="M859" t="s">
        <v>2739</v>
      </c>
      <c r="N859">
        <v>4.1349999999999998</v>
      </c>
      <c r="O859">
        <v>0</v>
      </c>
      <c r="P859">
        <v>19</v>
      </c>
      <c r="Q859">
        <v>0</v>
      </c>
      <c r="R859">
        <v>0</v>
      </c>
      <c r="S859">
        <v>0</v>
      </c>
      <c r="T859">
        <v>2</v>
      </c>
      <c r="U859">
        <v>0</v>
      </c>
      <c r="V859">
        <v>0</v>
      </c>
      <c r="W859">
        <v>0</v>
      </c>
      <c r="X859">
        <v>27.736970409348601</v>
      </c>
      <c r="Y859">
        <v>0</v>
      </c>
      <c r="Z859">
        <v>0</v>
      </c>
      <c r="AA859">
        <v>0</v>
      </c>
      <c r="AB859">
        <v>0.20377229253291557</v>
      </c>
      <c r="AC859">
        <v>0</v>
      </c>
      <c r="AD859">
        <v>0</v>
      </c>
      <c r="AE859">
        <v>27.940742701881515</v>
      </c>
    </row>
    <row r="860" spans="1:31" x14ac:dyDescent="0.25">
      <c r="A860">
        <v>2234909</v>
      </c>
      <c r="B860">
        <v>1</v>
      </c>
      <c r="C860" t="s">
        <v>80</v>
      </c>
      <c r="D860" t="s">
        <v>82</v>
      </c>
      <c r="E860" t="s">
        <v>177</v>
      </c>
      <c r="F860" t="s">
        <v>2740</v>
      </c>
      <c r="G860" t="s">
        <v>1909</v>
      </c>
      <c r="H860" t="s">
        <v>135</v>
      </c>
      <c r="I860" t="s">
        <v>136</v>
      </c>
      <c r="J860" t="s">
        <v>137</v>
      </c>
      <c r="K860" t="s">
        <v>138</v>
      </c>
      <c r="L860" t="s">
        <v>2741</v>
      </c>
      <c r="M860" t="s">
        <v>2742</v>
      </c>
      <c r="N860">
        <v>1.886111111</v>
      </c>
      <c r="O860">
        <v>0</v>
      </c>
      <c r="P860">
        <v>169</v>
      </c>
      <c r="Q860">
        <v>0</v>
      </c>
      <c r="R860">
        <v>0</v>
      </c>
      <c r="S860">
        <v>0</v>
      </c>
      <c r="T860">
        <v>32</v>
      </c>
      <c r="U860">
        <v>0</v>
      </c>
      <c r="V860">
        <v>0</v>
      </c>
      <c r="W860">
        <v>0</v>
      </c>
      <c r="X860">
        <v>132.1133080762682</v>
      </c>
      <c r="Y860">
        <v>0</v>
      </c>
      <c r="Z860">
        <v>0</v>
      </c>
      <c r="AA860">
        <v>0</v>
      </c>
      <c r="AB860">
        <v>56.437874180043181</v>
      </c>
      <c r="AC860">
        <v>0</v>
      </c>
      <c r="AD860">
        <v>0</v>
      </c>
      <c r="AE860">
        <v>188.55118225631139</v>
      </c>
    </row>
    <row r="861" spans="1:31" x14ac:dyDescent="0.25">
      <c r="A861">
        <v>2234666</v>
      </c>
      <c r="B861">
        <v>1</v>
      </c>
      <c r="C861" t="s">
        <v>80</v>
      </c>
      <c r="D861" t="s">
        <v>82</v>
      </c>
      <c r="E861" t="s">
        <v>177</v>
      </c>
      <c r="F861" t="s">
        <v>2743</v>
      </c>
      <c r="G861" t="s">
        <v>215</v>
      </c>
      <c r="H861" t="s">
        <v>135</v>
      </c>
      <c r="I861" t="s">
        <v>136</v>
      </c>
      <c r="J861" t="s">
        <v>137</v>
      </c>
      <c r="K861" t="s">
        <v>138</v>
      </c>
      <c r="L861" t="s">
        <v>2744</v>
      </c>
      <c r="M861" t="s">
        <v>2745</v>
      </c>
      <c r="N861">
        <v>1.358055555</v>
      </c>
      <c r="O861">
        <v>0</v>
      </c>
      <c r="P861">
        <v>74</v>
      </c>
      <c r="Q861">
        <v>0</v>
      </c>
      <c r="R861">
        <v>0</v>
      </c>
      <c r="S861">
        <v>0</v>
      </c>
      <c r="T861">
        <v>11</v>
      </c>
      <c r="U861">
        <v>0</v>
      </c>
      <c r="V861">
        <v>0</v>
      </c>
      <c r="W861">
        <v>0</v>
      </c>
      <c r="X861">
        <v>29.118322319124196</v>
      </c>
      <c r="Y861">
        <v>0</v>
      </c>
      <c r="Z861">
        <v>0</v>
      </c>
      <c r="AA861">
        <v>0</v>
      </c>
      <c r="AB861">
        <v>16.209761359425084</v>
      </c>
      <c r="AC861">
        <v>0</v>
      </c>
      <c r="AD861">
        <v>0</v>
      </c>
      <c r="AE861">
        <v>45.328083678549277</v>
      </c>
    </row>
    <row r="862" spans="1:31" x14ac:dyDescent="0.25">
      <c r="A862">
        <v>2234517</v>
      </c>
      <c r="B862">
        <v>1</v>
      </c>
      <c r="C862" t="s">
        <v>81</v>
      </c>
      <c r="D862" t="s">
        <v>113</v>
      </c>
      <c r="E862" t="s">
        <v>194</v>
      </c>
      <c r="F862" t="s">
        <v>2746</v>
      </c>
      <c r="G862" t="s">
        <v>885</v>
      </c>
      <c r="H862" t="s">
        <v>135</v>
      </c>
      <c r="I862" t="s">
        <v>136</v>
      </c>
      <c r="J862" t="s">
        <v>137</v>
      </c>
      <c r="K862" t="s">
        <v>138</v>
      </c>
      <c r="L862" t="s">
        <v>2747</v>
      </c>
      <c r="M862" t="s">
        <v>2748</v>
      </c>
      <c r="N862">
        <v>1.988888888</v>
      </c>
      <c r="O862">
        <v>0</v>
      </c>
      <c r="P862">
        <v>13</v>
      </c>
      <c r="Q862">
        <v>0</v>
      </c>
      <c r="R862">
        <v>2</v>
      </c>
      <c r="S862">
        <v>0</v>
      </c>
      <c r="T862">
        <v>1</v>
      </c>
      <c r="U862">
        <v>0</v>
      </c>
      <c r="V862">
        <v>0</v>
      </c>
      <c r="W862">
        <v>0</v>
      </c>
      <c r="X862">
        <v>3.3948675923896059</v>
      </c>
      <c r="Y862">
        <v>0</v>
      </c>
      <c r="Z862">
        <v>0.32693532176354001</v>
      </c>
      <c r="AA862">
        <v>0</v>
      </c>
      <c r="AB862">
        <v>4.7553287850839405</v>
      </c>
      <c r="AC862">
        <v>0</v>
      </c>
      <c r="AD862">
        <v>0</v>
      </c>
      <c r="AE862">
        <v>8.477131699237086</v>
      </c>
    </row>
    <row r="863" spans="1:31" x14ac:dyDescent="0.25">
      <c r="A863">
        <v>2234374</v>
      </c>
      <c r="B863">
        <v>1</v>
      </c>
      <c r="C863" t="s">
        <v>80</v>
      </c>
      <c r="D863" t="s">
        <v>103</v>
      </c>
      <c r="E863" t="s">
        <v>161</v>
      </c>
      <c r="F863" t="s">
        <v>2706</v>
      </c>
      <c r="G863" t="s">
        <v>174</v>
      </c>
      <c r="H863" t="s">
        <v>163</v>
      </c>
      <c r="I863" t="s">
        <v>136</v>
      </c>
      <c r="J863" t="s">
        <v>137</v>
      </c>
      <c r="K863" t="s">
        <v>138</v>
      </c>
      <c r="L863" t="s">
        <v>2749</v>
      </c>
      <c r="M863" t="s">
        <v>2750</v>
      </c>
      <c r="N863">
        <v>0.44500000000000001</v>
      </c>
      <c r="O863">
        <v>3</v>
      </c>
      <c r="P863">
        <v>1986</v>
      </c>
      <c r="Q863">
        <v>21</v>
      </c>
      <c r="R863">
        <v>269</v>
      </c>
      <c r="S863">
        <v>29</v>
      </c>
      <c r="T863">
        <v>642</v>
      </c>
      <c r="U863">
        <v>2</v>
      </c>
      <c r="V863">
        <v>1</v>
      </c>
      <c r="W863">
        <v>0.24146059326073999</v>
      </c>
      <c r="X863">
        <v>146.65757679509764</v>
      </c>
      <c r="Y863">
        <v>21.379951535106983</v>
      </c>
      <c r="Z863">
        <v>15.687004994901754</v>
      </c>
      <c r="AA863">
        <v>26.294549434309026</v>
      </c>
      <c r="AB863">
        <v>68.361675144747053</v>
      </c>
      <c r="AC863">
        <v>25.734571088258853</v>
      </c>
      <c r="AD863">
        <v>1.5097434311041602</v>
      </c>
      <c r="AE863">
        <v>305.86653301678621</v>
      </c>
    </row>
    <row r="864" spans="1:31" x14ac:dyDescent="0.25">
      <c r="A864">
        <v>2234414</v>
      </c>
      <c r="B864">
        <v>1</v>
      </c>
      <c r="C864" t="s">
        <v>81</v>
      </c>
      <c r="D864" t="s">
        <v>127</v>
      </c>
      <c r="E864" t="s">
        <v>182</v>
      </c>
      <c r="F864" t="s">
        <v>2751</v>
      </c>
      <c r="G864" t="s">
        <v>319</v>
      </c>
      <c r="H864" t="s">
        <v>163</v>
      </c>
      <c r="I864" t="s">
        <v>136</v>
      </c>
      <c r="J864" t="s">
        <v>137</v>
      </c>
      <c r="K864" t="s">
        <v>138</v>
      </c>
      <c r="L864" t="s">
        <v>2752</v>
      </c>
      <c r="M864" t="s">
        <v>2753</v>
      </c>
      <c r="N864">
        <v>6.5705555550000003</v>
      </c>
      <c r="O864">
        <v>0</v>
      </c>
      <c r="P864">
        <v>1</v>
      </c>
      <c r="Q864">
        <v>9</v>
      </c>
      <c r="R864">
        <v>27</v>
      </c>
      <c r="S864">
        <v>0</v>
      </c>
      <c r="T864">
        <v>1</v>
      </c>
      <c r="U864">
        <v>0</v>
      </c>
      <c r="V864">
        <v>0</v>
      </c>
      <c r="W864">
        <v>0</v>
      </c>
      <c r="X864">
        <v>0.20788454018752001</v>
      </c>
      <c r="Y864">
        <v>42.137153436959288</v>
      </c>
      <c r="Z864">
        <v>208.24767282203706</v>
      </c>
      <c r="AA864">
        <v>0</v>
      </c>
      <c r="AB864">
        <v>9.9517219971491002</v>
      </c>
      <c r="AC864">
        <v>0</v>
      </c>
      <c r="AD864">
        <v>0</v>
      </c>
      <c r="AE864">
        <v>260.54443279633296</v>
      </c>
    </row>
    <row r="865" spans="1:31" x14ac:dyDescent="0.25">
      <c r="A865">
        <v>2235078</v>
      </c>
      <c r="B865">
        <v>1</v>
      </c>
      <c r="C865" t="s">
        <v>81</v>
      </c>
      <c r="D865" t="s">
        <v>122</v>
      </c>
      <c r="E865" t="s">
        <v>141</v>
      </c>
      <c r="F865" t="s">
        <v>2754</v>
      </c>
      <c r="G865" t="s">
        <v>187</v>
      </c>
      <c r="H865" t="s">
        <v>135</v>
      </c>
      <c r="I865" t="s">
        <v>136</v>
      </c>
      <c r="J865" t="s">
        <v>137</v>
      </c>
      <c r="K865" t="s">
        <v>138</v>
      </c>
      <c r="L865" t="s">
        <v>2755</v>
      </c>
      <c r="M865" t="s">
        <v>2756</v>
      </c>
      <c r="N865">
        <v>2.4730555550000002</v>
      </c>
      <c r="O865">
        <v>0</v>
      </c>
      <c r="P865">
        <v>117</v>
      </c>
      <c r="Q865">
        <v>0</v>
      </c>
      <c r="R865">
        <v>0</v>
      </c>
      <c r="S865">
        <v>0</v>
      </c>
      <c r="T865">
        <v>14</v>
      </c>
      <c r="U865">
        <v>0</v>
      </c>
      <c r="V865">
        <v>0</v>
      </c>
      <c r="W865">
        <v>0</v>
      </c>
      <c r="X865">
        <v>27.345501755256375</v>
      </c>
      <c r="Y865">
        <v>0</v>
      </c>
      <c r="Z865">
        <v>0</v>
      </c>
      <c r="AA865">
        <v>0</v>
      </c>
      <c r="AB865">
        <v>10.648993776506556</v>
      </c>
      <c r="AC865">
        <v>0</v>
      </c>
      <c r="AD865">
        <v>0</v>
      </c>
      <c r="AE865">
        <v>37.994495531762929</v>
      </c>
    </row>
    <row r="866" spans="1:31" x14ac:dyDescent="0.25">
      <c r="A866">
        <v>2234769</v>
      </c>
      <c r="B866">
        <v>1</v>
      </c>
      <c r="C866" t="s">
        <v>81</v>
      </c>
      <c r="D866" t="s">
        <v>113</v>
      </c>
      <c r="E866" t="s">
        <v>273</v>
      </c>
      <c r="F866" t="s">
        <v>2757</v>
      </c>
      <c r="G866" t="s">
        <v>174</v>
      </c>
      <c r="H866" t="s">
        <v>163</v>
      </c>
      <c r="I866" t="s">
        <v>136</v>
      </c>
      <c r="J866" t="s">
        <v>137</v>
      </c>
      <c r="K866" t="s">
        <v>138</v>
      </c>
      <c r="L866" t="s">
        <v>2758</v>
      </c>
      <c r="M866" t="s">
        <v>2759</v>
      </c>
      <c r="N866">
        <v>4.4616666660000002</v>
      </c>
      <c r="O866">
        <v>2</v>
      </c>
      <c r="P866">
        <v>0</v>
      </c>
      <c r="Q866">
        <v>14</v>
      </c>
      <c r="R866">
        <v>92</v>
      </c>
      <c r="S866">
        <v>5</v>
      </c>
      <c r="T866">
        <v>3</v>
      </c>
      <c r="U866">
        <v>0</v>
      </c>
      <c r="V866">
        <v>0</v>
      </c>
      <c r="W866">
        <v>4.7542339888944918</v>
      </c>
      <c r="X866">
        <v>0</v>
      </c>
      <c r="Y866">
        <v>171.70783609027816</v>
      </c>
      <c r="Z866">
        <v>203.93196011976957</v>
      </c>
      <c r="AA866">
        <v>28.758892704050805</v>
      </c>
      <c r="AB866">
        <v>62.525614078454623</v>
      </c>
      <c r="AC866">
        <v>0</v>
      </c>
      <c r="AD866">
        <v>0</v>
      </c>
      <c r="AE866">
        <v>471.67853698144768</v>
      </c>
    </row>
    <row r="867" spans="1:31" x14ac:dyDescent="0.25">
      <c r="A867">
        <v>2234437</v>
      </c>
      <c r="B867">
        <v>1</v>
      </c>
      <c r="C867" t="s">
        <v>80</v>
      </c>
      <c r="D867" t="s">
        <v>102</v>
      </c>
      <c r="E867" t="s">
        <v>194</v>
      </c>
      <c r="F867" t="s">
        <v>2760</v>
      </c>
      <c r="G867" t="s">
        <v>179</v>
      </c>
      <c r="H867" t="s">
        <v>135</v>
      </c>
      <c r="I867" t="s">
        <v>136</v>
      </c>
      <c r="J867" t="s">
        <v>137</v>
      </c>
      <c r="K867" t="s">
        <v>138</v>
      </c>
      <c r="L867" t="s">
        <v>2761</v>
      </c>
      <c r="M867" t="s">
        <v>2762</v>
      </c>
      <c r="N867">
        <v>1.6174999999999999</v>
      </c>
      <c r="O867">
        <v>0</v>
      </c>
      <c r="P867">
        <v>85</v>
      </c>
      <c r="Q867">
        <v>0</v>
      </c>
      <c r="R867">
        <v>0</v>
      </c>
      <c r="S867">
        <v>0</v>
      </c>
      <c r="T867">
        <v>6</v>
      </c>
      <c r="U867">
        <v>0</v>
      </c>
      <c r="V867">
        <v>0</v>
      </c>
      <c r="W867">
        <v>0</v>
      </c>
      <c r="X867">
        <v>17.527236922260549</v>
      </c>
      <c r="Y867">
        <v>0</v>
      </c>
      <c r="Z867">
        <v>0</v>
      </c>
      <c r="AA867">
        <v>0</v>
      </c>
      <c r="AB867">
        <v>4.4269891274299322</v>
      </c>
      <c r="AC867">
        <v>0</v>
      </c>
      <c r="AD867">
        <v>0</v>
      </c>
      <c r="AE867">
        <v>21.954226049690483</v>
      </c>
    </row>
    <row r="868" spans="1:31" x14ac:dyDescent="0.25">
      <c r="A868">
        <v>2234368</v>
      </c>
      <c r="B868">
        <v>1</v>
      </c>
      <c r="C868" t="s">
        <v>81</v>
      </c>
      <c r="D868" t="s">
        <v>128</v>
      </c>
      <c r="E868" t="s">
        <v>273</v>
      </c>
      <c r="F868" t="s">
        <v>2763</v>
      </c>
      <c r="G868" t="s">
        <v>174</v>
      </c>
      <c r="H868" t="s">
        <v>163</v>
      </c>
      <c r="I868" t="s">
        <v>136</v>
      </c>
      <c r="J868" t="s">
        <v>137</v>
      </c>
      <c r="K868" t="s">
        <v>138</v>
      </c>
      <c r="L868" t="s">
        <v>2764</v>
      </c>
      <c r="M868" t="s">
        <v>2765</v>
      </c>
      <c r="N868">
        <v>0.99361111099999999</v>
      </c>
      <c r="O868">
        <v>0</v>
      </c>
      <c r="P868">
        <v>960</v>
      </c>
      <c r="Q868">
        <v>3</v>
      </c>
      <c r="R868">
        <v>8</v>
      </c>
      <c r="S868">
        <v>14</v>
      </c>
      <c r="T868">
        <v>122</v>
      </c>
      <c r="U868">
        <v>0</v>
      </c>
      <c r="V868">
        <v>0</v>
      </c>
      <c r="W868">
        <v>0</v>
      </c>
      <c r="X868">
        <v>118.80719435308482</v>
      </c>
      <c r="Y868">
        <v>42.466047084484089</v>
      </c>
      <c r="Z868">
        <v>5.452749787817841</v>
      </c>
      <c r="AA868">
        <v>128.94252116803932</v>
      </c>
      <c r="AB868">
        <v>23.009942204333647</v>
      </c>
      <c r="AC868">
        <v>0</v>
      </c>
      <c r="AD868">
        <v>0</v>
      </c>
      <c r="AE868">
        <v>318.67845459775975</v>
      </c>
    </row>
    <row r="869" spans="1:31" x14ac:dyDescent="0.25">
      <c r="A869">
        <v>2235055</v>
      </c>
      <c r="B869">
        <v>1</v>
      </c>
      <c r="C869" t="s">
        <v>81</v>
      </c>
      <c r="D869" t="s">
        <v>122</v>
      </c>
      <c r="E869" t="s">
        <v>141</v>
      </c>
      <c r="F869" t="s">
        <v>2766</v>
      </c>
      <c r="G869" t="s">
        <v>187</v>
      </c>
      <c r="H869" t="s">
        <v>135</v>
      </c>
      <c r="I869" t="s">
        <v>136</v>
      </c>
      <c r="J869" t="s">
        <v>137</v>
      </c>
      <c r="K869" t="s">
        <v>138</v>
      </c>
      <c r="L869" t="s">
        <v>2767</v>
      </c>
      <c r="M869" t="s">
        <v>2768</v>
      </c>
      <c r="N869">
        <v>4.3066666659999999</v>
      </c>
      <c r="O869">
        <v>0</v>
      </c>
      <c r="P869">
        <v>96</v>
      </c>
      <c r="Q869">
        <v>0</v>
      </c>
      <c r="R869">
        <v>0</v>
      </c>
      <c r="S869">
        <v>0</v>
      </c>
      <c r="T869">
        <v>8</v>
      </c>
      <c r="U869">
        <v>0</v>
      </c>
      <c r="V869">
        <v>0</v>
      </c>
      <c r="W869">
        <v>0</v>
      </c>
      <c r="X869">
        <v>13.667870379489882</v>
      </c>
      <c r="Y869">
        <v>0</v>
      </c>
      <c r="Z869">
        <v>0</v>
      </c>
      <c r="AA869">
        <v>0</v>
      </c>
      <c r="AB869">
        <v>2.0595614940099738</v>
      </c>
      <c r="AC869">
        <v>0</v>
      </c>
      <c r="AD869">
        <v>0</v>
      </c>
      <c r="AE869">
        <v>15.727431873499857</v>
      </c>
    </row>
    <row r="870" spans="1:31" x14ac:dyDescent="0.25">
      <c r="A870">
        <v>2234391</v>
      </c>
      <c r="B870">
        <v>1</v>
      </c>
      <c r="C870" t="s">
        <v>80</v>
      </c>
      <c r="D870" t="s">
        <v>91</v>
      </c>
      <c r="E870" t="s">
        <v>161</v>
      </c>
      <c r="F870" t="s">
        <v>2769</v>
      </c>
      <c r="G870" t="s">
        <v>174</v>
      </c>
      <c r="H870" t="s">
        <v>163</v>
      </c>
      <c r="I870" t="s">
        <v>136</v>
      </c>
      <c r="J870" t="s">
        <v>137</v>
      </c>
      <c r="K870" t="s">
        <v>138</v>
      </c>
      <c r="L870" t="s">
        <v>2770</v>
      </c>
      <c r="M870" t="s">
        <v>2771</v>
      </c>
      <c r="N870">
        <v>0.48166666600000002</v>
      </c>
      <c r="O870">
        <v>7</v>
      </c>
      <c r="P870">
        <v>1574</v>
      </c>
      <c r="Q870">
        <v>11</v>
      </c>
      <c r="R870">
        <v>64</v>
      </c>
      <c r="S870">
        <v>9</v>
      </c>
      <c r="T870">
        <v>83</v>
      </c>
      <c r="U870">
        <v>0</v>
      </c>
      <c r="V870">
        <v>2</v>
      </c>
      <c r="W870">
        <v>8.7634853437104407</v>
      </c>
      <c r="X870">
        <v>182.5651530513008</v>
      </c>
      <c r="Y870">
        <v>1.5810461943098368</v>
      </c>
      <c r="Z870">
        <v>10.955162862477087</v>
      </c>
      <c r="AA870">
        <v>11.798990235763013</v>
      </c>
      <c r="AB870">
        <v>24.556455312153275</v>
      </c>
      <c r="AC870">
        <v>0</v>
      </c>
      <c r="AD870">
        <v>1.9508443213654267</v>
      </c>
      <c r="AE870">
        <v>242.17113732107987</v>
      </c>
    </row>
    <row r="871" spans="1:31" x14ac:dyDescent="0.25">
      <c r="A871">
        <v>2234577</v>
      </c>
      <c r="B871">
        <v>1</v>
      </c>
      <c r="C871" t="s">
        <v>80</v>
      </c>
      <c r="D871" t="s">
        <v>108</v>
      </c>
      <c r="E871" t="s">
        <v>194</v>
      </c>
      <c r="F871" t="s">
        <v>2772</v>
      </c>
      <c r="G871" t="s">
        <v>179</v>
      </c>
      <c r="H871" t="s">
        <v>135</v>
      </c>
      <c r="I871" t="s">
        <v>136</v>
      </c>
      <c r="J871" t="s">
        <v>137</v>
      </c>
      <c r="K871" t="s">
        <v>138</v>
      </c>
      <c r="L871" t="s">
        <v>2773</v>
      </c>
      <c r="M871" t="s">
        <v>2774</v>
      </c>
      <c r="N871">
        <v>1.457222222</v>
      </c>
      <c r="O871">
        <v>0</v>
      </c>
      <c r="P871">
        <v>13</v>
      </c>
      <c r="Q871">
        <v>0</v>
      </c>
      <c r="R871">
        <v>3</v>
      </c>
      <c r="S871">
        <v>0</v>
      </c>
      <c r="T871">
        <v>3</v>
      </c>
      <c r="U871">
        <v>0</v>
      </c>
      <c r="V871">
        <v>0</v>
      </c>
      <c r="W871">
        <v>0</v>
      </c>
      <c r="X871">
        <v>2.5696164080210875</v>
      </c>
      <c r="Y871">
        <v>0</v>
      </c>
      <c r="Z871">
        <v>0.14159321855424667</v>
      </c>
      <c r="AA871">
        <v>0</v>
      </c>
      <c r="AB871">
        <v>3.3189190962372601</v>
      </c>
      <c r="AC871">
        <v>0</v>
      </c>
      <c r="AD871">
        <v>0</v>
      </c>
      <c r="AE871">
        <v>6.0301287228125942</v>
      </c>
    </row>
    <row r="872" spans="1:31" x14ac:dyDescent="0.25">
      <c r="A872">
        <v>2234646</v>
      </c>
      <c r="B872">
        <v>1</v>
      </c>
      <c r="C872" t="s">
        <v>80</v>
      </c>
      <c r="D872" t="s">
        <v>109</v>
      </c>
      <c r="E872" t="s">
        <v>132</v>
      </c>
      <c r="F872" t="s">
        <v>2775</v>
      </c>
      <c r="G872" t="s">
        <v>148</v>
      </c>
      <c r="H872" t="s">
        <v>135</v>
      </c>
      <c r="I872" t="s">
        <v>136</v>
      </c>
      <c r="J872" t="s">
        <v>137</v>
      </c>
      <c r="K872" t="s">
        <v>138</v>
      </c>
      <c r="L872" t="s">
        <v>2776</v>
      </c>
      <c r="M872" t="s">
        <v>2777</v>
      </c>
      <c r="N872">
        <v>2.284444444</v>
      </c>
      <c r="O872">
        <v>0</v>
      </c>
      <c r="P872">
        <v>1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0.29190128609599997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0.29190128609599997</v>
      </c>
    </row>
    <row r="873" spans="1:31" x14ac:dyDescent="0.25">
      <c r="A873">
        <v>2234978</v>
      </c>
      <c r="B873">
        <v>1</v>
      </c>
      <c r="C873" t="s">
        <v>81</v>
      </c>
      <c r="D873" t="s">
        <v>112</v>
      </c>
      <c r="E873" t="s">
        <v>132</v>
      </c>
      <c r="F873" t="s">
        <v>2778</v>
      </c>
      <c r="G873" t="s">
        <v>134</v>
      </c>
      <c r="H873" t="s">
        <v>135</v>
      </c>
      <c r="I873" t="s">
        <v>136</v>
      </c>
      <c r="J873" t="s">
        <v>137</v>
      </c>
      <c r="K873" t="s">
        <v>138</v>
      </c>
      <c r="L873" t="s">
        <v>2779</v>
      </c>
      <c r="M873" t="s">
        <v>2780</v>
      </c>
      <c r="N873">
        <v>1.689444444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2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32.051592444683095</v>
      </c>
      <c r="AE873">
        <v>32.051592444683095</v>
      </c>
    </row>
    <row r="874" spans="1:31" x14ac:dyDescent="0.25">
      <c r="A874">
        <v>2234454</v>
      </c>
      <c r="B874">
        <v>1</v>
      </c>
      <c r="C874" t="s">
        <v>80</v>
      </c>
      <c r="D874" t="s">
        <v>83</v>
      </c>
      <c r="E874" t="s">
        <v>182</v>
      </c>
      <c r="F874" t="s">
        <v>2781</v>
      </c>
      <c r="G874" t="s">
        <v>174</v>
      </c>
      <c r="H874" t="s">
        <v>163</v>
      </c>
      <c r="I874" t="s">
        <v>136</v>
      </c>
      <c r="J874" t="s">
        <v>137</v>
      </c>
      <c r="K874" t="s">
        <v>138</v>
      </c>
      <c r="L874" t="s">
        <v>2782</v>
      </c>
      <c r="M874" t="s">
        <v>2783</v>
      </c>
      <c r="N874">
        <v>1.5241666659999999</v>
      </c>
      <c r="O874">
        <v>0</v>
      </c>
      <c r="P874">
        <v>160</v>
      </c>
      <c r="Q874">
        <v>0</v>
      </c>
      <c r="R874">
        <v>0</v>
      </c>
      <c r="S874">
        <v>8</v>
      </c>
      <c r="T874">
        <v>50</v>
      </c>
      <c r="U874">
        <v>7</v>
      </c>
      <c r="V874">
        <v>7</v>
      </c>
      <c r="W874">
        <v>0</v>
      </c>
      <c r="X874">
        <v>86.174153223630057</v>
      </c>
      <c r="Y874">
        <v>0</v>
      </c>
      <c r="Z874">
        <v>0</v>
      </c>
      <c r="AA874">
        <v>646.70706189520297</v>
      </c>
      <c r="AB874">
        <v>484.96599430396401</v>
      </c>
      <c r="AC874">
        <v>4107.9180677804789</v>
      </c>
      <c r="AD874">
        <v>674.20553063040495</v>
      </c>
      <c r="AE874">
        <v>5999.9708078336807</v>
      </c>
    </row>
    <row r="875" spans="1:31" x14ac:dyDescent="0.25">
      <c r="A875">
        <v>2234600</v>
      </c>
      <c r="B875">
        <v>1</v>
      </c>
      <c r="C875" t="s">
        <v>81</v>
      </c>
      <c r="D875" t="s">
        <v>112</v>
      </c>
      <c r="E875" t="s">
        <v>194</v>
      </c>
      <c r="F875" t="s">
        <v>2784</v>
      </c>
      <c r="G875" t="s">
        <v>390</v>
      </c>
      <c r="H875" t="s">
        <v>135</v>
      </c>
      <c r="I875" t="s">
        <v>136</v>
      </c>
      <c r="J875" t="s">
        <v>137</v>
      </c>
      <c r="K875" t="s">
        <v>138</v>
      </c>
      <c r="L875" t="s">
        <v>2785</v>
      </c>
      <c r="M875" t="s">
        <v>2786</v>
      </c>
      <c r="N875">
        <v>4.1336111109999996</v>
      </c>
      <c r="O875">
        <v>0</v>
      </c>
      <c r="P875">
        <v>7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1.3561584882412467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1.3561584882412467</v>
      </c>
    </row>
    <row r="876" spans="1:31" x14ac:dyDescent="0.25">
      <c r="A876">
        <v>2234500</v>
      </c>
      <c r="B876">
        <v>1</v>
      </c>
      <c r="C876" t="s">
        <v>81</v>
      </c>
      <c r="D876" t="s">
        <v>115</v>
      </c>
      <c r="E876" t="s">
        <v>132</v>
      </c>
      <c r="F876" t="s">
        <v>2787</v>
      </c>
      <c r="G876" t="s">
        <v>148</v>
      </c>
      <c r="H876" t="s">
        <v>135</v>
      </c>
      <c r="I876" t="s">
        <v>136</v>
      </c>
      <c r="J876" t="s">
        <v>137</v>
      </c>
      <c r="K876" t="s">
        <v>138</v>
      </c>
      <c r="L876" t="s">
        <v>2788</v>
      </c>
      <c r="M876" t="s">
        <v>2789</v>
      </c>
      <c r="N876">
        <v>1.823055555</v>
      </c>
      <c r="O876">
        <v>0</v>
      </c>
      <c r="P876">
        <v>2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0.3794350268549167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0.3794350268549167</v>
      </c>
    </row>
    <row r="877" spans="1:31" x14ac:dyDescent="0.25">
      <c r="A877">
        <v>2234351</v>
      </c>
      <c r="B877">
        <v>1</v>
      </c>
      <c r="C877" t="s">
        <v>80</v>
      </c>
      <c r="D877" t="s">
        <v>101</v>
      </c>
      <c r="E877" t="s">
        <v>161</v>
      </c>
      <c r="F877" t="s">
        <v>2790</v>
      </c>
      <c r="G877" t="s">
        <v>2631</v>
      </c>
      <c r="H877" t="s">
        <v>163</v>
      </c>
      <c r="I877" t="s">
        <v>136</v>
      </c>
      <c r="J877" t="s">
        <v>137</v>
      </c>
      <c r="K877" t="s">
        <v>138</v>
      </c>
      <c r="L877" t="s">
        <v>2791</v>
      </c>
      <c r="M877" t="s">
        <v>2792</v>
      </c>
      <c r="N877">
        <v>0.78555555499999996</v>
      </c>
      <c r="O877">
        <v>3</v>
      </c>
      <c r="P877">
        <v>927</v>
      </c>
      <c r="Q877">
        <v>5</v>
      </c>
      <c r="R877">
        <v>30</v>
      </c>
      <c r="S877">
        <v>4</v>
      </c>
      <c r="T877">
        <v>95</v>
      </c>
      <c r="U877">
        <v>2</v>
      </c>
      <c r="V877">
        <v>0</v>
      </c>
      <c r="W877">
        <v>1.6306306187164932</v>
      </c>
      <c r="X877">
        <v>233.25717487292695</v>
      </c>
      <c r="Y877">
        <v>15.587008119136625</v>
      </c>
      <c r="Z877">
        <v>3.9825422090588254</v>
      </c>
      <c r="AA877">
        <v>7.5782454697313781</v>
      </c>
      <c r="AB877">
        <v>33.616831462967717</v>
      </c>
      <c r="AC877">
        <v>97.085858467085444</v>
      </c>
      <c r="AD877">
        <v>0</v>
      </c>
      <c r="AE877">
        <v>392.73829121962342</v>
      </c>
    </row>
    <row r="878" spans="1:31" x14ac:dyDescent="0.25">
      <c r="A878">
        <v>2235348</v>
      </c>
      <c r="B878">
        <v>1</v>
      </c>
      <c r="C878" t="s">
        <v>81</v>
      </c>
      <c r="D878" t="s">
        <v>125</v>
      </c>
      <c r="E878" t="s">
        <v>182</v>
      </c>
      <c r="F878" t="s">
        <v>2793</v>
      </c>
      <c r="G878" t="s">
        <v>196</v>
      </c>
      <c r="H878" t="s">
        <v>163</v>
      </c>
      <c r="I878" t="s">
        <v>136</v>
      </c>
      <c r="J878" t="s">
        <v>137</v>
      </c>
      <c r="K878" t="s">
        <v>144</v>
      </c>
      <c r="L878" t="s">
        <v>2794</v>
      </c>
      <c r="M878" t="s">
        <v>2795</v>
      </c>
      <c r="N878">
        <v>0.42055555500000003</v>
      </c>
      <c r="O878">
        <v>0</v>
      </c>
      <c r="P878">
        <v>276</v>
      </c>
      <c r="Q878">
        <v>2</v>
      </c>
      <c r="R878">
        <v>37</v>
      </c>
      <c r="S878">
        <v>1</v>
      </c>
      <c r="T878">
        <v>94</v>
      </c>
      <c r="U878">
        <v>2</v>
      </c>
      <c r="V878">
        <v>4</v>
      </c>
      <c r="W878">
        <v>0</v>
      </c>
      <c r="X878">
        <v>26.918429672582917</v>
      </c>
      <c r="Y878">
        <v>1.9436970630455781</v>
      </c>
      <c r="Z878">
        <v>2.3681953903601323</v>
      </c>
      <c r="AA878">
        <v>2.9889266018702223</v>
      </c>
      <c r="AB878">
        <v>19.325019001657793</v>
      </c>
      <c r="AC878">
        <v>44.620734174428442</v>
      </c>
      <c r="AD878">
        <v>17.518581655174838</v>
      </c>
      <c r="AE878">
        <v>115.68358355911994</v>
      </c>
    </row>
    <row r="879" spans="1:31" x14ac:dyDescent="0.25">
      <c r="A879">
        <v>2235093</v>
      </c>
      <c r="B879">
        <v>1</v>
      </c>
      <c r="C879" t="s">
        <v>80</v>
      </c>
      <c r="D879" t="s">
        <v>83</v>
      </c>
      <c r="E879" t="s">
        <v>141</v>
      </c>
      <c r="F879" t="s">
        <v>2796</v>
      </c>
      <c r="G879" t="s">
        <v>885</v>
      </c>
      <c r="H879" t="s">
        <v>135</v>
      </c>
      <c r="I879" t="s">
        <v>136</v>
      </c>
      <c r="J879" t="s">
        <v>137</v>
      </c>
      <c r="K879" t="s">
        <v>138</v>
      </c>
      <c r="L879" t="s">
        <v>2797</v>
      </c>
      <c r="M879" t="s">
        <v>2798</v>
      </c>
      <c r="N879">
        <v>5.9686111110000004</v>
      </c>
      <c r="O879">
        <v>0</v>
      </c>
      <c r="P879">
        <v>131</v>
      </c>
      <c r="Q879">
        <v>0</v>
      </c>
      <c r="R879">
        <v>3</v>
      </c>
      <c r="S879">
        <v>0</v>
      </c>
      <c r="T879">
        <v>8</v>
      </c>
      <c r="U879">
        <v>0</v>
      </c>
      <c r="V879">
        <v>0</v>
      </c>
      <c r="W879">
        <v>0</v>
      </c>
      <c r="X879">
        <v>372.27883865361389</v>
      </c>
      <c r="Y879">
        <v>0</v>
      </c>
      <c r="Z879">
        <v>4.0652196178160001</v>
      </c>
      <c r="AA879">
        <v>0</v>
      </c>
      <c r="AB879">
        <v>41.899363052343801</v>
      </c>
      <c r="AC879">
        <v>0</v>
      </c>
      <c r="AD879">
        <v>0</v>
      </c>
      <c r="AE879">
        <v>418.2434213237737</v>
      </c>
    </row>
    <row r="880" spans="1:31" x14ac:dyDescent="0.25">
      <c r="A880">
        <v>2235468</v>
      </c>
      <c r="B880">
        <v>1</v>
      </c>
      <c r="C880" t="s">
        <v>81</v>
      </c>
      <c r="D880" t="s">
        <v>122</v>
      </c>
      <c r="E880" t="s">
        <v>141</v>
      </c>
      <c r="F880" t="s">
        <v>2799</v>
      </c>
      <c r="G880" t="s">
        <v>390</v>
      </c>
      <c r="H880" t="s">
        <v>135</v>
      </c>
      <c r="I880" t="s">
        <v>136</v>
      </c>
      <c r="J880" t="s">
        <v>137</v>
      </c>
      <c r="K880" t="s">
        <v>138</v>
      </c>
      <c r="L880" t="s">
        <v>2800</v>
      </c>
      <c r="M880" t="s">
        <v>2801</v>
      </c>
      <c r="N880">
        <v>2.1380555550000002</v>
      </c>
      <c r="O880">
        <v>0</v>
      </c>
      <c r="P880">
        <v>26</v>
      </c>
      <c r="Q880">
        <v>0</v>
      </c>
      <c r="R880">
        <v>0</v>
      </c>
      <c r="S880">
        <v>0</v>
      </c>
      <c r="T880">
        <v>1</v>
      </c>
      <c r="U880">
        <v>0</v>
      </c>
      <c r="V880">
        <v>0</v>
      </c>
      <c r="W880">
        <v>0</v>
      </c>
      <c r="X880">
        <v>3.4444713931319551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3.4444713931319551</v>
      </c>
    </row>
    <row r="881" spans="1:31" x14ac:dyDescent="0.25">
      <c r="A881">
        <v>2235491</v>
      </c>
      <c r="B881">
        <v>1</v>
      </c>
      <c r="C881" t="s">
        <v>81</v>
      </c>
      <c r="D881" t="s">
        <v>116</v>
      </c>
      <c r="E881" t="s">
        <v>194</v>
      </c>
      <c r="F881" t="s">
        <v>2802</v>
      </c>
      <c r="G881" t="s">
        <v>179</v>
      </c>
      <c r="H881" t="s">
        <v>135</v>
      </c>
      <c r="I881" t="s">
        <v>136</v>
      </c>
      <c r="J881" t="s">
        <v>137</v>
      </c>
      <c r="K881" t="s">
        <v>138</v>
      </c>
      <c r="L881" t="s">
        <v>2803</v>
      </c>
      <c r="M881" t="s">
        <v>2804</v>
      </c>
      <c r="N881">
        <v>3.6438888880000002</v>
      </c>
      <c r="O881">
        <v>0</v>
      </c>
      <c r="P881">
        <v>50</v>
      </c>
      <c r="Q881">
        <v>0</v>
      </c>
      <c r="R881">
        <v>0</v>
      </c>
      <c r="S881">
        <v>0</v>
      </c>
      <c r="T881">
        <v>3</v>
      </c>
      <c r="U881">
        <v>0</v>
      </c>
      <c r="V881">
        <v>0</v>
      </c>
      <c r="W881">
        <v>0</v>
      </c>
      <c r="X881">
        <v>12.521877771670082</v>
      </c>
      <c r="Y881">
        <v>0</v>
      </c>
      <c r="Z881">
        <v>0</v>
      </c>
      <c r="AA881">
        <v>0</v>
      </c>
      <c r="AB881">
        <v>6.0191202262083507</v>
      </c>
      <c r="AC881">
        <v>0</v>
      </c>
      <c r="AD881">
        <v>0</v>
      </c>
      <c r="AE881">
        <v>18.540997997878435</v>
      </c>
    </row>
    <row r="882" spans="1:31" x14ac:dyDescent="0.25">
      <c r="A882">
        <v>2235262</v>
      </c>
      <c r="B882">
        <v>1</v>
      </c>
      <c r="C882" t="s">
        <v>80</v>
      </c>
      <c r="D882" t="s">
        <v>99</v>
      </c>
      <c r="E882" t="s">
        <v>161</v>
      </c>
      <c r="F882" t="s">
        <v>2805</v>
      </c>
      <c r="G882" t="s">
        <v>1027</v>
      </c>
      <c r="H882" t="s">
        <v>163</v>
      </c>
      <c r="I882" t="s">
        <v>136</v>
      </c>
      <c r="J882" t="s">
        <v>137</v>
      </c>
      <c r="K882" t="s">
        <v>138</v>
      </c>
      <c r="L882" t="s">
        <v>2806</v>
      </c>
      <c r="M882" t="s">
        <v>2807</v>
      </c>
      <c r="N882">
        <v>1.9483333329999999</v>
      </c>
      <c r="O882">
        <v>0</v>
      </c>
      <c r="P882">
        <v>0</v>
      </c>
      <c r="Q882">
        <v>0</v>
      </c>
      <c r="R882">
        <v>0</v>
      </c>
      <c r="S882">
        <v>1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12.697793628642827</v>
      </c>
      <c r="AB882">
        <v>0</v>
      </c>
      <c r="AC882">
        <v>0</v>
      </c>
      <c r="AD882">
        <v>0</v>
      </c>
      <c r="AE882">
        <v>12.697793628642827</v>
      </c>
    </row>
    <row r="883" spans="1:31" x14ac:dyDescent="0.25">
      <c r="A883">
        <v>2235511</v>
      </c>
      <c r="B883">
        <v>1</v>
      </c>
      <c r="C883" t="s">
        <v>80</v>
      </c>
      <c r="D883" t="s">
        <v>96</v>
      </c>
      <c r="E883" t="s">
        <v>132</v>
      </c>
      <c r="F883" t="s">
        <v>2808</v>
      </c>
      <c r="G883" t="s">
        <v>134</v>
      </c>
      <c r="H883" t="s">
        <v>135</v>
      </c>
      <c r="I883" t="s">
        <v>136</v>
      </c>
      <c r="J883" t="s">
        <v>137</v>
      </c>
      <c r="K883" t="s">
        <v>138</v>
      </c>
      <c r="L883" t="s">
        <v>2809</v>
      </c>
      <c r="M883" t="s">
        <v>2810</v>
      </c>
      <c r="N883">
        <v>5.4713888879999999</v>
      </c>
      <c r="O883">
        <v>0</v>
      </c>
      <c r="P883">
        <v>1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0.89689150505087789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0.89689150505087789</v>
      </c>
    </row>
    <row r="884" spans="1:31" x14ac:dyDescent="0.25">
      <c r="A884">
        <v>2235156</v>
      </c>
      <c r="B884">
        <v>1</v>
      </c>
      <c r="C884" t="s">
        <v>80</v>
      </c>
      <c r="D884" t="s">
        <v>95</v>
      </c>
      <c r="E884" t="s">
        <v>182</v>
      </c>
      <c r="F884" t="s">
        <v>2811</v>
      </c>
      <c r="G884" t="s">
        <v>319</v>
      </c>
      <c r="H884" t="s">
        <v>163</v>
      </c>
      <c r="I884" t="s">
        <v>136</v>
      </c>
      <c r="J884" t="s">
        <v>137</v>
      </c>
      <c r="K884" t="s">
        <v>138</v>
      </c>
      <c r="L884" t="s">
        <v>2812</v>
      </c>
      <c r="M884" t="s">
        <v>2813</v>
      </c>
      <c r="N884">
        <v>7.3058333329999998</v>
      </c>
      <c r="O884">
        <v>1</v>
      </c>
      <c r="P884">
        <v>0</v>
      </c>
      <c r="Q884">
        <v>0</v>
      </c>
      <c r="R884">
        <v>0</v>
      </c>
      <c r="S884">
        <v>6</v>
      </c>
      <c r="T884">
        <v>0</v>
      </c>
      <c r="U884">
        <v>2</v>
      </c>
      <c r="V884">
        <v>0</v>
      </c>
      <c r="W884">
        <v>2.2770109910429004</v>
      </c>
      <c r="X884">
        <v>0</v>
      </c>
      <c r="Y884">
        <v>0</v>
      </c>
      <c r="Z884">
        <v>0</v>
      </c>
      <c r="AA884">
        <v>507.92278057070655</v>
      </c>
      <c r="AB884">
        <v>0</v>
      </c>
      <c r="AC884">
        <v>281.3653052149993</v>
      </c>
      <c r="AD884">
        <v>0</v>
      </c>
      <c r="AE884">
        <v>791.56509677674876</v>
      </c>
    </row>
    <row r="885" spans="1:31" x14ac:dyDescent="0.25">
      <c r="A885">
        <v>2235119</v>
      </c>
      <c r="B885">
        <v>1</v>
      </c>
      <c r="C885" t="s">
        <v>80</v>
      </c>
      <c r="D885" t="s">
        <v>100</v>
      </c>
      <c r="E885" t="s">
        <v>194</v>
      </c>
      <c r="F885" t="s">
        <v>2814</v>
      </c>
      <c r="G885" t="s">
        <v>179</v>
      </c>
      <c r="H885" t="s">
        <v>135</v>
      </c>
      <c r="I885" t="s">
        <v>136</v>
      </c>
      <c r="J885" t="s">
        <v>137</v>
      </c>
      <c r="K885" t="s">
        <v>138</v>
      </c>
      <c r="L885" t="s">
        <v>2815</v>
      </c>
      <c r="M885" t="s">
        <v>2816</v>
      </c>
      <c r="N885">
        <v>1.227222222</v>
      </c>
      <c r="O885">
        <v>0</v>
      </c>
      <c r="P885">
        <v>146</v>
      </c>
      <c r="Q885">
        <v>0</v>
      </c>
      <c r="R885">
        <v>0</v>
      </c>
      <c r="S885">
        <v>0</v>
      </c>
      <c r="T885">
        <v>2</v>
      </c>
      <c r="U885">
        <v>0</v>
      </c>
      <c r="V885">
        <v>0</v>
      </c>
      <c r="W885">
        <v>0</v>
      </c>
      <c r="X885">
        <v>45.382970520682079</v>
      </c>
      <c r="Y885">
        <v>0</v>
      </c>
      <c r="Z885">
        <v>0</v>
      </c>
      <c r="AA885">
        <v>0</v>
      </c>
      <c r="AB885">
        <v>4.2537836163925773</v>
      </c>
      <c r="AC885">
        <v>0</v>
      </c>
      <c r="AD885">
        <v>0</v>
      </c>
      <c r="AE885">
        <v>49.636754137074654</v>
      </c>
    </row>
    <row r="886" spans="1:31" x14ac:dyDescent="0.25">
      <c r="A886">
        <v>2235597</v>
      </c>
      <c r="B886">
        <v>1</v>
      </c>
      <c r="C886" t="s">
        <v>80</v>
      </c>
      <c r="D886" t="s">
        <v>87</v>
      </c>
      <c r="E886" t="s">
        <v>141</v>
      </c>
      <c r="F886" t="s">
        <v>2817</v>
      </c>
      <c r="G886" t="s">
        <v>2818</v>
      </c>
      <c r="H886" t="s">
        <v>135</v>
      </c>
      <c r="I886" t="s">
        <v>136</v>
      </c>
      <c r="J886" t="s">
        <v>137</v>
      </c>
      <c r="K886" t="s">
        <v>138</v>
      </c>
      <c r="L886" t="s">
        <v>2819</v>
      </c>
      <c r="M886" t="s">
        <v>2820</v>
      </c>
      <c r="N886">
        <v>0.90777777699999995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15</v>
      </c>
      <c r="U886">
        <v>0</v>
      </c>
      <c r="V886">
        <v>7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89.790207807549464</v>
      </c>
      <c r="AC886">
        <v>0</v>
      </c>
      <c r="AD886">
        <v>218.4897302450471</v>
      </c>
      <c r="AE886">
        <v>308.27993805259655</v>
      </c>
    </row>
    <row r="887" spans="1:31" x14ac:dyDescent="0.25">
      <c r="A887">
        <v>2235697</v>
      </c>
      <c r="B887">
        <v>1</v>
      </c>
      <c r="C887" t="s">
        <v>80</v>
      </c>
      <c r="D887" t="s">
        <v>103</v>
      </c>
      <c r="E887" t="s">
        <v>132</v>
      </c>
      <c r="F887" t="s">
        <v>2821</v>
      </c>
      <c r="G887" t="s">
        <v>148</v>
      </c>
      <c r="H887" t="s">
        <v>135</v>
      </c>
      <c r="I887" t="s">
        <v>136</v>
      </c>
      <c r="J887" t="s">
        <v>137</v>
      </c>
      <c r="K887" t="s">
        <v>138</v>
      </c>
      <c r="L887" t="s">
        <v>2822</v>
      </c>
      <c r="M887" t="s">
        <v>2823</v>
      </c>
      <c r="N887">
        <v>1.486111111</v>
      </c>
      <c r="O887">
        <v>0</v>
      </c>
      <c r="P887">
        <v>4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1.5677193648828291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1.5677193648828291</v>
      </c>
    </row>
    <row r="888" spans="1:31" x14ac:dyDescent="0.25">
      <c r="A888">
        <v>2236049</v>
      </c>
      <c r="B888">
        <v>1</v>
      </c>
      <c r="C888" t="s">
        <v>80</v>
      </c>
      <c r="D888" t="s">
        <v>85</v>
      </c>
      <c r="E888" t="s">
        <v>132</v>
      </c>
      <c r="F888" t="s">
        <v>2824</v>
      </c>
      <c r="G888" t="s">
        <v>148</v>
      </c>
      <c r="H888" t="s">
        <v>135</v>
      </c>
      <c r="I888" t="s">
        <v>136</v>
      </c>
      <c r="J888" t="s">
        <v>137</v>
      </c>
      <c r="K888" t="s">
        <v>138</v>
      </c>
      <c r="L888" t="s">
        <v>2825</v>
      </c>
      <c r="M888" t="s">
        <v>2826</v>
      </c>
      <c r="N888">
        <v>3.193888888</v>
      </c>
      <c r="O888">
        <v>0</v>
      </c>
      <c r="P888">
        <v>1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3.5690202611574082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3.5690202611574082</v>
      </c>
    </row>
    <row r="889" spans="1:31" x14ac:dyDescent="0.25">
      <c r="A889">
        <v>2235717</v>
      </c>
      <c r="B889">
        <v>1</v>
      </c>
      <c r="C889" t="s">
        <v>80</v>
      </c>
      <c r="D889" t="s">
        <v>107</v>
      </c>
      <c r="E889" t="s">
        <v>194</v>
      </c>
      <c r="F889" t="s">
        <v>2827</v>
      </c>
      <c r="G889" t="s">
        <v>885</v>
      </c>
      <c r="H889" t="s">
        <v>135</v>
      </c>
      <c r="I889" t="s">
        <v>136</v>
      </c>
      <c r="J889" t="s">
        <v>137</v>
      </c>
      <c r="K889" t="s">
        <v>138</v>
      </c>
      <c r="L889" t="s">
        <v>2828</v>
      </c>
      <c r="M889" t="s">
        <v>2829</v>
      </c>
      <c r="N889">
        <v>3.2772222219999998</v>
      </c>
      <c r="O889">
        <v>0</v>
      </c>
      <c r="P889">
        <v>65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26.391290576217745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26.391290576217745</v>
      </c>
    </row>
    <row r="890" spans="1:31" x14ac:dyDescent="0.25">
      <c r="A890">
        <v>2235763</v>
      </c>
      <c r="B890">
        <v>1</v>
      </c>
      <c r="C890" t="s">
        <v>81</v>
      </c>
      <c r="D890" t="s">
        <v>125</v>
      </c>
      <c r="E890" t="s">
        <v>182</v>
      </c>
      <c r="F890" t="s">
        <v>2830</v>
      </c>
      <c r="G890" t="s">
        <v>196</v>
      </c>
      <c r="H890" t="s">
        <v>163</v>
      </c>
      <c r="I890" t="s">
        <v>136</v>
      </c>
      <c r="J890" t="s">
        <v>137</v>
      </c>
      <c r="K890" t="s">
        <v>144</v>
      </c>
      <c r="L890" t="s">
        <v>2831</v>
      </c>
      <c r="M890" t="s">
        <v>2832</v>
      </c>
      <c r="N890">
        <v>0.60914999999999997</v>
      </c>
      <c r="O890">
        <v>0</v>
      </c>
      <c r="P890">
        <v>276</v>
      </c>
      <c r="Q890">
        <v>2</v>
      </c>
      <c r="R890">
        <v>37</v>
      </c>
      <c r="S890">
        <v>1</v>
      </c>
      <c r="T890">
        <v>94</v>
      </c>
      <c r="U890">
        <v>3</v>
      </c>
      <c r="V890">
        <v>4</v>
      </c>
      <c r="W890">
        <v>0</v>
      </c>
      <c r="X890">
        <v>34.32660285251918</v>
      </c>
      <c r="Y890">
        <v>2.4206492743643233</v>
      </c>
      <c r="Z890">
        <v>3.2526667189338174</v>
      </c>
      <c r="AA890">
        <v>3.424935056181333</v>
      </c>
      <c r="AB890">
        <v>21.894382315870999</v>
      </c>
      <c r="AC890">
        <v>54.558391552705032</v>
      </c>
      <c r="AD890">
        <v>21.39492335368033</v>
      </c>
      <c r="AE890">
        <v>141.27255112425502</v>
      </c>
    </row>
    <row r="891" spans="1:31" x14ac:dyDescent="0.25">
      <c r="A891">
        <v>2235176</v>
      </c>
      <c r="B891">
        <v>1</v>
      </c>
      <c r="C891" t="s">
        <v>80</v>
      </c>
      <c r="D891" t="s">
        <v>105</v>
      </c>
      <c r="E891" t="s">
        <v>182</v>
      </c>
      <c r="F891" t="s">
        <v>2833</v>
      </c>
      <c r="G891" t="s">
        <v>1858</v>
      </c>
      <c r="H891" t="s">
        <v>163</v>
      </c>
      <c r="I891" t="s">
        <v>136</v>
      </c>
      <c r="J891" t="s">
        <v>137</v>
      </c>
      <c r="K891" t="s">
        <v>138</v>
      </c>
      <c r="L891" t="s">
        <v>2834</v>
      </c>
      <c r="M891" t="s">
        <v>2835</v>
      </c>
      <c r="N891">
        <v>5.9177777770000004</v>
      </c>
      <c r="O891">
        <v>0</v>
      </c>
      <c r="P891">
        <v>106</v>
      </c>
      <c r="Q891">
        <v>0</v>
      </c>
      <c r="R891">
        <v>12</v>
      </c>
      <c r="S891">
        <v>0</v>
      </c>
      <c r="T891">
        <v>33</v>
      </c>
      <c r="U891">
        <v>1</v>
      </c>
      <c r="V891">
        <v>0</v>
      </c>
      <c r="W891">
        <v>0</v>
      </c>
      <c r="X891">
        <v>203.14232604900945</v>
      </c>
      <c r="Y891">
        <v>0</v>
      </c>
      <c r="Z891">
        <v>11.837605534674825</v>
      </c>
      <c r="AA891">
        <v>0</v>
      </c>
      <c r="AB891">
        <v>211.15238905710621</v>
      </c>
      <c r="AC891">
        <v>87.340589583627533</v>
      </c>
      <c r="AD891">
        <v>0</v>
      </c>
      <c r="AE891">
        <v>513.472910224418</v>
      </c>
    </row>
    <row r="892" spans="1:31" x14ac:dyDescent="0.25">
      <c r="A892">
        <v>2235199</v>
      </c>
      <c r="B892">
        <v>1</v>
      </c>
      <c r="C892" t="s">
        <v>81</v>
      </c>
      <c r="D892" t="s">
        <v>112</v>
      </c>
      <c r="E892" t="s">
        <v>161</v>
      </c>
      <c r="F892" t="s">
        <v>2836</v>
      </c>
      <c r="G892" t="s">
        <v>174</v>
      </c>
      <c r="H892" t="s">
        <v>163</v>
      </c>
      <c r="I892" t="s">
        <v>136</v>
      </c>
      <c r="J892" t="s">
        <v>137</v>
      </c>
      <c r="K892" t="s">
        <v>138</v>
      </c>
      <c r="L892" t="s">
        <v>2837</v>
      </c>
      <c r="M892" t="s">
        <v>2838</v>
      </c>
      <c r="N892">
        <v>1.8777777769999999</v>
      </c>
      <c r="O892">
        <v>0</v>
      </c>
      <c r="P892">
        <v>1033</v>
      </c>
      <c r="Q892">
        <v>103</v>
      </c>
      <c r="R892">
        <v>63</v>
      </c>
      <c r="S892">
        <v>5</v>
      </c>
      <c r="T892">
        <v>215</v>
      </c>
      <c r="U892">
        <v>1</v>
      </c>
      <c r="V892">
        <v>4</v>
      </c>
      <c r="W892">
        <v>0</v>
      </c>
      <c r="X892">
        <v>316.56491990439588</v>
      </c>
      <c r="Y892">
        <v>20.298391682976142</v>
      </c>
      <c r="Z892">
        <v>9.2616265687933339</v>
      </c>
      <c r="AA892">
        <v>38.587438328468792</v>
      </c>
      <c r="AB892">
        <v>85.654580600097802</v>
      </c>
      <c r="AC892">
        <v>13.241269644805691</v>
      </c>
      <c r="AD892">
        <v>57.574520800082226</v>
      </c>
      <c r="AE892">
        <v>541.18274752961997</v>
      </c>
    </row>
    <row r="893" spans="1:31" x14ac:dyDescent="0.25">
      <c r="A893">
        <v>2235740</v>
      </c>
      <c r="B893">
        <v>1</v>
      </c>
      <c r="C893" t="s">
        <v>80</v>
      </c>
      <c r="D893" t="s">
        <v>108</v>
      </c>
      <c r="E893" t="s">
        <v>132</v>
      </c>
      <c r="F893" t="s">
        <v>2839</v>
      </c>
      <c r="G893" t="s">
        <v>134</v>
      </c>
      <c r="H893" t="s">
        <v>135</v>
      </c>
      <c r="I893" t="s">
        <v>136</v>
      </c>
      <c r="J893" t="s">
        <v>137</v>
      </c>
      <c r="K893" t="s">
        <v>138</v>
      </c>
      <c r="L893" t="s">
        <v>2840</v>
      </c>
      <c r="M893" t="s">
        <v>2841</v>
      </c>
      <c r="N893">
        <v>6.9316666659999999</v>
      </c>
      <c r="O893">
        <v>0</v>
      </c>
      <c r="P893">
        <v>1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0.33167116879157332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0.33167116879157332</v>
      </c>
    </row>
    <row r="894" spans="1:31" x14ac:dyDescent="0.25">
      <c r="A894">
        <v>2236032</v>
      </c>
      <c r="B894">
        <v>1</v>
      </c>
      <c r="C894" t="s">
        <v>80</v>
      </c>
      <c r="D894" t="s">
        <v>108</v>
      </c>
      <c r="E894" t="s">
        <v>194</v>
      </c>
      <c r="F894" t="s">
        <v>2842</v>
      </c>
      <c r="G894" t="s">
        <v>179</v>
      </c>
      <c r="H894" t="s">
        <v>135</v>
      </c>
      <c r="I894" t="s">
        <v>136</v>
      </c>
      <c r="J894" t="s">
        <v>137</v>
      </c>
      <c r="K894" t="s">
        <v>138</v>
      </c>
      <c r="L894" t="s">
        <v>2843</v>
      </c>
      <c r="M894" t="s">
        <v>2844</v>
      </c>
      <c r="N894">
        <v>3.543055555</v>
      </c>
      <c r="O894">
        <v>0</v>
      </c>
      <c r="P894">
        <v>37</v>
      </c>
      <c r="Q894">
        <v>0</v>
      </c>
      <c r="R894">
        <v>26</v>
      </c>
      <c r="S894">
        <v>0</v>
      </c>
      <c r="T894">
        <v>15</v>
      </c>
      <c r="U894">
        <v>0</v>
      </c>
      <c r="V894">
        <v>0</v>
      </c>
      <c r="W894">
        <v>0</v>
      </c>
      <c r="X894">
        <v>18.151570027694948</v>
      </c>
      <c r="Y894">
        <v>0</v>
      </c>
      <c r="Z894">
        <v>6.5105282796659436</v>
      </c>
      <c r="AA894">
        <v>0</v>
      </c>
      <c r="AB894">
        <v>21.544503817078223</v>
      </c>
      <c r="AC894">
        <v>0</v>
      </c>
      <c r="AD894">
        <v>0</v>
      </c>
      <c r="AE894">
        <v>46.206602124439115</v>
      </c>
    </row>
    <row r="895" spans="1:31" x14ac:dyDescent="0.25">
      <c r="A895">
        <v>2235368</v>
      </c>
      <c r="B895">
        <v>1</v>
      </c>
      <c r="C895" t="s">
        <v>81</v>
      </c>
      <c r="D895" t="s">
        <v>128</v>
      </c>
      <c r="E895" t="s">
        <v>194</v>
      </c>
      <c r="F895" t="s">
        <v>2845</v>
      </c>
      <c r="G895" t="s">
        <v>390</v>
      </c>
      <c r="H895" t="s">
        <v>135</v>
      </c>
      <c r="I895" t="s">
        <v>136</v>
      </c>
      <c r="J895" t="s">
        <v>137</v>
      </c>
      <c r="K895" t="s">
        <v>138</v>
      </c>
      <c r="L895" t="s">
        <v>2846</v>
      </c>
      <c r="M895" t="s">
        <v>2847</v>
      </c>
      <c r="N895">
        <v>5.6491666660000002</v>
      </c>
      <c r="O895">
        <v>0</v>
      </c>
      <c r="P895">
        <v>72</v>
      </c>
      <c r="Q895">
        <v>0</v>
      </c>
      <c r="R895">
        <v>0</v>
      </c>
      <c r="S895">
        <v>0</v>
      </c>
      <c r="T895">
        <v>7</v>
      </c>
      <c r="U895">
        <v>0</v>
      </c>
      <c r="V895">
        <v>0</v>
      </c>
      <c r="W895">
        <v>0</v>
      </c>
      <c r="X895">
        <v>55.596785625350954</v>
      </c>
      <c r="Y895">
        <v>0</v>
      </c>
      <c r="Z895">
        <v>0</v>
      </c>
      <c r="AA895">
        <v>0</v>
      </c>
      <c r="AB895">
        <v>14.071920227369334</v>
      </c>
      <c r="AC895">
        <v>0</v>
      </c>
      <c r="AD895">
        <v>0</v>
      </c>
      <c r="AE895">
        <v>69.668705852720294</v>
      </c>
    </row>
    <row r="896" spans="1:31" x14ac:dyDescent="0.25">
      <c r="A896">
        <v>2235926</v>
      </c>
      <c r="B896">
        <v>1</v>
      </c>
      <c r="C896" t="s">
        <v>80</v>
      </c>
      <c r="D896" t="s">
        <v>99</v>
      </c>
      <c r="E896" t="s">
        <v>273</v>
      </c>
      <c r="F896" t="s">
        <v>2044</v>
      </c>
      <c r="G896" t="s">
        <v>219</v>
      </c>
      <c r="H896" t="s">
        <v>163</v>
      </c>
      <c r="I896" t="s">
        <v>136</v>
      </c>
      <c r="J896" t="s">
        <v>137</v>
      </c>
      <c r="K896" t="s">
        <v>138</v>
      </c>
      <c r="L896" t="s">
        <v>2848</v>
      </c>
      <c r="M896" t="s">
        <v>2849</v>
      </c>
      <c r="N896">
        <v>0.41694444400000003</v>
      </c>
      <c r="O896">
        <v>4</v>
      </c>
      <c r="P896">
        <v>887</v>
      </c>
      <c r="Q896">
        <v>13</v>
      </c>
      <c r="R896">
        <v>116</v>
      </c>
      <c r="S896">
        <v>19</v>
      </c>
      <c r="T896">
        <v>66</v>
      </c>
      <c r="U896">
        <v>0</v>
      </c>
      <c r="V896">
        <v>4</v>
      </c>
      <c r="W896">
        <v>8.8350543897183549</v>
      </c>
      <c r="X896">
        <v>72.969673148859741</v>
      </c>
      <c r="Y896">
        <v>5.3496333717453535</v>
      </c>
      <c r="Z896">
        <v>12.879122208274696</v>
      </c>
      <c r="AA896">
        <v>14.073996364470784</v>
      </c>
      <c r="AB896">
        <v>8.0214431285950383</v>
      </c>
      <c r="AC896">
        <v>0</v>
      </c>
      <c r="AD896">
        <v>100.65568831238083</v>
      </c>
      <c r="AE896">
        <v>222.78461092404478</v>
      </c>
    </row>
    <row r="897" spans="1:31" x14ac:dyDescent="0.25">
      <c r="A897">
        <v>2236009</v>
      </c>
      <c r="B897">
        <v>1</v>
      </c>
      <c r="C897" t="s">
        <v>80</v>
      </c>
      <c r="D897" t="s">
        <v>85</v>
      </c>
      <c r="E897" t="s">
        <v>132</v>
      </c>
      <c r="F897" t="s">
        <v>2850</v>
      </c>
      <c r="G897" t="s">
        <v>191</v>
      </c>
      <c r="H897" t="s">
        <v>135</v>
      </c>
      <c r="I897" t="s">
        <v>136</v>
      </c>
      <c r="J897" t="s">
        <v>137</v>
      </c>
      <c r="K897" t="s">
        <v>138</v>
      </c>
      <c r="L897" t="s">
        <v>2851</v>
      </c>
      <c r="M897" t="s">
        <v>2852</v>
      </c>
      <c r="N897">
        <v>1.569722222</v>
      </c>
      <c r="O897">
        <v>0</v>
      </c>
      <c r="P897">
        <v>21</v>
      </c>
      <c r="Q897">
        <v>0</v>
      </c>
      <c r="R897">
        <v>0</v>
      </c>
      <c r="S897">
        <v>0</v>
      </c>
      <c r="T897">
        <v>1</v>
      </c>
      <c r="U897">
        <v>0</v>
      </c>
      <c r="V897">
        <v>0</v>
      </c>
      <c r="W897">
        <v>0</v>
      </c>
      <c r="X897">
        <v>7.5788545532562512</v>
      </c>
      <c r="Y897">
        <v>0</v>
      </c>
      <c r="Z897">
        <v>0</v>
      </c>
      <c r="AA897">
        <v>0</v>
      </c>
      <c r="AB897">
        <v>4.0878571626666666E-5</v>
      </c>
      <c r="AC897">
        <v>0</v>
      </c>
      <c r="AD897">
        <v>0</v>
      </c>
      <c r="AE897">
        <v>7.5788954318278776</v>
      </c>
    </row>
    <row r="898" spans="1:31" x14ac:dyDescent="0.25">
      <c r="A898">
        <v>2235322</v>
      </c>
      <c r="B898">
        <v>1</v>
      </c>
      <c r="C898" t="s">
        <v>81</v>
      </c>
      <c r="D898" t="s">
        <v>127</v>
      </c>
      <c r="E898" t="s">
        <v>194</v>
      </c>
      <c r="F898" t="s">
        <v>2853</v>
      </c>
      <c r="G898" t="s">
        <v>179</v>
      </c>
      <c r="H898" t="s">
        <v>135</v>
      </c>
      <c r="I898" t="s">
        <v>136</v>
      </c>
      <c r="J898" t="s">
        <v>137</v>
      </c>
      <c r="K898" t="s">
        <v>138</v>
      </c>
      <c r="L898" t="s">
        <v>2854</v>
      </c>
      <c r="M898" t="s">
        <v>2855</v>
      </c>
      <c r="N898">
        <v>4.0147222219999996</v>
      </c>
      <c r="O898">
        <v>0</v>
      </c>
      <c r="P898">
        <v>41</v>
      </c>
      <c r="Q898">
        <v>0</v>
      </c>
      <c r="R898">
        <v>1</v>
      </c>
      <c r="S898">
        <v>0</v>
      </c>
      <c r="T898">
        <v>2</v>
      </c>
      <c r="U898">
        <v>0</v>
      </c>
      <c r="V898">
        <v>0</v>
      </c>
      <c r="W898">
        <v>0</v>
      </c>
      <c r="X898">
        <v>26.64450585174335</v>
      </c>
      <c r="Y898">
        <v>0</v>
      </c>
      <c r="Z898">
        <v>0.1534919701354667</v>
      </c>
      <c r="AA898">
        <v>0</v>
      </c>
      <c r="AB898">
        <v>4.8866692044768893E-2</v>
      </c>
      <c r="AC898">
        <v>0</v>
      </c>
      <c r="AD898">
        <v>0</v>
      </c>
      <c r="AE898">
        <v>26.846864513923585</v>
      </c>
    </row>
    <row r="899" spans="1:31" x14ac:dyDescent="0.25">
      <c r="A899">
        <v>2235285</v>
      </c>
      <c r="B899">
        <v>1</v>
      </c>
      <c r="C899" t="s">
        <v>80</v>
      </c>
      <c r="D899" t="s">
        <v>94</v>
      </c>
      <c r="E899" t="s">
        <v>273</v>
      </c>
      <c r="F899" t="s">
        <v>2624</v>
      </c>
      <c r="G899" t="s">
        <v>174</v>
      </c>
      <c r="H899" t="s">
        <v>163</v>
      </c>
      <c r="I899" t="s">
        <v>136</v>
      </c>
      <c r="J899" t="s">
        <v>137</v>
      </c>
      <c r="K899" t="s">
        <v>138</v>
      </c>
      <c r="L899" t="s">
        <v>2856</v>
      </c>
      <c r="M899" t="s">
        <v>2857</v>
      </c>
      <c r="N899">
        <v>2.7355555549999999</v>
      </c>
      <c r="O899">
        <v>0</v>
      </c>
      <c r="P899">
        <v>200</v>
      </c>
      <c r="Q899">
        <v>0</v>
      </c>
      <c r="R899">
        <v>5</v>
      </c>
      <c r="S899">
        <v>0</v>
      </c>
      <c r="T899">
        <v>7</v>
      </c>
      <c r="U899">
        <v>0</v>
      </c>
      <c r="V899">
        <v>0</v>
      </c>
      <c r="W899">
        <v>0</v>
      </c>
      <c r="X899">
        <v>49.308993304885412</v>
      </c>
      <c r="Y899">
        <v>0</v>
      </c>
      <c r="Z899">
        <v>2.3279606432213606</v>
      </c>
      <c r="AA899">
        <v>0</v>
      </c>
      <c r="AB899">
        <v>6.0693799404223716</v>
      </c>
      <c r="AC899">
        <v>0</v>
      </c>
      <c r="AD899">
        <v>0</v>
      </c>
      <c r="AE899">
        <v>57.706333888529144</v>
      </c>
    </row>
    <row r="900" spans="1:31" x14ac:dyDescent="0.25">
      <c r="A900">
        <v>2235239</v>
      </c>
      <c r="B900">
        <v>1</v>
      </c>
      <c r="C900" t="s">
        <v>80</v>
      </c>
      <c r="D900" t="s">
        <v>110</v>
      </c>
      <c r="E900" t="s">
        <v>132</v>
      </c>
      <c r="F900" t="s">
        <v>2858</v>
      </c>
      <c r="G900" t="s">
        <v>191</v>
      </c>
      <c r="H900" t="s">
        <v>135</v>
      </c>
      <c r="I900" t="s">
        <v>136</v>
      </c>
      <c r="J900" t="s">
        <v>137</v>
      </c>
      <c r="K900" t="s">
        <v>138</v>
      </c>
      <c r="L900" t="s">
        <v>2859</v>
      </c>
      <c r="M900" t="s">
        <v>2860</v>
      </c>
      <c r="N900">
        <v>2.1455555550000001</v>
      </c>
      <c r="O900">
        <v>0</v>
      </c>
      <c r="P900">
        <v>3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2.1856119599804247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2.1856119599804247</v>
      </c>
    </row>
    <row r="901" spans="1:31" x14ac:dyDescent="0.25">
      <c r="A901">
        <v>2235425</v>
      </c>
      <c r="B901">
        <v>1</v>
      </c>
      <c r="C901" t="s">
        <v>80</v>
      </c>
      <c r="D901" t="s">
        <v>100</v>
      </c>
      <c r="E901" t="s">
        <v>273</v>
      </c>
      <c r="F901" t="s">
        <v>2861</v>
      </c>
      <c r="G901" t="s">
        <v>174</v>
      </c>
      <c r="H901" t="s">
        <v>163</v>
      </c>
      <c r="I901" t="s">
        <v>136</v>
      </c>
      <c r="J901" t="s">
        <v>137</v>
      </c>
      <c r="K901" t="s">
        <v>138</v>
      </c>
      <c r="L901" t="s">
        <v>2862</v>
      </c>
      <c r="M901" t="s">
        <v>2863</v>
      </c>
      <c r="N901">
        <v>7.9444444000000003E-2</v>
      </c>
      <c r="O901">
        <v>1</v>
      </c>
      <c r="P901">
        <v>2713</v>
      </c>
      <c r="Q901">
        <v>1</v>
      </c>
      <c r="R901">
        <v>47</v>
      </c>
      <c r="S901">
        <v>6</v>
      </c>
      <c r="T901">
        <v>230</v>
      </c>
      <c r="U901">
        <v>1</v>
      </c>
      <c r="V901">
        <v>0</v>
      </c>
      <c r="W901">
        <v>1.1177111878053334</v>
      </c>
      <c r="X901">
        <v>66.375379006538395</v>
      </c>
      <c r="Y901">
        <v>0.4339330008693868</v>
      </c>
      <c r="Z901">
        <v>1.1821463429686463</v>
      </c>
      <c r="AA901">
        <v>3.2014888545520113</v>
      </c>
      <c r="AB901">
        <v>17.525150761245815</v>
      </c>
      <c r="AC901">
        <v>1.5043866987522181</v>
      </c>
      <c r="AD901">
        <v>0</v>
      </c>
      <c r="AE901">
        <v>91.340195852731796</v>
      </c>
    </row>
    <row r="902" spans="1:31" x14ac:dyDescent="0.25">
      <c r="A902">
        <v>2235972</v>
      </c>
      <c r="B902">
        <v>1</v>
      </c>
      <c r="C902" t="s">
        <v>80</v>
      </c>
      <c r="D902" t="s">
        <v>110</v>
      </c>
      <c r="E902" t="s">
        <v>194</v>
      </c>
      <c r="F902" t="s">
        <v>2864</v>
      </c>
      <c r="G902" t="s">
        <v>179</v>
      </c>
      <c r="H902" t="s">
        <v>135</v>
      </c>
      <c r="I902" t="s">
        <v>136</v>
      </c>
      <c r="J902" t="s">
        <v>137</v>
      </c>
      <c r="K902" t="s">
        <v>138</v>
      </c>
      <c r="L902" t="s">
        <v>2865</v>
      </c>
      <c r="M902" t="s">
        <v>2866</v>
      </c>
      <c r="N902">
        <v>0.72472222200000003</v>
      </c>
      <c r="O902">
        <v>0</v>
      </c>
      <c r="P902">
        <v>98</v>
      </c>
      <c r="Q902">
        <v>0</v>
      </c>
      <c r="R902">
        <v>0</v>
      </c>
      <c r="S902">
        <v>0</v>
      </c>
      <c r="T902">
        <v>1</v>
      </c>
      <c r="U902">
        <v>0</v>
      </c>
      <c r="V902">
        <v>0</v>
      </c>
      <c r="W902">
        <v>0</v>
      </c>
      <c r="X902">
        <v>21.750849701867281</v>
      </c>
      <c r="Y902">
        <v>0</v>
      </c>
      <c r="Z902">
        <v>0</v>
      </c>
      <c r="AA902">
        <v>0</v>
      </c>
      <c r="AB902">
        <v>5.3631905005419998E-2</v>
      </c>
      <c r="AC902">
        <v>0</v>
      </c>
      <c r="AD902">
        <v>0</v>
      </c>
      <c r="AE902">
        <v>21.804481606872702</v>
      </c>
    </row>
    <row r="903" spans="1:31" x14ac:dyDescent="0.25">
      <c r="A903">
        <v>2235723</v>
      </c>
      <c r="B903">
        <v>1</v>
      </c>
      <c r="C903" t="s">
        <v>80</v>
      </c>
      <c r="D903" t="s">
        <v>97</v>
      </c>
      <c r="E903" t="s">
        <v>132</v>
      </c>
      <c r="F903" t="s">
        <v>2867</v>
      </c>
      <c r="G903" t="s">
        <v>148</v>
      </c>
      <c r="H903" t="s">
        <v>135</v>
      </c>
      <c r="I903" t="s">
        <v>136</v>
      </c>
      <c r="J903" t="s">
        <v>137</v>
      </c>
      <c r="K903" t="s">
        <v>138</v>
      </c>
      <c r="L903" t="s">
        <v>2868</v>
      </c>
      <c r="M903" t="s">
        <v>2869</v>
      </c>
      <c r="N903">
        <v>4.6119444439999997</v>
      </c>
      <c r="O903">
        <v>0</v>
      </c>
      <c r="P903">
        <v>1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1.0907424092071578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1.0907424092071578</v>
      </c>
    </row>
    <row r="904" spans="1:31" x14ac:dyDescent="0.25">
      <c r="A904">
        <v>2235823</v>
      </c>
      <c r="B904">
        <v>1</v>
      </c>
      <c r="C904" t="s">
        <v>80</v>
      </c>
      <c r="D904" t="s">
        <v>105</v>
      </c>
      <c r="E904" t="s">
        <v>132</v>
      </c>
      <c r="F904" t="s">
        <v>2870</v>
      </c>
      <c r="G904" t="s">
        <v>170</v>
      </c>
      <c r="H904" t="s">
        <v>135</v>
      </c>
      <c r="I904" t="s">
        <v>136</v>
      </c>
      <c r="J904" t="s">
        <v>137</v>
      </c>
      <c r="K904" t="s">
        <v>138</v>
      </c>
      <c r="L904" t="s">
        <v>2871</v>
      </c>
      <c r="M904" t="s">
        <v>2872</v>
      </c>
      <c r="N904">
        <v>0.638055555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1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19.452659048328453</v>
      </c>
      <c r="AE904">
        <v>19.452659048328453</v>
      </c>
    </row>
    <row r="905" spans="1:31" x14ac:dyDescent="0.25">
      <c r="A905">
        <v>2235577</v>
      </c>
      <c r="B905">
        <v>1</v>
      </c>
      <c r="C905" t="s">
        <v>81</v>
      </c>
      <c r="D905" t="s">
        <v>116</v>
      </c>
      <c r="E905" t="s">
        <v>161</v>
      </c>
      <c r="F905" t="s">
        <v>2873</v>
      </c>
      <c r="G905" t="s">
        <v>174</v>
      </c>
      <c r="H905" t="s">
        <v>163</v>
      </c>
      <c r="I905" t="s">
        <v>136</v>
      </c>
      <c r="J905" t="s">
        <v>137</v>
      </c>
      <c r="K905" t="s">
        <v>138</v>
      </c>
      <c r="L905" t="s">
        <v>2874</v>
      </c>
      <c r="M905" t="s">
        <v>2875</v>
      </c>
      <c r="N905">
        <v>0.55527777700000003</v>
      </c>
      <c r="O905">
        <v>0</v>
      </c>
      <c r="P905">
        <v>312</v>
      </c>
      <c r="Q905">
        <v>1</v>
      </c>
      <c r="R905">
        <v>1</v>
      </c>
      <c r="S905">
        <v>2</v>
      </c>
      <c r="T905">
        <v>17</v>
      </c>
      <c r="U905">
        <v>0</v>
      </c>
      <c r="V905">
        <v>0</v>
      </c>
      <c r="W905">
        <v>0</v>
      </c>
      <c r="X905">
        <v>16.264061259421382</v>
      </c>
      <c r="Y905">
        <v>0.22114981577031004</v>
      </c>
      <c r="Z905">
        <v>5.4047176908480002E-2</v>
      </c>
      <c r="AA905">
        <v>1.793328819022</v>
      </c>
      <c r="AB905">
        <v>1.03958189088236</v>
      </c>
      <c r="AC905">
        <v>0</v>
      </c>
      <c r="AD905">
        <v>0</v>
      </c>
      <c r="AE905">
        <v>19.372168962004533</v>
      </c>
    </row>
    <row r="906" spans="1:31" x14ac:dyDescent="0.25">
      <c r="A906">
        <v>2235992</v>
      </c>
      <c r="B906">
        <v>1</v>
      </c>
      <c r="C906" t="s">
        <v>80</v>
      </c>
      <c r="D906" t="s">
        <v>110</v>
      </c>
      <c r="E906" t="s">
        <v>182</v>
      </c>
      <c r="F906" t="s">
        <v>2876</v>
      </c>
      <c r="G906" t="s">
        <v>319</v>
      </c>
      <c r="H906" t="s">
        <v>163</v>
      </c>
      <c r="I906" t="s">
        <v>136</v>
      </c>
      <c r="J906" t="s">
        <v>137</v>
      </c>
      <c r="K906" t="s">
        <v>138</v>
      </c>
      <c r="L906" t="s">
        <v>2877</v>
      </c>
      <c r="M906" t="s">
        <v>2878</v>
      </c>
      <c r="N906">
        <v>0.29277777700000002</v>
      </c>
      <c r="O906">
        <v>7</v>
      </c>
      <c r="P906">
        <v>1163</v>
      </c>
      <c r="Q906">
        <v>5</v>
      </c>
      <c r="R906">
        <v>9</v>
      </c>
      <c r="S906">
        <v>7</v>
      </c>
      <c r="T906">
        <v>101</v>
      </c>
      <c r="U906">
        <v>0</v>
      </c>
      <c r="V906">
        <v>0</v>
      </c>
      <c r="W906">
        <v>1.8428078870705538</v>
      </c>
      <c r="X906">
        <v>163.73420525705964</v>
      </c>
      <c r="Y906">
        <v>0.78697275396679678</v>
      </c>
      <c r="Z906">
        <v>0.53111398459894443</v>
      </c>
      <c r="AA906">
        <v>20.44424067566931</v>
      </c>
      <c r="AB906">
        <v>15.954623524200819</v>
      </c>
      <c r="AC906">
        <v>0</v>
      </c>
      <c r="AD906">
        <v>0</v>
      </c>
      <c r="AE906">
        <v>203.29396408256608</v>
      </c>
    </row>
    <row r="907" spans="1:31" x14ac:dyDescent="0.25">
      <c r="A907">
        <v>2235445</v>
      </c>
      <c r="B907">
        <v>1</v>
      </c>
      <c r="C907" t="s">
        <v>81</v>
      </c>
      <c r="D907" t="s">
        <v>127</v>
      </c>
      <c r="E907" t="s">
        <v>132</v>
      </c>
      <c r="F907" t="s">
        <v>2879</v>
      </c>
      <c r="G907" t="s">
        <v>191</v>
      </c>
      <c r="H907" t="s">
        <v>135</v>
      </c>
      <c r="I907" t="s">
        <v>136</v>
      </c>
      <c r="J907" t="s">
        <v>137</v>
      </c>
      <c r="K907" t="s">
        <v>138</v>
      </c>
      <c r="L907" t="s">
        <v>2880</v>
      </c>
      <c r="M907" t="s">
        <v>2881</v>
      </c>
      <c r="N907">
        <v>2.2463888879999998</v>
      </c>
      <c r="O907">
        <v>0</v>
      </c>
      <c r="P907">
        <v>10</v>
      </c>
      <c r="Q907">
        <v>0</v>
      </c>
      <c r="R907">
        <v>0</v>
      </c>
      <c r="S907">
        <v>0</v>
      </c>
      <c r="T907">
        <v>3</v>
      </c>
      <c r="U907">
        <v>0</v>
      </c>
      <c r="V907">
        <v>0</v>
      </c>
      <c r="W907">
        <v>0</v>
      </c>
      <c r="X907">
        <v>4.9260255468089307</v>
      </c>
      <c r="Y907">
        <v>0</v>
      </c>
      <c r="Z907">
        <v>0</v>
      </c>
      <c r="AA907">
        <v>0</v>
      </c>
      <c r="AB907">
        <v>4.7843642181141099</v>
      </c>
      <c r="AC907">
        <v>0</v>
      </c>
      <c r="AD907">
        <v>0</v>
      </c>
      <c r="AE907">
        <v>9.7103897649230397</v>
      </c>
    </row>
    <row r="908" spans="1:31" x14ac:dyDescent="0.25">
      <c r="A908">
        <v>2235302</v>
      </c>
      <c r="B908">
        <v>1</v>
      </c>
      <c r="C908" t="s">
        <v>81</v>
      </c>
      <c r="D908" t="s">
        <v>127</v>
      </c>
      <c r="E908" t="s">
        <v>194</v>
      </c>
      <c r="F908" t="s">
        <v>2882</v>
      </c>
      <c r="G908" t="s">
        <v>179</v>
      </c>
      <c r="H908" t="s">
        <v>135</v>
      </c>
      <c r="I908" t="s">
        <v>136</v>
      </c>
      <c r="J908" t="s">
        <v>137</v>
      </c>
      <c r="K908" t="s">
        <v>138</v>
      </c>
      <c r="L908" t="s">
        <v>2883</v>
      </c>
      <c r="M908" t="s">
        <v>2884</v>
      </c>
      <c r="N908">
        <v>2.6274999999999999</v>
      </c>
      <c r="O908">
        <v>0</v>
      </c>
      <c r="P908">
        <v>23</v>
      </c>
      <c r="Q908">
        <v>0</v>
      </c>
      <c r="R908">
        <v>6</v>
      </c>
      <c r="S908">
        <v>0</v>
      </c>
      <c r="T908">
        <v>1</v>
      </c>
      <c r="U908">
        <v>0</v>
      </c>
      <c r="V908">
        <v>0</v>
      </c>
      <c r="W908">
        <v>0</v>
      </c>
      <c r="X908">
        <v>17.171581670974525</v>
      </c>
      <c r="Y908">
        <v>0</v>
      </c>
      <c r="Z908">
        <v>1.1623336443641226</v>
      </c>
      <c r="AA908">
        <v>0</v>
      </c>
      <c r="AB908">
        <v>4.9238745307787779</v>
      </c>
      <c r="AC908">
        <v>0</v>
      </c>
      <c r="AD908">
        <v>0</v>
      </c>
      <c r="AE908">
        <v>23.257789846117426</v>
      </c>
    </row>
    <row r="909" spans="1:31" x14ac:dyDescent="0.25">
      <c r="A909">
        <v>2235471</v>
      </c>
      <c r="B909">
        <v>1</v>
      </c>
      <c r="C909" t="s">
        <v>81</v>
      </c>
      <c r="D909" t="s">
        <v>113</v>
      </c>
      <c r="E909" t="s">
        <v>132</v>
      </c>
      <c r="F909" t="s">
        <v>2885</v>
      </c>
      <c r="G909" t="s">
        <v>148</v>
      </c>
      <c r="H909" t="s">
        <v>135</v>
      </c>
      <c r="I909" t="s">
        <v>136</v>
      </c>
      <c r="J909" t="s">
        <v>137</v>
      </c>
      <c r="K909" t="s">
        <v>138</v>
      </c>
      <c r="L909" t="s">
        <v>2886</v>
      </c>
      <c r="M909" t="s">
        <v>2887</v>
      </c>
      <c r="N909">
        <v>6.0686111110000001</v>
      </c>
      <c r="O909">
        <v>0</v>
      </c>
      <c r="P909">
        <v>1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0.75458135841822216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0.75458135841822216</v>
      </c>
    </row>
    <row r="910" spans="1:31" x14ac:dyDescent="0.25">
      <c r="A910">
        <v>2236012</v>
      </c>
      <c r="B910">
        <v>1</v>
      </c>
      <c r="C910" t="s">
        <v>80</v>
      </c>
      <c r="D910" t="s">
        <v>86</v>
      </c>
      <c r="E910" t="s">
        <v>177</v>
      </c>
      <c r="F910" t="s">
        <v>2888</v>
      </c>
      <c r="G910" t="s">
        <v>215</v>
      </c>
      <c r="H910" t="s">
        <v>135</v>
      </c>
      <c r="I910" t="s">
        <v>136</v>
      </c>
      <c r="J910" t="s">
        <v>137</v>
      </c>
      <c r="K910" t="s">
        <v>138</v>
      </c>
      <c r="L910" t="s">
        <v>2889</v>
      </c>
      <c r="M910" t="s">
        <v>2890</v>
      </c>
      <c r="N910">
        <v>1.1727777770000001</v>
      </c>
      <c r="O910">
        <v>0</v>
      </c>
      <c r="P910">
        <v>29</v>
      </c>
      <c r="Q910">
        <v>0</v>
      </c>
      <c r="R910">
        <v>0</v>
      </c>
      <c r="S910">
        <v>0</v>
      </c>
      <c r="T910">
        <v>11</v>
      </c>
      <c r="U910">
        <v>0</v>
      </c>
      <c r="V910">
        <v>0</v>
      </c>
      <c r="W910">
        <v>0</v>
      </c>
      <c r="X910">
        <v>9.9719777044890492</v>
      </c>
      <c r="Y910">
        <v>0</v>
      </c>
      <c r="Z910">
        <v>0</v>
      </c>
      <c r="AA910">
        <v>0</v>
      </c>
      <c r="AB910">
        <v>2.4054622530159202</v>
      </c>
      <c r="AC910">
        <v>0</v>
      </c>
      <c r="AD910">
        <v>0</v>
      </c>
      <c r="AE910">
        <v>12.377439957504969</v>
      </c>
    </row>
    <row r="911" spans="1:31" x14ac:dyDescent="0.25">
      <c r="A911">
        <v>2235514</v>
      </c>
      <c r="B911">
        <v>1</v>
      </c>
      <c r="C911" t="s">
        <v>80</v>
      </c>
      <c r="D911" t="s">
        <v>88</v>
      </c>
      <c r="E911" t="s">
        <v>194</v>
      </c>
      <c r="F911" t="s">
        <v>2891</v>
      </c>
      <c r="G911" t="s">
        <v>1031</v>
      </c>
      <c r="H911" t="s">
        <v>135</v>
      </c>
      <c r="I911" t="s">
        <v>136</v>
      </c>
      <c r="J911" t="s">
        <v>137</v>
      </c>
      <c r="K911" t="s">
        <v>138</v>
      </c>
      <c r="L911" t="s">
        <v>2892</v>
      </c>
      <c r="M911" t="s">
        <v>2893</v>
      </c>
      <c r="N911">
        <v>2.6316666660000001</v>
      </c>
      <c r="O911">
        <v>0</v>
      </c>
      <c r="P911">
        <v>33</v>
      </c>
      <c r="Q911">
        <v>0</v>
      </c>
      <c r="R911">
        <v>0</v>
      </c>
      <c r="S911">
        <v>0</v>
      </c>
      <c r="T911">
        <v>1</v>
      </c>
      <c r="U911">
        <v>0</v>
      </c>
      <c r="V911">
        <v>0</v>
      </c>
      <c r="W911">
        <v>0</v>
      </c>
      <c r="X911">
        <v>35.99179843240907</v>
      </c>
      <c r="Y911">
        <v>0</v>
      </c>
      <c r="Z911">
        <v>0</v>
      </c>
      <c r="AA911">
        <v>0</v>
      </c>
      <c r="AB911">
        <v>8.8185026789957064</v>
      </c>
      <c r="AC911">
        <v>0</v>
      </c>
      <c r="AD911">
        <v>0</v>
      </c>
      <c r="AE911">
        <v>44.810301111404776</v>
      </c>
    </row>
    <row r="912" spans="1:31" x14ac:dyDescent="0.25">
      <c r="A912">
        <v>2235757</v>
      </c>
      <c r="B912">
        <v>1</v>
      </c>
      <c r="C912" t="s">
        <v>80</v>
      </c>
      <c r="D912" t="s">
        <v>101</v>
      </c>
      <c r="E912" t="s">
        <v>132</v>
      </c>
      <c r="F912" t="s">
        <v>2894</v>
      </c>
      <c r="G912" t="s">
        <v>148</v>
      </c>
      <c r="H912" t="s">
        <v>135</v>
      </c>
      <c r="I912" t="s">
        <v>136</v>
      </c>
      <c r="J912" t="s">
        <v>137</v>
      </c>
      <c r="K912" t="s">
        <v>138</v>
      </c>
      <c r="L912" t="s">
        <v>2895</v>
      </c>
      <c r="M912" t="s">
        <v>2896</v>
      </c>
      <c r="N912">
        <v>3.2952777769999999</v>
      </c>
      <c r="O912">
        <v>0</v>
      </c>
      <c r="P912">
        <v>7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9.6269954281702557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9.6269954281702557</v>
      </c>
    </row>
    <row r="913" spans="1:31" x14ac:dyDescent="0.25">
      <c r="A913">
        <v>2236035</v>
      </c>
      <c r="B913">
        <v>1</v>
      </c>
      <c r="C913" t="s">
        <v>81</v>
      </c>
      <c r="D913" t="s">
        <v>128</v>
      </c>
      <c r="E913" t="s">
        <v>132</v>
      </c>
      <c r="F913" t="s">
        <v>2897</v>
      </c>
      <c r="G913" t="s">
        <v>170</v>
      </c>
      <c r="H913" t="s">
        <v>135</v>
      </c>
      <c r="I913" t="s">
        <v>136</v>
      </c>
      <c r="J913" t="s">
        <v>137</v>
      </c>
      <c r="K913" t="s">
        <v>138</v>
      </c>
      <c r="L913" t="s">
        <v>2898</v>
      </c>
      <c r="M913" t="s">
        <v>2899</v>
      </c>
      <c r="N913">
        <v>6.4194444439999998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1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0.28738346395857783</v>
      </c>
      <c r="AC913">
        <v>0</v>
      </c>
      <c r="AD913">
        <v>0</v>
      </c>
      <c r="AE913">
        <v>0.28738346395857783</v>
      </c>
    </row>
    <row r="914" spans="1:31" x14ac:dyDescent="0.25">
      <c r="A914">
        <v>2235637</v>
      </c>
      <c r="B914">
        <v>1</v>
      </c>
      <c r="C914" t="s">
        <v>81</v>
      </c>
      <c r="D914" t="s">
        <v>119</v>
      </c>
      <c r="E914" t="s">
        <v>161</v>
      </c>
      <c r="F914" t="s">
        <v>2900</v>
      </c>
      <c r="G914" t="s">
        <v>174</v>
      </c>
      <c r="H914" t="s">
        <v>163</v>
      </c>
      <c r="I914" t="s">
        <v>261</v>
      </c>
      <c r="J914" t="s">
        <v>137</v>
      </c>
      <c r="K914" t="s">
        <v>138</v>
      </c>
      <c r="L914" t="s">
        <v>2901</v>
      </c>
      <c r="M914" t="s">
        <v>2902</v>
      </c>
      <c r="N914">
        <v>1.1388888E-2</v>
      </c>
      <c r="O914">
        <v>0</v>
      </c>
      <c r="P914">
        <v>1654</v>
      </c>
      <c r="Q914">
        <v>104</v>
      </c>
      <c r="R914">
        <v>377</v>
      </c>
      <c r="S914">
        <v>10</v>
      </c>
      <c r="T914">
        <v>88</v>
      </c>
      <c r="U914">
        <v>0</v>
      </c>
      <c r="V914">
        <v>0</v>
      </c>
      <c r="W914">
        <v>0</v>
      </c>
      <c r="X914">
        <v>2.6327695344522906</v>
      </c>
      <c r="Y914">
        <v>0.77558070978032456</v>
      </c>
      <c r="Z914">
        <v>1.9257118619616207</v>
      </c>
      <c r="AA914">
        <v>0.6135238967040989</v>
      </c>
      <c r="AB914">
        <v>0.79427332794404626</v>
      </c>
      <c r="AC914">
        <v>0</v>
      </c>
      <c r="AD914">
        <v>0</v>
      </c>
      <c r="AE914">
        <v>6.7418593308423818</v>
      </c>
    </row>
    <row r="915" spans="1:31" x14ac:dyDescent="0.25">
      <c r="A915">
        <v>2235843</v>
      </c>
      <c r="B915">
        <v>1</v>
      </c>
      <c r="C915" t="s">
        <v>80</v>
      </c>
      <c r="D915" t="s">
        <v>87</v>
      </c>
      <c r="E915" t="s">
        <v>132</v>
      </c>
      <c r="F915" t="s">
        <v>2903</v>
      </c>
      <c r="G915" t="s">
        <v>191</v>
      </c>
      <c r="H915" t="s">
        <v>135</v>
      </c>
      <c r="I915" t="s">
        <v>136</v>
      </c>
      <c r="J915" t="s">
        <v>137</v>
      </c>
      <c r="K915" t="s">
        <v>138</v>
      </c>
      <c r="L915" t="s">
        <v>2904</v>
      </c>
      <c r="M915" t="s">
        <v>2905</v>
      </c>
      <c r="N915">
        <v>0.69194444399999999</v>
      </c>
      <c r="O915">
        <v>0</v>
      </c>
      <c r="P915">
        <v>1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0.10133351164482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0.10133351164482</v>
      </c>
    </row>
    <row r="916" spans="1:31" x14ac:dyDescent="0.25">
      <c r="A916">
        <v>2235986</v>
      </c>
      <c r="B916">
        <v>1</v>
      </c>
      <c r="C916" t="s">
        <v>80</v>
      </c>
      <c r="D916" t="s">
        <v>106</v>
      </c>
      <c r="E916" t="s">
        <v>194</v>
      </c>
      <c r="F916" t="s">
        <v>2906</v>
      </c>
      <c r="G916" t="s">
        <v>179</v>
      </c>
      <c r="H916" t="s">
        <v>135</v>
      </c>
      <c r="I916" t="s">
        <v>136</v>
      </c>
      <c r="J916" t="s">
        <v>137</v>
      </c>
      <c r="K916" t="s">
        <v>138</v>
      </c>
      <c r="L916" t="s">
        <v>2907</v>
      </c>
      <c r="M916" t="s">
        <v>2908</v>
      </c>
      <c r="N916">
        <v>5.8005555549999999</v>
      </c>
      <c r="O916">
        <v>0</v>
      </c>
      <c r="P916">
        <v>15</v>
      </c>
      <c r="Q916">
        <v>0</v>
      </c>
      <c r="R916">
        <v>0</v>
      </c>
      <c r="S916">
        <v>0</v>
      </c>
      <c r="T916">
        <v>1</v>
      </c>
      <c r="U916">
        <v>0</v>
      </c>
      <c r="V916">
        <v>0</v>
      </c>
      <c r="W916">
        <v>0</v>
      </c>
      <c r="X916">
        <v>10.01231907417146</v>
      </c>
      <c r="Y916">
        <v>0</v>
      </c>
      <c r="Z916">
        <v>0</v>
      </c>
      <c r="AA916">
        <v>0</v>
      </c>
      <c r="AB916">
        <v>0.83122203641200887</v>
      </c>
      <c r="AC916">
        <v>0</v>
      </c>
      <c r="AD916">
        <v>0</v>
      </c>
      <c r="AE916">
        <v>10.84354111058347</v>
      </c>
    </row>
    <row r="917" spans="1:31" x14ac:dyDescent="0.25">
      <c r="A917">
        <v>2235216</v>
      </c>
      <c r="B917">
        <v>1</v>
      </c>
      <c r="C917" t="s">
        <v>80</v>
      </c>
      <c r="D917" t="s">
        <v>98</v>
      </c>
      <c r="E917" t="s">
        <v>161</v>
      </c>
      <c r="F917" t="s">
        <v>2909</v>
      </c>
      <c r="G917" t="s">
        <v>174</v>
      </c>
      <c r="H917" t="s">
        <v>163</v>
      </c>
      <c r="I917" t="s">
        <v>136</v>
      </c>
      <c r="J917" t="s">
        <v>137</v>
      </c>
      <c r="K917" t="s">
        <v>138</v>
      </c>
      <c r="L917" t="s">
        <v>2910</v>
      </c>
      <c r="M917" t="s">
        <v>2911</v>
      </c>
      <c r="N917">
        <v>0.34472222200000002</v>
      </c>
      <c r="O917">
        <v>0</v>
      </c>
      <c r="P917">
        <v>1148</v>
      </c>
      <c r="Q917">
        <v>2</v>
      </c>
      <c r="R917">
        <v>131</v>
      </c>
      <c r="S917">
        <v>7</v>
      </c>
      <c r="T917">
        <v>277</v>
      </c>
      <c r="U917">
        <v>0</v>
      </c>
      <c r="V917">
        <v>0</v>
      </c>
      <c r="W917">
        <v>0</v>
      </c>
      <c r="X917">
        <v>50.463183339261057</v>
      </c>
      <c r="Y917">
        <v>0.38782421956164448</v>
      </c>
      <c r="Z917">
        <v>4.7200514067050667</v>
      </c>
      <c r="AA917">
        <v>51.561052004365671</v>
      </c>
      <c r="AB917">
        <v>22.013872569834103</v>
      </c>
      <c r="AC917">
        <v>0</v>
      </c>
      <c r="AD917">
        <v>0</v>
      </c>
      <c r="AE917">
        <v>129.14598353972752</v>
      </c>
    </row>
    <row r="918" spans="1:31" x14ac:dyDescent="0.25">
      <c r="A918">
        <v>2235806</v>
      </c>
      <c r="B918">
        <v>1</v>
      </c>
      <c r="C918" t="s">
        <v>81</v>
      </c>
      <c r="D918" t="s">
        <v>118</v>
      </c>
      <c r="E918" t="s">
        <v>132</v>
      </c>
      <c r="F918" t="s">
        <v>2912</v>
      </c>
      <c r="G918" t="s">
        <v>148</v>
      </c>
      <c r="H918" t="s">
        <v>135</v>
      </c>
      <c r="I918" t="s">
        <v>136</v>
      </c>
      <c r="J918" t="s">
        <v>137</v>
      </c>
      <c r="K918" t="s">
        <v>138</v>
      </c>
      <c r="L918" t="s">
        <v>2913</v>
      </c>
      <c r="M918" t="s">
        <v>2914</v>
      </c>
      <c r="N918">
        <v>2.8633333329999999</v>
      </c>
      <c r="O918">
        <v>0</v>
      </c>
      <c r="P918">
        <v>1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0.34434772627023996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0.34434772627023996</v>
      </c>
    </row>
    <row r="919" spans="1:31" x14ac:dyDescent="0.25">
      <c r="A919">
        <v>2235202</v>
      </c>
      <c r="B919">
        <v>1</v>
      </c>
      <c r="C919" t="s">
        <v>80</v>
      </c>
      <c r="D919" t="s">
        <v>83</v>
      </c>
      <c r="E919" t="s">
        <v>161</v>
      </c>
      <c r="F919" t="s">
        <v>2005</v>
      </c>
      <c r="G919" t="s">
        <v>174</v>
      </c>
      <c r="H919" t="s">
        <v>163</v>
      </c>
      <c r="I919" t="s">
        <v>136</v>
      </c>
      <c r="J919" t="s">
        <v>137</v>
      </c>
      <c r="K919" t="s">
        <v>138</v>
      </c>
      <c r="L919" t="s">
        <v>2915</v>
      </c>
      <c r="M919" t="s">
        <v>2916</v>
      </c>
      <c r="N919">
        <v>6.6388887999999993E-2</v>
      </c>
      <c r="O919">
        <v>0</v>
      </c>
      <c r="P919">
        <v>0</v>
      </c>
      <c r="Q919">
        <v>0</v>
      </c>
      <c r="R919">
        <v>0</v>
      </c>
      <c r="S919">
        <v>15</v>
      </c>
      <c r="T919">
        <v>22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5.8915172143901984</v>
      </c>
      <c r="AB919">
        <v>8.6339547594355786</v>
      </c>
      <c r="AC919">
        <v>0</v>
      </c>
      <c r="AD919">
        <v>0</v>
      </c>
      <c r="AE919">
        <v>14.525471973825777</v>
      </c>
    </row>
    <row r="920" spans="1:31" x14ac:dyDescent="0.25">
      <c r="A920">
        <v>2235259</v>
      </c>
      <c r="B920">
        <v>1</v>
      </c>
      <c r="C920" t="s">
        <v>80</v>
      </c>
      <c r="D920" t="s">
        <v>105</v>
      </c>
      <c r="E920" t="s">
        <v>132</v>
      </c>
      <c r="F920" t="s">
        <v>2917</v>
      </c>
      <c r="G920" t="s">
        <v>170</v>
      </c>
      <c r="H920" t="s">
        <v>135</v>
      </c>
      <c r="I920" t="s">
        <v>136</v>
      </c>
      <c r="J920" t="s">
        <v>137</v>
      </c>
      <c r="K920" t="s">
        <v>138</v>
      </c>
      <c r="L920" t="s">
        <v>2918</v>
      </c>
      <c r="M920" t="s">
        <v>2919</v>
      </c>
      <c r="N920">
        <v>4.0936111110000004</v>
      </c>
      <c r="O920">
        <v>0</v>
      </c>
      <c r="P920">
        <v>29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35.046763396755466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35.046763396755466</v>
      </c>
    </row>
    <row r="921" spans="1:31" x14ac:dyDescent="0.25">
      <c r="A921">
        <v>2235800</v>
      </c>
      <c r="B921">
        <v>1</v>
      </c>
      <c r="C921" t="s">
        <v>80</v>
      </c>
      <c r="D921" t="s">
        <v>90</v>
      </c>
      <c r="E921" t="s">
        <v>132</v>
      </c>
      <c r="F921" t="s">
        <v>2920</v>
      </c>
      <c r="G921" t="s">
        <v>191</v>
      </c>
      <c r="H921" t="s">
        <v>135</v>
      </c>
      <c r="I921" t="s">
        <v>136</v>
      </c>
      <c r="J921" t="s">
        <v>137</v>
      </c>
      <c r="K921" t="s">
        <v>138</v>
      </c>
      <c r="L921" t="s">
        <v>2921</v>
      </c>
      <c r="M921" t="s">
        <v>2922</v>
      </c>
      <c r="N921">
        <v>1.3066666659999999</v>
      </c>
      <c r="O921">
        <v>0</v>
      </c>
      <c r="P921">
        <v>16</v>
      </c>
      <c r="Q921">
        <v>0</v>
      </c>
      <c r="R921">
        <v>0</v>
      </c>
      <c r="S921">
        <v>0</v>
      </c>
      <c r="T921">
        <v>1</v>
      </c>
      <c r="U921">
        <v>0</v>
      </c>
      <c r="V921">
        <v>0</v>
      </c>
      <c r="W921">
        <v>0</v>
      </c>
      <c r="X921">
        <v>7.3425414594829306</v>
      </c>
      <c r="Y921">
        <v>0</v>
      </c>
      <c r="Z921">
        <v>0</v>
      </c>
      <c r="AA921">
        <v>0</v>
      </c>
      <c r="AB921">
        <v>4.5723842187099994E-3</v>
      </c>
      <c r="AC921">
        <v>0</v>
      </c>
      <c r="AD921">
        <v>0</v>
      </c>
      <c r="AE921">
        <v>7.3471138437016403</v>
      </c>
    </row>
    <row r="922" spans="1:31" x14ac:dyDescent="0.25">
      <c r="A922">
        <v>2235551</v>
      </c>
      <c r="B922">
        <v>1</v>
      </c>
      <c r="C922" t="s">
        <v>80</v>
      </c>
      <c r="D922" t="s">
        <v>94</v>
      </c>
      <c r="E922" t="s">
        <v>132</v>
      </c>
      <c r="F922" t="s">
        <v>2923</v>
      </c>
      <c r="G922" t="s">
        <v>148</v>
      </c>
      <c r="H922" t="s">
        <v>135</v>
      </c>
      <c r="I922" t="s">
        <v>136</v>
      </c>
      <c r="J922" t="s">
        <v>137</v>
      </c>
      <c r="K922" t="s">
        <v>138</v>
      </c>
      <c r="L922" t="s">
        <v>2924</v>
      </c>
      <c r="M922" t="s">
        <v>2925</v>
      </c>
      <c r="N922">
        <v>3.9561111109999998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1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4.2113333769671107E-2</v>
      </c>
      <c r="AC922">
        <v>0</v>
      </c>
      <c r="AD922">
        <v>0</v>
      </c>
      <c r="AE922">
        <v>4.2113333769671107E-2</v>
      </c>
    </row>
    <row r="923" spans="1:31" x14ac:dyDescent="0.25">
      <c r="A923">
        <v>2235700</v>
      </c>
      <c r="B923">
        <v>1</v>
      </c>
      <c r="C923" t="s">
        <v>80</v>
      </c>
      <c r="D923" t="s">
        <v>89</v>
      </c>
      <c r="E923" t="s">
        <v>141</v>
      </c>
      <c r="F923" t="s">
        <v>2926</v>
      </c>
      <c r="G923" t="s">
        <v>187</v>
      </c>
      <c r="H923" t="s">
        <v>135</v>
      </c>
      <c r="I923" t="s">
        <v>136</v>
      </c>
      <c r="J923" t="s">
        <v>137</v>
      </c>
      <c r="K923" t="s">
        <v>138</v>
      </c>
      <c r="L923" t="s">
        <v>2927</v>
      </c>
      <c r="M923" t="s">
        <v>2928</v>
      </c>
      <c r="N923">
        <v>2.400555555</v>
      </c>
      <c r="O923">
        <v>0</v>
      </c>
      <c r="P923">
        <v>70</v>
      </c>
      <c r="Q923">
        <v>0</v>
      </c>
      <c r="R923">
        <v>3</v>
      </c>
      <c r="S923">
        <v>0</v>
      </c>
      <c r="T923">
        <v>7</v>
      </c>
      <c r="U923">
        <v>0</v>
      </c>
      <c r="V923">
        <v>0</v>
      </c>
      <c r="W923">
        <v>0</v>
      </c>
      <c r="X923">
        <v>228.14797877578806</v>
      </c>
      <c r="Y923">
        <v>0</v>
      </c>
      <c r="Z923">
        <v>1.0308936183166599</v>
      </c>
      <c r="AA923">
        <v>0</v>
      </c>
      <c r="AB923">
        <v>15.951573668083155</v>
      </c>
      <c r="AC923">
        <v>0</v>
      </c>
      <c r="AD923">
        <v>0</v>
      </c>
      <c r="AE923">
        <v>245.13044606218787</v>
      </c>
    </row>
    <row r="924" spans="1:31" x14ac:dyDescent="0.25">
      <c r="A924">
        <v>2235159</v>
      </c>
      <c r="B924">
        <v>1</v>
      </c>
      <c r="C924" t="s">
        <v>81</v>
      </c>
      <c r="D924" t="s">
        <v>118</v>
      </c>
      <c r="E924" t="s">
        <v>132</v>
      </c>
      <c r="F924" t="s">
        <v>2929</v>
      </c>
      <c r="G924" t="s">
        <v>170</v>
      </c>
      <c r="H924" t="s">
        <v>135</v>
      </c>
      <c r="I924" t="s">
        <v>136</v>
      </c>
      <c r="J924" t="s">
        <v>137</v>
      </c>
      <c r="K924" t="s">
        <v>138</v>
      </c>
      <c r="L924" t="s">
        <v>2930</v>
      </c>
      <c r="M924" t="s">
        <v>2931</v>
      </c>
      <c r="N924">
        <v>5.5986111110000003</v>
      </c>
      <c r="O924">
        <v>0</v>
      </c>
      <c r="P924">
        <v>4</v>
      </c>
      <c r="Q924">
        <v>0</v>
      </c>
      <c r="R924">
        <v>0</v>
      </c>
      <c r="S924">
        <v>0</v>
      </c>
      <c r="T924">
        <v>1</v>
      </c>
      <c r="U924">
        <v>0</v>
      </c>
      <c r="V924">
        <v>0</v>
      </c>
      <c r="W924">
        <v>0</v>
      </c>
      <c r="X924">
        <v>6.3685327152738118</v>
      </c>
      <c r="Y924">
        <v>0</v>
      </c>
      <c r="Z924">
        <v>0</v>
      </c>
      <c r="AA924">
        <v>0</v>
      </c>
      <c r="AB924">
        <v>1.94179185333E-3</v>
      </c>
      <c r="AC924">
        <v>0</v>
      </c>
      <c r="AD924">
        <v>0</v>
      </c>
      <c r="AE924">
        <v>6.3704745071271418</v>
      </c>
    </row>
    <row r="925" spans="1:31" x14ac:dyDescent="0.25">
      <c r="A925">
        <v>2235766</v>
      </c>
      <c r="B925">
        <v>1</v>
      </c>
      <c r="C925" t="s">
        <v>80</v>
      </c>
      <c r="D925" t="s">
        <v>90</v>
      </c>
      <c r="E925" t="s">
        <v>141</v>
      </c>
      <c r="F925" t="s">
        <v>2932</v>
      </c>
      <c r="G925" t="s">
        <v>558</v>
      </c>
      <c r="H925" t="s">
        <v>135</v>
      </c>
      <c r="I925" t="s">
        <v>136</v>
      </c>
      <c r="J925" t="s">
        <v>137</v>
      </c>
      <c r="K925" t="s">
        <v>138</v>
      </c>
      <c r="L925" t="s">
        <v>2933</v>
      </c>
      <c r="M925" t="s">
        <v>2934</v>
      </c>
      <c r="N925">
        <v>5.0186111110000002</v>
      </c>
      <c r="O925">
        <v>0</v>
      </c>
      <c r="P925">
        <v>822</v>
      </c>
      <c r="Q925">
        <v>0</v>
      </c>
      <c r="R925">
        <v>0</v>
      </c>
      <c r="S925">
        <v>0</v>
      </c>
      <c r="T925">
        <v>113</v>
      </c>
      <c r="U925">
        <v>0</v>
      </c>
      <c r="V925">
        <v>0</v>
      </c>
      <c r="W925">
        <v>0</v>
      </c>
      <c r="X925">
        <v>1289.0398950067433</v>
      </c>
      <c r="Y925">
        <v>0</v>
      </c>
      <c r="Z925">
        <v>0</v>
      </c>
      <c r="AA925">
        <v>0</v>
      </c>
      <c r="AB925">
        <v>204.20126666627178</v>
      </c>
      <c r="AC925">
        <v>0</v>
      </c>
      <c r="AD925">
        <v>0</v>
      </c>
      <c r="AE925">
        <v>1493.2411616730151</v>
      </c>
    </row>
    <row r="926" spans="1:31" x14ac:dyDescent="0.25">
      <c r="A926">
        <v>2235434</v>
      </c>
      <c r="B926">
        <v>1</v>
      </c>
      <c r="C926" t="s">
        <v>81</v>
      </c>
      <c r="D926" t="s">
        <v>112</v>
      </c>
      <c r="E926" t="s">
        <v>194</v>
      </c>
      <c r="F926" t="s">
        <v>2935</v>
      </c>
      <c r="G926" t="s">
        <v>179</v>
      </c>
      <c r="H926" t="s">
        <v>135</v>
      </c>
      <c r="I926" t="s">
        <v>136</v>
      </c>
      <c r="J926" t="s">
        <v>137</v>
      </c>
      <c r="K926" t="s">
        <v>138</v>
      </c>
      <c r="L926" t="s">
        <v>2936</v>
      </c>
      <c r="M926" t="s">
        <v>2937</v>
      </c>
      <c r="N926">
        <v>8.1427777769999992</v>
      </c>
      <c r="O926">
        <v>0</v>
      </c>
      <c r="P926">
        <v>5</v>
      </c>
      <c r="Q926">
        <v>0</v>
      </c>
      <c r="R926">
        <v>1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8.2572945928549757</v>
      </c>
      <c r="Y926">
        <v>0</v>
      </c>
      <c r="Z926">
        <v>0.10221484010857002</v>
      </c>
      <c r="AA926">
        <v>0</v>
      </c>
      <c r="AB926">
        <v>0</v>
      </c>
      <c r="AC926">
        <v>0</v>
      </c>
      <c r="AD926">
        <v>0</v>
      </c>
      <c r="AE926">
        <v>8.3595094329635451</v>
      </c>
    </row>
    <row r="927" spans="1:31" x14ac:dyDescent="0.25">
      <c r="A927">
        <v>2235789</v>
      </c>
      <c r="B927">
        <v>1</v>
      </c>
      <c r="C927" t="s">
        <v>80</v>
      </c>
      <c r="D927" t="s">
        <v>91</v>
      </c>
      <c r="E927" t="s">
        <v>273</v>
      </c>
      <c r="F927" t="s">
        <v>2938</v>
      </c>
      <c r="G927" t="s">
        <v>303</v>
      </c>
      <c r="H927" t="s">
        <v>163</v>
      </c>
      <c r="I927" t="s">
        <v>136</v>
      </c>
      <c r="J927" t="s">
        <v>137</v>
      </c>
      <c r="K927" t="s">
        <v>138</v>
      </c>
      <c r="L927" t="s">
        <v>2939</v>
      </c>
      <c r="M927" t="s">
        <v>2940</v>
      </c>
      <c r="N927">
        <v>0.147777777</v>
      </c>
      <c r="O927">
        <v>24</v>
      </c>
      <c r="P927">
        <v>234</v>
      </c>
      <c r="Q927">
        <v>41</v>
      </c>
      <c r="R927">
        <v>65</v>
      </c>
      <c r="S927">
        <v>31</v>
      </c>
      <c r="T927">
        <v>203</v>
      </c>
      <c r="U927">
        <v>1</v>
      </c>
      <c r="V927">
        <v>0</v>
      </c>
      <c r="W927">
        <v>5.1507211361614411</v>
      </c>
      <c r="X927">
        <v>11.112034196385141</v>
      </c>
      <c r="Y927">
        <v>3.3056421749408718</v>
      </c>
      <c r="Z927">
        <v>4.9976234884830788</v>
      </c>
      <c r="AA927">
        <v>14.728854926088568</v>
      </c>
      <c r="AB927">
        <v>34.661034134461559</v>
      </c>
      <c r="AC927">
        <v>0.83170119154434663</v>
      </c>
      <c r="AD927">
        <v>0</v>
      </c>
      <c r="AE927">
        <v>74.787611248064991</v>
      </c>
    </row>
    <row r="928" spans="1:31" x14ac:dyDescent="0.25">
      <c r="A928">
        <v>2235411</v>
      </c>
      <c r="B928">
        <v>1</v>
      </c>
      <c r="C928" t="s">
        <v>80</v>
      </c>
      <c r="D928" t="s">
        <v>96</v>
      </c>
      <c r="E928" t="s">
        <v>194</v>
      </c>
      <c r="F928" t="s">
        <v>2941</v>
      </c>
      <c r="G928" t="s">
        <v>390</v>
      </c>
      <c r="H928" t="s">
        <v>135</v>
      </c>
      <c r="I928" t="s">
        <v>136</v>
      </c>
      <c r="J928" t="s">
        <v>137</v>
      </c>
      <c r="K928" t="s">
        <v>138</v>
      </c>
      <c r="L928" t="s">
        <v>2942</v>
      </c>
      <c r="M928" t="s">
        <v>2943</v>
      </c>
      <c r="N928">
        <v>5.8708333330000002</v>
      </c>
      <c r="O928">
        <v>0</v>
      </c>
      <c r="P928">
        <v>52</v>
      </c>
      <c r="Q928">
        <v>0</v>
      </c>
      <c r="R928">
        <v>0</v>
      </c>
      <c r="S928">
        <v>0</v>
      </c>
      <c r="T928">
        <v>1</v>
      </c>
      <c r="U928">
        <v>0</v>
      </c>
      <c r="V928">
        <v>0</v>
      </c>
      <c r="W928">
        <v>0</v>
      </c>
      <c r="X928">
        <v>171.69613011824222</v>
      </c>
      <c r="Y928">
        <v>0</v>
      </c>
      <c r="Z928">
        <v>0</v>
      </c>
      <c r="AA928">
        <v>0</v>
      </c>
      <c r="AB928">
        <v>1.7655222198541198</v>
      </c>
      <c r="AC928">
        <v>0</v>
      </c>
      <c r="AD928">
        <v>0</v>
      </c>
      <c r="AE928">
        <v>173.46165233809634</v>
      </c>
    </row>
    <row r="929" spans="1:31" x14ac:dyDescent="0.25">
      <c r="A929">
        <v>2235935</v>
      </c>
      <c r="B929">
        <v>1</v>
      </c>
      <c r="C929" t="s">
        <v>80</v>
      </c>
      <c r="D929" t="s">
        <v>93</v>
      </c>
      <c r="E929" t="s">
        <v>194</v>
      </c>
      <c r="F929" t="s">
        <v>2944</v>
      </c>
      <c r="G929" t="s">
        <v>179</v>
      </c>
      <c r="H929" t="s">
        <v>135</v>
      </c>
      <c r="I929" t="s">
        <v>136</v>
      </c>
      <c r="J929" t="s">
        <v>137</v>
      </c>
      <c r="K929" t="s">
        <v>138</v>
      </c>
      <c r="L929" t="s">
        <v>2945</v>
      </c>
      <c r="M929" t="s">
        <v>2946</v>
      </c>
      <c r="N929">
        <v>4.8222222219999997</v>
      </c>
      <c r="O929">
        <v>0</v>
      </c>
      <c r="P929">
        <v>18</v>
      </c>
      <c r="Q929">
        <v>0</v>
      </c>
      <c r="R929">
        <v>12</v>
      </c>
      <c r="S929">
        <v>0</v>
      </c>
      <c r="T929">
        <v>7</v>
      </c>
      <c r="U929">
        <v>0</v>
      </c>
      <c r="V929">
        <v>0</v>
      </c>
      <c r="W929">
        <v>0</v>
      </c>
      <c r="X929">
        <v>4.9936169316086669</v>
      </c>
      <c r="Y929">
        <v>0</v>
      </c>
      <c r="Z929">
        <v>4.0824197437236895</v>
      </c>
      <c r="AA929">
        <v>0</v>
      </c>
      <c r="AB929">
        <v>1.2681887507670111</v>
      </c>
      <c r="AC929">
        <v>0</v>
      </c>
      <c r="AD929">
        <v>0</v>
      </c>
      <c r="AE929">
        <v>10.344225426099369</v>
      </c>
    </row>
    <row r="930" spans="1:31" x14ac:dyDescent="0.25">
      <c r="A930">
        <v>2235271</v>
      </c>
      <c r="B930">
        <v>1</v>
      </c>
      <c r="C930" t="s">
        <v>80</v>
      </c>
      <c r="D930" t="s">
        <v>105</v>
      </c>
      <c r="E930" t="s">
        <v>194</v>
      </c>
      <c r="F930" t="s">
        <v>2947</v>
      </c>
      <c r="G930" t="s">
        <v>179</v>
      </c>
      <c r="H930" t="s">
        <v>135</v>
      </c>
      <c r="I930" t="s">
        <v>136</v>
      </c>
      <c r="J930" t="s">
        <v>137</v>
      </c>
      <c r="K930" t="s">
        <v>138</v>
      </c>
      <c r="L930" t="s">
        <v>2948</v>
      </c>
      <c r="M930" t="s">
        <v>2949</v>
      </c>
      <c r="N930">
        <v>3.7850000000000001</v>
      </c>
      <c r="O930">
        <v>0</v>
      </c>
      <c r="P930">
        <v>9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4.4727936442856349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4.4727936442856349</v>
      </c>
    </row>
    <row r="931" spans="1:31" x14ac:dyDescent="0.25">
      <c r="A931">
        <v>2235248</v>
      </c>
      <c r="B931">
        <v>1</v>
      </c>
      <c r="C931" t="s">
        <v>80</v>
      </c>
      <c r="D931" t="s">
        <v>100</v>
      </c>
      <c r="E931" t="s">
        <v>194</v>
      </c>
      <c r="F931" t="s">
        <v>2950</v>
      </c>
      <c r="G931" t="s">
        <v>179</v>
      </c>
      <c r="H931" t="s">
        <v>135</v>
      </c>
      <c r="I931" t="s">
        <v>136</v>
      </c>
      <c r="J931" t="s">
        <v>137</v>
      </c>
      <c r="K931" t="s">
        <v>138</v>
      </c>
      <c r="L931" t="s">
        <v>2951</v>
      </c>
      <c r="M931" t="s">
        <v>2952</v>
      </c>
      <c r="N931">
        <v>1.130833333</v>
      </c>
      <c r="O931">
        <v>0</v>
      </c>
      <c r="P931">
        <v>41</v>
      </c>
      <c r="Q931">
        <v>0</v>
      </c>
      <c r="R931">
        <v>0</v>
      </c>
      <c r="S931">
        <v>0</v>
      </c>
      <c r="T931">
        <v>9</v>
      </c>
      <c r="U931">
        <v>0</v>
      </c>
      <c r="V931">
        <v>0</v>
      </c>
      <c r="W931">
        <v>0</v>
      </c>
      <c r="X931">
        <v>12.893412403958532</v>
      </c>
      <c r="Y931">
        <v>0</v>
      </c>
      <c r="Z931">
        <v>0</v>
      </c>
      <c r="AA931">
        <v>0</v>
      </c>
      <c r="AB931">
        <v>5.9610872841206719</v>
      </c>
      <c r="AC931">
        <v>0</v>
      </c>
      <c r="AD931">
        <v>0</v>
      </c>
      <c r="AE931">
        <v>18.854499688079205</v>
      </c>
    </row>
    <row r="932" spans="1:31" x14ac:dyDescent="0.25">
      <c r="A932">
        <v>2235912</v>
      </c>
      <c r="B932">
        <v>1</v>
      </c>
      <c r="C932" t="s">
        <v>81</v>
      </c>
      <c r="D932" t="s">
        <v>116</v>
      </c>
      <c r="E932" t="s">
        <v>194</v>
      </c>
      <c r="F932" t="s">
        <v>2403</v>
      </c>
      <c r="G932" t="s">
        <v>179</v>
      </c>
      <c r="H932" t="s">
        <v>135</v>
      </c>
      <c r="I932" t="s">
        <v>136</v>
      </c>
      <c r="J932" t="s">
        <v>137</v>
      </c>
      <c r="K932" t="s">
        <v>138</v>
      </c>
      <c r="L932" t="s">
        <v>2953</v>
      </c>
      <c r="M932" t="s">
        <v>2954</v>
      </c>
      <c r="N932">
        <v>1.3891666659999999</v>
      </c>
      <c r="O932">
        <v>0</v>
      </c>
      <c r="P932">
        <v>83</v>
      </c>
      <c r="Q932">
        <v>0</v>
      </c>
      <c r="R932">
        <v>0</v>
      </c>
      <c r="S932">
        <v>0</v>
      </c>
      <c r="T932">
        <v>2</v>
      </c>
      <c r="U932">
        <v>0</v>
      </c>
      <c r="V932">
        <v>0</v>
      </c>
      <c r="W932">
        <v>0</v>
      </c>
      <c r="X932">
        <v>27.532807951380732</v>
      </c>
      <c r="Y932">
        <v>0</v>
      </c>
      <c r="Z932">
        <v>0</v>
      </c>
      <c r="AA932">
        <v>0</v>
      </c>
      <c r="AB932">
        <v>0.62785308626481784</v>
      </c>
      <c r="AC932">
        <v>0</v>
      </c>
      <c r="AD932">
        <v>0</v>
      </c>
      <c r="AE932">
        <v>28.16066103764555</v>
      </c>
    </row>
    <row r="933" spans="1:31" x14ac:dyDescent="0.25">
      <c r="A933">
        <v>2235812</v>
      </c>
      <c r="B933">
        <v>1</v>
      </c>
      <c r="C933" t="s">
        <v>80</v>
      </c>
      <c r="D933" t="s">
        <v>108</v>
      </c>
      <c r="E933" t="s">
        <v>161</v>
      </c>
      <c r="F933" t="s">
        <v>2955</v>
      </c>
      <c r="G933" t="s">
        <v>174</v>
      </c>
      <c r="H933" t="s">
        <v>163</v>
      </c>
      <c r="I933" t="s">
        <v>136</v>
      </c>
      <c r="J933" t="s">
        <v>137</v>
      </c>
      <c r="K933" t="s">
        <v>138</v>
      </c>
      <c r="L933" t="s">
        <v>2956</v>
      </c>
      <c r="M933" t="s">
        <v>2957</v>
      </c>
      <c r="N933">
        <v>0.251111111</v>
      </c>
      <c r="O933">
        <v>0</v>
      </c>
      <c r="P933">
        <v>688</v>
      </c>
      <c r="Q933">
        <v>2</v>
      </c>
      <c r="R933">
        <v>105</v>
      </c>
      <c r="S933">
        <v>3</v>
      </c>
      <c r="T933">
        <v>195</v>
      </c>
      <c r="U933">
        <v>0</v>
      </c>
      <c r="V933">
        <v>0</v>
      </c>
      <c r="W933">
        <v>0</v>
      </c>
      <c r="X933">
        <v>36.400723410627151</v>
      </c>
      <c r="Y933">
        <v>2.3708365721600001E-2</v>
      </c>
      <c r="Z933">
        <v>11.516116230995172</v>
      </c>
      <c r="AA933">
        <v>6.1893172058364243</v>
      </c>
      <c r="AB933">
        <v>31.45675593576583</v>
      </c>
      <c r="AC933">
        <v>0</v>
      </c>
      <c r="AD933">
        <v>0</v>
      </c>
      <c r="AE933">
        <v>85.586621148946179</v>
      </c>
    </row>
    <row r="934" spans="1:31" x14ac:dyDescent="0.25">
      <c r="A934">
        <v>2235148</v>
      </c>
      <c r="B934">
        <v>1</v>
      </c>
      <c r="C934" t="s">
        <v>81</v>
      </c>
      <c r="D934" t="s">
        <v>122</v>
      </c>
      <c r="E934" t="s">
        <v>273</v>
      </c>
      <c r="F934" t="s">
        <v>2958</v>
      </c>
      <c r="G934" t="s">
        <v>174</v>
      </c>
      <c r="H934" t="s">
        <v>163</v>
      </c>
      <c r="I934" t="s">
        <v>136</v>
      </c>
      <c r="J934" t="s">
        <v>137</v>
      </c>
      <c r="K934" t="s">
        <v>138</v>
      </c>
      <c r="L934" t="s">
        <v>2959</v>
      </c>
      <c r="M934" t="s">
        <v>2960</v>
      </c>
      <c r="N934">
        <v>0.89555555499999995</v>
      </c>
      <c r="O934">
        <v>0</v>
      </c>
      <c r="P934">
        <v>173</v>
      </c>
      <c r="Q934">
        <v>0</v>
      </c>
      <c r="R934">
        <v>0</v>
      </c>
      <c r="S934">
        <v>8</v>
      </c>
      <c r="T934">
        <v>24</v>
      </c>
      <c r="U934">
        <v>3</v>
      </c>
      <c r="V934">
        <v>0</v>
      </c>
      <c r="W934">
        <v>0</v>
      </c>
      <c r="X934">
        <v>15.63254774247187</v>
      </c>
      <c r="Y934">
        <v>0</v>
      </c>
      <c r="Z934">
        <v>0</v>
      </c>
      <c r="AA934">
        <v>6.9800658025047806</v>
      </c>
      <c r="AB934">
        <v>9.7450790910432357</v>
      </c>
      <c r="AC934">
        <v>78.327188375554684</v>
      </c>
      <c r="AD934">
        <v>0</v>
      </c>
      <c r="AE934">
        <v>110.68488101157456</v>
      </c>
    </row>
    <row r="935" spans="1:31" x14ac:dyDescent="0.25">
      <c r="A935">
        <v>2236021</v>
      </c>
      <c r="B935">
        <v>1</v>
      </c>
      <c r="C935" t="s">
        <v>80</v>
      </c>
      <c r="D935" t="s">
        <v>86</v>
      </c>
      <c r="E935" t="s">
        <v>132</v>
      </c>
      <c r="F935" t="s">
        <v>2961</v>
      </c>
      <c r="G935" t="s">
        <v>191</v>
      </c>
      <c r="H935" t="s">
        <v>135</v>
      </c>
      <c r="I935" t="s">
        <v>136</v>
      </c>
      <c r="J935" t="s">
        <v>137</v>
      </c>
      <c r="K935" t="s">
        <v>138</v>
      </c>
      <c r="L935" t="s">
        <v>2962</v>
      </c>
      <c r="M935" t="s">
        <v>2963</v>
      </c>
      <c r="N935">
        <v>0.75388888799999998</v>
      </c>
      <c r="O935">
        <v>0</v>
      </c>
      <c r="P935">
        <v>1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2.4624843639323202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2.4624843639323202</v>
      </c>
    </row>
    <row r="936" spans="1:31" x14ac:dyDescent="0.25">
      <c r="A936">
        <v>2235334</v>
      </c>
      <c r="B936">
        <v>1</v>
      </c>
      <c r="C936" t="s">
        <v>81</v>
      </c>
      <c r="D936" t="s">
        <v>113</v>
      </c>
      <c r="E936" t="s">
        <v>141</v>
      </c>
      <c r="F936" t="s">
        <v>2964</v>
      </c>
      <c r="G936" t="s">
        <v>143</v>
      </c>
      <c r="H936" t="s">
        <v>135</v>
      </c>
      <c r="I936" t="s">
        <v>136</v>
      </c>
      <c r="J936" t="s">
        <v>137</v>
      </c>
      <c r="K936" t="s">
        <v>144</v>
      </c>
      <c r="L936" t="s">
        <v>2965</v>
      </c>
      <c r="M936" t="s">
        <v>2966</v>
      </c>
      <c r="N936">
        <v>7.4869166659999999</v>
      </c>
      <c r="O936">
        <v>0</v>
      </c>
      <c r="P936">
        <v>4</v>
      </c>
      <c r="Q936">
        <v>0</v>
      </c>
      <c r="R936">
        <v>3</v>
      </c>
      <c r="S936">
        <v>0</v>
      </c>
      <c r="T936">
        <v>1</v>
      </c>
      <c r="U936">
        <v>0</v>
      </c>
      <c r="V936">
        <v>0</v>
      </c>
      <c r="W936">
        <v>0</v>
      </c>
      <c r="X936">
        <v>7.5590553038794805</v>
      </c>
      <c r="Y936">
        <v>0</v>
      </c>
      <c r="Z936">
        <v>2.5488018976176945</v>
      </c>
      <c r="AA936">
        <v>0</v>
      </c>
      <c r="AB936">
        <v>18.82323123135</v>
      </c>
      <c r="AC936">
        <v>0</v>
      </c>
      <c r="AD936">
        <v>0</v>
      </c>
      <c r="AE936">
        <v>28.931088432847176</v>
      </c>
    </row>
    <row r="937" spans="1:31" x14ac:dyDescent="0.25">
      <c r="A937">
        <v>2235225</v>
      </c>
      <c r="B937">
        <v>1</v>
      </c>
      <c r="C937" t="s">
        <v>81</v>
      </c>
      <c r="D937" t="s">
        <v>112</v>
      </c>
      <c r="E937" t="s">
        <v>161</v>
      </c>
      <c r="F937" t="s">
        <v>2967</v>
      </c>
      <c r="G937" t="s">
        <v>174</v>
      </c>
      <c r="H937" t="s">
        <v>163</v>
      </c>
      <c r="I937" t="s">
        <v>136</v>
      </c>
      <c r="J937" t="s">
        <v>137</v>
      </c>
      <c r="K937" t="s">
        <v>138</v>
      </c>
      <c r="L937" t="s">
        <v>2968</v>
      </c>
      <c r="M937" t="s">
        <v>2969</v>
      </c>
      <c r="N937">
        <v>0.87666666599999998</v>
      </c>
      <c r="O937">
        <v>0</v>
      </c>
      <c r="P937">
        <v>466</v>
      </c>
      <c r="Q937">
        <v>0</v>
      </c>
      <c r="R937">
        <v>61</v>
      </c>
      <c r="S937">
        <v>0</v>
      </c>
      <c r="T937">
        <v>61</v>
      </c>
      <c r="U937">
        <v>1</v>
      </c>
      <c r="V937">
        <v>2</v>
      </c>
      <c r="W937">
        <v>0</v>
      </c>
      <c r="X937">
        <v>70.205620886131172</v>
      </c>
      <c r="Y937">
        <v>0</v>
      </c>
      <c r="Z937">
        <v>8.1919979052147927</v>
      </c>
      <c r="AA937">
        <v>0</v>
      </c>
      <c r="AB937">
        <v>17.255586239988723</v>
      </c>
      <c r="AC937">
        <v>16.32417658888091</v>
      </c>
      <c r="AD937">
        <v>10.840872761110187</v>
      </c>
      <c r="AE937">
        <v>122.81825438132579</v>
      </c>
    </row>
    <row r="938" spans="1:31" x14ac:dyDescent="0.25">
      <c r="A938">
        <v>2235474</v>
      </c>
      <c r="B938">
        <v>1</v>
      </c>
      <c r="C938" t="s">
        <v>80</v>
      </c>
      <c r="D938" t="s">
        <v>83</v>
      </c>
      <c r="E938" t="s">
        <v>194</v>
      </c>
      <c r="F938" t="s">
        <v>2970</v>
      </c>
      <c r="G938" t="s">
        <v>179</v>
      </c>
      <c r="H938" t="s">
        <v>135</v>
      </c>
      <c r="I938" t="s">
        <v>136</v>
      </c>
      <c r="J938" t="s">
        <v>137</v>
      </c>
      <c r="K938" t="s">
        <v>138</v>
      </c>
      <c r="L938" t="s">
        <v>2971</v>
      </c>
      <c r="M938" t="s">
        <v>2972</v>
      </c>
      <c r="N938">
        <v>0.95722222199999996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23</v>
      </c>
      <c r="U938">
        <v>0</v>
      </c>
      <c r="V938">
        <v>4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63.793544044707915</v>
      </c>
      <c r="AC938">
        <v>0</v>
      </c>
      <c r="AD938">
        <v>77.619888157664818</v>
      </c>
      <c r="AE938">
        <v>141.41343220237275</v>
      </c>
    </row>
    <row r="939" spans="1:31" x14ac:dyDescent="0.25">
      <c r="A939">
        <v>2235142</v>
      </c>
      <c r="B939">
        <v>1</v>
      </c>
      <c r="C939" t="s">
        <v>80</v>
      </c>
      <c r="D939" t="s">
        <v>94</v>
      </c>
      <c r="E939" t="s">
        <v>273</v>
      </c>
      <c r="F939" t="s">
        <v>2624</v>
      </c>
      <c r="G939" t="s">
        <v>174</v>
      </c>
      <c r="H939" t="s">
        <v>163</v>
      </c>
      <c r="I939" t="s">
        <v>136</v>
      </c>
      <c r="J939" t="s">
        <v>137</v>
      </c>
      <c r="K939" t="s">
        <v>138</v>
      </c>
      <c r="L939" t="s">
        <v>2973</v>
      </c>
      <c r="M939" t="s">
        <v>2974</v>
      </c>
      <c r="N939">
        <v>3.426666666</v>
      </c>
      <c r="O939">
        <v>0</v>
      </c>
      <c r="P939">
        <v>200</v>
      </c>
      <c r="Q939">
        <v>0</v>
      </c>
      <c r="R939">
        <v>5</v>
      </c>
      <c r="S939">
        <v>0</v>
      </c>
      <c r="T939">
        <v>7</v>
      </c>
      <c r="U939">
        <v>0</v>
      </c>
      <c r="V939">
        <v>0</v>
      </c>
      <c r="W939">
        <v>0</v>
      </c>
      <c r="X939">
        <v>49.943903273747154</v>
      </c>
      <c r="Y939">
        <v>0</v>
      </c>
      <c r="Z939">
        <v>2.3857421160520267</v>
      </c>
      <c r="AA939">
        <v>0</v>
      </c>
      <c r="AB939">
        <v>3.693988757672257</v>
      </c>
      <c r="AC939">
        <v>0</v>
      </c>
      <c r="AD939">
        <v>0</v>
      </c>
      <c r="AE939">
        <v>56.023634147471441</v>
      </c>
    </row>
    <row r="940" spans="1:31" x14ac:dyDescent="0.25">
      <c r="A940">
        <v>2235975</v>
      </c>
      <c r="B940">
        <v>1</v>
      </c>
      <c r="C940" t="s">
        <v>80</v>
      </c>
      <c r="D940" t="s">
        <v>98</v>
      </c>
      <c r="E940" t="s">
        <v>194</v>
      </c>
      <c r="F940" t="s">
        <v>2975</v>
      </c>
      <c r="G940" t="s">
        <v>179</v>
      </c>
      <c r="H940" t="s">
        <v>135</v>
      </c>
      <c r="I940" t="s">
        <v>136</v>
      </c>
      <c r="J940" t="s">
        <v>137</v>
      </c>
      <c r="K940" t="s">
        <v>138</v>
      </c>
      <c r="L940" t="s">
        <v>2976</v>
      </c>
      <c r="M940" t="s">
        <v>2977</v>
      </c>
      <c r="N940">
        <v>1.494722222</v>
      </c>
      <c r="O940">
        <v>0</v>
      </c>
      <c r="P940">
        <v>28</v>
      </c>
      <c r="Q940">
        <v>0</v>
      </c>
      <c r="R940">
        <v>2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3.6638180005140621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3.6638180005140621</v>
      </c>
    </row>
    <row r="941" spans="1:31" x14ac:dyDescent="0.25">
      <c r="A941">
        <v>2235829</v>
      </c>
      <c r="B941">
        <v>1</v>
      </c>
      <c r="C941" t="s">
        <v>80</v>
      </c>
      <c r="D941" t="s">
        <v>106</v>
      </c>
      <c r="E941" t="s">
        <v>194</v>
      </c>
      <c r="F941" t="s">
        <v>2978</v>
      </c>
      <c r="G941" t="s">
        <v>179</v>
      </c>
      <c r="H941" t="s">
        <v>135</v>
      </c>
      <c r="I941" t="s">
        <v>136</v>
      </c>
      <c r="J941" t="s">
        <v>137</v>
      </c>
      <c r="K941" t="s">
        <v>138</v>
      </c>
      <c r="L941" t="s">
        <v>2979</v>
      </c>
      <c r="M941" t="s">
        <v>2980</v>
      </c>
      <c r="N941">
        <v>2.2233333329999998</v>
      </c>
      <c r="O941">
        <v>0</v>
      </c>
      <c r="P941">
        <v>58</v>
      </c>
      <c r="Q941">
        <v>0</v>
      </c>
      <c r="R941">
        <v>15</v>
      </c>
      <c r="S941">
        <v>0</v>
      </c>
      <c r="T941">
        <v>12</v>
      </c>
      <c r="U941">
        <v>0</v>
      </c>
      <c r="V941">
        <v>0</v>
      </c>
      <c r="W941">
        <v>0</v>
      </c>
      <c r="X941">
        <v>31.725335680159482</v>
      </c>
      <c r="Y941">
        <v>0</v>
      </c>
      <c r="Z941">
        <v>4.729636586069919</v>
      </c>
      <c r="AA941">
        <v>0</v>
      </c>
      <c r="AB941">
        <v>5.334089996900623</v>
      </c>
      <c r="AC941">
        <v>0</v>
      </c>
      <c r="AD941">
        <v>0</v>
      </c>
      <c r="AE941">
        <v>41.789062263130027</v>
      </c>
    </row>
    <row r="942" spans="1:31" x14ac:dyDescent="0.25">
      <c r="A942">
        <v>2235288</v>
      </c>
      <c r="B942">
        <v>1</v>
      </c>
      <c r="C942" t="s">
        <v>80</v>
      </c>
      <c r="D942" t="s">
        <v>98</v>
      </c>
      <c r="E942" t="s">
        <v>161</v>
      </c>
      <c r="F942" t="s">
        <v>2981</v>
      </c>
      <c r="G942" t="s">
        <v>174</v>
      </c>
      <c r="H942" t="s">
        <v>163</v>
      </c>
      <c r="I942" t="s">
        <v>136</v>
      </c>
      <c r="J942" t="s">
        <v>137</v>
      </c>
      <c r="K942" t="s">
        <v>138</v>
      </c>
      <c r="L942" t="s">
        <v>2982</v>
      </c>
      <c r="M942" t="s">
        <v>2983</v>
      </c>
      <c r="N942">
        <v>0.30194444399999998</v>
      </c>
      <c r="O942">
        <v>0</v>
      </c>
      <c r="P942">
        <v>1148</v>
      </c>
      <c r="Q942">
        <v>2</v>
      </c>
      <c r="R942">
        <v>131</v>
      </c>
      <c r="S942">
        <v>7</v>
      </c>
      <c r="T942">
        <v>277</v>
      </c>
      <c r="U942">
        <v>0</v>
      </c>
      <c r="V942">
        <v>0</v>
      </c>
      <c r="W942">
        <v>0</v>
      </c>
      <c r="X942">
        <v>52.539303532128827</v>
      </c>
      <c r="Y942">
        <v>0.40875281127006674</v>
      </c>
      <c r="Z942">
        <v>4.2798897839708641</v>
      </c>
      <c r="AA942">
        <v>67.007821589598592</v>
      </c>
      <c r="AB942">
        <v>34.003576811130252</v>
      </c>
      <c r="AC942">
        <v>0</v>
      </c>
      <c r="AD942">
        <v>0</v>
      </c>
      <c r="AE942">
        <v>158.2393445280986</v>
      </c>
    </row>
    <row r="943" spans="1:31" x14ac:dyDescent="0.25">
      <c r="A943">
        <v>2235188</v>
      </c>
      <c r="B943">
        <v>1</v>
      </c>
      <c r="C943" t="s">
        <v>81</v>
      </c>
      <c r="D943" t="s">
        <v>112</v>
      </c>
      <c r="E943" t="s">
        <v>405</v>
      </c>
      <c r="F943" t="s">
        <v>2984</v>
      </c>
      <c r="G943" t="s">
        <v>174</v>
      </c>
      <c r="H943" t="s">
        <v>163</v>
      </c>
      <c r="I943" t="s">
        <v>261</v>
      </c>
      <c r="J943" t="s">
        <v>137</v>
      </c>
      <c r="K943" t="s">
        <v>138</v>
      </c>
      <c r="L943" t="s">
        <v>2985</v>
      </c>
      <c r="M943" t="s">
        <v>2986</v>
      </c>
      <c r="N943">
        <v>2.9166666000000001E-2</v>
      </c>
      <c r="O943">
        <v>2</v>
      </c>
      <c r="P943">
        <v>17422</v>
      </c>
      <c r="Q943">
        <v>45</v>
      </c>
      <c r="R943">
        <v>842</v>
      </c>
      <c r="S943">
        <v>91</v>
      </c>
      <c r="T943">
        <v>2049</v>
      </c>
      <c r="U943">
        <v>11</v>
      </c>
      <c r="V943">
        <v>5</v>
      </c>
      <c r="W943">
        <v>2.16036856707E-2</v>
      </c>
      <c r="X943">
        <v>110.67009528192153</v>
      </c>
      <c r="Y943">
        <v>2.9887180295517406</v>
      </c>
      <c r="Z943">
        <v>4.1537407923658476</v>
      </c>
      <c r="AA943">
        <v>11.473451594554369</v>
      </c>
      <c r="AB943">
        <v>18.424028676791941</v>
      </c>
      <c r="AC943">
        <v>10.955692327398001</v>
      </c>
      <c r="AD943">
        <v>9.6184844769300018E-2</v>
      </c>
      <c r="AE943">
        <v>158.78351523302345</v>
      </c>
    </row>
    <row r="944" spans="1:31" x14ac:dyDescent="0.25">
      <c r="A944">
        <v>2235231</v>
      </c>
      <c r="B944">
        <v>1</v>
      </c>
      <c r="C944" t="s">
        <v>80</v>
      </c>
      <c r="D944" t="s">
        <v>92</v>
      </c>
      <c r="E944" t="s">
        <v>273</v>
      </c>
      <c r="F944" t="s">
        <v>2987</v>
      </c>
      <c r="G944" t="s">
        <v>174</v>
      </c>
      <c r="H944" t="s">
        <v>163</v>
      </c>
      <c r="I944" t="s">
        <v>136</v>
      </c>
      <c r="J944" t="s">
        <v>137</v>
      </c>
      <c r="K944" t="s">
        <v>138</v>
      </c>
      <c r="L944" t="s">
        <v>2988</v>
      </c>
      <c r="M944" t="s">
        <v>2989</v>
      </c>
      <c r="N944">
        <v>0.105555555</v>
      </c>
      <c r="O944">
        <v>1</v>
      </c>
      <c r="P944">
        <v>9080</v>
      </c>
      <c r="Q944">
        <v>2</v>
      </c>
      <c r="R944">
        <v>413</v>
      </c>
      <c r="S944">
        <v>23</v>
      </c>
      <c r="T944">
        <v>642</v>
      </c>
      <c r="U944">
        <v>3</v>
      </c>
      <c r="V944">
        <v>7</v>
      </c>
      <c r="W944">
        <v>0</v>
      </c>
      <c r="X944">
        <v>318.50871053502834</v>
      </c>
      <c r="Y944">
        <v>0.6745859600005556</v>
      </c>
      <c r="Z944">
        <v>11.228274231366473</v>
      </c>
      <c r="AA944">
        <v>27.938301287718311</v>
      </c>
      <c r="AB944">
        <v>53.707804756723874</v>
      </c>
      <c r="AC944">
        <v>18.154574903436533</v>
      </c>
      <c r="AD944">
        <v>0.2421052883738222</v>
      </c>
      <c r="AE944">
        <v>430.45435696264792</v>
      </c>
    </row>
    <row r="945" spans="1:31" x14ac:dyDescent="0.25">
      <c r="A945">
        <v>2235626</v>
      </c>
      <c r="B945">
        <v>1</v>
      </c>
      <c r="C945" t="s">
        <v>80</v>
      </c>
      <c r="D945" t="s">
        <v>85</v>
      </c>
      <c r="E945" t="s">
        <v>132</v>
      </c>
      <c r="F945" t="s">
        <v>2990</v>
      </c>
      <c r="G945" t="s">
        <v>148</v>
      </c>
      <c r="H945" t="s">
        <v>135</v>
      </c>
      <c r="I945" t="s">
        <v>136</v>
      </c>
      <c r="J945" t="s">
        <v>137</v>
      </c>
      <c r="K945" t="s">
        <v>138</v>
      </c>
      <c r="L945" t="s">
        <v>2991</v>
      </c>
      <c r="M945" t="s">
        <v>2992</v>
      </c>
      <c r="N945">
        <v>3.8536111110000002</v>
      </c>
      <c r="O945">
        <v>0</v>
      </c>
      <c r="P945">
        <v>2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2.9259601561173278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2.9259601561173278</v>
      </c>
    </row>
    <row r="946" spans="1:31" x14ac:dyDescent="0.25">
      <c r="A946">
        <v>2235872</v>
      </c>
      <c r="B946">
        <v>1</v>
      </c>
      <c r="C946" t="s">
        <v>81</v>
      </c>
      <c r="D946" t="s">
        <v>112</v>
      </c>
      <c r="E946" t="s">
        <v>194</v>
      </c>
      <c r="F946" t="s">
        <v>2993</v>
      </c>
      <c r="G946" t="s">
        <v>179</v>
      </c>
      <c r="H946" t="s">
        <v>135</v>
      </c>
      <c r="I946" t="s">
        <v>136</v>
      </c>
      <c r="J946" t="s">
        <v>137</v>
      </c>
      <c r="K946" t="s">
        <v>138</v>
      </c>
      <c r="L946" t="s">
        <v>2994</v>
      </c>
      <c r="M946" t="s">
        <v>2995</v>
      </c>
      <c r="N946">
        <v>1.7194444440000001</v>
      </c>
      <c r="O946">
        <v>0</v>
      </c>
      <c r="P946">
        <v>18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1.8548823886445995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1.8548823886445995</v>
      </c>
    </row>
    <row r="947" spans="1:31" x14ac:dyDescent="0.25">
      <c r="A947">
        <v>2235185</v>
      </c>
      <c r="B947">
        <v>1</v>
      </c>
      <c r="C947" t="s">
        <v>80</v>
      </c>
      <c r="D947" t="s">
        <v>106</v>
      </c>
      <c r="E947" t="s">
        <v>161</v>
      </c>
      <c r="F947" t="s">
        <v>2996</v>
      </c>
      <c r="G947" t="s">
        <v>174</v>
      </c>
      <c r="H947" t="s">
        <v>163</v>
      </c>
      <c r="I947" t="s">
        <v>136</v>
      </c>
      <c r="J947" t="s">
        <v>137</v>
      </c>
      <c r="K947" t="s">
        <v>138</v>
      </c>
      <c r="L947" t="s">
        <v>2997</v>
      </c>
      <c r="M947" t="s">
        <v>2998</v>
      </c>
      <c r="N947">
        <v>0.454444444</v>
      </c>
      <c r="O947">
        <v>0</v>
      </c>
      <c r="P947">
        <v>701</v>
      </c>
      <c r="Q947">
        <v>1</v>
      </c>
      <c r="R947">
        <v>87</v>
      </c>
      <c r="S947">
        <v>5</v>
      </c>
      <c r="T947">
        <v>115</v>
      </c>
      <c r="U947">
        <v>0</v>
      </c>
      <c r="V947">
        <v>1</v>
      </c>
      <c r="W947">
        <v>0</v>
      </c>
      <c r="X947">
        <v>50.901263858588209</v>
      </c>
      <c r="Y947">
        <v>9.6767672033168869E-2</v>
      </c>
      <c r="Z947">
        <v>5.6249654760569028</v>
      </c>
      <c r="AA947">
        <v>2.0560099439874131</v>
      </c>
      <c r="AB947">
        <v>12.477677645989496</v>
      </c>
      <c r="AC947">
        <v>0</v>
      </c>
      <c r="AD947">
        <v>31.843892496212398</v>
      </c>
      <c r="AE947">
        <v>103.00057709286759</v>
      </c>
    </row>
    <row r="948" spans="1:31" x14ac:dyDescent="0.25">
      <c r="A948">
        <v>2235517</v>
      </c>
      <c r="B948">
        <v>1</v>
      </c>
      <c r="C948" t="s">
        <v>80</v>
      </c>
      <c r="D948" t="s">
        <v>92</v>
      </c>
      <c r="E948" t="s">
        <v>132</v>
      </c>
      <c r="F948" t="s">
        <v>2999</v>
      </c>
      <c r="G948" t="s">
        <v>134</v>
      </c>
      <c r="H948" t="s">
        <v>135</v>
      </c>
      <c r="I948" t="s">
        <v>136</v>
      </c>
      <c r="J948" t="s">
        <v>137</v>
      </c>
      <c r="K948" t="s">
        <v>138</v>
      </c>
      <c r="L948" t="s">
        <v>3000</v>
      </c>
      <c r="M948" t="s">
        <v>3001</v>
      </c>
      <c r="N948">
        <v>7.4083333329999999</v>
      </c>
      <c r="O948">
        <v>0</v>
      </c>
      <c r="P948">
        <v>0</v>
      </c>
      <c r="Q948">
        <v>0</v>
      </c>
      <c r="R948">
        <v>2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3.0909400398482667</v>
      </c>
      <c r="AA948">
        <v>0</v>
      </c>
      <c r="AB948">
        <v>0</v>
      </c>
      <c r="AC948">
        <v>0</v>
      </c>
      <c r="AD948">
        <v>0</v>
      </c>
      <c r="AE948">
        <v>3.0909400398482667</v>
      </c>
    </row>
    <row r="949" spans="1:31" x14ac:dyDescent="0.25">
      <c r="A949">
        <v>2236015</v>
      </c>
      <c r="B949">
        <v>1</v>
      </c>
      <c r="C949" t="s">
        <v>80</v>
      </c>
      <c r="D949" t="s">
        <v>104</v>
      </c>
      <c r="E949" t="s">
        <v>132</v>
      </c>
      <c r="F949" t="s">
        <v>3002</v>
      </c>
      <c r="G949" t="s">
        <v>148</v>
      </c>
      <c r="H949" t="s">
        <v>135</v>
      </c>
      <c r="I949" t="s">
        <v>136</v>
      </c>
      <c r="J949" t="s">
        <v>137</v>
      </c>
      <c r="K949" t="s">
        <v>138</v>
      </c>
      <c r="L949" t="s">
        <v>3003</v>
      </c>
      <c r="M949" t="s">
        <v>3004</v>
      </c>
      <c r="N949">
        <v>2.0347222220000001</v>
      </c>
      <c r="O949">
        <v>0</v>
      </c>
      <c r="P949">
        <v>1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0.33012916388389779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0.33012916388389779</v>
      </c>
    </row>
    <row r="950" spans="1:31" x14ac:dyDescent="0.25">
      <c r="A950">
        <v>2229425</v>
      </c>
      <c r="B950">
        <v>1</v>
      </c>
      <c r="C950" t="s">
        <v>80</v>
      </c>
      <c r="D950" t="s">
        <v>110</v>
      </c>
      <c r="E950" t="s">
        <v>132</v>
      </c>
      <c r="F950" t="s">
        <v>3005</v>
      </c>
      <c r="G950" t="s">
        <v>148</v>
      </c>
      <c r="H950" t="s">
        <v>135</v>
      </c>
      <c r="I950" t="s">
        <v>136</v>
      </c>
      <c r="J950" t="s">
        <v>137</v>
      </c>
      <c r="K950" t="s">
        <v>138</v>
      </c>
      <c r="L950" t="s">
        <v>3006</v>
      </c>
      <c r="M950" t="s">
        <v>3007</v>
      </c>
      <c r="N950">
        <v>1.6330555550000001</v>
      </c>
      <c r="O950">
        <v>0</v>
      </c>
      <c r="P950">
        <v>4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0.65078531810870677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0.65078531810870677</v>
      </c>
    </row>
    <row r="951" spans="1:31" x14ac:dyDescent="0.25">
      <c r="A951">
        <v>2229426</v>
      </c>
      <c r="B951">
        <v>1</v>
      </c>
      <c r="C951" t="s">
        <v>80</v>
      </c>
      <c r="D951" t="s">
        <v>96</v>
      </c>
      <c r="E951" t="s">
        <v>194</v>
      </c>
      <c r="F951" t="s">
        <v>3008</v>
      </c>
      <c r="G951" t="s">
        <v>390</v>
      </c>
      <c r="H951" t="s">
        <v>135</v>
      </c>
      <c r="I951" t="s">
        <v>136</v>
      </c>
      <c r="J951" t="s">
        <v>137</v>
      </c>
      <c r="K951" t="s">
        <v>138</v>
      </c>
      <c r="L951" t="s">
        <v>3009</v>
      </c>
      <c r="M951" t="s">
        <v>3010</v>
      </c>
      <c r="N951">
        <v>2.7577777769999998</v>
      </c>
      <c r="O951">
        <v>0</v>
      </c>
      <c r="P951">
        <v>265</v>
      </c>
      <c r="Q951">
        <v>0</v>
      </c>
      <c r="R951">
        <v>0</v>
      </c>
      <c r="S951">
        <v>0</v>
      </c>
      <c r="T951">
        <v>30</v>
      </c>
      <c r="U951">
        <v>0</v>
      </c>
      <c r="V951">
        <v>0</v>
      </c>
      <c r="W951">
        <v>0</v>
      </c>
      <c r="X951">
        <v>424.38573156313322</v>
      </c>
      <c r="Y951">
        <v>0</v>
      </c>
      <c r="Z951">
        <v>0</v>
      </c>
      <c r="AA951">
        <v>0</v>
      </c>
      <c r="AB951">
        <v>113.08005969570979</v>
      </c>
      <c r="AC951">
        <v>0</v>
      </c>
      <c r="AD951">
        <v>0</v>
      </c>
      <c r="AE951">
        <v>537.46579125884296</v>
      </c>
    </row>
    <row r="952" spans="1:31" x14ac:dyDescent="0.25">
      <c r="A952">
        <v>2229429</v>
      </c>
      <c r="B952">
        <v>1</v>
      </c>
      <c r="C952" t="s">
        <v>81</v>
      </c>
      <c r="D952" t="s">
        <v>118</v>
      </c>
      <c r="E952" t="s">
        <v>405</v>
      </c>
      <c r="F952" t="s">
        <v>3011</v>
      </c>
      <c r="G952" t="s">
        <v>174</v>
      </c>
      <c r="H952" t="s">
        <v>163</v>
      </c>
      <c r="I952" t="s">
        <v>136</v>
      </c>
      <c r="J952" t="s">
        <v>137</v>
      </c>
      <c r="K952" t="s">
        <v>138</v>
      </c>
      <c r="L952" t="s">
        <v>3012</v>
      </c>
      <c r="M952" t="s">
        <v>3013</v>
      </c>
      <c r="N952">
        <v>0.443333333</v>
      </c>
      <c r="O952">
        <v>7</v>
      </c>
      <c r="P952">
        <v>1112</v>
      </c>
      <c r="Q952">
        <v>186</v>
      </c>
      <c r="R952">
        <v>73</v>
      </c>
      <c r="S952">
        <v>49</v>
      </c>
      <c r="T952">
        <v>110</v>
      </c>
      <c r="U952">
        <v>0</v>
      </c>
      <c r="V952">
        <v>0</v>
      </c>
      <c r="W952">
        <v>0.94523902371955015</v>
      </c>
      <c r="X952">
        <v>92.951828000170906</v>
      </c>
      <c r="Y952">
        <v>191.5186646788579</v>
      </c>
      <c r="Z952">
        <v>13.735042853076321</v>
      </c>
      <c r="AA952">
        <v>133.16693559002158</v>
      </c>
      <c r="AB952">
        <v>37.668328401804438</v>
      </c>
      <c r="AC952">
        <v>0</v>
      </c>
      <c r="AD952">
        <v>0</v>
      </c>
      <c r="AE952">
        <v>469.98603854765071</v>
      </c>
    </row>
    <row r="953" spans="1:31" x14ac:dyDescent="0.25">
      <c r="A953">
        <v>2229430</v>
      </c>
      <c r="B953">
        <v>1</v>
      </c>
      <c r="C953" t="s">
        <v>80</v>
      </c>
      <c r="D953" t="s">
        <v>96</v>
      </c>
      <c r="E953" t="s">
        <v>177</v>
      </c>
      <c r="F953" t="s">
        <v>3014</v>
      </c>
      <c r="G953" t="s">
        <v>179</v>
      </c>
      <c r="H953" t="s">
        <v>135</v>
      </c>
      <c r="I953" t="s">
        <v>136</v>
      </c>
      <c r="J953" t="s">
        <v>137</v>
      </c>
      <c r="K953" t="s">
        <v>138</v>
      </c>
      <c r="L953" t="s">
        <v>3015</v>
      </c>
      <c r="M953" t="s">
        <v>3016</v>
      </c>
      <c r="N953">
        <v>0.67944444400000004</v>
      </c>
      <c r="O953">
        <v>0</v>
      </c>
      <c r="P953">
        <v>14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5.0149640973908003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5.0149640973908003</v>
      </c>
    </row>
    <row r="954" spans="1:31" x14ac:dyDescent="0.25">
      <c r="A954">
        <v>2229432</v>
      </c>
      <c r="B954">
        <v>1</v>
      </c>
      <c r="C954" t="s">
        <v>80</v>
      </c>
      <c r="D954" t="s">
        <v>92</v>
      </c>
      <c r="E954" t="s">
        <v>182</v>
      </c>
      <c r="F954" t="s">
        <v>3017</v>
      </c>
      <c r="G954" t="s">
        <v>319</v>
      </c>
      <c r="H954" t="s">
        <v>163</v>
      </c>
      <c r="I954" t="s">
        <v>136</v>
      </c>
      <c r="J954" t="s">
        <v>137</v>
      </c>
      <c r="K954" t="s">
        <v>138</v>
      </c>
      <c r="L954" t="s">
        <v>3018</v>
      </c>
      <c r="M954" t="s">
        <v>3019</v>
      </c>
      <c r="N954">
        <v>0.77249999999999996</v>
      </c>
      <c r="O954">
        <v>0</v>
      </c>
      <c r="P954">
        <v>226</v>
      </c>
      <c r="Q954">
        <v>0</v>
      </c>
      <c r="R954">
        <v>0</v>
      </c>
      <c r="S954">
        <v>0</v>
      </c>
      <c r="T954">
        <v>3</v>
      </c>
      <c r="U954">
        <v>0</v>
      </c>
      <c r="V954">
        <v>0</v>
      </c>
      <c r="W954">
        <v>0</v>
      </c>
      <c r="X954">
        <v>57.107839658726</v>
      </c>
      <c r="Y954">
        <v>0</v>
      </c>
      <c r="Z954">
        <v>0</v>
      </c>
      <c r="AA954">
        <v>0</v>
      </c>
      <c r="AB954">
        <v>4.3420947119914999</v>
      </c>
      <c r="AC954">
        <v>0</v>
      </c>
      <c r="AD954">
        <v>0</v>
      </c>
      <c r="AE954">
        <v>61.4499343707175</v>
      </c>
    </row>
    <row r="955" spans="1:31" x14ac:dyDescent="0.25">
      <c r="A955">
        <v>2229434</v>
      </c>
      <c r="B955">
        <v>1</v>
      </c>
      <c r="C955" t="s">
        <v>81</v>
      </c>
      <c r="D955" t="s">
        <v>120</v>
      </c>
      <c r="E955" t="s">
        <v>141</v>
      </c>
      <c r="F955" t="s">
        <v>2660</v>
      </c>
      <c r="G955" t="s">
        <v>143</v>
      </c>
      <c r="H955" t="s">
        <v>135</v>
      </c>
      <c r="I955" t="s">
        <v>136</v>
      </c>
      <c r="J955" t="s">
        <v>137</v>
      </c>
      <c r="K955" t="s">
        <v>144</v>
      </c>
      <c r="L955" t="s">
        <v>3020</v>
      </c>
      <c r="M955" t="s">
        <v>3021</v>
      </c>
      <c r="N955">
        <v>7.8635508329999997</v>
      </c>
      <c r="O955">
        <v>0</v>
      </c>
      <c r="P955">
        <v>93</v>
      </c>
      <c r="Q955">
        <v>0</v>
      </c>
      <c r="R955">
        <v>3</v>
      </c>
      <c r="S955">
        <v>0</v>
      </c>
      <c r="T955">
        <v>5</v>
      </c>
      <c r="U955">
        <v>0</v>
      </c>
      <c r="V955">
        <v>0</v>
      </c>
      <c r="W955">
        <v>0</v>
      </c>
      <c r="X955">
        <v>124.58425392225288</v>
      </c>
      <c r="Y955">
        <v>0</v>
      </c>
      <c r="Z955">
        <v>0.22395740978155224</v>
      </c>
      <c r="AA955">
        <v>0</v>
      </c>
      <c r="AB955">
        <v>21.346958745283565</v>
      </c>
      <c r="AC955">
        <v>0</v>
      </c>
      <c r="AD955">
        <v>0</v>
      </c>
      <c r="AE955">
        <v>146.15517007731799</v>
      </c>
    </row>
    <row r="956" spans="1:31" x14ac:dyDescent="0.25">
      <c r="A956">
        <v>2229435</v>
      </c>
      <c r="B956">
        <v>1</v>
      </c>
      <c r="C956" t="s">
        <v>80</v>
      </c>
      <c r="D956" t="s">
        <v>84</v>
      </c>
      <c r="E956" t="s">
        <v>194</v>
      </c>
      <c r="F956" t="s">
        <v>3022</v>
      </c>
      <c r="G956" t="s">
        <v>215</v>
      </c>
      <c r="H956" t="s">
        <v>135</v>
      </c>
      <c r="I956" t="s">
        <v>136</v>
      </c>
      <c r="J956" t="s">
        <v>137</v>
      </c>
      <c r="K956" t="s">
        <v>138</v>
      </c>
      <c r="L956" t="s">
        <v>3023</v>
      </c>
      <c r="M956" t="s">
        <v>3024</v>
      </c>
      <c r="N956">
        <v>1.1916666659999999</v>
      </c>
      <c r="O956">
        <v>0</v>
      </c>
      <c r="P956">
        <v>0</v>
      </c>
      <c r="Q956">
        <v>0</v>
      </c>
      <c r="R956">
        <v>0</v>
      </c>
      <c r="S956">
        <v>0</v>
      </c>
      <c r="T956">
        <v>34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36.39222540763727</v>
      </c>
      <c r="AC956">
        <v>0</v>
      </c>
      <c r="AD956">
        <v>0</v>
      </c>
      <c r="AE956">
        <v>36.39222540763727</v>
      </c>
    </row>
    <row r="957" spans="1:31" x14ac:dyDescent="0.25">
      <c r="A957">
        <v>2229436</v>
      </c>
      <c r="B957">
        <v>1</v>
      </c>
      <c r="C957" t="s">
        <v>81</v>
      </c>
      <c r="D957" t="s">
        <v>128</v>
      </c>
      <c r="E957" t="s">
        <v>132</v>
      </c>
      <c r="F957" t="s">
        <v>3025</v>
      </c>
      <c r="G957" t="s">
        <v>134</v>
      </c>
      <c r="H957" t="s">
        <v>135</v>
      </c>
      <c r="I957" t="s">
        <v>136</v>
      </c>
      <c r="J957" t="s">
        <v>137</v>
      </c>
      <c r="K957" t="s">
        <v>138</v>
      </c>
      <c r="L957" t="s">
        <v>3026</v>
      </c>
      <c r="M957" t="s">
        <v>3027</v>
      </c>
      <c r="N957">
        <v>1.036944444</v>
      </c>
      <c r="O957">
        <v>0</v>
      </c>
      <c r="P957">
        <v>1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0.27727133779790675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0.27727133779790675</v>
      </c>
    </row>
    <row r="958" spans="1:31" x14ac:dyDescent="0.25">
      <c r="A958">
        <v>2229437</v>
      </c>
      <c r="B958">
        <v>1</v>
      </c>
      <c r="C958" t="s">
        <v>81</v>
      </c>
      <c r="D958" t="s">
        <v>113</v>
      </c>
      <c r="E958" t="s">
        <v>177</v>
      </c>
      <c r="F958" t="s">
        <v>3028</v>
      </c>
      <c r="G958" t="s">
        <v>215</v>
      </c>
      <c r="H958" t="s">
        <v>135</v>
      </c>
      <c r="I958" t="s">
        <v>136</v>
      </c>
      <c r="J958" t="s">
        <v>137</v>
      </c>
      <c r="K958" t="s">
        <v>138</v>
      </c>
      <c r="L958" t="s">
        <v>3029</v>
      </c>
      <c r="M958" t="s">
        <v>3030</v>
      </c>
      <c r="N958">
        <v>2.4841666660000001</v>
      </c>
      <c r="O958">
        <v>0</v>
      </c>
      <c r="P958">
        <v>77</v>
      </c>
      <c r="Q958">
        <v>0</v>
      </c>
      <c r="R958">
        <v>0</v>
      </c>
      <c r="S958">
        <v>0</v>
      </c>
      <c r="T958">
        <v>5</v>
      </c>
      <c r="U958">
        <v>0</v>
      </c>
      <c r="V958">
        <v>0</v>
      </c>
      <c r="W958">
        <v>0</v>
      </c>
      <c r="X958">
        <v>69.779988576185701</v>
      </c>
      <c r="Y958">
        <v>0</v>
      </c>
      <c r="Z958">
        <v>0</v>
      </c>
      <c r="AA958">
        <v>0</v>
      </c>
      <c r="AB958">
        <v>48.354838639819938</v>
      </c>
      <c r="AC958">
        <v>0</v>
      </c>
      <c r="AD958">
        <v>0</v>
      </c>
      <c r="AE958">
        <v>118.13482721600565</v>
      </c>
    </row>
    <row r="959" spans="1:31" x14ac:dyDescent="0.25">
      <c r="A959">
        <v>2229440</v>
      </c>
      <c r="B959">
        <v>1</v>
      </c>
      <c r="C959" t="s">
        <v>81</v>
      </c>
      <c r="D959" t="s">
        <v>123</v>
      </c>
      <c r="E959" t="s">
        <v>141</v>
      </c>
      <c r="F959" t="s">
        <v>3031</v>
      </c>
      <c r="G959" t="s">
        <v>143</v>
      </c>
      <c r="H959" t="s">
        <v>135</v>
      </c>
      <c r="I959" t="s">
        <v>136</v>
      </c>
      <c r="J959" t="s">
        <v>137</v>
      </c>
      <c r="K959" t="s">
        <v>144</v>
      </c>
      <c r="L959" t="s">
        <v>3032</v>
      </c>
      <c r="M959" t="s">
        <v>3033</v>
      </c>
      <c r="N959">
        <v>6.2651063880000004</v>
      </c>
      <c r="O959">
        <v>0</v>
      </c>
      <c r="P959">
        <v>836</v>
      </c>
      <c r="Q959">
        <v>0</v>
      </c>
      <c r="R959">
        <v>1</v>
      </c>
      <c r="S959">
        <v>1</v>
      </c>
      <c r="T959">
        <v>56</v>
      </c>
      <c r="U959">
        <v>0</v>
      </c>
      <c r="V959">
        <v>1</v>
      </c>
      <c r="W959">
        <v>0</v>
      </c>
      <c r="X959">
        <v>1203.5723546279714</v>
      </c>
      <c r="Y959">
        <v>0</v>
      </c>
      <c r="Z959">
        <v>1.0976678982966667E-3</v>
      </c>
      <c r="AA959">
        <v>0</v>
      </c>
      <c r="AB959">
        <v>215.24327010745836</v>
      </c>
      <c r="AC959">
        <v>0</v>
      </c>
      <c r="AD959">
        <v>54.333719425560986</v>
      </c>
      <c r="AE959">
        <v>1473.1504418288889</v>
      </c>
    </row>
    <row r="960" spans="1:31" x14ac:dyDescent="0.25">
      <c r="A960">
        <v>2229441</v>
      </c>
      <c r="B960">
        <v>1</v>
      </c>
      <c r="C960" t="s">
        <v>81</v>
      </c>
      <c r="D960" t="s">
        <v>128</v>
      </c>
      <c r="E960" t="s">
        <v>194</v>
      </c>
      <c r="F960" t="s">
        <v>3034</v>
      </c>
      <c r="G960" t="s">
        <v>143</v>
      </c>
      <c r="H960" t="s">
        <v>135</v>
      </c>
      <c r="I960" t="s">
        <v>136</v>
      </c>
      <c r="J960" t="s">
        <v>137</v>
      </c>
      <c r="K960" t="s">
        <v>144</v>
      </c>
      <c r="L960" t="s">
        <v>3035</v>
      </c>
      <c r="M960" t="s">
        <v>3036</v>
      </c>
      <c r="N960">
        <v>8.0013888879999993</v>
      </c>
      <c r="O960">
        <v>0</v>
      </c>
      <c r="P960">
        <v>90</v>
      </c>
      <c r="Q960">
        <v>0</v>
      </c>
      <c r="R960">
        <v>2</v>
      </c>
      <c r="S960">
        <v>0</v>
      </c>
      <c r="T960">
        <v>3</v>
      </c>
      <c r="U960">
        <v>0</v>
      </c>
      <c r="V960">
        <v>0</v>
      </c>
      <c r="W960">
        <v>0</v>
      </c>
      <c r="X960">
        <v>219.99218515922496</v>
      </c>
      <c r="Y960">
        <v>0</v>
      </c>
      <c r="Z960">
        <v>0.64255200349573349</v>
      </c>
      <c r="AA960">
        <v>0</v>
      </c>
      <c r="AB960">
        <v>11.010098396725166</v>
      </c>
      <c r="AC960">
        <v>0</v>
      </c>
      <c r="AD960">
        <v>0</v>
      </c>
      <c r="AE960">
        <v>231.64483555944585</v>
      </c>
    </row>
    <row r="961" spans="1:31" x14ac:dyDescent="0.25">
      <c r="A961">
        <v>2229442</v>
      </c>
      <c r="B961">
        <v>1</v>
      </c>
      <c r="C961" t="s">
        <v>80</v>
      </c>
      <c r="D961" t="s">
        <v>90</v>
      </c>
      <c r="E961" t="s">
        <v>132</v>
      </c>
      <c r="F961" t="s">
        <v>3037</v>
      </c>
      <c r="G961" t="s">
        <v>148</v>
      </c>
      <c r="H961" t="s">
        <v>135</v>
      </c>
      <c r="I961" t="s">
        <v>136</v>
      </c>
      <c r="J961" t="s">
        <v>137</v>
      </c>
      <c r="K961" t="s">
        <v>138</v>
      </c>
      <c r="L961" t="s">
        <v>3038</v>
      </c>
      <c r="M961" t="s">
        <v>3039</v>
      </c>
      <c r="N961">
        <v>2.082777777</v>
      </c>
      <c r="O961">
        <v>0</v>
      </c>
      <c r="P961">
        <v>2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3.3720428964022893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3.3720428964022893</v>
      </c>
    </row>
    <row r="962" spans="1:31" x14ac:dyDescent="0.25">
      <c r="A962">
        <v>2229443</v>
      </c>
      <c r="B962">
        <v>1</v>
      </c>
      <c r="C962" t="s">
        <v>81</v>
      </c>
      <c r="D962" t="s">
        <v>113</v>
      </c>
      <c r="E962" t="s">
        <v>141</v>
      </c>
      <c r="F962" t="s">
        <v>3040</v>
      </c>
      <c r="G962" t="s">
        <v>143</v>
      </c>
      <c r="H962" t="s">
        <v>135</v>
      </c>
      <c r="I962" t="s">
        <v>136</v>
      </c>
      <c r="J962" t="s">
        <v>137</v>
      </c>
      <c r="K962" t="s">
        <v>144</v>
      </c>
      <c r="L962" t="s">
        <v>3041</v>
      </c>
      <c r="M962" t="s">
        <v>3042</v>
      </c>
      <c r="N962">
        <v>3.8675000000000002</v>
      </c>
      <c r="O962">
        <v>0</v>
      </c>
      <c r="P962">
        <v>35</v>
      </c>
      <c r="Q962">
        <v>0</v>
      </c>
      <c r="R962">
        <v>24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19.06454493762379</v>
      </c>
      <c r="Y962">
        <v>0</v>
      </c>
      <c r="Z962">
        <v>21.809926529086948</v>
      </c>
      <c r="AA962">
        <v>0</v>
      </c>
      <c r="AB962">
        <v>0</v>
      </c>
      <c r="AC962">
        <v>0</v>
      </c>
      <c r="AD962">
        <v>0</v>
      </c>
      <c r="AE962">
        <v>40.874471466710737</v>
      </c>
    </row>
    <row r="963" spans="1:31" x14ac:dyDescent="0.25">
      <c r="A963">
        <v>2229444</v>
      </c>
      <c r="B963">
        <v>1</v>
      </c>
      <c r="C963" t="s">
        <v>81</v>
      </c>
      <c r="D963" t="s">
        <v>118</v>
      </c>
      <c r="E963" t="s">
        <v>182</v>
      </c>
      <c r="F963" t="s">
        <v>3043</v>
      </c>
      <c r="G963" t="s">
        <v>196</v>
      </c>
      <c r="H963" t="s">
        <v>163</v>
      </c>
      <c r="I963" t="s">
        <v>136</v>
      </c>
      <c r="J963" t="s">
        <v>137</v>
      </c>
      <c r="K963" t="s">
        <v>144</v>
      </c>
      <c r="L963" t="s">
        <v>3044</v>
      </c>
      <c r="M963" t="s">
        <v>3045</v>
      </c>
      <c r="N963">
        <v>7.1859238879999996</v>
      </c>
      <c r="O963">
        <v>0</v>
      </c>
      <c r="P963">
        <v>1609</v>
      </c>
      <c r="Q963">
        <v>0</v>
      </c>
      <c r="R963">
        <v>64</v>
      </c>
      <c r="S963">
        <v>0</v>
      </c>
      <c r="T963">
        <v>245</v>
      </c>
      <c r="U963">
        <v>0</v>
      </c>
      <c r="V963">
        <v>1</v>
      </c>
      <c r="W963">
        <v>0</v>
      </c>
      <c r="X963">
        <v>2712.3288205340609</v>
      </c>
      <c r="Y963">
        <v>0</v>
      </c>
      <c r="Z963">
        <v>113.54287938892183</v>
      </c>
      <c r="AA963">
        <v>0</v>
      </c>
      <c r="AB963">
        <v>901.76260245487458</v>
      </c>
      <c r="AC963">
        <v>0</v>
      </c>
      <c r="AD963">
        <v>269.97921773768633</v>
      </c>
      <c r="AE963">
        <v>3997.6135201155435</v>
      </c>
    </row>
    <row r="964" spans="1:31" x14ac:dyDescent="0.25">
      <c r="A964">
        <v>2229445</v>
      </c>
      <c r="B964">
        <v>1</v>
      </c>
      <c r="C964" t="s">
        <v>80</v>
      </c>
      <c r="D964" t="s">
        <v>105</v>
      </c>
      <c r="E964" t="s">
        <v>194</v>
      </c>
      <c r="F964" t="s">
        <v>3046</v>
      </c>
      <c r="G964" t="s">
        <v>143</v>
      </c>
      <c r="H964" t="s">
        <v>135</v>
      </c>
      <c r="I964" t="s">
        <v>136</v>
      </c>
      <c r="J964" t="s">
        <v>137</v>
      </c>
      <c r="K964" t="s">
        <v>144</v>
      </c>
      <c r="L964" t="s">
        <v>3047</v>
      </c>
      <c r="M964" t="s">
        <v>3048</v>
      </c>
      <c r="N964">
        <v>7.1266266659999999</v>
      </c>
      <c r="O964">
        <v>0</v>
      </c>
      <c r="P964">
        <v>357</v>
      </c>
      <c r="Q964">
        <v>0</v>
      </c>
      <c r="R964">
        <v>0</v>
      </c>
      <c r="S964">
        <v>0</v>
      </c>
      <c r="T964">
        <v>7</v>
      </c>
      <c r="U964">
        <v>0</v>
      </c>
      <c r="V964">
        <v>0</v>
      </c>
      <c r="W964">
        <v>0</v>
      </c>
      <c r="X964">
        <v>730.67534232326989</v>
      </c>
      <c r="Y964">
        <v>0</v>
      </c>
      <c r="Z964">
        <v>0</v>
      </c>
      <c r="AA964">
        <v>0</v>
      </c>
      <c r="AB964">
        <v>41.247666111277368</v>
      </c>
      <c r="AC964">
        <v>0</v>
      </c>
      <c r="AD964">
        <v>0</v>
      </c>
      <c r="AE964">
        <v>771.92300843454723</v>
      </c>
    </row>
    <row r="965" spans="1:31" x14ac:dyDescent="0.25">
      <c r="A965">
        <v>2229446</v>
      </c>
      <c r="B965">
        <v>1</v>
      </c>
      <c r="C965" t="s">
        <v>81</v>
      </c>
      <c r="D965" t="s">
        <v>115</v>
      </c>
      <c r="E965" t="s">
        <v>194</v>
      </c>
      <c r="F965" t="s">
        <v>3049</v>
      </c>
      <c r="G965" t="s">
        <v>143</v>
      </c>
      <c r="H965" t="s">
        <v>135</v>
      </c>
      <c r="I965" t="s">
        <v>136</v>
      </c>
      <c r="J965" t="s">
        <v>137</v>
      </c>
      <c r="K965" t="s">
        <v>144</v>
      </c>
      <c r="L965" t="s">
        <v>3050</v>
      </c>
      <c r="M965" t="s">
        <v>3051</v>
      </c>
      <c r="N965">
        <v>8.1567072219999996</v>
      </c>
      <c r="O965">
        <v>0</v>
      </c>
      <c r="P965">
        <v>69</v>
      </c>
      <c r="Q965">
        <v>0</v>
      </c>
      <c r="R965">
        <v>0</v>
      </c>
      <c r="S965">
        <v>0</v>
      </c>
      <c r="T965">
        <v>4</v>
      </c>
      <c r="U965">
        <v>0</v>
      </c>
      <c r="V965">
        <v>0</v>
      </c>
      <c r="W965">
        <v>0</v>
      </c>
      <c r="X965">
        <v>63.365518049058196</v>
      </c>
      <c r="Y965">
        <v>0</v>
      </c>
      <c r="Z965">
        <v>0</v>
      </c>
      <c r="AA965">
        <v>0</v>
      </c>
      <c r="AB965">
        <v>5.6113970762093679</v>
      </c>
      <c r="AC965">
        <v>0</v>
      </c>
      <c r="AD965">
        <v>0</v>
      </c>
      <c r="AE965">
        <v>68.976915125267567</v>
      </c>
    </row>
    <row r="966" spans="1:31" x14ac:dyDescent="0.25">
      <c r="A966">
        <v>2229448</v>
      </c>
      <c r="B966">
        <v>1</v>
      </c>
      <c r="C966" t="s">
        <v>81</v>
      </c>
      <c r="D966" t="s">
        <v>118</v>
      </c>
      <c r="E966" t="s">
        <v>273</v>
      </c>
      <c r="F966" t="s">
        <v>3052</v>
      </c>
      <c r="G966" t="s">
        <v>174</v>
      </c>
      <c r="H966" t="s">
        <v>163</v>
      </c>
      <c r="I966" t="s">
        <v>136</v>
      </c>
      <c r="J966" t="s">
        <v>137</v>
      </c>
      <c r="K966" t="s">
        <v>138</v>
      </c>
      <c r="L966" t="s">
        <v>3053</v>
      </c>
      <c r="M966" t="s">
        <v>3054</v>
      </c>
      <c r="N966">
        <v>0.44277777699999998</v>
      </c>
      <c r="O966">
        <v>3</v>
      </c>
      <c r="P966">
        <v>3625</v>
      </c>
      <c r="Q966">
        <v>96</v>
      </c>
      <c r="R966">
        <v>261</v>
      </c>
      <c r="S966">
        <v>40</v>
      </c>
      <c r="T966">
        <v>434</v>
      </c>
      <c r="U966">
        <v>15</v>
      </c>
      <c r="V966">
        <v>1</v>
      </c>
      <c r="W966">
        <v>0.70013232572103345</v>
      </c>
      <c r="X966">
        <v>408.65639388215357</v>
      </c>
      <c r="Y966">
        <v>54.024020303807255</v>
      </c>
      <c r="Z966">
        <v>26.55789599202733</v>
      </c>
      <c r="AA966">
        <v>156.07200297705768</v>
      </c>
      <c r="AB966">
        <v>135.10850103016003</v>
      </c>
      <c r="AC966">
        <v>766.79730994753436</v>
      </c>
      <c r="AD966">
        <v>17.591437739850335</v>
      </c>
      <c r="AE966">
        <v>1565.5076941983116</v>
      </c>
    </row>
    <row r="967" spans="1:31" x14ac:dyDescent="0.25">
      <c r="A967">
        <v>2229449</v>
      </c>
      <c r="B967">
        <v>1</v>
      </c>
      <c r="C967" t="s">
        <v>81</v>
      </c>
      <c r="D967" t="s">
        <v>113</v>
      </c>
      <c r="E967" t="s">
        <v>161</v>
      </c>
      <c r="F967" t="s">
        <v>3055</v>
      </c>
      <c r="G967" t="s">
        <v>143</v>
      </c>
      <c r="H967" t="s">
        <v>163</v>
      </c>
      <c r="I967" t="s">
        <v>136</v>
      </c>
      <c r="J967" t="s">
        <v>137</v>
      </c>
      <c r="K967" t="s">
        <v>144</v>
      </c>
      <c r="L967" t="s">
        <v>3056</v>
      </c>
      <c r="M967" t="s">
        <v>3057</v>
      </c>
      <c r="N967">
        <v>3.821666666</v>
      </c>
      <c r="O967">
        <v>0</v>
      </c>
      <c r="P967">
        <v>757</v>
      </c>
      <c r="Q967">
        <v>5</v>
      </c>
      <c r="R967">
        <v>171</v>
      </c>
      <c r="S967">
        <v>7</v>
      </c>
      <c r="T967">
        <v>33</v>
      </c>
      <c r="U967">
        <v>0</v>
      </c>
      <c r="V967">
        <v>0</v>
      </c>
      <c r="W967">
        <v>0</v>
      </c>
      <c r="X967">
        <v>494.86327703900815</v>
      </c>
      <c r="Y967">
        <v>72.08809299395665</v>
      </c>
      <c r="Z967">
        <v>158.43817681776434</v>
      </c>
      <c r="AA967">
        <v>327.31822469645209</v>
      </c>
      <c r="AB967">
        <v>147.73953321185564</v>
      </c>
      <c r="AC967">
        <v>0</v>
      </c>
      <c r="AD967">
        <v>0</v>
      </c>
      <c r="AE967">
        <v>1200.4473047590368</v>
      </c>
    </row>
    <row r="968" spans="1:31" x14ac:dyDescent="0.25">
      <c r="A968">
        <v>2229450</v>
      </c>
      <c r="B968">
        <v>1</v>
      </c>
      <c r="C968" t="s">
        <v>80</v>
      </c>
      <c r="D968" t="s">
        <v>92</v>
      </c>
      <c r="E968" t="s">
        <v>161</v>
      </c>
      <c r="F968" t="s">
        <v>3058</v>
      </c>
      <c r="G968" t="s">
        <v>174</v>
      </c>
      <c r="H968" t="s">
        <v>163</v>
      </c>
      <c r="I968" t="s">
        <v>136</v>
      </c>
      <c r="J968" t="s">
        <v>137</v>
      </c>
      <c r="K968" t="s">
        <v>138</v>
      </c>
      <c r="L968" t="s">
        <v>3059</v>
      </c>
      <c r="M968" t="s">
        <v>3060</v>
      </c>
      <c r="N968">
        <v>0.50638888800000004</v>
      </c>
      <c r="O968">
        <v>13</v>
      </c>
      <c r="P968">
        <v>845</v>
      </c>
      <c r="Q968">
        <v>1</v>
      </c>
      <c r="R968">
        <v>0</v>
      </c>
      <c r="S968">
        <v>6</v>
      </c>
      <c r="T968">
        <v>12</v>
      </c>
      <c r="U968">
        <v>0</v>
      </c>
      <c r="V968">
        <v>0</v>
      </c>
      <c r="W968">
        <v>83.846302878278635</v>
      </c>
      <c r="X968">
        <v>139.65152858006613</v>
      </c>
      <c r="Y968">
        <v>0.5520854238933055</v>
      </c>
      <c r="Z968">
        <v>0</v>
      </c>
      <c r="AA968">
        <v>24.746041843969738</v>
      </c>
      <c r="AB968">
        <v>11.586103498630001</v>
      </c>
      <c r="AC968">
        <v>0</v>
      </c>
      <c r="AD968">
        <v>0</v>
      </c>
      <c r="AE968">
        <v>260.38206222483785</v>
      </c>
    </row>
    <row r="969" spans="1:31" x14ac:dyDescent="0.25">
      <c r="A969">
        <v>2229451</v>
      </c>
      <c r="B969">
        <v>1</v>
      </c>
      <c r="C969" t="s">
        <v>80</v>
      </c>
      <c r="D969" t="s">
        <v>83</v>
      </c>
      <c r="E969" t="s">
        <v>194</v>
      </c>
      <c r="F969" t="s">
        <v>3061</v>
      </c>
      <c r="G969" t="s">
        <v>179</v>
      </c>
      <c r="H969" t="s">
        <v>135</v>
      </c>
      <c r="I969" t="s">
        <v>136</v>
      </c>
      <c r="J969" t="s">
        <v>137</v>
      </c>
      <c r="K969" t="s">
        <v>138</v>
      </c>
      <c r="L969" t="s">
        <v>3062</v>
      </c>
      <c r="M969" t="s">
        <v>3063</v>
      </c>
      <c r="N969">
        <v>2.5</v>
      </c>
      <c r="O969">
        <v>0</v>
      </c>
      <c r="P969">
        <v>31</v>
      </c>
      <c r="Q969">
        <v>0</v>
      </c>
      <c r="R969">
        <v>0</v>
      </c>
      <c r="S969">
        <v>0</v>
      </c>
      <c r="T969">
        <v>19</v>
      </c>
      <c r="U969">
        <v>0</v>
      </c>
      <c r="V969">
        <v>0</v>
      </c>
      <c r="W969">
        <v>0</v>
      </c>
      <c r="X969">
        <v>44.044976420211206</v>
      </c>
      <c r="Y969">
        <v>0</v>
      </c>
      <c r="Z969">
        <v>0</v>
      </c>
      <c r="AA969">
        <v>0</v>
      </c>
      <c r="AB969">
        <v>53.180987580433595</v>
      </c>
      <c r="AC969">
        <v>0</v>
      </c>
      <c r="AD969">
        <v>0</v>
      </c>
      <c r="AE969">
        <v>97.225964000644808</v>
      </c>
    </row>
    <row r="970" spans="1:31" x14ac:dyDescent="0.25">
      <c r="A970">
        <v>2229452</v>
      </c>
      <c r="B970">
        <v>1</v>
      </c>
      <c r="C970" t="s">
        <v>80</v>
      </c>
      <c r="D970" t="s">
        <v>93</v>
      </c>
      <c r="E970" t="s">
        <v>182</v>
      </c>
      <c r="F970" t="s">
        <v>3064</v>
      </c>
      <c r="G970" t="s">
        <v>143</v>
      </c>
      <c r="H970" t="s">
        <v>163</v>
      </c>
      <c r="I970" t="s">
        <v>136</v>
      </c>
      <c r="J970" t="s">
        <v>137</v>
      </c>
      <c r="K970" t="s">
        <v>144</v>
      </c>
      <c r="L970" t="s">
        <v>3065</v>
      </c>
      <c r="M970" t="s">
        <v>3066</v>
      </c>
      <c r="N970">
        <v>8.1347222220000006</v>
      </c>
      <c r="O970">
        <v>0</v>
      </c>
      <c r="P970">
        <v>570</v>
      </c>
      <c r="Q970">
        <v>0</v>
      </c>
      <c r="R970">
        <v>0</v>
      </c>
      <c r="S970">
        <v>0</v>
      </c>
      <c r="T970">
        <v>27</v>
      </c>
      <c r="U970">
        <v>0</v>
      </c>
      <c r="V970">
        <v>0</v>
      </c>
      <c r="W970">
        <v>0</v>
      </c>
      <c r="X970">
        <v>1422.4287868418926</v>
      </c>
      <c r="Y970">
        <v>0</v>
      </c>
      <c r="Z970">
        <v>0</v>
      </c>
      <c r="AA970">
        <v>0</v>
      </c>
      <c r="AB970">
        <v>261.96123837054898</v>
      </c>
      <c r="AC970">
        <v>0</v>
      </c>
      <c r="AD970">
        <v>0</v>
      </c>
      <c r="AE970">
        <v>1684.3900252124415</v>
      </c>
    </row>
    <row r="971" spans="1:31" x14ac:dyDescent="0.25">
      <c r="A971">
        <v>2229453</v>
      </c>
      <c r="B971">
        <v>1</v>
      </c>
      <c r="C971" t="s">
        <v>80</v>
      </c>
      <c r="D971" t="s">
        <v>82</v>
      </c>
      <c r="E971" t="s">
        <v>194</v>
      </c>
      <c r="F971" t="s">
        <v>3067</v>
      </c>
      <c r="G971" t="s">
        <v>196</v>
      </c>
      <c r="H971" t="s">
        <v>135</v>
      </c>
      <c r="I971" t="s">
        <v>136</v>
      </c>
      <c r="J971" t="s">
        <v>137</v>
      </c>
      <c r="K971" t="s">
        <v>144</v>
      </c>
      <c r="L971" t="s">
        <v>3068</v>
      </c>
      <c r="M971" t="s">
        <v>3069</v>
      </c>
      <c r="N971">
        <v>0.52333333299999996</v>
      </c>
      <c r="O971">
        <v>0</v>
      </c>
      <c r="P971">
        <v>219</v>
      </c>
      <c r="Q971">
        <v>0</v>
      </c>
      <c r="R971">
        <v>0</v>
      </c>
      <c r="S971">
        <v>0</v>
      </c>
      <c r="T971">
        <v>11</v>
      </c>
      <c r="U971">
        <v>0</v>
      </c>
      <c r="V971">
        <v>0</v>
      </c>
      <c r="W971">
        <v>0</v>
      </c>
      <c r="X971">
        <v>33.565714468861955</v>
      </c>
      <c r="Y971">
        <v>0</v>
      </c>
      <c r="Z971">
        <v>0</v>
      </c>
      <c r="AA971">
        <v>0</v>
      </c>
      <c r="AB971">
        <v>2.8195611389847999</v>
      </c>
      <c r="AC971">
        <v>0</v>
      </c>
      <c r="AD971">
        <v>0</v>
      </c>
      <c r="AE971">
        <v>36.385275607846758</v>
      </c>
    </row>
    <row r="972" spans="1:31" x14ac:dyDescent="0.25">
      <c r="A972">
        <v>2229455</v>
      </c>
      <c r="B972">
        <v>1</v>
      </c>
      <c r="C972" t="s">
        <v>80</v>
      </c>
      <c r="D972" t="s">
        <v>108</v>
      </c>
      <c r="E972" t="s">
        <v>141</v>
      </c>
      <c r="F972" t="s">
        <v>3070</v>
      </c>
      <c r="G972" t="s">
        <v>143</v>
      </c>
      <c r="H972" t="s">
        <v>135</v>
      </c>
      <c r="I972" t="s">
        <v>136</v>
      </c>
      <c r="J972" t="s">
        <v>137</v>
      </c>
      <c r="K972" t="s">
        <v>144</v>
      </c>
      <c r="L972" t="s">
        <v>3071</v>
      </c>
      <c r="M972" t="s">
        <v>3072</v>
      </c>
      <c r="N972">
        <v>8.0242730550000001</v>
      </c>
      <c r="O972">
        <v>0</v>
      </c>
      <c r="P972">
        <v>103</v>
      </c>
      <c r="Q972">
        <v>0</v>
      </c>
      <c r="R972">
        <v>21</v>
      </c>
      <c r="S972">
        <v>0</v>
      </c>
      <c r="T972">
        <v>25</v>
      </c>
      <c r="U972">
        <v>0</v>
      </c>
      <c r="V972">
        <v>0</v>
      </c>
      <c r="W972">
        <v>0</v>
      </c>
      <c r="X972">
        <v>189.63266634132066</v>
      </c>
      <c r="Y972">
        <v>0</v>
      </c>
      <c r="Z972">
        <v>13.433767305623963</v>
      </c>
      <c r="AA972">
        <v>0</v>
      </c>
      <c r="AB972">
        <v>183.58397428429296</v>
      </c>
      <c r="AC972">
        <v>0</v>
      </c>
      <c r="AD972">
        <v>0</v>
      </c>
      <c r="AE972">
        <v>386.65040793123762</v>
      </c>
    </row>
    <row r="973" spans="1:31" x14ac:dyDescent="0.25">
      <c r="A973">
        <v>2229456</v>
      </c>
      <c r="B973">
        <v>1</v>
      </c>
      <c r="C973" t="s">
        <v>80</v>
      </c>
      <c r="D973" t="s">
        <v>87</v>
      </c>
      <c r="E973" t="s">
        <v>194</v>
      </c>
      <c r="F973" t="s">
        <v>3073</v>
      </c>
      <c r="G973" t="s">
        <v>465</v>
      </c>
      <c r="H973" t="s">
        <v>135</v>
      </c>
      <c r="I973" t="s">
        <v>136</v>
      </c>
      <c r="J973" t="s">
        <v>137</v>
      </c>
      <c r="K973" t="s">
        <v>138</v>
      </c>
      <c r="L973" t="s">
        <v>3074</v>
      </c>
      <c r="M973" t="s">
        <v>3075</v>
      </c>
      <c r="N973">
        <v>0.38916666599999999</v>
      </c>
      <c r="O973">
        <v>0</v>
      </c>
      <c r="P973">
        <v>57</v>
      </c>
      <c r="Q973">
        <v>0</v>
      </c>
      <c r="R973">
        <v>0</v>
      </c>
      <c r="S973">
        <v>0</v>
      </c>
      <c r="T973">
        <v>4</v>
      </c>
      <c r="U973">
        <v>0</v>
      </c>
      <c r="V973">
        <v>0</v>
      </c>
      <c r="W973">
        <v>0</v>
      </c>
      <c r="X973">
        <v>6.6914422147564503</v>
      </c>
      <c r="Y973">
        <v>0</v>
      </c>
      <c r="Z973">
        <v>0</v>
      </c>
      <c r="AA973">
        <v>0</v>
      </c>
      <c r="AB973">
        <v>3.4869992727215</v>
      </c>
      <c r="AC973">
        <v>0</v>
      </c>
      <c r="AD973">
        <v>0</v>
      </c>
      <c r="AE973">
        <v>10.178441487477951</v>
      </c>
    </row>
    <row r="974" spans="1:31" x14ac:dyDescent="0.25">
      <c r="A974">
        <v>2229457</v>
      </c>
      <c r="B974">
        <v>1</v>
      </c>
      <c r="C974" t="s">
        <v>80</v>
      </c>
      <c r="D974" t="s">
        <v>101</v>
      </c>
      <c r="E974" t="s">
        <v>161</v>
      </c>
      <c r="F974" t="s">
        <v>3076</v>
      </c>
      <c r="G974" t="s">
        <v>174</v>
      </c>
      <c r="H974" t="s">
        <v>163</v>
      </c>
      <c r="I974" t="s">
        <v>136</v>
      </c>
      <c r="J974" t="s">
        <v>137</v>
      </c>
      <c r="K974" t="s">
        <v>138</v>
      </c>
      <c r="L974" t="s">
        <v>3077</v>
      </c>
      <c r="M974" t="s">
        <v>3078</v>
      </c>
      <c r="N974">
        <v>0.30944444399999999</v>
      </c>
      <c r="O974">
        <v>7</v>
      </c>
      <c r="P974">
        <v>2323</v>
      </c>
      <c r="Q974">
        <v>3</v>
      </c>
      <c r="R974">
        <v>77</v>
      </c>
      <c r="S974">
        <v>15</v>
      </c>
      <c r="T974">
        <v>254</v>
      </c>
      <c r="U974">
        <v>1</v>
      </c>
      <c r="V974">
        <v>1</v>
      </c>
      <c r="W974">
        <v>1.1347258089632546</v>
      </c>
      <c r="X974">
        <v>334.85776171045711</v>
      </c>
      <c r="Y974">
        <v>3.4076127807761107</v>
      </c>
      <c r="Z974">
        <v>6.6619154869727577</v>
      </c>
      <c r="AA974">
        <v>37.528524462539679</v>
      </c>
      <c r="AB974">
        <v>117.62439670813438</v>
      </c>
      <c r="AC974">
        <v>7.8405894541263326</v>
      </c>
      <c r="AD974">
        <v>0.80505638836871118</v>
      </c>
      <c r="AE974">
        <v>509.86058280033836</v>
      </c>
    </row>
    <row r="975" spans="1:31" x14ac:dyDescent="0.25">
      <c r="A975">
        <v>2229458</v>
      </c>
      <c r="B975">
        <v>1</v>
      </c>
      <c r="C975" t="s">
        <v>80</v>
      </c>
      <c r="D975" t="s">
        <v>94</v>
      </c>
      <c r="E975" t="s">
        <v>273</v>
      </c>
      <c r="F975" t="s">
        <v>3079</v>
      </c>
      <c r="G975" t="s">
        <v>196</v>
      </c>
      <c r="H975" t="s">
        <v>163</v>
      </c>
      <c r="I975" t="s">
        <v>136</v>
      </c>
      <c r="J975" t="s">
        <v>137</v>
      </c>
      <c r="K975" t="s">
        <v>144</v>
      </c>
      <c r="L975" t="s">
        <v>3080</v>
      </c>
      <c r="M975" t="s">
        <v>3081</v>
      </c>
      <c r="N975">
        <v>1.693608333</v>
      </c>
      <c r="O975">
        <v>0</v>
      </c>
      <c r="P975">
        <v>200</v>
      </c>
      <c r="Q975">
        <v>0</v>
      </c>
      <c r="R975">
        <v>5</v>
      </c>
      <c r="S975">
        <v>0</v>
      </c>
      <c r="T975">
        <v>7</v>
      </c>
      <c r="U975">
        <v>0</v>
      </c>
      <c r="V975">
        <v>0</v>
      </c>
      <c r="W975">
        <v>0</v>
      </c>
      <c r="X975">
        <v>30.786166159091159</v>
      </c>
      <c r="Y975">
        <v>0</v>
      </c>
      <c r="Z975">
        <v>1.4591713259591299</v>
      </c>
      <c r="AA975">
        <v>0</v>
      </c>
      <c r="AB975">
        <v>3.9139437911345052</v>
      </c>
      <c r="AC975">
        <v>0</v>
      </c>
      <c r="AD975">
        <v>0</v>
      </c>
      <c r="AE975">
        <v>36.159281276184799</v>
      </c>
    </row>
    <row r="976" spans="1:31" x14ac:dyDescent="0.25">
      <c r="A976">
        <v>2229459</v>
      </c>
      <c r="B976">
        <v>1</v>
      </c>
      <c r="C976" t="s">
        <v>81</v>
      </c>
      <c r="D976" t="s">
        <v>118</v>
      </c>
      <c r="E976" t="s">
        <v>182</v>
      </c>
      <c r="F976" t="s">
        <v>3082</v>
      </c>
      <c r="G976" t="s">
        <v>319</v>
      </c>
      <c r="H976" t="s">
        <v>163</v>
      </c>
      <c r="I976" t="s">
        <v>136</v>
      </c>
      <c r="J976" t="s">
        <v>137</v>
      </c>
      <c r="K976" t="s">
        <v>138</v>
      </c>
      <c r="L976" t="s">
        <v>3083</v>
      </c>
      <c r="M976" t="s">
        <v>3084</v>
      </c>
      <c r="N976">
        <v>3.733333333</v>
      </c>
      <c r="O976">
        <v>0</v>
      </c>
      <c r="P976">
        <v>81</v>
      </c>
      <c r="Q976">
        <v>3</v>
      </c>
      <c r="R976">
        <v>3</v>
      </c>
      <c r="S976">
        <v>2</v>
      </c>
      <c r="T976">
        <v>2</v>
      </c>
      <c r="U976">
        <v>0</v>
      </c>
      <c r="V976">
        <v>0</v>
      </c>
      <c r="W976">
        <v>0</v>
      </c>
      <c r="X976">
        <v>23.912047023909516</v>
      </c>
      <c r="Y976">
        <v>64.441892578093331</v>
      </c>
      <c r="Z976">
        <v>1.3492212457773156</v>
      </c>
      <c r="AA976">
        <v>22.478471434130078</v>
      </c>
      <c r="AB976">
        <v>3.1398723075766665E-3</v>
      </c>
      <c r="AC976">
        <v>0</v>
      </c>
      <c r="AD976">
        <v>0</v>
      </c>
      <c r="AE976">
        <v>112.1847721542178</v>
      </c>
    </row>
    <row r="977" spans="1:31" x14ac:dyDescent="0.25">
      <c r="A977">
        <v>2229462</v>
      </c>
      <c r="B977">
        <v>1</v>
      </c>
      <c r="C977" t="s">
        <v>80</v>
      </c>
      <c r="D977" t="s">
        <v>108</v>
      </c>
      <c r="E977" t="s">
        <v>182</v>
      </c>
      <c r="F977" t="s">
        <v>3085</v>
      </c>
      <c r="G977" t="s">
        <v>143</v>
      </c>
      <c r="H977" t="s">
        <v>163</v>
      </c>
      <c r="I977" t="s">
        <v>136</v>
      </c>
      <c r="J977" t="s">
        <v>137</v>
      </c>
      <c r="K977" t="s">
        <v>144</v>
      </c>
      <c r="L977" t="s">
        <v>3086</v>
      </c>
      <c r="M977" t="s">
        <v>3087</v>
      </c>
      <c r="N977">
        <v>7.6019777770000001</v>
      </c>
      <c r="O977">
        <v>0</v>
      </c>
      <c r="P977">
        <v>22</v>
      </c>
      <c r="Q977">
        <v>0</v>
      </c>
      <c r="R977">
        <v>9</v>
      </c>
      <c r="S977">
        <v>0</v>
      </c>
      <c r="T977">
        <v>3</v>
      </c>
      <c r="U977">
        <v>0</v>
      </c>
      <c r="V977">
        <v>0</v>
      </c>
      <c r="W977">
        <v>0</v>
      </c>
      <c r="X977">
        <v>22.603593731313548</v>
      </c>
      <c r="Y977">
        <v>0</v>
      </c>
      <c r="Z977">
        <v>7.9328467717704445</v>
      </c>
      <c r="AA977">
        <v>0</v>
      </c>
      <c r="AB977">
        <v>3.7625668095162004</v>
      </c>
      <c r="AC977">
        <v>0</v>
      </c>
      <c r="AD977">
        <v>0</v>
      </c>
      <c r="AE977">
        <v>34.299007312600196</v>
      </c>
    </row>
    <row r="978" spans="1:31" x14ac:dyDescent="0.25">
      <c r="A978">
        <v>2229464</v>
      </c>
      <c r="B978">
        <v>1</v>
      </c>
      <c r="C978" t="s">
        <v>80</v>
      </c>
      <c r="D978" t="s">
        <v>107</v>
      </c>
      <c r="E978" t="s">
        <v>132</v>
      </c>
      <c r="F978" t="s">
        <v>3088</v>
      </c>
      <c r="G978" t="s">
        <v>134</v>
      </c>
      <c r="H978" t="s">
        <v>135</v>
      </c>
      <c r="I978" t="s">
        <v>136</v>
      </c>
      <c r="J978" t="s">
        <v>137</v>
      </c>
      <c r="K978" t="s">
        <v>138</v>
      </c>
      <c r="L978" t="s">
        <v>3089</v>
      </c>
      <c r="M978" t="s">
        <v>3090</v>
      </c>
      <c r="N978">
        <v>1.5549999999999999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1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0.40936967497066667</v>
      </c>
      <c r="AC978">
        <v>0</v>
      </c>
      <c r="AD978">
        <v>0</v>
      </c>
      <c r="AE978">
        <v>0.40936967497066667</v>
      </c>
    </row>
    <row r="979" spans="1:31" x14ac:dyDescent="0.25">
      <c r="A979">
        <v>2229467</v>
      </c>
      <c r="B979">
        <v>1</v>
      </c>
      <c r="C979" t="s">
        <v>81</v>
      </c>
      <c r="D979" t="s">
        <v>112</v>
      </c>
      <c r="E979" t="s">
        <v>273</v>
      </c>
      <c r="F979" t="s">
        <v>3091</v>
      </c>
      <c r="G979" t="s">
        <v>174</v>
      </c>
      <c r="H979" t="s">
        <v>163</v>
      </c>
      <c r="I979" t="s">
        <v>136</v>
      </c>
      <c r="J979" t="s">
        <v>137</v>
      </c>
      <c r="K979" t="s">
        <v>138</v>
      </c>
      <c r="L979" t="s">
        <v>3092</v>
      </c>
      <c r="M979" t="s">
        <v>3093</v>
      </c>
      <c r="N979">
        <v>1.1602777769999999</v>
      </c>
      <c r="O979">
        <v>0</v>
      </c>
      <c r="P979">
        <v>2163</v>
      </c>
      <c r="Q979">
        <v>0</v>
      </c>
      <c r="R979">
        <v>37</v>
      </c>
      <c r="S979">
        <v>0</v>
      </c>
      <c r="T979">
        <v>98</v>
      </c>
      <c r="U979">
        <v>1</v>
      </c>
      <c r="V979">
        <v>0</v>
      </c>
      <c r="W979">
        <v>0</v>
      </c>
      <c r="X979">
        <v>588.11135622419738</v>
      </c>
      <c r="Y979">
        <v>0</v>
      </c>
      <c r="Z979">
        <v>7.6811833325765742</v>
      </c>
      <c r="AA979">
        <v>0</v>
      </c>
      <c r="AB979">
        <v>131.09891279661269</v>
      </c>
      <c r="AC979">
        <v>17.477312451883993</v>
      </c>
      <c r="AD979">
        <v>0</v>
      </c>
      <c r="AE979">
        <v>744.36876480527064</v>
      </c>
    </row>
    <row r="980" spans="1:31" x14ac:dyDescent="0.25">
      <c r="A980">
        <v>2229476</v>
      </c>
      <c r="B980">
        <v>1</v>
      </c>
      <c r="C980" t="s">
        <v>80</v>
      </c>
      <c r="D980" t="s">
        <v>104</v>
      </c>
      <c r="E980" t="s">
        <v>194</v>
      </c>
      <c r="F980" t="s">
        <v>3094</v>
      </c>
      <c r="G980" t="s">
        <v>134</v>
      </c>
      <c r="H980" t="s">
        <v>135</v>
      </c>
      <c r="I980" t="s">
        <v>136</v>
      </c>
      <c r="J980" t="s">
        <v>137</v>
      </c>
      <c r="K980" t="s">
        <v>138</v>
      </c>
      <c r="L980" t="s">
        <v>3095</v>
      </c>
      <c r="M980" t="s">
        <v>3096</v>
      </c>
      <c r="N980">
        <v>2.111111111</v>
      </c>
      <c r="O980">
        <v>0</v>
      </c>
      <c r="P980">
        <v>14</v>
      </c>
      <c r="Q980">
        <v>0</v>
      </c>
      <c r="R980">
        <v>3</v>
      </c>
      <c r="S980">
        <v>0</v>
      </c>
      <c r="T980">
        <v>3</v>
      </c>
      <c r="U980">
        <v>0</v>
      </c>
      <c r="V980">
        <v>0</v>
      </c>
      <c r="W980">
        <v>0</v>
      </c>
      <c r="X980">
        <v>4.3147718964839994</v>
      </c>
      <c r="Y980">
        <v>0</v>
      </c>
      <c r="Z980">
        <v>2.5642794153716446</v>
      </c>
      <c r="AA980">
        <v>0</v>
      </c>
      <c r="AB980">
        <v>5.0202348109451993</v>
      </c>
      <c r="AC980">
        <v>0</v>
      </c>
      <c r="AD980">
        <v>0</v>
      </c>
      <c r="AE980">
        <v>11.899286122800843</v>
      </c>
    </row>
    <row r="981" spans="1:31" x14ac:dyDescent="0.25">
      <c r="A981">
        <v>2229477</v>
      </c>
      <c r="B981">
        <v>1</v>
      </c>
      <c r="C981" t="s">
        <v>81</v>
      </c>
      <c r="D981" t="s">
        <v>127</v>
      </c>
      <c r="E981" t="s">
        <v>182</v>
      </c>
      <c r="F981" t="s">
        <v>3097</v>
      </c>
      <c r="G981" t="s">
        <v>174</v>
      </c>
      <c r="H981" t="s">
        <v>163</v>
      </c>
      <c r="I981" t="s">
        <v>261</v>
      </c>
      <c r="J981" t="s">
        <v>137</v>
      </c>
      <c r="K981" t="s">
        <v>138</v>
      </c>
      <c r="L981" t="s">
        <v>3098</v>
      </c>
      <c r="M981" t="s">
        <v>3099</v>
      </c>
      <c r="N981">
        <v>1.3888888E-2</v>
      </c>
      <c r="O981">
        <v>1</v>
      </c>
      <c r="P981">
        <v>1122</v>
      </c>
      <c r="Q981">
        <v>140</v>
      </c>
      <c r="R981">
        <v>96</v>
      </c>
      <c r="S981">
        <v>11</v>
      </c>
      <c r="T981">
        <v>135</v>
      </c>
      <c r="U981">
        <v>1</v>
      </c>
      <c r="V981">
        <v>2</v>
      </c>
      <c r="W981">
        <v>4.2121122665277778E-3</v>
      </c>
      <c r="X981">
        <v>4.2174027186134424</v>
      </c>
      <c r="Y981">
        <v>1.1250466779128059</v>
      </c>
      <c r="Z981">
        <v>0.34949215563444436</v>
      </c>
      <c r="AA981">
        <v>0.94704771907861107</v>
      </c>
      <c r="AB981">
        <v>1.3339738078896675</v>
      </c>
      <c r="AC981">
        <v>2.9425576676999996</v>
      </c>
      <c r="AD981">
        <v>0.17239850193066664</v>
      </c>
      <c r="AE981">
        <v>11.092131361026166</v>
      </c>
    </row>
    <row r="982" spans="1:31" x14ac:dyDescent="0.25">
      <c r="A982">
        <v>2229480</v>
      </c>
      <c r="B982">
        <v>1</v>
      </c>
      <c r="C982" t="s">
        <v>80</v>
      </c>
      <c r="D982" t="s">
        <v>108</v>
      </c>
      <c r="E982" t="s">
        <v>273</v>
      </c>
      <c r="F982" t="s">
        <v>3100</v>
      </c>
      <c r="G982" t="s">
        <v>196</v>
      </c>
      <c r="H982" t="s">
        <v>163</v>
      </c>
      <c r="I982" t="s">
        <v>136</v>
      </c>
      <c r="J982" t="s">
        <v>137</v>
      </c>
      <c r="K982" t="s">
        <v>144</v>
      </c>
      <c r="L982" t="s">
        <v>3101</v>
      </c>
      <c r="M982" t="s">
        <v>3102</v>
      </c>
      <c r="N982">
        <v>5.3559850000000004</v>
      </c>
      <c r="O982">
        <v>0</v>
      </c>
      <c r="P982">
        <v>3733</v>
      </c>
      <c r="Q982">
        <v>4</v>
      </c>
      <c r="R982">
        <v>842</v>
      </c>
      <c r="S982">
        <v>26</v>
      </c>
      <c r="T982">
        <v>673</v>
      </c>
      <c r="U982">
        <v>0</v>
      </c>
      <c r="V982">
        <v>0</v>
      </c>
      <c r="W982">
        <v>0</v>
      </c>
      <c r="X982">
        <v>3324.5662169387865</v>
      </c>
      <c r="Y982">
        <v>162.09679946394871</v>
      </c>
      <c r="Z982">
        <v>852.41291684695545</v>
      </c>
      <c r="AA982">
        <v>780.995027769937</v>
      </c>
      <c r="AB982">
        <v>2425.5487222810125</v>
      </c>
      <c r="AC982">
        <v>0</v>
      </c>
      <c r="AD982">
        <v>0</v>
      </c>
      <c r="AE982">
        <v>7545.6196833006406</v>
      </c>
    </row>
    <row r="983" spans="1:31" x14ac:dyDescent="0.25">
      <c r="A983">
        <v>2229482</v>
      </c>
      <c r="B983">
        <v>1</v>
      </c>
      <c r="C983" t="s">
        <v>80</v>
      </c>
      <c r="D983" t="s">
        <v>82</v>
      </c>
      <c r="E983" t="s">
        <v>194</v>
      </c>
      <c r="F983" t="s">
        <v>3103</v>
      </c>
      <c r="G983" t="s">
        <v>196</v>
      </c>
      <c r="H983" t="s">
        <v>135</v>
      </c>
      <c r="I983" t="s">
        <v>136</v>
      </c>
      <c r="J983" t="s">
        <v>137</v>
      </c>
      <c r="K983" t="s">
        <v>144</v>
      </c>
      <c r="L983" t="s">
        <v>3104</v>
      </c>
      <c r="M983" t="s">
        <v>3105</v>
      </c>
      <c r="N983">
        <v>1.703843333</v>
      </c>
      <c r="O983">
        <v>0</v>
      </c>
      <c r="P983">
        <v>98</v>
      </c>
      <c r="Q983">
        <v>0</v>
      </c>
      <c r="R983">
        <v>0</v>
      </c>
      <c r="S983">
        <v>0</v>
      </c>
      <c r="T983">
        <v>3</v>
      </c>
      <c r="U983">
        <v>0</v>
      </c>
      <c r="V983">
        <v>0</v>
      </c>
      <c r="W983">
        <v>0</v>
      </c>
      <c r="X983">
        <v>48.962705418420981</v>
      </c>
      <c r="Y983">
        <v>0</v>
      </c>
      <c r="Z983">
        <v>0</v>
      </c>
      <c r="AA983">
        <v>0</v>
      </c>
      <c r="AB983">
        <v>5.9535069392993591</v>
      </c>
      <c r="AC983">
        <v>0</v>
      </c>
      <c r="AD983">
        <v>0</v>
      </c>
      <c r="AE983">
        <v>54.91621235772034</v>
      </c>
    </row>
    <row r="984" spans="1:31" x14ac:dyDescent="0.25">
      <c r="A984">
        <v>2229483</v>
      </c>
      <c r="B984">
        <v>1</v>
      </c>
      <c r="C984" t="s">
        <v>80</v>
      </c>
      <c r="D984" t="s">
        <v>82</v>
      </c>
      <c r="E984" t="s">
        <v>194</v>
      </c>
      <c r="F984" t="s">
        <v>3106</v>
      </c>
      <c r="G984" t="s">
        <v>196</v>
      </c>
      <c r="H984" t="s">
        <v>135</v>
      </c>
      <c r="I984" t="s">
        <v>136</v>
      </c>
      <c r="J984" t="s">
        <v>137</v>
      </c>
      <c r="K984" t="s">
        <v>144</v>
      </c>
      <c r="L984" t="s">
        <v>3107</v>
      </c>
      <c r="M984" t="s">
        <v>3108</v>
      </c>
      <c r="N984">
        <v>1.641340555</v>
      </c>
      <c r="O984">
        <v>0</v>
      </c>
      <c r="P984">
        <v>89</v>
      </c>
      <c r="Q984">
        <v>0</v>
      </c>
      <c r="R984">
        <v>0</v>
      </c>
      <c r="S984">
        <v>0</v>
      </c>
      <c r="T984">
        <v>4</v>
      </c>
      <c r="U984">
        <v>0</v>
      </c>
      <c r="V984">
        <v>0</v>
      </c>
      <c r="W984">
        <v>0</v>
      </c>
      <c r="X984">
        <v>37.698259682237065</v>
      </c>
      <c r="Y984">
        <v>0</v>
      </c>
      <c r="Z984">
        <v>0</v>
      </c>
      <c r="AA984">
        <v>0</v>
      </c>
      <c r="AB984">
        <v>5.5523411081920653</v>
      </c>
      <c r="AC984">
        <v>0</v>
      </c>
      <c r="AD984">
        <v>0</v>
      </c>
      <c r="AE984">
        <v>43.250600790429132</v>
      </c>
    </row>
    <row r="985" spans="1:31" x14ac:dyDescent="0.25">
      <c r="A985">
        <v>2229484</v>
      </c>
      <c r="B985">
        <v>1</v>
      </c>
      <c r="C985" t="s">
        <v>81</v>
      </c>
      <c r="D985" t="s">
        <v>113</v>
      </c>
      <c r="E985" t="s">
        <v>132</v>
      </c>
      <c r="F985" t="s">
        <v>3109</v>
      </c>
      <c r="G985" t="s">
        <v>191</v>
      </c>
      <c r="H985" t="s">
        <v>135</v>
      </c>
      <c r="I985" t="s">
        <v>136</v>
      </c>
      <c r="J985" t="s">
        <v>137</v>
      </c>
      <c r="K985" t="s">
        <v>138</v>
      </c>
      <c r="L985" t="s">
        <v>3110</v>
      </c>
      <c r="M985" t="s">
        <v>3111</v>
      </c>
      <c r="N985">
        <v>1.783055555</v>
      </c>
      <c r="O985">
        <v>0</v>
      </c>
      <c r="P985">
        <v>3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1.0937320999623512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1.0937320999623512</v>
      </c>
    </row>
    <row r="986" spans="1:31" x14ac:dyDescent="0.25">
      <c r="A986">
        <v>2229488</v>
      </c>
      <c r="B986">
        <v>1</v>
      </c>
      <c r="C986" t="s">
        <v>81</v>
      </c>
      <c r="D986" t="s">
        <v>117</v>
      </c>
      <c r="E986" t="s">
        <v>182</v>
      </c>
      <c r="F986" t="s">
        <v>3112</v>
      </c>
      <c r="G986" t="s">
        <v>219</v>
      </c>
      <c r="H986" t="s">
        <v>163</v>
      </c>
      <c r="I986" t="s">
        <v>136</v>
      </c>
      <c r="J986" t="s">
        <v>137</v>
      </c>
      <c r="K986" t="s">
        <v>138</v>
      </c>
      <c r="L986" t="s">
        <v>3113</v>
      </c>
      <c r="M986" t="s">
        <v>3114</v>
      </c>
      <c r="N986">
        <v>2.4597222219999999</v>
      </c>
      <c r="O986">
        <v>0</v>
      </c>
      <c r="P986">
        <v>0</v>
      </c>
      <c r="Q986">
        <v>0</v>
      </c>
      <c r="R986">
        <v>0</v>
      </c>
      <c r="S986">
        <v>1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30.242074631136241</v>
      </c>
      <c r="AB986">
        <v>0</v>
      </c>
      <c r="AC986">
        <v>0</v>
      </c>
      <c r="AD986">
        <v>0</v>
      </c>
      <c r="AE986">
        <v>30.242074631136241</v>
      </c>
    </row>
    <row r="987" spans="1:31" x14ac:dyDescent="0.25">
      <c r="A987">
        <v>2229490</v>
      </c>
      <c r="B987">
        <v>1</v>
      </c>
      <c r="C987" t="s">
        <v>81</v>
      </c>
      <c r="D987" t="s">
        <v>128</v>
      </c>
      <c r="E987" t="s">
        <v>132</v>
      </c>
      <c r="F987" t="s">
        <v>3115</v>
      </c>
      <c r="G987" t="s">
        <v>170</v>
      </c>
      <c r="H987" t="s">
        <v>135</v>
      </c>
      <c r="I987" t="s">
        <v>136</v>
      </c>
      <c r="J987" t="s">
        <v>137</v>
      </c>
      <c r="K987" t="s">
        <v>138</v>
      </c>
      <c r="L987" t="s">
        <v>3116</v>
      </c>
      <c r="M987" t="s">
        <v>3117</v>
      </c>
      <c r="N987">
        <v>4.5599999999999996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1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0.36436935034919998</v>
      </c>
      <c r="AC987">
        <v>0</v>
      </c>
      <c r="AD987">
        <v>0</v>
      </c>
      <c r="AE987">
        <v>0.36436935034919998</v>
      </c>
    </row>
    <row r="988" spans="1:31" x14ac:dyDescent="0.25">
      <c r="A988">
        <v>2229491</v>
      </c>
      <c r="B988">
        <v>1</v>
      </c>
      <c r="C988" t="s">
        <v>80</v>
      </c>
      <c r="D988" t="s">
        <v>104</v>
      </c>
      <c r="E988" t="s">
        <v>182</v>
      </c>
      <c r="F988" t="s">
        <v>3118</v>
      </c>
      <c r="G988" t="s">
        <v>319</v>
      </c>
      <c r="H988" t="s">
        <v>163</v>
      </c>
      <c r="I988" t="s">
        <v>136</v>
      </c>
      <c r="J988" t="s">
        <v>137</v>
      </c>
      <c r="K988" t="s">
        <v>138</v>
      </c>
      <c r="L988" t="s">
        <v>3119</v>
      </c>
      <c r="M988" t="s">
        <v>3120</v>
      </c>
      <c r="N988">
        <v>2.0061111110000001</v>
      </c>
      <c r="O988">
        <v>0</v>
      </c>
      <c r="P988">
        <v>1</v>
      </c>
      <c r="Q988">
        <v>0</v>
      </c>
      <c r="R988">
        <v>2</v>
      </c>
      <c r="S988">
        <v>0</v>
      </c>
      <c r="T988">
        <v>3</v>
      </c>
      <c r="U988">
        <v>0</v>
      </c>
      <c r="V988">
        <v>0</v>
      </c>
      <c r="W988">
        <v>0</v>
      </c>
      <c r="X988">
        <v>0.65747457039415003</v>
      </c>
      <c r="Y988">
        <v>0</v>
      </c>
      <c r="Z988">
        <v>6.5502816054230477</v>
      </c>
      <c r="AA988">
        <v>0</v>
      </c>
      <c r="AB988">
        <v>0.25559925050981996</v>
      </c>
      <c r="AC988">
        <v>0</v>
      </c>
      <c r="AD988">
        <v>0</v>
      </c>
      <c r="AE988">
        <v>7.4633554263270181</v>
      </c>
    </row>
    <row r="989" spans="1:31" x14ac:dyDescent="0.25">
      <c r="A989">
        <v>2229492</v>
      </c>
      <c r="B989">
        <v>1</v>
      </c>
      <c r="C989" t="s">
        <v>80</v>
      </c>
      <c r="D989" t="s">
        <v>99</v>
      </c>
      <c r="E989" t="s">
        <v>194</v>
      </c>
      <c r="F989" t="s">
        <v>3121</v>
      </c>
      <c r="G989" t="s">
        <v>179</v>
      </c>
      <c r="H989" t="s">
        <v>135</v>
      </c>
      <c r="I989" t="s">
        <v>136</v>
      </c>
      <c r="J989" t="s">
        <v>137</v>
      </c>
      <c r="K989" t="s">
        <v>138</v>
      </c>
      <c r="L989" t="s">
        <v>3122</v>
      </c>
      <c r="M989" t="s">
        <v>3123</v>
      </c>
      <c r="N989">
        <v>6.7855555550000002</v>
      </c>
      <c r="O989">
        <v>0</v>
      </c>
      <c r="P989">
        <v>60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86.084253215172382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86.084253215172382</v>
      </c>
    </row>
    <row r="990" spans="1:31" x14ac:dyDescent="0.25">
      <c r="A990">
        <v>2229493</v>
      </c>
      <c r="B990">
        <v>1</v>
      </c>
      <c r="C990" t="s">
        <v>80</v>
      </c>
      <c r="D990" t="s">
        <v>99</v>
      </c>
      <c r="E990" t="s">
        <v>273</v>
      </c>
      <c r="F990" t="s">
        <v>3124</v>
      </c>
      <c r="G990" t="s">
        <v>174</v>
      </c>
      <c r="H990" t="s">
        <v>163</v>
      </c>
      <c r="I990" t="s">
        <v>136</v>
      </c>
      <c r="J990" t="s">
        <v>137</v>
      </c>
      <c r="K990" t="s">
        <v>138</v>
      </c>
      <c r="L990" t="s">
        <v>3125</v>
      </c>
      <c r="M990" t="s">
        <v>3126</v>
      </c>
      <c r="N990">
        <v>6.8333332999999996E-2</v>
      </c>
      <c r="O990">
        <v>1</v>
      </c>
      <c r="P990">
        <v>2143</v>
      </c>
      <c r="Q990">
        <v>0</v>
      </c>
      <c r="R990">
        <v>10</v>
      </c>
      <c r="S990">
        <v>4</v>
      </c>
      <c r="T990">
        <v>348</v>
      </c>
      <c r="U990">
        <v>0</v>
      </c>
      <c r="V990">
        <v>2</v>
      </c>
      <c r="W990">
        <v>0.60465390197725322</v>
      </c>
      <c r="X990">
        <v>55.603019505123619</v>
      </c>
      <c r="Y990">
        <v>0</v>
      </c>
      <c r="Z990">
        <v>8.3047892817399993E-2</v>
      </c>
      <c r="AA990">
        <v>2.3465095330953267</v>
      </c>
      <c r="AB990">
        <v>28.557480207801376</v>
      </c>
      <c r="AC990">
        <v>0</v>
      </c>
      <c r="AD990">
        <v>26.079996040465598</v>
      </c>
      <c r="AE990">
        <v>113.27470708128058</v>
      </c>
    </row>
    <row r="991" spans="1:31" x14ac:dyDescent="0.25">
      <c r="A991">
        <v>2229496</v>
      </c>
      <c r="B991">
        <v>1</v>
      </c>
      <c r="C991" t="s">
        <v>80</v>
      </c>
      <c r="D991" t="s">
        <v>94</v>
      </c>
      <c r="E991" t="s">
        <v>132</v>
      </c>
      <c r="F991" t="s">
        <v>3127</v>
      </c>
      <c r="G991" t="s">
        <v>134</v>
      </c>
      <c r="H991" t="s">
        <v>135</v>
      </c>
      <c r="I991" t="s">
        <v>136</v>
      </c>
      <c r="J991" t="s">
        <v>137</v>
      </c>
      <c r="K991" t="s">
        <v>138</v>
      </c>
      <c r="L991" t="s">
        <v>3128</v>
      </c>
      <c r="M991" t="s">
        <v>3129</v>
      </c>
      <c r="N991">
        <v>1.6144444440000001</v>
      </c>
      <c r="O991">
        <v>0</v>
      </c>
      <c r="P991">
        <v>3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1.3422445680913668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1.3422445680913668</v>
      </c>
    </row>
    <row r="992" spans="1:31" x14ac:dyDescent="0.25">
      <c r="A992">
        <v>2229498</v>
      </c>
      <c r="B992">
        <v>1</v>
      </c>
      <c r="C992" t="s">
        <v>80</v>
      </c>
      <c r="D992" t="s">
        <v>93</v>
      </c>
      <c r="E992" t="s">
        <v>141</v>
      </c>
      <c r="F992" t="s">
        <v>3130</v>
      </c>
      <c r="G992" t="s">
        <v>134</v>
      </c>
      <c r="H992" t="s">
        <v>135</v>
      </c>
      <c r="I992" t="s">
        <v>136</v>
      </c>
      <c r="J992" t="s">
        <v>137</v>
      </c>
      <c r="K992" t="s">
        <v>138</v>
      </c>
      <c r="L992" t="s">
        <v>3131</v>
      </c>
      <c r="M992" t="s">
        <v>3132</v>
      </c>
      <c r="N992">
        <v>2.341388888</v>
      </c>
      <c r="O992">
        <v>0</v>
      </c>
      <c r="P992">
        <v>20</v>
      </c>
      <c r="Q992">
        <v>0</v>
      </c>
      <c r="R992">
        <v>4</v>
      </c>
      <c r="S992">
        <v>0</v>
      </c>
      <c r="T992">
        <v>8</v>
      </c>
      <c r="U992">
        <v>0</v>
      </c>
      <c r="V992">
        <v>0</v>
      </c>
      <c r="W992">
        <v>0</v>
      </c>
      <c r="X992">
        <v>3.88198249657344</v>
      </c>
      <c r="Y992">
        <v>0</v>
      </c>
      <c r="Z992">
        <v>0.20962584145731672</v>
      </c>
      <c r="AA992">
        <v>0</v>
      </c>
      <c r="AB992">
        <v>2.0939757389990596</v>
      </c>
      <c r="AC992">
        <v>0</v>
      </c>
      <c r="AD992">
        <v>0</v>
      </c>
      <c r="AE992">
        <v>6.1855840770298167</v>
      </c>
    </row>
    <row r="993" spans="1:31" x14ac:dyDescent="0.25">
      <c r="A993">
        <v>2229499</v>
      </c>
      <c r="B993">
        <v>1</v>
      </c>
      <c r="C993" t="s">
        <v>80</v>
      </c>
      <c r="D993" t="s">
        <v>99</v>
      </c>
      <c r="E993" t="s">
        <v>273</v>
      </c>
      <c r="F993" t="s">
        <v>3124</v>
      </c>
      <c r="G993" t="s">
        <v>174</v>
      </c>
      <c r="H993" t="s">
        <v>163</v>
      </c>
      <c r="I993" t="s">
        <v>136</v>
      </c>
      <c r="J993" t="s">
        <v>137</v>
      </c>
      <c r="K993" t="s">
        <v>138</v>
      </c>
      <c r="L993" t="s">
        <v>3133</v>
      </c>
      <c r="M993" t="s">
        <v>3134</v>
      </c>
      <c r="N993">
        <v>0.32638888799999999</v>
      </c>
      <c r="O993">
        <v>1</v>
      </c>
      <c r="P993">
        <v>2143</v>
      </c>
      <c r="Q993">
        <v>0</v>
      </c>
      <c r="R993">
        <v>10</v>
      </c>
      <c r="S993">
        <v>4</v>
      </c>
      <c r="T993">
        <v>348</v>
      </c>
      <c r="U993">
        <v>0</v>
      </c>
      <c r="V993">
        <v>2</v>
      </c>
      <c r="W993">
        <v>2.8880826618832223</v>
      </c>
      <c r="X993">
        <v>265.5835281240669</v>
      </c>
      <c r="Y993">
        <v>0</v>
      </c>
      <c r="Z993">
        <v>0.39667184577416664</v>
      </c>
      <c r="AA993">
        <v>11.207921550353694</v>
      </c>
      <c r="AB993">
        <v>136.40259855352278</v>
      </c>
      <c r="AC993">
        <v>0</v>
      </c>
      <c r="AD993">
        <v>124.56908677864668</v>
      </c>
      <c r="AE993">
        <v>541.04788951424746</v>
      </c>
    </row>
    <row r="994" spans="1:31" x14ac:dyDescent="0.25">
      <c r="A994">
        <v>2229501</v>
      </c>
      <c r="B994">
        <v>1</v>
      </c>
      <c r="C994" t="s">
        <v>80</v>
      </c>
      <c r="D994" t="s">
        <v>111</v>
      </c>
      <c r="E994" t="s">
        <v>194</v>
      </c>
      <c r="F994" t="s">
        <v>3135</v>
      </c>
      <c r="G994" t="s">
        <v>589</v>
      </c>
      <c r="H994" t="s">
        <v>135</v>
      </c>
      <c r="I994" t="s">
        <v>136</v>
      </c>
      <c r="J994" t="s">
        <v>137</v>
      </c>
      <c r="K994" t="s">
        <v>138</v>
      </c>
      <c r="L994" t="s">
        <v>3136</v>
      </c>
      <c r="M994" t="s">
        <v>3137</v>
      </c>
      <c r="N994">
        <v>1.015833333</v>
      </c>
      <c r="O994">
        <v>0</v>
      </c>
      <c r="P994">
        <v>1</v>
      </c>
      <c r="Q994">
        <v>0</v>
      </c>
      <c r="R994">
        <v>1</v>
      </c>
      <c r="S994">
        <v>0</v>
      </c>
      <c r="T994">
        <v>2</v>
      </c>
      <c r="U994">
        <v>0</v>
      </c>
      <c r="V994">
        <v>0</v>
      </c>
      <c r="W994">
        <v>0</v>
      </c>
      <c r="X994">
        <v>2.3961663290092501</v>
      </c>
      <c r="Y994">
        <v>0</v>
      </c>
      <c r="Z994">
        <v>1.5562113648549767</v>
      </c>
      <c r="AA994">
        <v>0</v>
      </c>
      <c r="AB994">
        <v>2.1843496398217201</v>
      </c>
      <c r="AC994">
        <v>0</v>
      </c>
      <c r="AD994">
        <v>0</v>
      </c>
      <c r="AE994">
        <v>6.1367273336859469</v>
      </c>
    </row>
    <row r="995" spans="1:31" x14ac:dyDescent="0.25">
      <c r="A995">
        <v>2229503</v>
      </c>
      <c r="B995">
        <v>1</v>
      </c>
      <c r="C995" t="s">
        <v>80</v>
      </c>
      <c r="D995" t="s">
        <v>98</v>
      </c>
      <c r="E995" t="s">
        <v>273</v>
      </c>
      <c r="F995" t="s">
        <v>3138</v>
      </c>
      <c r="G995" t="s">
        <v>174</v>
      </c>
      <c r="H995" t="s">
        <v>163</v>
      </c>
      <c r="I995" t="s">
        <v>136</v>
      </c>
      <c r="J995" t="s">
        <v>137</v>
      </c>
      <c r="K995" t="s">
        <v>138</v>
      </c>
      <c r="L995" t="s">
        <v>3139</v>
      </c>
      <c r="M995" t="s">
        <v>3140</v>
      </c>
      <c r="N995">
        <v>0.11805555500000001</v>
      </c>
      <c r="O995">
        <v>0</v>
      </c>
      <c r="P995">
        <v>6589</v>
      </c>
      <c r="Q995">
        <v>19</v>
      </c>
      <c r="R995">
        <v>1163</v>
      </c>
      <c r="S995">
        <v>35</v>
      </c>
      <c r="T995">
        <v>1762</v>
      </c>
      <c r="U995">
        <v>5</v>
      </c>
      <c r="V995">
        <v>0</v>
      </c>
      <c r="W995">
        <v>0</v>
      </c>
      <c r="X995">
        <v>191.44622732754272</v>
      </c>
      <c r="Y995">
        <v>5.3651311273031101</v>
      </c>
      <c r="Z995">
        <v>57.72976469551584</v>
      </c>
      <c r="AA995">
        <v>56.839593742232282</v>
      </c>
      <c r="AB995">
        <v>191.29524574485305</v>
      </c>
      <c r="AC995">
        <v>38.814828120616333</v>
      </c>
      <c r="AD995">
        <v>0</v>
      </c>
      <c r="AE995">
        <v>541.49079075806333</v>
      </c>
    </row>
    <row r="996" spans="1:31" x14ac:dyDescent="0.25">
      <c r="A996">
        <v>2229504</v>
      </c>
      <c r="B996">
        <v>1</v>
      </c>
      <c r="C996" t="s">
        <v>80</v>
      </c>
      <c r="D996" t="s">
        <v>109</v>
      </c>
      <c r="E996" t="s">
        <v>194</v>
      </c>
      <c r="F996" t="s">
        <v>3141</v>
      </c>
      <c r="G996" t="s">
        <v>179</v>
      </c>
      <c r="H996" t="s">
        <v>135</v>
      </c>
      <c r="I996" t="s">
        <v>136</v>
      </c>
      <c r="J996" t="s">
        <v>137</v>
      </c>
      <c r="K996" t="s">
        <v>138</v>
      </c>
      <c r="L996" t="s">
        <v>3142</v>
      </c>
      <c r="M996" t="s">
        <v>3143</v>
      </c>
      <c r="N996">
        <v>0.87027777699999997</v>
      </c>
      <c r="O996">
        <v>0</v>
      </c>
      <c r="P996">
        <v>8</v>
      </c>
      <c r="Q996">
        <v>0</v>
      </c>
      <c r="R996">
        <v>0</v>
      </c>
      <c r="S996">
        <v>0</v>
      </c>
      <c r="T996">
        <v>1</v>
      </c>
      <c r="U996">
        <v>0</v>
      </c>
      <c r="V996">
        <v>0</v>
      </c>
      <c r="W996">
        <v>0</v>
      </c>
      <c r="X996">
        <v>1.2639573520481056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1.2639573520481056</v>
      </c>
    </row>
    <row r="997" spans="1:31" x14ac:dyDescent="0.25">
      <c r="A997">
        <v>2229506</v>
      </c>
      <c r="B997">
        <v>1</v>
      </c>
      <c r="C997" t="s">
        <v>80</v>
      </c>
      <c r="D997" t="s">
        <v>104</v>
      </c>
      <c r="E997" t="s">
        <v>182</v>
      </c>
      <c r="F997" t="s">
        <v>3144</v>
      </c>
      <c r="G997" t="s">
        <v>143</v>
      </c>
      <c r="H997" t="s">
        <v>163</v>
      </c>
      <c r="I997" t="s">
        <v>136</v>
      </c>
      <c r="J997" t="s">
        <v>137</v>
      </c>
      <c r="K997" t="s">
        <v>144</v>
      </c>
      <c r="L997" t="s">
        <v>3145</v>
      </c>
      <c r="M997" t="s">
        <v>3146</v>
      </c>
      <c r="N997">
        <v>6.542453611</v>
      </c>
      <c r="O997">
        <v>0</v>
      </c>
      <c r="P997">
        <v>2</v>
      </c>
      <c r="Q997">
        <v>0</v>
      </c>
      <c r="R997">
        <v>1</v>
      </c>
      <c r="S997">
        <v>0</v>
      </c>
      <c r="T997">
        <v>6</v>
      </c>
      <c r="U997">
        <v>0</v>
      </c>
      <c r="V997">
        <v>0</v>
      </c>
      <c r="W997">
        <v>0</v>
      </c>
      <c r="X997">
        <v>0.96867811871898668</v>
      </c>
      <c r="Y997">
        <v>0</v>
      </c>
      <c r="Z997">
        <v>3.5629398419463749</v>
      </c>
      <c r="AA997">
        <v>0</v>
      </c>
      <c r="AB997">
        <v>1.1531611260444332</v>
      </c>
      <c r="AC997">
        <v>0</v>
      </c>
      <c r="AD997">
        <v>0</v>
      </c>
      <c r="AE997">
        <v>5.6847790867097947</v>
      </c>
    </row>
    <row r="998" spans="1:31" x14ac:dyDescent="0.25">
      <c r="A998">
        <v>2229508</v>
      </c>
      <c r="B998">
        <v>1</v>
      </c>
      <c r="C998" t="s">
        <v>81</v>
      </c>
      <c r="D998" t="s">
        <v>112</v>
      </c>
      <c r="E998" t="s">
        <v>194</v>
      </c>
      <c r="F998" t="s">
        <v>3147</v>
      </c>
      <c r="G998" t="s">
        <v>390</v>
      </c>
      <c r="H998" t="s">
        <v>135</v>
      </c>
      <c r="I998" t="s">
        <v>136</v>
      </c>
      <c r="J998" t="s">
        <v>137</v>
      </c>
      <c r="K998" t="s">
        <v>138</v>
      </c>
      <c r="L998" t="s">
        <v>3148</v>
      </c>
      <c r="M998" t="s">
        <v>3149</v>
      </c>
      <c r="N998">
        <v>1.980555555</v>
      </c>
      <c r="O998">
        <v>0</v>
      </c>
      <c r="P998">
        <v>54</v>
      </c>
      <c r="Q998">
        <v>0</v>
      </c>
      <c r="R998">
        <v>0</v>
      </c>
      <c r="S998">
        <v>0</v>
      </c>
      <c r="T998">
        <v>3</v>
      </c>
      <c r="U998">
        <v>0</v>
      </c>
      <c r="V998">
        <v>0</v>
      </c>
      <c r="W998">
        <v>0</v>
      </c>
      <c r="X998">
        <v>10.012055145802579</v>
      </c>
      <c r="Y998">
        <v>0</v>
      </c>
      <c r="Z998">
        <v>0</v>
      </c>
      <c r="AA998">
        <v>0</v>
      </c>
      <c r="AB998">
        <v>0.74100804784323338</v>
      </c>
      <c r="AC998">
        <v>0</v>
      </c>
      <c r="AD998">
        <v>0</v>
      </c>
      <c r="AE998">
        <v>10.753063193645813</v>
      </c>
    </row>
    <row r="999" spans="1:31" x14ac:dyDescent="0.25">
      <c r="A999">
        <v>2229509</v>
      </c>
      <c r="B999">
        <v>1</v>
      </c>
      <c r="C999" t="s">
        <v>80</v>
      </c>
      <c r="D999" t="s">
        <v>104</v>
      </c>
      <c r="E999" t="s">
        <v>161</v>
      </c>
      <c r="F999" t="s">
        <v>3150</v>
      </c>
      <c r="G999" t="s">
        <v>303</v>
      </c>
      <c r="H999" t="s">
        <v>163</v>
      </c>
      <c r="I999" t="s">
        <v>261</v>
      </c>
      <c r="J999" t="s">
        <v>137</v>
      </c>
      <c r="K999" t="s">
        <v>144</v>
      </c>
      <c r="L999" t="s">
        <v>3151</v>
      </c>
      <c r="M999" t="s">
        <v>3152</v>
      </c>
      <c r="N999">
        <v>2.3900833E-2</v>
      </c>
      <c r="O999">
        <v>4</v>
      </c>
      <c r="P999">
        <v>24</v>
      </c>
      <c r="Q999">
        <v>26</v>
      </c>
      <c r="R999">
        <v>43</v>
      </c>
      <c r="S999">
        <v>9</v>
      </c>
      <c r="T999">
        <v>22</v>
      </c>
      <c r="U999">
        <v>0</v>
      </c>
      <c r="V999">
        <v>0</v>
      </c>
      <c r="W999">
        <v>1.8258750127729994E-2</v>
      </c>
      <c r="X999">
        <v>0.16054392557497996</v>
      </c>
      <c r="Y999">
        <v>0.4007455241813333</v>
      </c>
      <c r="Z999">
        <v>0.29081554573019164</v>
      </c>
      <c r="AA999">
        <v>0.22433353090067498</v>
      </c>
      <c r="AB999">
        <v>0.172230059417915</v>
      </c>
      <c r="AC999">
        <v>0</v>
      </c>
      <c r="AD999">
        <v>0</v>
      </c>
      <c r="AE999">
        <v>1.2669273359328248</v>
      </c>
    </row>
    <row r="1000" spans="1:31" x14ac:dyDescent="0.25">
      <c r="A1000">
        <v>2229510</v>
      </c>
      <c r="B1000">
        <v>1</v>
      </c>
      <c r="C1000" t="s">
        <v>81</v>
      </c>
      <c r="D1000" t="s">
        <v>113</v>
      </c>
      <c r="E1000" t="s">
        <v>194</v>
      </c>
      <c r="F1000" t="s">
        <v>3153</v>
      </c>
      <c r="G1000" t="s">
        <v>390</v>
      </c>
      <c r="H1000" t="s">
        <v>135</v>
      </c>
      <c r="I1000" t="s">
        <v>136</v>
      </c>
      <c r="J1000" t="s">
        <v>137</v>
      </c>
      <c r="K1000" t="s">
        <v>138</v>
      </c>
      <c r="L1000" t="s">
        <v>3154</v>
      </c>
      <c r="M1000" t="s">
        <v>3155</v>
      </c>
      <c r="N1000">
        <v>2.4738888879999998</v>
      </c>
      <c r="O1000">
        <v>0</v>
      </c>
      <c r="P1000">
        <v>6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0.83018936107826447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0.83018936107826447</v>
      </c>
    </row>
    <row r="1001" spans="1:31" x14ac:dyDescent="0.25">
      <c r="A1001">
        <v>2229511</v>
      </c>
      <c r="B1001">
        <v>1</v>
      </c>
      <c r="C1001" t="s">
        <v>80</v>
      </c>
      <c r="D1001" t="s">
        <v>92</v>
      </c>
      <c r="E1001" t="s">
        <v>132</v>
      </c>
      <c r="F1001" t="s">
        <v>3156</v>
      </c>
      <c r="G1001" t="s">
        <v>191</v>
      </c>
      <c r="H1001" t="s">
        <v>135</v>
      </c>
      <c r="I1001" t="s">
        <v>136</v>
      </c>
      <c r="J1001" t="s">
        <v>137</v>
      </c>
      <c r="K1001" t="s">
        <v>138</v>
      </c>
      <c r="L1001" t="s">
        <v>3157</v>
      </c>
      <c r="M1001" t="s">
        <v>3158</v>
      </c>
      <c r="N1001">
        <v>1.2294444440000001</v>
      </c>
      <c r="O1001">
        <v>0</v>
      </c>
      <c r="P1001">
        <v>2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2.3972612062133933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2.3972612062133933</v>
      </c>
    </row>
    <row r="1002" spans="1:31" x14ac:dyDescent="0.25">
      <c r="A1002">
        <v>2229518</v>
      </c>
      <c r="B1002">
        <v>1</v>
      </c>
      <c r="C1002" t="s">
        <v>80</v>
      </c>
      <c r="D1002" t="s">
        <v>84</v>
      </c>
      <c r="E1002" t="s">
        <v>141</v>
      </c>
      <c r="F1002" t="s">
        <v>3159</v>
      </c>
      <c r="G1002" t="s">
        <v>196</v>
      </c>
      <c r="H1002" t="s">
        <v>135</v>
      </c>
      <c r="I1002" t="s">
        <v>136</v>
      </c>
      <c r="J1002" t="s">
        <v>137</v>
      </c>
      <c r="K1002" t="s">
        <v>144</v>
      </c>
      <c r="L1002" t="s">
        <v>3160</v>
      </c>
      <c r="M1002" t="s">
        <v>3161</v>
      </c>
      <c r="N1002">
        <v>0.65083333300000001</v>
      </c>
      <c r="O1002">
        <v>0</v>
      </c>
      <c r="P1002">
        <v>1064</v>
      </c>
      <c r="Q1002">
        <v>0</v>
      </c>
      <c r="R1002">
        <v>0</v>
      </c>
      <c r="S1002">
        <v>0</v>
      </c>
      <c r="T1002">
        <v>81</v>
      </c>
      <c r="U1002">
        <v>0</v>
      </c>
      <c r="V1002">
        <v>0</v>
      </c>
      <c r="W1002">
        <v>0</v>
      </c>
      <c r="X1002">
        <v>217.20804418257683</v>
      </c>
      <c r="Y1002">
        <v>0</v>
      </c>
      <c r="Z1002">
        <v>0</v>
      </c>
      <c r="AA1002">
        <v>0</v>
      </c>
      <c r="AB1002">
        <v>44.726606533935964</v>
      </c>
      <c r="AC1002">
        <v>0</v>
      </c>
      <c r="AD1002">
        <v>0</v>
      </c>
      <c r="AE1002">
        <v>261.93465071651281</v>
      </c>
    </row>
    <row r="1003" spans="1:31" x14ac:dyDescent="0.25">
      <c r="A1003">
        <v>2229523</v>
      </c>
      <c r="B1003">
        <v>1</v>
      </c>
      <c r="C1003" t="s">
        <v>80</v>
      </c>
      <c r="D1003" t="s">
        <v>99</v>
      </c>
      <c r="E1003" t="s">
        <v>273</v>
      </c>
      <c r="F1003" t="s">
        <v>3162</v>
      </c>
      <c r="G1003" t="s">
        <v>174</v>
      </c>
      <c r="H1003" t="s">
        <v>163</v>
      </c>
      <c r="I1003" t="s">
        <v>136</v>
      </c>
      <c r="J1003" t="s">
        <v>137</v>
      </c>
      <c r="K1003" t="s">
        <v>138</v>
      </c>
      <c r="L1003" t="s">
        <v>3163</v>
      </c>
      <c r="M1003" t="s">
        <v>3164</v>
      </c>
      <c r="N1003">
        <v>1.1372222219999999</v>
      </c>
      <c r="O1003">
        <v>1</v>
      </c>
      <c r="P1003">
        <v>1309</v>
      </c>
      <c r="Q1003">
        <v>0</v>
      </c>
      <c r="R1003">
        <v>10</v>
      </c>
      <c r="S1003">
        <v>3</v>
      </c>
      <c r="T1003">
        <v>130</v>
      </c>
      <c r="U1003">
        <v>0</v>
      </c>
      <c r="V1003">
        <v>1</v>
      </c>
      <c r="W1003">
        <v>10.018820773326835</v>
      </c>
      <c r="X1003">
        <v>529.97584229998165</v>
      </c>
      <c r="Y1003">
        <v>0</v>
      </c>
      <c r="Z1003">
        <v>1.2435869084212001</v>
      </c>
      <c r="AA1003">
        <v>32.9580086829083</v>
      </c>
      <c r="AB1003">
        <v>208.9401773964218</v>
      </c>
      <c r="AC1003">
        <v>0</v>
      </c>
      <c r="AD1003">
        <v>190.82826717939386</v>
      </c>
      <c r="AE1003">
        <v>973.96470324045367</v>
      </c>
    </row>
    <row r="1004" spans="1:31" x14ac:dyDescent="0.25">
      <c r="A1004">
        <v>2229524</v>
      </c>
      <c r="B1004">
        <v>1</v>
      </c>
      <c r="C1004" t="s">
        <v>80</v>
      </c>
      <c r="D1004" t="s">
        <v>110</v>
      </c>
      <c r="E1004" t="s">
        <v>194</v>
      </c>
      <c r="F1004" t="s">
        <v>3165</v>
      </c>
      <c r="G1004" t="s">
        <v>1031</v>
      </c>
      <c r="H1004" t="s">
        <v>135</v>
      </c>
      <c r="I1004" t="s">
        <v>136</v>
      </c>
      <c r="J1004" t="s">
        <v>137</v>
      </c>
      <c r="K1004" t="s">
        <v>138</v>
      </c>
      <c r="L1004" t="s">
        <v>3166</v>
      </c>
      <c r="M1004" t="s">
        <v>3167</v>
      </c>
      <c r="N1004">
        <v>2.0036111110000001</v>
      </c>
      <c r="O1004">
        <v>0</v>
      </c>
      <c r="P1004">
        <v>38</v>
      </c>
      <c r="Q1004">
        <v>0</v>
      </c>
      <c r="R1004">
        <v>0</v>
      </c>
      <c r="S1004">
        <v>0</v>
      </c>
      <c r="T1004">
        <v>2</v>
      </c>
      <c r="U1004">
        <v>0</v>
      </c>
      <c r="V1004">
        <v>0</v>
      </c>
      <c r="W1004">
        <v>0</v>
      </c>
      <c r="X1004">
        <v>30.857237325316319</v>
      </c>
      <c r="Y1004">
        <v>0</v>
      </c>
      <c r="Z1004">
        <v>0</v>
      </c>
      <c r="AA1004">
        <v>0</v>
      </c>
      <c r="AB1004">
        <v>10.188041220829174</v>
      </c>
      <c r="AC1004">
        <v>0</v>
      </c>
      <c r="AD1004">
        <v>0</v>
      </c>
      <c r="AE1004">
        <v>41.045278546145497</v>
      </c>
    </row>
    <row r="1005" spans="1:31" x14ac:dyDescent="0.25">
      <c r="A1005">
        <v>2229525</v>
      </c>
      <c r="B1005">
        <v>1</v>
      </c>
      <c r="C1005" t="s">
        <v>80</v>
      </c>
      <c r="D1005" t="s">
        <v>93</v>
      </c>
      <c r="E1005" t="s">
        <v>141</v>
      </c>
      <c r="F1005" t="s">
        <v>3168</v>
      </c>
      <c r="G1005" t="s">
        <v>134</v>
      </c>
      <c r="H1005" t="s">
        <v>135</v>
      </c>
      <c r="I1005" t="s">
        <v>136</v>
      </c>
      <c r="J1005" t="s">
        <v>137</v>
      </c>
      <c r="K1005" t="s">
        <v>138</v>
      </c>
      <c r="L1005" t="s">
        <v>3169</v>
      </c>
      <c r="M1005" t="s">
        <v>3170</v>
      </c>
      <c r="N1005">
        <v>1.4358333329999999</v>
      </c>
      <c r="O1005">
        <v>0</v>
      </c>
      <c r="P1005">
        <v>5</v>
      </c>
      <c r="Q1005">
        <v>0</v>
      </c>
      <c r="R1005">
        <v>10</v>
      </c>
      <c r="S1005">
        <v>0</v>
      </c>
      <c r="T1005">
        <v>5</v>
      </c>
      <c r="U1005">
        <v>0</v>
      </c>
      <c r="V1005">
        <v>0</v>
      </c>
      <c r="W1005">
        <v>0</v>
      </c>
      <c r="X1005">
        <v>0.48602457520456005</v>
      </c>
      <c r="Y1005">
        <v>0</v>
      </c>
      <c r="Z1005">
        <v>1.1140712050841983</v>
      </c>
      <c r="AA1005">
        <v>0</v>
      </c>
      <c r="AB1005">
        <v>2.7131733622178347</v>
      </c>
      <c r="AC1005">
        <v>0</v>
      </c>
      <c r="AD1005">
        <v>0</v>
      </c>
      <c r="AE1005">
        <v>4.3132691425065932</v>
      </c>
    </row>
    <row r="1006" spans="1:31" x14ac:dyDescent="0.25">
      <c r="A1006">
        <v>2229528</v>
      </c>
      <c r="B1006">
        <v>1</v>
      </c>
      <c r="C1006" t="s">
        <v>80</v>
      </c>
      <c r="D1006" t="s">
        <v>82</v>
      </c>
      <c r="E1006" t="s">
        <v>132</v>
      </c>
      <c r="F1006" t="s">
        <v>3171</v>
      </c>
      <c r="G1006" t="s">
        <v>191</v>
      </c>
      <c r="H1006" t="s">
        <v>135</v>
      </c>
      <c r="I1006" t="s">
        <v>136</v>
      </c>
      <c r="J1006" t="s">
        <v>137</v>
      </c>
      <c r="K1006" t="s">
        <v>138</v>
      </c>
      <c r="L1006" t="s">
        <v>3172</v>
      </c>
      <c r="M1006" t="s">
        <v>3173</v>
      </c>
      <c r="N1006">
        <v>2.315555555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4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4.5857132882281935</v>
      </c>
      <c r="AC1006">
        <v>0</v>
      </c>
      <c r="AD1006">
        <v>0</v>
      </c>
      <c r="AE1006">
        <v>4.5857132882281935</v>
      </c>
    </row>
    <row r="1007" spans="1:31" x14ac:dyDescent="0.25">
      <c r="A1007">
        <v>2229531</v>
      </c>
      <c r="B1007">
        <v>1</v>
      </c>
      <c r="C1007" t="s">
        <v>80</v>
      </c>
      <c r="D1007" t="s">
        <v>90</v>
      </c>
      <c r="E1007" t="s">
        <v>194</v>
      </c>
      <c r="F1007" t="s">
        <v>3174</v>
      </c>
      <c r="G1007" t="s">
        <v>179</v>
      </c>
      <c r="H1007" t="s">
        <v>135</v>
      </c>
      <c r="I1007" t="s">
        <v>136</v>
      </c>
      <c r="J1007" t="s">
        <v>137</v>
      </c>
      <c r="K1007" t="s">
        <v>138</v>
      </c>
      <c r="L1007" t="s">
        <v>3175</v>
      </c>
      <c r="M1007" t="s">
        <v>3176</v>
      </c>
      <c r="N1007">
        <v>2.253055555</v>
      </c>
      <c r="O1007">
        <v>0</v>
      </c>
      <c r="P1007">
        <v>2</v>
      </c>
      <c r="Q1007">
        <v>0</v>
      </c>
      <c r="R1007">
        <v>0</v>
      </c>
      <c r="S1007">
        <v>0</v>
      </c>
      <c r="T1007">
        <v>34</v>
      </c>
      <c r="U1007">
        <v>0</v>
      </c>
      <c r="V1007">
        <v>4</v>
      </c>
      <c r="W1007">
        <v>0</v>
      </c>
      <c r="X1007">
        <v>5.2277384656777774E-2</v>
      </c>
      <c r="Y1007">
        <v>0</v>
      </c>
      <c r="Z1007">
        <v>0</v>
      </c>
      <c r="AA1007">
        <v>0</v>
      </c>
      <c r="AB1007">
        <v>186.16564058810636</v>
      </c>
      <c r="AC1007">
        <v>0</v>
      </c>
      <c r="AD1007">
        <v>111.49333140203254</v>
      </c>
      <c r="AE1007">
        <v>297.71124937479567</v>
      </c>
    </row>
    <row r="1008" spans="1:31" x14ac:dyDescent="0.25">
      <c r="A1008">
        <v>2229533</v>
      </c>
      <c r="B1008">
        <v>1</v>
      </c>
      <c r="C1008" t="s">
        <v>80</v>
      </c>
      <c r="D1008" t="s">
        <v>88</v>
      </c>
      <c r="E1008" t="s">
        <v>177</v>
      </c>
      <c r="F1008" t="s">
        <v>3177</v>
      </c>
      <c r="G1008" t="s">
        <v>134</v>
      </c>
      <c r="H1008" t="s">
        <v>135</v>
      </c>
      <c r="I1008" t="s">
        <v>136</v>
      </c>
      <c r="J1008" t="s">
        <v>137</v>
      </c>
      <c r="K1008" t="s">
        <v>138</v>
      </c>
      <c r="L1008" t="s">
        <v>3178</v>
      </c>
      <c r="M1008" t="s">
        <v>3179</v>
      </c>
      <c r="N1008">
        <v>0.85499999999999998</v>
      </c>
      <c r="O1008">
        <v>0</v>
      </c>
      <c r="P1008">
        <v>118</v>
      </c>
      <c r="Q1008">
        <v>0</v>
      </c>
      <c r="R1008">
        <v>0</v>
      </c>
      <c r="S1008">
        <v>0</v>
      </c>
      <c r="T1008">
        <v>1</v>
      </c>
      <c r="U1008">
        <v>0</v>
      </c>
      <c r="V1008">
        <v>0</v>
      </c>
      <c r="W1008">
        <v>0</v>
      </c>
      <c r="X1008">
        <v>27.862341927521086</v>
      </c>
      <c r="Y1008">
        <v>0</v>
      </c>
      <c r="Z1008">
        <v>0</v>
      </c>
      <c r="AA1008">
        <v>0</v>
      </c>
      <c r="AB1008">
        <v>0.11225189079552</v>
      </c>
      <c r="AC1008">
        <v>0</v>
      </c>
      <c r="AD1008">
        <v>0</v>
      </c>
      <c r="AE1008">
        <v>27.974593818316606</v>
      </c>
    </row>
    <row r="1009" spans="1:31" x14ac:dyDescent="0.25">
      <c r="A1009">
        <v>2229535</v>
      </c>
      <c r="B1009">
        <v>1</v>
      </c>
      <c r="C1009" t="s">
        <v>80</v>
      </c>
      <c r="D1009" t="s">
        <v>109</v>
      </c>
      <c r="E1009" t="s">
        <v>194</v>
      </c>
      <c r="F1009" t="s">
        <v>2469</v>
      </c>
      <c r="G1009" t="s">
        <v>179</v>
      </c>
      <c r="H1009" t="s">
        <v>135</v>
      </c>
      <c r="I1009" t="s">
        <v>136</v>
      </c>
      <c r="J1009" t="s">
        <v>137</v>
      </c>
      <c r="K1009" t="s">
        <v>138</v>
      </c>
      <c r="L1009" t="s">
        <v>3180</v>
      </c>
      <c r="M1009" t="s">
        <v>3181</v>
      </c>
      <c r="N1009">
        <v>0.93472222199999999</v>
      </c>
      <c r="O1009">
        <v>0</v>
      </c>
      <c r="P1009">
        <v>14</v>
      </c>
      <c r="Q1009">
        <v>0</v>
      </c>
      <c r="R1009">
        <v>0</v>
      </c>
      <c r="S1009">
        <v>0</v>
      </c>
      <c r="T1009">
        <v>2</v>
      </c>
      <c r="U1009">
        <v>0</v>
      </c>
      <c r="V1009">
        <v>0</v>
      </c>
      <c r="W1009">
        <v>0</v>
      </c>
      <c r="X1009">
        <v>1.3601362968290069</v>
      </c>
      <c r="Y1009">
        <v>0</v>
      </c>
      <c r="Z1009">
        <v>0</v>
      </c>
      <c r="AA1009">
        <v>0</v>
      </c>
      <c r="AB1009">
        <v>8.4358276291520012E-2</v>
      </c>
      <c r="AC1009">
        <v>0</v>
      </c>
      <c r="AD1009">
        <v>0</v>
      </c>
      <c r="AE1009">
        <v>1.444494573120527</v>
      </c>
    </row>
    <row r="1010" spans="1:31" x14ac:dyDescent="0.25">
      <c r="A1010">
        <v>2229538</v>
      </c>
      <c r="B1010">
        <v>1</v>
      </c>
      <c r="C1010" t="s">
        <v>80</v>
      </c>
      <c r="D1010" t="s">
        <v>99</v>
      </c>
      <c r="E1010" t="s">
        <v>182</v>
      </c>
      <c r="F1010" t="s">
        <v>3182</v>
      </c>
      <c r="G1010" t="s">
        <v>174</v>
      </c>
      <c r="H1010" t="s">
        <v>163</v>
      </c>
      <c r="I1010" t="s">
        <v>136</v>
      </c>
      <c r="J1010" t="s">
        <v>137</v>
      </c>
      <c r="K1010" t="s">
        <v>138</v>
      </c>
      <c r="L1010" t="s">
        <v>3183</v>
      </c>
      <c r="M1010" t="s">
        <v>3184</v>
      </c>
      <c r="N1010">
        <v>1.52</v>
      </c>
      <c r="O1010">
        <v>0</v>
      </c>
      <c r="P1010">
        <v>335</v>
      </c>
      <c r="Q1010">
        <v>0</v>
      </c>
      <c r="R1010">
        <v>0</v>
      </c>
      <c r="S1010">
        <v>1</v>
      </c>
      <c r="T1010">
        <v>34</v>
      </c>
      <c r="U1010">
        <v>0</v>
      </c>
      <c r="V1010">
        <v>0</v>
      </c>
      <c r="W1010">
        <v>0</v>
      </c>
      <c r="X1010">
        <v>170.6868044513125</v>
      </c>
      <c r="Y1010">
        <v>0</v>
      </c>
      <c r="Z1010">
        <v>0</v>
      </c>
      <c r="AA1010">
        <v>5.5760371190005316</v>
      </c>
      <c r="AB1010">
        <v>71.447507584698712</v>
      </c>
      <c r="AC1010">
        <v>0</v>
      </c>
      <c r="AD1010">
        <v>0</v>
      </c>
      <c r="AE1010">
        <v>247.71034915501173</v>
      </c>
    </row>
    <row r="1011" spans="1:31" x14ac:dyDescent="0.25">
      <c r="A1011">
        <v>2229540</v>
      </c>
      <c r="B1011">
        <v>1</v>
      </c>
      <c r="C1011" t="s">
        <v>81</v>
      </c>
      <c r="D1011" t="s">
        <v>112</v>
      </c>
      <c r="E1011" t="s">
        <v>194</v>
      </c>
      <c r="F1011" t="s">
        <v>3185</v>
      </c>
      <c r="G1011" t="s">
        <v>179</v>
      </c>
      <c r="H1011" t="s">
        <v>135</v>
      </c>
      <c r="I1011" t="s">
        <v>136</v>
      </c>
      <c r="J1011" t="s">
        <v>137</v>
      </c>
      <c r="K1011" t="s">
        <v>138</v>
      </c>
      <c r="L1011" t="s">
        <v>3186</v>
      </c>
      <c r="M1011" t="s">
        <v>3187</v>
      </c>
      <c r="N1011">
        <v>1.631388888</v>
      </c>
      <c r="O1011">
        <v>0</v>
      </c>
      <c r="P1011">
        <v>113</v>
      </c>
      <c r="Q1011">
        <v>0</v>
      </c>
      <c r="R1011">
        <v>4</v>
      </c>
      <c r="S1011">
        <v>0</v>
      </c>
      <c r="T1011">
        <v>18</v>
      </c>
      <c r="U1011">
        <v>0</v>
      </c>
      <c r="V1011">
        <v>0</v>
      </c>
      <c r="W1011">
        <v>0</v>
      </c>
      <c r="X1011">
        <v>34.26952881398136</v>
      </c>
      <c r="Y1011">
        <v>0</v>
      </c>
      <c r="Z1011">
        <v>1.2807263900640768</v>
      </c>
      <c r="AA1011">
        <v>0</v>
      </c>
      <c r="AB1011">
        <v>12.899896966680043</v>
      </c>
      <c r="AC1011">
        <v>0</v>
      </c>
      <c r="AD1011">
        <v>0</v>
      </c>
      <c r="AE1011">
        <v>48.450152170725474</v>
      </c>
    </row>
    <row r="1012" spans="1:31" x14ac:dyDescent="0.25">
      <c r="A1012">
        <v>2229541</v>
      </c>
      <c r="B1012">
        <v>1</v>
      </c>
      <c r="C1012" t="s">
        <v>80</v>
      </c>
      <c r="D1012" t="s">
        <v>96</v>
      </c>
      <c r="E1012" t="s">
        <v>132</v>
      </c>
      <c r="F1012" t="s">
        <v>3188</v>
      </c>
      <c r="G1012" t="s">
        <v>191</v>
      </c>
      <c r="H1012" t="s">
        <v>135</v>
      </c>
      <c r="I1012" t="s">
        <v>136</v>
      </c>
      <c r="J1012" t="s">
        <v>137</v>
      </c>
      <c r="K1012" t="s">
        <v>138</v>
      </c>
      <c r="L1012" t="s">
        <v>3189</v>
      </c>
      <c r="M1012" t="s">
        <v>3190</v>
      </c>
      <c r="N1012">
        <v>1.226388888</v>
      </c>
      <c r="O1012">
        <v>0</v>
      </c>
      <c r="P1012">
        <v>1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0.49512305547786667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0.49512305547786667</v>
      </c>
    </row>
    <row r="1013" spans="1:31" x14ac:dyDescent="0.25">
      <c r="A1013">
        <v>2229542</v>
      </c>
      <c r="B1013">
        <v>1</v>
      </c>
      <c r="C1013" t="s">
        <v>80</v>
      </c>
      <c r="D1013" t="s">
        <v>97</v>
      </c>
      <c r="E1013" t="s">
        <v>194</v>
      </c>
      <c r="F1013" t="s">
        <v>3191</v>
      </c>
      <c r="G1013" t="s">
        <v>179</v>
      </c>
      <c r="H1013" t="s">
        <v>135</v>
      </c>
      <c r="I1013" t="s">
        <v>136</v>
      </c>
      <c r="J1013" t="s">
        <v>137</v>
      </c>
      <c r="K1013" t="s">
        <v>138</v>
      </c>
      <c r="L1013" t="s">
        <v>3192</v>
      </c>
      <c r="M1013" t="s">
        <v>3193</v>
      </c>
      <c r="N1013">
        <v>0.88305555499999999</v>
      </c>
      <c r="O1013">
        <v>0</v>
      </c>
      <c r="P1013">
        <v>110</v>
      </c>
      <c r="Q1013">
        <v>0</v>
      </c>
      <c r="R1013">
        <v>0</v>
      </c>
      <c r="S1013">
        <v>0</v>
      </c>
      <c r="T1013">
        <v>4</v>
      </c>
      <c r="U1013">
        <v>0</v>
      </c>
      <c r="V1013">
        <v>0</v>
      </c>
      <c r="W1013">
        <v>0</v>
      </c>
      <c r="X1013">
        <v>59.653343962253338</v>
      </c>
      <c r="Y1013">
        <v>0</v>
      </c>
      <c r="Z1013">
        <v>0</v>
      </c>
      <c r="AA1013">
        <v>0</v>
      </c>
      <c r="AB1013">
        <v>10.870902042881387</v>
      </c>
      <c r="AC1013">
        <v>0</v>
      </c>
      <c r="AD1013">
        <v>0</v>
      </c>
      <c r="AE1013">
        <v>70.524246005134728</v>
      </c>
    </row>
    <row r="1014" spans="1:31" x14ac:dyDescent="0.25">
      <c r="A1014">
        <v>2229547</v>
      </c>
      <c r="B1014">
        <v>1</v>
      </c>
      <c r="C1014" t="s">
        <v>80</v>
      </c>
      <c r="D1014" t="s">
        <v>84</v>
      </c>
      <c r="E1014" t="s">
        <v>194</v>
      </c>
      <c r="F1014" t="s">
        <v>3194</v>
      </c>
      <c r="G1014" t="s">
        <v>235</v>
      </c>
      <c r="H1014" t="s">
        <v>135</v>
      </c>
      <c r="I1014" t="s">
        <v>136</v>
      </c>
      <c r="J1014" t="s">
        <v>137</v>
      </c>
      <c r="K1014" t="s">
        <v>138</v>
      </c>
      <c r="L1014" t="s">
        <v>3195</v>
      </c>
      <c r="M1014" t="s">
        <v>3196</v>
      </c>
      <c r="N1014">
        <v>7.04</v>
      </c>
      <c r="O1014">
        <v>0</v>
      </c>
      <c r="P1014">
        <v>154</v>
      </c>
      <c r="Q1014">
        <v>0</v>
      </c>
      <c r="R1014">
        <v>0</v>
      </c>
      <c r="S1014">
        <v>0</v>
      </c>
      <c r="T1014">
        <v>18</v>
      </c>
      <c r="U1014">
        <v>0</v>
      </c>
      <c r="V1014">
        <v>0</v>
      </c>
      <c r="W1014">
        <v>0</v>
      </c>
      <c r="X1014">
        <v>436.63812249319824</v>
      </c>
      <c r="Y1014">
        <v>0</v>
      </c>
      <c r="Z1014">
        <v>0</v>
      </c>
      <c r="AA1014">
        <v>0</v>
      </c>
      <c r="AB1014">
        <v>137.31032147030842</v>
      </c>
      <c r="AC1014">
        <v>0</v>
      </c>
      <c r="AD1014">
        <v>0</v>
      </c>
      <c r="AE1014">
        <v>573.94844396350663</v>
      </c>
    </row>
    <row r="1015" spans="1:31" x14ac:dyDescent="0.25">
      <c r="A1015">
        <v>2229549</v>
      </c>
      <c r="B1015">
        <v>1</v>
      </c>
      <c r="C1015" t="s">
        <v>80</v>
      </c>
      <c r="D1015" t="s">
        <v>101</v>
      </c>
      <c r="E1015" t="s">
        <v>132</v>
      </c>
      <c r="F1015" t="s">
        <v>3197</v>
      </c>
      <c r="G1015" t="s">
        <v>148</v>
      </c>
      <c r="H1015" t="s">
        <v>135</v>
      </c>
      <c r="I1015" t="s">
        <v>136</v>
      </c>
      <c r="J1015" t="s">
        <v>137</v>
      </c>
      <c r="K1015" t="s">
        <v>138</v>
      </c>
      <c r="L1015" t="s">
        <v>3198</v>
      </c>
      <c r="M1015" t="s">
        <v>3199</v>
      </c>
      <c r="N1015">
        <v>3.0108333329999999</v>
      </c>
      <c r="O1015">
        <v>0</v>
      </c>
      <c r="P1015">
        <v>3</v>
      </c>
      <c r="Q1015">
        <v>0</v>
      </c>
      <c r="R1015">
        <v>0</v>
      </c>
      <c r="S1015">
        <v>0</v>
      </c>
      <c r="T1015">
        <v>1</v>
      </c>
      <c r="U1015">
        <v>0</v>
      </c>
      <c r="V1015">
        <v>0</v>
      </c>
      <c r="W1015">
        <v>0</v>
      </c>
      <c r="X1015">
        <v>4.6039349777476533</v>
      </c>
      <c r="Y1015">
        <v>0</v>
      </c>
      <c r="Z1015">
        <v>0</v>
      </c>
      <c r="AA1015">
        <v>0</v>
      </c>
      <c r="AB1015">
        <v>4.6119572522128003</v>
      </c>
      <c r="AC1015">
        <v>0</v>
      </c>
      <c r="AD1015">
        <v>0</v>
      </c>
      <c r="AE1015">
        <v>9.2158922299604527</v>
      </c>
    </row>
    <row r="1016" spans="1:31" x14ac:dyDescent="0.25">
      <c r="A1016">
        <v>2229550</v>
      </c>
      <c r="B1016">
        <v>1</v>
      </c>
      <c r="C1016" t="s">
        <v>80</v>
      </c>
      <c r="D1016" t="s">
        <v>103</v>
      </c>
      <c r="E1016" t="s">
        <v>132</v>
      </c>
      <c r="F1016" t="s">
        <v>3200</v>
      </c>
      <c r="G1016" t="s">
        <v>148</v>
      </c>
      <c r="H1016" t="s">
        <v>135</v>
      </c>
      <c r="I1016" t="s">
        <v>136</v>
      </c>
      <c r="J1016" t="s">
        <v>137</v>
      </c>
      <c r="K1016" t="s">
        <v>138</v>
      </c>
      <c r="L1016" t="s">
        <v>3201</v>
      </c>
      <c r="M1016" t="s">
        <v>3202</v>
      </c>
      <c r="N1016">
        <v>3.8008333329999999</v>
      </c>
      <c r="O1016">
        <v>0</v>
      </c>
      <c r="P1016">
        <v>9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9.3841508772183477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9.3841508772183477</v>
      </c>
    </row>
    <row r="1017" spans="1:31" x14ac:dyDescent="0.25">
      <c r="A1017">
        <v>2229551</v>
      </c>
      <c r="B1017">
        <v>1</v>
      </c>
      <c r="C1017" t="s">
        <v>80</v>
      </c>
      <c r="D1017" t="s">
        <v>96</v>
      </c>
      <c r="E1017" t="s">
        <v>194</v>
      </c>
      <c r="F1017" t="s">
        <v>2056</v>
      </c>
      <c r="G1017" t="s">
        <v>390</v>
      </c>
      <c r="H1017" t="s">
        <v>135</v>
      </c>
      <c r="I1017" t="s">
        <v>136</v>
      </c>
      <c r="J1017" t="s">
        <v>137</v>
      </c>
      <c r="K1017" t="s">
        <v>138</v>
      </c>
      <c r="L1017" t="s">
        <v>3203</v>
      </c>
      <c r="M1017" t="s">
        <v>3204</v>
      </c>
      <c r="N1017">
        <v>2.954722222</v>
      </c>
      <c r="O1017">
        <v>0</v>
      </c>
      <c r="P1017">
        <v>9</v>
      </c>
      <c r="Q1017">
        <v>0</v>
      </c>
      <c r="R1017">
        <v>2</v>
      </c>
      <c r="S1017">
        <v>0</v>
      </c>
      <c r="T1017">
        <v>3</v>
      </c>
      <c r="U1017">
        <v>0</v>
      </c>
      <c r="V1017">
        <v>0</v>
      </c>
      <c r="W1017">
        <v>0</v>
      </c>
      <c r="X1017">
        <v>13.768804205348619</v>
      </c>
      <c r="Y1017">
        <v>0</v>
      </c>
      <c r="Z1017">
        <v>12.983801626436669</v>
      </c>
      <c r="AA1017">
        <v>0</v>
      </c>
      <c r="AB1017">
        <v>16.361718398666252</v>
      </c>
      <c r="AC1017">
        <v>0</v>
      </c>
      <c r="AD1017">
        <v>0</v>
      </c>
      <c r="AE1017">
        <v>43.114324230451544</v>
      </c>
    </row>
    <row r="1018" spans="1:31" x14ac:dyDescent="0.25">
      <c r="A1018">
        <v>2229552</v>
      </c>
      <c r="B1018">
        <v>1</v>
      </c>
      <c r="C1018" t="s">
        <v>80</v>
      </c>
      <c r="D1018" t="s">
        <v>104</v>
      </c>
      <c r="E1018" t="s">
        <v>182</v>
      </c>
      <c r="F1018" t="s">
        <v>2379</v>
      </c>
      <c r="G1018" t="s">
        <v>174</v>
      </c>
      <c r="H1018" t="s">
        <v>163</v>
      </c>
      <c r="I1018" t="s">
        <v>136</v>
      </c>
      <c r="J1018" t="s">
        <v>137</v>
      </c>
      <c r="K1018" t="s">
        <v>138</v>
      </c>
      <c r="L1018" t="s">
        <v>3205</v>
      </c>
      <c r="M1018" t="s">
        <v>3206</v>
      </c>
      <c r="N1018">
        <v>8.6388887999999997E-2</v>
      </c>
      <c r="O1018">
        <v>3</v>
      </c>
      <c r="P1018">
        <v>0</v>
      </c>
      <c r="Q1018">
        <v>16</v>
      </c>
      <c r="R1018">
        <v>0</v>
      </c>
      <c r="S1018">
        <v>14</v>
      </c>
      <c r="T1018">
        <v>0</v>
      </c>
      <c r="U1018">
        <v>1</v>
      </c>
      <c r="V1018">
        <v>0</v>
      </c>
      <c r="W1018">
        <v>5.7961445750545557E-2</v>
      </c>
      <c r="X1018">
        <v>0</v>
      </c>
      <c r="Y1018">
        <v>0.34610518539337487</v>
      </c>
      <c r="Z1018">
        <v>0</v>
      </c>
      <c r="AA1018">
        <v>8.4396572442625928</v>
      </c>
      <c r="AB1018">
        <v>0</v>
      </c>
      <c r="AC1018">
        <v>1.5852127261226667</v>
      </c>
      <c r="AD1018">
        <v>0</v>
      </c>
      <c r="AE1018">
        <v>10.428936601529179</v>
      </c>
    </row>
    <row r="1019" spans="1:31" x14ac:dyDescent="0.25">
      <c r="A1019">
        <v>2229553</v>
      </c>
      <c r="B1019">
        <v>1</v>
      </c>
      <c r="C1019" t="s">
        <v>80</v>
      </c>
      <c r="D1019" t="s">
        <v>96</v>
      </c>
      <c r="E1019" t="s">
        <v>194</v>
      </c>
      <c r="F1019" t="s">
        <v>3207</v>
      </c>
      <c r="G1019" t="s">
        <v>390</v>
      </c>
      <c r="H1019" t="s">
        <v>135</v>
      </c>
      <c r="I1019" t="s">
        <v>136</v>
      </c>
      <c r="J1019" t="s">
        <v>137</v>
      </c>
      <c r="K1019" t="s">
        <v>138</v>
      </c>
      <c r="L1019" t="s">
        <v>3208</v>
      </c>
      <c r="M1019" t="s">
        <v>3209</v>
      </c>
      <c r="N1019">
        <v>3.3991666660000002</v>
      </c>
      <c r="O1019">
        <v>0</v>
      </c>
      <c r="P1019">
        <v>1</v>
      </c>
      <c r="Q1019">
        <v>0</v>
      </c>
      <c r="R1019">
        <v>1</v>
      </c>
      <c r="S1019">
        <v>0</v>
      </c>
      <c r="T1019">
        <v>1</v>
      </c>
      <c r="U1019">
        <v>0</v>
      </c>
      <c r="V1019">
        <v>0</v>
      </c>
      <c r="W1019">
        <v>0</v>
      </c>
      <c r="X1019">
        <v>0.90499212284331676</v>
      </c>
      <c r="Y1019">
        <v>0</v>
      </c>
      <c r="Z1019">
        <v>3.4591149487208077</v>
      </c>
      <c r="AA1019">
        <v>0</v>
      </c>
      <c r="AB1019">
        <v>0.14538772413161111</v>
      </c>
      <c r="AC1019">
        <v>0</v>
      </c>
      <c r="AD1019">
        <v>0</v>
      </c>
      <c r="AE1019">
        <v>4.5094947956957352</v>
      </c>
    </row>
    <row r="1020" spans="1:31" x14ac:dyDescent="0.25">
      <c r="A1020">
        <v>2229555</v>
      </c>
      <c r="B1020">
        <v>1</v>
      </c>
      <c r="C1020" t="s">
        <v>81</v>
      </c>
      <c r="D1020" t="s">
        <v>117</v>
      </c>
      <c r="E1020" t="s">
        <v>273</v>
      </c>
      <c r="F1020" t="s">
        <v>3210</v>
      </c>
      <c r="G1020" t="s">
        <v>174</v>
      </c>
      <c r="H1020" t="s">
        <v>163</v>
      </c>
      <c r="I1020" t="s">
        <v>136</v>
      </c>
      <c r="J1020" t="s">
        <v>137</v>
      </c>
      <c r="K1020" t="s">
        <v>138</v>
      </c>
      <c r="L1020" t="s">
        <v>3211</v>
      </c>
      <c r="M1020" t="s">
        <v>3212</v>
      </c>
      <c r="N1020">
        <v>0.22027777700000001</v>
      </c>
      <c r="O1020">
        <v>0</v>
      </c>
      <c r="P1020">
        <v>328</v>
      </c>
      <c r="Q1020">
        <v>36</v>
      </c>
      <c r="R1020">
        <v>39</v>
      </c>
      <c r="S1020">
        <v>5</v>
      </c>
      <c r="T1020">
        <v>27</v>
      </c>
      <c r="U1020">
        <v>1</v>
      </c>
      <c r="V1020">
        <v>0</v>
      </c>
      <c r="W1020">
        <v>0</v>
      </c>
      <c r="X1020">
        <v>10.383651433246666</v>
      </c>
      <c r="Y1020">
        <v>8.5679121958013393</v>
      </c>
      <c r="Z1020">
        <v>1.2373255004535089</v>
      </c>
      <c r="AA1020">
        <v>30.079048251021671</v>
      </c>
      <c r="AB1020">
        <v>5.215614603850935</v>
      </c>
      <c r="AC1020">
        <v>10.99637646040917</v>
      </c>
      <c r="AD1020">
        <v>0</v>
      </c>
      <c r="AE1020">
        <v>66.479928444783283</v>
      </c>
    </row>
    <row r="1021" spans="1:31" x14ac:dyDescent="0.25">
      <c r="A1021">
        <v>2229556</v>
      </c>
      <c r="B1021">
        <v>1</v>
      </c>
      <c r="C1021" t="s">
        <v>80</v>
      </c>
      <c r="D1021" t="s">
        <v>95</v>
      </c>
      <c r="E1021" t="s">
        <v>405</v>
      </c>
      <c r="F1021" t="s">
        <v>2249</v>
      </c>
      <c r="G1021" t="s">
        <v>174</v>
      </c>
      <c r="H1021" t="s">
        <v>163</v>
      </c>
      <c r="I1021" t="s">
        <v>136</v>
      </c>
      <c r="J1021" t="s">
        <v>137</v>
      </c>
      <c r="K1021" t="s">
        <v>138</v>
      </c>
      <c r="L1021" t="s">
        <v>3213</v>
      </c>
      <c r="M1021" t="s">
        <v>3214</v>
      </c>
      <c r="N1021">
        <v>1.253055555</v>
      </c>
      <c r="O1021">
        <v>7</v>
      </c>
      <c r="P1021">
        <v>642</v>
      </c>
      <c r="Q1021">
        <v>2</v>
      </c>
      <c r="R1021">
        <v>13</v>
      </c>
      <c r="S1021">
        <v>17</v>
      </c>
      <c r="T1021">
        <v>62</v>
      </c>
      <c r="U1021">
        <v>2</v>
      </c>
      <c r="V1021">
        <v>0</v>
      </c>
      <c r="W1021">
        <v>37.758838139122084</v>
      </c>
      <c r="X1021">
        <v>241.82299696656321</v>
      </c>
      <c r="Y1021">
        <v>1.5625611916207223</v>
      </c>
      <c r="Z1021">
        <v>6.9481516406530508</v>
      </c>
      <c r="AA1021">
        <v>83.988428863626325</v>
      </c>
      <c r="AB1021">
        <v>100.47261907051914</v>
      </c>
      <c r="AC1021">
        <v>342.01580237299976</v>
      </c>
      <c r="AD1021">
        <v>0</v>
      </c>
      <c r="AE1021">
        <v>814.56939824510437</v>
      </c>
    </row>
    <row r="1022" spans="1:31" x14ac:dyDescent="0.25">
      <c r="A1022">
        <v>2229557</v>
      </c>
      <c r="B1022">
        <v>1</v>
      </c>
      <c r="C1022" t="s">
        <v>80</v>
      </c>
      <c r="D1022" t="s">
        <v>100</v>
      </c>
      <c r="E1022" t="s">
        <v>177</v>
      </c>
      <c r="F1022" t="s">
        <v>3215</v>
      </c>
      <c r="G1022" t="s">
        <v>179</v>
      </c>
      <c r="H1022" t="s">
        <v>135</v>
      </c>
      <c r="I1022" t="s">
        <v>136</v>
      </c>
      <c r="J1022" t="s">
        <v>137</v>
      </c>
      <c r="K1022" t="s">
        <v>138</v>
      </c>
      <c r="L1022" t="s">
        <v>3216</v>
      </c>
      <c r="M1022" t="s">
        <v>3217</v>
      </c>
      <c r="N1022">
        <v>0.574722222</v>
      </c>
      <c r="O1022">
        <v>0</v>
      </c>
      <c r="P1022">
        <v>19</v>
      </c>
      <c r="Q1022">
        <v>0</v>
      </c>
      <c r="R1022">
        <v>0</v>
      </c>
      <c r="S1022">
        <v>0</v>
      </c>
      <c r="T1022">
        <v>3</v>
      </c>
      <c r="U1022">
        <v>0</v>
      </c>
      <c r="V1022">
        <v>0</v>
      </c>
      <c r="W1022">
        <v>0</v>
      </c>
      <c r="X1022">
        <v>5.7870996986162444</v>
      </c>
      <c r="Y1022">
        <v>0</v>
      </c>
      <c r="Z1022">
        <v>0</v>
      </c>
      <c r="AA1022">
        <v>0</v>
      </c>
      <c r="AB1022">
        <v>1.1477660014791666</v>
      </c>
      <c r="AC1022">
        <v>0</v>
      </c>
      <c r="AD1022">
        <v>0</v>
      </c>
      <c r="AE1022">
        <v>6.9348657000954113</v>
      </c>
    </row>
    <row r="1023" spans="1:31" x14ac:dyDescent="0.25">
      <c r="A1023">
        <v>2229558</v>
      </c>
      <c r="B1023">
        <v>1</v>
      </c>
      <c r="C1023" t="s">
        <v>80</v>
      </c>
      <c r="D1023" t="s">
        <v>99</v>
      </c>
      <c r="E1023" t="s">
        <v>273</v>
      </c>
      <c r="F1023" t="s">
        <v>3218</v>
      </c>
      <c r="G1023" t="s">
        <v>174</v>
      </c>
      <c r="H1023" t="s">
        <v>163</v>
      </c>
      <c r="I1023" t="s">
        <v>136</v>
      </c>
      <c r="J1023" t="s">
        <v>137</v>
      </c>
      <c r="K1023" t="s">
        <v>138</v>
      </c>
      <c r="L1023" t="s">
        <v>3219</v>
      </c>
      <c r="M1023" t="s">
        <v>3220</v>
      </c>
      <c r="N1023">
        <v>7.1666666000000004E-2</v>
      </c>
      <c r="O1023">
        <v>4</v>
      </c>
      <c r="P1023">
        <v>842</v>
      </c>
      <c r="Q1023">
        <v>1</v>
      </c>
      <c r="R1023">
        <v>38</v>
      </c>
      <c r="S1023">
        <v>3</v>
      </c>
      <c r="T1023">
        <v>76</v>
      </c>
      <c r="U1023">
        <v>0</v>
      </c>
      <c r="V1023">
        <v>1</v>
      </c>
      <c r="W1023">
        <v>2.9526365956277405</v>
      </c>
      <c r="X1023">
        <v>17.148596897969952</v>
      </c>
      <c r="Y1023">
        <v>1.9076515497900001E-2</v>
      </c>
      <c r="Z1023">
        <v>0.28556419826165008</v>
      </c>
      <c r="AA1023">
        <v>0.22585998513483335</v>
      </c>
      <c r="AB1023">
        <v>4.5964074993344202</v>
      </c>
      <c r="AC1023">
        <v>0</v>
      </c>
      <c r="AD1023">
        <v>0.34719468230934669</v>
      </c>
      <c r="AE1023">
        <v>25.575336374135841</v>
      </c>
    </row>
    <row r="1024" spans="1:31" x14ac:dyDescent="0.25">
      <c r="A1024">
        <v>2229565</v>
      </c>
      <c r="B1024">
        <v>1</v>
      </c>
      <c r="C1024" t="s">
        <v>80</v>
      </c>
      <c r="D1024" t="s">
        <v>82</v>
      </c>
      <c r="E1024" t="s">
        <v>132</v>
      </c>
      <c r="F1024" t="s">
        <v>3221</v>
      </c>
      <c r="G1024" t="s">
        <v>148</v>
      </c>
      <c r="H1024" t="s">
        <v>135</v>
      </c>
      <c r="I1024" t="s">
        <v>136</v>
      </c>
      <c r="J1024" t="s">
        <v>137</v>
      </c>
      <c r="K1024" t="s">
        <v>138</v>
      </c>
      <c r="L1024" t="s">
        <v>3222</v>
      </c>
      <c r="M1024" t="s">
        <v>3223</v>
      </c>
      <c r="N1024">
        <v>4.6038888880000002</v>
      </c>
      <c r="O1024">
        <v>0</v>
      </c>
      <c r="P1024">
        <v>5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4.6028697076744267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4.6028697076744267</v>
      </c>
    </row>
    <row r="1025" spans="1:31" x14ac:dyDescent="0.25">
      <c r="A1025">
        <v>2229571</v>
      </c>
      <c r="B1025">
        <v>1</v>
      </c>
      <c r="C1025" t="s">
        <v>80</v>
      </c>
      <c r="D1025" t="s">
        <v>99</v>
      </c>
      <c r="E1025" t="s">
        <v>273</v>
      </c>
      <c r="F1025" t="s">
        <v>561</v>
      </c>
      <c r="G1025" t="s">
        <v>174</v>
      </c>
      <c r="H1025" t="s">
        <v>163</v>
      </c>
      <c r="I1025" t="s">
        <v>136</v>
      </c>
      <c r="J1025" t="s">
        <v>137</v>
      </c>
      <c r="K1025" t="s">
        <v>138</v>
      </c>
      <c r="L1025" t="s">
        <v>3224</v>
      </c>
      <c r="M1025" t="s">
        <v>3225</v>
      </c>
      <c r="N1025">
        <v>4.28</v>
      </c>
      <c r="O1025">
        <v>0</v>
      </c>
      <c r="P1025">
        <v>0</v>
      </c>
      <c r="Q1025">
        <v>0</v>
      </c>
      <c r="R1025">
        <v>0</v>
      </c>
      <c r="S1025">
        <v>8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830.41200880627389</v>
      </c>
      <c r="AB1025">
        <v>0</v>
      </c>
      <c r="AC1025">
        <v>0</v>
      </c>
      <c r="AD1025">
        <v>0</v>
      </c>
      <c r="AE1025">
        <v>830.41200880627389</v>
      </c>
    </row>
    <row r="1026" spans="1:31" x14ac:dyDescent="0.25">
      <c r="A1026">
        <v>2229580</v>
      </c>
      <c r="B1026">
        <v>1</v>
      </c>
      <c r="C1026" t="s">
        <v>80</v>
      </c>
      <c r="D1026" t="s">
        <v>92</v>
      </c>
      <c r="E1026" t="s">
        <v>182</v>
      </c>
      <c r="F1026" t="s">
        <v>3226</v>
      </c>
      <c r="G1026" t="s">
        <v>2631</v>
      </c>
      <c r="H1026" t="s">
        <v>163</v>
      </c>
      <c r="I1026" t="s">
        <v>136</v>
      </c>
      <c r="J1026" t="s">
        <v>137</v>
      </c>
      <c r="K1026" t="s">
        <v>138</v>
      </c>
      <c r="L1026" t="s">
        <v>3227</v>
      </c>
      <c r="M1026" t="s">
        <v>3228</v>
      </c>
      <c r="N1026">
        <v>0.52249999999999996</v>
      </c>
      <c r="O1026">
        <v>0</v>
      </c>
      <c r="P1026">
        <v>59</v>
      </c>
      <c r="Q1026">
        <v>0</v>
      </c>
      <c r="R1026">
        <v>0</v>
      </c>
      <c r="S1026">
        <v>0</v>
      </c>
      <c r="T1026">
        <v>3</v>
      </c>
      <c r="U1026">
        <v>0</v>
      </c>
      <c r="V1026">
        <v>0</v>
      </c>
      <c r="W1026">
        <v>0</v>
      </c>
      <c r="X1026">
        <v>18.084868567681447</v>
      </c>
      <c r="Y1026">
        <v>0</v>
      </c>
      <c r="Z1026">
        <v>0</v>
      </c>
      <c r="AA1026">
        <v>0</v>
      </c>
      <c r="AB1026">
        <v>1.0459781824384202</v>
      </c>
      <c r="AC1026">
        <v>0</v>
      </c>
      <c r="AD1026">
        <v>0</v>
      </c>
      <c r="AE1026">
        <v>19.130846750119868</v>
      </c>
    </row>
    <row r="1027" spans="1:31" x14ac:dyDescent="0.25">
      <c r="A1027">
        <v>2229581</v>
      </c>
      <c r="B1027">
        <v>1</v>
      </c>
      <c r="C1027" t="s">
        <v>80</v>
      </c>
      <c r="D1027" t="s">
        <v>90</v>
      </c>
      <c r="E1027" t="s">
        <v>194</v>
      </c>
      <c r="F1027" t="s">
        <v>3229</v>
      </c>
      <c r="G1027" t="s">
        <v>465</v>
      </c>
      <c r="H1027" t="s">
        <v>135</v>
      </c>
      <c r="I1027" t="s">
        <v>136</v>
      </c>
      <c r="J1027" t="s">
        <v>137</v>
      </c>
      <c r="K1027" t="s">
        <v>138</v>
      </c>
      <c r="L1027" t="s">
        <v>3230</v>
      </c>
      <c r="M1027" t="s">
        <v>3231</v>
      </c>
      <c r="N1027">
        <v>1.030277777</v>
      </c>
      <c r="O1027">
        <v>0</v>
      </c>
      <c r="P1027">
        <v>155</v>
      </c>
      <c r="Q1027">
        <v>0</v>
      </c>
      <c r="R1027">
        <v>0</v>
      </c>
      <c r="S1027">
        <v>0</v>
      </c>
      <c r="T1027">
        <v>2</v>
      </c>
      <c r="U1027">
        <v>0</v>
      </c>
      <c r="V1027">
        <v>0</v>
      </c>
      <c r="W1027">
        <v>0</v>
      </c>
      <c r="X1027">
        <v>63.691949917867774</v>
      </c>
      <c r="Y1027">
        <v>0</v>
      </c>
      <c r="Z1027">
        <v>0</v>
      </c>
      <c r="AA1027">
        <v>0</v>
      </c>
      <c r="AB1027">
        <v>0.16905456197993998</v>
      </c>
      <c r="AC1027">
        <v>0</v>
      </c>
      <c r="AD1027">
        <v>0</v>
      </c>
      <c r="AE1027">
        <v>63.861004479847715</v>
      </c>
    </row>
    <row r="1028" spans="1:31" x14ac:dyDescent="0.25">
      <c r="A1028">
        <v>2229582</v>
      </c>
      <c r="B1028">
        <v>1</v>
      </c>
      <c r="C1028" t="s">
        <v>81</v>
      </c>
      <c r="D1028" t="s">
        <v>112</v>
      </c>
      <c r="E1028" t="s">
        <v>273</v>
      </c>
      <c r="F1028" t="s">
        <v>2106</v>
      </c>
      <c r="G1028" t="s">
        <v>174</v>
      </c>
      <c r="H1028" t="s">
        <v>163</v>
      </c>
      <c r="I1028" t="s">
        <v>136</v>
      </c>
      <c r="J1028" t="s">
        <v>137</v>
      </c>
      <c r="K1028" t="s">
        <v>138</v>
      </c>
      <c r="L1028" t="s">
        <v>3232</v>
      </c>
      <c r="M1028" t="s">
        <v>3233</v>
      </c>
      <c r="N1028">
        <v>0.38527777699999999</v>
      </c>
      <c r="O1028">
        <v>1</v>
      </c>
      <c r="P1028">
        <v>5003</v>
      </c>
      <c r="Q1028">
        <v>672</v>
      </c>
      <c r="R1028">
        <v>771</v>
      </c>
      <c r="S1028">
        <v>82</v>
      </c>
      <c r="T1028">
        <v>902</v>
      </c>
      <c r="U1028">
        <v>13</v>
      </c>
      <c r="V1028">
        <v>8</v>
      </c>
      <c r="W1028">
        <v>2.4094395612023332E-2</v>
      </c>
      <c r="X1028">
        <v>337.38315525934729</v>
      </c>
      <c r="Y1028">
        <v>44.9572166358179</v>
      </c>
      <c r="Z1028">
        <v>34.977754132142124</v>
      </c>
      <c r="AA1028">
        <v>144.09369270604708</v>
      </c>
      <c r="AB1028">
        <v>180.9820013655027</v>
      </c>
      <c r="AC1028">
        <v>285.65598637812724</v>
      </c>
      <c r="AD1028">
        <v>90.326521652417412</v>
      </c>
      <c r="AE1028">
        <v>1118.4004225250137</v>
      </c>
    </row>
    <row r="1029" spans="1:31" x14ac:dyDescent="0.25">
      <c r="A1029">
        <v>2229583</v>
      </c>
      <c r="B1029">
        <v>1</v>
      </c>
      <c r="C1029" t="s">
        <v>80</v>
      </c>
      <c r="D1029" t="s">
        <v>99</v>
      </c>
      <c r="E1029" t="s">
        <v>132</v>
      </c>
      <c r="F1029" t="s">
        <v>3234</v>
      </c>
      <c r="G1029" t="s">
        <v>148</v>
      </c>
      <c r="H1029" t="s">
        <v>135</v>
      </c>
      <c r="I1029" t="s">
        <v>136</v>
      </c>
      <c r="J1029" t="s">
        <v>137</v>
      </c>
      <c r="K1029" t="s">
        <v>138</v>
      </c>
      <c r="L1029" t="s">
        <v>3235</v>
      </c>
      <c r="M1029" t="s">
        <v>3236</v>
      </c>
      <c r="N1029">
        <v>7.602777777</v>
      </c>
      <c r="O1029">
        <v>0</v>
      </c>
      <c r="P1029">
        <v>1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5.9721192704444441E-4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5.9721192704444441E-4</v>
      </c>
    </row>
    <row r="1030" spans="1:31" x14ac:dyDescent="0.25">
      <c r="A1030">
        <v>2229587</v>
      </c>
      <c r="B1030">
        <v>1</v>
      </c>
      <c r="C1030" t="s">
        <v>80</v>
      </c>
      <c r="D1030" t="s">
        <v>82</v>
      </c>
      <c r="E1030" t="s">
        <v>132</v>
      </c>
      <c r="F1030" t="s">
        <v>3237</v>
      </c>
      <c r="G1030" t="s">
        <v>148</v>
      </c>
      <c r="H1030" t="s">
        <v>135</v>
      </c>
      <c r="I1030" t="s">
        <v>136</v>
      </c>
      <c r="J1030" t="s">
        <v>137</v>
      </c>
      <c r="K1030" t="s">
        <v>138</v>
      </c>
      <c r="L1030" t="s">
        <v>3238</v>
      </c>
      <c r="M1030" t="s">
        <v>3239</v>
      </c>
      <c r="N1030">
        <v>2.923611111</v>
      </c>
      <c r="O1030">
        <v>0</v>
      </c>
      <c r="P1030">
        <v>2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1.8159771372319222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1.8159771372319222</v>
      </c>
    </row>
    <row r="1031" spans="1:31" x14ac:dyDescent="0.25">
      <c r="A1031">
        <v>2229592</v>
      </c>
      <c r="B1031">
        <v>1</v>
      </c>
      <c r="C1031" t="s">
        <v>80</v>
      </c>
      <c r="D1031" t="s">
        <v>85</v>
      </c>
      <c r="E1031" t="s">
        <v>132</v>
      </c>
      <c r="F1031" t="s">
        <v>3240</v>
      </c>
      <c r="G1031" t="s">
        <v>179</v>
      </c>
      <c r="H1031" t="s">
        <v>135</v>
      </c>
      <c r="I1031" t="s">
        <v>136</v>
      </c>
      <c r="J1031" t="s">
        <v>137</v>
      </c>
      <c r="K1031" t="s">
        <v>138</v>
      </c>
      <c r="L1031" t="s">
        <v>3241</v>
      </c>
      <c r="M1031" t="s">
        <v>3242</v>
      </c>
      <c r="N1031">
        <v>1.3347222219999999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1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10.152596844834079</v>
      </c>
      <c r="AC1031">
        <v>0</v>
      </c>
      <c r="AD1031">
        <v>0</v>
      </c>
      <c r="AE1031">
        <v>10.152596844834079</v>
      </c>
    </row>
    <row r="1032" spans="1:31" x14ac:dyDescent="0.25">
      <c r="A1032">
        <v>2229595</v>
      </c>
      <c r="B1032">
        <v>1</v>
      </c>
      <c r="C1032" t="s">
        <v>81</v>
      </c>
      <c r="D1032" t="s">
        <v>112</v>
      </c>
      <c r="E1032" t="s">
        <v>273</v>
      </c>
      <c r="F1032" t="s">
        <v>3243</v>
      </c>
      <c r="G1032" t="s">
        <v>174</v>
      </c>
      <c r="H1032" t="s">
        <v>163</v>
      </c>
      <c r="I1032" t="s">
        <v>136</v>
      </c>
      <c r="J1032" t="s">
        <v>137</v>
      </c>
      <c r="K1032" t="s">
        <v>138</v>
      </c>
      <c r="L1032" t="s">
        <v>3244</v>
      </c>
      <c r="M1032" t="s">
        <v>3245</v>
      </c>
      <c r="N1032">
        <v>0.124444444</v>
      </c>
      <c r="O1032">
        <v>0</v>
      </c>
      <c r="P1032">
        <v>0</v>
      </c>
      <c r="Q1032">
        <v>0</v>
      </c>
      <c r="R1032">
        <v>0</v>
      </c>
      <c r="S1032">
        <v>1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30.062245884623934</v>
      </c>
      <c r="AB1032">
        <v>0</v>
      </c>
      <c r="AC1032">
        <v>0</v>
      </c>
      <c r="AD1032">
        <v>0</v>
      </c>
      <c r="AE1032">
        <v>30.062245884623934</v>
      </c>
    </row>
    <row r="1033" spans="1:31" x14ac:dyDescent="0.25">
      <c r="A1033">
        <v>2229596</v>
      </c>
      <c r="B1033">
        <v>1</v>
      </c>
      <c r="C1033" t="s">
        <v>80</v>
      </c>
      <c r="D1033" t="s">
        <v>99</v>
      </c>
      <c r="E1033" t="s">
        <v>177</v>
      </c>
      <c r="F1033" t="s">
        <v>3246</v>
      </c>
      <c r="G1033" t="s">
        <v>885</v>
      </c>
      <c r="H1033" t="s">
        <v>135</v>
      </c>
      <c r="I1033" t="s">
        <v>136</v>
      </c>
      <c r="J1033" t="s">
        <v>137</v>
      </c>
      <c r="K1033" t="s">
        <v>138</v>
      </c>
      <c r="L1033" t="s">
        <v>3247</v>
      </c>
      <c r="M1033" t="s">
        <v>3248</v>
      </c>
      <c r="N1033">
        <v>5.4127777769999996</v>
      </c>
      <c r="O1033">
        <v>0</v>
      </c>
      <c r="P1033">
        <v>12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13.177394812418902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13.177394812418902</v>
      </c>
    </row>
    <row r="1034" spans="1:31" x14ac:dyDescent="0.25">
      <c r="A1034">
        <v>2229598</v>
      </c>
      <c r="B1034">
        <v>1</v>
      </c>
      <c r="C1034" t="s">
        <v>80</v>
      </c>
      <c r="D1034" t="s">
        <v>83</v>
      </c>
      <c r="E1034" t="s">
        <v>132</v>
      </c>
      <c r="F1034" t="s">
        <v>3249</v>
      </c>
      <c r="G1034" t="s">
        <v>148</v>
      </c>
      <c r="H1034" t="s">
        <v>135</v>
      </c>
      <c r="I1034" t="s">
        <v>136</v>
      </c>
      <c r="J1034" t="s">
        <v>137</v>
      </c>
      <c r="K1034" t="s">
        <v>138</v>
      </c>
      <c r="L1034" t="s">
        <v>3250</v>
      </c>
      <c r="M1034" t="s">
        <v>3251</v>
      </c>
      <c r="N1034">
        <v>1.6019444439999999</v>
      </c>
      <c r="O1034">
        <v>0</v>
      </c>
      <c r="P1034">
        <v>3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2.0121488755070738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2.0121488755070738</v>
      </c>
    </row>
    <row r="1035" spans="1:31" x14ac:dyDescent="0.25">
      <c r="A1035">
        <v>2229599</v>
      </c>
      <c r="B1035">
        <v>1</v>
      </c>
      <c r="C1035" t="s">
        <v>81</v>
      </c>
      <c r="D1035" t="s">
        <v>112</v>
      </c>
      <c r="E1035" t="s">
        <v>273</v>
      </c>
      <c r="F1035" t="s">
        <v>3252</v>
      </c>
      <c r="G1035" t="s">
        <v>174</v>
      </c>
      <c r="H1035" t="s">
        <v>163</v>
      </c>
      <c r="I1035" t="s">
        <v>136</v>
      </c>
      <c r="J1035" t="s">
        <v>137</v>
      </c>
      <c r="K1035" t="s">
        <v>138</v>
      </c>
      <c r="L1035" t="s">
        <v>3253</v>
      </c>
      <c r="M1035" t="s">
        <v>3254</v>
      </c>
      <c r="N1035">
        <v>5.7777777000000002E-2</v>
      </c>
      <c r="O1035">
        <v>0</v>
      </c>
      <c r="P1035">
        <v>0</v>
      </c>
      <c r="Q1035">
        <v>0</v>
      </c>
      <c r="R1035">
        <v>0</v>
      </c>
      <c r="S1035">
        <v>1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28.003641068451127</v>
      </c>
      <c r="AB1035">
        <v>0</v>
      </c>
      <c r="AC1035">
        <v>0</v>
      </c>
      <c r="AD1035">
        <v>0</v>
      </c>
      <c r="AE1035">
        <v>28.003641068451127</v>
      </c>
    </row>
    <row r="1036" spans="1:31" x14ac:dyDescent="0.25">
      <c r="A1036">
        <v>2229601</v>
      </c>
      <c r="B1036">
        <v>1</v>
      </c>
      <c r="C1036" t="s">
        <v>80</v>
      </c>
      <c r="D1036" t="s">
        <v>96</v>
      </c>
      <c r="E1036" t="s">
        <v>194</v>
      </c>
      <c r="F1036" t="s">
        <v>3255</v>
      </c>
      <c r="G1036" t="s">
        <v>472</v>
      </c>
      <c r="H1036" t="s">
        <v>135</v>
      </c>
      <c r="I1036" t="s">
        <v>136</v>
      </c>
      <c r="J1036" t="s">
        <v>137</v>
      </c>
      <c r="K1036" t="s">
        <v>138</v>
      </c>
      <c r="L1036" t="s">
        <v>3256</v>
      </c>
      <c r="M1036" t="s">
        <v>3257</v>
      </c>
      <c r="N1036">
        <v>3.2397222220000002</v>
      </c>
      <c r="O1036">
        <v>0</v>
      </c>
      <c r="P1036">
        <v>2</v>
      </c>
      <c r="Q1036">
        <v>0</v>
      </c>
      <c r="R1036">
        <v>1</v>
      </c>
      <c r="S1036">
        <v>0</v>
      </c>
      <c r="T1036">
        <v>4</v>
      </c>
      <c r="U1036">
        <v>0</v>
      </c>
      <c r="V1036">
        <v>0</v>
      </c>
      <c r="W1036">
        <v>0</v>
      </c>
      <c r="X1036">
        <v>0.18339584205427337</v>
      </c>
      <c r="Y1036">
        <v>0</v>
      </c>
      <c r="Z1036">
        <v>11.108555336110539</v>
      </c>
      <c r="AA1036">
        <v>0</v>
      </c>
      <c r="AB1036">
        <v>36.73432634468314</v>
      </c>
      <c r="AC1036">
        <v>0</v>
      </c>
      <c r="AD1036">
        <v>0</v>
      </c>
      <c r="AE1036">
        <v>48.026277522847948</v>
      </c>
    </row>
    <row r="1037" spans="1:31" x14ac:dyDescent="0.25">
      <c r="A1037">
        <v>2229602</v>
      </c>
      <c r="B1037">
        <v>1</v>
      </c>
      <c r="C1037" t="s">
        <v>81</v>
      </c>
      <c r="D1037" t="s">
        <v>112</v>
      </c>
      <c r="E1037" t="s">
        <v>405</v>
      </c>
      <c r="F1037" t="s">
        <v>3258</v>
      </c>
      <c r="G1037" t="s">
        <v>174</v>
      </c>
      <c r="H1037" t="s">
        <v>163</v>
      </c>
      <c r="I1037" t="s">
        <v>136</v>
      </c>
      <c r="J1037" t="s">
        <v>137</v>
      </c>
      <c r="K1037" t="s">
        <v>138</v>
      </c>
      <c r="L1037" t="s">
        <v>3259</v>
      </c>
      <c r="M1037" t="s">
        <v>3260</v>
      </c>
      <c r="N1037">
        <v>0.82138888799999998</v>
      </c>
      <c r="O1037">
        <v>14</v>
      </c>
      <c r="P1037">
        <v>8729</v>
      </c>
      <c r="Q1037">
        <v>425</v>
      </c>
      <c r="R1037">
        <v>1901</v>
      </c>
      <c r="S1037">
        <v>92</v>
      </c>
      <c r="T1037">
        <v>861</v>
      </c>
      <c r="U1037">
        <v>12</v>
      </c>
      <c r="V1037">
        <v>6</v>
      </c>
      <c r="W1037">
        <v>1.6320838360927823</v>
      </c>
      <c r="X1037">
        <v>1186.3026385281901</v>
      </c>
      <c r="Y1037">
        <v>123.98633263274007</v>
      </c>
      <c r="Z1037">
        <v>207.28967099837769</v>
      </c>
      <c r="AA1037">
        <v>1000.8949716698714</v>
      </c>
      <c r="AB1037">
        <v>418.06238893566848</v>
      </c>
      <c r="AC1037">
        <v>544.33787291671456</v>
      </c>
      <c r="AD1037">
        <v>326.95365363396877</v>
      </c>
      <c r="AE1037">
        <v>3809.4596131516241</v>
      </c>
    </row>
    <row r="1038" spans="1:31" x14ac:dyDescent="0.25">
      <c r="A1038">
        <v>2229606</v>
      </c>
      <c r="B1038">
        <v>1</v>
      </c>
      <c r="C1038" t="s">
        <v>81</v>
      </c>
      <c r="D1038" t="s">
        <v>128</v>
      </c>
      <c r="E1038" t="s">
        <v>194</v>
      </c>
      <c r="F1038" t="s">
        <v>3261</v>
      </c>
      <c r="G1038" t="s">
        <v>196</v>
      </c>
      <c r="H1038" t="s">
        <v>135</v>
      </c>
      <c r="I1038" t="s">
        <v>136</v>
      </c>
      <c r="J1038" t="s">
        <v>137</v>
      </c>
      <c r="K1038" t="s">
        <v>144</v>
      </c>
      <c r="L1038" t="s">
        <v>3262</v>
      </c>
      <c r="M1038" t="s">
        <v>3263</v>
      </c>
      <c r="N1038">
        <v>3.781825</v>
      </c>
      <c r="O1038">
        <v>0</v>
      </c>
      <c r="P1038">
        <v>92</v>
      </c>
      <c r="Q1038">
        <v>0</v>
      </c>
      <c r="R1038">
        <v>0</v>
      </c>
      <c r="S1038">
        <v>0</v>
      </c>
      <c r="T1038">
        <v>3</v>
      </c>
      <c r="U1038">
        <v>0</v>
      </c>
      <c r="V1038">
        <v>0</v>
      </c>
      <c r="W1038">
        <v>0</v>
      </c>
      <c r="X1038">
        <v>82.205963460766554</v>
      </c>
      <c r="Y1038">
        <v>0</v>
      </c>
      <c r="Z1038">
        <v>0</v>
      </c>
      <c r="AA1038">
        <v>0</v>
      </c>
      <c r="AB1038">
        <v>10.787581329319622</v>
      </c>
      <c r="AC1038">
        <v>0</v>
      </c>
      <c r="AD1038">
        <v>0</v>
      </c>
      <c r="AE1038">
        <v>92.993544790086176</v>
      </c>
    </row>
    <row r="1039" spans="1:31" x14ac:dyDescent="0.25">
      <c r="A1039">
        <v>2229608</v>
      </c>
      <c r="B1039">
        <v>1</v>
      </c>
      <c r="C1039" t="s">
        <v>81</v>
      </c>
      <c r="D1039" t="s">
        <v>123</v>
      </c>
      <c r="E1039" t="s">
        <v>194</v>
      </c>
      <c r="F1039" t="s">
        <v>3264</v>
      </c>
      <c r="G1039" t="s">
        <v>179</v>
      </c>
      <c r="H1039" t="s">
        <v>135</v>
      </c>
      <c r="I1039" t="s">
        <v>136</v>
      </c>
      <c r="J1039" t="s">
        <v>137</v>
      </c>
      <c r="K1039" t="s">
        <v>138</v>
      </c>
      <c r="L1039" t="s">
        <v>3265</v>
      </c>
      <c r="M1039" t="s">
        <v>3266</v>
      </c>
      <c r="N1039">
        <v>0.92222222200000004</v>
      </c>
      <c r="O1039">
        <v>0</v>
      </c>
      <c r="P1039">
        <v>186</v>
      </c>
      <c r="Q1039">
        <v>0</v>
      </c>
      <c r="R1039">
        <v>0</v>
      </c>
      <c r="S1039">
        <v>0</v>
      </c>
      <c r="T1039">
        <v>12</v>
      </c>
      <c r="U1039">
        <v>0</v>
      </c>
      <c r="V1039">
        <v>0</v>
      </c>
      <c r="W1039">
        <v>0</v>
      </c>
      <c r="X1039">
        <v>42.585541335686663</v>
      </c>
      <c r="Y1039">
        <v>0</v>
      </c>
      <c r="Z1039">
        <v>0</v>
      </c>
      <c r="AA1039">
        <v>0</v>
      </c>
      <c r="AB1039">
        <v>4.8882241621288003</v>
      </c>
      <c r="AC1039">
        <v>0</v>
      </c>
      <c r="AD1039">
        <v>0</v>
      </c>
      <c r="AE1039">
        <v>47.473765497815464</v>
      </c>
    </row>
    <row r="1040" spans="1:31" x14ac:dyDescent="0.25">
      <c r="A1040">
        <v>2229609</v>
      </c>
      <c r="B1040">
        <v>1</v>
      </c>
      <c r="C1040" t="s">
        <v>81</v>
      </c>
      <c r="D1040" t="s">
        <v>113</v>
      </c>
      <c r="E1040" t="s">
        <v>141</v>
      </c>
      <c r="F1040" t="s">
        <v>3040</v>
      </c>
      <c r="G1040" t="s">
        <v>143</v>
      </c>
      <c r="H1040" t="s">
        <v>135</v>
      </c>
      <c r="I1040" t="s">
        <v>136</v>
      </c>
      <c r="J1040" t="s">
        <v>137</v>
      </c>
      <c r="K1040" t="s">
        <v>144</v>
      </c>
      <c r="L1040" t="s">
        <v>3267</v>
      </c>
      <c r="M1040" t="s">
        <v>3268</v>
      </c>
      <c r="N1040">
        <v>4.0755555550000002</v>
      </c>
      <c r="O1040">
        <v>0</v>
      </c>
      <c r="P1040">
        <v>35</v>
      </c>
      <c r="Q1040">
        <v>0</v>
      </c>
      <c r="R1040">
        <v>24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19.083086797562743</v>
      </c>
      <c r="Y1040">
        <v>0</v>
      </c>
      <c r="Z1040">
        <v>21.495797682842397</v>
      </c>
      <c r="AA1040">
        <v>0</v>
      </c>
      <c r="AB1040">
        <v>0</v>
      </c>
      <c r="AC1040">
        <v>0</v>
      </c>
      <c r="AD1040">
        <v>0</v>
      </c>
      <c r="AE1040">
        <v>40.578884480405137</v>
      </c>
    </row>
    <row r="1041" spans="1:31" x14ac:dyDescent="0.25">
      <c r="A1041">
        <v>2229610</v>
      </c>
      <c r="B1041">
        <v>1</v>
      </c>
      <c r="C1041" t="s">
        <v>81</v>
      </c>
      <c r="D1041" t="s">
        <v>123</v>
      </c>
      <c r="E1041" t="s">
        <v>132</v>
      </c>
      <c r="F1041" t="s">
        <v>3269</v>
      </c>
      <c r="G1041" t="s">
        <v>148</v>
      </c>
      <c r="H1041" t="s">
        <v>135</v>
      </c>
      <c r="I1041" t="s">
        <v>136</v>
      </c>
      <c r="J1041" t="s">
        <v>137</v>
      </c>
      <c r="K1041" t="s">
        <v>138</v>
      </c>
      <c r="L1041" t="s">
        <v>3254</v>
      </c>
      <c r="M1041" t="s">
        <v>3270</v>
      </c>
      <c r="N1041">
        <v>4.5636111110000002</v>
      </c>
      <c r="O1041">
        <v>0</v>
      </c>
      <c r="P1041">
        <v>1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2.2999585687607662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2.2999585687607662</v>
      </c>
    </row>
    <row r="1042" spans="1:31" x14ac:dyDescent="0.25">
      <c r="A1042">
        <v>2229611</v>
      </c>
      <c r="B1042">
        <v>1</v>
      </c>
      <c r="C1042" t="s">
        <v>80</v>
      </c>
      <c r="D1042" t="s">
        <v>96</v>
      </c>
      <c r="E1042" t="s">
        <v>132</v>
      </c>
      <c r="F1042" t="s">
        <v>3271</v>
      </c>
      <c r="G1042" t="s">
        <v>170</v>
      </c>
      <c r="H1042" t="s">
        <v>135</v>
      </c>
      <c r="I1042" t="s">
        <v>136</v>
      </c>
      <c r="J1042" t="s">
        <v>137</v>
      </c>
      <c r="K1042" t="s">
        <v>138</v>
      </c>
      <c r="L1042" t="s">
        <v>3272</v>
      </c>
      <c r="M1042" t="s">
        <v>3273</v>
      </c>
      <c r="N1042">
        <v>3.9019444440000002</v>
      </c>
      <c r="O1042">
        <v>0</v>
      </c>
      <c r="P1042">
        <v>1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1.2075860225101169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1.2075860225101169</v>
      </c>
    </row>
    <row r="1043" spans="1:31" x14ac:dyDescent="0.25">
      <c r="A1043">
        <v>2229612</v>
      </c>
      <c r="B1043">
        <v>1</v>
      </c>
      <c r="C1043" t="s">
        <v>80</v>
      </c>
      <c r="D1043" t="s">
        <v>92</v>
      </c>
      <c r="E1043" t="s">
        <v>132</v>
      </c>
      <c r="F1043" t="s">
        <v>3274</v>
      </c>
      <c r="G1043" t="s">
        <v>134</v>
      </c>
      <c r="H1043" t="s">
        <v>135</v>
      </c>
      <c r="I1043" t="s">
        <v>136</v>
      </c>
      <c r="J1043" t="s">
        <v>137</v>
      </c>
      <c r="K1043" t="s">
        <v>138</v>
      </c>
      <c r="L1043" t="s">
        <v>3275</v>
      </c>
      <c r="M1043" t="s">
        <v>3276</v>
      </c>
      <c r="N1043">
        <v>1.789722222</v>
      </c>
      <c r="O1043">
        <v>0</v>
      </c>
      <c r="P1043">
        <v>1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0.73931583335913342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0.73931583335913342</v>
      </c>
    </row>
    <row r="1044" spans="1:31" x14ac:dyDescent="0.25">
      <c r="A1044">
        <v>2229613</v>
      </c>
      <c r="B1044">
        <v>1</v>
      </c>
      <c r="C1044" t="s">
        <v>81</v>
      </c>
      <c r="D1044" t="s">
        <v>112</v>
      </c>
      <c r="E1044" t="s">
        <v>182</v>
      </c>
      <c r="F1044" t="s">
        <v>3277</v>
      </c>
      <c r="G1044" t="s">
        <v>174</v>
      </c>
      <c r="H1044" t="s">
        <v>163</v>
      </c>
      <c r="I1044" t="s">
        <v>136</v>
      </c>
      <c r="J1044" t="s">
        <v>137</v>
      </c>
      <c r="K1044" t="s">
        <v>138</v>
      </c>
      <c r="L1044" t="s">
        <v>3278</v>
      </c>
      <c r="M1044" t="s">
        <v>3279</v>
      </c>
      <c r="N1044">
        <v>0.50277777700000004</v>
      </c>
      <c r="O1044">
        <v>0</v>
      </c>
      <c r="P1044">
        <v>2423</v>
      </c>
      <c r="Q1044">
        <v>0</v>
      </c>
      <c r="R1044">
        <v>6</v>
      </c>
      <c r="S1044">
        <v>0</v>
      </c>
      <c r="T1044">
        <v>106</v>
      </c>
      <c r="U1044">
        <v>0</v>
      </c>
      <c r="V1044">
        <v>1</v>
      </c>
      <c r="W1044">
        <v>0</v>
      </c>
      <c r="X1044">
        <v>275.91720280614021</v>
      </c>
      <c r="Y1044">
        <v>0</v>
      </c>
      <c r="Z1044">
        <v>9.1936907676444454E-3</v>
      </c>
      <c r="AA1044">
        <v>0</v>
      </c>
      <c r="AB1044">
        <v>34.484708805738364</v>
      </c>
      <c r="AC1044">
        <v>0</v>
      </c>
      <c r="AD1044">
        <v>1.6952933893476001</v>
      </c>
      <c r="AE1044">
        <v>312.10639869199383</v>
      </c>
    </row>
    <row r="1045" spans="1:31" x14ac:dyDescent="0.25">
      <c r="A1045">
        <v>2229614</v>
      </c>
      <c r="B1045">
        <v>1</v>
      </c>
      <c r="C1045" t="s">
        <v>80</v>
      </c>
      <c r="D1045" t="s">
        <v>101</v>
      </c>
      <c r="E1045" t="s">
        <v>182</v>
      </c>
      <c r="F1045" t="s">
        <v>3280</v>
      </c>
      <c r="G1045" t="s">
        <v>319</v>
      </c>
      <c r="H1045" t="s">
        <v>163</v>
      </c>
      <c r="I1045" t="s">
        <v>136</v>
      </c>
      <c r="J1045" t="s">
        <v>137</v>
      </c>
      <c r="K1045" t="s">
        <v>138</v>
      </c>
      <c r="L1045" t="s">
        <v>3281</v>
      </c>
      <c r="M1045" t="s">
        <v>3282</v>
      </c>
      <c r="N1045">
        <v>4.8116666659999998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1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1166.8718317749945</v>
      </c>
      <c r="AD1045">
        <v>0</v>
      </c>
      <c r="AE1045">
        <v>1166.8718317749945</v>
      </c>
    </row>
    <row r="1046" spans="1:31" x14ac:dyDescent="0.25">
      <c r="A1046">
        <v>2229615</v>
      </c>
      <c r="B1046">
        <v>1</v>
      </c>
      <c r="C1046" t="s">
        <v>81</v>
      </c>
      <c r="D1046" t="s">
        <v>118</v>
      </c>
      <c r="E1046" t="s">
        <v>194</v>
      </c>
      <c r="F1046" t="s">
        <v>3283</v>
      </c>
      <c r="G1046" t="s">
        <v>885</v>
      </c>
      <c r="H1046" t="s">
        <v>135</v>
      </c>
      <c r="I1046" t="s">
        <v>136</v>
      </c>
      <c r="J1046" t="s">
        <v>137</v>
      </c>
      <c r="K1046" t="s">
        <v>138</v>
      </c>
      <c r="L1046" t="s">
        <v>3284</v>
      </c>
      <c r="M1046" t="s">
        <v>3285</v>
      </c>
      <c r="N1046">
        <v>4.3794444439999998</v>
      </c>
      <c r="O1046">
        <v>0</v>
      </c>
      <c r="P1046">
        <v>4</v>
      </c>
      <c r="Q1046">
        <v>0</v>
      </c>
      <c r="R1046">
        <v>6</v>
      </c>
      <c r="S1046">
        <v>0</v>
      </c>
      <c r="T1046">
        <v>1</v>
      </c>
      <c r="U1046">
        <v>0</v>
      </c>
      <c r="V1046">
        <v>0</v>
      </c>
      <c r="W1046">
        <v>0</v>
      </c>
      <c r="X1046">
        <v>0.35978938715900438</v>
      </c>
      <c r="Y1046">
        <v>0</v>
      </c>
      <c r="Z1046">
        <v>12.047706948067468</v>
      </c>
      <c r="AA1046">
        <v>0</v>
      </c>
      <c r="AB1046">
        <v>7.3183332828596388</v>
      </c>
      <c r="AC1046">
        <v>0</v>
      </c>
      <c r="AD1046">
        <v>0</v>
      </c>
      <c r="AE1046">
        <v>19.725829618086109</v>
      </c>
    </row>
    <row r="1047" spans="1:31" x14ac:dyDescent="0.25">
      <c r="A1047">
        <v>2229617</v>
      </c>
      <c r="B1047">
        <v>1</v>
      </c>
      <c r="C1047" t="s">
        <v>80</v>
      </c>
      <c r="D1047" t="s">
        <v>83</v>
      </c>
      <c r="E1047" t="s">
        <v>132</v>
      </c>
      <c r="F1047" t="s">
        <v>3286</v>
      </c>
      <c r="G1047" t="s">
        <v>148</v>
      </c>
      <c r="H1047" t="s">
        <v>135</v>
      </c>
      <c r="I1047" t="s">
        <v>136</v>
      </c>
      <c r="J1047" t="s">
        <v>137</v>
      </c>
      <c r="K1047" t="s">
        <v>138</v>
      </c>
      <c r="L1047" t="s">
        <v>3287</v>
      </c>
      <c r="M1047" t="s">
        <v>3288</v>
      </c>
      <c r="N1047">
        <v>0.70472222200000001</v>
      </c>
      <c r="O1047">
        <v>0</v>
      </c>
      <c r="P1047">
        <v>3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0.60615394662746003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0.60615394662746003</v>
      </c>
    </row>
    <row r="1048" spans="1:31" x14ac:dyDescent="0.25">
      <c r="A1048">
        <v>2229620</v>
      </c>
      <c r="B1048">
        <v>1</v>
      </c>
      <c r="C1048" t="s">
        <v>80</v>
      </c>
      <c r="D1048" t="s">
        <v>84</v>
      </c>
      <c r="E1048" t="s">
        <v>132</v>
      </c>
      <c r="F1048" t="s">
        <v>3289</v>
      </c>
      <c r="G1048" t="s">
        <v>191</v>
      </c>
      <c r="H1048" t="s">
        <v>135</v>
      </c>
      <c r="I1048" t="s">
        <v>136</v>
      </c>
      <c r="J1048" t="s">
        <v>137</v>
      </c>
      <c r="K1048" t="s">
        <v>138</v>
      </c>
      <c r="L1048" t="s">
        <v>3290</v>
      </c>
      <c r="M1048" t="s">
        <v>3291</v>
      </c>
      <c r="N1048">
        <v>0.561111111</v>
      </c>
      <c r="O1048">
        <v>0</v>
      </c>
      <c r="P1048">
        <v>9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1.5338760562257998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1.5338760562257998</v>
      </c>
    </row>
    <row r="1049" spans="1:31" x14ac:dyDescent="0.25">
      <c r="A1049">
        <v>2229621</v>
      </c>
      <c r="B1049">
        <v>1</v>
      </c>
      <c r="C1049" t="s">
        <v>80</v>
      </c>
      <c r="D1049" t="s">
        <v>96</v>
      </c>
      <c r="E1049" t="s">
        <v>194</v>
      </c>
      <c r="F1049" t="s">
        <v>3292</v>
      </c>
      <c r="G1049" t="s">
        <v>196</v>
      </c>
      <c r="H1049" t="s">
        <v>135</v>
      </c>
      <c r="I1049" t="s">
        <v>136</v>
      </c>
      <c r="J1049" t="s">
        <v>137</v>
      </c>
      <c r="K1049" t="s">
        <v>144</v>
      </c>
      <c r="L1049" t="s">
        <v>3293</v>
      </c>
      <c r="M1049" t="s">
        <v>3294</v>
      </c>
      <c r="N1049">
        <v>3.2091666659999998</v>
      </c>
      <c r="O1049">
        <v>0</v>
      </c>
      <c r="P1049">
        <v>83</v>
      </c>
      <c r="Q1049">
        <v>0</v>
      </c>
      <c r="R1049">
        <v>0</v>
      </c>
      <c r="S1049">
        <v>0</v>
      </c>
      <c r="T1049">
        <v>8</v>
      </c>
      <c r="U1049">
        <v>0</v>
      </c>
      <c r="V1049">
        <v>0</v>
      </c>
      <c r="W1049">
        <v>0</v>
      </c>
      <c r="X1049">
        <v>110.19226016880592</v>
      </c>
      <c r="Y1049">
        <v>0</v>
      </c>
      <c r="Z1049">
        <v>0</v>
      </c>
      <c r="AA1049">
        <v>0</v>
      </c>
      <c r="AB1049">
        <v>32.376826945805391</v>
      </c>
      <c r="AC1049">
        <v>0</v>
      </c>
      <c r="AD1049">
        <v>0</v>
      </c>
      <c r="AE1049">
        <v>142.56908711461131</v>
      </c>
    </row>
    <row r="1050" spans="1:31" x14ac:dyDescent="0.25">
      <c r="A1050">
        <v>2229622</v>
      </c>
      <c r="B1050">
        <v>1</v>
      </c>
      <c r="C1050" t="s">
        <v>80</v>
      </c>
      <c r="D1050" t="s">
        <v>97</v>
      </c>
      <c r="E1050" t="s">
        <v>194</v>
      </c>
      <c r="F1050" t="s">
        <v>3295</v>
      </c>
      <c r="G1050" t="s">
        <v>179</v>
      </c>
      <c r="H1050" t="s">
        <v>135</v>
      </c>
      <c r="I1050" t="s">
        <v>136</v>
      </c>
      <c r="J1050" t="s">
        <v>137</v>
      </c>
      <c r="K1050" t="s">
        <v>138</v>
      </c>
      <c r="L1050" t="s">
        <v>3296</v>
      </c>
      <c r="M1050" t="s">
        <v>3297</v>
      </c>
      <c r="N1050">
        <v>1.5291666660000001</v>
      </c>
      <c r="O1050">
        <v>0</v>
      </c>
      <c r="P1050">
        <v>76</v>
      </c>
      <c r="Q1050">
        <v>0</v>
      </c>
      <c r="R1050">
        <v>0</v>
      </c>
      <c r="S1050">
        <v>0</v>
      </c>
      <c r="T1050">
        <v>6</v>
      </c>
      <c r="U1050">
        <v>0</v>
      </c>
      <c r="V1050">
        <v>0</v>
      </c>
      <c r="W1050">
        <v>0</v>
      </c>
      <c r="X1050">
        <v>54.625116268571098</v>
      </c>
      <c r="Y1050">
        <v>0</v>
      </c>
      <c r="Z1050">
        <v>0</v>
      </c>
      <c r="AA1050">
        <v>0</v>
      </c>
      <c r="AB1050">
        <v>14.203553305745773</v>
      </c>
      <c r="AC1050">
        <v>0</v>
      </c>
      <c r="AD1050">
        <v>0</v>
      </c>
      <c r="AE1050">
        <v>68.828669574316876</v>
      </c>
    </row>
    <row r="1051" spans="1:31" x14ac:dyDescent="0.25">
      <c r="A1051">
        <v>2229624</v>
      </c>
      <c r="B1051">
        <v>1</v>
      </c>
      <c r="C1051" t="s">
        <v>81</v>
      </c>
      <c r="D1051" t="s">
        <v>118</v>
      </c>
      <c r="E1051" t="s">
        <v>194</v>
      </c>
      <c r="F1051" t="s">
        <v>3298</v>
      </c>
      <c r="G1051" t="s">
        <v>179</v>
      </c>
      <c r="H1051" t="s">
        <v>135</v>
      </c>
      <c r="I1051" t="s">
        <v>136</v>
      </c>
      <c r="J1051" t="s">
        <v>137</v>
      </c>
      <c r="K1051" t="s">
        <v>138</v>
      </c>
      <c r="L1051" t="s">
        <v>3299</v>
      </c>
      <c r="M1051" t="s">
        <v>3300</v>
      </c>
      <c r="N1051">
        <v>2.451944444</v>
      </c>
      <c r="O1051">
        <v>0</v>
      </c>
      <c r="P1051">
        <v>15</v>
      </c>
      <c r="Q1051">
        <v>0</v>
      </c>
      <c r="R1051">
        <v>0</v>
      </c>
      <c r="S1051">
        <v>0</v>
      </c>
      <c r="T1051">
        <v>1</v>
      </c>
      <c r="U1051">
        <v>0</v>
      </c>
      <c r="V1051">
        <v>0</v>
      </c>
      <c r="W1051">
        <v>0</v>
      </c>
      <c r="X1051">
        <v>4.3016162535738163</v>
      </c>
      <c r="Y1051">
        <v>0</v>
      </c>
      <c r="Z1051">
        <v>0</v>
      </c>
      <c r="AA1051">
        <v>0</v>
      </c>
      <c r="AB1051">
        <v>4.5287098280153343E-2</v>
      </c>
      <c r="AC1051">
        <v>0</v>
      </c>
      <c r="AD1051">
        <v>0</v>
      </c>
      <c r="AE1051">
        <v>4.3469033518539693</v>
      </c>
    </row>
    <row r="1052" spans="1:31" x14ac:dyDescent="0.25">
      <c r="A1052">
        <v>2229626</v>
      </c>
      <c r="B1052">
        <v>1</v>
      </c>
      <c r="C1052" t="s">
        <v>80</v>
      </c>
      <c r="D1052" t="s">
        <v>100</v>
      </c>
      <c r="E1052" t="s">
        <v>177</v>
      </c>
      <c r="F1052" t="s">
        <v>3301</v>
      </c>
      <c r="G1052" t="s">
        <v>215</v>
      </c>
      <c r="H1052" t="s">
        <v>135</v>
      </c>
      <c r="I1052" t="s">
        <v>136</v>
      </c>
      <c r="J1052" t="s">
        <v>137</v>
      </c>
      <c r="K1052" t="s">
        <v>138</v>
      </c>
      <c r="L1052" t="s">
        <v>3302</v>
      </c>
      <c r="M1052" t="s">
        <v>3303</v>
      </c>
      <c r="N1052">
        <v>1.366666666</v>
      </c>
      <c r="O1052">
        <v>0</v>
      </c>
      <c r="P1052">
        <v>15</v>
      </c>
      <c r="Q1052">
        <v>0</v>
      </c>
      <c r="R1052">
        <v>0</v>
      </c>
      <c r="S1052">
        <v>0</v>
      </c>
      <c r="T1052">
        <v>1</v>
      </c>
      <c r="U1052">
        <v>0</v>
      </c>
      <c r="V1052">
        <v>0</v>
      </c>
      <c r="W1052">
        <v>0</v>
      </c>
      <c r="X1052">
        <v>5.5729130194169469</v>
      </c>
      <c r="Y1052">
        <v>0</v>
      </c>
      <c r="Z1052">
        <v>0</v>
      </c>
      <c r="AA1052">
        <v>0</v>
      </c>
      <c r="AB1052">
        <v>1.5823186671501301</v>
      </c>
      <c r="AC1052">
        <v>0</v>
      </c>
      <c r="AD1052">
        <v>0</v>
      </c>
      <c r="AE1052">
        <v>7.1552316865670775</v>
      </c>
    </row>
    <row r="1053" spans="1:31" x14ac:dyDescent="0.25">
      <c r="A1053">
        <v>2229627</v>
      </c>
      <c r="B1053">
        <v>1</v>
      </c>
      <c r="C1053" t="s">
        <v>80</v>
      </c>
      <c r="D1053" t="s">
        <v>82</v>
      </c>
      <c r="E1053" t="s">
        <v>132</v>
      </c>
      <c r="F1053" t="s">
        <v>3304</v>
      </c>
      <c r="G1053" t="s">
        <v>134</v>
      </c>
      <c r="H1053" t="s">
        <v>135</v>
      </c>
      <c r="I1053" t="s">
        <v>136</v>
      </c>
      <c r="J1053" t="s">
        <v>137</v>
      </c>
      <c r="K1053" t="s">
        <v>138</v>
      </c>
      <c r="L1053" t="s">
        <v>3305</v>
      </c>
      <c r="M1053" t="s">
        <v>3306</v>
      </c>
      <c r="N1053">
        <v>1.6513888880000001</v>
      </c>
      <c r="O1053">
        <v>0</v>
      </c>
      <c r="P1053">
        <v>2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2.1298756489946911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2.1298756489946911</v>
      </c>
    </row>
    <row r="1054" spans="1:31" x14ac:dyDescent="0.25">
      <c r="A1054">
        <v>2229628</v>
      </c>
      <c r="B1054">
        <v>1</v>
      </c>
      <c r="C1054" t="s">
        <v>81</v>
      </c>
      <c r="D1054" t="s">
        <v>121</v>
      </c>
      <c r="E1054" t="s">
        <v>132</v>
      </c>
      <c r="F1054" t="s">
        <v>3307</v>
      </c>
      <c r="G1054" t="s">
        <v>148</v>
      </c>
      <c r="H1054" t="s">
        <v>135</v>
      </c>
      <c r="I1054" t="s">
        <v>136</v>
      </c>
      <c r="J1054" t="s">
        <v>137</v>
      </c>
      <c r="K1054" t="s">
        <v>138</v>
      </c>
      <c r="L1054" t="s">
        <v>3308</v>
      </c>
      <c r="M1054" t="s">
        <v>3309</v>
      </c>
      <c r="N1054">
        <v>2.0361111109999999</v>
      </c>
      <c r="O1054">
        <v>0</v>
      </c>
      <c r="P1054">
        <v>1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0.53671102488148448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0.53671102488148448</v>
      </c>
    </row>
    <row r="1055" spans="1:31" x14ac:dyDescent="0.25">
      <c r="A1055">
        <v>2229629</v>
      </c>
      <c r="B1055">
        <v>1</v>
      </c>
      <c r="C1055" t="s">
        <v>81</v>
      </c>
      <c r="D1055" t="s">
        <v>123</v>
      </c>
      <c r="E1055" t="s">
        <v>194</v>
      </c>
      <c r="F1055" t="s">
        <v>3310</v>
      </c>
      <c r="G1055" t="s">
        <v>179</v>
      </c>
      <c r="H1055" t="s">
        <v>135</v>
      </c>
      <c r="I1055" t="s">
        <v>136</v>
      </c>
      <c r="J1055" t="s">
        <v>137</v>
      </c>
      <c r="K1055" t="s">
        <v>138</v>
      </c>
      <c r="L1055" t="s">
        <v>3311</v>
      </c>
      <c r="M1055" t="s">
        <v>3312</v>
      </c>
      <c r="N1055">
        <v>2.5499999999999998</v>
      </c>
      <c r="O1055">
        <v>0</v>
      </c>
      <c r="P1055">
        <v>41</v>
      </c>
      <c r="Q1055">
        <v>0</v>
      </c>
      <c r="R1055">
        <v>6</v>
      </c>
      <c r="S1055">
        <v>0</v>
      </c>
      <c r="T1055">
        <v>3</v>
      </c>
      <c r="U1055">
        <v>0</v>
      </c>
      <c r="V1055">
        <v>0</v>
      </c>
      <c r="W1055">
        <v>0</v>
      </c>
      <c r="X1055">
        <v>40.006250257848691</v>
      </c>
      <c r="Y1055">
        <v>0</v>
      </c>
      <c r="Z1055">
        <v>10.975639826898171</v>
      </c>
      <c r="AA1055">
        <v>0</v>
      </c>
      <c r="AB1055">
        <v>2.7448300187028001</v>
      </c>
      <c r="AC1055">
        <v>0</v>
      </c>
      <c r="AD1055">
        <v>0</v>
      </c>
      <c r="AE1055">
        <v>53.726720103449665</v>
      </c>
    </row>
    <row r="1056" spans="1:31" x14ac:dyDescent="0.25">
      <c r="A1056">
        <v>2229631</v>
      </c>
      <c r="B1056">
        <v>1</v>
      </c>
      <c r="C1056" t="s">
        <v>80</v>
      </c>
      <c r="D1056" t="s">
        <v>98</v>
      </c>
      <c r="E1056" t="s">
        <v>132</v>
      </c>
      <c r="F1056" t="s">
        <v>3313</v>
      </c>
      <c r="G1056" t="s">
        <v>148</v>
      </c>
      <c r="H1056" t="s">
        <v>135</v>
      </c>
      <c r="I1056" t="s">
        <v>136</v>
      </c>
      <c r="J1056" t="s">
        <v>137</v>
      </c>
      <c r="K1056" t="s">
        <v>138</v>
      </c>
      <c r="L1056" t="s">
        <v>3314</v>
      </c>
      <c r="M1056" t="s">
        <v>3315</v>
      </c>
      <c r="N1056">
        <v>2.3911111109999998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1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0.17535341119989001</v>
      </c>
      <c r="AC1056">
        <v>0</v>
      </c>
      <c r="AD1056">
        <v>0</v>
      </c>
      <c r="AE1056">
        <v>0.17535341119989001</v>
      </c>
    </row>
    <row r="1057" spans="1:31" x14ac:dyDescent="0.25">
      <c r="A1057">
        <v>2229632</v>
      </c>
      <c r="B1057">
        <v>1</v>
      </c>
      <c r="C1057" t="s">
        <v>80</v>
      </c>
      <c r="D1057" t="s">
        <v>90</v>
      </c>
      <c r="E1057" t="s">
        <v>177</v>
      </c>
      <c r="F1057" t="s">
        <v>3316</v>
      </c>
      <c r="G1057" t="s">
        <v>215</v>
      </c>
      <c r="H1057" t="s">
        <v>135</v>
      </c>
      <c r="I1057" t="s">
        <v>136</v>
      </c>
      <c r="J1057" t="s">
        <v>137</v>
      </c>
      <c r="K1057" t="s">
        <v>138</v>
      </c>
      <c r="L1057" t="s">
        <v>3317</v>
      </c>
      <c r="M1057" t="s">
        <v>3318</v>
      </c>
      <c r="N1057">
        <v>3.3913888879999998</v>
      </c>
      <c r="O1057">
        <v>0</v>
      </c>
      <c r="P1057">
        <v>67</v>
      </c>
      <c r="Q1057">
        <v>0</v>
      </c>
      <c r="R1057">
        <v>0</v>
      </c>
      <c r="S1057">
        <v>0</v>
      </c>
      <c r="T1057">
        <v>1</v>
      </c>
      <c r="U1057">
        <v>0</v>
      </c>
      <c r="V1057">
        <v>0</v>
      </c>
      <c r="W1057">
        <v>0</v>
      </c>
      <c r="X1057">
        <v>59.066351555762282</v>
      </c>
      <c r="Y1057">
        <v>0</v>
      </c>
      <c r="Z1057">
        <v>0</v>
      </c>
      <c r="AA1057">
        <v>0</v>
      </c>
      <c r="AB1057">
        <v>5.6975470158721251</v>
      </c>
      <c r="AC1057">
        <v>0</v>
      </c>
      <c r="AD1057">
        <v>0</v>
      </c>
      <c r="AE1057">
        <v>64.7638985716344</v>
      </c>
    </row>
    <row r="1058" spans="1:31" x14ac:dyDescent="0.25">
      <c r="A1058">
        <v>2229633</v>
      </c>
      <c r="B1058">
        <v>1</v>
      </c>
      <c r="C1058" t="s">
        <v>80</v>
      </c>
      <c r="D1058" t="s">
        <v>96</v>
      </c>
      <c r="E1058" t="s">
        <v>132</v>
      </c>
      <c r="F1058" t="s">
        <v>3319</v>
      </c>
      <c r="G1058" t="s">
        <v>148</v>
      </c>
      <c r="H1058" t="s">
        <v>135</v>
      </c>
      <c r="I1058" t="s">
        <v>136</v>
      </c>
      <c r="J1058" t="s">
        <v>137</v>
      </c>
      <c r="K1058" t="s">
        <v>138</v>
      </c>
      <c r="L1058" t="s">
        <v>3320</v>
      </c>
      <c r="M1058" t="s">
        <v>3321</v>
      </c>
      <c r="N1058">
        <v>5.0922222220000002</v>
      </c>
      <c r="O1058">
        <v>0</v>
      </c>
      <c r="P1058">
        <v>24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16.731276884223714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16.731276884223714</v>
      </c>
    </row>
    <row r="1059" spans="1:31" x14ac:dyDescent="0.25">
      <c r="A1059">
        <v>2229634</v>
      </c>
      <c r="B1059">
        <v>1</v>
      </c>
      <c r="C1059" t="s">
        <v>80</v>
      </c>
      <c r="D1059" t="s">
        <v>86</v>
      </c>
      <c r="E1059" t="s">
        <v>132</v>
      </c>
      <c r="F1059" t="s">
        <v>3322</v>
      </c>
      <c r="G1059" t="s">
        <v>148</v>
      </c>
      <c r="H1059" t="s">
        <v>135</v>
      </c>
      <c r="I1059" t="s">
        <v>136</v>
      </c>
      <c r="J1059" t="s">
        <v>137</v>
      </c>
      <c r="K1059" t="s">
        <v>138</v>
      </c>
      <c r="L1059" t="s">
        <v>3323</v>
      </c>
      <c r="M1059" t="s">
        <v>3324</v>
      </c>
      <c r="N1059">
        <v>0.90777777699999995</v>
      </c>
      <c r="O1059">
        <v>0</v>
      </c>
      <c r="P1059">
        <v>1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0.16510292756632891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0.16510292756632891</v>
      </c>
    </row>
    <row r="1060" spans="1:31" x14ac:dyDescent="0.25">
      <c r="A1060">
        <v>2229636</v>
      </c>
      <c r="B1060">
        <v>1</v>
      </c>
      <c r="C1060" t="s">
        <v>80</v>
      </c>
      <c r="D1060" t="s">
        <v>90</v>
      </c>
      <c r="E1060" t="s">
        <v>194</v>
      </c>
      <c r="F1060" t="s">
        <v>3325</v>
      </c>
      <c r="G1060" t="s">
        <v>134</v>
      </c>
      <c r="H1060" t="s">
        <v>135</v>
      </c>
      <c r="I1060" t="s">
        <v>136</v>
      </c>
      <c r="J1060" t="s">
        <v>137</v>
      </c>
      <c r="K1060" t="s">
        <v>138</v>
      </c>
      <c r="L1060" t="s">
        <v>3326</v>
      </c>
      <c r="M1060" t="s">
        <v>3327</v>
      </c>
      <c r="N1060">
        <v>0.82861111099999996</v>
      </c>
      <c r="O1060">
        <v>0</v>
      </c>
      <c r="P1060">
        <v>79</v>
      </c>
      <c r="Q1060">
        <v>0</v>
      </c>
      <c r="R1060">
        <v>0</v>
      </c>
      <c r="S1060">
        <v>0</v>
      </c>
      <c r="T1060">
        <v>5</v>
      </c>
      <c r="U1060">
        <v>0</v>
      </c>
      <c r="V1060">
        <v>0</v>
      </c>
      <c r="W1060">
        <v>0</v>
      </c>
      <c r="X1060">
        <v>17.231606077265322</v>
      </c>
      <c r="Y1060">
        <v>0</v>
      </c>
      <c r="Z1060">
        <v>0</v>
      </c>
      <c r="AA1060">
        <v>0</v>
      </c>
      <c r="AB1060">
        <v>1.2121182805131399</v>
      </c>
      <c r="AC1060">
        <v>0</v>
      </c>
      <c r="AD1060">
        <v>0</v>
      </c>
      <c r="AE1060">
        <v>18.443724357778461</v>
      </c>
    </row>
    <row r="1061" spans="1:31" x14ac:dyDescent="0.25">
      <c r="A1061">
        <v>2229637</v>
      </c>
      <c r="B1061">
        <v>1</v>
      </c>
      <c r="C1061" t="s">
        <v>80</v>
      </c>
      <c r="D1061" t="s">
        <v>88</v>
      </c>
      <c r="E1061" t="s">
        <v>132</v>
      </c>
      <c r="F1061" t="s">
        <v>3328</v>
      </c>
      <c r="G1061" t="s">
        <v>170</v>
      </c>
      <c r="H1061" t="s">
        <v>135</v>
      </c>
      <c r="I1061" t="s">
        <v>136</v>
      </c>
      <c r="J1061" t="s">
        <v>137</v>
      </c>
      <c r="K1061" t="s">
        <v>138</v>
      </c>
      <c r="L1061" t="s">
        <v>3329</v>
      </c>
      <c r="M1061" t="s">
        <v>3330</v>
      </c>
      <c r="N1061">
        <v>7.0783333329999998</v>
      </c>
      <c r="O1061">
        <v>0</v>
      </c>
      <c r="P1061">
        <v>11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20.099164777253034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20.099164777253034</v>
      </c>
    </row>
    <row r="1062" spans="1:31" x14ac:dyDescent="0.25">
      <c r="A1062">
        <v>2229642</v>
      </c>
      <c r="B1062">
        <v>1</v>
      </c>
      <c r="C1062" t="s">
        <v>81</v>
      </c>
      <c r="D1062" t="s">
        <v>122</v>
      </c>
      <c r="E1062" t="s">
        <v>161</v>
      </c>
      <c r="F1062" t="s">
        <v>1783</v>
      </c>
      <c r="G1062" t="s">
        <v>174</v>
      </c>
      <c r="H1062" t="s">
        <v>163</v>
      </c>
      <c r="I1062" t="s">
        <v>136</v>
      </c>
      <c r="J1062" t="s">
        <v>137</v>
      </c>
      <c r="K1062" t="s">
        <v>138</v>
      </c>
      <c r="L1062" t="s">
        <v>3331</v>
      </c>
      <c r="M1062" t="s">
        <v>3332</v>
      </c>
      <c r="N1062">
        <v>0.59777777700000001</v>
      </c>
      <c r="O1062">
        <v>1</v>
      </c>
      <c r="P1062">
        <v>513</v>
      </c>
      <c r="Q1062">
        <v>4</v>
      </c>
      <c r="R1062">
        <v>0</v>
      </c>
      <c r="S1062">
        <v>3</v>
      </c>
      <c r="T1062">
        <v>22</v>
      </c>
      <c r="U1062">
        <v>1</v>
      </c>
      <c r="V1062">
        <v>0</v>
      </c>
      <c r="W1062">
        <v>6.217595767288888E-2</v>
      </c>
      <c r="X1062">
        <v>26.150501871884991</v>
      </c>
      <c r="Y1062">
        <v>2.1796809854676265</v>
      </c>
      <c r="Z1062">
        <v>0</v>
      </c>
      <c r="AA1062">
        <v>11.263595760787874</v>
      </c>
      <c r="AB1062">
        <v>2.9836073527203992</v>
      </c>
      <c r="AC1062">
        <v>2.7176163241704399</v>
      </c>
      <c r="AD1062">
        <v>0</v>
      </c>
      <c r="AE1062">
        <v>45.357178252704223</v>
      </c>
    </row>
    <row r="1063" spans="1:31" x14ac:dyDescent="0.25">
      <c r="A1063">
        <v>2229643</v>
      </c>
      <c r="B1063">
        <v>1</v>
      </c>
      <c r="C1063" t="s">
        <v>80</v>
      </c>
      <c r="D1063" t="s">
        <v>85</v>
      </c>
      <c r="E1063" t="s">
        <v>132</v>
      </c>
      <c r="F1063" t="s">
        <v>3333</v>
      </c>
      <c r="G1063" t="s">
        <v>152</v>
      </c>
      <c r="H1063" t="s">
        <v>135</v>
      </c>
      <c r="I1063" t="s">
        <v>136</v>
      </c>
      <c r="J1063" t="s">
        <v>137</v>
      </c>
      <c r="K1063" t="s">
        <v>138</v>
      </c>
      <c r="L1063" t="s">
        <v>3334</v>
      </c>
      <c r="M1063" t="s">
        <v>3335</v>
      </c>
      <c r="N1063">
        <v>1.1258333330000001</v>
      </c>
      <c r="O1063">
        <v>0</v>
      </c>
      <c r="P1063">
        <v>13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3.5076137518228343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3.5076137518228343</v>
      </c>
    </row>
    <row r="1064" spans="1:31" x14ac:dyDescent="0.25">
      <c r="A1064">
        <v>2229646</v>
      </c>
      <c r="B1064">
        <v>1</v>
      </c>
      <c r="C1064" t="s">
        <v>80</v>
      </c>
      <c r="D1064" t="s">
        <v>96</v>
      </c>
      <c r="E1064" t="s">
        <v>273</v>
      </c>
      <c r="F1064" t="s">
        <v>1984</v>
      </c>
      <c r="G1064" t="s">
        <v>1027</v>
      </c>
      <c r="H1064" t="s">
        <v>163</v>
      </c>
      <c r="I1064" t="s">
        <v>136</v>
      </c>
      <c r="J1064" t="s">
        <v>137</v>
      </c>
      <c r="K1064" t="s">
        <v>138</v>
      </c>
      <c r="L1064" t="s">
        <v>3336</v>
      </c>
      <c r="M1064" t="s">
        <v>3337</v>
      </c>
      <c r="N1064">
        <v>3.0119444440000001</v>
      </c>
      <c r="O1064">
        <v>0</v>
      </c>
      <c r="P1064">
        <v>300</v>
      </c>
      <c r="Q1064">
        <v>0</v>
      </c>
      <c r="R1064">
        <v>0</v>
      </c>
      <c r="S1064">
        <v>9</v>
      </c>
      <c r="T1064">
        <v>71</v>
      </c>
      <c r="U1064">
        <v>0</v>
      </c>
      <c r="V1064">
        <v>0</v>
      </c>
      <c r="W1064">
        <v>0</v>
      </c>
      <c r="X1064">
        <v>739.72769170243873</v>
      </c>
      <c r="Y1064">
        <v>0</v>
      </c>
      <c r="Z1064">
        <v>0</v>
      </c>
      <c r="AA1064">
        <v>1285.4037430071357</v>
      </c>
      <c r="AB1064">
        <v>652.70302782902741</v>
      </c>
      <c r="AC1064">
        <v>0</v>
      </c>
      <c r="AD1064">
        <v>0</v>
      </c>
      <c r="AE1064">
        <v>2677.8344625386017</v>
      </c>
    </row>
    <row r="1065" spans="1:31" x14ac:dyDescent="0.25">
      <c r="A1065">
        <v>2229650</v>
      </c>
      <c r="B1065">
        <v>1</v>
      </c>
      <c r="C1065" t="s">
        <v>80</v>
      </c>
      <c r="D1065" t="s">
        <v>90</v>
      </c>
      <c r="E1065" t="s">
        <v>132</v>
      </c>
      <c r="F1065" t="s">
        <v>3338</v>
      </c>
      <c r="G1065" t="s">
        <v>148</v>
      </c>
      <c r="H1065" t="s">
        <v>135</v>
      </c>
      <c r="I1065" t="s">
        <v>136</v>
      </c>
      <c r="J1065" t="s">
        <v>137</v>
      </c>
      <c r="K1065" t="s">
        <v>138</v>
      </c>
      <c r="L1065" t="s">
        <v>3339</v>
      </c>
      <c r="M1065" t="s">
        <v>3340</v>
      </c>
      <c r="N1065">
        <v>4.1011111109999998</v>
      </c>
      <c r="O1065">
        <v>0</v>
      </c>
      <c r="P1065">
        <v>1</v>
      </c>
      <c r="Q1065">
        <v>0</v>
      </c>
      <c r="R1065">
        <v>0</v>
      </c>
      <c r="S1065">
        <v>0</v>
      </c>
      <c r="T1065">
        <v>3</v>
      </c>
      <c r="U1065">
        <v>0</v>
      </c>
      <c r="V1065">
        <v>0</v>
      </c>
      <c r="W1065">
        <v>0</v>
      </c>
      <c r="X1065">
        <v>1.2784218076025058</v>
      </c>
      <c r="Y1065">
        <v>0</v>
      </c>
      <c r="Z1065">
        <v>0</v>
      </c>
      <c r="AA1065">
        <v>0</v>
      </c>
      <c r="AB1065">
        <v>8.6787400125218959</v>
      </c>
      <c r="AC1065">
        <v>0</v>
      </c>
      <c r="AD1065">
        <v>0</v>
      </c>
      <c r="AE1065">
        <v>9.9571618201244014</v>
      </c>
    </row>
    <row r="1066" spans="1:31" x14ac:dyDescent="0.25">
      <c r="A1066">
        <v>2229655</v>
      </c>
      <c r="B1066">
        <v>1</v>
      </c>
      <c r="C1066" t="s">
        <v>81</v>
      </c>
      <c r="D1066" t="s">
        <v>113</v>
      </c>
      <c r="E1066" t="s">
        <v>161</v>
      </c>
      <c r="F1066" t="s">
        <v>3341</v>
      </c>
      <c r="G1066" t="s">
        <v>3342</v>
      </c>
      <c r="H1066" t="s">
        <v>163</v>
      </c>
      <c r="I1066" t="s">
        <v>136</v>
      </c>
      <c r="J1066" t="s">
        <v>137</v>
      </c>
      <c r="K1066" t="s">
        <v>138</v>
      </c>
      <c r="L1066" t="s">
        <v>3343</v>
      </c>
      <c r="M1066" t="s">
        <v>3344</v>
      </c>
      <c r="N1066">
        <v>0.35388888800000001</v>
      </c>
      <c r="O1066">
        <v>2</v>
      </c>
      <c r="P1066">
        <v>760</v>
      </c>
      <c r="Q1066">
        <v>31</v>
      </c>
      <c r="R1066">
        <v>278</v>
      </c>
      <c r="S1066">
        <v>8</v>
      </c>
      <c r="T1066">
        <v>34</v>
      </c>
      <c r="U1066">
        <v>1</v>
      </c>
      <c r="V1066">
        <v>0</v>
      </c>
      <c r="W1066">
        <v>7.370563544950666E-2</v>
      </c>
      <c r="X1066">
        <v>43.211288228017267</v>
      </c>
      <c r="Y1066">
        <v>4.4190632705443464</v>
      </c>
      <c r="Z1066">
        <v>22.475066586817494</v>
      </c>
      <c r="AA1066">
        <v>12.691557861970058</v>
      </c>
      <c r="AB1066">
        <v>20.631336334203148</v>
      </c>
      <c r="AC1066">
        <v>1.4599303119843867</v>
      </c>
      <c r="AD1066">
        <v>0</v>
      </c>
      <c r="AE1066">
        <v>104.96194822898619</v>
      </c>
    </row>
    <row r="1067" spans="1:31" x14ac:dyDescent="0.25">
      <c r="A1067">
        <v>2229656</v>
      </c>
      <c r="B1067">
        <v>1</v>
      </c>
      <c r="C1067" t="s">
        <v>81</v>
      </c>
      <c r="D1067" t="s">
        <v>118</v>
      </c>
      <c r="E1067" t="s">
        <v>161</v>
      </c>
      <c r="F1067" t="s">
        <v>1990</v>
      </c>
      <c r="G1067" t="s">
        <v>174</v>
      </c>
      <c r="H1067" t="s">
        <v>163</v>
      </c>
      <c r="I1067" t="s">
        <v>136</v>
      </c>
      <c r="J1067" t="s">
        <v>137</v>
      </c>
      <c r="K1067" t="s">
        <v>138</v>
      </c>
      <c r="L1067" t="s">
        <v>3345</v>
      </c>
      <c r="M1067" t="s">
        <v>3346</v>
      </c>
      <c r="N1067">
        <v>8.7222222000000002E-2</v>
      </c>
      <c r="O1067">
        <v>3</v>
      </c>
      <c r="P1067">
        <v>8180</v>
      </c>
      <c r="Q1067">
        <v>183</v>
      </c>
      <c r="R1067">
        <v>1292</v>
      </c>
      <c r="S1067">
        <v>69</v>
      </c>
      <c r="T1067">
        <v>1024</v>
      </c>
      <c r="U1067">
        <v>7</v>
      </c>
      <c r="V1067">
        <v>10</v>
      </c>
      <c r="W1067">
        <v>9.3167936042191118E-2</v>
      </c>
      <c r="X1067">
        <v>98.364621085053329</v>
      </c>
      <c r="Y1067">
        <v>36.714219368329637</v>
      </c>
      <c r="Z1067">
        <v>14.791494924144873</v>
      </c>
      <c r="AA1067">
        <v>31.68453622734333</v>
      </c>
      <c r="AB1067">
        <v>87.380066010700574</v>
      </c>
      <c r="AC1067">
        <v>2.7793662218557205</v>
      </c>
      <c r="AD1067">
        <v>2.8478311570574597</v>
      </c>
      <c r="AE1067">
        <v>274.65530293052711</v>
      </c>
    </row>
    <row r="1068" spans="1:31" x14ac:dyDescent="0.25">
      <c r="A1068">
        <v>2229657</v>
      </c>
      <c r="B1068">
        <v>1</v>
      </c>
      <c r="C1068" t="s">
        <v>80</v>
      </c>
      <c r="D1068" t="s">
        <v>96</v>
      </c>
      <c r="E1068" t="s">
        <v>132</v>
      </c>
      <c r="F1068" t="s">
        <v>3347</v>
      </c>
      <c r="G1068" t="s">
        <v>170</v>
      </c>
      <c r="H1068" t="s">
        <v>135</v>
      </c>
      <c r="I1068" t="s">
        <v>136</v>
      </c>
      <c r="J1068" t="s">
        <v>137</v>
      </c>
      <c r="K1068" t="s">
        <v>138</v>
      </c>
      <c r="L1068" t="s">
        <v>3348</v>
      </c>
      <c r="M1068" t="s">
        <v>3349</v>
      </c>
      <c r="N1068">
        <v>4.5416666660000002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1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</row>
    <row r="1069" spans="1:31" x14ac:dyDescent="0.25">
      <c r="A1069">
        <v>2229667</v>
      </c>
      <c r="B1069">
        <v>1</v>
      </c>
      <c r="C1069" t="s">
        <v>81</v>
      </c>
      <c r="D1069" t="s">
        <v>127</v>
      </c>
      <c r="E1069" t="s">
        <v>132</v>
      </c>
      <c r="F1069" t="s">
        <v>3350</v>
      </c>
      <c r="G1069" t="s">
        <v>191</v>
      </c>
      <c r="H1069" t="s">
        <v>135</v>
      </c>
      <c r="I1069" t="s">
        <v>136</v>
      </c>
      <c r="J1069" t="s">
        <v>137</v>
      </c>
      <c r="K1069" t="s">
        <v>138</v>
      </c>
      <c r="L1069" t="s">
        <v>3351</v>
      </c>
      <c r="M1069" t="s">
        <v>3352</v>
      </c>
      <c r="N1069">
        <v>4.68</v>
      </c>
      <c r="O1069">
        <v>0</v>
      </c>
      <c r="P1069">
        <v>6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9.3302456247137115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9.3302456247137115</v>
      </c>
    </row>
    <row r="1070" spans="1:31" x14ac:dyDescent="0.25">
      <c r="A1070">
        <v>2229672</v>
      </c>
      <c r="B1070">
        <v>1</v>
      </c>
      <c r="C1070" t="s">
        <v>80</v>
      </c>
      <c r="D1070" t="s">
        <v>82</v>
      </c>
      <c r="E1070" t="s">
        <v>141</v>
      </c>
      <c r="F1070" t="s">
        <v>3353</v>
      </c>
      <c r="G1070" t="s">
        <v>134</v>
      </c>
      <c r="H1070" t="s">
        <v>135</v>
      </c>
      <c r="I1070" t="s">
        <v>136</v>
      </c>
      <c r="J1070" t="s">
        <v>137</v>
      </c>
      <c r="K1070" t="s">
        <v>138</v>
      </c>
      <c r="L1070" t="s">
        <v>3354</v>
      </c>
      <c r="M1070" t="s">
        <v>3355</v>
      </c>
      <c r="N1070">
        <v>0.46416666600000001</v>
      </c>
      <c r="O1070">
        <v>0</v>
      </c>
      <c r="P1070">
        <v>483</v>
      </c>
      <c r="Q1070">
        <v>0</v>
      </c>
      <c r="R1070">
        <v>0</v>
      </c>
      <c r="S1070">
        <v>0</v>
      </c>
      <c r="T1070">
        <v>45</v>
      </c>
      <c r="U1070">
        <v>0</v>
      </c>
      <c r="V1070">
        <v>0</v>
      </c>
      <c r="W1070">
        <v>0</v>
      </c>
      <c r="X1070">
        <v>86.205055234319758</v>
      </c>
      <c r="Y1070">
        <v>0</v>
      </c>
      <c r="Z1070">
        <v>0</v>
      </c>
      <c r="AA1070">
        <v>0</v>
      </c>
      <c r="AB1070">
        <v>8.8055452745550777</v>
      </c>
      <c r="AC1070">
        <v>0</v>
      </c>
      <c r="AD1070">
        <v>0</v>
      </c>
      <c r="AE1070">
        <v>95.01060050887483</v>
      </c>
    </row>
    <row r="1071" spans="1:31" x14ac:dyDescent="0.25">
      <c r="A1071">
        <v>2229674</v>
      </c>
      <c r="B1071">
        <v>1</v>
      </c>
      <c r="C1071" t="s">
        <v>81</v>
      </c>
      <c r="D1071" t="s">
        <v>112</v>
      </c>
      <c r="E1071" t="s">
        <v>273</v>
      </c>
      <c r="F1071" t="s">
        <v>3356</v>
      </c>
      <c r="G1071" t="s">
        <v>174</v>
      </c>
      <c r="H1071" t="s">
        <v>163</v>
      </c>
      <c r="I1071" t="s">
        <v>261</v>
      </c>
      <c r="J1071" t="s">
        <v>137</v>
      </c>
      <c r="K1071" t="s">
        <v>138</v>
      </c>
      <c r="L1071" t="s">
        <v>3357</v>
      </c>
      <c r="M1071" t="s">
        <v>3358</v>
      </c>
      <c r="N1071">
        <v>8.6111109999999994E-3</v>
      </c>
      <c r="O1071">
        <v>1</v>
      </c>
      <c r="P1071">
        <v>391</v>
      </c>
      <c r="Q1071">
        <v>93</v>
      </c>
      <c r="R1071">
        <v>137</v>
      </c>
      <c r="S1071">
        <v>13</v>
      </c>
      <c r="T1071">
        <v>79</v>
      </c>
      <c r="U1071">
        <v>0</v>
      </c>
      <c r="V1071">
        <v>1</v>
      </c>
      <c r="W1071">
        <v>3.6099328962666672E-4</v>
      </c>
      <c r="X1071">
        <v>0.77275586974922095</v>
      </c>
      <c r="Y1071">
        <v>0.45795216549452339</v>
      </c>
      <c r="Z1071">
        <v>1.037808259921313</v>
      </c>
      <c r="AA1071">
        <v>0.64557497636580663</v>
      </c>
      <c r="AB1071">
        <v>0.27395825115116007</v>
      </c>
      <c r="AC1071">
        <v>0</v>
      </c>
      <c r="AD1071">
        <v>0.10875626235708112</v>
      </c>
      <c r="AE1071">
        <v>3.297166778328732</v>
      </c>
    </row>
    <row r="1072" spans="1:31" x14ac:dyDescent="0.25">
      <c r="A1072">
        <v>2229676</v>
      </c>
      <c r="B1072">
        <v>1</v>
      </c>
      <c r="C1072" t="s">
        <v>80</v>
      </c>
      <c r="D1072" t="s">
        <v>105</v>
      </c>
      <c r="E1072" t="s">
        <v>132</v>
      </c>
      <c r="F1072" t="s">
        <v>3359</v>
      </c>
      <c r="G1072" t="s">
        <v>148</v>
      </c>
      <c r="H1072" t="s">
        <v>135</v>
      </c>
      <c r="I1072" t="s">
        <v>136</v>
      </c>
      <c r="J1072" t="s">
        <v>137</v>
      </c>
      <c r="K1072" t="s">
        <v>138</v>
      </c>
      <c r="L1072" t="s">
        <v>3360</v>
      </c>
      <c r="M1072" t="s">
        <v>3361</v>
      </c>
      <c r="N1072">
        <v>1.1363888879999999</v>
      </c>
      <c r="O1072">
        <v>0</v>
      </c>
      <c r="P1072">
        <v>1</v>
      </c>
      <c r="Q1072">
        <v>0</v>
      </c>
      <c r="R1072">
        <v>1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0.32510075841732222</v>
      </c>
      <c r="Y1072">
        <v>0</v>
      </c>
      <c r="Z1072">
        <v>15.672220202953346</v>
      </c>
      <c r="AA1072">
        <v>0</v>
      </c>
      <c r="AB1072">
        <v>0</v>
      </c>
      <c r="AC1072">
        <v>0</v>
      </c>
      <c r="AD1072">
        <v>0</v>
      </c>
      <c r="AE1072">
        <v>15.997320961370669</v>
      </c>
    </row>
    <row r="1073" spans="1:31" x14ac:dyDescent="0.25">
      <c r="A1073">
        <v>2229678</v>
      </c>
      <c r="B1073">
        <v>1</v>
      </c>
      <c r="C1073" t="s">
        <v>80</v>
      </c>
      <c r="D1073" t="s">
        <v>105</v>
      </c>
      <c r="E1073" t="s">
        <v>132</v>
      </c>
      <c r="F1073" t="s">
        <v>3362</v>
      </c>
      <c r="G1073" t="s">
        <v>148</v>
      </c>
      <c r="H1073" t="s">
        <v>135</v>
      </c>
      <c r="I1073" t="s">
        <v>136</v>
      </c>
      <c r="J1073" t="s">
        <v>137</v>
      </c>
      <c r="K1073" t="s">
        <v>138</v>
      </c>
      <c r="L1073" t="s">
        <v>3363</v>
      </c>
      <c r="M1073" t="s">
        <v>3364</v>
      </c>
      <c r="N1073">
        <v>0.71694444400000001</v>
      </c>
      <c r="O1073">
        <v>0</v>
      </c>
      <c r="P1073">
        <v>2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0.36640833432043557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0.36640833432043557</v>
      </c>
    </row>
    <row r="1074" spans="1:31" x14ac:dyDescent="0.25">
      <c r="A1074">
        <v>2229679</v>
      </c>
      <c r="B1074">
        <v>1</v>
      </c>
      <c r="C1074" t="s">
        <v>81</v>
      </c>
      <c r="D1074" t="s">
        <v>119</v>
      </c>
      <c r="E1074" t="s">
        <v>194</v>
      </c>
      <c r="F1074" t="s">
        <v>3365</v>
      </c>
      <c r="G1074" t="s">
        <v>179</v>
      </c>
      <c r="H1074" t="s">
        <v>135</v>
      </c>
      <c r="I1074" t="s">
        <v>136</v>
      </c>
      <c r="J1074" t="s">
        <v>137</v>
      </c>
      <c r="K1074" t="s">
        <v>138</v>
      </c>
      <c r="L1074" t="s">
        <v>3366</v>
      </c>
      <c r="M1074" t="s">
        <v>3367</v>
      </c>
      <c r="N1074">
        <v>0.38916666599999999</v>
      </c>
      <c r="O1074">
        <v>0</v>
      </c>
      <c r="P1074">
        <v>77</v>
      </c>
      <c r="Q1074">
        <v>0</v>
      </c>
      <c r="R1074">
        <v>0</v>
      </c>
      <c r="S1074">
        <v>0</v>
      </c>
      <c r="T1074">
        <v>6</v>
      </c>
      <c r="U1074">
        <v>0</v>
      </c>
      <c r="V1074">
        <v>0</v>
      </c>
      <c r="W1074">
        <v>0</v>
      </c>
      <c r="X1074">
        <v>7.5625928390366228</v>
      </c>
      <c r="Y1074">
        <v>0</v>
      </c>
      <c r="Z1074">
        <v>0</v>
      </c>
      <c r="AA1074">
        <v>0</v>
      </c>
      <c r="AB1074">
        <v>1.6716266615886566</v>
      </c>
      <c r="AC1074">
        <v>0</v>
      </c>
      <c r="AD1074">
        <v>0</v>
      </c>
      <c r="AE1074">
        <v>9.2342195006252794</v>
      </c>
    </row>
    <row r="1075" spans="1:31" x14ac:dyDescent="0.25">
      <c r="A1075">
        <v>2229680</v>
      </c>
      <c r="B1075">
        <v>1</v>
      </c>
      <c r="C1075" t="s">
        <v>81</v>
      </c>
      <c r="D1075" t="s">
        <v>127</v>
      </c>
      <c r="E1075" t="s">
        <v>161</v>
      </c>
      <c r="F1075" t="s">
        <v>739</v>
      </c>
      <c r="G1075" t="s">
        <v>174</v>
      </c>
      <c r="H1075" t="s">
        <v>163</v>
      </c>
      <c r="I1075" t="s">
        <v>261</v>
      </c>
      <c r="J1075" t="s">
        <v>137</v>
      </c>
      <c r="K1075" t="s">
        <v>138</v>
      </c>
      <c r="L1075" t="s">
        <v>3368</v>
      </c>
      <c r="M1075" t="s">
        <v>3369</v>
      </c>
      <c r="N1075">
        <v>2.2222222E-2</v>
      </c>
      <c r="O1075">
        <v>2</v>
      </c>
      <c r="P1075">
        <v>1302</v>
      </c>
      <c r="Q1075">
        <v>30</v>
      </c>
      <c r="R1075">
        <v>83</v>
      </c>
      <c r="S1075">
        <v>13</v>
      </c>
      <c r="T1075">
        <v>106</v>
      </c>
      <c r="U1075">
        <v>2</v>
      </c>
      <c r="V1075">
        <v>0</v>
      </c>
      <c r="W1075">
        <v>6.2516374293333345E-3</v>
      </c>
      <c r="X1075">
        <v>4.6208106569974188</v>
      </c>
      <c r="Y1075">
        <v>0.390278633414889</v>
      </c>
      <c r="Z1075">
        <v>0.32653429162328884</v>
      </c>
      <c r="AA1075">
        <v>1.8050572248289778</v>
      </c>
      <c r="AB1075">
        <v>1.1302605668709338</v>
      </c>
      <c r="AC1075">
        <v>0.11973686459280002</v>
      </c>
      <c r="AD1075">
        <v>0</v>
      </c>
      <c r="AE1075">
        <v>8.3989298757576414</v>
      </c>
    </row>
    <row r="1076" spans="1:31" x14ac:dyDescent="0.25">
      <c r="A1076">
        <v>2229682</v>
      </c>
      <c r="B1076">
        <v>1</v>
      </c>
      <c r="C1076" t="s">
        <v>80</v>
      </c>
      <c r="D1076" t="s">
        <v>88</v>
      </c>
      <c r="E1076" t="s">
        <v>132</v>
      </c>
      <c r="F1076" t="s">
        <v>3370</v>
      </c>
      <c r="G1076" t="s">
        <v>191</v>
      </c>
      <c r="H1076" t="s">
        <v>135</v>
      </c>
      <c r="I1076" t="s">
        <v>136</v>
      </c>
      <c r="J1076" t="s">
        <v>137</v>
      </c>
      <c r="K1076" t="s">
        <v>138</v>
      </c>
      <c r="L1076" t="s">
        <v>3371</v>
      </c>
      <c r="M1076" t="s">
        <v>3372</v>
      </c>
      <c r="N1076">
        <v>2.534166666</v>
      </c>
      <c r="O1076">
        <v>0</v>
      </c>
      <c r="P1076">
        <v>2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2.2776880472077901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2.2776880472077901</v>
      </c>
    </row>
    <row r="1077" spans="1:31" x14ac:dyDescent="0.25">
      <c r="A1077">
        <v>2229683</v>
      </c>
      <c r="B1077">
        <v>1</v>
      </c>
      <c r="C1077" t="s">
        <v>80</v>
      </c>
      <c r="D1077" t="s">
        <v>97</v>
      </c>
      <c r="E1077" t="s">
        <v>141</v>
      </c>
      <c r="F1077" t="s">
        <v>3373</v>
      </c>
      <c r="G1077" t="s">
        <v>1257</v>
      </c>
      <c r="H1077" t="s">
        <v>135</v>
      </c>
      <c r="I1077" t="s">
        <v>136</v>
      </c>
      <c r="J1077" t="s">
        <v>137</v>
      </c>
      <c r="K1077" t="s">
        <v>138</v>
      </c>
      <c r="L1077" t="s">
        <v>3374</v>
      </c>
      <c r="M1077" t="s">
        <v>3375</v>
      </c>
      <c r="N1077">
        <v>1.049722222</v>
      </c>
      <c r="O1077">
        <v>0</v>
      </c>
      <c r="P1077">
        <v>36</v>
      </c>
      <c r="Q1077">
        <v>0</v>
      </c>
      <c r="R1077">
        <v>97</v>
      </c>
      <c r="S1077">
        <v>0</v>
      </c>
      <c r="T1077">
        <v>16</v>
      </c>
      <c r="U1077">
        <v>0</v>
      </c>
      <c r="V1077">
        <v>0</v>
      </c>
      <c r="W1077">
        <v>0</v>
      </c>
      <c r="X1077">
        <v>28.863628469679384</v>
      </c>
      <c r="Y1077">
        <v>0</v>
      </c>
      <c r="Z1077">
        <v>46.137359076000287</v>
      </c>
      <c r="AA1077">
        <v>0</v>
      </c>
      <c r="AB1077">
        <v>14.705810044931003</v>
      </c>
      <c r="AC1077">
        <v>0</v>
      </c>
      <c r="AD1077">
        <v>0</v>
      </c>
      <c r="AE1077">
        <v>89.706797590610662</v>
      </c>
    </row>
    <row r="1078" spans="1:31" x14ac:dyDescent="0.25">
      <c r="A1078">
        <v>2229684</v>
      </c>
      <c r="B1078">
        <v>1</v>
      </c>
      <c r="C1078" t="s">
        <v>80</v>
      </c>
      <c r="D1078" t="s">
        <v>93</v>
      </c>
      <c r="E1078" t="s">
        <v>194</v>
      </c>
      <c r="F1078" t="s">
        <v>3376</v>
      </c>
      <c r="G1078" t="s">
        <v>885</v>
      </c>
      <c r="H1078" t="s">
        <v>135</v>
      </c>
      <c r="I1078" t="s">
        <v>136</v>
      </c>
      <c r="J1078" t="s">
        <v>137</v>
      </c>
      <c r="K1078" t="s">
        <v>138</v>
      </c>
      <c r="L1078" t="s">
        <v>3377</v>
      </c>
      <c r="M1078" t="s">
        <v>3378</v>
      </c>
      <c r="N1078">
        <v>2.5327777770000002</v>
      </c>
      <c r="O1078">
        <v>0</v>
      </c>
      <c r="P1078">
        <v>0</v>
      </c>
      <c r="Q1078">
        <v>0</v>
      </c>
      <c r="R1078">
        <v>15</v>
      </c>
      <c r="S1078">
        <v>0</v>
      </c>
      <c r="T1078">
        <v>4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12.236757902160999</v>
      </c>
      <c r="AA1078">
        <v>0</v>
      </c>
      <c r="AB1078">
        <v>1.3732013571811114E-2</v>
      </c>
      <c r="AC1078">
        <v>0</v>
      </c>
      <c r="AD1078">
        <v>0</v>
      </c>
      <c r="AE1078">
        <v>12.25048991573281</v>
      </c>
    </row>
    <row r="1079" spans="1:31" x14ac:dyDescent="0.25">
      <c r="A1079">
        <v>2229695</v>
      </c>
      <c r="B1079">
        <v>1</v>
      </c>
      <c r="C1079" t="s">
        <v>80</v>
      </c>
      <c r="D1079" t="s">
        <v>83</v>
      </c>
      <c r="E1079" t="s">
        <v>194</v>
      </c>
      <c r="F1079" t="s">
        <v>3379</v>
      </c>
      <c r="G1079" t="s">
        <v>179</v>
      </c>
      <c r="H1079" t="s">
        <v>135</v>
      </c>
      <c r="I1079" t="s">
        <v>136</v>
      </c>
      <c r="J1079" t="s">
        <v>137</v>
      </c>
      <c r="K1079" t="s">
        <v>138</v>
      </c>
      <c r="L1079" t="s">
        <v>3380</v>
      </c>
      <c r="M1079" t="s">
        <v>3381</v>
      </c>
      <c r="N1079">
        <v>0.65416666599999995</v>
      </c>
      <c r="O1079">
        <v>0</v>
      </c>
      <c r="P1079">
        <v>7</v>
      </c>
      <c r="Q1079">
        <v>0</v>
      </c>
      <c r="R1079">
        <v>0</v>
      </c>
      <c r="S1079">
        <v>0</v>
      </c>
      <c r="T1079">
        <v>108</v>
      </c>
      <c r="U1079">
        <v>0</v>
      </c>
      <c r="V1079">
        <v>1</v>
      </c>
      <c r="W1079">
        <v>0</v>
      </c>
      <c r="X1079">
        <v>0.85223742346169007</v>
      </c>
      <c r="Y1079">
        <v>0</v>
      </c>
      <c r="Z1079">
        <v>0</v>
      </c>
      <c r="AA1079">
        <v>0</v>
      </c>
      <c r="AB1079">
        <v>96.189842752917784</v>
      </c>
      <c r="AC1079">
        <v>0</v>
      </c>
      <c r="AD1079">
        <v>2.3869218327521233</v>
      </c>
      <c r="AE1079">
        <v>99.429002009131594</v>
      </c>
    </row>
    <row r="1080" spans="1:31" x14ac:dyDescent="0.25">
      <c r="A1080">
        <v>2229696</v>
      </c>
      <c r="B1080">
        <v>1</v>
      </c>
      <c r="C1080" t="s">
        <v>80</v>
      </c>
      <c r="D1080" t="s">
        <v>93</v>
      </c>
      <c r="E1080" t="s">
        <v>132</v>
      </c>
      <c r="F1080" t="s">
        <v>3382</v>
      </c>
      <c r="G1080" t="s">
        <v>148</v>
      </c>
      <c r="H1080" t="s">
        <v>135</v>
      </c>
      <c r="I1080" t="s">
        <v>136</v>
      </c>
      <c r="J1080" t="s">
        <v>137</v>
      </c>
      <c r="K1080" t="s">
        <v>138</v>
      </c>
      <c r="L1080" t="s">
        <v>3383</v>
      </c>
      <c r="M1080" t="s">
        <v>3384</v>
      </c>
      <c r="N1080">
        <v>1.4488888879999999</v>
      </c>
      <c r="O1080">
        <v>0</v>
      </c>
      <c r="P1080">
        <v>0</v>
      </c>
      <c r="Q1080">
        <v>0</v>
      </c>
      <c r="R1080">
        <v>1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1.02152344392E-3</v>
      </c>
      <c r="AA1080">
        <v>0</v>
      </c>
      <c r="AB1080">
        <v>0</v>
      </c>
      <c r="AC1080">
        <v>0</v>
      </c>
      <c r="AD1080">
        <v>0</v>
      </c>
      <c r="AE1080">
        <v>1.02152344392E-3</v>
      </c>
    </row>
    <row r="1081" spans="1:31" x14ac:dyDescent="0.25">
      <c r="A1081">
        <v>2229700</v>
      </c>
      <c r="B1081">
        <v>1</v>
      </c>
      <c r="C1081" t="s">
        <v>81</v>
      </c>
      <c r="D1081" t="s">
        <v>128</v>
      </c>
      <c r="E1081" t="s">
        <v>132</v>
      </c>
      <c r="F1081" t="s">
        <v>3385</v>
      </c>
      <c r="G1081" t="s">
        <v>191</v>
      </c>
      <c r="H1081" t="s">
        <v>135</v>
      </c>
      <c r="I1081" t="s">
        <v>136</v>
      </c>
      <c r="J1081" t="s">
        <v>137</v>
      </c>
      <c r="K1081" t="s">
        <v>138</v>
      </c>
      <c r="L1081" t="s">
        <v>3386</v>
      </c>
      <c r="M1081" t="s">
        <v>3387</v>
      </c>
      <c r="N1081">
        <v>3.676666666</v>
      </c>
      <c r="O1081">
        <v>0</v>
      </c>
      <c r="P1081">
        <v>1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0.40732343136812449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0.40732343136812449</v>
      </c>
    </row>
    <row r="1082" spans="1:31" x14ac:dyDescent="0.25">
      <c r="A1082">
        <v>2229702</v>
      </c>
      <c r="B1082">
        <v>1</v>
      </c>
      <c r="C1082" t="s">
        <v>80</v>
      </c>
      <c r="D1082" t="s">
        <v>110</v>
      </c>
      <c r="E1082" t="s">
        <v>132</v>
      </c>
      <c r="F1082" t="s">
        <v>3388</v>
      </c>
      <c r="G1082" t="s">
        <v>148</v>
      </c>
      <c r="H1082" t="s">
        <v>135</v>
      </c>
      <c r="I1082" t="s">
        <v>136</v>
      </c>
      <c r="J1082" t="s">
        <v>137</v>
      </c>
      <c r="K1082" t="s">
        <v>138</v>
      </c>
      <c r="L1082" t="s">
        <v>3389</v>
      </c>
      <c r="M1082" t="s">
        <v>3390</v>
      </c>
      <c r="N1082">
        <v>1.339444444</v>
      </c>
      <c r="O1082">
        <v>0</v>
      </c>
      <c r="P1082">
        <v>2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3.5859061660260849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3.5859061660260849</v>
      </c>
    </row>
    <row r="1083" spans="1:31" x14ac:dyDescent="0.25">
      <c r="A1083">
        <v>2229705</v>
      </c>
      <c r="B1083">
        <v>1</v>
      </c>
      <c r="C1083" t="s">
        <v>80</v>
      </c>
      <c r="D1083" t="s">
        <v>104</v>
      </c>
      <c r="E1083" t="s">
        <v>161</v>
      </c>
      <c r="F1083" t="s">
        <v>3391</v>
      </c>
      <c r="G1083" t="s">
        <v>174</v>
      </c>
      <c r="H1083" t="s">
        <v>163</v>
      </c>
      <c r="I1083" t="s">
        <v>136</v>
      </c>
      <c r="J1083" t="s">
        <v>137</v>
      </c>
      <c r="K1083" t="s">
        <v>138</v>
      </c>
      <c r="L1083" t="s">
        <v>3392</v>
      </c>
      <c r="M1083" t="s">
        <v>3393</v>
      </c>
      <c r="N1083">
        <v>1.1886111109999999</v>
      </c>
      <c r="O1083">
        <v>16</v>
      </c>
      <c r="P1083">
        <v>329</v>
      </c>
      <c r="Q1083">
        <v>26</v>
      </c>
      <c r="R1083">
        <v>25</v>
      </c>
      <c r="S1083">
        <v>46</v>
      </c>
      <c r="T1083">
        <v>39</v>
      </c>
      <c r="U1083">
        <v>10</v>
      </c>
      <c r="V1083">
        <v>2</v>
      </c>
      <c r="W1083">
        <v>27.346907466987769</v>
      </c>
      <c r="X1083">
        <v>130.81660330447093</v>
      </c>
      <c r="Y1083">
        <v>32.278529254513188</v>
      </c>
      <c r="Z1083">
        <v>16.120113708035166</v>
      </c>
      <c r="AA1083">
        <v>1071.1882967905394</v>
      </c>
      <c r="AB1083">
        <v>66.205389278805058</v>
      </c>
      <c r="AC1083">
        <v>4916.6720000934347</v>
      </c>
      <c r="AD1083">
        <v>228.86995233647798</v>
      </c>
      <c r="AE1083">
        <v>6489.4977922332637</v>
      </c>
    </row>
    <row r="1084" spans="1:31" x14ac:dyDescent="0.25">
      <c r="A1084">
        <v>2229706</v>
      </c>
      <c r="B1084">
        <v>1</v>
      </c>
      <c r="C1084" t="s">
        <v>80</v>
      </c>
      <c r="D1084" t="s">
        <v>83</v>
      </c>
      <c r="E1084" t="s">
        <v>182</v>
      </c>
      <c r="F1084" t="s">
        <v>3394</v>
      </c>
      <c r="G1084" t="s">
        <v>319</v>
      </c>
      <c r="H1084" t="s">
        <v>163</v>
      </c>
      <c r="I1084" t="s">
        <v>136</v>
      </c>
      <c r="J1084" t="s">
        <v>137</v>
      </c>
      <c r="K1084" t="s">
        <v>138</v>
      </c>
      <c r="L1084" t="s">
        <v>3395</v>
      </c>
      <c r="M1084" t="s">
        <v>3396</v>
      </c>
      <c r="N1084">
        <v>2.676666666</v>
      </c>
      <c r="O1084">
        <v>0</v>
      </c>
      <c r="P1084">
        <v>0</v>
      </c>
      <c r="Q1084">
        <v>0</v>
      </c>
      <c r="R1084">
        <v>0</v>
      </c>
      <c r="S1084">
        <v>0</v>
      </c>
      <c r="T1084">
        <v>20</v>
      </c>
      <c r="U1084">
        <v>0</v>
      </c>
      <c r="V1084">
        <v>4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357.90711047673597</v>
      </c>
      <c r="AC1084">
        <v>0</v>
      </c>
      <c r="AD1084">
        <v>452.57849682238094</v>
      </c>
      <c r="AE1084">
        <v>810.48560729911696</v>
      </c>
    </row>
    <row r="1085" spans="1:31" x14ac:dyDescent="0.25">
      <c r="A1085">
        <v>2229708</v>
      </c>
      <c r="B1085">
        <v>1</v>
      </c>
      <c r="C1085" t="s">
        <v>80</v>
      </c>
      <c r="D1085" t="s">
        <v>96</v>
      </c>
      <c r="E1085" t="s">
        <v>132</v>
      </c>
      <c r="F1085" t="s">
        <v>3397</v>
      </c>
      <c r="G1085" t="s">
        <v>148</v>
      </c>
      <c r="H1085" t="s">
        <v>135</v>
      </c>
      <c r="I1085" t="s">
        <v>136</v>
      </c>
      <c r="J1085" t="s">
        <v>137</v>
      </c>
      <c r="K1085" t="s">
        <v>138</v>
      </c>
      <c r="L1085" t="s">
        <v>3398</v>
      </c>
      <c r="M1085" t="s">
        <v>3399</v>
      </c>
      <c r="N1085">
        <v>2.9075000000000002</v>
      </c>
      <c r="O1085">
        <v>0</v>
      </c>
      <c r="P1085">
        <v>1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9.8780374746479993E-2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9.8780374746479993E-2</v>
      </c>
    </row>
    <row r="1086" spans="1:31" x14ac:dyDescent="0.25">
      <c r="A1086">
        <v>2229710</v>
      </c>
      <c r="B1086">
        <v>1</v>
      </c>
      <c r="C1086" t="s">
        <v>80</v>
      </c>
      <c r="D1086" t="s">
        <v>95</v>
      </c>
      <c r="E1086" t="s">
        <v>161</v>
      </c>
      <c r="F1086" t="s">
        <v>2094</v>
      </c>
      <c r="G1086" t="s">
        <v>174</v>
      </c>
      <c r="H1086" t="s">
        <v>163</v>
      </c>
      <c r="I1086" t="s">
        <v>136</v>
      </c>
      <c r="J1086" t="s">
        <v>137</v>
      </c>
      <c r="K1086" t="s">
        <v>138</v>
      </c>
      <c r="L1086" t="s">
        <v>3400</v>
      </c>
      <c r="M1086" t="s">
        <v>3401</v>
      </c>
      <c r="N1086">
        <v>0.80833333299999999</v>
      </c>
      <c r="O1086">
        <v>0</v>
      </c>
      <c r="P1086">
        <v>719</v>
      </c>
      <c r="Q1086">
        <v>5</v>
      </c>
      <c r="R1086">
        <v>11</v>
      </c>
      <c r="S1086">
        <v>7</v>
      </c>
      <c r="T1086">
        <v>35</v>
      </c>
      <c r="U1086">
        <v>2</v>
      </c>
      <c r="V1086">
        <v>0</v>
      </c>
      <c r="W1086">
        <v>0</v>
      </c>
      <c r="X1086">
        <v>136.59125605786562</v>
      </c>
      <c r="Y1086">
        <v>15.368748716597732</v>
      </c>
      <c r="Z1086">
        <v>1.2174734247965835</v>
      </c>
      <c r="AA1086">
        <v>124.39473628873152</v>
      </c>
      <c r="AB1086">
        <v>10.910439351519635</v>
      </c>
      <c r="AC1086">
        <v>172.58599621869473</v>
      </c>
      <c r="AD1086">
        <v>0</v>
      </c>
      <c r="AE1086">
        <v>461.06865005820583</v>
      </c>
    </row>
    <row r="1087" spans="1:31" x14ac:dyDescent="0.25">
      <c r="A1087">
        <v>2229712</v>
      </c>
      <c r="B1087">
        <v>1</v>
      </c>
      <c r="C1087" t="s">
        <v>80</v>
      </c>
      <c r="D1087" t="s">
        <v>101</v>
      </c>
      <c r="E1087" t="s">
        <v>194</v>
      </c>
      <c r="F1087" t="s">
        <v>3402</v>
      </c>
      <c r="G1087" t="s">
        <v>390</v>
      </c>
      <c r="H1087" t="s">
        <v>135</v>
      </c>
      <c r="I1087" t="s">
        <v>136</v>
      </c>
      <c r="J1087" t="s">
        <v>137</v>
      </c>
      <c r="K1087" t="s">
        <v>138</v>
      </c>
      <c r="L1087" t="s">
        <v>3403</v>
      </c>
      <c r="M1087" t="s">
        <v>3404</v>
      </c>
      <c r="N1087">
        <v>5.7175000000000002</v>
      </c>
      <c r="O1087">
        <v>0</v>
      </c>
      <c r="P1087">
        <v>50</v>
      </c>
      <c r="Q1087">
        <v>0</v>
      </c>
      <c r="R1087">
        <v>0</v>
      </c>
      <c r="S1087">
        <v>0</v>
      </c>
      <c r="T1087">
        <v>10</v>
      </c>
      <c r="U1087">
        <v>0</v>
      </c>
      <c r="V1087">
        <v>0</v>
      </c>
      <c r="W1087">
        <v>0</v>
      </c>
      <c r="X1087">
        <v>53.263424723385846</v>
      </c>
      <c r="Y1087">
        <v>0</v>
      </c>
      <c r="Z1087">
        <v>0</v>
      </c>
      <c r="AA1087">
        <v>0</v>
      </c>
      <c r="AB1087">
        <v>55.425013543152296</v>
      </c>
      <c r="AC1087">
        <v>0</v>
      </c>
      <c r="AD1087">
        <v>0</v>
      </c>
      <c r="AE1087">
        <v>108.68843826653814</v>
      </c>
    </row>
    <row r="1088" spans="1:31" x14ac:dyDescent="0.25">
      <c r="A1088">
        <v>2229713</v>
      </c>
      <c r="B1088">
        <v>1</v>
      </c>
      <c r="C1088" t="s">
        <v>80</v>
      </c>
      <c r="D1088" t="s">
        <v>103</v>
      </c>
      <c r="E1088" t="s">
        <v>273</v>
      </c>
      <c r="F1088" t="s">
        <v>3405</v>
      </c>
      <c r="G1088" t="s">
        <v>174</v>
      </c>
      <c r="H1088" t="s">
        <v>163</v>
      </c>
      <c r="I1088" t="s">
        <v>136</v>
      </c>
      <c r="J1088" t="s">
        <v>137</v>
      </c>
      <c r="K1088" t="s">
        <v>138</v>
      </c>
      <c r="L1088" t="s">
        <v>3406</v>
      </c>
      <c r="M1088" t="s">
        <v>3407</v>
      </c>
      <c r="N1088">
        <v>0.67694444399999998</v>
      </c>
      <c r="O1088">
        <v>0</v>
      </c>
      <c r="P1088">
        <v>13</v>
      </c>
      <c r="Q1088">
        <v>13</v>
      </c>
      <c r="R1088">
        <v>64</v>
      </c>
      <c r="S1088">
        <v>7</v>
      </c>
      <c r="T1088">
        <v>13</v>
      </c>
      <c r="U1088">
        <v>1</v>
      </c>
      <c r="V1088">
        <v>0</v>
      </c>
      <c r="W1088">
        <v>0</v>
      </c>
      <c r="X1088">
        <v>3.5352948266462714</v>
      </c>
      <c r="Y1088">
        <v>3.8987254699811289</v>
      </c>
      <c r="Z1088">
        <v>35.874425815891129</v>
      </c>
      <c r="AA1088">
        <v>76.404105624256658</v>
      </c>
      <c r="AB1088">
        <v>3.6405199064645304</v>
      </c>
      <c r="AC1088">
        <v>101.41747386484002</v>
      </c>
      <c r="AD1088">
        <v>0</v>
      </c>
      <c r="AE1088">
        <v>224.77054550807975</v>
      </c>
    </row>
    <row r="1089" spans="1:31" x14ac:dyDescent="0.25">
      <c r="A1089">
        <v>2229714</v>
      </c>
      <c r="B1089">
        <v>1</v>
      </c>
      <c r="C1089" t="s">
        <v>81</v>
      </c>
      <c r="D1089" t="s">
        <v>119</v>
      </c>
      <c r="E1089" t="s">
        <v>194</v>
      </c>
      <c r="F1089" t="s">
        <v>3408</v>
      </c>
      <c r="G1089" t="s">
        <v>179</v>
      </c>
      <c r="H1089" t="s">
        <v>135</v>
      </c>
      <c r="I1089" t="s">
        <v>136</v>
      </c>
      <c r="J1089" t="s">
        <v>137</v>
      </c>
      <c r="K1089" t="s">
        <v>138</v>
      </c>
      <c r="L1089" t="s">
        <v>3409</v>
      </c>
      <c r="M1089" t="s">
        <v>3410</v>
      </c>
      <c r="N1089">
        <v>2.2475000000000001</v>
      </c>
      <c r="O1089">
        <v>0</v>
      </c>
      <c r="P1089">
        <v>16</v>
      </c>
      <c r="Q1089">
        <v>0</v>
      </c>
      <c r="R1089">
        <v>1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5.576492059089631</v>
      </c>
      <c r="Y1089">
        <v>0</v>
      </c>
      <c r="Z1089">
        <v>1.5036566066684398</v>
      </c>
      <c r="AA1089">
        <v>0</v>
      </c>
      <c r="AB1089">
        <v>0</v>
      </c>
      <c r="AC1089">
        <v>0</v>
      </c>
      <c r="AD1089">
        <v>0</v>
      </c>
      <c r="AE1089">
        <v>7.0801486657580703</v>
      </c>
    </row>
    <row r="1090" spans="1:31" x14ac:dyDescent="0.25">
      <c r="A1090">
        <v>2229716</v>
      </c>
      <c r="B1090">
        <v>1</v>
      </c>
      <c r="C1090" t="s">
        <v>80</v>
      </c>
      <c r="D1090" t="s">
        <v>104</v>
      </c>
      <c r="E1090" t="s">
        <v>161</v>
      </c>
      <c r="F1090" t="s">
        <v>3411</v>
      </c>
      <c r="G1090" t="s">
        <v>174</v>
      </c>
      <c r="H1090" t="s">
        <v>163</v>
      </c>
      <c r="I1090" t="s">
        <v>136</v>
      </c>
      <c r="J1090" t="s">
        <v>137</v>
      </c>
      <c r="K1090" t="s">
        <v>138</v>
      </c>
      <c r="L1090" t="s">
        <v>3412</v>
      </c>
      <c r="M1090" t="s">
        <v>3413</v>
      </c>
      <c r="N1090">
        <v>0.73277777700000002</v>
      </c>
      <c r="O1090">
        <v>16</v>
      </c>
      <c r="P1090">
        <v>329</v>
      </c>
      <c r="Q1090">
        <v>26</v>
      </c>
      <c r="R1090">
        <v>25</v>
      </c>
      <c r="S1090">
        <v>46</v>
      </c>
      <c r="T1090">
        <v>39</v>
      </c>
      <c r="U1090">
        <v>10</v>
      </c>
      <c r="V1090">
        <v>2</v>
      </c>
      <c r="W1090">
        <v>16.8457714569102</v>
      </c>
      <c r="X1090">
        <v>80.637302257326269</v>
      </c>
      <c r="Y1090">
        <v>19.786842630328806</v>
      </c>
      <c r="Z1090">
        <v>10.039853102236249</v>
      </c>
      <c r="AA1090">
        <v>656.06891156529377</v>
      </c>
      <c r="AB1090">
        <v>40.408657688446532</v>
      </c>
      <c r="AC1090">
        <v>2966.1686820254126</v>
      </c>
      <c r="AD1090">
        <v>139.71954470013927</v>
      </c>
      <c r="AE1090">
        <v>3929.6755654260937</v>
      </c>
    </row>
    <row r="1091" spans="1:31" x14ac:dyDescent="0.25">
      <c r="A1091">
        <v>2229717</v>
      </c>
      <c r="B1091">
        <v>1</v>
      </c>
      <c r="C1091" t="s">
        <v>80</v>
      </c>
      <c r="D1091" t="s">
        <v>106</v>
      </c>
      <c r="E1091" t="s">
        <v>273</v>
      </c>
      <c r="F1091" t="s">
        <v>3414</v>
      </c>
      <c r="G1091" t="s">
        <v>174</v>
      </c>
      <c r="H1091" t="s">
        <v>163</v>
      </c>
      <c r="I1091" t="s">
        <v>136</v>
      </c>
      <c r="J1091" t="s">
        <v>137</v>
      </c>
      <c r="K1091" t="s">
        <v>138</v>
      </c>
      <c r="L1091" t="s">
        <v>3415</v>
      </c>
      <c r="M1091" t="s">
        <v>3416</v>
      </c>
      <c r="N1091">
        <v>0.27861111100000002</v>
      </c>
      <c r="O1091">
        <v>7</v>
      </c>
      <c r="P1091">
        <v>2292</v>
      </c>
      <c r="Q1091">
        <v>59</v>
      </c>
      <c r="R1091">
        <v>254</v>
      </c>
      <c r="S1091">
        <v>26</v>
      </c>
      <c r="T1091">
        <v>350</v>
      </c>
      <c r="U1091">
        <v>0</v>
      </c>
      <c r="V1091">
        <v>0</v>
      </c>
      <c r="W1091">
        <v>0.51834604328450218</v>
      </c>
      <c r="X1091">
        <v>100.95442815961879</v>
      </c>
      <c r="Y1091">
        <v>19.313899249377087</v>
      </c>
      <c r="Z1091">
        <v>42.232978530414812</v>
      </c>
      <c r="AA1091">
        <v>17.39003476994235</v>
      </c>
      <c r="AB1091">
        <v>47.660624287967664</v>
      </c>
      <c r="AC1091">
        <v>0</v>
      </c>
      <c r="AD1091">
        <v>0</v>
      </c>
      <c r="AE1091">
        <v>228.07031104060519</v>
      </c>
    </row>
    <row r="1092" spans="1:31" x14ac:dyDescent="0.25">
      <c r="A1092">
        <v>2229720</v>
      </c>
      <c r="B1092">
        <v>1</v>
      </c>
      <c r="C1092" t="s">
        <v>80</v>
      </c>
      <c r="D1092" t="s">
        <v>104</v>
      </c>
      <c r="E1092" t="s">
        <v>273</v>
      </c>
      <c r="F1092" t="s">
        <v>3417</v>
      </c>
      <c r="G1092" t="s">
        <v>174</v>
      </c>
      <c r="H1092" t="s">
        <v>163</v>
      </c>
      <c r="I1092" t="s">
        <v>136</v>
      </c>
      <c r="J1092" t="s">
        <v>137</v>
      </c>
      <c r="K1092" t="s">
        <v>138</v>
      </c>
      <c r="L1092" t="s">
        <v>3418</v>
      </c>
      <c r="M1092" t="s">
        <v>3419</v>
      </c>
      <c r="N1092">
        <v>0.89277777700000005</v>
      </c>
      <c r="O1092">
        <v>11</v>
      </c>
      <c r="P1092">
        <v>5210</v>
      </c>
      <c r="Q1092">
        <v>13</v>
      </c>
      <c r="R1092">
        <v>109</v>
      </c>
      <c r="S1092">
        <v>16</v>
      </c>
      <c r="T1092">
        <v>542</v>
      </c>
      <c r="U1092">
        <v>2</v>
      </c>
      <c r="V1092">
        <v>1</v>
      </c>
      <c r="W1092">
        <v>4.7106486974441575</v>
      </c>
      <c r="X1092">
        <v>1200.1418352836697</v>
      </c>
      <c r="Y1092">
        <v>3.6771902974618</v>
      </c>
      <c r="Z1092">
        <v>41.73555960687748</v>
      </c>
      <c r="AA1092">
        <v>84.432253769229717</v>
      </c>
      <c r="AB1092">
        <v>297.95573070219712</v>
      </c>
      <c r="AC1092">
        <v>50.777063923493728</v>
      </c>
      <c r="AD1092">
        <v>2.0908928824450177</v>
      </c>
      <c r="AE1092">
        <v>1685.5211751628185</v>
      </c>
    </row>
    <row r="1093" spans="1:31" x14ac:dyDescent="0.25">
      <c r="A1093">
        <v>2229722</v>
      </c>
      <c r="B1093">
        <v>1</v>
      </c>
      <c r="C1093" t="s">
        <v>81</v>
      </c>
      <c r="D1093" t="s">
        <v>123</v>
      </c>
      <c r="E1093" t="s">
        <v>273</v>
      </c>
      <c r="F1093" t="s">
        <v>3420</v>
      </c>
      <c r="G1093" t="s">
        <v>174</v>
      </c>
      <c r="H1093" t="s">
        <v>163</v>
      </c>
      <c r="I1093" t="s">
        <v>136</v>
      </c>
      <c r="J1093" t="s">
        <v>137</v>
      </c>
      <c r="K1093" t="s">
        <v>138</v>
      </c>
      <c r="L1093" t="s">
        <v>3421</v>
      </c>
      <c r="M1093" t="s">
        <v>3422</v>
      </c>
      <c r="N1093">
        <v>1.610833333</v>
      </c>
      <c r="O1093">
        <v>4</v>
      </c>
      <c r="P1093">
        <v>6</v>
      </c>
      <c r="Q1093">
        <v>74</v>
      </c>
      <c r="R1093">
        <v>70</v>
      </c>
      <c r="S1093">
        <v>11</v>
      </c>
      <c r="T1093">
        <v>9</v>
      </c>
      <c r="U1093">
        <v>0</v>
      </c>
      <c r="V1093">
        <v>0</v>
      </c>
      <c r="W1093">
        <v>1.858705027453075</v>
      </c>
      <c r="X1093">
        <v>2.3006151637581671</v>
      </c>
      <c r="Y1093">
        <v>52.709106432443484</v>
      </c>
      <c r="Z1093">
        <v>64.850778223866499</v>
      </c>
      <c r="AA1093">
        <v>69.31754075309577</v>
      </c>
      <c r="AB1093">
        <v>13.511859798392637</v>
      </c>
      <c r="AC1093">
        <v>0</v>
      </c>
      <c r="AD1093">
        <v>0</v>
      </c>
      <c r="AE1093">
        <v>204.54860539900963</v>
      </c>
    </row>
    <row r="1094" spans="1:31" x14ac:dyDescent="0.25">
      <c r="A1094">
        <v>2229724</v>
      </c>
      <c r="B1094">
        <v>1</v>
      </c>
      <c r="C1094" t="s">
        <v>80</v>
      </c>
      <c r="D1094" t="s">
        <v>108</v>
      </c>
      <c r="E1094" t="s">
        <v>161</v>
      </c>
      <c r="F1094" t="s">
        <v>3423</v>
      </c>
      <c r="G1094" t="s">
        <v>174</v>
      </c>
      <c r="H1094" t="s">
        <v>163</v>
      </c>
      <c r="I1094" t="s">
        <v>136</v>
      </c>
      <c r="J1094" t="s">
        <v>137</v>
      </c>
      <c r="K1094" t="s">
        <v>138</v>
      </c>
      <c r="L1094" t="s">
        <v>3424</v>
      </c>
      <c r="M1094" t="s">
        <v>3425</v>
      </c>
      <c r="N1094">
        <v>0.54305555500000002</v>
      </c>
      <c r="O1094">
        <v>0</v>
      </c>
      <c r="P1094">
        <v>235</v>
      </c>
      <c r="Q1094">
        <v>0</v>
      </c>
      <c r="R1094">
        <v>70</v>
      </c>
      <c r="S1094">
        <v>2</v>
      </c>
      <c r="T1094">
        <v>35</v>
      </c>
      <c r="U1094">
        <v>0</v>
      </c>
      <c r="V1094">
        <v>0</v>
      </c>
      <c r="W1094">
        <v>0</v>
      </c>
      <c r="X1094">
        <v>22.146261040879335</v>
      </c>
      <c r="Y1094">
        <v>0</v>
      </c>
      <c r="Z1094">
        <v>4.6676526531908413</v>
      </c>
      <c r="AA1094">
        <v>1.4272838120368889</v>
      </c>
      <c r="AB1094">
        <v>9.8533706610379657</v>
      </c>
      <c r="AC1094">
        <v>0</v>
      </c>
      <c r="AD1094">
        <v>0</v>
      </c>
      <c r="AE1094">
        <v>38.094568167145034</v>
      </c>
    </row>
    <row r="1095" spans="1:31" x14ac:dyDescent="0.25">
      <c r="A1095">
        <v>2229725</v>
      </c>
      <c r="B1095">
        <v>1</v>
      </c>
      <c r="C1095" t="s">
        <v>80</v>
      </c>
      <c r="D1095" t="s">
        <v>99</v>
      </c>
      <c r="E1095" t="s">
        <v>194</v>
      </c>
      <c r="F1095" t="s">
        <v>3426</v>
      </c>
      <c r="G1095" t="s">
        <v>179</v>
      </c>
      <c r="H1095" t="s">
        <v>135</v>
      </c>
      <c r="I1095" t="s">
        <v>136</v>
      </c>
      <c r="J1095" t="s">
        <v>137</v>
      </c>
      <c r="K1095" t="s">
        <v>138</v>
      </c>
      <c r="L1095" t="s">
        <v>3427</v>
      </c>
      <c r="M1095" t="s">
        <v>3428</v>
      </c>
      <c r="N1095">
        <v>2.5080555549999999</v>
      </c>
      <c r="O1095">
        <v>0</v>
      </c>
      <c r="P1095">
        <v>39</v>
      </c>
      <c r="Q1095">
        <v>0</v>
      </c>
      <c r="R1095">
        <v>9</v>
      </c>
      <c r="S1095">
        <v>0</v>
      </c>
      <c r="T1095">
        <v>3</v>
      </c>
      <c r="U1095">
        <v>0</v>
      </c>
      <c r="V1095">
        <v>0</v>
      </c>
      <c r="W1095">
        <v>0</v>
      </c>
      <c r="X1095">
        <v>25.526293732841378</v>
      </c>
      <c r="Y1095">
        <v>0</v>
      </c>
      <c r="Z1095">
        <v>10.860592523031812</v>
      </c>
      <c r="AA1095">
        <v>0</v>
      </c>
      <c r="AB1095">
        <v>3.5835664780750647</v>
      </c>
      <c r="AC1095">
        <v>0</v>
      </c>
      <c r="AD1095">
        <v>0</v>
      </c>
      <c r="AE1095">
        <v>39.970452733948257</v>
      </c>
    </row>
    <row r="1096" spans="1:31" x14ac:dyDescent="0.25">
      <c r="A1096">
        <v>2229726</v>
      </c>
      <c r="B1096">
        <v>1</v>
      </c>
      <c r="C1096" t="s">
        <v>81</v>
      </c>
      <c r="D1096" t="s">
        <v>122</v>
      </c>
      <c r="E1096" t="s">
        <v>182</v>
      </c>
      <c r="F1096" t="s">
        <v>3429</v>
      </c>
      <c r="G1096" t="s">
        <v>3430</v>
      </c>
      <c r="H1096" t="s">
        <v>163</v>
      </c>
      <c r="I1096" t="s">
        <v>136</v>
      </c>
      <c r="J1096" t="s">
        <v>137</v>
      </c>
      <c r="K1096" t="s">
        <v>138</v>
      </c>
      <c r="L1096" t="s">
        <v>3431</v>
      </c>
      <c r="M1096" t="s">
        <v>3432</v>
      </c>
      <c r="N1096">
        <v>1.7794444439999999</v>
      </c>
      <c r="O1096">
        <v>0</v>
      </c>
      <c r="P1096">
        <v>314</v>
      </c>
      <c r="Q1096">
        <v>0</v>
      </c>
      <c r="R1096">
        <v>15</v>
      </c>
      <c r="S1096">
        <v>0</v>
      </c>
      <c r="T1096">
        <v>4</v>
      </c>
      <c r="U1096">
        <v>0</v>
      </c>
      <c r="V1096">
        <v>0</v>
      </c>
      <c r="W1096">
        <v>0</v>
      </c>
      <c r="X1096">
        <v>131.38749344629423</v>
      </c>
      <c r="Y1096">
        <v>0</v>
      </c>
      <c r="Z1096">
        <v>2.0338579067129556</v>
      </c>
      <c r="AA1096">
        <v>0</v>
      </c>
      <c r="AB1096">
        <v>11.102270215376604</v>
      </c>
      <c r="AC1096">
        <v>0</v>
      </c>
      <c r="AD1096">
        <v>0</v>
      </c>
      <c r="AE1096">
        <v>144.52362156838379</v>
      </c>
    </row>
    <row r="1097" spans="1:31" x14ac:dyDescent="0.25">
      <c r="A1097">
        <v>2229729</v>
      </c>
      <c r="B1097">
        <v>1</v>
      </c>
      <c r="C1097" t="s">
        <v>81</v>
      </c>
      <c r="D1097" t="s">
        <v>119</v>
      </c>
      <c r="E1097" t="s">
        <v>132</v>
      </c>
      <c r="F1097" t="s">
        <v>3433</v>
      </c>
      <c r="G1097" t="s">
        <v>148</v>
      </c>
      <c r="H1097" t="s">
        <v>135</v>
      </c>
      <c r="I1097" t="s">
        <v>136</v>
      </c>
      <c r="J1097" t="s">
        <v>137</v>
      </c>
      <c r="K1097" t="s">
        <v>138</v>
      </c>
      <c r="L1097" t="s">
        <v>3434</v>
      </c>
      <c r="M1097" t="s">
        <v>3435</v>
      </c>
      <c r="N1097">
        <v>0.83444444399999995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1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5.3108828298493338E-2</v>
      </c>
      <c r="AC1097">
        <v>0</v>
      </c>
      <c r="AD1097">
        <v>0</v>
      </c>
      <c r="AE1097">
        <v>5.3108828298493338E-2</v>
      </c>
    </row>
    <row r="1098" spans="1:31" x14ac:dyDescent="0.25">
      <c r="A1098">
        <v>2229730</v>
      </c>
      <c r="B1098">
        <v>1</v>
      </c>
      <c r="C1098" t="s">
        <v>80</v>
      </c>
      <c r="D1098" t="s">
        <v>82</v>
      </c>
      <c r="E1098" t="s">
        <v>194</v>
      </c>
      <c r="F1098" t="s">
        <v>3436</v>
      </c>
      <c r="G1098" t="s">
        <v>179</v>
      </c>
      <c r="H1098" t="s">
        <v>135</v>
      </c>
      <c r="I1098" t="s">
        <v>136</v>
      </c>
      <c r="J1098" t="s">
        <v>137</v>
      </c>
      <c r="K1098" t="s">
        <v>138</v>
      </c>
      <c r="L1098" t="s">
        <v>3437</v>
      </c>
      <c r="M1098" t="s">
        <v>3438</v>
      </c>
      <c r="N1098">
        <v>0.91527777700000001</v>
      </c>
      <c r="O1098">
        <v>0</v>
      </c>
      <c r="P1098">
        <v>129</v>
      </c>
      <c r="Q1098">
        <v>0</v>
      </c>
      <c r="R1098">
        <v>0</v>
      </c>
      <c r="S1098">
        <v>0</v>
      </c>
      <c r="T1098">
        <v>58</v>
      </c>
      <c r="U1098">
        <v>0</v>
      </c>
      <c r="V1098">
        <v>0</v>
      </c>
      <c r="W1098">
        <v>0</v>
      </c>
      <c r="X1098">
        <v>50.07689070552032</v>
      </c>
      <c r="Y1098">
        <v>0</v>
      </c>
      <c r="Z1098">
        <v>0</v>
      </c>
      <c r="AA1098">
        <v>0</v>
      </c>
      <c r="AB1098">
        <v>49.088458556780701</v>
      </c>
      <c r="AC1098">
        <v>0</v>
      </c>
      <c r="AD1098">
        <v>0</v>
      </c>
      <c r="AE1098">
        <v>99.165349262301021</v>
      </c>
    </row>
    <row r="1099" spans="1:31" x14ac:dyDescent="0.25">
      <c r="A1099">
        <v>2229732</v>
      </c>
      <c r="B1099">
        <v>1</v>
      </c>
      <c r="C1099" t="s">
        <v>80</v>
      </c>
      <c r="D1099" t="s">
        <v>83</v>
      </c>
      <c r="E1099" t="s">
        <v>132</v>
      </c>
      <c r="F1099" t="s">
        <v>3439</v>
      </c>
      <c r="G1099" t="s">
        <v>148</v>
      </c>
      <c r="H1099" t="s">
        <v>135</v>
      </c>
      <c r="I1099" t="s">
        <v>136</v>
      </c>
      <c r="J1099" t="s">
        <v>137</v>
      </c>
      <c r="K1099" t="s">
        <v>138</v>
      </c>
      <c r="L1099" t="s">
        <v>3440</v>
      </c>
      <c r="M1099" t="s">
        <v>3441</v>
      </c>
      <c r="N1099">
        <v>1.0672222220000001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3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16.246811093977286</v>
      </c>
      <c r="AC1099">
        <v>0</v>
      </c>
      <c r="AD1099">
        <v>0</v>
      </c>
      <c r="AE1099">
        <v>16.246811093977286</v>
      </c>
    </row>
    <row r="1100" spans="1:31" x14ac:dyDescent="0.25">
      <c r="A1100">
        <v>2229733</v>
      </c>
      <c r="B1100">
        <v>1</v>
      </c>
      <c r="C1100" t="s">
        <v>80</v>
      </c>
      <c r="D1100" t="s">
        <v>107</v>
      </c>
      <c r="E1100" t="s">
        <v>194</v>
      </c>
      <c r="F1100" t="s">
        <v>3442</v>
      </c>
      <c r="G1100" t="s">
        <v>465</v>
      </c>
      <c r="H1100" t="s">
        <v>135</v>
      </c>
      <c r="I1100" t="s">
        <v>136</v>
      </c>
      <c r="J1100" t="s">
        <v>137</v>
      </c>
      <c r="K1100" t="s">
        <v>138</v>
      </c>
      <c r="L1100" t="s">
        <v>3443</v>
      </c>
      <c r="M1100" t="s">
        <v>3444</v>
      </c>
      <c r="N1100">
        <v>1.0674999999999999</v>
      </c>
      <c r="O1100">
        <v>0</v>
      </c>
      <c r="P1100">
        <v>110</v>
      </c>
      <c r="Q1100">
        <v>0</v>
      </c>
      <c r="R1100">
        <v>0</v>
      </c>
      <c r="S1100">
        <v>0</v>
      </c>
      <c r="T1100">
        <v>3</v>
      </c>
      <c r="U1100">
        <v>0</v>
      </c>
      <c r="V1100">
        <v>0</v>
      </c>
      <c r="W1100">
        <v>0</v>
      </c>
      <c r="X1100">
        <v>29.929674452177665</v>
      </c>
      <c r="Y1100">
        <v>0</v>
      </c>
      <c r="Z1100">
        <v>0</v>
      </c>
      <c r="AA1100">
        <v>0</v>
      </c>
      <c r="AB1100">
        <v>2.8857793549440482</v>
      </c>
      <c r="AC1100">
        <v>0</v>
      </c>
      <c r="AD1100">
        <v>0</v>
      </c>
      <c r="AE1100">
        <v>32.815453807121713</v>
      </c>
    </row>
    <row r="1101" spans="1:31" x14ac:dyDescent="0.25">
      <c r="A1101">
        <v>2229734</v>
      </c>
      <c r="B1101">
        <v>1</v>
      </c>
      <c r="C1101" t="s">
        <v>80</v>
      </c>
      <c r="D1101" t="s">
        <v>103</v>
      </c>
      <c r="E1101" t="s">
        <v>182</v>
      </c>
      <c r="F1101" t="s">
        <v>3445</v>
      </c>
      <c r="G1101" t="s">
        <v>219</v>
      </c>
      <c r="H1101" t="s">
        <v>163</v>
      </c>
      <c r="I1101" t="s">
        <v>136</v>
      </c>
      <c r="J1101" t="s">
        <v>137</v>
      </c>
      <c r="K1101" t="s">
        <v>138</v>
      </c>
      <c r="L1101" t="s">
        <v>3446</v>
      </c>
      <c r="M1101" t="s">
        <v>3447</v>
      </c>
      <c r="N1101">
        <v>1.1958333329999999</v>
      </c>
      <c r="O1101">
        <v>0</v>
      </c>
      <c r="P1101">
        <v>0</v>
      </c>
      <c r="Q1101">
        <v>0</v>
      </c>
      <c r="R1101">
        <v>16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25.095230804699998</v>
      </c>
      <c r="AA1101">
        <v>0</v>
      </c>
      <c r="AB1101">
        <v>0</v>
      </c>
      <c r="AC1101">
        <v>0</v>
      </c>
      <c r="AD1101">
        <v>0</v>
      </c>
      <c r="AE1101">
        <v>25.095230804699998</v>
      </c>
    </row>
    <row r="1102" spans="1:31" x14ac:dyDescent="0.25">
      <c r="A1102">
        <v>2229735</v>
      </c>
      <c r="B1102">
        <v>1</v>
      </c>
      <c r="C1102" t="s">
        <v>81</v>
      </c>
      <c r="D1102" t="s">
        <v>123</v>
      </c>
      <c r="E1102" t="s">
        <v>132</v>
      </c>
      <c r="F1102" t="s">
        <v>3448</v>
      </c>
      <c r="G1102" t="s">
        <v>148</v>
      </c>
      <c r="H1102" t="s">
        <v>135</v>
      </c>
      <c r="I1102" t="s">
        <v>136</v>
      </c>
      <c r="J1102" t="s">
        <v>137</v>
      </c>
      <c r="K1102" t="s">
        <v>138</v>
      </c>
      <c r="L1102" t="s">
        <v>3449</v>
      </c>
      <c r="M1102" t="s">
        <v>3450</v>
      </c>
      <c r="N1102">
        <v>2.0558333329999998</v>
      </c>
      <c r="O1102">
        <v>0</v>
      </c>
      <c r="P1102">
        <v>7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2.8024837149323161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2.8024837149323161</v>
      </c>
    </row>
    <row r="1103" spans="1:31" x14ac:dyDescent="0.25">
      <c r="A1103">
        <v>2229736</v>
      </c>
      <c r="B1103">
        <v>1</v>
      </c>
      <c r="C1103" t="s">
        <v>80</v>
      </c>
      <c r="D1103" t="s">
        <v>104</v>
      </c>
      <c r="E1103" t="s">
        <v>161</v>
      </c>
      <c r="F1103" t="s">
        <v>3150</v>
      </c>
      <c r="G1103" t="s">
        <v>303</v>
      </c>
      <c r="H1103" t="s">
        <v>163</v>
      </c>
      <c r="I1103" t="s">
        <v>136</v>
      </c>
      <c r="J1103" t="s">
        <v>137</v>
      </c>
      <c r="K1103" t="s">
        <v>144</v>
      </c>
      <c r="L1103" t="s">
        <v>3451</v>
      </c>
      <c r="M1103" t="s">
        <v>3452</v>
      </c>
      <c r="N1103">
        <v>0.55611111099999999</v>
      </c>
      <c r="O1103">
        <v>4</v>
      </c>
      <c r="P1103">
        <v>24</v>
      </c>
      <c r="Q1103">
        <v>26</v>
      </c>
      <c r="R1103">
        <v>43</v>
      </c>
      <c r="S1103">
        <v>9</v>
      </c>
      <c r="T1103">
        <v>22</v>
      </c>
      <c r="U1103">
        <v>0</v>
      </c>
      <c r="V1103">
        <v>0</v>
      </c>
      <c r="W1103">
        <v>0.41894671829864</v>
      </c>
      <c r="X1103">
        <v>3.5855535027029641</v>
      </c>
      <c r="Y1103">
        <v>8.497525035691222</v>
      </c>
      <c r="Z1103">
        <v>6.5329252589134441</v>
      </c>
      <c r="AA1103">
        <v>3.9977400014984199</v>
      </c>
      <c r="AB1103">
        <v>2.9443150813823795</v>
      </c>
      <c r="AC1103">
        <v>0</v>
      </c>
      <c r="AD1103">
        <v>0</v>
      </c>
      <c r="AE1103">
        <v>25.977005598487068</v>
      </c>
    </row>
    <row r="1104" spans="1:31" x14ac:dyDescent="0.25">
      <c r="A1104">
        <v>2229737</v>
      </c>
      <c r="B1104">
        <v>1</v>
      </c>
      <c r="C1104" t="s">
        <v>81</v>
      </c>
      <c r="D1104" t="s">
        <v>120</v>
      </c>
      <c r="E1104" t="s">
        <v>273</v>
      </c>
      <c r="F1104" t="s">
        <v>3453</v>
      </c>
      <c r="G1104" t="s">
        <v>174</v>
      </c>
      <c r="H1104" t="s">
        <v>163</v>
      </c>
      <c r="I1104" t="s">
        <v>136</v>
      </c>
      <c r="J1104" t="s">
        <v>137</v>
      </c>
      <c r="K1104" t="s">
        <v>138</v>
      </c>
      <c r="L1104" t="s">
        <v>3454</v>
      </c>
      <c r="M1104" t="s">
        <v>3455</v>
      </c>
      <c r="N1104">
        <v>0.748611111</v>
      </c>
      <c r="O1104">
        <v>0</v>
      </c>
      <c r="P1104">
        <v>522</v>
      </c>
      <c r="Q1104">
        <v>6</v>
      </c>
      <c r="R1104">
        <v>8</v>
      </c>
      <c r="S1104">
        <v>1</v>
      </c>
      <c r="T1104">
        <v>59</v>
      </c>
      <c r="U1104">
        <v>0</v>
      </c>
      <c r="V1104">
        <v>1</v>
      </c>
      <c r="W1104">
        <v>0</v>
      </c>
      <c r="X1104">
        <v>88.80358982554344</v>
      </c>
      <c r="Y1104">
        <v>2.1295884986862497</v>
      </c>
      <c r="Z1104">
        <v>2.4742301681140608</v>
      </c>
      <c r="AA1104">
        <v>2.3510856881767106</v>
      </c>
      <c r="AB1104">
        <v>27.890143495312746</v>
      </c>
      <c r="AC1104">
        <v>0</v>
      </c>
      <c r="AD1104">
        <v>3.5057903478795565</v>
      </c>
      <c r="AE1104">
        <v>127.15442802371275</v>
      </c>
    </row>
    <row r="1105" spans="1:31" x14ac:dyDescent="0.25">
      <c r="A1105">
        <v>2229741</v>
      </c>
      <c r="B1105">
        <v>1</v>
      </c>
      <c r="C1105" t="s">
        <v>80</v>
      </c>
      <c r="D1105" t="s">
        <v>106</v>
      </c>
      <c r="E1105" t="s">
        <v>141</v>
      </c>
      <c r="F1105" t="s">
        <v>3456</v>
      </c>
      <c r="G1105" t="s">
        <v>235</v>
      </c>
      <c r="H1105" t="s">
        <v>135</v>
      </c>
      <c r="I1105" t="s">
        <v>136</v>
      </c>
      <c r="J1105" t="s">
        <v>137</v>
      </c>
      <c r="K1105" t="s">
        <v>138</v>
      </c>
      <c r="L1105" t="s">
        <v>3457</v>
      </c>
      <c r="M1105" t="s">
        <v>3458</v>
      </c>
      <c r="N1105">
        <v>0.91111111099999997</v>
      </c>
      <c r="O1105">
        <v>0</v>
      </c>
      <c r="P1105">
        <v>17</v>
      </c>
      <c r="Q1105">
        <v>0</v>
      </c>
      <c r="R1105">
        <v>13</v>
      </c>
      <c r="S1105">
        <v>0</v>
      </c>
      <c r="T1105">
        <v>10</v>
      </c>
      <c r="U1105">
        <v>0</v>
      </c>
      <c r="V1105">
        <v>0</v>
      </c>
      <c r="W1105">
        <v>0</v>
      </c>
      <c r="X1105">
        <v>5.2818181565975468</v>
      </c>
      <c r="Y1105">
        <v>0</v>
      </c>
      <c r="Z1105">
        <v>6.8972061068907111</v>
      </c>
      <c r="AA1105">
        <v>0</v>
      </c>
      <c r="AB1105">
        <v>3.1862069738318852</v>
      </c>
      <c r="AC1105">
        <v>0</v>
      </c>
      <c r="AD1105">
        <v>0</v>
      </c>
      <c r="AE1105">
        <v>15.365231237320144</v>
      </c>
    </row>
    <row r="1106" spans="1:31" x14ac:dyDescent="0.25">
      <c r="A1106">
        <v>2229743</v>
      </c>
      <c r="B1106">
        <v>1</v>
      </c>
      <c r="C1106" t="s">
        <v>81</v>
      </c>
      <c r="D1106" t="s">
        <v>120</v>
      </c>
      <c r="E1106" t="s">
        <v>132</v>
      </c>
      <c r="F1106" t="s">
        <v>3459</v>
      </c>
      <c r="G1106" t="s">
        <v>170</v>
      </c>
      <c r="H1106" t="s">
        <v>135</v>
      </c>
      <c r="I1106" t="s">
        <v>136</v>
      </c>
      <c r="J1106" t="s">
        <v>137</v>
      </c>
      <c r="K1106" t="s">
        <v>138</v>
      </c>
      <c r="L1106" t="s">
        <v>3460</v>
      </c>
      <c r="M1106" t="s">
        <v>3461</v>
      </c>
      <c r="N1106">
        <v>1.873888888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1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89.899702257669219</v>
      </c>
      <c r="AC1106">
        <v>0</v>
      </c>
      <c r="AD1106">
        <v>0</v>
      </c>
      <c r="AE1106">
        <v>89.899702257669219</v>
      </c>
    </row>
    <row r="1107" spans="1:31" x14ac:dyDescent="0.25">
      <c r="A1107">
        <v>2229744</v>
      </c>
      <c r="B1107">
        <v>1</v>
      </c>
      <c r="C1107" t="s">
        <v>81</v>
      </c>
      <c r="D1107" t="s">
        <v>128</v>
      </c>
      <c r="E1107" t="s">
        <v>161</v>
      </c>
      <c r="F1107" t="s">
        <v>3462</v>
      </c>
      <c r="G1107" t="s">
        <v>174</v>
      </c>
      <c r="H1107" t="s">
        <v>163</v>
      </c>
      <c r="I1107" t="s">
        <v>136</v>
      </c>
      <c r="J1107" t="s">
        <v>137</v>
      </c>
      <c r="K1107" t="s">
        <v>138</v>
      </c>
      <c r="L1107" t="s">
        <v>3463</v>
      </c>
      <c r="M1107" t="s">
        <v>3464</v>
      </c>
      <c r="N1107">
        <v>9.3611110999999997E-2</v>
      </c>
      <c r="O1107">
        <v>0</v>
      </c>
      <c r="P1107">
        <v>0</v>
      </c>
      <c r="Q1107">
        <v>0</v>
      </c>
      <c r="R1107">
        <v>0</v>
      </c>
      <c r="S1107">
        <v>14</v>
      </c>
      <c r="T1107">
        <v>0</v>
      </c>
      <c r="U1107">
        <v>11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11.316916390923538</v>
      </c>
      <c r="AB1107">
        <v>0</v>
      </c>
      <c r="AC1107">
        <v>51.424639200959874</v>
      </c>
      <c r="AD1107">
        <v>0</v>
      </c>
      <c r="AE1107">
        <v>62.741555591883412</v>
      </c>
    </row>
    <row r="1108" spans="1:31" x14ac:dyDescent="0.25">
      <c r="A1108">
        <v>2229745</v>
      </c>
      <c r="B1108">
        <v>1</v>
      </c>
      <c r="C1108" t="s">
        <v>81</v>
      </c>
      <c r="D1108" t="s">
        <v>128</v>
      </c>
      <c r="E1108" t="s">
        <v>161</v>
      </c>
      <c r="F1108" t="s">
        <v>3465</v>
      </c>
      <c r="G1108" t="s">
        <v>174</v>
      </c>
      <c r="H1108" t="s">
        <v>163</v>
      </c>
      <c r="I1108" t="s">
        <v>136</v>
      </c>
      <c r="J1108" t="s">
        <v>137</v>
      </c>
      <c r="K1108" t="s">
        <v>138</v>
      </c>
      <c r="L1108" t="s">
        <v>3466</v>
      </c>
      <c r="M1108" t="s">
        <v>3467</v>
      </c>
      <c r="N1108">
        <v>8.5833332999999998E-2</v>
      </c>
      <c r="O1108">
        <v>0</v>
      </c>
      <c r="P1108">
        <v>0</v>
      </c>
      <c r="Q1108">
        <v>0</v>
      </c>
      <c r="R1108">
        <v>0</v>
      </c>
      <c r="S1108">
        <v>2</v>
      </c>
      <c r="T1108">
        <v>0</v>
      </c>
      <c r="U1108">
        <v>5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2.2103925338661798</v>
      </c>
      <c r="AB1108">
        <v>0</v>
      </c>
      <c r="AC1108">
        <v>83.851262910950894</v>
      </c>
      <c r="AD1108">
        <v>0</v>
      </c>
      <c r="AE1108">
        <v>86.061655444817077</v>
      </c>
    </row>
    <row r="1109" spans="1:31" x14ac:dyDescent="0.25">
      <c r="A1109">
        <v>2229746</v>
      </c>
      <c r="B1109">
        <v>1</v>
      </c>
      <c r="C1109" t="s">
        <v>80</v>
      </c>
      <c r="D1109" t="s">
        <v>96</v>
      </c>
      <c r="E1109" t="s">
        <v>182</v>
      </c>
      <c r="F1109" t="s">
        <v>3468</v>
      </c>
      <c r="G1109" t="s">
        <v>1027</v>
      </c>
      <c r="H1109" t="s">
        <v>163</v>
      </c>
      <c r="I1109" t="s">
        <v>136</v>
      </c>
      <c r="J1109" t="s">
        <v>137</v>
      </c>
      <c r="K1109" t="s">
        <v>138</v>
      </c>
      <c r="L1109" t="s">
        <v>3469</v>
      </c>
      <c r="M1109" t="s">
        <v>3470</v>
      </c>
      <c r="N1109">
        <v>0.31777777699999998</v>
      </c>
      <c r="O1109">
        <v>0</v>
      </c>
      <c r="P1109">
        <v>16</v>
      </c>
      <c r="Q1109">
        <v>0</v>
      </c>
      <c r="R1109">
        <v>0</v>
      </c>
      <c r="S1109">
        <v>0</v>
      </c>
      <c r="T1109">
        <v>7</v>
      </c>
      <c r="U1109">
        <v>0</v>
      </c>
      <c r="V1109">
        <v>0</v>
      </c>
      <c r="W1109">
        <v>0</v>
      </c>
      <c r="X1109">
        <v>7.0750518075765427</v>
      </c>
      <c r="Y1109">
        <v>0</v>
      </c>
      <c r="Z1109">
        <v>0</v>
      </c>
      <c r="AA1109">
        <v>0</v>
      </c>
      <c r="AB1109">
        <v>17.800710447314682</v>
      </c>
      <c r="AC1109">
        <v>0</v>
      </c>
      <c r="AD1109">
        <v>0</v>
      </c>
      <c r="AE1109">
        <v>24.875762254891225</v>
      </c>
    </row>
    <row r="1110" spans="1:31" x14ac:dyDescent="0.25">
      <c r="A1110">
        <v>2229748</v>
      </c>
      <c r="B1110">
        <v>1</v>
      </c>
      <c r="C1110" t="s">
        <v>80</v>
      </c>
      <c r="D1110" t="s">
        <v>109</v>
      </c>
      <c r="E1110" t="s">
        <v>194</v>
      </c>
      <c r="F1110" t="s">
        <v>3471</v>
      </c>
      <c r="G1110" t="s">
        <v>179</v>
      </c>
      <c r="H1110" t="s">
        <v>135</v>
      </c>
      <c r="I1110" t="s">
        <v>136</v>
      </c>
      <c r="J1110" t="s">
        <v>137</v>
      </c>
      <c r="K1110" t="s">
        <v>138</v>
      </c>
      <c r="L1110" t="s">
        <v>3472</v>
      </c>
      <c r="M1110" t="s">
        <v>3473</v>
      </c>
      <c r="N1110">
        <v>1.5038888880000001</v>
      </c>
      <c r="O1110">
        <v>0</v>
      </c>
      <c r="P1110">
        <v>9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0.80330301339353327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0.80330301339353327</v>
      </c>
    </row>
    <row r="1111" spans="1:31" x14ac:dyDescent="0.25">
      <c r="A1111">
        <v>2229749</v>
      </c>
      <c r="B1111">
        <v>1</v>
      </c>
      <c r="C1111" t="s">
        <v>80</v>
      </c>
      <c r="D1111" t="s">
        <v>90</v>
      </c>
      <c r="E1111" t="s">
        <v>194</v>
      </c>
      <c r="F1111" t="s">
        <v>3474</v>
      </c>
      <c r="G1111" t="s">
        <v>390</v>
      </c>
      <c r="H1111" t="s">
        <v>135</v>
      </c>
      <c r="I1111" t="s">
        <v>136</v>
      </c>
      <c r="J1111" t="s">
        <v>137</v>
      </c>
      <c r="K1111" t="s">
        <v>138</v>
      </c>
      <c r="L1111" t="s">
        <v>3475</v>
      </c>
      <c r="M1111" t="s">
        <v>3476</v>
      </c>
      <c r="N1111">
        <v>1.9669444439999999</v>
      </c>
      <c r="O1111">
        <v>0</v>
      </c>
      <c r="P1111">
        <v>39</v>
      </c>
      <c r="Q1111">
        <v>0</v>
      </c>
      <c r="R1111">
        <v>1</v>
      </c>
      <c r="S1111">
        <v>0</v>
      </c>
      <c r="T1111">
        <v>1</v>
      </c>
      <c r="U1111">
        <v>0</v>
      </c>
      <c r="V1111">
        <v>0</v>
      </c>
      <c r="W1111">
        <v>0</v>
      </c>
      <c r="X1111">
        <v>12.767129357158396</v>
      </c>
      <c r="Y1111">
        <v>0</v>
      </c>
      <c r="Z1111">
        <v>2.7908405077933336E-3</v>
      </c>
      <c r="AA1111">
        <v>0</v>
      </c>
      <c r="AB1111">
        <v>1.097833569388889</v>
      </c>
      <c r="AC1111">
        <v>0</v>
      </c>
      <c r="AD1111">
        <v>0</v>
      </c>
      <c r="AE1111">
        <v>13.867753767055079</v>
      </c>
    </row>
    <row r="1112" spans="1:31" x14ac:dyDescent="0.25">
      <c r="A1112">
        <v>2229750</v>
      </c>
      <c r="B1112">
        <v>1</v>
      </c>
      <c r="C1112" t="s">
        <v>81</v>
      </c>
      <c r="D1112" t="s">
        <v>112</v>
      </c>
      <c r="E1112" t="s">
        <v>194</v>
      </c>
      <c r="F1112" t="s">
        <v>3185</v>
      </c>
      <c r="G1112" t="s">
        <v>472</v>
      </c>
      <c r="H1112" t="s">
        <v>135</v>
      </c>
      <c r="I1112" t="s">
        <v>136</v>
      </c>
      <c r="J1112" t="s">
        <v>137</v>
      </c>
      <c r="K1112" t="s">
        <v>138</v>
      </c>
      <c r="L1112" t="s">
        <v>3477</v>
      </c>
      <c r="M1112" t="s">
        <v>3478</v>
      </c>
      <c r="N1112">
        <v>0.97833333300000003</v>
      </c>
      <c r="O1112">
        <v>0</v>
      </c>
      <c r="P1112">
        <v>113</v>
      </c>
      <c r="Q1112">
        <v>0</v>
      </c>
      <c r="R1112">
        <v>4</v>
      </c>
      <c r="S1112">
        <v>0</v>
      </c>
      <c r="T1112">
        <v>18</v>
      </c>
      <c r="U1112">
        <v>0</v>
      </c>
      <c r="V1112">
        <v>0</v>
      </c>
      <c r="W1112">
        <v>0</v>
      </c>
      <c r="X1112">
        <v>20.504066961365904</v>
      </c>
      <c r="Y1112">
        <v>0</v>
      </c>
      <c r="Z1112">
        <v>0.85820473740400016</v>
      </c>
      <c r="AA1112">
        <v>0</v>
      </c>
      <c r="AB1112">
        <v>6.1054453369385433</v>
      </c>
      <c r="AC1112">
        <v>0</v>
      </c>
      <c r="AD1112">
        <v>0</v>
      </c>
      <c r="AE1112">
        <v>27.46771703570845</v>
      </c>
    </row>
    <row r="1113" spans="1:31" x14ac:dyDescent="0.25">
      <c r="A1113">
        <v>2229752</v>
      </c>
      <c r="B1113">
        <v>1</v>
      </c>
      <c r="C1113" t="s">
        <v>81</v>
      </c>
      <c r="D1113" t="s">
        <v>112</v>
      </c>
      <c r="E1113" t="s">
        <v>194</v>
      </c>
      <c r="F1113" t="s">
        <v>3479</v>
      </c>
      <c r="G1113" t="s">
        <v>472</v>
      </c>
      <c r="H1113" t="s">
        <v>135</v>
      </c>
      <c r="I1113" t="s">
        <v>136</v>
      </c>
      <c r="J1113" t="s">
        <v>137</v>
      </c>
      <c r="K1113" t="s">
        <v>138</v>
      </c>
      <c r="L1113" t="s">
        <v>3480</v>
      </c>
      <c r="M1113" t="s">
        <v>3481</v>
      </c>
      <c r="N1113">
        <v>1.7583333329999999</v>
      </c>
      <c r="O1113">
        <v>0</v>
      </c>
      <c r="P1113">
        <v>20</v>
      </c>
      <c r="Q1113">
        <v>0</v>
      </c>
      <c r="R1113">
        <v>0</v>
      </c>
      <c r="S1113">
        <v>0</v>
      </c>
      <c r="T1113">
        <v>2</v>
      </c>
      <c r="U1113">
        <v>0</v>
      </c>
      <c r="V1113">
        <v>0</v>
      </c>
      <c r="W1113">
        <v>0</v>
      </c>
      <c r="X1113">
        <v>2.7082196919334951</v>
      </c>
      <c r="Y1113">
        <v>0</v>
      </c>
      <c r="Z1113">
        <v>0</v>
      </c>
      <c r="AA1113">
        <v>0</v>
      </c>
      <c r="AB1113">
        <v>2.3804791006360002E-2</v>
      </c>
      <c r="AC1113">
        <v>0</v>
      </c>
      <c r="AD1113">
        <v>0</v>
      </c>
      <c r="AE1113">
        <v>2.7320244829398552</v>
      </c>
    </row>
    <row r="1114" spans="1:31" x14ac:dyDescent="0.25">
      <c r="A1114">
        <v>2229757</v>
      </c>
      <c r="B1114">
        <v>1</v>
      </c>
      <c r="C1114" t="s">
        <v>81</v>
      </c>
      <c r="D1114" t="s">
        <v>128</v>
      </c>
      <c r="E1114" t="s">
        <v>161</v>
      </c>
      <c r="F1114" t="s">
        <v>3482</v>
      </c>
      <c r="G1114" t="s">
        <v>174</v>
      </c>
      <c r="H1114" t="s">
        <v>163</v>
      </c>
      <c r="I1114" t="s">
        <v>136</v>
      </c>
      <c r="J1114" t="s">
        <v>137</v>
      </c>
      <c r="K1114" t="s">
        <v>138</v>
      </c>
      <c r="L1114" t="s">
        <v>3483</v>
      </c>
      <c r="M1114" t="s">
        <v>3484</v>
      </c>
      <c r="N1114">
        <v>1.7411111109999999</v>
      </c>
      <c r="O1114">
        <v>0</v>
      </c>
      <c r="P1114">
        <v>0</v>
      </c>
      <c r="Q1114">
        <v>0</v>
      </c>
      <c r="R1114">
        <v>0</v>
      </c>
      <c r="S1114">
        <v>17</v>
      </c>
      <c r="T1114">
        <v>0</v>
      </c>
      <c r="U1114">
        <v>13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637.98494402869528</v>
      </c>
      <c r="AB1114">
        <v>0</v>
      </c>
      <c r="AC1114">
        <v>3107.5716536121354</v>
      </c>
      <c r="AD1114">
        <v>0</v>
      </c>
      <c r="AE1114">
        <v>3745.5565976408307</v>
      </c>
    </row>
    <row r="1115" spans="1:31" x14ac:dyDescent="0.25">
      <c r="A1115">
        <v>2229758</v>
      </c>
      <c r="B1115">
        <v>1</v>
      </c>
      <c r="C1115" t="s">
        <v>80</v>
      </c>
      <c r="D1115" t="s">
        <v>84</v>
      </c>
      <c r="E1115" t="s">
        <v>194</v>
      </c>
      <c r="F1115" t="s">
        <v>3485</v>
      </c>
      <c r="G1115" t="s">
        <v>3486</v>
      </c>
      <c r="H1115" t="s">
        <v>135</v>
      </c>
      <c r="I1115" t="s">
        <v>136</v>
      </c>
      <c r="J1115" t="s">
        <v>137</v>
      </c>
      <c r="K1115" t="s">
        <v>138</v>
      </c>
      <c r="L1115" t="s">
        <v>3487</v>
      </c>
      <c r="M1115" t="s">
        <v>3488</v>
      </c>
      <c r="N1115">
        <v>6.6755555549999999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29</v>
      </c>
      <c r="U1115">
        <v>0</v>
      </c>
      <c r="V1115">
        <v>1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130.10561068066733</v>
      </c>
      <c r="AC1115">
        <v>0</v>
      </c>
      <c r="AD1115">
        <v>69.575943008122891</v>
      </c>
      <c r="AE1115">
        <v>199.68155368879022</v>
      </c>
    </row>
    <row r="1116" spans="1:31" x14ac:dyDescent="0.25">
      <c r="A1116">
        <v>2229759</v>
      </c>
      <c r="B1116">
        <v>1</v>
      </c>
      <c r="C1116" t="s">
        <v>80</v>
      </c>
      <c r="D1116" t="s">
        <v>96</v>
      </c>
      <c r="E1116" t="s">
        <v>132</v>
      </c>
      <c r="F1116" t="s">
        <v>3489</v>
      </c>
      <c r="G1116" t="s">
        <v>235</v>
      </c>
      <c r="H1116" t="s">
        <v>135</v>
      </c>
      <c r="I1116" t="s">
        <v>136</v>
      </c>
      <c r="J1116" t="s">
        <v>137</v>
      </c>
      <c r="K1116" t="s">
        <v>138</v>
      </c>
      <c r="L1116" t="s">
        <v>3490</v>
      </c>
      <c r="M1116" t="s">
        <v>3491</v>
      </c>
      <c r="N1116">
        <v>4.5761111110000003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1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3.8754479271063116</v>
      </c>
      <c r="AC1116">
        <v>0</v>
      </c>
      <c r="AD1116">
        <v>0</v>
      </c>
      <c r="AE1116">
        <v>3.8754479271063116</v>
      </c>
    </row>
    <row r="1117" spans="1:31" x14ac:dyDescent="0.25">
      <c r="A1117">
        <v>2229761</v>
      </c>
      <c r="B1117">
        <v>1</v>
      </c>
      <c r="C1117" t="s">
        <v>80</v>
      </c>
      <c r="D1117" t="s">
        <v>93</v>
      </c>
      <c r="E1117" t="s">
        <v>182</v>
      </c>
      <c r="F1117" t="s">
        <v>3492</v>
      </c>
      <c r="G1117" t="s">
        <v>143</v>
      </c>
      <c r="H1117" t="s">
        <v>163</v>
      </c>
      <c r="I1117" t="s">
        <v>136</v>
      </c>
      <c r="J1117" t="s">
        <v>137</v>
      </c>
      <c r="K1117" t="s">
        <v>144</v>
      </c>
      <c r="L1117" t="s">
        <v>3065</v>
      </c>
      <c r="M1117" t="s">
        <v>3493</v>
      </c>
      <c r="N1117">
        <v>9.0261111110000005</v>
      </c>
      <c r="O1117">
        <v>0</v>
      </c>
      <c r="P1117">
        <v>288</v>
      </c>
      <c r="Q1117">
        <v>0</v>
      </c>
      <c r="R1117">
        <v>0</v>
      </c>
      <c r="S1117">
        <v>0</v>
      </c>
      <c r="T1117">
        <v>43</v>
      </c>
      <c r="U1117">
        <v>0</v>
      </c>
      <c r="V1117">
        <v>0</v>
      </c>
      <c r="W1117">
        <v>0</v>
      </c>
      <c r="X1117">
        <v>617.60109844907356</v>
      </c>
      <c r="Y1117">
        <v>0</v>
      </c>
      <c r="Z1117">
        <v>0</v>
      </c>
      <c r="AA1117">
        <v>0</v>
      </c>
      <c r="AB1117">
        <v>262.39555760060961</v>
      </c>
      <c r="AC1117">
        <v>0</v>
      </c>
      <c r="AD1117">
        <v>0</v>
      </c>
      <c r="AE1117">
        <v>879.99665604968322</v>
      </c>
    </row>
    <row r="1118" spans="1:31" x14ac:dyDescent="0.25">
      <c r="A1118">
        <v>2229762</v>
      </c>
      <c r="B1118">
        <v>1</v>
      </c>
      <c r="C1118" t="s">
        <v>81</v>
      </c>
      <c r="D1118" t="s">
        <v>119</v>
      </c>
      <c r="E1118" t="s">
        <v>132</v>
      </c>
      <c r="F1118" t="s">
        <v>3494</v>
      </c>
      <c r="G1118" t="s">
        <v>148</v>
      </c>
      <c r="H1118" t="s">
        <v>135</v>
      </c>
      <c r="I1118" t="s">
        <v>136</v>
      </c>
      <c r="J1118" t="s">
        <v>137</v>
      </c>
      <c r="K1118" t="s">
        <v>138</v>
      </c>
      <c r="L1118" t="s">
        <v>3495</v>
      </c>
      <c r="M1118" t="s">
        <v>3496</v>
      </c>
      <c r="N1118">
        <v>1.9258333329999999</v>
      </c>
      <c r="O1118">
        <v>0</v>
      </c>
      <c r="P1118">
        <v>0</v>
      </c>
      <c r="Q1118">
        <v>0</v>
      </c>
      <c r="R1118">
        <v>1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0.30909061033878221</v>
      </c>
      <c r="AA1118">
        <v>0</v>
      </c>
      <c r="AB1118">
        <v>0</v>
      </c>
      <c r="AC1118">
        <v>0</v>
      </c>
      <c r="AD1118">
        <v>0</v>
      </c>
      <c r="AE1118">
        <v>0.30909061033878221</v>
      </c>
    </row>
    <row r="1119" spans="1:31" x14ac:dyDescent="0.25">
      <c r="A1119">
        <v>2229764</v>
      </c>
      <c r="B1119">
        <v>1</v>
      </c>
      <c r="C1119" t="s">
        <v>80</v>
      </c>
      <c r="D1119" t="s">
        <v>85</v>
      </c>
      <c r="E1119" t="s">
        <v>132</v>
      </c>
      <c r="F1119" t="s">
        <v>3497</v>
      </c>
      <c r="G1119" t="s">
        <v>191</v>
      </c>
      <c r="H1119" t="s">
        <v>135</v>
      </c>
      <c r="I1119" t="s">
        <v>136</v>
      </c>
      <c r="J1119" t="s">
        <v>137</v>
      </c>
      <c r="K1119" t="s">
        <v>138</v>
      </c>
      <c r="L1119" t="s">
        <v>3498</v>
      </c>
      <c r="M1119" t="s">
        <v>3499</v>
      </c>
      <c r="N1119">
        <v>0.61111111100000004</v>
      </c>
      <c r="O1119">
        <v>0</v>
      </c>
      <c r="P1119">
        <v>15</v>
      </c>
      <c r="Q1119">
        <v>0</v>
      </c>
      <c r="R1119">
        <v>0</v>
      </c>
      <c r="S1119">
        <v>0</v>
      </c>
      <c r="T1119">
        <v>4</v>
      </c>
      <c r="U1119">
        <v>0</v>
      </c>
      <c r="V1119">
        <v>0</v>
      </c>
      <c r="W1119">
        <v>0</v>
      </c>
      <c r="X1119">
        <v>3.3444386355754898</v>
      </c>
      <c r="Y1119">
        <v>0</v>
      </c>
      <c r="Z1119">
        <v>0</v>
      </c>
      <c r="AA1119">
        <v>0</v>
      </c>
      <c r="AB1119">
        <v>2.8932709100725158</v>
      </c>
      <c r="AC1119">
        <v>0</v>
      </c>
      <c r="AD1119">
        <v>0</v>
      </c>
      <c r="AE1119">
        <v>6.2377095456480056</v>
      </c>
    </row>
    <row r="1120" spans="1:31" x14ac:dyDescent="0.25">
      <c r="A1120">
        <v>2229766</v>
      </c>
      <c r="B1120">
        <v>1</v>
      </c>
      <c r="C1120" t="s">
        <v>80</v>
      </c>
      <c r="D1120" t="s">
        <v>83</v>
      </c>
      <c r="E1120" t="s">
        <v>132</v>
      </c>
      <c r="F1120" t="s">
        <v>3500</v>
      </c>
      <c r="G1120" t="s">
        <v>170</v>
      </c>
      <c r="H1120" t="s">
        <v>135</v>
      </c>
      <c r="I1120" t="s">
        <v>136</v>
      </c>
      <c r="J1120" t="s">
        <v>137</v>
      </c>
      <c r="K1120" t="s">
        <v>138</v>
      </c>
      <c r="L1120" t="s">
        <v>3501</v>
      </c>
      <c r="M1120" t="s">
        <v>3502</v>
      </c>
      <c r="N1120">
        <v>1.539722222</v>
      </c>
      <c r="O1120">
        <v>0</v>
      </c>
      <c r="P1120">
        <v>0</v>
      </c>
      <c r="Q1120">
        <v>0</v>
      </c>
      <c r="R1120">
        <v>0</v>
      </c>
      <c r="S1120">
        <v>0</v>
      </c>
      <c r="T1120">
        <v>4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15.39450163561316</v>
      </c>
      <c r="AC1120">
        <v>0</v>
      </c>
      <c r="AD1120">
        <v>0</v>
      </c>
      <c r="AE1120">
        <v>15.39450163561316</v>
      </c>
    </row>
    <row r="1121" spans="1:31" x14ac:dyDescent="0.25">
      <c r="A1121">
        <v>2229768</v>
      </c>
      <c r="B1121">
        <v>1</v>
      </c>
      <c r="C1121" t="s">
        <v>81</v>
      </c>
      <c r="D1121" t="s">
        <v>112</v>
      </c>
      <c r="E1121" t="s">
        <v>177</v>
      </c>
      <c r="F1121" t="s">
        <v>3503</v>
      </c>
      <c r="G1121" t="s">
        <v>235</v>
      </c>
      <c r="H1121" t="s">
        <v>135</v>
      </c>
      <c r="I1121" t="s">
        <v>136</v>
      </c>
      <c r="J1121" t="s">
        <v>137</v>
      </c>
      <c r="K1121" t="s">
        <v>138</v>
      </c>
      <c r="L1121" t="s">
        <v>3504</v>
      </c>
      <c r="M1121" t="s">
        <v>3505</v>
      </c>
      <c r="N1121">
        <v>1.2227777769999999</v>
      </c>
      <c r="O1121">
        <v>0</v>
      </c>
      <c r="P1121">
        <v>20</v>
      </c>
      <c r="Q1121">
        <v>0</v>
      </c>
      <c r="R1121">
        <v>0</v>
      </c>
      <c r="S1121">
        <v>0</v>
      </c>
      <c r="T1121">
        <v>7</v>
      </c>
      <c r="U1121">
        <v>0</v>
      </c>
      <c r="V1121">
        <v>0</v>
      </c>
      <c r="W1121">
        <v>0</v>
      </c>
      <c r="X1121">
        <v>7.3002668279826635</v>
      </c>
      <c r="Y1121">
        <v>0</v>
      </c>
      <c r="Z1121">
        <v>0</v>
      </c>
      <c r="AA1121">
        <v>0</v>
      </c>
      <c r="AB1121">
        <v>7.0084068055362154</v>
      </c>
      <c r="AC1121">
        <v>0</v>
      </c>
      <c r="AD1121">
        <v>0</v>
      </c>
      <c r="AE1121">
        <v>14.308673633518879</v>
      </c>
    </row>
    <row r="1122" spans="1:31" x14ac:dyDescent="0.25">
      <c r="A1122">
        <v>2229769</v>
      </c>
      <c r="B1122">
        <v>1</v>
      </c>
      <c r="C1122" t="s">
        <v>80</v>
      </c>
      <c r="D1122" t="s">
        <v>90</v>
      </c>
      <c r="E1122" t="s">
        <v>132</v>
      </c>
      <c r="F1122" t="s">
        <v>3506</v>
      </c>
      <c r="G1122" t="s">
        <v>191</v>
      </c>
      <c r="H1122" t="s">
        <v>135</v>
      </c>
      <c r="I1122" t="s">
        <v>136</v>
      </c>
      <c r="J1122" t="s">
        <v>137</v>
      </c>
      <c r="K1122" t="s">
        <v>138</v>
      </c>
      <c r="L1122" t="s">
        <v>3507</v>
      </c>
      <c r="M1122" t="s">
        <v>3508</v>
      </c>
      <c r="N1122">
        <v>1.35</v>
      </c>
      <c r="O1122">
        <v>0</v>
      </c>
      <c r="P1122">
        <v>9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2.926453172506891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2.926453172506891</v>
      </c>
    </row>
    <row r="1123" spans="1:31" x14ac:dyDescent="0.25">
      <c r="A1123">
        <v>2229774</v>
      </c>
      <c r="B1123">
        <v>1</v>
      </c>
      <c r="C1123" t="s">
        <v>81</v>
      </c>
      <c r="D1123" t="s">
        <v>118</v>
      </c>
      <c r="E1123" t="s">
        <v>194</v>
      </c>
      <c r="F1123" t="s">
        <v>3509</v>
      </c>
      <c r="G1123" t="s">
        <v>179</v>
      </c>
      <c r="H1123" t="s">
        <v>135</v>
      </c>
      <c r="I1123" t="s">
        <v>136</v>
      </c>
      <c r="J1123" t="s">
        <v>137</v>
      </c>
      <c r="K1123" t="s">
        <v>138</v>
      </c>
      <c r="L1123" t="s">
        <v>3510</v>
      </c>
      <c r="M1123" t="s">
        <v>3511</v>
      </c>
      <c r="N1123">
        <v>0.77777777699999995</v>
      </c>
      <c r="O1123">
        <v>0</v>
      </c>
      <c r="P1123">
        <v>21</v>
      </c>
      <c r="Q1123">
        <v>0</v>
      </c>
      <c r="R1123">
        <v>0</v>
      </c>
      <c r="S1123">
        <v>0</v>
      </c>
      <c r="T1123">
        <v>2</v>
      </c>
      <c r="U1123">
        <v>0</v>
      </c>
      <c r="V1123">
        <v>0</v>
      </c>
      <c r="W1123">
        <v>0</v>
      </c>
      <c r="X1123">
        <v>4.8627421189608722</v>
      </c>
      <c r="Y1123">
        <v>0</v>
      </c>
      <c r="Z1123">
        <v>0</v>
      </c>
      <c r="AA1123">
        <v>0</v>
      </c>
      <c r="AB1123">
        <v>0.11113403042715557</v>
      </c>
      <c r="AC1123">
        <v>0</v>
      </c>
      <c r="AD1123">
        <v>0</v>
      </c>
      <c r="AE1123">
        <v>4.9738761493880279</v>
      </c>
    </row>
    <row r="1124" spans="1:31" x14ac:dyDescent="0.25">
      <c r="A1124">
        <v>2229776</v>
      </c>
      <c r="B1124">
        <v>1</v>
      </c>
      <c r="C1124" t="s">
        <v>80</v>
      </c>
      <c r="D1124" t="s">
        <v>93</v>
      </c>
      <c r="E1124" t="s">
        <v>194</v>
      </c>
      <c r="F1124" t="s">
        <v>3512</v>
      </c>
      <c r="G1124" t="s">
        <v>179</v>
      </c>
      <c r="H1124" t="s">
        <v>135</v>
      </c>
      <c r="I1124" t="s">
        <v>136</v>
      </c>
      <c r="J1124" t="s">
        <v>137</v>
      </c>
      <c r="K1124" t="s">
        <v>138</v>
      </c>
      <c r="L1124" t="s">
        <v>3513</v>
      </c>
      <c r="M1124" t="s">
        <v>3514</v>
      </c>
      <c r="N1124">
        <v>2.9183333330000001</v>
      </c>
      <c r="O1124">
        <v>0</v>
      </c>
      <c r="P1124">
        <v>5</v>
      </c>
      <c r="Q1124">
        <v>0</v>
      </c>
      <c r="R1124">
        <v>0</v>
      </c>
      <c r="S1124">
        <v>0</v>
      </c>
      <c r="T1124">
        <v>2</v>
      </c>
      <c r="U1124">
        <v>0</v>
      </c>
      <c r="V1124">
        <v>0</v>
      </c>
      <c r="W1124">
        <v>0</v>
      </c>
      <c r="X1124">
        <v>9.349556707276383</v>
      </c>
      <c r="Y1124">
        <v>0</v>
      </c>
      <c r="Z1124">
        <v>0</v>
      </c>
      <c r="AA1124">
        <v>0</v>
      </c>
      <c r="AB1124">
        <v>25.995549677356497</v>
      </c>
      <c r="AC1124">
        <v>0</v>
      </c>
      <c r="AD1124">
        <v>0</v>
      </c>
      <c r="AE1124">
        <v>35.345106384632878</v>
      </c>
    </row>
    <row r="1125" spans="1:31" x14ac:dyDescent="0.25">
      <c r="A1125">
        <v>2229777</v>
      </c>
      <c r="B1125">
        <v>1</v>
      </c>
      <c r="C1125" t="s">
        <v>81</v>
      </c>
      <c r="D1125" t="s">
        <v>113</v>
      </c>
      <c r="E1125" t="s">
        <v>132</v>
      </c>
      <c r="F1125" t="s">
        <v>3515</v>
      </c>
      <c r="G1125" t="s">
        <v>148</v>
      </c>
      <c r="H1125" t="s">
        <v>135</v>
      </c>
      <c r="I1125" t="s">
        <v>136</v>
      </c>
      <c r="J1125" t="s">
        <v>137</v>
      </c>
      <c r="K1125" t="s">
        <v>138</v>
      </c>
      <c r="L1125" t="s">
        <v>3516</v>
      </c>
      <c r="M1125" t="s">
        <v>3517</v>
      </c>
      <c r="N1125">
        <v>3.2577777769999998</v>
      </c>
      <c r="O1125">
        <v>0</v>
      </c>
      <c r="P1125">
        <v>1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0.39767909648817779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0.39767909648817779</v>
      </c>
    </row>
    <row r="1126" spans="1:31" x14ac:dyDescent="0.25">
      <c r="A1126">
        <v>2229778</v>
      </c>
      <c r="B1126">
        <v>1</v>
      </c>
      <c r="C1126" t="s">
        <v>80</v>
      </c>
      <c r="D1126" t="s">
        <v>97</v>
      </c>
      <c r="E1126" t="s">
        <v>132</v>
      </c>
      <c r="F1126" t="s">
        <v>3518</v>
      </c>
      <c r="G1126" t="s">
        <v>148</v>
      </c>
      <c r="H1126" t="s">
        <v>135</v>
      </c>
      <c r="I1126" t="s">
        <v>136</v>
      </c>
      <c r="J1126" t="s">
        <v>137</v>
      </c>
      <c r="K1126" t="s">
        <v>138</v>
      </c>
      <c r="L1126" t="s">
        <v>3519</v>
      </c>
      <c r="M1126" t="s">
        <v>3520</v>
      </c>
      <c r="N1126">
        <v>2.4305555550000002</v>
      </c>
      <c r="O1126">
        <v>0</v>
      </c>
      <c r="P1126">
        <v>1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0.14187290078317999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0.14187290078317999</v>
      </c>
    </row>
    <row r="1127" spans="1:31" x14ac:dyDescent="0.25">
      <c r="A1127">
        <v>2229783</v>
      </c>
      <c r="B1127">
        <v>1</v>
      </c>
      <c r="C1127" t="s">
        <v>80</v>
      </c>
      <c r="D1127" t="s">
        <v>103</v>
      </c>
      <c r="E1127" t="s">
        <v>194</v>
      </c>
      <c r="F1127" t="s">
        <v>3521</v>
      </c>
      <c r="G1127" t="s">
        <v>885</v>
      </c>
      <c r="H1127" t="s">
        <v>135</v>
      </c>
      <c r="I1127" t="s">
        <v>136</v>
      </c>
      <c r="J1127" t="s">
        <v>137</v>
      </c>
      <c r="K1127" t="s">
        <v>138</v>
      </c>
      <c r="L1127" t="s">
        <v>3522</v>
      </c>
      <c r="M1127" t="s">
        <v>3523</v>
      </c>
      <c r="N1127">
        <v>0.75</v>
      </c>
      <c r="O1127">
        <v>0</v>
      </c>
      <c r="P1127">
        <v>255</v>
      </c>
      <c r="Q1127">
        <v>0</v>
      </c>
      <c r="R1127">
        <v>0</v>
      </c>
      <c r="S1127">
        <v>0</v>
      </c>
      <c r="T1127">
        <v>16</v>
      </c>
      <c r="U1127">
        <v>0</v>
      </c>
      <c r="V1127">
        <v>0</v>
      </c>
      <c r="W1127">
        <v>0</v>
      </c>
      <c r="X1127">
        <v>61.301132309875562</v>
      </c>
      <c r="Y1127">
        <v>0</v>
      </c>
      <c r="Z1127">
        <v>0</v>
      </c>
      <c r="AA1127">
        <v>0</v>
      </c>
      <c r="AB1127">
        <v>13.344310709257497</v>
      </c>
      <c r="AC1127">
        <v>0</v>
      </c>
      <c r="AD1127">
        <v>0</v>
      </c>
      <c r="AE1127">
        <v>74.645443019133054</v>
      </c>
    </row>
    <row r="1128" spans="1:31" x14ac:dyDescent="0.25">
      <c r="A1128">
        <v>2229786</v>
      </c>
      <c r="B1128">
        <v>1</v>
      </c>
      <c r="C1128" t="s">
        <v>81</v>
      </c>
      <c r="D1128" t="s">
        <v>112</v>
      </c>
      <c r="E1128" t="s">
        <v>273</v>
      </c>
      <c r="F1128" t="s">
        <v>3524</v>
      </c>
      <c r="G1128" t="s">
        <v>174</v>
      </c>
      <c r="H1128" t="s">
        <v>163</v>
      </c>
      <c r="I1128" t="s">
        <v>261</v>
      </c>
      <c r="J1128" t="s">
        <v>137</v>
      </c>
      <c r="K1128" t="s">
        <v>138</v>
      </c>
      <c r="L1128" t="s">
        <v>3525</v>
      </c>
      <c r="M1128" t="s">
        <v>3526</v>
      </c>
      <c r="N1128">
        <v>3.8611110999999997E-2</v>
      </c>
      <c r="O1128">
        <v>1</v>
      </c>
      <c r="P1128">
        <v>15490</v>
      </c>
      <c r="Q1128">
        <v>33</v>
      </c>
      <c r="R1128">
        <v>768</v>
      </c>
      <c r="S1128">
        <v>81</v>
      </c>
      <c r="T1128">
        <v>1953</v>
      </c>
      <c r="U1128">
        <v>8</v>
      </c>
      <c r="V1128">
        <v>5</v>
      </c>
      <c r="W1128">
        <v>1.9938906513400001E-3</v>
      </c>
      <c r="X1128">
        <v>192.47227956273682</v>
      </c>
      <c r="Y1128">
        <v>1.8562985468077389</v>
      </c>
      <c r="Z1128">
        <v>5.3629538622993991</v>
      </c>
      <c r="AA1128">
        <v>15.87250244391894</v>
      </c>
      <c r="AB1128">
        <v>34.210656551243837</v>
      </c>
      <c r="AC1128">
        <v>7.9248709258482553</v>
      </c>
      <c r="AD1128">
        <v>0.17784808037479777</v>
      </c>
      <c r="AE1128">
        <v>257.87940386388112</v>
      </c>
    </row>
    <row r="1129" spans="1:31" x14ac:dyDescent="0.25">
      <c r="A1129">
        <v>2229787</v>
      </c>
      <c r="B1129">
        <v>1</v>
      </c>
      <c r="C1129" t="s">
        <v>81</v>
      </c>
      <c r="D1129" t="s">
        <v>112</v>
      </c>
      <c r="E1129" t="s">
        <v>405</v>
      </c>
      <c r="F1129" t="s">
        <v>3527</v>
      </c>
      <c r="G1129" t="s">
        <v>174</v>
      </c>
      <c r="H1129" t="s">
        <v>163</v>
      </c>
      <c r="I1129" t="s">
        <v>136</v>
      </c>
      <c r="J1129" t="s">
        <v>137</v>
      </c>
      <c r="K1129" t="s">
        <v>138</v>
      </c>
      <c r="L1129" t="s">
        <v>3528</v>
      </c>
      <c r="M1129" t="s">
        <v>3529</v>
      </c>
      <c r="N1129">
        <v>0.73194805500000004</v>
      </c>
      <c r="O1129">
        <v>1</v>
      </c>
      <c r="P1129">
        <v>204</v>
      </c>
      <c r="Q1129">
        <v>202</v>
      </c>
      <c r="R1129">
        <v>82</v>
      </c>
      <c r="S1129">
        <v>11</v>
      </c>
      <c r="T1129">
        <v>16</v>
      </c>
      <c r="U1129">
        <v>4</v>
      </c>
      <c r="V1129">
        <v>0</v>
      </c>
      <c r="W1129">
        <v>17.064427318067537</v>
      </c>
      <c r="X1129">
        <v>60.573336515725003</v>
      </c>
      <c r="Y1129">
        <v>30.16093276619457</v>
      </c>
      <c r="Z1129">
        <v>11.267811216122201</v>
      </c>
      <c r="AA1129">
        <v>257.11420782930372</v>
      </c>
      <c r="AB1129">
        <v>5.3265810246644731</v>
      </c>
      <c r="AC1129">
        <v>805.25221221089009</v>
      </c>
      <c r="AD1129">
        <v>0</v>
      </c>
      <c r="AE1129">
        <v>1186.7595088809676</v>
      </c>
    </row>
    <row r="1130" spans="1:31" x14ac:dyDescent="0.25">
      <c r="A1130">
        <v>2229789</v>
      </c>
      <c r="B1130">
        <v>1</v>
      </c>
      <c r="C1130" t="s">
        <v>80</v>
      </c>
      <c r="D1130" t="s">
        <v>106</v>
      </c>
      <c r="E1130" t="s">
        <v>194</v>
      </c>
      <c r="F1130" t="s">
        <v>3530</v>
      </c>
      <c r="G1130" t="s">
        <v>885</v>
      </c>
      <c r="H1130" t="s">
        <v>135</v>
      </c>
      <c r="I1130" t="s">
        <v>136</v>
      </c>
      <c r="J1130" t="s">
        <v>137</v>
      </c>
      <c r="K1130" t="s">
        <v>138</v>
      </c>
      <c r="L1130" t="s">
        <v>3531</v>
      </c>
      <c r="M1130" t="s">
        <v>3532</v>
      </c>
      <c r="N1130">
        <v>3.3908333329999998</v>
      </c>
      <c r="O1130">
        <v>0</v>
      </c>
      <c r="P1130">
        <v>1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0.18699849829498444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0.18699849829498444</v>
      </c>
    </row>
    <row r="1131" spans="1:31" x14ac:dyDescent="0.25">
      <c r="A1131">
        <v>2229790</v>
      </c>
      <c r="B1131">
        <v>1</v>
      </c>
      <c r="C1131" t="s">
        <v>80</v>
      </c>
      <c r="D1131" t="s">
        <v>93</v>
      </c>
      <c r="E1131" t="s">
        <v>194</v>
      </c>
      <c r="F1131" t="s">
        <v>3533</v>
      </c>
      <c r="G1131" t="s">
        <v>472</v>
      </c>
      <c r="H1131" t="s">
        <v>135</v>
      </c>
      <c r="I1131" t="s">
        <v>136</v>
      </c>
      <c r="J1131" t="s">
        <v>137</v>
      </c>
      <c r="K1131" t="s">
        <v>138</v>
      </c>
      <c r="L1131" t="s">
        <v>3534</v>
      </c>
      <c r="M1131" t="s">
        <v>3535</v>
      </c>
      <c r="N1131">
        <v>4.6808333329999998</v>
      </c>
      <c r="O1131">
        <v>0</v>
      </c>
      <c r="P1131">
        <v>23</v>
      </c>
      <c r="Q1131">
        <v>0</v>
      </c>
      <c r="R1131">
        <v>0</v>
      </c>
      <c r="S1131">
        <v>0</v>
      </c>
      <c r="T1131">
        <v>1</v>
      </c>
      <c r="U1131">
        <v>0</v>
      </c>
      <c r="V1131">
        <v>0</v>
      </c>
      <c r="W1131">
        <v>0</v>
      </c>
      <c r="X1131">
        <v>26.817133092451815</v>
      </c>
      <c r="Y1131">
        <v>0</v>
      </c>
      <c r="Z1131">
        <v>0</v>
      </c>
      <c r="AA1131">
        <v>0</v>
      </c>
      <c r="AB1131">
        <v>4.819908849652542</v>
      </c>
      <c r="AC1131">
        <v>0</v>
      </c>
      <c r="AD1131">
        <v>0</v>
      </c>
      <c r="AE1131">
        <v>31.637041942104357</v>
      </c>
    </row>
    <row r="1132" spans="1:31" x14ac:dyDescent="0.25">
      <c r="A1132">
        <v>2229791</v>
      </c>
      <c r="B1132">
        <v>1</v>
      </c>
      <c r="C1132" t="s">
        <v>80</v>
      </c>
      <c r="D1132" t="s">
        <v>84</v>
      </c>
      <c r="E1132" t="s">
        <v>132</v>
      </c>
      <c r="F1132" t="s">
        <v>3536</v>
      </c>
      <c r="G1132" t="s">
        <v>148</v>
      </c>
      <c r="H1132" t="s">
        <v>135</v>
      </c>
      <c r="I1132" t="s">
        <v>136</v>
      </c>
      <c r="J1132" t="s">
        <v>137</v>
      </c>
      <c r="K1132" t="s">
        <v>138</v>
      </c>
      <c r="L1132" t="s">
        <v>3537</v>
      </c>
      <c r="M1132" t="s">
        <v>3538</v>
      </c>
      <c r="N1132">
        <v>3.5530555549999998</v>
      </c>
      <c r="O1132">
        <v>0</v>
      </c>
      <c r="P1132">
        <v>2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2.128421506791323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2.128421506791323</v>
      </c>
    </row>
    <row r="1133" spans="1:31" x14ac:dyDescent="0.25">
      <c r="A1133">
        <v>2229793</v>
      </c>
      <c r="B1133">
        <v>1</v>
      </c>
      <c r="C1133" t="s">
        <v>80</v>
      </c>
      <c r="D1133" t="s">
        <v>106</v>
      </c>
      <c r="E1133" t="s">
        <v>194</v>
      </c>
      <c r="F1133" t="s">
        <v>3539</v>
      </c>
      <c r="G1133" t="s">
        <v>179</v>
      </c>
      <c r="H1133" t="s">
        <v>135</v>
      </c>
      <c r="I1133" t="s">
        <v>136</v>
      </c>
      <c r="J1133" t="s">
        <v>137</v>
      </c>
      <c r="K1133" t="s">
        <v>138</v>
      </c>
      <c r="L1133" t="s">
        <v>3540</v>
      </c>
      <c r="M1133" t="s">
        <v>3541</v>
      </c>
      <c r="N1133">
        <v>0.74888888799999997</v>
      </c>
      <c r="O1133">
        <v>0</v>
      </c>
      <c r="P1133">
        <v>2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0.28263014288329341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0.28263014288329341</v>
      </c>
    </row>
    <row r="1134" spans="1:31" x14ac:dyDescent="0.25">
      <c r="A1134">
        <v>2229797</v>
      </c>
      <c r="B1134">
        <v>1</v>
      </c>
      <c r="C1134" t="s">
        <v>80</v>
      </c>
      <c r="D1134" t="s">
        <v>97</v>
      </c>
      <c r="E1134" t="s">
        <v>194</v>
      </c>
      <c r="F1134" t="s">
        <v>3295</v>
      </c>
      <c r="G1134" t="s">
        <v>179</v>
      </c>
      <c r="H1134" t="s">
        <v>135</v>
      </c>
      <c r="I1134" t="s">
        <v>136</v>
      </c>
      <c r="J1134" t="s">
        <v>137</v>
      </c>
      <c r="K1134" t="s">
        <v>138</v>
      </c>
      <c r="L1134" t="s">
        <v>3542</v>
      </c>
      <c r="M1134" t="s">
        <v>3543</v>
      </c>
      <c r="N1134">
        <v>1.2552777770000001</v>
      </c>
      <c r="O1134">
        <v>0</v>
      </c>
      <c r="P1134">
        <v>76</v>
      </c>
      <c r="Q1134">
        <v>0</v>
      </c>
      <c r="R1134">
        <v>0</v>
      </c>
      <c r="S1134">
        <v>0</v>
      </c>
      <c r="T1134">
        <v>6</v>
      </c>
      <c r="U1134">
        <v>0</v>
      </c>
      <c r="V1134">
        <v>0</v>
      </c>
      <c r="W1134">
        <v>0</v>
      </c>
      <c r="X1134">
        <v>51.535012971227495</v>
      </c>
      <c r="Y1134">
        <v>0</v>
      </c>
      <c r="Z1134">
        <v>0</v>
      </c>
      <c r="AA1134">
        <v>0</v>
      </c>
      <c r="AB1134">
        <v>7.7708032215710787</v>
      </c>
      <c r="AC1134">
        <v>0</v>
      </c>
      <c r="AD1134">
        <v>0</v>
      </c>
      <c r="AE1134">
        <v>59.305816192798574</v>
      </c>
    </row>
    <row r="1135" spans="1:31" x14ac:dyDescent="0.25">
      <c r="A1135">
        <v>2229798</v>
      </c>
      <c r="B1135">
        <v>1</v>
      </c>
      <c r="C1135" t="s">
        <v>80</v>
      </c>
      <c r="D1135" t="s">
        <v>97</v>
      </c>
      <c r="E1135" t="s">
        <v>132</v>
      </c>
      <c r="F1135" t="s">
        <v>3544</v>
      </c>
      <c r="G1135" t="s">
        <v>148</v>
      </c>
      <c r="H1135" t="s">
        <v>135</v>
      </c>
      <c r="I1135" t="s">
        <v>136</v>
      </c>
      <c r="J1135" t="s">
        <v>137</v>
      </c>
      <c r="K1135" t="s">
        <v>138</v>
      </c>
      <c r="L1135" t="s">
        <v>3545</v>
      </c>
      <c r="M1135" t="s">
        <v>3546</v>
      </c>
      <c r="N1135">
        <v>3.298611111</v>
      </c>
      <c r="O1135">
        <v>0</v>
      </c>
      <c r="P1135">
        <v>1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6.0188630439233337E-2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6.0188630439233337E-2</v>
      </c>
    </row>
    <row r="1136" spans="1:31" x14ac:dyDescent="0.25">
      <c r="A1136">
        <v>2229799</v>
      </c>
      <c r="B1136">
        <v>1</v>
      </c>
      <c r="C1136" t="s">
        <v>80</v>
      </c>
      <c r="D1136" t="s">
        <v>98</v>
      </c>
      <c r="E1136" t="s">
        <v>132</v>
      </c>
      <c r="F1136" t="s">
        <v>3547</v>
      </c>
      <c r="G1136" t="s">
        <v>170</v>
      </c>
      <c r="H1136" t="s">
        <v>135</v>
      </c>
      <c r="I1136" t="s">
        <v>136</v>
      </c>
      <c r="J1136" t="s">
        <v>137</v>
      </c>
      <c r="K1136" t="s">
        <v>138</v>
      </c>
      <c r="L1136" t="s">
        <v>3548</v>
      </c>
      <c r="M1136" t="s">
        <v>3549</v>
      </c>
      <c r="N1136">
        <v>3.753055555</v>
      </c>
      <c r="O1136">
        <v>0</v>
      </c>
      <c r="P1136">
        <v>1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0.79226529315633787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0.79226529315633787</v>
      </c>
    </row>
    <row r="1137" spans="1:31" x14ac:dyDescent="0.25">
      <c r="A1137">
        <v>2229802</v>
      </c>
      <c r="B1137">
        <v>1</v>
      </c>
      <c r="C1137" t="s">
        <v>81</v>
      </c>
      <c r="D1137" t="s">
        <v>128</v>
      </c>
      <c r="E1137" t="s">
        <v>132</v>
      </c>
      <c r="F1137" t="s">
        <v>3550</v>
      </c>
      <c r="G1137" t="s">
        <v>134</v>
      </c>
      <c r="H1137" t="s">
        <v>135</v>
      </c>
      <c r="I1137" t="s">
        <v>136</v>
      </c>
      <c r="J1137" t="s">
        <v>137</v>
      </c>
      <c r="K1137" t="s">
        <v>138</v>
      </c>
      <c r="L1137" t="s">
        <v>3551</v>
      </c>
      <c r="M1137" t="s">
        <v>3552</v>
      </c>
      <c r="N1137">
        <v>1.44</v>
      </c>
      <c r="O1137">
        <v>0</v>
      </c>
      <c r="P1137">
        <v>1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0.36912777533439894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0.36912777533439894</v>
      </c>
    </row>
    <row r="1138" spans="1:31" x14ac:dyDescent="0.25">
      <c r="A1138">
        <v>2229803</v>
      </c>
      <c r="B1138">
        <v>1</v>
      </c>
      <c r="C1138" t="s">
        <v>80</v>
      </c>
      <c r="D1138" t="s">
        <v>90</v>
      </c>
      <c r="E1138" t="s">
        <v>132</v>
      </c>
      <c r="F1138" t="s">
        <v>3553</v>
      </c>
      <c r="G1138" t="s">
        <v>148</v>
      </c>
      <c r="H1138" t="s">
        <v>135</v>
      </c>
      <c r="I1138" t="s">
        <v>136</v>
      </c>
      <c r="J1138" t="s">
        <v>137</v>
      </c>
      <c r="K1138" t="s">
        <v>138</v>
      </c>
      <c r="L1138" t="s">
        <v>3554</v>
      </c>
      <c r="M1138" t="s">
        <v>3555</v>
      </c>
      <c r="N1138">
        <v>2.5922222220000002</v>
      </c>
      <c r="O1138">
        <v>0</v>
      </c>
      <c r="P1138">
        <v>1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0.28876573235687331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0.28876573235687331</v>
      </c>
    </row>
    <row r="1139" spans="1:31" x14ac:dyDescent="0.25">
      <c r="A1139">
        <v>2229809</v>
      </c>
      <c r="B1139">
        <v>1</v>
      </c>
      <c r="C1139" t="s">
        <v>81</v>
      </c>
      <c r="D1139" t="s">
        <v>123</v>
      </c>
      <c r="E1139" t="s">
        <v>132</v>
      </c>
      <c r="F1139" t="s">
        <v>3556</v>
      </c>
      <c r="G1139" t="s">
        <v>148</v>
      </c>
      <c r="H1139" t="s">
        <v>135</v>
      </c>
      <c r="I1139" t="s">
        <v>136</v>
      </c>
      <c r="J1139" t="s">
        <v>137</v>
      </c>
      <c r="K1139" t="s">
        <v>138</v>
      </c>
      <c r="L1139" t="s">
        <v>3557</v>
      </c>
      <c r="M1139" t="s">
        <v>3558</v>
      </c>
      <c r="N1139">
        <v>1.873888888</v>
      </c>
      <c r="O1139">
        <v>0</v>
      </c>
      <c r="P1139">
        <v>0</v>
      </c>
      <c r="Q1139">
        <v>0</v>
      </c>
      <c r="R1139">
        <v>3</v>
      </c>
      <c r="S1139">
        <v>0</v>
      </c>
      <c r="T1139">
        <v>1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0.17578919855567779</v>
      </c>
      <c r="AA1139">
        <v>0</v>
      </c>
      <c r="AB1139">
        <v>0.72912610571033343</v>
      </c>
      <c r="AC1139">
        <v>0</v>
      </c>
      <c r="AD1139">
        <v>0</v>
      </c>
      <c r="AE1139">
        <v>0.90491530426601119</v>
      </c>
    </row>
    <row r="1140" spans="1:31" x14ac:dyDescent="0.25">
      <c r="A1140">
        <v>2229811</v>
      </c>
      <c r="B1140">
        <v>1</v>
      </c>
      <c r="C1140" t="s">
        <v>81</v>
      </c>
      <c r="D1140" t="s">
        <v>127</v>
      </c>
      <c r="E1140" t="s">
        <v>141</v>
      </c>
      <c r="F1140" t="s">
        <v>3559</v>
      </c>
      <c r="G1140" t="s">
        <v>187</v>
      </c>
      <c r="H1140" t="s">
        <v>135</v>
      </c>
      <c r="I1140" t="s">
        <v>136</v>
      </c>
      <c r="J1140" t="s">
        <v>137</v>
      </c>
      <c r="K1140" t="s">
        <v>138</v>
      </c>
      <c r="L1140" t="s">
        <v>3560</v>
      </c>
      <c r="M1140" t="s">
        <v>3561</v>
      </c>
      <c r="N1140">
        <v>1.741944444</v>
      </c>
      <c r="O1140">
        <v>0</v>
      </c>
      <c r="P1140">
        <v>6</v>
      </c>
      <c r="Q1140">
        <v>0</v>
      </c>
      <c r="R1140">
        <v>6</v>
      </c>
      <c r="S1140">
        <v>0</v>
      </c>
      <c r="T1140">
        <v>1</v>
      </c>
      <c r="U1140">
        <v>0</v>
      </c>
      <c r="V1140">
        <v>0</v>
      </c>
      <c r="W1140">
        <v>0</v>
      </c>
      <c r="X1140">
        <v>5.6464631317353788</v>
      </c>
      <c r="Y1140">
        <v>0</v>
      </c>
      <c r="Z1140">
        <v>4.1309312028954048</v>
      </c>
      <c r="AA1140">
        <v>0</v>
      </c>
      <c r="AB1140">
        <v>0.10016916566013001</v>
      </c>
      <c r="AC1140">
        <v>0</v>
      </c>
      <c r="AD1140">
        <v>0</v>
      </c>
      <c r="AE1140">
        <v>9.8775635002909148</v>
      </c>
    </row>
    <row r="1141" spans="1:31" x14ac:dyDescent="0.25">
      <c r="A1141">
        <v>2229812</v>
      </c>
      <c r="B1141">
        <v>1</v>
      </c>
      <c r="C1141" t="s">
        <v>81</v>
      </c>
      <c r="D1141" t="s">
        <v>120</v>
      </c>
      <c r="E1141" t="s">
        <v>182</v>
      </c>
      <c r="F1141" t="s">
        <v>3562</v>
      </c>
      <c r="G1141" t="s">
        <v>1027</v>
      </c>
      <c r="H1141" t="s">
        <v>163</v>
      </c>
      <c r="I1141" t="s">
        <v>136</v>
      </c>
      <c r="J1141" t="s">
        <v>137</v>
      </c>
      <c r="K1141" t="s">
        <v>138</v>
      </c>
      <c r="L1141" t="s">
        <v>3563</v>
      </c>
      <c r="M1141" t="s">
        <v>3564</v>
      </c>
      <c r="N1141">
        <v>1.848333333</v>
      </c>
      <c r="O1141">
        <v>1</v>
      </c>
      <c r="P1141">
        <v>88</v>
      </c>
      <c r="Q1141">
        <v>9</v>
      </c>
      <c r="R1141">
        <v>8</v>
      </c>
      <c r="S1141">
        <v>0</v>
      </c>
      <c r="T1141">
        <v>3</v>
      </c>
      <c r="U1141">
        <v>0</v>
      </c>
      <c r="V1141">
        <v>0</v>
      </c>
      <c r="W1141">
        <v>0.22592652058548449</v>
      </c>
      <c r="X1141">
        <v>19.590880724455204</v>
      </c>
      <c r="Y1141">
        <v>4.4393213914533334</v>
      </c>
      <c r="Z1141">
        <v>1.88242366167375</v>
      </c>
      <c r="AA1141">
        <v>0</v>
      </c>
      <c r="AB1141">
        <v>1.0513794166400001E-3</v>
      </c>
      <c r="AC1141">
        <v>0</v>
      </c>
      <c r="AD1141">
        <v>0</v>
      </c>
      <c r="AE1141">
        <v>26.139603677584414</v>
      </c>
    </row>
    <row r="1142" spans="1:31" x14ac:dyDescent="0.25">
      <c r="A1142">
        <v>2229814</v>
      </c>
      <c r="B1142">
        <v>1</v>
      </c>
      <c r="C1142" t="s">
        <v>81</v>
      </c>
      <c r="D1142" t="s">
        <v>112</v>
      </c>
      <c r="E1142" t="s">
        <v>405</v>
      </c>
      <c r="F1142" t="s">
        <v>3527</v>
      </c>
      <c r="G1142" t="s">
        <v>174</v>
      </c>
      <c r="H1142" t="s">
        <v>163</v>
      </c>
      <c r="I1142" t="s">
        <v>261</v>
      </c>
      <c r="J1142" t="s">
        <v>137</v>
      </c>
      <c r="K1142" t="s">
        <v>138</v>
      </c>
      <c r="L1142" t="s">
        <v>3565</v>
      </c>
      <c r="M1142" t="s">
        <v>3566</v>
      </c>
      <c r="N1142">
        <v>3.1862777000000002E-2</v>
      </c>
      <c r="O1142">
        <v>1</v>
      </c>
      <c r="P1142">
        <v>204</v>
      </c>
      <c r="Q1142">
        <v>202</v>
      </c>
      <c r="R1142">
        <v>82</v>
      </c>
      <c r="S1142">
        <v>11</v>
      </c>
      <c r="T1142">
        <v>16</v>
      </c>
      <c r="U1142">
        <v>4</v>
      </c>
      <c r="V1142">
        <v>0</v>
      </c>
      <c r="W1142">
        <v>0.72566606998825334</v>
      </c>
      <c r="X1142">
        <v>2.5758857438422327</v>
      </c>
      <c r="Y1142">
        <v>1.2591058710685603</v>
      </c>
      <c r="Z1142">
        <v>0.44078999018794673</v>
      </c>
      <c r="AA1142">
        <v>10.646490176446003</v>
      </c>
      <c r="AB1142">
        <v>0.18873180985633334</v>
      </c>
      <c r="AC1142">
        <v>33.585857521120992</v>
      </c>
      <c r="AD1142">
        <v>0</v>
      </c>
      <c r="AE1142">
        <v>49.422527182510322</v>
      </c>
    </row>
    <row r="1143" spans="1:31" x14ac:dyDescent="0.25">
      <c r="A1143">
        <v>2229815</v>
      </c>
      <c r="B1143">
        <v>1</v>
      </c>
      <c r="C1143" t="s">
        <v>81</v>
      </c>
      <c r="D1143" t="s">
        <v>119</v>
      </c>
      <c r="E1143" t="s">
        <v>132</v>
      </c>
      <c r="F1143" t="s">
        <v>3567</v>
      </c>
      <c r="G1143" t="s">
        <v>148</v>
      </c>
      <c r="H1143" t="s">
        <v>135</v>
      </c>
      <c r="I1143" t="s">
        <v>136</v>
      </c>
      <c r="J1143" t="s">
        <v>137</v>
      </c>
      <c r="K1143" t="s">
        <v>138</v>
      </c>
      <c r="L1143" t="s">
        <v>3568</v>
      </c>
      <c r="M1143" t="s">
        <v>3569</v>
      </c>
      <c r="N1143">
        <v>2.1236111110000002</v>
      </c>
      <c r="O1143">
        <v>0</v>
      </c>
      <c r="P1143">
        <v>1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0.27271414879932221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0.27271414879932221</v>
      </c>
    </row>
    <row r="1144" spans="1:31" x14ac:dyDescent="0.25">
      <c r="A1144">
        <v>2229816</v>
      </c>
      <c r="B1144">
        <v>1</v>
      </c>
      <c r="C1144" t="s">
        <v>80</v>
      </c>
      <c r="D1144" t="s">
        <v>93</v>
      </c>
      <c r="E1144" t="s">
        <v>182</v>
      </c>
      <c r="F1144" t="s">
        <v>3570</v>
      </c>
      <c r="G1144" t="s">
        <v>1027</v>
      </c>
      <c r="H1144" t="s">
        <v>163</v>
      </c>
      <c r="I1144" t="s">
        <v>136</v>
      </c>
      <c r="J1144" t="s">
        <v>137</v>
      </c>
      <c r="K1144" t="s">
        <v>138</v>
      </c>
      <c r="L1144" t="s">
        <v>3571</v>
      </c>
      <c r="M1144" t="s">
        <v>3572</v>
      </c>
      <c r="N1144">
        <v>6.5463888880000001</v>
      </c>
      <c r="O1144">
        <v>0</v>
      </c>
      <c r="P1144">
        <v>0</v>
      </c>
      <c r="Q1144">
        <v>0</v>
      </c>
      <c r="R1144">
        <v>13</v>
      </c>
      <c r="S1144">
        <v>0</v>
      </c>
      <c r="T1144">
        <v>1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84.852104089607806</v>
      </c>
      <c r="AA1144">
        <v>0</v>
      </c>
      <c r="AB1144">
        <v>22.612766521479834</v>
      </c>
      <c r="AC1144">
        <v>0</v>
      </c>
      <c r="AD1144">
        <v>0</v>
      </c>
      <c r="AE1144">
        <v>107.46487061108763</v>
      </c>
    </row>
    <row r="1145" spans="1:31" x14ac:dyDescent="0.25">
      <c r="A1145">
        <v>2229819</v>
      </c>
      <c r="B1145">
        <v>1</v>
      </c>
      <c r="C1145" t="s">
        <v>81</v>
      </c>
      <c r="D1145" t="s">
        <v>118</v>
      </c>
      <c r="E1145" t="s">
        <v>194</v>
      </c>
      <c r="F1145" t="s">
        <v>3573</v>
      </c>
      <c r="G1145" t="s">
        <v>134</v>
      </c>
      <c r="H1145" t="s">
        <v>135</v>
      </c>
      <c r="I1145" t="s">
        <v>136</v>
      </c>
      <c r="J1145" t="s">
        <v>137</v>
      </c>
      <c r="K1145" t="s">
        <v>138</v>
      </c>
      <c r="L1145" t="s">
        <v>3574</v>
      </c>
      <c r="M1145" t="s">
        <v>3575</v>
      </c>
      <c r="N1145">
        <v>1.4283333330000001</v>
      </c>
      <c r="O1145">
        <v>0</v>
      </c>
      <c r="P1145">
        <v>27</v>
      </c>
      <c r="Q1145">
        <v>0</v>
      </c>
      <c r="R1145">
        <v>5</v>
      </c>
      <c r="S1145">
        <v>0</v>
      </c>
      <c r="T1145">
        <v>3</v>
      </c>
      <c r="U1145">
        <v>0</v>
      </c>
      <c r="V1145">
        <v>0</v>
      </c>
      <c r="W1145">
        <v>0</v>
      </c>
      <c r="X1145">
        <v>8.9098897689327021</v>
      </c>
      <c r="Y1145">
        <v>0</v>
      </c>
      <c r="Z1145">
        <v>0.15914118168831556</v>
      </c>
      <c r="AA1145">
        <v>0</v>
      </c>
      <c r="AB1145">
        <v>3.116231919649862</v>
      </c>
      <c r="AC1145">
        <v>0</v>
      </c>
      <c r="AD1145">
        <v>0</v>
      </c>
      <c r="AE1145">
        <v>12.185262870270879</v>
      </c>
    </row>
    <row r="1146" spans="1:31" x14ac:dyDescent="0.25">
      <c r="A1146">
        <v>2229821</v>
      </c>
      <c r="B1146">
        <v>1</v>
      </c>
      <c r="C1146" t="s">
        <v>81</v>
      </c>
      <c r="D1146" t="s">
        <v>119</v>
      </c>
      <c r="E1146" t="s">
        <v>132</v>
      </c>
      <c r="F1146" t="s">
        <v>3433</v>
      </c>
      <c r="G1146" t="s">
        <v>148</v>
      </c>
      <c r="H1146" t="s">
        <v>135</v>
      </c>
      <c r="I1146" t="s">
        <v>136</v>
      </c>
      <c r="J1146" t="s">
        <v>137</v>
      </c>
      <c r="K1146" t="s">
        <v>138</v>
      </c>
      <c r="L1146" t="s">
        <v>3576</v>
      </c>
      <c r="M1146" t="s">
        <v>3577</v>
      </c>
      <c r="N1146">
        <v>1.2952777769999999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1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5.8632744349487786E-2</v>
      </c>
      <c r="AC1146">
        <v>0</v>
      </c>
      <c r="AD1146">
        <v>0</v>
      </c>
      <c r="AE1146">
        <v>5.8632744349487786E-2</v>
      </c>
    </row>
    <row r="1147" spans="1:31" x14ac:dyDescent="0.25">
      <c r="A1147">
        <v>2229822</v>
      </c>
      <c r="B1147">
        <v>1</v>
      </c>
      <c r="C1147" t="s">
        <v>81</v>
      </c>
      <c r="D1147" t="s">
        <v>118</v>
      </c>
      <c r="E1147" t="s">
        <v>194</v>
      </c>
      <c r="F1147" t="s">
        <v>3578</v>
      </c>
      <c r="G1147" t="s">
        <v>1909</v>
      </c>
      <c r="H1147" t="s">
        <v>135</v>
      </c>
      <c r="I1147" t="s">
        <v>136</v>
      </c>
      <c r="J1147" t="s">
        <v>137</v>
      </c>
      <c r="K1147" t="s">
        <v>138</v>
      </c>
      <c r="L1147" t="s">
        <v>3579</v>
      </c>
      <c r="M1147" t="s">
        <v>3580</v>
      </c>
      <c r="N1147">
        <v>1.9227777770000001</v>
      </c>
      <c r="O1147">
        <v>0</v>
      </c>
      <c r="P1147">
        <v>28</v>
      </c>
      <c r="Q1147">
        <v>0</v>
      </c>
      <c r="R1147">
        <v>3</v>
      </c>
      <c r="S1147">
        <v>0</v>
      </c>
      <c r="T1147">
        <v>1</v>
      </c>
      <c r="U1147">
        <v>0</v>
      </c>
      <c r="V1147">
        <v>0</v>
      </c>
      <c r="W1147">
        <v>0</v>
      </c>
      <c r="X1147">
        <v>8.7279659365004907</v>
      </c>
      <c r="Y1147">
        <v>0</v>
      </c>
      <c r="Z1147">
        <v>0.68259784741303553</v>
      </c>
      <c r="AA1147">
        <v>0</v>
      </c>
      <c r="AB1147">
        <v>7.5146586698431106E-2</v>
      </c>
      <c r="AC1147">
        <v>0</v>
      </c>
      <c r="AD1147">
        <v>0</v>
      </c>
      <c r="AE1147">
        <v>9.4857103706119563</v>
      </c>
    </row>
    <row r="1148" spans="1:31" x14ac:dyDescent="0.25">
      <c r="A1148">
        <v>2229824</v>
      </c>
      <c r="B1148">
        <v>1</v>
      </c>
      <c r="C1148" t="s">
        <v>80</v>
      </c>
      <c r="D1148" t="s">
        <v>85</v>
      </c>
      <c r="E1148" t="s">
        <v>194</v>
      </c>
      <c r="F1148" t="s">
        <v>3581</v>
      </c>
      <c r="G1148" t="s">
        <v>179</v>
      </c>
      <c r="H1148" t="s">
        <v>135</v>
      </c>
      <c r="I1148" t="s">
        <v>136</v>
      </c>
      <c r="J1148" t="s">
        <v>137</v>
      </c>
      <c r="K1148" t="s">
        <v>138</v>
      </c>
      <c r="L1148" t="s">
        <v>3582</v>
      </c>
      <c r="M1148" t="s">
        <v>3583</v>
      </c>
      <c r="N1148">
        <v>0.91138888799999995</v>
      </c>
      <c r="O1148">
        <v>0</v>
      </c>
      <c r="P1148">
        <v>19</v>
      </c>
      <c r="Q1148">
        <v>0</v>
      </c>
      <c r="R1148">
        <v>0</v>
      </c>
      <c r="S1148">
        <v>0</v>
      </c>
      <c r="T1148">
        <v>15</v>
      </c>
      <c r="U1148">
        <v>0</v>
      </c>
      <c r="V1148">
        <v>0</v>
      </c>
      <c r="W1148">
        <v>0</v>
      </c>
      <c r="X1148">
        <v>5.581715016623729</v>
      </c>
      <c r="Y1148">
        <v>0</v>
      </c>
      <c r="Z1148">
        <v>0</v>
      </c>
      <c r="AA1148">
        <v>0</v>
      </c>
      <c r="AB1148">
        <v>5.6432595178786489</v>
      </c>
      <c r="AC1148">
        <v>0</v>
      </c>
      <c r="AD1148">
        <v>0</v>
      </c>
      <c r="AE1148">
        <v>11.224974534502378</v>
      </c>
    </row>
    <row r="1149" spans="1:31" x14ac:dyDescent="0.25">
      <c r="A1149">
        <v>2229825</v>
      </c>
      <c r="B1149">
        <v>1</v>
      </c>
      <c r="C1149" t="s">
        <v>80</v>
      </c>
      <c r="D1149" t="s">
        <v>100</v>
      </c>
      <c r="E1149" t="s">
        <v>182</v>
      </c>
      <c r="F1149" t="s">
        <v>3584</v>
      </c>
      <c r="G1149" t="s">
        <v>174</v>
      </c>
      <c r="H1149" t="s">
        <v>163</v>
      </c>
      <c r="I1149" t="s">
        <v>136</v>
      </c>
      <c r="J1149" t="s">
        <v>137</v>
      </c>
      <c r="K1149" t="s">
        <v>138</v>
      </c>
      <c r="L1149" t="s">
        <v>3585</v>
      </c>
      <c r="M1149" t="s">
        <v>3586</v>
      </c>
      <c r="N1149">
        <v>0.57055555499999999</v>
      </c>
      <c r="O1149">
        <v>2</v>
      </c>
      <c r="P1149">
        <v>4998</v>
      </c>
      <c r="Q1149">
        <v>2</v>
      </c>
      <c r="R1149">
        <v>34</v>
      </c>
      <c r="S1149">
        <v>6</v>
      </c>
      <c r="T1149">
        <v>320</v>
      </c>
      <c r="U1149">
        <v>0</v>
      </c>
      <c r="V1149">
        <v>0</v>
      </c>
      <c r="W1149">
        <v>0.48257515198069334</v>
      </c>
      <c r="X1149">
        <v>932.7841335933872</v>
      </c>
      <c r="Y1149">
        <v>0.51613072605845345</v>
      </c>
      <c r="Z1149">
        <v>2.3182235747771953</v>
      </c>
      <c r="AA1149">
        <v>11.617180431062287</v>
      </c>
      <c r="AB1149">
        <v>99.179041702845581</v>
      </c>
      <c r="AC1149">
        <v>0</v>
      </c>
      <c r="AD1149">
        <v>0</v>
      </c>
      <c r="AE1149">
        <v>1046.8972851801113</v>
      </c>
    </row>
    <row r="1150" spans="1:31" x14ac:dyDescent="0.25">
      <c r="A1150">
        <v>2229827</v>
      </c>
      <c r="B1150">
        <v>1</v>
      </c>
      <c r="C1150" t="s">
        <v>80</v>
      </c>
      <c r="D1150" t="s">
        <v>100</v>
      </c>
      <c r="E1150" t="s">
        <v>182</v>
      </c>
      <c r="F1150" t="s">
        <v>2136</v>
      </c>
      <c r="G1150" t="s">
        <v>174</v>
      </c>
      <c r="H1150" t="s">
        <v>163</v>
      </c>
      <c r="I1150" t="s">
        <v>136</v>
      </c>
      <c r="J1150" t="s">
        <v>137</v>
      </c>
      <c r="K1150" t="s">
        <v>138</v>
      </c>
      <c r="L1150" t="s">
        <v>3587</v>
      </c>
      <c r="M1150" t="s">
        <v>3588</v>
      </c>
      <c r="N1150">
        <v>1.0974999999999999</v>
      </c>
      <c r="O1150">
        <v>0</v>
      </c>
      <c r="P1150">
        <v>128</v>
      </c>
      <c r="Q1150">
        <v>0</v>
      </c>
      <c r="R1150">
        <v>0</v>
      </c>
      <c r="S1150">
        <v>1</v>
      </c>
      <c r="T1150">
        <v>12</v>
      </c>
      <c r="U1150">
        <v>0</v>
      </c>
      <c r="V1150">
        <v>0</v>
      </c>
      <c r="W1150">
        <v>0</v>
      </c>
      <c r="X1150">
        <v>46.195218004588135</v>
      </c>
      <c r="Y1150">
        <v>0</v>
      </c>
      <c r="Z1150">
        <v>0</v>
      </c>
      <c r="AA1150">
        <v>16.686703478641629</v>
      </c>
      <c r="AB1150">
        <v>4.0568042988223993</v>
      </c>
      <c r="AC1150">
        <v>0</v>
      </c>
      <c r="AD1150">
        <v>0</v>
      </c>
      <c r="AE1150">
        <v>66.93872578205216</v>
      </c>
    </row>
    <row r="1151" spans="1:31" x14ac:dyDescent="0.25">
      <c r="A1151">
        <v>2229828</v>
      </c>
      <c r="B1151">
        <v>1</v>
      </c>
      <c r="C1151" t="s">
        <v>81</v>
      </c>
      <c r="D1151" t="s">
        <v>118</v>
      </c>
      <c r="E1151" t="s">
        <v>405</v>
      </c>
      <c r="F1151" t="s">
        <v>3589</v>
      </c>
      <c r="G1151" t="s">
        <v>152</v>
      </c>
      <c r="H1151" t="s">
        <v>163</v>
      </c>
      <c r="I1151" t="s">
        <v>136</v>
      </c>
      <c r="J1151" t="s">
        <v>3</v>
      </c>
      <c r="K1151" t="s">
        <v>138</v>
      </c>
      <c r="L1151" t="s">
        <v>3590</v>
      </c>
      <c r="M1151" t="s">
        <v>3591</v>
      </c>
      <c r="N1151">
        <v>0.23972222200000001</v>
      </c>
      <c r="O1151">
        <v>0</v>
      </c>
      <c r="P1151">
        <v>21194</v>
      </c>
      <c r="Q1151">
        <v>1</v>
      </c>
      <c r="R1151">
        <v>73</v>
      </c>
      <c r="S1151">
        <v>68</v>
      </c>
      <c r="T1151">
        <v>2769</v>
      </c>
      <c r="U1151">
        <v>2</v>
      </c>
      <c r="V1151">
        <v>8</v>
      </c>
      <c r="W1151">
        <v>0</v>
      </c>
      <c r="X1151">
        <v>1650.594302600512</v>
      </c>
      <c r="Y1151">
        <v>0</v>
      </c>
      <c r="Z1151">
        <v>6.4480883596799021</v>
      </c>
      <c r="AA1151">
        <v>624.95700865181072</v>
      </c>
      <c r="AB1151">
        <v>352.78941823440567</v>
      </c>
      <c r="AC1151">
        <v>27.897006029394937</v>
      </c>
      <c r="AD1151">
        <v>23.51181207070546</v>
      </c>
      <c r="AE1151">
        <v>2686.1976359465093</v>
      </c>
    </row>
    <row r="1152" spans="1:31" x14ac:dyDescent="0.25">
      <c r="A1152">
        <v>2229830</v>
      </c>
      <c r="B1152">
        <v>1</v>
      </c>
      <c r="C1152" t="s">
        <v>81</v>
      </c>
      <c r="D1152" t="s">
        <v>112</v>
      </c>
      <c r="E1152" t="s">
        <v>161</v>
      </c>
      <c r="F1152" t="s">
        <v>3592</v>
      </c>
      <c r="G1152" t="s">
        <v>1963</v>
      </c>
      <c r="H1152" t="s">
        <v>163</v>
      </c>
      <c r="I1152" t="s">
        <v>136</v>
      </c>
      <c r="J1152" t="s">
        <v>137</v>
      </c>
      <c r="K1152" t="s">
        <v>138</v>
      </c>
      <c r="L1152" t="s">
        <v>3593</v>
      </c>
      <c r="M1152" t="s">
        <v>3594</v>
      </c>
      <c r="N1152">
        <v>2.6663888880000002</v>
      </c>
      <c r="O1152">
        <v>0</v>
      </c>
      <c r="P1152">
        <v>0</v>
      </c>
      <c r="Q1152">
        <v>0</v>
      </c>
      <c r="R1152">
        <v>0</v>
      </c>
      <c r="S1152">
        <v>1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770.83490309010926</v>
      </c>
      <c r="AB1152">
        <v>0</v>
      </c>
      <c r="AC1152">
        <v>0</v>
      </c>
      <c r="AD1152">
        <v>0</v>
      </c>
      <c r="AE1152">
        <v>770.83490309010926</v>
      </c>
    </row>
    <row r="1153" spans="1:31" x14ac:dyDescent="0.25">
      <c r="A1153">
        <v>2229831</v>
      </c>
      <c r="B1153">
        <v>1</v>
      </c>
      <c r="C1153" t="s">
        <v>80</v>
      </c>
      <c r="D1153" t="s">
        <v>104</v>
      </c>
      <c r="E1153" t="s">
        <v>132</v>
      </c>
      <c r="F1153" t="s">
        <v>3595</v>
      </c>
      <c r="G1153" t="s">
        <v>148</v>
      </c>
      <c r="H1153" t="s">
        <v>135</v>
      </c>
      <c r="I1153" t="s">
        <v>136</v>
      </c>
      <c r="J1153" t="s">
        <v>137</v>
      </c>
      <c r="K1153" t="s">
        <v>138</v>
      </c>
      <c r="L1153" t="s">
        <v>3596</v>
      </c>
      <c r="M1153" t="s">
        <v>3597</v>
      </c>
      <c r="N1153">
        <v>3.0158333329999998</v>
      </c>
      <c r="O1153">
        <v>0</v>
      </c>
      <c r="P1153">
        <v>1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5.6066546638806669E-2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5.6066546638806669E-2</v>
      </c>
    </row>
    <row r="1154" spans="1:31" x14ac:dyDescent="0.25">
      <c r="A1154">
        <v>2229832</v>
      </c>
      <c r="B1154">
        <v>1</v>
      </c>
      <c r="C1154" t="s">
        <v>80</v>
      </c>
      <c r="D1154" t="s">
        <v>96</v>
      </c>
      <c r="E1154" t="s">
        <v>273</v>
      </c>
      <c r="F1154" t="s">
        <v>3598</v>
      </c>
      <c r="G1154" t="s">
        <v>174</v>
      </c>
      <c r="H1154" t="s">
        <v>163</v>
      </c>
      <c r="I1154" t="s">
        <v>136</v>
      </c>
      <c r="J1154" t="s">
        <v>137</v>
      </c>
      <c r="K1154" t="s">
        <v>138</v>
      </c>
      <c r="L1154" t="s">
        <v>3599</v>
      </c>
      <c r="M1154" t="s">
        <v>3600</v>
      </c>
      <c r="N1154">
        <v>0.67527777700000002</v>
      </c>
      <c r="O1154">
        <v>3</v>
      </c>
      <c r="P1154">
        <v>622</v>
      </c>
      <c r="Q1154">
        <v>0</v>
      </c>
      <c r="R1154">
        <v>23</v>
      </c>
      <c r="S1154">
        <v>1</v>
      </c>
      <c r="T1154">
        <v>172</v>
      </c>
      <c r="U1154">
        <v>0</v>
      </c>
      <c r="V1154">
        <v>0</v>
      </c>
      <c r="W1154">
        <v>24.959374699453601</v>
      </c>
      <c r="X1154">
        <v>290.59690275274062</v>
      </c>
      <c r="Y1154">
        <v>0</v>
      </c>
      <c r="Z1154">
        <v>6.934982000683922</v>
      </c>
      <c r="AA1154">
        <v>0.78519197403620822</v>
      </c>
      <c r="AB1154">
        <v>92.263316718394449</v>
      </c>
      <c r="AC1154">
        <v>0</v>
      </c>
      <c r="AD1154">
        <v>0</v>
      </c>
      <c r="AE1154">
        <v>415.53976814530876</v>
      </c>
    </row>
    <row r="1155" spans="1:31" x14ac:dyDescent="0.25">
      <c r="A1155">
        <v>2229833</v>
      </c>
      <c r="B1155">
        <v>1</v>
      </c>
      <c r="C1155" t="s">
        <v>80</v>
      </c>
      <c r="D1155" t="s">
        <v>96</v>
      </c>
      <c r="E1155" t="s">
        <v>405</v>
      </c>
      <c r="F1155" t="s">
        <v>3601</v>
      </c>
      <c r="G1155" t="s">
        <v>174</v>
      </c>
      <c r="H1155" t="s">
        <v>163</v>
      </c>
      <c r="I1155" t="s">
        <v>136</v>
      </c>
      <c r="J1155" t="s">
        <v>137</v>
      </c>
      <c r="K1155" t="s">
        <v>138</v>
      </c>
      <c r="L1155" t="s">
        <v>3602</v>
      </c>
      <c r="M1155" t="s">
        <v>3603</v>
      </c>
      <c r="N1155">
        <v>0.128704444</v>
      </c>
      <c r="O1155">
        <v>0</v>
      </c>
      <c r="P1155">
        <v>487</v>
      </c>
      <c r="Q1155">
        <v>0</v>
      </c>
      <c r="R1155">
        <v>1</v>
      </c>
      <c r="S1155">
        <v>6</v>
      </c>
      <c r="T1155">
        <v>44</v>
      </c>
      <c r="U1155">
        <v>0</v>
      </c>
      <c r="V1155">
        <v>0</v>
      </c>
      <c r="W1155">
        <v>0</v>
      </c>
      <c r="X1155">
        <v>25.678774461970107</v>
      </c>
      <c r="Y1155">
        <v>0</v>
      </c>
      <c r="Z1155">
        <v>1.6599946963599999E-2</v>
      </c>
      <c r="AA1155">
        <v>59.785210572718675</v>
      </c>
      <c r="AB1155">
        <v>6.7640833237197588</v>
      </c>
      <c r="AC1155">
        <v>0</v>
      </c>
      <c r="AD1155">
        <v>0</v>
      </c>
      <c r="AE1155">
        <v>92.244668305372144</v>
      </c>
    </row>
    <row r="1156" spans="1:31" x14ac:dyDescent="0.25">
      <c r="A1156">
        <v>2229834</v>
      </c>
      <c r="B1156">
        <v>1</v>
      </c>
      <c r="C1156" t="s">
        <v>80</v>
      </c>
      <c r="D1156" t="s">
        <v>101</v>
      </c>
      <c r="E1156" t="s">
        <v>177</v>
      </c>
      <c r="F1156" t="s">
        <v>3604</v>
      </c>
      <c r="G1156" t="s">
        <v>152</v>
      </c>
      <c r="H1156" t="s">
        <v>135</v>
      </c>
      <c r="I1156" t="s">
        <v>136</v>
      </c>
      <c r="J1156" t="s">
        <v>137</v>
      </c>
      <c r="K1156" t="s">
        <v>138</v>
      </c>
      <c r="L1156" t="s">
        <v>3605</v>
      </c>
      <c r="M1156" t="s">
        <v>3606</v>
      </c>
      <c r="N1156">
        <v>5.6605555550000002</v>
      </c>
      <c r="O1156">
        <v>0</v>
      </c>
      <c r="P1156">
        <v>67</v>
      </c>
      <c r="Q1156">
        <v>0</v>
      </c>
      <c r="R1156">
        <v>0</v>
      </c>
      <c r="S1156">
        <v>0</v>
      </c>
      <c r="T1156">
        <v>6</v>
      </c>
      <c r="U1156">
        <v>0</v>
      </c>
      <c r="V1156">
        <v>0</v>
      </c>
      <c r="W1156">
        <v>0</v>
      </c>
      <c r="X1156">
        <v>156.34363822199006</v>
      </c>
      <c r="Y1156">
        <v>0</v>
      </c>
      <c r="Z1156">
        <v>0</v>
      </c>
      <c r="AA1156">
        <v>0</v>
      </c>
      <c r="AB1156">
        <v>25.30388897541475</v>
      </c>
      <c r="AC1156">
        <v>0</v>
      </c>
      <c r="AD1156">
        <v>0</v>
      </c>
      <c r="AE1156">
        <v>181.64752719740483</v>
      </c>
    </row>
    <row r="1157" spans="1:31" x14ac:dyDescent="0.25">
      <c r="A1157">
        <v>2229835</v>
      </c>
      <c r="B1157">
        <v>1</v>
      </c>
      <c r="C1157" t="s">
        <v>80</v>
      </c>
      <c r="D1157" t="s">
        <v>97</v>
      </c>
      <c r="E1157" t="s">
        <v>273</v>
      </c>
      <c r="F1157" t="s">
        <v>1754</v>
      </c>
      <c r="G1157" t="s">
        <v>174</v>
      </c>
      <c r="H1157" t="s">
        <v>163</v>
      </c>
      <c r="I1157" t="s">
        <v>136</v>
      </c>
      <c r="J1157" t="s">
        <v>137</v>
      </c>
      <c r="K1157" t="s">
        <v>138</v>
      </c>
      <c r="L1157" t="s">
        <v>3607</v>
      </c>
      <c r="M1157" t="s">
        <v>3608</v>
      </c>
      <c r="N1157">
        <v>0.189722222</v>
      </c>
      <c r="O1157">
        <v>4</v>
      </c>
      <c r="P1157">
        <v>1513</v>
      </c>
      <c r="Q1157">
        <v>5</v>
      </c>
      <c r="R1157">
        <v>68</v>
      </c>
      <c r="S1157">
        <v>16</v>
      </c>
      <c r="T1157">
        <v>143</v>
      </c>
      <c r="U1157">
        <v>0</v>
      </c>
      <c r="V1157">
        <v>0</v>
      </c>
      <c r="W1157">
        <v>8.5911911286112499</v>
      </c>
      <c r="X1157">
        <v>105.58947373117185</v>
      </c>
      <c r="Y1157">
        <v>0.29492148582735994</v>
      </c>
      <c r="Z1157">
        <v>3.2715209916233774</v>
      </c>
      <c r="AA1157">
        <v>41.140949969211306</v>
      </c>
      <c r="AB1157">
        <v>15.037090121291408</v>
      </c>
      <c r="AC1157">
        <v>0</v>
      </c>
      <c r="AD1157">
        <v>0</v>
      </c>
      <c r="AE1157">
        <v>173.92514742773656</v>
      </c>
    </row>
    <row r="1158" spans="1:31" x14ac:dyDescent="0.25">
      <c r="A1158">
        <v>2229836</v>
      </c>
      <c r="B1158">
        <v>1</v>
      </c>
      <c r="C1158" t="s">
        <v>81</v>
      </c>
      <c r="D1158" t="s">
        <v>124</v>
      </c>
      <c r="E1158" t="s">
        <v>141</v>
      </c>
      <c r="F1158" t="s">
        <v>3609</v>
      </c>
      <c r="G1158" t="s">
        <v>187</v>
      </c>
      <c r="H1158" t="s">
        <v>135</v>
      </c>
      <c r="I1158" t="s">
        <v>136</v>
      </c>
      <c r="J1158" t="s">
        <v>137</v>
      </c>
      <c r="K1158" t="s">
        <v>138</v>
      </c>
      <c r="L1158" t="s">
        <v>3610</v>
      </c>
      <c r="M1158" t="s">
        <v>3611</v>
      </c>
      <c r="N1158">
        <v>2.3927777770000001</v>
      </c>
      <c r="O1158">
        <v>0</v>
      </c>
      <c r="P1158">
        <v>45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21.528275597211106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21.528275597211106</v>
      </c>
    </row>
    <row r="1159" spans="1:31" x14ac:dyDescent="0.25">
      <c r="A1159">
        <v>2229837</v>
      </c>
      <c r="B1159">
        <v>1</v>
      </c>
      <c r="C1159" t="s">
        <v>80</v>
      </c>
      <c r="D1159" t="s">
        <v>90</v>
      </c>
      <c r="E1159" t="s">
        <v>194</v>
      </c>
      <c r="F1159" t="s">
        <v>3612</v>
      </c>
      <c r="G1159" t="s">
        <v>179</v>
      </c>
      <c r="H1159" t="s">
        <v>135</v>
      </c>
      <c r="I1159" t="s">
        <v>136</v>
      </c>
      <c r="J1159" t="s">
        <v>137</v>
      </c>
      <c r="K1159" t="s">
        <v>138</v>
      </c>
      <c r="L1159" t="s">
        <v>3613</v>
      </c>
      <c r="M1159" t="s">
        <v>3614</v>
      </c>
      <c r="N1159">
        <v>2.0419444439999999</v>
      </c>
      <c r="O1159">
        <v>0</v>
      </c>
      <c r="P1159">
        <v>299</v>
      </c>
      <c r="Q1159">
        <v>0</v>
      </c>
      <c r="R1159">
        <v>0</v>
      </c>
      <c r="S1159">
        <v>0</v>
      </c>
      <c r="T1159">
        <v>10</v>
      </c>
      <c r="U1159">
        <v>0</v>
      </c>
      <c r="V1159">
        <v>0</v>
      </c>
      <c r="W1159">
        <v>0</v>
      </c>
      <c r="X1159">
        <v>238.67151255023037</v>
      </c>
      <c r="Y1159">
        <v>0</v>
      </c>
      <c r="Z1159">
        <v>0</v>
      </c>
      <c r="AA1159">
        <v>0</v>
      </c>
      <c r="AB1159">
        <v>7.9476484151591604</v>
      </c>
      <c r="AC1159">
        <v>0</v>
      </c>
      <c r="AD1159">
        <v>0</v>
      </c>
      <c r="AE1159">
        <v>246.61916096538954</v>
      </c>
    </row>
    <row r="1160" spans="1:31" x14ac:dyDescent="0.25">
      <c r="A1160">
        <v>2229840</v>
      </c>
      <c r="B1160">
        <v>1</v>
      </c>
      <c r="C1160" t="s">
        <v>80</v>
      </c>
      <c r="D1160" t="s">
        <v>96</v>
      </c>
      <c r="E1160" t="s">
        <v>132</v>
      </c>
      <c r="F1160" t="s">
        <v>3615</v>
      </c>
      <c r="G1160" t="s">
        <v>148</v>
      </c>
      <c r="H1160" t="s">
        <v>135</v>
      </c>
      <c r="I1160" t="s">
        <v>136</v>
      </c>
      <c r="J1160" t="s">
        <v>137</v>
      </c>
      <c r="K1160" t="s">
        <v>138</v>
      </c>
      <c r="L1160" t="s">
        <v>3616</v>
      </c>
      <c r="M1160" t="s">
        <v>3617</v>
      </c>
      <c r="N1160">
        <v>1.7030555549999999</v>
      </c>
      <c r="O1160">
        <v>0</v>
      </c>
      <c r="P1160">
        <v>1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1.0563557891519268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1.0563557891519268</v>
      </c>
    </row>
    <row r="1161" spans="1:31" x14ac:dyDescent="0.25">
      <c r="A1161">
        <v>2229842</v>
      </c>
      <c r="B1161">
        <v>1</v>
      </c>
      <c r="C1161" t="s">
        <v>80</v>
      </c>
      <c r="D1161" t="s">
        <v>108</v>
      </c>
      <c r="E1161" t="s">
        <v>194</v>
      </c>
      <c r="F1161" t="s">
        <v>3618</v>
      </c>
      <c r="G1161" t="s">
        <v>179</v>
      </c>
      <c r="H1161" t="s">
        <v>135</v>
      </c>
      <c r="I1161" t="s">
        <v>136</v>
      </c>
      <c r="J1161" t="s">
        <v>137</v>
      </c>
      <c r="K1161" t="s">
        <v>138</v>
      </c>
      <c r="L1161" t="s">
        <v>3619</v>
      </c>
      <c r="M1161" t="s">
        <v>3620</v>
      </c>
      <c r="N1161">
        <v>0.91027777700000001</v>
      </c>
      <c r="O1161">
        <v>0</v>
      </c>
      <c r="P1161">
        <v>7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0.69087298159856669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0.69087298159856669</v>
      </c>
    </row>
    <row r="1162" spans="1:31" x14ac:dyDescent="0.25">
      <c r="A1162">
        <v>2229843</v>
      </c>
      <c r="B1162">
        <v>1</v>
      </c>
      <c r="C1162" t="s">
        <v>80</v>
      </c>
      <c r="D1162" t="s">
        <v>100</v>
      </c>
      <c r="E1162" t="s">
        <v>161</v>
      </c>
      <c r="F1162" t="s">
        <v>3621</v>
      </c>
      <c r="G1162" t="s">
        <v>174</v>
      </c>
      <c r="H1162" t="s">
        <v>163</v>
      </c>
      <c r="I1162" t="s">
        <v>136</v>
      </c>
      <c r="J1162" t="s">
        <v>137</v>
      </c>
      <c r="K1162" t="s">
        <v>138</v>
      </c>
      <c r="L1162" t="s">
        <v>3622</v>
      </c>
      <c r="M1162" t="s">
        <v>3623</v>
      </c>
      <c r="N1162">
        <v>0.54805555500000003</v>
      </c>
      <c r="O1162">
        <v>0</v>
      </c>
      <c r="P1162">
        <v>3139</v>
      </c>
      <c r="Q1162">
        <v>0</v>
      </c>
      <c r="R1162">
        <v>7</v>
      </c>
      <c r="S1162">
        <v>5</v>
      </c>
      <c r="T1162">
        <v>220</v>
      </c>
      <c r="U1162">
        <v>0</v>
      </c>
      <c r="V1162">
        <v>0</v>
      </c>
      <c r="W1162">
        <v>0</v>
      </c>
      <c r="X1162">
        <v>524.1170914538892</v>
      </c>
      <c r="Y1162">
        <v>0</v>
      </c>
      <c r="Z1162">
        <v>0.51239314080016218</v>
      </c>
      <c r="AA1162">
        <v>10.511490568959866</v>
      </c>
      <c r="AB1162">
        <v>60.800870956395123</v>
      </c>
      <c r="AC1162">
        <v>0</v>
      </c>
      <c r="AD1162">
        <v>0</v>
      </c>
      <c r="AE1162">
        <v>595.94184612004437</v>
      </c>
    </row>
    <row r="1163" spans="1:31" x14ac:dyDescent="0.25">
      <c r="A1163">
        <v>2229844</v>
      </c>
      <c r="B1163">
        <v>1</v>
      </c>
      <c r="C1163" t="s">
        <v>80</v>
      </c>
      <c r="D1163" t="s">
        <v>96</v>
      </c>
      <c r="E1163" t="s">
        <v>141</v>
      </c>
      <c r="F1163" t="s">
        <v>3624</v>
      </c>
      <c r="G1163" t="s">
        <v>134</v>
      </c>
      <c r="H1163" t="s">
        <v>135</v>
      </c>
      <c r="I1163" t="s">
        <v>136</v>
      </c>
      <c r="J1163" t="s">
        <v>137</v>
      </c>
      <c r="K1163" t="s">
        <v>138</v>
      </c>
      <c r="L1163" t="s">
        <v>3625</v>
      </c>
      <c r="M1163" t="s">
        <v>3626</v>
      </c>
      <c r="N1163">
        <v>1.3049999999999999</v>
      </c>
      <c r="O1163">
        <v>0</v>
      </c>
      <c r="P1163">
        <v>486</v>
      </c>
      <c r="Q1163">
        <v>0</v>
      </c>
      <c r="R1163">
        <v>1</v>
      </c>
      <c r="S1163">
        <v>0</v>
      </c>
      <c r="T1163">
        <v>3</v>
      </c>
      <c r="U1163">
        <v>0</v>
      </c>
      <c r="V1163">
        <v>0</v>
      </c>
      <c r="W1163">
        <v>0</v>
      </c>
      <c r="X1163">
        <v>231.00660017954743</v>
      </c>
      <c r="Y1163">
        <v>0</v>
      </c>
      <c r="Z1163">
        <v>7.9125926512196673E-2</v>
      </c>
      <c r="AA1163">
        <v>0</v>
      </c>
      <c r="AB1163">
        <v>4.2248410603141409</v>
      </c>
      <c r="AC1163">
        <v>0</v>
      </c>
      <c r="AD1163">
        <v>0</v>
      </c>
      <c r="AE1163">
        <v>235.31056716637377</v>
      </c>
    </row>
    <row r="1164" spans="1:31" x14ac:dyDescent="0.25">
      <c r="A1164">
        <v>2229848</v>
      </c>
      <c r="B1164">
        <v>1</v>
      </c>
      <c r="C1164" t="s">
        <v>81</v>
      </c>
      <c r="D1164" t="s">
        <v>128</v>
      </c>
      <c r="E1164" t="s">
        <v>194</v>
      </c>
      <c r="F1164" t="s">
        <v>3627</v>
      </c>
      <c r="G1164" t="s">
        <v>179</v>
      </c>
      <c r="H1164" t="s">
        <v>135</v>
      </c>
      <c r="I1164" t="s">
        <v>136</v>
      </c>
      <c r="J1164" t="s">
        <v>137</v>
      </c>
      <c r="K1164" t="s">
        <v>138</v>
      </c>
      <c r="L1164" t="s">
        <v>3628</v>
      </c>
      <c r="M1164" t="s">
        <v>3629</v>
      </c>
      <c r="N1164">
        <v>2.0858333330000001</v>
      </c>
      <c r="O1164">
        <v>0</v>
      </c>
      <c r="P1164">
        <v>21</v>
      </c>
      <c r="Q1164">
        <v>0</v>
      </c>
      <c r="R1164">
        <v>1</v>
      </c>
      <c r="S1164">
        <v>0</v>
      </c>
      <c r="T1164">
        <v>1</v>
      </c>
      <c r="U1164">
        <v>0</v>
      </c>
      <c r="V1164">
        <v>0</v>
      </c>
      <c r="W1164">
        <v>0</v>
      </c>
      <c r="X1164">
        <v>7.9765127565723093</v>
      </c>
      <c r="Y1164">
        <v>0</v>
      </c>
      <c r="Z1164">
        <v>0.37583155729486895</v>
      </c>
      <c r="AA1164">
        <v>0</v>
      </c>
      <c r="AB1164">
        <v>0</v>
      </c>
      <c r="AC1164">
        <v>0</v>
      </c>
      <c r="AD1164">
        <v>0</v>
      </c>
      <c r="AE1164">
        <v>8.352344313867178</v>
      </c>
    </row>
    <row r="1165" spans="1:31" x14ac:dyDescent="0.25">
      <c r="A1165">
        <v>2229849</v>
      </c>
      <c r="B1165">
        <v>1</v>
      </c>
      <c r="C1165" t="s">
        <v>80</v>
      </c>
      <c r="D1165" t="s">
        <v>96</v>
      </c>
      <c r="E1165" t="s">
        <v>132</v>
      </c>
      <c r="F1165" t="s">
        <v>3630</v>
      </c>
      <c r="G1165" t="s">
        <v>170</v>
      </c>
      <c r="H1165" t="s">
        <v>135</v>
      </c>
      <c r="I1165" t="s">
        <v>136</v>
      </c>
      <c r="J1165" t="s">
        <v>137</v>
      </c>
      <c r="K1165" t="s">
        <v>138</v>
      </c>
      <c r="L1165" t="s">
        <v>3631</v>
      </c>
      <c r="M1165" t="s">
        <v>3632</v>
      </c>
      <c r="N1165">
        <v>2.355277777</v>
      </c>
      <c r="O1165">
        <v>0</v>
      </c>
      <c r="P1165">
        <v>1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0.74146269532391784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0.74146269532391784</v>
      </c>
    </row>
    <row r="1166" spans="1:31" x14ac:dyDescent="0.25">
      <c r="A1166">
        <v>2229853</v>
      </c>
      <c r="B1166">
        <v>1</v>
      </c>
      <c r="C1166" t="s">
        <v>81</v>
      </c>
      <c r="D1166" t="s">
        <v>112</v>
      </c>
      <c r="E1166" t="s">
        <v>182</v>
      </c>
      <c r="F1166" t="s">
        <v>3633</v>
      </c>
      <c r="G1166" t="s">
        <v>319</v>
      </c>
      <c r="H1166" t="s">
        <v>163</v>
      </c>
      <c r="I1166" t="s">
        <v>136</v>
      </c>
      <c r="J1166" t="s">
        <v>137</v>
      </c>
      <c r="K1166" t="s">
        <v>138</v>
      </c>
      <c r="L1166" t="s">
        <v>3634</v>
      </c>
      <c r="M1166" t="s">
        <v>3635</v>
      </c>
      <c r="N1166">
        <v>4.0844444439999998</v>
      </c>
      <c r="O1166">
        <v>0</v>
      </c>
      <c r="P1166">
        <v>175</v>
      </c>
      <c r="Q1166">
        <v>0</v>
      </c>
      <c r="R1166">
        <v>18</v>
      </c>
      <c r="S1166">
        <v>0</v>
      </c>
      <c r="T1166">
        <v>33</v>
      </c>
      <c r="U1166">
        <v>0</v>
      </c>
      <c r="V1166">
        <v>0</v>
      </c>
      <c r="W1166">
        <v>0</v>
      </c>
      <c r="X1166">
        <v>106.22155025932679</v>
      </c>
      <c r="Y1166">
        <v>0</v>
      </c>
      <c r="Z1166">
        <v>18.978014988198311</v>
      </c>
      <c r="AA1166">
        <v>0</v>
      </c>
      <c r="AB1166">
        <v>27.834479223916997</v>
      </c>
      <c r="AC1166">
        <v>0</v>
      </c>
      <c r="AD1166">
        <v>0</v>
      </c>
      <c r="AE1166">
        <v>153.03404447144209</v>
      </c>
    </row>
    <row r="1167" spans="1:31" x14ac:dyDescent="0.25">
      <c r="A1167">
        <v>2229854</v>
      </c>
      <c r="B1167">
        <v>1</v>
      </c>
      <c r="C1167" t="s">
        <v>80</v>
      </c>
      <c r="D1167" t="s">
        <v>105</v>
      </c>
      <c r="E1167" t="s">
        <v>132</v>
      </c>
      <c r="F1167" t="s">
        <v>2692</v>
      </c>
      <c r="G1167" t="s">
        <v>148</v>
      </c>
      <c r="H1167" t="s">
        <v>135</v>
      </c>
      <c r="I1167" t="s">
        <v>136</v>
      </c>
      <c r="J1167" t="s">
        <v>137</v>
      </c>
      <c r="K1167" t="s">
        <v>138</v>
      </c>
      <c r="L1167" t="s">
        <v>3636</v>
      </c>
      <c r="M1167" t="s">
        <v>3637</v>
      </c>
      <c r="N1167">
        <v>1.1072222220000001</v>
      </c>
      <c r="O1167">
        <v>0</v>
      </c>
      <c r="P1167">
        <v>1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</row>
    <row r="1168" spans="1:31" x14ac:dyDescent="0.25">
      <c r="A1168">
        <v>2229856</v>
      </c>
      <c r="B1168">
        <v>1</v>
      </c>
      <c r="C1168" t="s">
        <v>81</v>
      </c>
      <c r="D1168" t="s">
        <v>113</v>
      </c>
      <c r="E1168" t="s">
        <v>132</v>
      </c>
      <c r="F1168" t="s">
        <v>3638</v>
      </c>
      <c r="G1168" t="s">
        <v>148</v>
      </c>
      <c r="H1168" t="s">
        <v>135</v>
      </c>
      <c r="I1168" t="s">
        <v>136</v>
      </c>
      <c r="J1168" t="s">
        <v>137</v>
      </c>
      <c r="K1168" t="s">
        <v>138</v>
      </c>
      <c r="L1168" t="s">
        <v>3639</v>
      </c>
      <c r="M1168" t="s">
        <v>3640</v>
      </c>
      <c r="N1168">
        <v>1.676111111</v>
      </c>
      <c r="O1168">
        <v>0</v>
      </c>
      <c r="P1168">
        <v>1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0.12716750037911112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0.12716750037911112</v>
      </c>
    </row>
    <row r="1169" spans="1:31" x14ac:dyDescent="0.25">
      <c r="A1169">
        <v>2229857</v>
      </c>
      <c r="B1169">
        <v>1</v>
      </c>
      <c r="C1169" t="s">
        <v>80</v>
      </c>
      <c r="D1169" t="s">
        <v>97</v>
      </c>
      <c r="E1169" t="s">
        <v>132</v>
      </c>
      <c r="F1169" t="s">
        <v>3641</v>
      </c>
      <c r="G1169" t="s">
        <v>148</v>
      </c>
      <c r="H1169" t="s">
        <v>135</v>
      </c>
      <c r="I1169" t="s">
        <v>136</v>
      </c>
      <c r="J1169" t="s">
        <v>137</v>
      </c>
      <c r="K1169" t="s">
        <v>138</v>
      </c>
      <c r="L1169" t="s">
        <v>3642</v>
      </c>
      <c r="M1169" t="s">
        <v>3643</v>
      </c>
      <c r="N1169">
        <v>2.0108333329999999</v>
      </c>
      <c r="O1169">
        <v>0</v>
      </c>
      <c r="P1169">
        <v>2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1.2361029103559003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1.2361029103559003</v>
      </c>
    </row>
    <row r="1170" spans="1:31" x14ac:dyDescent="0.25">
      <c r="A1170">
        <v>2229860</v>
      </c>
      <c r="B1170">
        <v>1</v>
      </c>
      <c r="C1170" t="s">
        <v>80</v>
      </c>
      <c r="D1170" t="s">
        <v>90</v>
      </c>
      <c r="E1170" t="s">
        <v>194</v>
      </c>
      <c r="F1170" t="s">
        <v>3644</v>
      </c>
      <c r="G1170" t="s">
        <v>134</v>
      </c>
      <c r="H1170" t="s">
        <v>135</v>
      </c>
      <c r="I1170" t="s">
        <v>136</v>
      </c>
      <c r="J1170" t="s">
        <v>137</v>
      </c>
      <c r="K1170" t="s">
        <v>138</v>
      </c>
      <c r="L1170" t="s">
        <v>3645</v>
      </c>
      <c r="M1170" t="s">
        <v>3646</v>
      </c>
      <c r="N1170">
        <v>1.48</v>
      </c>
      <c r="O1170">
        <v>0</v>
      </c>
      <c r="P1170">
        <v>54</v>
      </c>
      <c r="Q1170">
        <v>0</v>
      </c>
      <c r="R1170">
        <v>0</v>
      </c>
      <c r="S1170">
        <v>0</v>
      </c>
      <c r="T1170">
        <v>7</v>
      </c>
      <c r="U1170">
        <v>0</v>
      </c>
      <c r="V1170">
        <v>0</v>
      </c>
      <c r="W1170">
        <v>0</v>
      </c>
      <c r="X1170">
        <v>37.564049315612081</v>
      </c>
      <c r="Y1170">
        <v>0</v>
      </c>
      <c r="Z1170">
        <v>0</v>
      </c>
      <c r="AA1170">
        <v>0</v>
      </c>
      <c r="AB1170">
        <v>3.3174847725275822</v>
      </c>
      <c r="AC1170">
        <v>0</v>
      </c>
      <c r="AD1170">
        <v>0</v>
      </c>
      <c r="AE1170">
        <v>40.881534088139666</v>
      </c>
    </row>
    <row r="1171" spans="1:31" x14ac:dyDescent="0.25">
      <c r="A1171">
        <v>2229862</v>
      </c>
      <c r="B1171">
        <v>1</v>
      </c>
      <c r="C1171" t="s">
        <v>81</v>
      </c>
      <c r="D1171" t="s">
        <v>122</v>
      </c>
      <c r="E1171" t="s">
        <v>273</v>
      </c>
      <c r="F1171" t="s">
        <v>3647</v>
      </c>
      <c r="G1171" t="s">
        <v>174</v>
      </c>
      <c r="H1171" t="s">
        <v>163</v>
      </c>
      <c r="I1171" t="s">
        <v>136</v>
      </c>
      <c r="J1171" t="s">
        <v>137</v>
      </c>
      <c r="K1171" t="s">
        <v>138</v>
      </c>
      <c r="L1171" t="s">
        <v>3648</v>
      </c>
      <c r="M1171" t="s">
        <v>3649</v>
      </c>
      <c r="N1171">
        <v>0.37694444399999999</v>
      </c>
      <c r="O1171">
        <v>24</v>
      </c>
      <c r="P1171">
        <v>839</v>
      </c>
      <c r="Q1171">
        <v>68</v>
      </c>
      <c r="R1171">
        <v>34</v>
      </c>
      <c r="S1171">
        <v>23</v>
      </c>
      <c r="T1171">
        <v>52</v>
      </c>
      <c r="U1171">
        <v>0</v>
      </c>
      <c r="V1171">
        <v>2</v>
      </c>
      <c r="W1171">
        <v>1.4143612705934867</v>
      </c>
      <c r="X1171">
        <v>42.952435574784992</v>
      </c>
      <c r="Y1171">
        <v>17.304434662977052</v>
      </c>
      <c r="Z1171">
        <v>2.6806760166162897</v>
      </c>
      <c r="AA1171">
        <v>31.163703706526242</v>
      </c>
      <c r="AB1171">
        <v>4.3166765436401606</v>
      </c>
      <c r="AC1171">
        <v>0</v>
      </c>
      <c r="AD1171">
        <v>0.23818070892203005</v>
      </c>
      <c r="AE1171">
        <v>100.07046848406026</v>
      </c>
    </row>
    <row r="1172" spans="1:31" x14ac:dyDescent="0.25">
      <c r="A1172">
        <v>2229865</v>
      </c>
      <c r="B1172">
        <v>1</v>
      </c>
      <c r="C1172" t="s">
        <v>80</v>
      </c>
      <c r="D1172" t="s">
        <v>97</v>
      </c>
      <c r="E1172" t="s">
        <v>194</v>
      </c>
      <c r="F1172" t="s">
        <v>3650</v>
      </c>
      <c r="G1172" t="s">
        <v>134</v>
      </c>
      <c r="H1172" t="s">
        <v>135</v>
      </c>
      <c r="I1172" t="s">
        <v>136</v>
      </c>
      <c r="J1172" t="s">
        <v>137</v>
      </c>
      <c r="K1172" t="s">
        <v>138</v>
      </c>
      <c r="L1172" t="s">
        <v>3651</v>
      </c>
      <c r="M1172" t="s">
        <v>3652</v>
      </c>
      <c r="N1172">
        <v>0.263055555</v>
      </c>
      <c r="O1172">
        <v>0</v>
      </c>
      <c r="P1172">
        <v>111</v>
      </c>
      <c r="Q1172">
        <v>0</v>
      </c>
      <c r="R1172">
        <v>0</v>
      </c>
      <c r="S1172">
        <v>0</v>
      </c>
      <c r="T1172">
        <v>3</v>
      </c>
      <c r="U1172">
        <v>0</v>
      </c>
      <c r="V1172">
        <v>0</v>
      </c>
      <c r="W1172">
        <v>0</v>
      </c>
      <c r="X1172">
        <v>14.70924189845991</v>
      </c>
      <c r="Y1172">
        <v>0</v>
      </c>
      <c r="Z1172">
        <v>0</v>
      </c>
      <c r="AA1172">
        <v>0</v>
      </c>
      <c r="AB1172">
        <v>0.24929041245986108</v>
      </c>
      <c r="AC1172">
        <v>0</v>
      </c>
      <c r="AD1172">
        <v>0</v>
      </c>
      <c r="AE1172">
        <v>14.95853231091977</v>
      </c>
    </row>
    <row r="1173" spans="1:31" x14ac:dyDescent="0.25">
      <c r="A1173">
        <v>2229868</v>
      </c>
      <c r="B1173">
        <v>1</v>
      </c>
      <c r="C1173" t="s">
        <v>80</v>
      </c>
      <c r="D1173" t="s">
        <v>82</v>
      </c>
      <c r="E1173" t="s">
        <v>132</v>
      </c>
      <c r="F1173" t="s">
        <v>3653</v>
      </c>
      <c r="G1173" t="s">
        <v>148</v>
      </c>
      <c r="H1173" t="s">
        <v>135</v>
      </c>
      <c r="I1173" t="s">
        <v>136</v>
      </c>
      <c r="J1173" t="s">
        <v>137</v>
      </c>
      <c r="K1173" t="s">
        <v>138</v>
      </c>
      <c r="L1173" t="s">
        <v>3654</v>
      </c>
      <c r="M1173" t="s">
        <v>3655</v>
      </c>
      <c r="N1173">
        <v>2.5805555550000001</v>
      </c>
      <c r="O1173">
        <v>0</v>
      </c>
      <c r="P1173">
        <v>1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0.28253300026336003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0.28253300026336003</v>
      </c>
    </row>
    <row r="1174" spans="1:31" x14ac:dyDescent="0.25">
      <c r="A1174">
        <v>2229872</v>
      </c>
      <c r="B1174">
        <v>1</v>
      </c>
      <c r="C1174" t="s">
        <v>80</v>
      </c>
      <c r="D1174" t="s">
        <v>82</v>
      </c>
      <c r="E1174" t="s">
        <v>194</v>
      </c>
      <c r="F1174" t="s">
        <v>3656</v>
      </c>
      <c r="G1174" t="s">
        <v>422</v>
      </c>
      <c r="H1174" t="s">
        <v>135</v>
      </c>
      <c r="I1174" t="s">
        <v>136</v>
      </c>
      <c r="J1174" t="s">
        <v>137</v>
      </c>
      <c r="K1174" t="s">
        <v>138</v>
      </c>
      <c r="L1174" t="s">
        <v>3657</v>
      </c>
      <c r="M1174" t="s">
        <v>3658</v>
      </c>
      <c r="N1174">
        <v>2.593611111</v>
      </c>
      <c r="O1174">
        <v>0</v>
      </c>
      <c r="P1174">
        <v>43</v>
      </c>
      <c r="Q1174">
        <v>0</v>
      </c>
      <c r="R1174">
        <v>0</v>
      </c>
      <c r="S1174">
        <v>0</v>
      </c>
      <c r="T1174">
        <v>4</v>
      </c>
      <c r="U1174">
        <v>0</v>
      </c>
      <c r="V1174">
        <v>0</v>
      </c>
      <c r="W1174">
        <v>0</v>
      </c>
      <c r="X1174">
        <v>55.265763511074788</v>
      </c>
      <c r="Y1174">
        <v>0</v>
      </c>
      <c r="Z1174">
        <v>0</v>
      </c>
      <c r="AA1174">
        <v>0</v>
      </c>
      <c r="AB1174">
        <v>0.49903665606542225</v>
      </c>
      <c r="AC1174">
        <v>0</v>
      </c>
      <c r="AD1174">
        <v>0</v>
      </c>
      <c r="AE1174">
        <v>55.764800167140208</v>
      </c>
    </row>
    <row r="1175" spans="1:31" x14ac:dyDescent="0.25">
      <c r="A1175">
        <v>2229873</v>
      </c>
      <c r="B1175">
        <v>1</v>
      </c>
      <c r="C1175" t="s">
        <v>80</v>
      </c>
      <c r="D1175" t="s">
        <v>93</v>
      </c>
      <c r="E1175" t="s">
        <v>141</v>
      </c>
      <c r="F1175" t="s">
        <v>3659</v>
      </c>
      <c r="G1175" t="s">
        <v>1257</v>
      </c>
      <c r="H1175" t="s">
        <v>135</v>
      </c>
      <c r="I1175" t="s">
        <v>136</v>
      </c>
      <c r="J1175" t="s">
        <v>137</v>
      </c>
      <c r="K1175" t="s">
        <v>138</v>
      </c>
      <c r="L1175" t="s">
        <v>3660</v>
      </c>
      <c r="M1175" t="s">
        <v>3661</v>
      </c>
      <c r="N1175">
        <v>0.79194444399999997</v>
      </c>
      <c r="O1175">
        <v>0</v>
      </c>
      <c r="P1175">
        <v>299</v>
      </c>
      <c r="Q1175">
        <v>0</v>
      </c>
      <c r="R1175">
        <v>0</v>
      </c>
      <c r="S1175">
        <v>0</v>
      </c>
      <c r="T1175">
        <v>55</v>
      </c>
      <c r="U1175">
        <v>0</v>
      </c>
      <c r="V1175">
        <v>0</v>
      </c>
      <c r="W1175">
        <v>0</v>
      </c>
      <c r="X1175">
        <v>68.717239928673493</v>
      </c>
      <c r="Y1175">
        <v>0</v>
      </c>
      <c r="Z1175">
        <v>0</v>
      </c>
      <c r="AA1175">
        <v>0</v>
      </c>
      <c r="AB1175">
        <v>19.564615406348768</v>
      </c>
      <c r="AC1175">
        <v>0</v>
      </c>
      <c r="AD1175">
        <v>0</v>
      </c>
      <c r="AE1175">
        <v>88.281855335022257</v>
      </c>
    </row>
    <row r="1176" spans="1:31" x14ac:dyDescent="0.25">
      <c r="A1176">
        <v>2229874</v>
      </c>
      <c r="B1176">
        <v>1</v>
      </c>
      <c r="C1176" t="s">
        <v>80</v>
      </c>
      <c r="D1176" t="s">
        <v>110</v>
      </c>
      <c r="E1176" t="s">
        <v>194</v>
      </c>
      <c r="F1176" t="s">
        <v>3662</v>
      </c>
      <c r="G1176" t="s">
        <v>390</v>
      </c>
      <c r="H1176" t="s">
        <v>135</v>
      </c>
      <c r="I1176" t="s">
        <v>136</v>
      </c>
      <c r="J1176" t="s">
        <v>137</v>
      </c>
      <c r="K1176" t="s">
        <v>138</v>
      </c>
      <c r="L1176" t="s">
        <v>3663</v>
      </c>
      <c r="M1176" t="s">
        <v>3664</v>
      </c>
      <c r="N1176">
        <v>1.591388888</v>
      </c>
      <c r="O1176">
        <v>0</v>
      </c>
      <c r="P1176">
        <v>10</v>
      </c>
      <c r="Q1176">
        <v>0</v>
      </c>
      <c r="R1176">
        <v>0</v>
      </c>
      <c r="S1176">
        <v>0</v>
      </c>
      <c r="T1176">
        <v>2</v>
      </c>
      <c r="U1176">
        <v>0</v>
      </c>
      <c r="V1176">
        <v>0</v>
      </c>
      <c r="W1176">
        <v>0</v>
      </c>
      <c r="X1176">
        <v>7.7342720458146887</v>
      </c>
      <c r="Y1176">
        <v>0</v>
      </c>
      <c r="Z1176">
        <v>0</v>
      </c>
      <c r="AA1176">
        <v>0</v>
      </c>
      <c r="AB1176">
        <v>5.7712996036652182</v>
      </c>
      <c r="AC1176">
        <v>0</v>
      </c>
      <c r="AD1176">
        <v>0</v>
      </c>
      <c r="AE1176">
        <v>13.505571649479908</v>
      </c>
    </row>
    <row r="1177" spans="1:31" x14ac:dyDescent="0.25">
      <c r="A1177">
        <v>2229875</v>
      </c>
      <c r="B1177">
        <v>1</v>
      </c>
      <c r="C1177" t="s">
        <v>81</v>
      </c>
      <c r="D1177" t="s">
        <v>117</v>
      </c>
      <c r="E1177" t="s">
        <v>141</v>
      </c>
      <c r="F1177" t="s">
        <v>3665</v>
      </c>
      <c r="G1177" t="s">
        <v>179</v>
      </c>
      <c r="H1177" t="s">
        <v>135</v>
      </c>
      <c r="I1177" t="s">
        <v>136</v>
      </c>
      <c r="J1177" t="s">
        <v>137</v>
      </c>
      <c r="K1177" t="s">
        <v>138</v>
      </c>
      <c r="L1177" t="s">
        <v>3666</v>
      </c>
      <c r="M1177" t="s">
        <v>3667</v>
      </c>
      <c r="N1177">
        <v>0.95083333299999995</v>
      </c>
      <c r="O1177">
        <v>0</v>
      </c>
      <c r="P1177">
        <v>204</v>
      </c>
      <c r="Q1177">
        <v>0</v>
      </c>
      <c r="R1177">
        <v>0</v>
      </c>
      <c r="S1177">
        <v>0</v>
      </c>
      <c r="T1177">
        <v>5</v>
      </c>
      <c r="U1177">
        <v>0</v>
      </c>
      <c r="V1177">
        <v>0</v>
      </c>
      <c r="W1177">
        <v>0</v>
      </c>
      <c r="X1177">
        <v>28.893822885457599</v>
      </c>
      <c r="Y1177">
        <v>0</v>
      </c>
      <c r="Z1177">
        <v>0</v>
      </c>
      <c r="AA1177">
        <v>0</v>
      </c>
      <c r="AB1177">
        <v>0.78167118518258005</v>
      </c>
      <c r="AC1177">
        <v>0</v>
      </c>
      <c r="AD1177">
        <v>0</v>
      </c>
      <c r="AE1177">
        <v>29.67549407064018</v>
      </c>
    </row>
    <row r="1178" spans="1:31" x14ac:dyDescent="0.25">
      <c r="A1178">
        <v>2229876</v>
      </c>
      <c r="B1178">
        <v>1</v>
      </c>
      <c r="C1178" t="s">
        <v>81</v>
      </c>
      <c r="D1178" t="s">
        <v>128</v>
      </c>
      <c r="E1178" t="s">
        <v>161</v>
      </c>
      <c r="F1178" t="s">
        <v>1226</v>
      </c>
      <c r="G1178" t="s">
        <v>174</v>
      </c>
      <c r="H1178" t="s">
        <v>163</v>
      </c>
      <c r="I1178" t="s">
        <v>136</v>
      </c>
      <c r="J1178" t="s">
        <v>137</v>
      </c>
      <c r="K1178" t="s">
        <v>138</v>
      </c>
      <c r="L1178" t="s">
        <v>3668</v>
      </c>
      <c r="M1178" t="s">
        <v>3669</v>
      </c>
      <c r="N1178">
        <v>1.316944444</v>
      </c>
      <c r="O1178">
        <v>0</v>
      </c>
      <c r="P1178">
        <v>0</v>
      </c>
      <c r="Q1178">
        <v>0</v>
      </c>
      <c r="R1178">
        <v>0</v>
      </c>
      <c r="S1178">
        <v>22</v>
      </c>
      <c r="T1178">
        <v>0</v>
      </c>
      <c r="U1178">
        <v>19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426.44659959733139</v>
      </c>
      <c r="AB1178">
        <v>0</v>
      </c>
      <c r="AC1178">
        <v>2441.5889968810466</v>
      </c>
      <c r="AD1178">
        <v>0</v>
      </c>
      <c r="AE1178">
        <v>2868.035596478378</v>
      </c>
    </row>
    <row r="1179" spans="1:31" x14ac:dyDescent="0.25">
      <c r="A1179">
        <v>2229878</v>
      </c>
      <c r="B1179">
        <v>1</v>
      </c>
      <c r="C1179" t="s">
        <v>81</v>
      </c>
      <c r="D1179" t="s">
        <v>128</v>
      </c>
      <c r="E1179" t="s">
        <v>132</v>
      </c>
      <c r="F1179" t="s">
        <v>3670</v>
      </c>
      <c r="G1179" t="s">
        <v>148</v>
      </c>
      <c r="H1179" t="s">
        <v>135</v>
      </c>
      <c r="I1179" t="s">
        <v>136</v>
      </c>
      <c r="J1179" t="s">
        <v>137</v>
      </c>
      <c r="K1179" t="s">
        <v>138</v>
      </c>
      <c r="L1179" t="s">
        <v>3671</v>
      </c>
      <c r="M1179" t="s">
        <v>3672</v>
      </c>
      <c r="N1179">
        <v>0.998611111</v>
      </c>
      <c r="O1179">
        <v>0</v>
      </c>
      <c r="P1179">
        <v>2</v>
      </c>
      <c r="Q1179">
        <v>0</v>
      </c>
      <c r="R1179">
        <v>0</v>
      </c>
      <c r="S1179">
        <v>0</v>
      </c>
      <c r="T1179">
        <v>1</v>
      </c>
      <c r="U1179">
        <v>0</v>
      </c>
      <c r="V1179">
        <v>0</v>
      </c>
      <c r="W1179">
        <v>0</v>
      </c>
      <c r="X1179">
        <v>0.21397003744753779</v>
      </c>
      <c r="Y1179">
        <v>0</v>
      </c>
      <c r="Z1179">
        <v>0</v>
      </c>
      <c r="AA1179">
        <v>0</v>
      </c>
      <c r="AB1179">
        <v>6.488020865137778E-2</v>
      </c>
      <c r="AC1179">
        <v>0</v>
      </c>
      <c r="AD1179">
        <v>0</v>
      </c>
      <c r="AE1179">
        <v>0.27885024609891557</v>
      </c>
    </row>
    <row r="1180" spans="1:31" x14ac:dyDescent="0.25">
      <c r="A1180">
        <v>2229882</v>
      </c>
      <c r="B1180">
        <v>1</v>
      </c>
      <c r="C1180" t="s">
        <v>81</v>
      </c>
      <c r="D1180" t="s">
        <v>127</v>
      </c>
      <c r="E1180" t="s">
        <v>132</v>
      </c>
      <c r="F1180" t="s">
        <v>3673</v>
      </c>
      <c r="G1180" t="s">
        <v>148</v>
      </c>
      <c r="H1180" t="s">
        <v>135</v>
      </c>
      <c r="I1180" t="s">
        <v>136</v>
      </c>
      <c r="J1180" t="s">
        <v>137</v>
      </c>
      <c r="K1180" t="s">
        <v>138</v>
      </c>
      <c r="L1180" t="s">
        <v>3674</v>
      </c>
      <c r="M1180" t="s">
        <v>3675</v>
      </c>
      <c r="N1180">
        <v>8.4450000000000003</v>
      </c>
      <c r="O1180">
        <v>0</v>
      </c>
      <c r="P1180">
        <v>4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5.4696694472007481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5.4696694472007481</v>
      </c>
    </row>
    <row r="1181" spans="1:31" x14ac:dyDescent="0.25">
      <c r="A1181">
        <v>2229883</v>
      </c>
      <c r="B1181">
        <v>1</v>
      </c>
      <c r="C1181" t="s">
        <v>81</v>
      </c>
      <c r="D1181" t="s">
        <v>112</v>
      </c>
      <c r="E1181" t="s">
        <v>161</v>
      </c>
      <c r="F1181" t="s">
        <v>3676</v>
      </c>
      <c r="G1181" t="s">
        <v>174</v>
      </c>
      <c r="H1181" t="s">
        <v>163</v>
      </c>
      <c r="I1181" t="s">
        <v>261</v>
      </c>
      <c r="J1181" t="s">
        <v>137</v>
      </c>
      <c r="K1181" t="s">
        <v>138</v>
      </c>
      <c r="L1181" t="s">
        <v>3677</v>
      </c>
      <c r="M1181" t="s">
        <v>3678</v>
      </c>
      <c r="N1181">
        <v>4.4444444E-2</v>
      </c>
      <c r="O1181">
        <v>0</v>
      </c>
      <c r="P1181">
        <v>635</v>
      </c>
      <c r="Q1181">
        <v>28</v>
      </c>
      <c r="R1181">
        <v>135</v>
      </c>
      <c r="S1181">
        <v>5</v>
      </c>
      <c r="T1181">
        <v>98</v>
      </c>
      <c r="U1181">
        <v>0</v>
      </c>
      <c r="V1181">
        <v>1</v>
      </c>
      <c r="W1181">
        <v>0</v>
      </c>
      <c r="X1181">
        <v>4.9804164054728854</v>
      </c>
      <c r="Y1181">
        <v>0.85137719510071097</v>
      </c>
      <c r="Z1181">
        <v>0.89326409898879944</v>
      </c>
      <c r="AA1181">
        <v>0.32435290917928888</v>
      </c>
      <c r="AB1181">
        <v>1.0533802118507551</v>
      </c>
      <c r="AC1181">
        <v>0</v>
      </c>
      <c r="AD1181">
        <v>2.958539582192</v>
      </c>
      <c r="AE1181">
        <v>11.061330402784439</v>
      </c>
    </row>
    <row r="1182" spans="1:31" x14ac:dyDescent="0.25">
      <c r="A1182">
        <v>2230692</v>
      </c>
      <c r="B1182">
        <v>1</v>
      </c>
      <c r="C1182" t="s">
        <v>80</v>
      </c>
      <c r="D1182" t="s">
        <v>93</v>
      </c>
      <c r="E1182" t="s">
        <v>194</v>
      </c>
      <c r="F1182" t="s">
        <v>3679</v>
      </c>
      <c r="G1182" t="s">
        <v>179</v>
      </c>
      <c r="H1182" t="s">
        <v>135</v>
      </c>
      <c r="I1182" t="s">
        <v>136</v>
      </c>
      <c r="J1182" t="s">
        <v>137</v>
      </c>
      <c r="K1182" t="s">
        <v>138</v>
      </c>
      <c r="L1182" t="s">
        <v>3680</v>
      </c>
      <c r="M1182" t="s">
        <v>3681</v>
      </c>
      <c r="N1182">
        <v>2.094166666</v>
      </c>
      <c r="O1182">
        <v>0</v>
      </c>
      <c r="P1182">
        <v>5</v>
      </c>
      <c r="Q1182">
        <v>0</v>
      </c>
      <c r="R1182">
        <v>3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1.0410701261705109</v>
      </c>
      <c r="Y1182">
        <v>0</v>
      </c>
      <c r="Z1182">
        <v>1.9033751554844447E-3</v>
      </c>
      <c r="AA1182">
        <v>0</v>
      </c>
      <c r="AB1182">
        <v>0</v>
      </c>
      <c r="AC1182">
        <v>0</v>
      </c>
      <c r="AD1182">
        <v>0</v>
      </c>
      <c r="AE1182">
        <v>1.0429735013259953</v>
      </c>
    </row>
    <row r="1183" spans="1:31" x14ac:dyDescent="0.25">
      <c r="A1183">
        <v>2230360</v>
      </c>
      <c r="B1183">
        <v>1</v>
      </c>
      <c r="C1183" t="s">
        <v>81</v>
      </c>
      <c r="D1183" t="s">
        <v>128</v>
      </c>
      <c r="E1183" t="s">
        <v>273</v>
      </c>
      <c r="F1183" t="s">
        <v>3682</v>
      </c>
      <c r="G1183" t="s">
        <v>174</v>
      </c>
      <c r="H1183" t="s">
        <v>163</v>
      </c>
      <c r="I1183" t="s">
        <v>136</v>
      </c>
      <c r="J1183" t="s">
        <v>137</v>
      </c>
      <c r="K1183" t="s">
        <v>138</v>
      </c>
      <c r="L1183" t="s">
        <v>3683</v>
      </c>
      <c r="M1183" t="s">
        <v>3684</v>
      </c>
      <c r="N1183">
        <v>0.37333333299999999</v>
      </c>
      <c r="O1183">
        <v>0</v>
      </c>
      <c r="P1183">
        <v>0</v>
      </c>
      <c r="Q1183">
        <v>0</v>
      </c>
      <c r="R1183">
        <v>0</v>
      </c>
      <c r="S1183">
        <v>8</v>
      </c>
      <c r="T1183">
        <v>371</v>
      </c>
      <c r="U1183">
        <v>3</v>
      </c>
      <c r="V1183">
        <v>28</v>
      </c>
      <c r="W1183">
        <v>0</v>
      </c>
      <c r="X1183">
        <v>0</v>
      </c>
      <c r="Y1183">
        <v>0</v>
      </c>
      <c r="Z1183">
        <v>0</v>
      </c>
      <c r="AA1183">
        <v>10.744540095611841</v>
      </c>
      <c r="AB1183">
        <v>171.19584969485217</v>
      </c>
      <c r="AC1183">
        <v>28.514550404975783</v>
      </c>
      <c r="AD1183">
        <v>259.65427341026736</v>
      </c>
      <c r="AE1183">
        <v>470.10921360570717</v>
      </c>
    </row>
    <row r="1184" spans="1:31" x14ac:dyDescent="0.25">
      <c r="A1184">
        <v>2230028</v>
      </c>
      <c r="B1184">
        <v>1</v>
      </c>
      <c r="C1184" t="s">
        <v>80</v>
      </c>
      <c r="D1184" t="s">
        <v>84</v>
      </c>
      <c r="E1184" t="s">
        <v>177</v>
      </c>
      <c r="F1184" t="s">
        <v>3685</v>
      </c>
      <c r="G1184" t="s">
        <v>179</v>
      </c>
      <c r="H1184" t="s">
        <v>135</v>
      </c>
      <c r="I1184" t="s">
        <v>136</v>
      </c>
      <c r="J1184" t="s">
        <v>137</v>
      </c>
      <c r="K1184" t="s">
        <v>138</v>
      </c>
      <c r="L1184" t="s">
        <v>3686</v>
      </c>
      <c r="M1184" t="s">
        <v>3687</v>
      </c>
      <c r="N1184">
        <v>1.197777777</v>
      </c>
      <c r="O1184">
        <v>0</v>
      </c>
      <c r="P1184">
        <v>138</v>
      </c>
      <c r="Q1184">
        <v>0</v>
      </c>
      <c r="R1184">
        <v>0</v>
      </c>
      <c r="S1184">
        <v>0</v>
      </c>
      <c r="T1184">
        <v>3</v>
      </c>
      <c r="U1184">
        <v>0</v>
      </c>
      <c r="V1184">
        <v>0</v>
      </c>
      <c r="W1184">
        <v>0</v>
      </c>
      <c r="X1184">
        <v>48.331973138370017</v>
      </c>
      <c r="Y1184">
        <v>0</v>
      </c>
      <c r="Z1184">
        <v>0</v>
      </c>
      <c r="AA1184">
        <v>0</v>
      </c>
      <c r="AB1184">
        <v>3.7884197467320062</v>
      </c>
      <c r="AC1184">
        <v>0</v>
      </c>
      <c r="AD1184">
        <v>0</v>
      </c>
      <c r="AE1184">
        <v>52.120392885102021</v>
      </c>
    </row>
    <row r="1185" spans="1:31" x14ac:dyDescent="0.25">
      <c r="A1185">
        <v>2230051</v>
      </c>
      <c r="B1185">
        <v>1</v>
      </c>
      <c r="C1185" t="s">
        <v>80</v>
      </c>
      <c r="D1185" t="s">
        <v>100</v>
      </c>
      <c r="E1185" t="s">
        <v>182</v>
      </c>
      <c r="F1185" t="s">
        <v>3688</v>
      </c>
      <c r="G1185" t="s">
        <v>319</v>
      </c>
      <c r="H1185" t="s">
        <v>163</v>
      </c>
      <c r="I1185" t="s">
        <v>136</v>
      </c>
      <c r="J1185" t="s">
        <v>137</v>
      </c>
      <c r="K1185" t="s">
        <v>138</v>
      </c>
      <c r="L1185" t="s">
        <v>3689</v>
      </c>
      <c r="M1185" t="s">
        <v>3690</v>
      </c>
      <c r="N1185">
        <v>1.7366666660000001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25</v>
      </c>
      <c r="U1185">
        <v>0</v>
      </c>
      <c r="V1185">
        <v>1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59.606367206474509</v>
      </c>
      <c r="AC1185">
        <v>0</v>
      </c>
      <c r="AD1185">
        <v>3.1890300463852603</v>
      </c>
      <c r="AE1185">
        <v>62.795397252859772</v>
      </c>
    </row>
    <row r="1186" spans="1:31" x14ac:dyDescent="0.25">
      <c r="A1186">
        <v>2230715</v>
      </c>
      <c r="B1186">
        <v>1</v>
      </c>
      <c r="C1186" t="s">
        <v>81</v>
      </c>
      <c r="D1186" t="s">
        <v>118</v>
      </c>
      <c r="E1186" t="s">
        <v>273</v>
      </c>
      <c r="F1186" t="s">
        <v>3691</v>
      </c>
      <c r="G1186" t="s">
        <v>174</v>
      </c>
      <c r="H1186" t="s">
        <v>163</v>
      </c>
      <c r="I1186" t="s">
        <v>136</v>
      </c>
      <c r="J1186" t="s">
        <v>137</v>
      </c>
      <c r="K1186" t="s">
        <v>138</v>
      </c>
      <c r="L1186" t="s">
        <v>3692</v>
      </c>
      <c r="M1186" t="s">
        <v>3693</v>
      </c>
      <c r="N1186">
        <v>1.345277777</v>
      </c>
      <c r="O1186">
        <v>0</v>
      </c>
      <c r="P1186">
        <v>4</v>
      </c>
      <c r="Q1186">
        <v>0</v>
      </c>
      <c r="R1186">
        <v>3</v>
      </c>
      <c r="S1186">
        <v>2</v>
      </c>
      <c r="T1186">
        <v>278</v>
      </c>
      <c r="U1186">
        <v>0</v>
      </c>
      <c r="V1186">
        <v>6</v>
      </c>
      <c r="W1186">
        <v>0</v>
      </c>
      <c r="X1186">
        <v>1.7848382863672976</v>
      </c>
      <c r="Y1186">
        <v>0</v>
      </c>
      <c r="Z1186">
        <v>0.17435848149128888</v>
      </c>
      <c r="AA1186">
        <v>51.036114571668676</v>
      </c>
      <c r="AB1186">
        <v>167.8057002977508</v>
      </c>
      <c r="AC1186">
        <v>0</v>
      </c>
      <c r="AD1186">
        <v>57.972647059616541</v>
      </c>
      <c r="AE1186">
        <v>278.77365869689459</v>
      </c>
    </row>
    <row r="1187" spans="1:31" x14ac:dyDescent="0.25">
      <c r="A1187">
        <v>2230383</v>
      </c>
      <c r="B1187">
        <v>1</v>
      </c>
      <c r="C1187" t="s">
        <v>81</v>
      </c>
      <c r="D1187" t="s">
        <v>121</v>
      </c>
      <c r="E1187" t="s">
        <v>194</v>
      </c>
      <c r="F1187" t="s">
        <v>3694</v>
      </c>
      <c r="G1187" t="s">
        <v>179</v>
      </c>
      <c r="H1187" t="s">
        <v>135</v>
      </c>
      <c r="I1187" t="s">
        <v>136</v>
      </c>
      <c r="J1187" t="s">
        <v>137</v>
      </c>
      <c r="K1187" t="s">
        <v>138</v>
      </c>
      <c r="L1187" t="s">
        <v>3695</v>
      </c>
      <c r="M1187" t="s">
        <v>3696</v>
      </c>
      <c r="N1187">
        <v>1.3374999999999999</v>
      </c>
      <c r="O1187">
        <v>0</v>
      </c>
      <c r="P1187">
        <v>11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1.5452584750200888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1.5452584750200888</v>
      </c>
    </row>
    <row r="1188" spans="1:31" x14ac:dyDescent="0.25">
      <c r="A1188">
        <v>2230569</v>
      </c>
      <c r="B1188">
        <v>1</v>
      </c>
      <c r="C1188" t="s">
        <v>81</v>
      </c>
      <c r="D1188" t="s">
        <v>119</v>
      </c>
      <c r="E1188" t="s">
        <v>161</v>
      </c>
      <c r="F1188" t="s">
        <v>3697</v>
      </c>
      <c r="G1188" t="s">
        <v>174</v>
      </c>
      <c r="H1188" t="s">
        <v>163</v>
      </c>
      <c r="I1188" t="s">
        <v>136</v>
      </c>
      <c r="J1188" t="s">
        <v>137</v>
      </c>
      <c r="K1188" t="s">
        <v>138</v>
      </c>
      <c r="L1188" t="s">
        <v>3698</v>
      </c>
      <c r="M1188" t="s">
        <v>3699</v>
      </c>
      <c r="N1188">
        <v>3.0336111109999999</v>
      </c>
      <c r="O1188">
        <v>0</v>
      </c>
      <c r="P1188">
        <v>981</v>
      </c>
      <c r="Q1188">
        <v>66</v>
      </c>
      <c r="R1188">
        <v>57</v>
      </c>
      <c r="S1188">
        <v>4</v>
      </c>
      <c r="T1188">
        <v>70</v>
      </c>
      <c r="U1188">
        <v>0</v>
      </c>
      <c r="V1188">
        <v>2</v>
      </c>
      <c r="W1188">
        <v>0</v>
      </c>
      <c r="X1188">
        <v>461.24328820141369</v>
      </c>
      <c r="Y1188">
        <v>163.88126453156883</v>
      </c>
      <c r="Z1188">
        <v>101.32861053749109</v>
      </c>
      <c r="AA1188">
        <v>31.601733122967378</v>
      </c>
      <c r="AB1188">
        <v>79.492963684557779</v>
      </c>
      <c r="AC1188">
        <v>0</v>
      </c>
      <c r="AD1188">
        <v>23.620708578323359</v>
      </c>
      <c r="AE1188">
        <v>861.16856865632212</v>
      </c>
    </row>
    <row r="1189" spans="1:31" x14ac:dyDescent="0.25">
      <c r="A1189">
        <v>2229905</v>
      </c>
      <c r="B1189">
        <v>1</v>
      </c>
      <c r="C1189" t="s">
        <v>80</v>
      </c>
      <c r="D1189" t="s">
        <v>107</v>
      </c>
      <c r="E1189" t="s">
        <v>182</v>
      </c>
      <c r="F1189" t="s">
        <v>3700</v>
      </c>
      <c r="G1189" t="s">
        <v>319</v>
      </c>
      <c r="H1189" t="s">
        <v>163</v>
      </c>
      <c r="I1189" t="s">
        <v>136</v>
      </c>
      <c r="J1189" t="s">
        <v>137</v>
      </c>
      <c r="K1189" t="s">
        <v>138</v>
      </c>
      <c r="L1189" t="s">
        <v>3701</v>
      </c>
      <c r="M1189" t="s">
        <v>3702</v>
      </c>
      <c r="N1189">
        <v>1.431944444</v>
      </c>
      <c r="O1189">
        <v>0</v>
      </c>
      <c r="P1189">
        <v>39</v>
      </c>
      <c r="Q1189">
        <v>0</v>
      </c>
      <c r="R1189">
        <v>0</v>
      </c>
      <c r="S1189">
        <v>0</v>
      </c>
      <c r="T1189">
        <v>4</v>
      </c>
      <c r="U1189">
        <v>0</v>
      </c>
      <c r="V1189">
        <v>0</v>
      </c>
      <c r="W1189">
        <v>0</v>
      </c>
      <c r="X1189">
        <v>6.6179252925752436</v>
      </c>
      <c r="Y1189">
        <v>0</v>
      </c>
      <c r="Z1189">
        <v>0</v>
      </c>
      <c r="AA1189">
        <v>0</v>
      </c>
      <c r="AB1189">
        <v>1.2413493056468488</v>
      </c>
      <c r="AC1189">
        <v>0</v>
      </c>
      <c r="AD1189">
        <v>0</v>
      </c>
      <c r="AE1189">
        <v>7.8592745982220924</v>
      </c>
    </row>
    <row r="1190" spans="1:31" x14ac:dyDescent="0.25">
      <c r="A1190">
        <v>2230005</v>
      </c>
      <c r="B1190">
        <v>1</v>
      </c>
      <c r="C1190" t="s">
        <v>80</v>
      </c>
      <c r="D1190" t="s">
        <v>106</v>
      </c>
      <c r="E1190" t="s">
        <v>141</v>
      </c>
      <c r="F1190" t="s">
        <v>3703</v>
      </c>
      <c r="G1190" t="s">
        <v>187</v>
      </c>
      <c r="H1190" t="s">
        <v>135</v>
      </c>
      <c r="I1190" t="s">
        <v>136</v>
      </c>
      <c r="J1190" t="s">
        <v>137</v>
      </c>
      <c r="K1190" t="s">
        <v>138</v>
      </c>
      <c r="L1190" t="s">
        <v>3704</v>
      </c>
      <c r="M1190" t="s">
        <v>3705</v>
      </c>
      <c r="N1190">
        <v>3.3486111109999999</v>
      </c>
      <c r="O1190">
        <v>0</v>
      </c>
      <c r="P1190">
        <v>63</v>
      </c>
      <c r="Q1190">
        <v>0</v>
      </c>
      <c r="R1190">
        <v>1</v>
      </c>
      <c r="S1190">
        <v>0</v>
      </c>
      <c r="T1190">
        <v>10</v>
      </c>
      <c r="U1190">
        <v>0</v>
      </c>
      <c r="V1190">
        <v>0</v>
      </c>
      <c r="W1190">
        <v>0</v>
      </c>
      <c r="X1190">
        <v>30.967541153311107</v>
      </c>
      <c r="Y1190">
        <v>0</v>
      </c>
      <c r="Z1190">
        <v>0</v>
      </c>
      <c r="AA1190">
        <v>0</v>
      </c>
      <c r="AB1190">
        <v>10.66868184378534</v>
      </c>
      <c r="AC1190">
        <v>0</v>
      </c>
      <c r="AD1190">
        <v>0</v>
      </c>
      <c r="AE1190">
        <v>41.636222997096446</v>
      </c>
    </row>
    <row r="1191" spans="1:31" x14ac:dyDescent="0.25">
      <c r="A1191">
        <v>2230546</v>
      </c>
      <c r="B1191">
        <v>1</v>
      </c>
      <c r="C1191" t="s">
        <v>81</v>
      </c>
      <c r="D1191" t="s">
        <v>118</v>
      </c>
      <c r="E1191" t="s">
        <v>161</v>
      </c>
      <c r="F1191" t="s">
        <v>3706</v>
      </c>
      <c r="G1191" t="s">
        <v>174</v>
      </c>
      <c r="H1191" t="s">
        <v>163</v>
      </c>
      <c r="I1191" t="s">
        <v>136</v>
      </c>
      <c r="J1191" t="s">
        <v>137</v>
      </c>
      <c r="K1191" t="s">
        <v>138</v>
      </c>
      <c r="L1191" t="s">
        <v>3707</v>
      </c>
      <c r="M1191" t="s">
        <v>3708</v>
      </c>
      <c r="N1191">
        <v>0.62611111100000005</v>
      </c>
      <c r="O1191">
        <v>3</v>
      </c>
      <c r="P1191">
        <v>59</v>
      </c>
      <c r="Q1191">
        <v>40</v>
      </c>
      <c r="R1191">
        <v>94</v>
      </c>
      <c r="S1191">
        <v>2</v>
      </c>
      <c r="T1191">
        <v>27</v>
      </c>
      <c r="U1191">
        <v>0</v>
      </c>
      <c r="V1191">
        <v>0</v>
      </c>
      <c r="W1191">
        <v>1.2324225873308146</v>
      </c>
      <c r="X1191">
        <v>6.8108376146905405</v>
      </c>
      <c r="Y1191">
        <v>10.015305859867421</v>
      </c>
      <c r="Z1191">
        <v>38.059746203079555</v>
      </c>
      <c r="AA1191">
        <v>1.4843275095010002</v>
      </c>
      <c r="AB1191">
        <v>17.086190882156874</v>
      </c>
      <c r="AC1191">
        <v>0</v>
      </c>
      <c r="AD1191">
        <v>0</v>
      </c>
      <c r="AE1191">
        <v>74.688830656626209</v>
      </c>
    </row>
    <row r="1192" spans="1:31" x14ac:dyDescent="0.25">
      <c r="A1192">
        <v>2230068</v>
      </c>
      <c r="B1192">
        <v>1</v>
      </c>
      <c r="C1192" t="s">
        <v>81</v>
      </c>
      <c r="D1192" t="s">
        <v>113</v>
      </c>
      <c r="E1192" t="s">
        <v>182</v>
      </c>
      <c r="F1192" t="s">
        <v>3709</v>
      </c>
      <c r="G1192" t="s">
        <v>196</v>
      </c>
      <c r="H1192" t="s">
        <v>163</v>
      </c>
      <c r="I1192" t="s">
        <v>136</v>
      </c>
      <c r="J1192" t="s">
        <v>137</v>
      </c>
      <c r="K1192" t="s">
        <v>144</v>
      </c>
      <c r="L1192" t="s">
        <v>3710</v>
      </c>
      <c r="M1192" t="s">
        <v>3711</v>
      </c>
      <c r="N1192">
        <v>3.0841666659999998</v>
      </c>
      <c r="O1192">
        <v>0</v>
      </c>
      <c r="P1192">
        <v>632</v>
      </c>
      <c r="Q1192">
        <v>2</v>
      </c>
      <c r="R1192">
        <v>42</v>
      </c>
      <c r="S1192">
        <v>5</v>
      </c>
      <c r="T1192">
        <v>120</v>
      </c>
      <c r="U1192">
        <v>3</v>
      </c>
      <c r="V1192">
        <v>4</v>
      </c>
      <c r="W1192">
        <v>0</v>
      </c>
      <c r="X1192">
        <v>542.87006709295588</v>
      </c>
      <c r="Y1192">
        <v>4.1691039987571834</v>
      </c>
      <c r="Z1192">
        <v>19.81755484055568</v>
      </c>
      <c r="AA1192">
        <v>818.11683561800476</v>
      </c>
      <c r="AB1192">
        <v>508.99279938999592</v>
      </c>
      <c r="AC1192">
        <v>298.40377270943185</v>
      </c>
      <c r="AD1192">
        <v>151.71599016401407</v>
      </c>
      <c r="AE1192">
        <v>2344.0861238137154</v>
      </c>
    </row>
    <row r="1193" spans="1:31" x14ac:dyDescent="0.25">
      <c r="A1193">
        <v>2230755</v>
      </c>
      <c r="B1193">
        <v>1</v>
      </c>
      <c r="C1193" t="s">
        <v>80</v>
      </c>
      <c r="D1193" t="s">
        <v>110</v>
      </c>
      <c r="E1193" t="s">
        <v>132</v>
      </c>
      <c r="F1193" t="s">
        <v>3712</v>
      </c>
      <c r="G1193" t="s">
        <v>191</v>
      </c>
      <c r="H1193" t="s">
        <v>135</v>
      </c>
      <c r="I1193" t="s">
        <v>136</v>
      </c>
      <c r="J1193" t="s">
        <v>137</v>
      </c>
      <c r="K1193" t="s">
        <v>138</v>
      </c>
      <c r="L1193" t="s">
        <v>3713</v>
      </c>
      <c r="M1193" t="s">
        <v>3714</v>
      </c>
      <c r="N1193">
        <v>0.94638888799999998</v>
      </c>
      <c r="O1193">
        <v>0</v>
      </c>
      <c r="P1193">
        <v>16</v>
      </c>
      <c r="Q1193">
        <v>0</v>
      </c>
      <c r="R1193">
        <v>0</v>
      </c>
      <c r="S1193">
        <v>0</v>
      </c>
      <c r="T1193">
        <v>3</v>
      </c>
      <c r="U1193">
        <v>0</v>
      </c>
      <c r="V1193">
        <v>0</v>
      </c>
      <c r="W1193">
        <v>0</v>
      </c>
      <c r="X1193">
        <v>3.7508363593972085</v>
      </c>
      <c r="Y1193">
        <v>0</v>
      </c>
      <c r="Z1193">
        <v>0</v>
      </c>
      <c r="AA1193">
        <v>0</v>
      </c>
      <c r="AB1193">
        <v>3.6854035538274506</v>
      </c>
      <c r="AC1193">
        <v>0</v>
      </c>
      <c r="AD1193">
        <v>0</v>
      </c>
      <c r="AE1193">
        <v>7.436239913224659</v>
      </c>
    </row>
    <row r="1194" spans="1:31" x14ac:dyDescent="0.25">
      <c r="A1194">
        <v>2230506</v>
      </c>
      <c r="B1194">
        <v>1</v>
      </c>
      <c r="C1194" t="s">
        <v>80</v>
      </c>
      <c r="D1194" t="s">
        <v>106</v>
      </c>
      <c r="E1194" t="s">
        <v>182</v>
      </c>
      <c r="F1194" t="s">
        <v>3715</v>
      </c>
      <c r="G1194" t="s">
        <v>319</v>
      </c>
      <c r="H1194" t="s">
        <v>163</v>
      </c>
      <c r="I1194" t="s">
        <v>136</v>
      </c>
      <c r="J1194" t="s">
        <v>137</v>
      </c>
      <c r="K1194" t="s">
        <v>138</v>
      </c>
      <c r="L1194" t="s">
        <v>3716</v>
      </c>
      <c r="M1194" t="s">
        <v>3717</v>
      </c>
      <c r="N1194">
        <v>1.5491666660000001</v>
      </c>
      <c r="O1194">
        <v>0</v>
      </c>
      <c r="P1194">
        <v>4</v>
      </c>
      <c r="Q1194">
        <v>11</v>
      </c>
      <c r="R1194">
        <v>32</v>
      </c>
      <c r="S1194">
        <v>2</v>
      </c>
      <c r="T1194">
        <v>4</v>
      </c>
      <c r="U1194">
        <v>0</v>
      </c>
      <c r="V1194">
        <v>0</v>
      </c>
      <c r="W1194">
        <v>0</v>
      </c>
      <c r="X1194">
        <v>5.6715547494646126</v>
      </c>
      <c r="Y1194">
        <v>2.3136711846541331</v>
      </c>
      <c r="Z1194">
        <v>30.769503602806296</v>
      </c>
      <c r="AA1194">
        <v>0.22340599848664999</v>
      </c>
      <c r="AB1194">
        <v>3.1024548070559201</v>
      </c>
      <c r="AC1194">
        <v>0</v>
      </c>
      <c r="AD1194">
        <v>0</v>
      </c>
      <c r="AE1194">
        <v>42.080590342467609</v>
      </c>
    </row>
    <row r="1195" spans="1:31" x14ac:dyDescent="0.25">
      <c r="A1195">
        <v>2230320</v>
      </c>
      <c r="B1195">
        <v>1</v>
      </c>
      <c r="C1195" t="s">
        <v>80</v>
      </c>
      <c r="D1195" t="s">
        <v>96</v>
      </c>
      <c r="E1195" t="s">
        <v>273</v>
      </c>
      <c r="F1195" t="s">
        <v>2207</v>
      </c>
      <c r="G1195" t="s">
        <v>174</v>
      </c>
      <c r="H1195" t="s">
        <v>163</v>
      </c>
      <c r="I1195" t="s">
        <v>261</v>
      </c>
      <c r="J1195" t="s">
        <v>137</v>
      </c>
      <c r="K1195" t="s">
        <v>138</v>
      </c>
      <c r="L1195" t="s">
        <v>3718</v>
      </c>
      <c r="M1195" t="s">
        <v>3719</v>
      </c>
      <c r="N1195">
        <v>3.0277776999999999E-2</v>
      </c>
      <c r="O1195">
        <v>2</v>
      </c>
      <c r="P1195">
        <v>23</v>
      </c>
      <c r="Q1195">
        <v>3</v>
      </c>
      <c r="R1195">
        <v>0</v>
      </c>
      <c r="S1195">
        <v>7</v>
      </c>
      <c r="T1195">
        <v>1</v>
      </c>
      <c r="U1195">
        <v>0</v>
      </c>
      <c r="V1195">
        <v>0</v>
      </c>
      <c r="W1195">
        <v>0.37971632192900007</v>
      </c>
      <c r="X1195">
        <v>7.0962689194925002E-2</v>
      </c>
      <c r="Y1195">
        <v>2.8196936261759998E-2</v>
      </c>
      <c r="Z1195">
        <v>0</v>
      </c>
      <c r="AA1195">
        <v>1.7412813642484004</v>
      </c>
      <c r="AB1195">
        <v>6.4470429723606684E-2</v>
      </c>
      <c r="AC1195">
        <v>0</v>
      </c>
      <c r="AD1195">
        <v>0</v>
      </c>
      <c r="AE1195">
        <v>2.2846277413576921</v>
      </c>
    </row>
    <row r="1196" spans="1:31" x14ac:dyDescent="0.25">
      <c r="A1196">
        <v>2230214</v>
      </c>
      <c r="B1196">
        <v>1</v>
      </c>
      <c r="C1196" t="s">
        <v>80</v>
      </c>
      <c r="D1196" t="s">
        <v>96</v>
      </c>
      <c r="E1196" t="s">
        <v>132</v>
      </c>
      <c r="F1196" t="s">
        <v>3720</v>
      </c>
      <c r="G1196" t="s">
        <v>148</v>
      </c>
      <c r="H1196" t="s">
        <v>135</v>
      </c>
      <c r="I1196" t="s">
        <v>136</v>
      </c>
      <c r="J1196" t="s">
        <v>137</v>
      </c>
      <c r="K1196" t="s">
        <v>138</v>
      </c>
      <c r="L1196" t="s">
        <v>3721</v>
      </c>
      <c r="M1196" t="s">
        <v>3722</v>
      </c>
      <c r="N1196">
        <v>4.3311111110000002</v>
      </c>
      <c r="O1196">
        <v>0</v>
      </c>
      <c r="P1196">
        <v>2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4.8807619261347961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4.8807619261347961</v>
      </c>
    </row>
    <row r="1197" spans="1:31" x14ac:dyDescent="0.25">
      <c r="A1197">
        <v>2229922</v>
      </c>
      <c r="B1197">
        <v>1</v>
      </c>
      <c r="C1197" t="s">
        <v>81</v>
      </c>
      <c r="D1197" t="s">
        <v>128</v>
      </c>
      <c r="E1197" t="s">
        <v>161</v>
      </c>
      <c r="F1197" t="s">
        <v>3465</v>
      </c>
      <c r="G1197" t="s">
        <v>174</v>
      </c>
      <c r="H1197" t="s">
        <v>163</v>
      </c>
      <c r="I1197" t="s">
        <v>136</v>
      </c>
      <c r="J1197" t="s">
        <v>137</v>
      </c>
      <c r="K1197" t="s">
        <v>138</v>
      </c>
      <c r="L1197" t="s">
        <v>3723</v>
      </c>
      <c r="M1197" t="s">
        <v>3724</v>
      </c>
      <c r="N1197">
        <v>0.13166666599999999</v>
      </c>
      <c r="O1197">
        <v>0</v>
      </c>
      <c r="P1197">
        <v>0</v>
      </c>
      <c r="Q1197">
        <v>0</v>
      </c>
      <c r="R1197">
        <v>0</v>
      </c>
      <c r="S1197">
        <v>2</v>
      </c>
      <c r="T1197">
        <v>0</v>
      </c>
      <c r="U1197">
        <v>5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2.7367814055398298</v>
      </c>
      <c r="AB1197">
        <v>0</v>
      </c>
      <c r="AC1197">
        <v>144.09262605522937</v>
      </c>
      <c r="AD1197">
        <v>0</v>
      </c>
      <c r="AE1197">
        <v>146.8294074607692</v>
      </c>
    </row>
    <row r="1198" spans="1:31" x14ac:dyDescent="0.25">
      <c r="A1198">
        <v>2229968</v>
      </c>
      <c r="B1198">
        <v>1</v>
      </c>
      <c r="C1198" t="s">
        <v>81</v>
      </c>
      <c r="D1198" t="s">
        <v>128</v>
      </c>
      <c r="E1198" t="s">
        <v>161</v>
      </c>
      <c r="F1198" t="s">
        <v>3465</v>
      </c>
      <c r="G1198" t="s">
        <v>174</v>
      </c>
      <c r="H1198" t="s">
        <v>163</v>
      </c>
      <c r="I1198" t="s">
        <v>136</v>
      </c>
      <c r="J1198" t="s">
        <v>137</v>
      </c>
      <c r="K1198" t="s">
        <v>138</v>
      </c>
      <c r="L1198" t="s">
        <v>3725</v>
      </c>
      <c r="M1198" t="s">
        <v>3726</v>
      </c>
      <c r="N1198">
        <v>0.69555555499999999</v>
      </c>
      <c r="O1198">
        <v>0</v>
      </c>
      <c r="P1198">
        <v>0</v>
      </c>
      <c r="Q1198">
        <v>0</v>
      </c>
      <c r="R1198">
        <v>0</v>
      </c>
      <c r="S1198">
        <v>2</v>
      </c>
      <c r="T1198">
        <v>0</v>
      </c>
      <c r="U1198">
        <v>5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21.995471125128152</v>
      </c>
      <c r="AB1198">
        <v>0</v>
      </c>
      <c r="AC1198">
        <v>1078.1931552862611</v>
      </c>
      <c r="AD1198">
        <v>0</v>
      </c>
      <c r="AE1198">
        <v>1100.1886264113894</v>
      </c>
    </row>
    <row r="1199" spans="1:31" x14ac:dyDescent="0.25">
      <c r="A1199">
        <v>2230632</v>
      </c>
      <c r="B1199">
        <v>1</v>
      </c>
      <c r="C1199" t="s">
        <v>81</v>
      </c>
      <c r="D1199" t="s">
        <v>113</v>
      </c>
      <c r="E1199" t="s">
        <v>194</v>
      </c>
      <c r="F1199" t="s">
        <v>3727</v>
      </c>
      <c r="G1199" t="s">
        <v>390</v>
      </c>
      <c r="H1199" t="s">
        <v>135</v>
      </c>
      <c r="I1199" t="s">
        <v>136</v>
      </c>
      <c r="J1199" t="s">
        <v>137</v>
      </c>
      <c r="K1199" t="s">
        <v>138</v>
      </c>
      <c r="L1199" t="s">
        <v>3728</v>
      </c>
      <c r="M1199" t="s">
        <v>3729</v>
      </c>
      <c r="N1199">
        <v>2.29</v>
      </c>
      <c r="O1199">
        <v>0</v>
      </c>
      <c r="P1199">
        <v>27</v>
      </c>
      <c r="Q1199">
        <v>0</v>
      </c>
      <c r="R1199">
        <v>0</v>
      </c>
      <c r="S1199">
        <v>0</v>
      </c>
      <c r="T1199">
        <v>4</v>
      </c>
      <c r="U1199">
        <v>0</v>
      </c>
      <c r="V1199">
        <v>0</v>
      </c>
      <c r="W1199">
        <v>0</v>
      </c>
      <c r="X1199">
        <v>7.5854141632050132</v>
      </c>
      <c r="Y1199">
        <v>0</v>
      </c>
      <c r="Z1199">
        <v>0</v>
      </c>
      <c r="AA1199">
        <v>0</v>
      </c>
      <c r="AB1199">
        <v>1.4410440944666666E-2</v>
      </c>
      <c r="AC1199">
        <v>0</v>
      </c>
      <c r="AD1199">
        <v>0</v>
      </c>
      <c r="AE1199">
        <v>7.5998246041496795</v>
      </c>
    </row>
    <row r="1200" spans="1:31" x14ac:dyDescent="0.25">
      <c r="A1200">
        <v>2230420</v>
      </c>
      <c r="B1200">
        <v>1</v>
      </c>
      <c r="C1200" t="s">
        <v>80</v>
      </c>
      <c r="D1200" t="s">
        <v>85</v>
      </c>
      <c r="E1200" t="s">
        <v>132</v>
      </c>
      <c r="F1200" t="s">
        <v>3730</v>
      </c>
      <c r="G1200" t="s">
        <v>191</v>
      </c>
      <c r="H1200" t="s">
        <v>135</v>
      </c>
      <c r="I1200" t="s">
        <v>136</v>
      </c>
      <c r="J1200" t="s">
        <v>137</v>
      </c>
      <c r="K1200" t="s">
        <v>138</v>
      </c>
      <c r="L1200" t="s">
        <v>3731</v>
      </c>
      <c r="M1200" t="s">
        <v>3732</v>
      </c>
      <c r="N1200">
        <v>1.9202777769999999</v>
      </c>
      <c r="O1200">
        <v>0</v>
      </c>
      <c r="P1200">
        <v>21</v>
      </c>
      <c r="Q1200">
        <v>0</v>
      </c>
      <c r="R1200">
        <v>0</v>
      </c>
      <c r="S1200">
        <v>0</v>
      </c>
      <c r="T1200">
        <v>1</v>
      </c>
      <c r="U1200">
        <v>0</v>
      </c>
      <c r="V1200">
        <v>0</v>
      </c>
      <c r="W1200">
        <v>0</v>
      </c>
      <c r="X1200">
        <v>10.914925602985187</v>
      </c>
      <c r="Y1200">
        <v>0</v>
      </c>
      <c r="Z1200">
        <v>0</v>
      </c>
      <c r="AA1200">
        <v>0</v>
      </c>
      <c r="AB1200">
        <v>0.29054988003160004</v>
      </c>
      <c r="AC1200">
        <v>0</v>
      </c>
      <c r="AD1200">
        <v>0</v>
      </c>
      <c r="AE1200">
        <v>11.205475483016787</v>
      </c>
    </row>
    <row r="1201" spans="1:31" x14ac:dyDescent="0.25">
      <c r="A1201">
        <v>2230752</v>
      </c>
      <c r="B1201">
        <v>1</v>
      </c>
      <c r="C1201" t="s">
        <v>80</v>
      </c>
      <c r="D1201" t="s">
        <v>107</v>
      </c>
      <c r="E1201" t="s">
        <v>194</v>
      </c>
      <c r="F1201" t="s">
        <v>3733</v>
      </c>
      <c r="G1201" t="s">
        <v>235</v>
      </c>
      <c r="H1201" t="s">
        <v>135</v>
      </c>
      <c r="I1201" t="s">
        <v>136</v>
      </c>
      <c r="J1201" t="s">
        <v>137</v>
      </c>
      <c r="K1201" t="s">
        <v>138</v>
      </c>
      <c r="L1201" t="s">
        <v>3734</v>
      </c>
      <c r="M1201" t="s">
        <v>3735</v>
      </c>
      <c r="N1201">
        <v>0.26750000000000002</v>
      </c>
      <c r="O1201">
        <v>0</v>
      </c>
      <c r="P1201">
        <v>3</v>
      </c>
      <c r="Q1201">
        <v>0</v>
      </c>
      <c r="R1201">
        <v>0</v>
      </c>
      <c r="S1201">
        <v>0</v>
      </c>
      <c r="T1201">
        <v>2</v>
      </c>
      <c r="U1201">
        <v>0</v>
      </c>
      <c r="V1201">
        <v>0</v>
      </c>
      <c r="W1201">
        <v>0</v>
      </c>
      <c r="X1201">
        <v>0.80623895490446007</v>
      </c>
      <c r="Y1201">
        <v>0</v>
      </c>
      <c r="Z1201">
        <v>0</v>
      </c>
      <c r="AA1201">
        <v>0</v>
      </c>
      <c r="AB1201">
        <v>0.47192511061750003</v>
      </c>
      <c r="AC1201">
        <v>0</v>
      </c>
      <c r="AD1201">
        <v>0</v>
      </c>
      <c r="AE1201">
        <v>1.2781640655219602</v>
      </c>
    </row>
    <row r="1202" spans="1:31" x14ac:dyDescent="0.25">
      <c r="A1202">
        <v>2230154</v>
      </c>
      <c r="B1202">
        <v>1</v>
      </c>
      <c r="C1202" t="s">
        <v>80</v>
      </c>
      <c r="D1202" t="s">
        <v>83</v>
      </c>
      <c r="E1202" t="s">
        <v>182</v>
      </c>
      <c r="F1202" t="s">
        <v>3736</v>
      </c>
      <c r="G1202" t="s">
        <v>143</v>
      </c>
      <c r="H1202" t="s">
        <v>163</v>
      </c>
      <c r="I1202" t="s">
        <v>136</v>
      </c>
      <c r="J1202" t="s">
        <v>137</v>
      </c>
      <c r="K1202" t="s">
        <v>144</v>
      </c>
      <c r="L1202" t="s">
        <v>3737</v>
      </c>
      <c r="M1202" t="s">
        <v>3738</v>
      </c>
      <c r="N1202">
        <v>1.6123194439999999</v>
      </c>
      <c r="O1202">
        <v>0</v>
      </c>
      <c r="P1202">
        <v>0</v>
      </c>
      <c r="Q1202">
        <v>0</v>
      </c>
      <c r="R1202">
        <v>0</v>
      </c>
      <c r="S1202">
        <v>1</v>
      </c>
      <c r="T1202">
        <v>0</v>
      </c>
      <c r="U1202">
        <v>1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2.4776537686938194</v>
      </c>
      <c r="AB1202">
        <v>0</v>
      </c>
      <c r="AC1202">
        <v>515.78075935786399</v>
      </c>
      <c r="AD1202">
        <v>0</v>
      </c>
      <c r="AE1202">
        <v>518.2584131265578</v>
      </c>
    </row>
    <row r="1203" spans="1:31" x14ac:dyDescent="0.25">
      <c r="A1203">
        <v>2230652</v>
      </c>
      <c r="B1203">
        <v>1</v>
      </c>
      <c r="C1203" t="s">
        <v>81</v>
      </c>
      <c r="D1203" t="s">
        <v>128</v>
      </c>
      <c r="E1203" t="s">
        <v>177</v>
      </c>
      <c r="F1203" t="s">
        <v>3739</v>
      </c>
      <c r="G1203" t="s">
        <v>179</v>
      </c>
      <c r="H1203" t="s">
        <v>135</v>
      </c>
      <c r="I1203" t="s">
        <v>136</v>
      </c>
      <c r="J1203" t="s">
        <v>137</v>
      </c>
      <c r="K1203" t="s">
        <v>138</v>
      </c>
      <c r="L1203" t="s">
        <v>3740</v>
      </c>
      <c r="M1203" t="s">
        <v>3714</v>
      </c>
      <c r="N1203">
        <v>2.8288888879999998</v>
      </c>
      <c r="O1203">
        <v>0</v>
      </c>
      <c r="P1203">
        <v>43</v>
      </c>
      <c r="Q1203">
        <v>0</v>
      </c>
      <c r="R1203">
        <v>0</v>
      </c>
      <c r="S1203">
        <v>0</v>
      </c>
      <c r="T1203">
        <v>3</v>
      </c>
      <c r="U1203">
        <v>0</v>
      </c>
      <c r="V1203">
        <v>0</v>
      </c>
      <c r="W1203">
        <v>0</v>
      </c>
      <c r="X1203">
        <v>29.748093528313152</v>
      </c>
      <c r="Y1203">
        <v>0</v>
      </c>
      <c r="Z1203">
        <v>0</v>
      </c>
      <c r="AA1203">
        <v>0</v>
      </c>
      <c r="AB1203">
        <v>2.5519113729089256</v>
      </c>
      <c r="AC1203">
        <v>0</v>
      </c>
      <c r="AD1203">
        <v>0</v>
      </c>
      <c r="AE1203">
        <v>32.300004901222081</v>
      </c>
    </row>
    <row r="1204" spans="1:31" x14ac:dyDescent="0.25">
      <c r="A1204">
        <v>2230177</v>
      </c>
      <c r="B1204">
        <v>1</v>
      </c>
      <c r="C1204" t="s">
        <v>81</v>
      </c>
      <c r="D1204" t="s">
        <v>114</v>
      </c>
      <c r="E1204" t="s">
        <v>182</v>
      </c>
      <c r="F1204" t="s">
        <v>3741</v>
      </c>
      <c r="G1204" t="s">
        <v>319</v>
      </c>
      <c r="H1204" t="s">
        <v>163</v>
      </c>
      <c r="I1204" t="s">
        <v>136</v>
      </c>
      <c r="J1204" t="s">
        <v>137</v>
      </c>
      <c r="K1204" t="s">
        <v>138</v>
      </c>
      <c r="L1204" t="s">
        <v>3742</v>
      </c>
      <c r="M1204" t="s">
        <v>3743</v>
      </c>
      <c r="N1204">
        <v>1.4386111109999999</v>
      </c>
      <c r="O1204">
        <v>0</v>
      </c>
      <c r="P1204">
        <v>81</v>
      </c>
      <c r="Q1204">
        <v>0</v>
      </c>
      <c r="R1204">
        <v>36</v>
      </c>
      <c r="S1204">
        <v>1</v>
      </c>
      <c r="T1204">
        <v>10</v>
      </c>
      <c r="U1204">
        <v>0</v>
      </c>
      <c r="V1204">
        <v>1</v>
      </c>
      <c r="W1204">
        <v>0</v>
      </c>
      <c r="X1204">
        <v>15.362348266304725</v>
      </c>
      <c r="Y1204">
        <v>0</v>
      </c>
      <c r="Z1204">
        <v>5.9024039391511325</v>
      </c>
      <c r="AA1204">
        <v>1.4025457785137556</v>
      </c>
      <c r="AB1204">
        <v>25.693467893796573</v>
      </c>
      <c r="AC1204">
        <v>0</v>
      </c>
      <c r="AD1204">
        <v>6.6132932561349271</v>
      </c>
      <c r="AE1204">
        <v>54.974059133901108</v>
      </c>
    </row>
    <row r="1205" spans="1:31" x14ac:dyDescent="0.25">
      <c r="A1205">
        <v>2230732</v>
      </c>
      <c r="B1205">
        <v>1</v>
      </c>
      <c r="C1205" t="s">
        <v>80</v>
      </c>
      <c r="D1205" t="s">
        <v>93</v>
      </c>
      <c r="E1205" t="s">
        <v>273</v>
      </c>
      <c r="F1205" t="s">
        <v>3744</v>
      </c>
      <c r="G1205" t="s">
        <v>174</v>
      </c>
      <c r="H1205" t="s">
        <v>163</v>
      </c>
      <c r="I1205" t="s">
        <v>136</v>
      </c>
      <c r="J1205" t="s">
        <v>137</v>
      </c>
      <c r="K1205" t="s">
        <v>138</v>
      </c>
      <c r="L1205" t="s">
        <v>3745</v>
      </c>
      <c r="M1205" t="s">
        <v>3746</v>
      </c>
      <c r="N1205">
        <v>3.1625000000000001</v>
      </c>
      <c r="O1205">
        <v>0</v>
      </c>
      <c r="P1205">
        <v>77</v>
      </c>
      <c r="Q1205">
        <v>4</v>
      </c>
      <c r="R1205">
        <v>42</v>
      </c>
      <c r="S1205">
        <v>1</v>
      </c>
      <c r="T1205">
        <v>28</v>
      </c>
      <c r="U1205">
        <v>0</v>
      </c>
      <c r="V1205">
        <v>0</v>
      </c>
      <c r="W1205">
        <v>0</v>
      </c>
      <c r="X1205">
        <v>12.252225533154613</v>
      </c>
      <c r="Y1205">
        <v>3.4129391481978102</v>
      </c>
      <c r="Z1205">
        <v>11.556520599048197</v>
      </c>
      <c r="AA1205">
        <v>5.1229652857996362</v>
      </c>
      <c r="AB1205">
        <v>27.311286055991232</v>
      </c>
      <c r="AC1205">
        <v>0</v>
      </c>
      <c r="AD1205">
        <v>0</v>
      </c>
      <c r="AE1205">
        <v>59.65593662219149</v>
      </c>
    </row>
    <row r="1206" spans="1:31" x14ac:dyDescent="0.25">
      <c r="A1206">
        <v>2230483</v>
      </c>
      <c r="B1206">
        <v>1</v>
      </c>
      <c r="C1206" t="s">
        <v>80</v>
      </c>
      <c r="D1206" t="s">
        <v>94</v>
      </c>
      <c r="E1206" t="s">
        <v>273</v>
      </c>
      <c r="F1206" t="s">
        <v>2516</v>
      </c>
      <c r="G1206" t="s">
        <v>174</v>
      </c>
      <c r="H1206" t="s">
        <v>163</v>
      </c>
      <c r="I1206" t="s">
        <v>136</v>
      </c>
      <c r="J1206" t="s">
        <v>137</v>
      </c>
      <c r="K1206" t="s">
        <v>138</v>
      </c>
      <c r="L1206" t="s">
        <v>3747</v>
      </c>
      <c r="M1206" t="s">
        <v>3748</v>
      </c>
      <c r="N1206">
        <v>4.1311111110000001</v>
      </c>
      <c r="O1206">
        <v>0</v>
      </c>
      <c r="P1206">
        <v>992</v>
      </c>
      <c r="Q1206">
        <v>0</v>
      </c>
      <c r="R1206">
        <v>5</v>
      </c>
      <c r="S1206">
        <v>6</v>
      </c>
      <c r="T1206">
        <v>187</v>
      </c>
      <c r="U1206">
        <v>0</v>
      </c>
      <c r="V1206">
        <v>0</v>
      </c>
      <c r="W1206">
        <v>0</v>
      </c>
      <c r="X1206">
        <v>759.34142124724531</v>
      </c>
      <c r="Y1206">
        <v>0</v>
      </c>
      <c r="Z1206">
        <v>6.3447998692801155</v>
      </c>
      <c r="AA1206">
        <v>47.732698829729749</v>
      </c>
      <c r="AB1206">
        <v>143.60494916594911</v>
      </c>
      <c r="AC1206">
        <v>0</v>
      </c>
      <c r="AD1206">
        <v>0</v>
      </c>
      <c r="AE1206">
        <v>957.02386911220424</v>
      </c>
    </row>
    <row r="1207" spans="1:31" x14ac:dyDescent="0.25">
      <c r="A1207">
        <v>2230589</v>
      </c>
      <c r="B1207">
        <v>1</v>
      </c>
      <c r="C1207" t="s">
        <v>81</v>
      </c>
      <c r="D1207" t="s">
        <v>118</v>
      </c>
      <c r="E1207" t="s">
        <v>194</v>
      </c>
      <c r="F1207" t="s">
        <v>3749</v>
      </c>
      <c r="G1207" t="s">
        <v>518</v>
      </c>
      <c r="H1207" t="s">
        <v>135</v>
      </c>
      <c r="I1207" t="s">
        <v>136</v>
      </c>
      <c r="J1207" t="s">
        <v>137</v>
      </c>
      <c r="K1207" t="s">
        <v>138</v>
      </c>
      <c r="L1207" t="s">
        <v>3750</v>
      </c>
      <c r="M1207" t="s">
        <v>3751</v>
      </c>
      <c r="N1207">
        <v>1.464444444</v>
      </c>
      <c r="O1207">
        <v>0</v>
      </c>
      <c r="P1207">
        <v>219</v>
      </c>
      <c r="Q1207">
        <v>0</v>
      </c>
      <c r="R1207">
        <v>0</v>
      </c>
      <c r="S1207">
        <v>0</v>
      </c>
      <c r="T1207">
        <v>19</v>
      </c>
      <c r="U1207">
        <v>0</v>
      </c>
      <c r="V1207">
        <v>0</v>
      </c>
      <c r="W1207">
        <v>0</v>
      </c>
      <c r="X1207">
        <v>71.999232114545762</v>
      </c>
      <c r="Y1207">
        <v>0</v>
      </c>
      <c r="Z1207">
        <v>0</v>
      </c>
      <c r="AA1207">
        <v>0</v>
      </c>
      <c r="AB1207">
        <v>6.0349004549959062</v>
      </c>
      <c r="AC1207">
        <v>0</v>
      </c>
      <c r="AD1207">
        <v>0</v>
      </c>
      <c r="AE1207">
        <v>78.034132569541669</v>
      </c>
    </row>
    <row r="1208" spans="1:31" x14ac:dyDescent="0.25">
      <c r="A1208">
        <v>2230197</v>
      </c>
      <c r="B1208">
        <v>1</v>
      </c>
      <c r="C1208" t="s">
        <v>80</v>
      </c>
      <c r="D1208" t="s">
        <v>89</v>
      </c>
      <c r="E1208" t="s">
        <v>132</v>
      </c>
      <c r="F1208" t="s">
        <v>3752</v>
      </c>
      <c r="G1208" t="s">
        <v>148</v>
      </c>
      <c r="H1208" t="s">
        <v>135</v>
      </c>
      <c r="I1208" t="s">
        <v>136</v>
      </c>
      <c r="J1208" t="s">
        <v>137</v>
      </c>
      <c r="K1208" t="s">
        <v>138</v>
      </c>
      <c r="L1208" t="s">
        <v>3753</v>
      </c>
      <c r="M1208" t="s">
        <v>3754</v>
      </c>
      <c r="N1208">
        <v>1.3802777770000001</v>
      </c>
      <c r="O1208">
        <v>0</v>
      </c>
      <c r="P1208">
        <v>1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0.15096083619346337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0.15096083619346337</v>
      </c>
    </row>
    <row r="1209" spans="1:31" x14ac:dyDescent="0.25">
      <c r="A1209">
        <v>2230048</v>
      </c>
      <c r="B1209">
        <v>1</v>
      </c>
      <c r="C1209" t="s">
        <v>80</v>
      </c>
      <c r="D1209" t="s">
        <v>86</v>
      </c>
      <c r="E1209" t="s">
        <v>132</v>
      </c>
      <c r="F1209" t="s">
        <v>3755</v>
      </c>
      <c r="G1209" t="s">
        <v>148</v>
      </c>
      <c r="H1209" t="s">
        <v>135</v>
      </c>
      <c r="I1209" t="s">
        <v>136</v>
      </c>
      <c r="J1209" t="s">
        <v>137</v>
      </c>
      <c r="K1209" t="s">
        <v>138</v>
      </c>
      <c r="L1209" t="s">
        <v>3756</v>
      </c>
      <c r="M1209" t="s">
        <v>3757</v>
      </c>
      <c r="N1209">
        <v>1.5141666659999999</v>
      </c>
      <c r="O1209">
        <v>0</v>
      </c>
      <c r="P1209">
        <v>1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0.44127994663752224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0.44127994663752224</v>
      </c>
    </row>
    <row r="1210" spans="1:31" x14ac:dyDescent="0.25">
      <c r="A1210">
        <v>2229948</v>
      </c>
      <c r="B1210">
        <v>1</v>
      </c>
      <c r="C1210" t="s">
        <v>80</v>
      </c>
      <c r="D1210" t="s">
        <v>108</v>
      </c>
      <c r="E1210" t="s">
        <v>141</v>
      </c>
      <c r="F1210" t="s">
        <v>2575</v>
      </c>
      <c r="G1210" t="s">
        <v>187</v>
      </c>
      <c r="H1210" t="s">
        <v>135</v>
      </c>
      <c r="I1210" t="s">
        <v>136</v>
      </c>
      <c r="J1210" t="s">
        <v>137</v>
      </c>
      <c r="K1210" t="s">
        <v>138</v>
      </c>
      <c r="L1210" t="s">
        <v>3758</v>
      </c>
      <c r="M1210" t="s">
        <v>3759</v>
      </c>
      <c r="N1210">
        <v>1.1886111109999999</v>
      </c>
      <c r="O1210">
        <v>0</v>
      </c>
      <c r="P1210">
        <v>41</v>
      </c>
      <c r="Q1210">
        <v>0</v>
      </c>
      <c r="R1210">
        <v>7</v>
      </c>
      <c r="S1210">
        <v>0</v>
      </c>
      <c r="T1210">
        <v>5</v>
      </c>
      <c r="U1210">
        <v>0</v>
      </c>
      <c r="V1210">
        <v>0</v>
      </c>
      <c r="W1210">
        <v>0</v>
      </c>
      <c r="X1210">
        <v>6.2508704762855887</v>
      </c>
      <c r="Y1210">
        <v>0</v>
      </c>
      <c r="Z1210">
        <v>0.72538014854955224</v>
      </c>
      <c r="AA1210">
        <v>0</v>
      </c>
      <c r="AB1210">
        <v>0.70216599980131111</v>
      </c>
      <c r="AC1210">
        <v>0</v>
      </c>
      <c r="AD1210">
        <v>0</v>
      </c>
      <c r="AE1210">
        <v>7.6784166246364522</v>
      </c>
    </row>
    <row r="1211" spans="1:31" x14ac:dyDescent="0.25">
      <c r="A1211">
        <v>2230440</v>
      </c>
      <c r="B1211">
        <v>1</v>
      </c>
      <c r="C1211" t="s">
        <v>80</v>
      </c>
      <c r="D1211" t="s">
        <v>101</v>
      </c>
      <c r="E1211" t="s">
        <v>194</v>
      </c>
      <c r="F1211" t="s">
        <v>3760</v>
      </c>
      <c r="G1211" t="s">
        <v>134</v>
      </c>
      <c r="H1211" t="s">
        <v>135</v>
      </c>
      <c r="I1211" t="s">
        <v>136</v>
      </c>
      <c r="J1211" t="s">
        <v>137</v>
      </c>
      <c r="K1211" t="s">
        <v>138</v>
      </c>
      <c r="L1211" t="s">
        <v>3761</v>
      </c>
      <c r="M1211" t="s">
        <v>3762</v>
      </c>
      <c r="N1211">
        <v>0.51527777699999999</v>
      </c>
      <c r="O1211">
        <v>0</v>
      </c>
      <c r="P1211">
        <v>8</v>
      </c>
      <c r="Q1211">
        <v>0</v>
      </c>
      <c r="R1211">
        <v>0</v>
      </c>
      <c r="S1211">
        <v>0</v>
      </c>
      <c r="T1211">
        <v>5</v>
      </c>
      <c r="U1211">
        <v>0</v>
      </c>
      <c r="V1211">
        <v>0</v>
      </c>
      <c r="W1211">
        <v>0</v>
      </c>
      <c r="X1211">
        <v>0.60746471769192167</v>
      </c>
      <c r="Y1211">
        <v>0</v>
      </c>
      <c r="Z1211">
        <v>0</v>
      </c>
      <c r="AA1211">
        <v>0</v>
      </c>
      <c r="AB1211">
        <v>4.1530551498756791</v>
      </c>
      <c r="AC1211">
        <v>0</v>
      </c>
      <c r="AD1211">
        <v>0</v>
      </c>
      <c r="AE1211">
        <v>4.7605198675676004</v>
      </c>
    </row>
    <row r="1212" spans="1:31" x14ac:dyDescent="0.25">
      <c r="A1212">
        <v>2230025</v>
      </c>
      <c r="B1212">
        <v>1</v>
      </c>
      <c r="C1212" t="s">
        <v>80</v>
      </c>
      <c r="D1212" t="s">
        <v>111</v>
      </c>
      <c r="E1212" t="s">
        <v>132</v>
      </c>
      <c r="F1212" t="s">
        <v>3763</v>
      </c>
      <c r="G1212" t="s">
        <v>191</v>
      </c>
      <c r="H1212" t="s">
        <v>135</v>
      </c>
      <c r="I1212" t="s">
        <v>136</v>
      </c>
      <c r="J1212" t="s">
        <v>137</v>
      </c>
      <c r="K1212" t="s">
        <v>138</v>
      </c>
      <c r="L1212" t="s">
        <v>3764</v>
      </c>
      <c r="M1212" t="s">
        <v>3765</v>
      </c>
      <c r="N1212">
        <v>1.2669444439999999</v>
      </c>
      <c r="O1212">
        <v>0</v>
      </c>
      <c r="P1212">
        <v>8</v>
      </c>
      <c r="Q1212">
        <v>0</v>
      </c>
      <c r="R1212">
        <v>0</v>
      </c>
      <c r="S1212">
        <v>0</v>
      </c>
      <c r="T1212">
        <v>3</v>
      </c>
      <c r="U1212">
        <v>0</v>
      </c>
      <c r="V1212">
        <v>0</v>
      </c>
      <c r="W1212">
        <v>0</v>
      </c>
      <c r="X1212">
        <v>4.0546339542961913</v>
      </c>
      <c r="Y1212">
        <v>0</v>
      </c>
      <c r="Z1212">
        <v>0</v>
      </c>
      <c r="AA1212">
        <v>0</v>
      </c>
      <c r="AB1212">
        <v>3.4531702867623233</v>
      </c>
      <c r="AC1212">
        <v>0</v>
      </c>
      <c r="AD1212">
        <v>0</v>
      </c>
      <c r="AE1212">
        <v>7.5078042410585146</v>
      </c>
    </row>
    <row r="1213" spans="1:31" x14ac:dyDescent="0.25">
      <c r="A1213">
        <v>2230403</v>
      </c>
      <c r="B1213">
        <v>1</v>
      </c>
      <c r="C1213" t="s">
        <v>81</v>
      </c>
      <c r="D1213" t="s">
        <v>119</v>
      </c>
      <c r="E1213" t="s">
        <v>194</v>
      </c>
      <c r="F1213" t="s">
        <v>3766</v>
      </c>
      <c r="G1213" t="s">
        <v>179</v>
      </c>
      <c r="H1213" t="s">
        <v>135</v>
      </c>
      <c r="I1213" t="s">
        <v>136</v>
      </c>
      <c r="J1213" t="s">
        <v>137</v>
      </c>
      <c r="K1213" t="s">
        <v>138</v>
      </c>
      <c r="L1213" t="s">
        <v>3767</v>
      </c>
      <c r="M1213" t="s">
        <v>3768</v>
      </c>
      <c r="N1213">
        <v>4.9327777770000001</v>
      </c>
      <c r="O1213">
        <v>0</v>
      </c>
      <c r="P1213">
        <v>2</v>
      </c>
      <c r="Q1213">
        <v>0</v>
      </c>
      <c r="R1213">
        <v>5</v>
      </c>
      <c r="S1213">
        <v>0</v>
      </c>
      <c r="T1213">
        <v>1</v>
      </c>
      <c r="U1213">
        <v>0</v>
      </c>
      <c r="V1213">
        <v>0</v>
      </c>
      <c r="W1213">
        <v>0</v>
      </c>
      <c r="X1213">
        <v>2.0728767914028534</v>
      </c>
      <c r="Y1213">
        <v>0</v>
      </c>
      <c r="Z1213">
        <v>0.46932609402507119</v>
      </c>
      <c r="AA1213">
        <v>0</v>
      </c>
      <c r="AB1213">
        <v>5.429259791411555</v>
      </c>
      <c r="AC1213">
        <v>0</v>
      </c>
      <c r="AD1213">
        <v>0</v>
      </c>
      <c r="AE1213">
        <v>7.9714626768394794</v>
      </c>
    </row>
    <row r="1214" spans="1:31" x14ac:dyDescent="0.25">
      <c r="A1214">
        <v>2230718</v>
      </c>
      <c r="B1214">
        <v>1</v>
      </c>
      <c r="C1214" t="s">
        <v>80</v>
      </c>
      <c r="D1214" t="s">
        <v>100</v>
      </c>
      <c r="E1214" t="s">
        <v>182</v>
      </c>
      <c r="F1214" t="s">
        <v>2136</v>
      </c>
      <c r="G1214" t="s">
        <v>319</v>
      </c>
      <c r="H1214" t="s">
        <v>163</v>
      </c>
      <c r="I1214" t="s">
        <v>136</v>
      </c>
      <c r="J1214" t="s">
        <v>137</v>
      </c>
      <c r="K1214" t="s">
        <v>138</v>
      </c>
      <c r="L1214" t="s">
        <v>3769</v>
      </c>
      <c r="M1214" t="s">
        <v>3770</v>
      </c>
      <c r="N1214">
        <v>0.79805555500000003</v>
      </c>
      <c r="O1214">
        <v>0</v>
      </c>
      <c r="P1214">
        <v>128</v>
      </c>
      <c r="Q1214">
        <v>0</v>
      </c>
      <c r="R1214">
        <v>0</v>
      </c>
      <c r="S1214">
        <v>1</v>
      </c>
      <c r="T1214">
        <v>12</v>
      </c>
      <c r="U1214">
        <v>0</v>
      </c>
      <c r="V1214">
        <v>0</v>
      </c>
      <c r="W1214">
        <v>0</v>
      </c>
      <c r="X1214">
        <v>27.266230484729196</v>
      </c>
      <c r="Y1214">
        <v>0</v>
      </c>
      <c r="Z1214">
        <v>0</v>
      </c>
      <c r="AA1214">
        <v>11.00249704739826</v>
      </c>
      <c r="AB1214">
        <v>2.5540327175466673</v>
      </c>
      <c r="AC1214">
        <v>0</v>
      </c>
      <c r="AD1214">
        <v>0</v>
      </c>
      <c r="AE1214">
        <v>40.822760249674126</v>
      </c>
    </row>
    <row r="1215" spans="1:31" x14ac:dyDescent="0.25">
      <c r="A1215">
        <v>2230503</v>
      </c>
      <c r="B1215">
        <v>1</v>
      </c>
      <c r="C1215" t="s">
        <v>80</v>
      </c>
      <c r="D1215" t="s">
        <v>93</v>
      </c>
      <c r="E1215" t="s">
        <v>194</v>
      </c>
      <c r="F1215" t="s">
        <v>3771</v>
      </c>
      <c r="G1215" t="s">
        <v>179</v>
      </c>
      <c r="H1215" t="s">
        <v>135</v>
      </c>
      <c r="I1215" t="s">
        <v>136</v>
      </c>
      <c r="J1215" t="s">
        <v>137</v>
      </c>
      <c r="K1215" t="s">
        <v>138</v>
      </c>
      <c r="L1215" t="s">
        <v>3772</v>
      </c>
      <c r="M1215" t="s">
        <v>3773</v>
      </c>
      <c r="N1215">
        <v>3.1175000000000002</v>
      </c>
      <c r="O1215">
        <v>0</v>
      </c>
      <c r="P1215">
        <v>5</v>
      </c>
      <c r="Q1215">
        <v>0</v>
      </c>
      <c r="R1215">
        <v>3</v>
      </c>
      <c r="S1215">
        <v>0</v>
      </c>
      <c r="T1215">
        <v>5</v>
      </c>
      <c r="U1215">
        <v>0</v>
      </c>
      <c r="V1215">
        <v>0</v>
      </c>
      <c r="W1215">
        <v>0</v>
      </c>
      <c r="X1215">
        <v>1.3455276500602531</v>
      </c>
      <c r="Y1215">
        <v>0</v>
      </c>
      <c r="Z1215">
        <v>5.6491851846033327</v>
      </c>
      <c r="AA1215">
        <v>0</v>
      </c>
      <c r="AB1215">
        <v>5.0117586870201061</v>
      </c>
      <c r="AC1215">
        <v>0</v>
      </c>
      <c r="AD1215">
        <v>0</v>
      </c>
      <c r="AE1215">
        <v>12.006471521683693</v>
      </c>
    </row>
    <row r="1216" spans="1:31" x14ac:dyDescent="0.25">
      <c r="A1216">
        <v>2230380</v>
      </c>
      <c r="B1216">
        <v>1</v>
      </c>
      <c r="C1216" t="s">
        <v>80</v>
      </c>
      <c r="D1216" t="s">
        <v>91</v>
      </c>
      <c r="E1216" t="s">
        <v>132</v>
      </c>
      <c r="F1216" t="s">
        <v>3774</v>
      </c>
      <c r="G1216" t="s">
        <v>148</v>
      </c>
      <c r="H1216" t="s">
        <v>135</v>
      </c>
      <c r="I1216" t="s">
        <v>136</v>
      </c>
      <c r="J1216" t="s">
        <v>137</v>
      </c>
      <c r="K1216" t="s">
        <v>138</v>
      </c>
      <c r="L1216" t="s">
        <v>3775</v>
      </c>
      <c r="M1216" t="s">
        <v>3776</v>
      </c>
      <c r="N1216">
        <v>1.5774999999999999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1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0.11389247751620668</v>
      </c>
      <c r="AC1216">
        <v>0</v>
      </c>
      <c r="AD1216">
        <v>0</v>
      </c>
      <c r="AE1216">
        <v>0.11389247751620668</v>
      </c>
    </row>
    <row r="1217" spans="1:31" x14ac:dyDescent="0.25">
      <c r="A1217">
        <v>2230526</v>
      </c>
      <c r="B1217">
        <v>1</v>
      </c>
      <c r="C1217" t="s">
        <v>81</v>
      </c>
      <c r="D1217" t="s">
        <v>128</v>
      </c>
      <c r="E1217" t="s">
        <v>182</v>
      </c>
      <c r="F1217" t="s">
        <v>3777</v>
      </c>
      <c r="G1217" t="s">
        <v>1027</v>
      </c>
      <c r="H1217" t="s">
        <v>163</v>
      </c>
      <c r="I1217" t="s">
        <v>136</v>
      </c>
      <c r="J1217" t="s">
        <v>137</v>
      </c>
      <c r="K1217" t="s">
        <v>138</v>
      </c>
      <c r="L1217" t="s">
        <v>3778</v>
      </c>
      <c r="M1217" t="s">
        <v>3779</v>
      </c>
      <c r="N1217">
        <v>2.4458333329999999</v>
      </c>
      <c r="O1217">
        <v>0</v>
      </c>
      <c r="P1217">
        <v>109</v>
      </c>
      <c r="Q1217">
        <v>1</v>
      </c>
      <c r="R1217">
        <v>5</v>
      </c>
      <c r="S1217">
        <v>0</v>
      </c>
      <c r="T1217">
        <v>14</v>
      </c>
      <c r="U1217">
        <v>0</v>
      </c>
      <c r="V1217">
        <v>0</v>
      </c>
      <c r="W1217">
        <v>0</v>
      </c>
      <c r="X1217">
        <v>37.86574520566986</v>
      </c>
      <c r="Y1217">
        <v>1.1892075065696002</v>
      </c>
      <c r="Z1217">
        <v>3.6685213939502339</v>
      </c>
      <c r="AA1217">
        <v>0</v>
      </c>
      <c r="AB1217">
        <v>33.616075134542008</v>
      </c>
      <c r="AC1217">
        <v>0</v>
      </c>
      <c r="AD1217">
        <v>0</v>
      </c>
      <c r="AE1217">
        <v>76.339549240731714</v>
      </c>
    </row>
    <row r="1218" spans="1:31" x14ac:dyDescent="0.25">
      <c r="A1218">
        <v>2230695</v>
      </c>
      <c r="B1218">
        <v>1</v>
      </c>
      <c r="C1218" t="s">
        <v>80</v>
      </c>
      <c r="D1218" t="s">
        <v>84</v>
      </c>
      <c r="E1218" t="s">
        <v>177</v>
      </c>
      <c r="F1218" t="s">
        <v>3780</v>
      </c>
      <c r="G1218" t="s">
        <v>215</v>
      </c>
      <c r="H1218" t="s">
        <v>135</v>
      </c>
      <c r="I1218" t="s">
        <v>136</v>
      </c>
      <c r="J1218" t="s">
        <v>137</v>
      </c>
      <c r="K1218" t="s">
        <v>138</v>
      </c>
      <c r="L1218" t="s">
        <v>3781</v>
      </c>
      <c r="M1218" t="s">
        <v>3782</v>
      </c>
      <c r="N1218">
        <v>2.630833333</v>
      </c>
      <c r="O1218">
        <v>0</v>
      </c>
      <c r="P1218">
        <v>166</v>
      </c>
      <c r="Q1218">
        <v>0</v>
      </c>
      <c r="R1218">
        <v>0</v>
      </c>
      <c r="S1218">
        <v>0</v>
      </c>
      <c r="T1218">
        <v>11</v>
      </c>
      <c r="U1218">
        <v>0</v>
      </c>
      <c r="V1218">
        <v>0</v>
      </c>
      <c r="W1218">
        <v>0</v>
      </c>
      <c r="X1218">
        <v>106.10094561239715</v>
      </c>
      <c r="Y1218">
        <v>0</v>
      </c>
      <c r="Z1218">
        <v>0</v>
      </c>
      <c r="AA1218">
        <v>0</v>
      </c>
      <c r="AB1218">
        <v>15.376989548106131</v>
      </c>
      <c r="AC1218">
        <v>0</v>
      </c>
      <c r="AD1218">
        <v>0</v>
      </c>
      <c r="AE1218">
        <v>121.47793516050328</v>
      </c>
    </row>
    <row r="1219" spans="1:31" x14ac:dyDescent="0.25">
      <c r="A1219">
        <v>2230672</v>
      </c>
      <c r="B1219">
        <v>1</v>
      </c>
      <c r="C1219" t="s">
        <v>80</v>
      </c>
      <c r="D1219" t="s">
        <v>93</v>
      </c>
      <c r="E1219" t="s">
        <v>273</v>
      </c>
      <c r="F1219" t="s">
        <v>3783</v>
      </c>
      <c r="G1219" t="s">
        <v>174</v>
      </c>
      <c r="H1219" t="s">
        <v>163</v>
      </c>
      <c r="I1219" t="s">
        <v>136</v>
      </c>
      <c r="J1219" t="s">
        <v>137</v>
      </c>
      <c r="K1219" t="s">
        <v>138</v>
      </c>
      <c r="L1219" t="s">
        <v>3784</v>
      </c>
      <c r="M1219" t="s">
        <v>3785</v>
      </c>
      <c r="N1219">
        <v>0.41361111099999998</v>
      </c>
      <c r="O1219">
        <v>2</v>
      </c>
      <c r="P1219">
        <v>2251</v>
      </c>
      <c r="Q1219">
        <v>19</v>
      </c>
      <c r="R1219">
        <v>885</v>
      </c>
      <c r="S1219">
        <v>18</v>
      </c>
      <c r="T1219">
        <v>476</v>
      </c>
      <c r="U1219">
        <v>2</v>
      </c>
      <c r="V1219">
        <v>0</v>
      </c>
      <c r="W1219">
        <v>1.5341611816448091</v>
      </c>
      <c r="X1219">
        <v>82.182072407541042</v>
      </c>
      <c r="Y1219">
        <v>4.7951123936375328</v>
      </c>
      <c r="Z1219">
        <v>35.671823458747269</v>
      </c>
      <c r="AA1219">
        <v>11.204534156896695</v>
      </c>
      <c r="AB1219">
        <v>52.608414460054298</v>
      </c>
      <c r="AC1219">
        <v>30.40379637340477</v>
      </c>
      <c r="AD1219">
        <v>0</v>
      </c>
      <c r="AE1219">
        <v>218.39991443192639</v>
      </c>
    </row>
    <row r="1220" spans="1:31" x14ac:dyDescent="0.25">
      <c r="A1220">
        <v>2230008</v>
      </c>
      <c r="B1220">
        <v>1</v>
      </c>
      <c r="C1220" t="s">
        <v>80</v>
      </c>
      <c r="D1220" t="s">
        <v>96</v>
      </c>
      <c r="E1220" t="s">
        <v>132</v>
      </c>
      <c r="F1220" t="s">
        <v>3786</v>
      </c>
      <c r="G1220" t="s">
        <v>148</v>
      </c>
      <c r="H1220" t="s">
        <v>135</v>
      </c>
      <c r="I1220" t="s">
        <v>136</v>
      </c>
      <c r="J1220" t="s">
        <v>137</v>
      </c>
      <c r="K1220" t="s">
        <v>138</v>
      </c>
      <c r="L1220" t="s">
        <v>3787</v>
      </c>
      <c r="M1220" t="s">
        <v>3788</v>
      </c>
      <c r="N1220">
        <v>4.164722222</v>
      </c>
      <c r="O1220">
        <v>0</v>
      </c>
      <c r="P1220">
        <v>1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0.12207783497824444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0.12207783497824444</v>
      </c>
    </row>
    <row r="1221" spans="1:31" x14ac:dyDescent="0.25">
      <c r="A1221">
        <v>2230566</v>
      </c>
      <c r="B1221">
        <v>1</v>
      </c>
      <c r="C1221" t="s">
        <v>80</v>
      </c>
      <c r="D1221" t="s">
        <v>85</v>
      </c>
      <c r="E1221" t="s">
        <v>177</v>
      </c>
      <c r="F1221" t="s">
        <v>3789</v>
      </c>
      <c r="G1221" t="s">
        <v>215</v>
      </c>
      <c r="H1221" t="s">
        <v>135</v>
      </c>
      <c r="I1221" t="s">
        <v>136</v>
      </c>
      <c r="J1221" t="s">
        <v>137</v>
      </c>
      <c r="K1221" t="s">
        <v>138</v>
      </c>
      <c r="L1221" t="s">
        <v>3790</v>
      </c>
      <c r="M1221" t="s">
        <v>3791</v>
      </c>
      <c r="N1221">
        <v>0.80833333299999999</v>
      </c>
      <c r="O1221">
        <v>0</v>
      </c>
      <c r="P1221">
        <v>22</v>
      </c>
      <c r="Q1221">
        <v>0</v>
      </c>
      <c r="R1221">
        <v>0</v>
      </c>
      <c r="S1221">
        <v>0</v>
      </c>
      <c r="T1221">
        <v>7</v>
      </c>
      <c r="U1221">
        <v>0</v>
      </c>
      <c r="V1221">
        <v>0</v>
      </c>
      <c r="W1221">
        <v>0</v>
      </c>
      <c r="X1221">
        <v>6.4551516701588234</v>
      </c>
      <c r="Y1221">
        <v>0</v>
      </c>
      <c r="Z1221">
        <v>0</v>
      </c>
      <c r="AA1221">
        <v>0</v>
      </c>
      <c r="AB1221">
        <v>1.4479168012520245</v>
      </c>
      <c r="AC1221">
        <v>0</v>
      </c>
      <c r="AD1221">
        <v>0</v>
      </c>
      <c r="AE1221">
        <v>7.9030684714108475</v>
      </c>
    </row>
    <row r="1222" spans="1:31" x14ac:dyDescent="0.25">
      <c r="A1222">
        <v>2230649</v>
      </c>
      <c r="B1222">
        <v>1</v>
      </c>
      <c r="C1222" t="s">
        <v>81</v>
      </c>
      <c r="D1222" t="s">
        <v>113</v>
      </c>
      <c r="E1222" t="s">
        <v>132</v>
      </c>
      <c r="F1222" t="s">
        <v>3792</v>
      </c>
      <c r="G1222" t="s">
        <v>148</v>
      </c>
      <c r="H1222" t="s">
        <v>135</v>
      </c>
      <c r="I1222" t="s">
        <v>136</v>
      </c>
      <c r="J1222" t="s">
        <v>137</v>
      </c>
      <c r="K1222" t="s">
        <v>138</v>
      </c>
      <c r="L1222" t="s">
        <v>3793</v>
      </c>
      <c r="M1222" t="s">
        <v>3794</v>
      </c>
      <c r="N1222">
        <v>2.8224999999999998</v>
      </c>
      <c r="O1222">
        <v>0</v>
      </c>
      <c r="P1222">
        <v>1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0.17700017529133336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0.17700017529133336</v>
      </c>
    </row>
    <row r="1223" spans="1:31" x14ac:dyDescent="0.25">
      <c r="A1223">
        <v>2229962</v>
      </c>
      <c r="B1223">
        <v>1</v>
      </c>
      <c r="C1223" t="s">
        <v>80</v>
      </c>
      <c r="D1223" t="s">
        <v>99</v>
      </c>
      <c r="E1223" t="s">
        <v>194</v>
      </c>
      <c r="F1223" t="s">
        <v>3795</v>
      </c>
      <c r="G1223" t="s">
        <v>179</v>
      </c>
      <c r="H1223" t="s">
        <v>135</v>
      </c>
      <c r="I1223" t="s">
        <v>136</v>
      </c>
      <c r="J1223" t="s">
        <v>137</v>
      </c>
      <c r="K1223" t="s">
        <v>138</v>
      </c>
      <c r="L1223" t="s">
        <v>3796</v>
      </c>
      <c r="M1223" t="s">
        <v>3797</v>
      </c>
      <c r="N1223">
        <v>5.3986111110000001</v>
      </c>
      <c r="O1223">
        <v>0</v>
      </c>
      <c r="P1223">
        <v>7</v>
      </c>
      <c r="Q1223">
        <v>0</v>
      </c>
      <c r="R1223">
        <v>5</v>
      </c>
      <c r="S1223">
        <v>0</v>
      </c>
      <c r="T1223">
        <v>2</v>
      </c>
      <c r="U1223">
        <v>0</v>
      </c>
      <c r="V1223">
        <v>0</v>
      </c>
      <c r="W1223">
        <v>0</v>
      </c>
      <c r="X1223">
        <v>1.8739481908909614</v>
      </c>
      <c r="Y1223">
        <v>0</v>
      </c>
      <c r="Z1223">
        <v>2.734904280052973</v>
      </c>
      <c r="AA1223">
        <v>0</v>
      </c>
      <c r="AB1223">
        <v>10.728650398648075</v>
      </c>
      <c r="AC1223">
        <v>0</v>
      </c>
      <c r="AD1223">
        <v>0</v>
      </c>
      <c r="AE1223">
        <v>15.337502869592008</v>
      </c>
    </row>
    <row r="1224" spans="1:31" x14ac:dyDescent="0.25">
      <c r="A1224">
        <v>2230257</v>
      </c>
      <c r="B1224">
        <v>1</v>
      </c>
      <c r="C1224" t="s">
        <v>80</v>
      </c>
      <c r="D1224" t="s">
        <v>105</v>
      </c>
      <c r="E1224" t="s">
        <v>132</v>
      </c>
      <c r="F1224" t="s">
        <v>3798</v>
      </c>
      <c r="G1224" t="s">
        <v>148</v>
      </c>
      <c r="H1224" t="s">
        <v>135</v>
      </c>
      <c r="I1224" t="s">
        <v>136</v>
      </c>
      <c r="J1224" t="s">
        <v>137</v>
      </c>
      <c r="K1224" t="s">
        <v>138</v>
      </c>
      <c r="L1224" t="s">
        <v>3799</v>
      </c>
      <c r="M1224" t="s">
        <v>3800</v>
      </c>
      <c r="N1224">
        <v>1.988888888</v>
      </c>
      <c r="O1224">
        <v>0</v>
      </c>
      <c r="P1224">
        <v>1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0.46718055803328007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0.46718055803328007</v>
      </c>
    </row>
    <row r="1225" spans="1:31" x14ac:dyDescent="0.25">
      <c r="A1225">
        <v>2230712</v>
      </c>
      <c r="B1225">
        <v>1</v>
      </c>
      <c r="C1225" t="s">
        <v>81</v>
      </c>
      <c r="D1225" t="s">
        <v>118</v>
      </c>
      <c r="E1225" t="s">
        <v>182</v>
      </c>
      <c r="F1225" t="s">
        <v>3801</v>
      </c>
      <c r="G1225" t="s">
        <v>174</v>
      </c>
      <c r="H1225" t="s">
        <v>163</v>
      </c>
      <c r="I1225" t="s">
        <v>136</v>
      </c>
      <c r="J1225" t="s">
        <v>137</v>
      </c>
      <c r="K1225" t="s">
        <v>138</v>
      </c>
      <c r="L1225" t="s">
        <v>3802</v>
      </c>
      <c r="M1225" t="s">
        <v>3803</v>
      </c>
      <c r="N1225">
        <v>0.42916666599999997</v>
      </c>
      <c r="O1225">
        <v>2</v>
      </c>
      <c r="P1225">
        <v>1201</v>
      </c>
      <c r="Q1225">
        <v>176</v>
      </c>
      <c r="R1225">
        <v>150</v>
      </c>
      <c r="S1225">
        <v>31</v>
      </c>
      <c r="T1225">
        <v>102</v>
      </c>
      <c r="U1225">
        <v>0</v>
      </c>
      <c r="V1225">
        <v>0</v>
      </c>
      <c r="W1225">
        <v>4.9905529827766679E-2</v>
      </c>
      <c r="X1225">
        <v>53.999202709212661</v>
      </c>
      <c r="Y1225">
        <v>86.665150792204898</v>
      </c>
      <c r="Z1225">
        <v>15.153091921309313</v>
      </c>
      <c r="AA1225">
        <v>47.976371387633016</v>
      </c>
      <c r="AB1225">
        <v>7.3183486554712482</v>
      </c>
      <c r="AC1225">
        <v>0</v>
      </c>
      <c r="AD1225">
        <v>0</v>
      </c>
      <c r="AE1225">
        <v>211.16207099565889</v>
      </c>
    </row>
    <row r="1226" spans="1:31" x14ac:dyDescent="0.25">
      <c r="A1226">
        <v>2230509</v>
      </c>
      <c r="B1226">
        <v>1</v>
      </c>
      <c r="C1226" t="s">
        <v>80</v>
      </c>
      <c r="D1226" t="s">
        <v>82</v>
      </c>
      <c r="E1226" t="s">
        <v>194</v>
      </c>
      <c r="F1226" t="s">
        <v>3804</v>
      </c>
      <c r="G1226" t="s">
        <v>1909</v>
      </c>
      <c r="H1226" t="s">
        <v>135</v>
      </c>
      <c r="I1226" t="s">
        <v>136</v>
      </c>
      <c r="J1226" t="s">
        <v>137</v>
      </c>
      <c r="K1226" t="s">
        <v>138</v>
      </c>
      <c r="L1226" t="s">
        <v>3805</v>
      </c>
      <c r="M1226" t="s">
        <v>3806</v>
      </c>
      <c r="N1226">
        <v>5.6658333330000001</v>
      </c>
      <c r="O1226">
        <v>0</v>
      </c>
      <c r="P1226">
        <v>253</v>
      </c>
      <c r="Q1226">
        <v>0</v>
      </c>
      <c r="R1226">
        <v>0</v>
      </c>
      <c r="S1226">
        <v>0</v>
      </c>
      <c r="T1226">
        <v>6</v>
      </c>
      <c r="U1226">
        <v>0</v>
      </c>
      <c r="V1226">
        <v>0</v>
      </c>
      <c r="W1226">
        <v>0</v>
      </c>
      <c r="X1226">
        <v>534.96062718075689</v>
      </c>
      <c r="Y1226">
        <v>0</v>
      </c>
      <c r="Z1226">
        <v>0</v>
      </c>
      <c r="AA1226">
        <v>0</v>
      </c>
      <c r="AB1226">
        <v>3.8038096384621904</v>
      </c>
      <c r="AC1226">
        <v>0</v>
      </c>
      <c r="AD1226">
        <v>0</v>
      </c>
      <c r="AE1226">
        <v>538.7644368192191</v>
      </c>
    </row>
    <row r="1227" spans="1:31" x14ac:dyDescent="0.25">
      <c r="A1227">
        <v>2230758</v>
      </c>
      <c r="B1227">
        <v>1</v>
      </c>
      <c r="C1227" t="s">
        <v>80</v>
      </c>
      <c r="D1227" t="s">
        <v>104</v>
      </c>
      <c r="E1227" t="s">
        <v>194</v>
      </c>
      <c r="F1227" t="s">
        <v>3807</v>
      </c>
      <c r="G1227" t="s">
        <v>179</v>
      </c>
      <c r="H1227" t="s">
        <v>135</v>
      </c>
      <c r="I1227" t="s">
        <v>136</v>
      </c>
      <c r="J1227" t="s">
        <v>137</v>
      </c>
      <c r="K1227" t="s">
        <v>138</v>
      </c>
      <c r="L1227" t="s">
        <v>3808</v>
      </c>
      <c r="M1227" t="s">
        <v>3809</v>
      </c>
      <c r="N1227">
        <v>1.095</v>
      </c>
      <c r="O1227">
        <v>0</v>
      </c>
      <c r="P1227">
        <v>3</v>
      </c>
      <c r="Q1227">
        <v>0</v>
      </c>
      <c r="R1227">
        <v>0</v>
      </c>
      <c r="S1227">
        <v>0</v>
      </c>
      <c r="T1227">
        <v>1</v>
      </c>
      <c r="U1227">
        <v>0</v>
      </c>
      <c r="V1227">
        <v>0</v>
      </c>
      <c r="W1227">
        <v>0</v>
      </c>
      <c r="X1227">
        <v>2.4514510310187334</v>
      </c>
      <c r="Y1227">
        <v>0</v>
      </c>
      <c r="Z1227">
        <v>0</v>
      </c>
      <c r="AA1227">
        <v>0</v>
      </c>
      <c r="AB1227">
        <v>0.95521328308891662</v>
      </c>
      <c r="AC1227">
        <v>0</v>
      </c>
      <c r="AD1227">
        <v>0</v>
      </c>
      <c r="AE1227">
        <v>3.4066643141076502</v>
      </c>
    </row>
    <row r="1228" spans="1:31" x14ac:dyDescent="0.25">
      <c r="A1228">
        <v>2230443</v>
      </c>
      <c r="B1228">
        <v>1</v>
      </c>
      <c r="C1228" t="s">
        <v>80</v>
      </c>
      <c r="D1228" t="s">
        <v>96</v>
      </c>
      <c r="E1228" t="s">
        <v>194</v>
      </c>
      <c r="F1228" t="s">
        <v>3810</v>
      </c>
      <c r="G1228" t="s">
        <v>179</v>
      </c>
      <c r="H1228" t="s">
        <v>135</v>
      </c>
      <c r="I1228" t="s">
        <v>136</v>
      </c>
      <c r="J1228" t="s">
        <v>137</v>
      </c>
      <c r="K1228" t="s">
        <v>138</v>
      </c>
      <c r="L1228" t="s">
        <v>3811</v>
      </c>
      <c r="M1228" t="s">
        <v>3812</v>
      </c>
      <c r="N1228">
        <v>5.9488888879999999</v>
      </c>
      <c r="O1228">
        <v>0</v>
      </c>
      <c r="P1228">
        <v>92</v>
      </c>
      <c r="Q1228">
        <v>0</v>
      </c>
      <c r="R1228">
        <v>0</v>
      </c>
      <c r="S1228">
        <v>0</v>
      </c>
      <c r="T1228">
        <v>3</v>
      </c>
      <c r="U1228">
        <v>0</v>
      </c>
      <c r="V1228">
        <v>0</v>
      </c>
      <c r="W1228">
        <v>0</v>
      </c>
      <c r="X1228">
        <v>287.96809972067348</v>
      </c>
      <c r="Y1228">
        <v>0</v>
      </c>
      <c r="Z1228">
        <v>0</v>
      </c>
      <c r="AA1228">
        <v>0</v>
      </c>
      <c r="AB1228">
        <v>6.4186236453749004</v>
      </c>
      <c r="AC1228">
        <v>0</v>
      </c>
      <c r="AD1228">
        <v>0</v>
      </c>
      <c r="AE1228">
        <v>294.38672336604839</v>
      </c>
    </row>
    <row r="1229" spans="1:31" x14ac:dyDescent="0.25">
      <c r="A1229">
        <v>2230629</v>
      </c>
      <c r="B1229">
        <v>1</v>
      </c>
      <c r="C1229" t="s">
        <v>81</v>
      </c>
      <c r="D1229" t="s">
        <v>117</v>
      </c>
      <c r="E1229" t="s">
        <v>194</v>
      </c>
      <c r="F1229" t="s">
        <v>3813</v>
      </c>
      <c r="G1229" t="s">
        <v>179</v>
      </c>
      <c r="H1229" t="s">
        <v>135</v>
      </c>
      <c r="I1229" t="s">
        <v>136</v>
      </c>
      <c r="J1229" t="s">
        <v>137</v>
      </c>
      <c r="K1229" t="s">
        <v>138</v>
      </c>
      <c r="L1229" t="s">
        <v>3814</v>
      </c>
      <c r="M1229" t="s">
        <v>3815</v>
      </c>
      <c r="N1229">
        <v>3.3050000000000002</v>
      </c>
      <c r="O1229">
        <v>0</v>
      </c>
      <c r="P1229">
        <v>10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2.4492109979878793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2.4492109979878793</v>
      </c>
    </row>
    <row r="1230" spans="1:31" x14ac:dyDescent="0.25">
      <c r="A1230">
        <v>2230280</v>
      </c>
      <c r="B1230">
        <v>1</v>
      </c>
      <c r="C1230" t="s">
        <v>80</v>
      </c>
      <c r="D1230" t="s">
        <v>90</v>
      </c>
      <c r="E1230" t="s">
        <v>194</v>
      </c>
      <c r="F1230" t="s">
        <v>3816</v>
      </c>
      <c r="G1230" t="s">
        <v>179</v>
      </c>
      <c r="H1230" t="s">
        <v>135</v>
      </c>
      <c r="I1230" t="s">
        <v>136</v>
      </c>
      <c r="J1230" t="s">
        <v>137</v>
      </c>
      <c r="K1230" t="s">
        <v>138</v>
      </c>
      <c r="L1230" t="s">
        <v>3817</v>
      </c>
      <c r="M1230" t="s">
        <v>3818</v>
      </c>
      <c r="N1230">
        <v>2.4877777769999998</v>
      </c>
      <c r="O1230">
        <v>0</v>
      </c>
      <c r="P1230">
        <v>117</v>
      </c>
      <c r="Q1230">
        <v>0</v>
      </c>
      <c r="R1230">
        <v>0</v>
      </c>
      <c r="S1230">
        <v>0</v>
      </c>
      <c r="T1230">
        <v>3</v>
      </c>
      <c r="U1230">
        <v>0</v>
      </c>
      <c r="V1230">
        <v>0</v>
      </c>
      <c r="W1230">
        <v>0</v>
      </c>
      <c r="X1230">
        <v>71.909835576075139</v>
      </c>
      <c r="Y1230">
        <v>0</v>
      </c>
      <c r="Z1230">
        <v>0</v>
      </c>
      <c r="AA1230">
        <v>0</v>
      </c>
      <c r="AB1230">
        <v>2.0946565240760759</v>
      </c>
      <c r="AC1230">
        <v>0</v>
      </c>
      <c r="AD1230">
        <v>0</v>
      </c>
      <c r="AE1230">
        <v>74.004492100151211</v>
      </c>
    </row>
    <row r="1231" spans="1:31" x14ac:dyDescent="0.25">
      <c r="A1231">
        <v>2230108</v>
      </c>
      <c r="B1231">
        <v>1</v>
      </c>
      <c r="C1231" t="s">
        <v>80</v>
      </c>
      <c r="D1231" t="s">
        <v>88</v>
      </c>
      <c r="E1231" t="s">
        <v>132</v>
      </c>
      <c r="F1231" t="s">
        <v>1966</v>
      </c>
      <c r="G1231" t="s">
        <v>191</v>
      </c>
      <c r="H1231" t="s">
        <v>135</v>
      </c>
      <c r="I1231" t="s">
        <v>136</v>
      </c>
      <c r="J1231" t="s">
        <v>137</v>
      </c>
      <c r="K1231" t="s">
        <v>138</v>
      </c>
      <c r="L1231" t="s">
        <v>3819</v>
      </c>
      <c r="M1231" t="s">
        <v>3820</v>
      </c>
      <c r="N1231">
        <v>1.547222222</v>
      </c>
      <c r="O1231">
        <v>0</v>
      </c>
      <c r="P1231">
        <v>9</v>
      </c>
      <c r="Q1231">
        <v>0</v>
      </c>
      <c r="R1231">
        <v>0</v>
      </c>
      <c r="S1231">
        <v>0</v>
      </c>
      <c r="T1231">
        <v>1</v>
      </c>
      <c r="U1231">
        <v>0</v>
      </c>
      <c r="V1231">
        <v>0</v>
      </c>
      <c r="W1231">
        <v>0</v>
      </c>
      <c r="X1231">
        <v>5.3099505254972179</v>
      </c>
      <c r="Y1231">
        <v>0</v>
      </c>
      <c r="Z1231">
        <v>0</v>
      </c>
      <c r="AA1231">
        <v>0</v>
      </c>
      <c r="AB1231">
        <v>2.8419987123897221</v>
      </c>
      <c r="AC1231">
        <v>0</v>
      </c>
      <c r="AD1231">
        <v>0</v>
      </c>
      <c r="AE1231">
        <v>8.1519492378869405</v>
      </c>
    </row>
    <row r="1232" spans="1:31" x14ac:dyDescent="0.25">
      <c r="A1232">
        <v>2230131</v>
      </c>
      <c r="B1232">
        <v>1</v>
      </c>
      <c r="C1232" t="s">
        <v>80</v>
      </c>
      <c r="D1232" t="s">
        <v>89</v>
      </c>
      <c r="E1232" t="s">
        <v>132</v>
      </c>
      <c r="F1232" t="s">
        <v>3821</v>
      </c>
      <c r="G1232" t="s">
        <v>148</v>
      </c>
      <c r="H1232" t="s">
        <v>135</v>
      </c>
      <c r="I1232" t="s">
        <v>136</v>
      </c>
      <c r="J1232" t="s">
        <v>137</v>
      </c>
      <c r="K1232" t="s">
        <v>138</v>
      </c>
      <c r="L1232" t="s">
        <v>3822</v>
      </c>
      <c r="M1232" t="s">
        <v>3823</v>
      </c>
      <c r="N1232">
        <v>0.89555555499999995</v>
      </c>
      <c r="O1232">
        <v>0</v>
      </c>
      <c r="P1232">
        <v>1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1.95242116094025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1.95242116094025</v>
      </c>
    </row>
    <row r="1233" spans="1:31" x14ac:dyDescent="0.25">
      <c r="A1233">
        <v>2230529</v>
      </c>
      <c r="B1233">
        <v>1</v>
      </c>
      <c r="C1233" t="s">
        <v>80</v>
      </c>
      <c r="D1233" t="s">
        <v>100</v>
      </c>
      <c r="E1233" t="s">
        <v>132</v>
      </c>
      <c r="F1233" t="s">
        <v>3824</v>
      </c>
      <c r="G1233" t="s">
        <v>148</v>
      </c>
      <c r="H1233" t="s">
        <v>135</v>
      </c>
      <c r="I1233" t="s">
        <v>136</v>
      </c>
      <c r="J1233" t="s">
        <v>137</v>
      </c>
      <c r="K1233" t="s">
        <v>138</v>
      </c>
      <c r="L1233" t="s">
        <v>3825</v>
      </c>
      <c r="M1233" t="s">
        <v>3826</v>
      </c>
      <c r="N1233">
        <v>2.6333333329999999</v>
      </c>
      <c r="O1233">
        <v>0</v>
      </c>
      <c r="P1233">
        <v>1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</row>
    <row r="1234" spans="1:31" x14ac:dyDescent="0.25">
      <c r="A1234">
        <v>2230592</v>
      </c>
      <c r="B1234">
        <v>1</v>
      </c>
      <c r="C1234" t="s">
        <v>80</v>
      </c>
      <c r="D1234" t="s">
        <v>94</v>
      </c>
      <c r="E1234" t="s">
        <v>182</v>
      </c>
      <c r="F1234" t="s">
        <v>3827</v>
      </c>
      <c r="G1234" t="s">
        <v>174</v>
      </c>
      <c r="H1234" t="s">
        <v>163</v>
      </c>
      <c r="I1234" t="s">
        <v>261</v>
      </c>
      <c r="J1234" t="s">
        <v>137</v>
      </c>
      <c r="K1234" t="s">
        <v>138</v>
      </c>
      <c r="L1234" t="s">
        <v>3828</v>
      </c>
      <c r="M1234" t="s">
        <v>3829</v>
      </c>
      <c r="N1234">
        <v>2.2499999999999999E-2</v>
      </c>
      <c r="O1234">
        <v>0</v>
      </c>
      <c r="P1234">
        <v>915</v>
      </c>
      <c r="Q1234">
        <v>17</v>
      </c>
      <c r="R1234">
        <v>31</v>
      </c>
      <c r="S1234">
        <v>3</v>
      </c>
      <c r="T1234">
        <v>164</v>
      </c>
      <c r="U1234">
        <v>2</v>
      </c>
      <c r="V1234">
        <v>0</v>
      </c>
      <c r="W1234">
        <v>0</v>
      </c>
      <c r="X1234">
        <v>3.308697187252557</v>
      </c>
      <c r="Y1234">
        <v>1.0454696606905196</v>
      </c>
      <c r="Z1234">
        <v>5.5069593531749984E-2</v>
      </c>
      <c r="AA1234">
        <v>6.8239313234010002E-2</v>
      </c>
      <c r="AB1234">
        <v>0.81151781927139011</v>
      </c>
      <c r="AC1234">
        <v>2.2517308234713598</v>
      </c>
      <c r="AD1234">
        <v>0</v>
      </c>
      <c r="AE1234">
        <v>7.5407243974515863</v>
      </c>
    </row>
    <row r="1235" spans="1:31" x14ac:dyDescent="0.25">
      <c r="A1235">
        <v>2230237</v>
      </c>
      <c r="B1235">
        <v>1</v>
      </c>
      <c r="C1235" t="s">
        <v>80</v>
      </c>
      <c r="D1235" t="s">
        <v>95</v>
      </c>
      <c r="E1235" t="s">
        <v>132</v>
      </c>
      <c r="F1235" t="s">
        <v>3830</v>
      </c>
      <c r="G1235" t="s">
        <v>148</v>
      </c>
      <c r="H1235" t="s">
        <v>135</v>
      </c>
      <c r="I1235" t="s">
        <v>136</v>
      </c>
      <c r="J1235" t="s">
        <v>137</v>
      </c>
      <c r="K1235" t="s">
        <v>138</v>
      </c>
      <c r="L1235" t="s">
        <v>3831</v>
      </c>
      <c r="M1235" t="s">
        <v>3832</v>
      </c>
      <c r="N1235">
        <v>1.7113888880000001</v>
      </c>
      <c r="O1235">
        <v>0</v>
      </c>
      <c r="P1235">
        <v>1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0.39339217057644005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0.39339217057644005</v>
      </c>
    </row>
    <row r="1236" spans="1:31" x14ac:dyDescent="0.25">
      <c r="A1236">
        <v>2230337</v>
      </c>
      <c r="B1236">
        <v>1</v>
      </c>
      <c r="C1236" t="s">
        <v>81</v>
      </c>
      <c r="D1236" t="s">
        <v>113</v>
      </c>
      <c r="E1236" t="s">
        <v>141</v>
      </c>
      <c r="F1236" t="s">
        <v>3833</v>
      </c>
      <c r="G1236" t="s">
        <v>885</v>
      </c>
      <c r="H1236" t="s">
        <v>135</v>
      </c>
      <c r="I1236" t="s">
        <v>136</v>
      </c>
      <c r="J1236" t="s">
        <v>137</v>
      </c>
      <c r="K1236" t="s">
        <v>138</v>
      </c>
      <c r="L1236" t="s">
        <v>3834</v>
      </c>
      <c r="M1236" t="s">
        <v>3835</v>
      </c>
      <c r="N1236">
        <v>2.2494444439999999</v>
      </c>
      <c r="O1236">
        <v>0</v>
      </c>
      <c r="P1236">
        <v>137</v>
      </c>
      <c r="Q1236">
        <v>0</v>
      </c>
      <c r="R1236">
        <v>3</v>
      </c>
      <c r="S1236">
        <v>0</v>
      </c>
      <c r="T1236">
        <v>8</v>
      </c>
      <c r="U1236">
        <v>0</v>
      </c>
      <c r="V1236">
        <v>0</v>
      </c>
      <c r="W1236">
        <v>0</v>
      </c>
      <c r="X1236">
        <v>60.188868498051022</v>
      </c>
      <c r="Y1236">
        <v>0</v>
      </c>
      <c r="Z1236">
        <v>0.14265489500383335</v>
      </c>
      <c r="AA1236">
        <v>0</v>
      </c>
      <c r="AB1236">
        <v>8.5739784693274821</v>
      </c>
      <c r="AC1236">
        <v>0</v>
      </c>
      <c r="AD1236">
        <v>0</v>
      </c>
      <c r="AE1236">
        <v>68.905501862382337</v>
      </c>
    </row>
    <row r="1237" spans="1:31" x14ac:dyDescent="0.25">
      <c r="A1237">
        <v>2229945</v>
      </c>
      <c r="B1237">
        <v>1</v>
      </c>
      <c r="C1237" t="s">
        <v>80</v>
      </c>
      <c r="D1237" t="s">
        <v>85</v>
      </c>
      <c r="E1237" t="s">
        <v>177</v>
      </c>
      <c r="F1237" t="s">
        <v>3836</v>
      </c>
      <c r="G1237" t="s">
        <v>215</v>
      </c>
      <c r="H1237" t="s">
        <v>135</v>
      </c>
      <c r="I1237" t="s">
        <v>136</v>
      </c>
      <c r="J1237" t="s">
        <v>137</v>
      </c>
      <c r="K1237" t="s">
        <v>138</v>
      </c>
      <c r="L1237" t="s">
        <v>3837</v>
      </c>
      <c r="M1237" t="s">
        <v>3838</v>
      </c>
      <c r="N1237">
        <v>3.6444444439999999</v>
      </c>
      <c r="O1237">
        <v>0</v>
      </c>
      <c r="P1237">
        <v>42</v>
      </c>
      <c r="Q1237">
        <v>0</v>
      </c>
      <c r="R1237">
        <v>0</v>
      </c>
      <c r="S1237">
        <v>0</v>
      </c>
      <c r="T1237">
        <v>10</v>
      </c>
      <c r="U1237">
        <v>0</v>
      </c>
      <c r="V1237">
        <v>0</v>
      </c>
      <c r="W1237">
        <v>0</v>
      </c>
      <c r="X1237">
        <v>48.294791560107008</v>
      </c>
      <c r="Y1237">
        <v>0</v>
      </c>
      <c r="Z1237">
        <v>0</v>
      </c>
      <c r="AA1237">
        <v>0</v>
      </c>
      <c r="AB1237">
        <v>28.468630657436673</v>
      </c>
      <c r="AC1237">
        <v>0</v>
      </c>
      <c r="AD1237">
        <v>0</v>
      </c>
      <c r="AE1237">
        <v>76.763422217543678</v>
      </c>
    </row>
    <row r="1238" spans="1:31" x14ac:dyDescent="0.25">
      <c r="A1238">
        <v>2230586</v>
      </c>
      <c r="B1238">
        <v>1</v>
      </c>
      <c r="C1238" t="s">
        <v>80</v>
      </c>
      <c r="D1238" t="s">
        <v>107</v>
      </c>
      <c r="E1238" t="s">
        <v>132</v>
      </c>
      <c r="F1238" t="s">
        <v>3839</v>
      </c>
      <c r="G1238" t="s">
        <v>170</v>
      </c>
      <c r="H1238" t="s">
        <v>135</v>
      </c>
      <c r="I1238" t="s">
        <v>136</v>
      </c>
      <c r="J1238" t="s">
        <v>137</v>
      </c>
      <c r="K1238" t="s">
        <v>138</v>
      </c>
      <c r="L1238" t="s">
        <v>3840</v>
      </c>
      <c r="M1238" t="s">
        <v>3841</v>
      </c>
      <c r="N1238">
        <v>3.364166666</v>
      </c>
      <c r="O1238">
        <v>0</v>
      </c>
      <c r="P1238">
        <v>3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7.5823859984548987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7.5823859984548987</v>
      </c>
    </row>
    <row r="1239" spans="1:31" x14ac:dyDescent="0.25">
      <c r="A1239">
        <v>2230406</v>
      </c>
      <c r="B1239">
        <v>1</v>
      </c>
      <c r="C1239" t="s">
        <v>80</v>
      </c>
      <c r="D1239" t="s">
        <v>97</v>
      </c>
      <c r="E1239" t="s">
        <v>141</v>
      </c>
      <c r="F1239" t="s">
        <v>3842</v>
      </c>
      <c r="G1239" t="s">
        <v>472</v>
      </c>
      <c r="H1239" t="s">
        <v>135</v>
      </c>
      <c r="I1239" t="s">
        <v>136</v>
      </c>
      <c r="J1239" t="s">
        <v>137</v>
      </c>
      <c r="K1239" t="s">
        <v>138</v>
      </c>
      <c r="L1239" t="s">
        <v>3843</v>
      </c>
      <c r="M1239" t="s">
        <v>3844</v>
      </c>
      <c r="N1239">
        <v>2.8477777770000001</v>
      </c>
      <c r="O1239">
        <v>0</v>
      </c>
      <c r="P1239">
        <v>215</v>
      </c>
      <c r="Q1239">
        <v>0</v>
      </c>
      <c r="R1239">
        <v>6</v>
      </c>
      <c r="S1239">
        <v>0</v>
      </c>
      <c r="T1239">
        <v>36</v>
      </c>
      <c r="U1239">
        <v>0</v>
      </c>
      <c r="V1239">
        <v>0</v>
      </c>
      <c r="W1239">
        <v>0</v>
      </c>
      <c r="X1239">
        <v>357.32252691996291</v>
      </c>
      <c r="Y1239">
        <v>0</v>
      </c>
      <c r="Z1239">
        <v>6.1575440579160201</v>
      </c>
      <c r="AA1239">
        <v>0</v>
      </c>
      <c r="AB1239">
        <v>45.534932074364306</v>
      </c>
      <c r="AC1239">
        <v>0</v>
      </c>
      <c r="AD1239">
        <v>0</v>
      </c>
      <c r="AE1239">
        <v>409.01500305224323</v>
      </c>
    </row>
    <row r="1240" spans="1:31" x14ac:dyDescent="0.25">
      <c r="A1240">
        <v>2230074</v>
      </c>
      <c r="B1240">
        <v>1</v>
      </c>
      <c r="C1240" t="s">
        <v>80</v>
      </c>
      <c r="D1240" t="s">
        <v>83</v>
      </c>
      <c r="E1240" t="s">
        <v>132</v>
      </c>
      <c r="F1240" t="s">
        <v>3845</v>
      </c>
      <c r="G1240" t="s">
        <v>148</v>
      </c>
      <c r="H1240" t="s">
        <v>135</v>
      </c>
      <c r="I1240" t="s">
        <v>136</v>
      </c>
      <c r="J1240" t="s">
        <v>137</v>
      </c>
      <c r="K1240" t="s">
        <v>138</v>
      </c>
      <c r="L1240" t="s">
        <v>3846</v>
      </c>
      <c r="M1240" t="s">
        <v>3847</v>
      </c>
      <c r="N1240">
        <v>0.92638888799999997</v>
      </c>
      <c r="O1240">
        <v>0</v>
      </c>
      <c r="P1240">
        <v>5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0.99863843524361795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0.99863843524361795</v>
      </c>
    </row>
    <row r="1241" spans="1:31" x14ac:dyDescent="0.25">
      <c r="A1241">
        <v>2230761</v>
      </c>
      <c r="B1241">
        <v>1</v>
      </c>
      <c r="C1241" t="s">
        <v>80</v>
      </c>
      <c r="D1241" t="s">
        <v>111</v>
      </c>
      <c r="E1241" t="s">
        <v>132</v>
      </c>
      <c r="F1241" t="s">
        <v>3763</v>
      </c>
      <c r="G1241" t="s">
        <v>170</v>
      </c>
      <c r="H1241" t="s">
        <v>135</v>
      </c>
      <c r="I1241" t="s">
        <v>136</v>
      </c>
      <c r="J1241" t="s">
        <v>137</v>
      </c>
      <c r="K1241" t="s">
        <v>138</v>
      </c>
      <c r="L1241" t="s">
        <v>3848</v>
      </c>
      <c r="M1241" t="s">
        <v>3849</v>
      </c>
      <c r="N1241">
        <v>12.336388888</v>
      </c>
      <c r="O1241">
        <v>0</v>
      </c>
      <c r="P1241">
        <v>8</v>
      </c>
      <c r="Q1241">
        <v>0</v>
      </c>
      <c r="R1241">
        <v>0</v>
      </c>
      <c r="S1241">
        <v>0</v>
      </c>
      <c r="T1241">
        <v>3</v>
      </c>
      <c r="U1241">
        <v>0</v>
      </c>
      <c r="V1241">
        <v>0</v>
      </c>
      <c r="W1241">
        <v>0</v>
      </c>
      <c r="X1241">
        <v>35.295355189190467</v>
      </c>
      <c r="Y1241">
        <v>0</v>
      </c>
      <c r="Z1241">
        <v>0</v>
      </c>
      <c r="AA1241">
        <v>0</v>
      </c>
      <c r="AB1241">
        <v>22.223385138208169</v>
      </c>
      <c r="AC1241">
        <v>0</v>
      </c>
      <c r="AD1241">
        <v>0</v>
      </c>
      <c r="AE1241">
        <v>57.518740327398632</v>
      </c>
    </row>
    <row r="1242" spans="1:31" x14ac:dyDescent="0.25">
      <c r="A1242">
        <v>2230575</v>
      </c>
      <c r="B1242">
        <v>1</v>
      </c>
      <c r="C1242" t="s">
        <v>80</v>
      </c>
      <c r="D1242" t="s">
        <v>99</v>
      </c>
      <c r="E1242" t="s">
        <v>194</v>
      </c>
      <c r="F1242" t="s">
        <v>3850</v>
      </c>
      <c r="G1242" t="s">
        <v>179</v>
      </c>
      <c r="H1242" t="s">
        <v>135</v>
      </c>
      <c r="I1242" t="s">
        <v>136</v>
      </c>
      <c r="J1242" t="s">
        <v>137</v>
      </c>
      <c r="K1242" t="s">
        <v>138</v>
      </c>
      <c r="L1242" t="s">
        <v>3851</v>
      </c>
      <c r="M1242" t="s">
        <v>3852</v>
      </c>
      <c r="N1242">
        <v>7.079722222</v>
      </c>
      <c r="O1242">
        <v>0</v>
      </c>
      <c r="P1242">
        <v>55</v>
      </c>
      <c r="Q1242">
        <v>0</v>
      </c>
      <c r="R1242">
        <v>0</v>
      </c>
      <c r="S1242">
        <v>0</v>
      </c>
      <c r="T1242">
        <v>2</v>
      </c>
      <c r="U1242">
        <v>0</v>
      </c>
      <c r="V1242">
        <v>0</v>
      </c>
      <c r="W1242">
        <v>0</v>
      </c>
      <c r="X1242">
        <v>116.43172990716332</v>
      </c>
      <c r="Y1242">
        <v>0</v>
      </c>
      <c r="Z1242">
        <v>0</v>
      </c>
      <c r="AA1242">
        <v>0</v>
      </c>
      <c r="AB1242">
        <v>0.72862643308690678</v>
      </c>
      <c r="AC1242">
        <v>0</v>
      </c>
      <c r="AD1242">
        <v>0</v>
      </c>
      <c r="AE1242">
        <v>117.16035634025022</v>
      </c>
    </row>
    <row r="1243" spans="1:31" x14ac:dyDescent="0.25">
      <c r="A1243">
        <v>2230552</v>
      </c>
      <c r="B1243">
        <v>1</v>
      </c>
      <c r="C1243" t="s">
        <v>80</v>
      </c>
      <c r="D1243" t="s">
        <v>96</v>
      </c>
      <c r="E1243" t="s">
        <v>273</v>
      </c>
      <c r="F1243" t="s">
        <v>2207</v>
      </c>
      <c r="G1243" t="s">
        <v>174</v>
      </c>
      <c r="H1243" t="s">
        <v>163</v>
      </c>
      <c r="I1243" t="s">
        <v>136</v>
      </c>
      <c r="J1243" t="s">
        <v>137</v>
      </c>
      <c r="K1243" t="s">
        <v>138</v>
      </c>
      <c r="L1243" t="s">
        <v>3853</v>
      </c>
      <c r="M1243" t="s">
        <v>3854</v>
      </c>
      <c r="N1243">
        <v>1.802777777</v>
      </c>
      <c r="O1243">
        <v>2</v>
      </c>
      <c r="P1243">
        <v>23</v>
      </c>
      <c r="Q1243">
        <v>3</v>
      </c>
      <c r="R1243">
        <v>0</v>
      </c>
      <c r="S1243">
        <v>7</v>
      </c>
      <c r="T1243">
        <v>1</v>
      </c>
      <c r="U1243">
        <v>0</v>
      </c>
      <c r="V1243">
        <v>0</v>
      </c>
      <c r="W1243">
        <v>31.546078020964497</v>
      </c>
      <c r="X1243">
        <v>4.7119999917540012</v>
      </c>
      <c r="Y1243">
        <v>1.6877737691078056</v>
      </c>
      <c r="Z1243">
        <v>0</v>
      </c>
      <c r="AA1243">
        <v>85.478706048127947</v>
      </c>
      <c r="AB1243">
        <v>2.4084997777610315</v>
      </c>
      <c r="AC1243">
        <v>0</v>
      </c>
      <c r="AD1243">
        <v>0</v>
      </c>
      <c r="AE1243">
        <v>125.83305760771529</v>
      </c>
    </row>
    <row r="1244" spans="1:31" x14ac:dyDescent="0.25">
      <c r="A1244">
        <v>2229888</v>
      </c>
      <c r="B1244">
        <v>1</v>
      </c>
      <c r="C1244" t="s">
        <v>81</v>
      </c>
      <c r="D1244" t="s">
        <v>127</v>
      </c>
      <c r="E1244" t="s">
        <v>132</v>
      </c>
      <c r="F1244" t="s">
        <v>3855</v>
      </c>
      <c r="G1244" t="s">
        <v>191</v>
      </c>
      <c r="H1244" t="s">
        <v>135</v>
      </c>
      <c r="I1244" t="s">
        <v>136</v>
      </c>
      <c r="J1244" t="s">
        <v>137</v>
      </c>
      <c r="K1244" t="s">
        <v>138</v>
      </c>
      <c r="L1244" t="s">
        <v>3856</v>
      </c>
      <c r="M1244" t="s">
        <v>3857</v>
      </c>
      <c r="N1244">
        <v>1.1730555549999999</v>
      </c>
      <c r="O1244">
        <v>0</v>
      </c>
      <c r="P1244">
        <v>6</v>
      </c>
      <c r="Q1244">
        <v>0</v>
      </c>
      <c r="R1244">
        <v>0</v>
      </c>
      <c r="S1244">
        <v>0</v>
      </c>
      <c r="T1244">
        <v>3</v>
      </c>
      <c r="U1244">
        <v>0</v>
      </c>
      <c r="V1244">
        <v>0</v>
      </c>
      <c r="W1244">
        <v>0</v>
      </c>
      <c r="X1244">
        <v>0.78732634389247214</v>
      </c>
      <c r="Y1244">
        <v>0</v>
      </c>
      <c r="Z1244">
        <v>0</v>
      </c>
      <c r="AA1244">
        <v>0</v>
      </c>
      <c r="AB1244">
        <v>0.66880755033468442</v>
      </c>
      <c r="AC1244">
        <v>0</v>
      </c>
      <c r="AD1244">
        <v>0</v>
      </c>
      <c r="AE1244">
        <v>1.4561338942271567</v>
      </c>
    </row>
    <row r="1245" spans="1:31" x14ac:dyDescent="0.25">
      <c r="A1245">
        <v>2230452</v>
      </c>
      <c r="B1245">
        <v>1</v>
      </c>
      <c r="C1245" t="s">
        <v>80</v>
      </c>
      <c r="D1245" t="s">
        <v>97</v>
      </c>
      <c r="E1245" t="s">
        <v>132</v>
      </c>
      <c r="F1245" t="s">
        <v>3858</v>
      </c>
      <c r="G1245" t="s">
        <v>148</v>
      </c>
      <c r="H1245" t="s">
        <v>135</v>
      </c>
      <c r="I1245" t="s">
        <v>136</v>
      </c>
      <c r="J1245" t="s">
        <v>137</v>
      </c>
      <c r="K1245" t="s">
        <v>138</v>
      </c>
      <c r="L1245" t="s">
        <v>3859</v>
      </c>
      <c r="M1245" t="s">
        <v>3860</v>
      </c>
      <c r="N1245">
        <v>5.0274999999999999</v>
      </c>
      <c r="O1245">
        <v>0</v>
      </c>
      <c r="P1245">
        <v>2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2.5330812740446738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2.5330812740446738</v>
      </c>
    </row>
    <row r="1246" spans="1:31" x14ac:dyDescent="0.25">
      <c r="A1246">
        <v>2230475</v>
      </c>
      <c r="B1246">
        <v>1</v>
      </c>
      <c r="C1246" t="s">
        <v>80</v>
      </c>
      <c r="D1246" t="s">
        <v>105</v>
      </c>
      <c r="E1246" t="s">
        <v>132</v>
      </c>
      <c r="F1246" t="s">
        <v>3861</v>
      </c>
      <c r="G1246" t="s">
        <v>148</v>
      </c>
      <c r="H1246" t="s">
        <v>135</v>
      </c>
      <c r="I1246" t="s">
        <v>136</v>
      </c>
      <c r="J1246" t="s">
        <v>137</v>
      </c>
      <c r="K1246" t="s">
        <v>138</v>
      </c>
      <c r="L1246" t="s">
        <v>3862</v>
      </c>
      <c r="M1246" t="s">
        <v>3863</v>
      </c>
      <c r="N1246">
        <v>0.70611111100000001</v>
      </c>
      <c r="O1246">
        <v>0</v>
      </c>
      <c r="P1246">
        <v>1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0.41408901510111329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0.41408901510111329</v>
      </c>
    </row>
    <row r="1247" spans="1:31" x14ac:dyDescent="0.25">
      <c r="A1247">
        <v>2230412</v>
      </c>
      <c r="B1247">
        <v>1</v>
      </c>
      <c r="C1247" t="s">
        <v>80</v>
      </c>
      <c r="D1247" t="s">
        <v>96</v>
      </c>
      <c r="E1247" t="s">
        <v>182</v>
      </c>
      <c r="F1247" t="s">
        <v>3864</v>
      </c>
      <c r="G1247" t="s">
        <v>1858</v>
      </c>
      <c r="H1247" t="s">
        <v>163</v>
      </c>
      <c r="I1247" t="s">
        <v>136</v>
      </c>
      <c r="J1247" t="s">
        <v>137</v>
      </c>
      <c r="K1247" t="s">
        <v>138</v>
      </c>
      <c r="L1247" t="s">
        <v>3865</v>
      </c>
      <c r="M1247" t="s">
        <v>3866</v>
      </c>
      <c r="N1247">
        <v>2.7597222220000002</v>
      </c>
      <c r="O1247">
        <v>0</v>
      </c>
      <c r="P1247">
        <v>336</v>
      </c>
      <c r="Q1247">
        <v>0</v>
      </c>
      <c r="R1247">
        <v>0</v>
      </c>
      <c r="S1247">
        <v>0</v>
      </c>
      <c r="T1247">
        <v>35</v>
      </c>
      <c r="U1247">
        <v>0</v>
      </c>
      <c r="V1247">
        <v>0</v>
      </c>
      <c r="W1247">
        <v>0</v>
      </c>
      <c r="X1247">
        <v>272.4989305927329</v>
      </c>
      <c r="Y1247">
        <v>0</v>
      </c>
      <c r="Z1247">
        <v>0</v>
      </c>
      <c r="AA1247">
        <v>0</v>
      </c>
      <c r="AB1247">
        <v>88.791514519018094</v>
      </c>
      <c r="AC1247">
        <v>0</v>
      </c>
      <c r="AD1247">
        <v>0</v>
      </c>
      <c r="AE1247">
        <v>361.29044511175101</v>
      </c>
    </row>
    <row r="1248" spans="1:31" x14ac:dyDescent="0.25">
      <c r="A1248">
        <v>2230767</v>
      </c>
      <c r="B1248">
        <v>1</v>
      </c>
      <c r="C1248" t="s">
        <v>80</v>
      </c>
      <c r="D1248" t="s">
        <v>92</v>
      </c>
      <c r="E1248" t="s">
        <v>273</v>
      </c>
      <c r="F1248" t="s">
        <v>3867</v>
      </c>
      <c r="G1248" t="s">
        <v>174</v>
      </c>
      <c r="H1248" t="s">
        <v>163</v>
      </c>
      <c r="I1248" t="s">
        <v>136</v>
      </c>
      <c r="J1248" t="s">
        <v>137</v>
      </c>
      <c r="K1248" t="s">
        <v>138</v>
      </c>
      <c r="L1248" t="s">
        <v>3868</v>
      </c>
      <c r="M1248" t="s">
        <v>3869</v>
      </c>
      <c r="N1248">
        <v>1.943888888</v>
      </c>
      <c r="O1248">
        <v>0</v>
      </c>
      <c r="P1248">
        <v>88</v>
      </c>
      <c r="Q1248">
        <v>7</v>
      </c>
      <c r="R1248">
        <v>20</v>
      </c>
      <c r="S1248">
        <v>4</v>
      </c>
      <c r="T1248">
        <v>7</v>
      </c>
      <c r="U1248">
        <v>0</v>
      </c>
      <c r="V1248">
        <v>0</v>
      </c>
      <c r="W1248">
        <v>0</v>
      </c>
      <c r="X1248">
        <v>39.518660446812653</v>
      </c>
      <c r="Y1248">
        <v>83.140776509093968</v>
      </c>
      <c r="Z1248">
        <v>2.0843981588451226</v>
      </c>
      <c r="AA1248">
        <v>359.66670343217254</v>
      </c>
      <c r="AB1248">
        <v>13.862686061192345</v>
      </c>
      <c r="AC1248">
        <v>0</v>
      </c>
      <c r="AD1248">
        <v>0</v>
      </c>
      <c r="AE1248">
        <v>498.27322460811661</v>
      </c>
    </row>
    <row r="1249" spans="1:31" x14ac:dyDescent="0.25">
      <c r="A1249">
        <v>2230615</v>
      </c>
      <c r="B1249">
        <v>1</v>
      </c>
      <c r="C1249" t="s">
        <v>80</v>
      </c>
      <c r="D1249" t="s">
        <v>92</v>
      </c>
      <c r="E1249" t="s">
        <v>273</v>
      </c>
      <c r="F1249" t="s">
        <v>3870</v>
      </c>
      <c r="G1249" t="s">
        <v>303</v>
      </c>
      <c r="H1249" t="s">
        <v>163</v>
      </c>
      <c r="I1249" t="s">
        <v>136</v>
      </c>
      <c r="J1249" t="s">
        <v>137</v>
      </c>
      <c r="K1249" t="s">
        <v>138</v>
      </c>
      <c r="L1249" t="s">
        <v>3871</v>
      </c>
      <c r="M1249" t="s">
        <v>3872</v>
      </c>
      <c r="N1249">
        <v>0.38194444399999999</v>
      </c>
      <c r="O1249">
        <v>12</v>
      </c>
      <c r="P1249">
        <v>12940</v>
      </c>
      <c r="Q1249">
        <v>29</v>
      </c>
      <c r="R1249">
        <v>815</v>
      </c>
      <c r="S1249">
        <v>54</v>
      </c>
      <c r="T1249">
        <v>1479</v>
      </c>
      <c r="U1249">
        <v>2</v>
      </c>
      <c r="V1249">
        <v>6</v>
      </c>
      <c r="W1249">
        <v>137.3875095833001</v>
      </c>
      <c r="X1249">
        <v>1987.5929905736346</v>
      </c>
      <c r="Y1249">
        <v>25.404111511254953</v>
      </c>
      <c r="Z1249">
        <v>99.97036784606361</v>
      </c>
      <c r="AA1249">
        <v>158.94818791269509</v>
      </c>
      <c r="AB1249">
        <v>347.84496465020919</v>
      </c>
      <c r="AC1249">
        <v>42.120771557669784</v>
      </c>
      <c r="AD1249">
        <v>3.3864162100478499</v>
      </c>
      <c r="AE1249">
        <v>2802.6553198448751</v>
      </c>
    </row>
    <row r="1250" spans="1:31" x14ac:dyDescent="0.25">
      <c r="A1250">
        <v>2230469</v>
      </c>
      <c r="B1250">
        <v>1</v>
      </c>
      <c r="C1250" t="s">
        <v>80</v>
      </c>
      <c r="D1250" t="s">
        <v>96</v>
      </c>
      <c r="E1250" t="s">
        <v>141</v>
      </c>
      <c r="F1250" t="s">
        <v>3873</v>
      </c>
      <c r="G1250" t="s">
        <v>187</v>
      </c>
      <c r="H1250" t="s">
        <v>135</v>
      </c>
      <c r="I1250" t="s">
        <v>136</v>
      </c>
      <c r="J1250" t="s">
        <v>137</v>
      </c>
      <c r="K1250" t="s">
        <v>138</v>
      </c>
      <c r="L1250" t="s">
        <v>3874</v>
      </c>
      <c r="M1250" t="s">
        <v>3875</v>
      </c>
      <c r="N1250">
        <v>1.1133333329999999</v>
      </c>
      <c r="O1250">
        <v>0</v>
      </c>
      <c r="P1250">
        <v>16</v>
      </c>
      <c r="Q1250">
        <v>0</v>
      </c>
      <c r="R1250">
        <v>0</v>
      </c>
      <c r="S1250">
        <v>0</v>
      </c>
      <c r="T1250">
        <v>7</v>
      </c>
      <c r="U1250">
        <v>0</v>
      </c>
      <c r="V1250">
        <v>0</v>
      </c>
      <c r="W1250">
        <v>0</v>
      </c>
      <c r="X1250">
        <v>26.690344805500803</v>
      </c>
      <c r="Y1250">
        <v>0</v>
      </c>
      <c r="Z1250">
        <v>0</v>
      </c>
      <c r="AA1250">
        <v>0</v>
      </c>
      <c r="AB1250">
        <v>53.820205792864542</v>
      </c>
      <c r="AC1250">
        <v>0</v>
      </c>
      <c r="AD1250">
        <v>0</v>
      </c>
      <c r="AE1250">
        <v>80.510550598365342</v>
      </c>
    </row>
    <row r="1251" spans="1:31" x14ac:dyDescent="0.25">
      <c r="A1251">
        <v>2230558</v>
      </c>
      <c r="B1251">
        <v>1</v>
      </c>
      <c r="C1251" t="s">
        <v>80</v>
      </c>
      <c r="D1251" t="s">
        <v>104</v>
      </c>
      <c r="E1251" t="s">
        <v>161</v>
      </c>
      <c r="F1251" t="s">
        <v>3876</v>
      </c>
      <c r="G1251" t="s">
        <v>174</v>
      </c>
      <c r="H1251" t="s">
        <v>163</v>
      </c>
      <c r="I1251" t="s">
        <v>136</v>
      </c>
      <c r="J1251" t="s">
        <v>137</v>
      </c>
      <c r="K1251" t="s">
        <v>138</v>
      </c>
      <c r="L1251" t="s">
        <v>3877</v>
      </c>
      <c r="M1251" t="s">
        <v>3878</v>
      </c>
      <c r="N1251">
        <v>1.6391666659999999</v>
      </c>
      <c r="O1251">
        <v>8</v>
      </c>
      <c r="P1251">
        <v>56</v>
      </c>
      <c r="Q1251">
        <v>61</v>
      </c>
      <c r="R1251">
        <v>195</v>
      </c>
      <c r="S1251">
        <v>13</v>
      </c>
      <c r="T1251">
        <v>36</v>
      </c>
      <c r="U1251">
        <v>5</v>
      </c>
      <c r="V1251">
        <v>0</v>
      </c>
      <c r="W1251">
        <v>4.6448607107547595</v>
      </c>
      <c r="X1251">
        <v>21.420046819865174</v>
      </c>
      <c r="Y1251">
        <v>19.075216847442466</v>
      </c>
      <c r="Z1251">
        <v>66.460264142794145</v>
      </c>
      <c r="AA1251">
        <v>13.814980048064493</v>
      </c>
      <c r="AB1251">
        <v>24.369774341041204</v>
      </c>
      <c r="AC1251">
        <v>1739.0725898217281</v>
      </c>
      <c r="AD1251">
        <v>0</v>
      </c>
      <c r="AE1251">
        <v>1888.8577327316902</v>
      </c>
    </row>
    <row r="1252" spans="1:31" x14ac:dyDescent="0.25">
      <c r="A1252">
        <v>2230515</v>
      </c>
      <c r="B1252">
        <v>1</v>
      </c>
      <c r="C1252" t="s">
        <v>80</v>
      </c>
      <c r="D1252" t="s">
        <v>99</v>
      </c>
      <c r="E1252" t="s">
        <v>141</v>
      </c>
      <c r="F1252" t="s">
        <v>3879</v>
      </c>
      <c r="G1252" t="s">
        <v>187</v>
      </c>
      <c r="H1252" t="s">
        <v>135</v>
      </c>
      <c r="I1252" t="s">
        <v>136</v>
      </c>
      <c r="J1252" t="s">
        <v>137</v>
      </c>
      <c r="K1252" t="s">
        <v>138</v>
      </c>
      <c r="L1252" t="s">
        <v>3880</v>
      </c>
      <c r="M1252" t="s">
        <v>3881</v>
      </c>
      <c r="N1252">
        <v>4.9363888879999998</v>
      </c>
      <c r="O1252">
        <v>0</v>
      </c>
      <c r="P1252">
        <v>71</v>
      </c>
      <c r="Q1252">
        <v>0</v>
      </c>
      <c r="R1252">
        <v>2</v>
      </c>
      <c r="S1252">
        <v>0</v>
      </c>
      <c r="T1252">
        <v>7</v>
      </c>
      <c r="U1252">
        <v>0</v>
      </c>
      <c r="V1252">
        <v>0</v>
      </c>
      <c r="W1252">
        <v>0</v>
      </c>
      <c r="X1252">
        <v>134.24006751533787</v>
      </c>
      <c r="Y1252">
        <v>0</v>
      </c>
      <c r="Z1252">
        <v>0.86060533096272007</v>
      </c>
      <c r="AA1252">
        <v>0</v>
      </c>
      <c r="AB1252">
        <v>8.6135351925877313</v>
      </c>
      <c r="AC1252">
        <v>0</v>
      </c>
      <c r="AD1252">
        <v>0</v>
      </c>
      <c r="AE1252">
        <v>143.71420803888833</v>
      </c>
    </row>
    <row r="1253" spans="1:31" x14ac:dyDescent="0.25">
      <c r="A1253">
        <v>2230220</v>
      </c>
      <c r="B1253">
        <v>1</v>
      </c>
      <c r="C1253" t="s">
        <v>81</v>
      </c>
      <c r="D1253" t="s">
        <v>112</v>
      </c>
      <c r="E1253" t="s">
        <v>273</v>
      </c>
      <c r="F1253" t="s">
        <v>2328</v>
      </c>
      <c r="G1253" t="s">
        <v>174</v>
      </c>
      <c r="H1253" t="s">
        <v>163</v>
      </c>
      <c r="I1253" t="s">
        <v>136</v>
      </c>
      <c r="J1253" t="s">
        <v>137</v>
      </c>
      <c r="K1253" t="s">
        <v>138</v>
      </c>
      <c r="L1253" t="s">
        <v>3882</v>
      </c>
      <c r="M1253" t="s">
        <v>3883</v>
      </c>
      <c r="N1253">
        <v>0.72861111099999998</v>
      </c>
      <c r="O1253">
        <v>0</v>
      </c>
      <c r="P1253">
        <v>1283</v>
      </c>
      <c r="Q1253">
        <v>5</v>
      </c>
      <c r="R1253">
        <v>39</v>
      </c>
      <c r="S1253">
        <v>8</v>
      </c>
      <c r="T1253">
        <v>69</v>
      </c>
      <c r="U1253">
        <v>1</v>
      </c>
      <c r="V1253">
        <v>1</v>
      </c>
      <c r="W1253">
        <v>0</v>
      </c>
      <c r="X1253">
        <v>67.559273208659619</v>
      </c>
      <c r="Y1253">
        <v>20.462970148906251</v>
      </c>
      <c r="Z1253">
        <v>2.5708527895936566</v>
      </c>
      <c r="AA1253">
        <v>22.464170657631016</v>
      </c>
      <c r="AB1253">
        <v>25.567118435199323</v>
      </c>
      <c r="AC1253">
        <v>0.19211994171360666</v>
      </c>
      <c r="AD1253">
        <v>1.6498739900035555E-2</v>
      </c>
      <c r="AE1253">
        <v>138.83300392160351</v>
      </c>
    </row>
    <row r="1254" spans="1:31" x14ac:dyDescent="0.25">
      <c r="A1254">
        <v>2230266</v>
      </c>
      <c r="B1254">
        <v>1</v>
      </c>
      <c r="C1254" t="s">
        <v>80</v>
      </c>
      <c r="D1254" t="s">
        <v>110</v>
      </c>
      <c r="E1254" t="s">
        <v>141</v>
      </c>
      <c r="F1254" t="s">
        <v>3884</v>
      </c>
      <c r="G1254" t="s">
        <v>134</v>
      </c>
      <c r="H1254" t="s">
        <v>135</v>
      </c>
      <c r="I1254" t="s">
        <v>136</v>
      </c>
      <c r="J1254" t="s">
        <v>137</v>
      </c>
      <c r="K1254" t="s">
        <v>138</v>
      </c>
      <c r="L1254" t="s">
        <v>3885</v>
      </c>
      <c r="M1254" t="s">
        <v>3886</v>
      </c>
      <c r="N1254">
        <v>0.72861111099999998</v>
      </c>
      <c r="O1254">
        <v>0</v>
      </c>
      <c r="P1254">
        <v>311</v>
      </c>
      <c r="Q1254">
        <v>0</v>
      </c>
      <c r="R1254">
        <v>0</v>
      </c>
      <c r="S1254">
        <v>0</v>
      </c>
      <c r="T1254">
        <v>8</v>
      </c>
      <c r="U1254">
        <v>0</v>
      </c>
      <c r="V1254">
        <v>0</v>
      </c>
      <c r="W1254">
        <v>0</v>
      </c>
      <c r="X1254">
        <v>88.860555789137138</v>
      </c>
      <c r="Y1254">
        <v>0</v>
      </c>
      <c r="Z1254">
        <v>0</v>
      </c>
      <c r="AA1254">
        <v>0</v>
      </c>
      <c r="AB1254">
        <v>4.000919919279486</v>
      </c>
      <c r="AC1254">
        <v>0</v>
      </c>
      <c r="AD1254">
        <v>0</v>
      </c>
      <c r="AE1254">
        <v>92.86147570841662</v>
      </c>
    </row>
    <row r="1255" spans="1:31" x14ac:dyDescent="0.25">
      <c r="A1255">
        <v>2230512</v>
      </c>
      <c r="B1255">
        <v>1</v>
      </c>
      <c r="C1255" t="s">
        <v>81</v>
      </c>
      <c r="D1255" t="s">
        <v>127</v>
      </c>
      <c r="E1255" t="s">
        <v>161</v>
      </c>
      <c r="F1255" t="s">
        <v>3887</v>
      </c>
      <c r="G1255" t="s">
        <v>174</v>
      </c>
      <c r="H1255" t="s">
        <v>163</v>
      </c>
      <c r="I1255" t="s">
        <v>136</v>
      </c>
      <c r="J1255" t="s">
        <v>137</v>
      </c>
      <c r="K1255" t="s">
        <v>138</v>
      </c>
      <c r="L1255" t="s">
        <v>3888</v>
      </c>
      <c r="M1255" t="s">
        <v>3889</v>
      </c>
      <c r="N1255">
        <v>5.0155555549999997</v>
      </c>
      <c r="O1255">
        <v>1</v>
      </c>
      <c r="P1255">
        <v>2</v>
      </c>
      <c r="Q1255">
        <v>82</v>
      </c>
      <c r="R1255">
        <v>85</v>
      </c>
      <c r="S1255">
        <v>6</v>
      </c>
      <c r="T1255">
        <v>0</v>
      </c>
      <c r="U1255">
        <v>0</v>
      </c>
      <c r="V1255">
        <v>0</v>
      </c>
      <c r="W1255">
        <v>1.694542237248164</v>
      </c>
      <c r="X1255">
        <v>2.0403816665596715</v>
      </c>
      <c r="Y1255">
        <v>155.95398407592921</v>
      </c>
      <c r="Z1255">
        <v>212.27293140003027</v>
      </c>
      <c r="AA1255">
        <v>19.993980671022477</v>
      </c>
      <c r="AB1255">
        <v>0</v>
      </c>
      <c r="AC1255">
        <v>0</v>
      </c>
      <c r="AD1255">
        <v>0</v>
      </c>
      <c r="AE1255">
        <v>391.95582005078978</v>
      </c>
    </row>
    <row r="1256" spans="1:31" x14ac:dyDescent="0.25">
      <c r="A1256">
        <v>2229991</v>
      </c>
      <c r="B1256">
        <v>1</v>
      </c>
      <c r="C1256" t="s">
        <v>80</v>
      </c>
      <c r="D1256" t="s">
        <v>96</v>
      </c>
      <c r="E1256" t="s">
        <v>194</v>
      </c>
      <c r="F1256" t="s">
        <v>3890</v>
      </c>
      <c r="G1256" t="s">
        <v>390</v>
      </c>
      <c r="H1256" t="s">
        <v>135</v>
      </c>
      <c r="I1256" t="s">
        <v>136</v>
      </c>
      <c r="J1256" t="s">
        <v>137</v>
      </c>
      <c r="K1256" t="s">
        <v>138</v>
      </c>
      <c r="L1256" t="s">
        <v>3891</v>
      </c>
      <c r="M1256" t="s">
        <v>3892</v>
      </c>
      <c r="N1256">
        <v>2.5077777769999998</v>
      </c>
      <c r="O1256">
        <v>0</v>
      </c>
      <c r="P1256">
        <v>8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5.1584389426830874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5.1584389426830874</v>
      </c>
    </row>
    <row r="1257" spans="1:31" x14ac:dyDescent="0.25">
      <c r="A1257">
        <v>2230326</v>
      </c>
      <c r="B1257">
        <v>1</v>
      </c>
      <c r="C1257" t="s">
        <v>80</v>
      </c>
      <c r="D1257" t="s">
        <v>82</v>
      </c>
      <c r="E1257" t="s">
        <v>132</v>
      </c>
      <c r="F1257" t="s">
        <v>3893</v>
      </c>
      <c r="G1257" t="s">
        <v>148</v>
      </c>
      <c r="H1257" t="s">
        <v>135</v>
      </c>
      <c r="I1257" t="s">
        <v>136</v>
      </c>
      <c r="J1257" t="s">
        <v>137</v>
      </c>
      <c r="K1257" t="s">
        <v>138</v>
      </c>
      <c r="L1257" t="s">
        <v>3894</v>
      </c>
      <c r="M1257" t="s">
        <v>3895</v>
      </c>
      <c r="N1257">
        <v>1.6088888880000001</v>
      </c>
      <c r="O1257">
        <v>0</v>
      </c>
      <c r="P1257">
        <v>1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1.0413710383459134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1.0413710383459134</v>
      </c>
    </row>
    <row r="1258" spans="1:31" x14ac:dyDescent="0.25">
      <c r="A1258">
        <v>2230034</v>
      </c>
      <c r="B1258">
        <v>1</v>
      </c>
      <c r="C1258" t="s">
        <v>80</v>
      </c>
      <c r="D1258" t="s">
        <v>108</v>
      </c>
      <c r="E1258" t="s">
        <v>141</v>
      </c>
      <c r="F1258" t="s">
        <v>3896</v>
      </c>
      <c r="G1258" t="s">
        <v>134</v>
      </c>
      <c r="H1258" t="s">
        <v>135</v>
      </c>
      <c r="I1258" t="s">
        <v>136</v>
      </c>
      <c r="J1258" t="s">
        <v>137</v>
      </c>
      <c r="K1258" t="s">
        <v>138</v>
      </c>
      <c r="L1258" t="s">
        <v>3897</v>
      </c>
      <c r="M1258" t="s">
        <v>3898</v>
      </c>
      <c r="N1258">
        <v>1.0041666659999999</v>
      </c>
      <c r="O1258">
        <v>0</v>
      </c>
      <c r="P1258">
        <v>68</v>
      </c>
      <c r="Q1258">
        <v>0</v>
      </c>
      <c r="R1258">
        <v>12</v>
      </c>
      <c r="S1258">
        <v>0</v>
      </c>
      <c r="T1258">
        <v>8</v>
      </c>
      <c r="U1258">
        <v>0</v>
      </c>
      <c r="V1258">
        <v>0</v>
      </c>
      <c r="W1258">
        <v>0</v>
      </c>
      <c r="X1258">
        <v>8.0967094290832442</v>
      </c>
      <c r="Y1258">
        <v>0</v>
      </c>
      <c r="Z1258">
        <v>0.53759751725211002</v>
      </c>
      <c r="AA1258">
        <v>0</v>
      </c>
      <c r="AB1258">
        <v>2.6202042896072077</v>
      </c>
      <c r="AC1258">
        <v>0</v>
      </c>
      <c r="AD1258">
        <v>0</v>
      </c>
      <c r="AE1258">
        <v>11.254511235942562</v>
      </c>
    </row>
    <row r="1259" spans="1:31" x14ac:dyDescent="0.25">
      <c r="A1259">
        <v>2230203</v>
      </c>
      <c r="B1259">
        <v>1</v>
      </c>
      <c r="C1259" t="s">
        <v>80</v>
      </c>
      <c r="D1259" t="s">
        <v>105</v>
      </c>
      <c r="E1259" t="s">
        <v>132</v>
      </c>
      <c r="F1259" t="s">
        <v>3899</v>
      </c>
      <c r="G1259" t="s">
        <v>148</v>
      </c>
      <c r="H1259" t="s">
        <v>135</v>
      </c>
      <c r="I1259" t="s">
        <v>136</v>
      </c>
      <c r="J1259" t="s">
        <v>137</v>
      </c>
      <c r="K1259" t="s">
        <v>138</v>
      </c>
      <c r="L1259" t="s">
        <v>3900</v>
      </c>
      <c r="M1259" t="s">
        <v>3901</v>
      </c>
      <c r="N1259">
        <v>4.3783333329999996</v>
      </c>
      <c r="O1259">
        <v>0</v>
      </c>
      <c r="P1259">
        <v>1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0.47399698505250004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0.47399698505250004</v>
      </c>
    </row>
    <row r="1260" spans="1:31" x14ac:dyDescent="0.25">
      <c r="A1260">
        <v>2230303</v>
      </c>
      <c r="B1260">
        <v>1</v>
      </c>
      <c r="C1260" t="s">
        <v>80</v>
      </c>
      <c r="D1260" t="s">
        <v>84</v>
      </c>
      <c r="E1260" t="s">
        <v>132</v>
      </c>
      <c r="F1260" t="s">
        <v>3902</v>
      </c>
      <c r="G1260" t="s">
        <v>191</v>
      </c>
      <c r="H1260" t="s">
        <v>135</v>
      </c>
      <c r="I1260" t="s">
        <v>136</v>
      </c>
      <c r="J1260" t="s">
        <v>137</v>
      </c>
      <c r="K1260" t="s">
        <v>138</v>
      </c>
      <c r="L1260" t="s">
        <v>3903</v>
      </c>
      <c r="M1260" t="s">
        <v>3904</v>
      </c>
      <c r="N1260">
        <v>5.9072222219999997</v>
      </c>
      <c r="O1260">
        <v>0</v>
      </c>
      <c r="P1260">
        <v>5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12.410730862089157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12.410730862089157</v>
      </c>
    </row>
    <row r="1261" spans="1:31" x14ac:dyDescent="0.25">
      <c r="A1261">
        <v>2230744</v>
      </c>
      <c r="B1261">
        <v>1</v>
      </c>
      <c r="C1261" t="s">
        <v>80</v>
      </c>
      <c r="D1261" t="s">
        <v>83</v>
      </c>
      <c r="E1261" t="s">
        <v>194</v>
      </c>
      <c r="F1261" t="s">
        <v>1887</v>
      </c>
      <c r="G1261" t="s">
        <v>179</v>
      </c>
      <c r="H1261" t="s">
        <v>135</v>
      </c>
      <c r="I1261" t="s">
        <v>136</v>
      </c>
      <c r="J1261" t="s">
        <v>137</v>
      </c>
      <c r="K1261" t="s">
        <v>138</v>
      </c>
      <c r="L1261" t="s">
        <v>3905</v>
      </c>
      <c r="M1261" t="s">
        <v>3906</v>
      </c>
      <c r="N1261">
        <v>0.78722222200000003</v>
      </c>
      <c r="O1261">
        <v>0</v>
      </c>
      <c r="P1261">
        <v>131</v>
      </c>
      <c r="Q1261">
        <v>0</v>
      </c>
      <c r="R1261">
        <v>0</v>
      </c>
      <c r="S1261">
        <v>0</v>
      </c>
      <c r="T1261">
        <v>16</v>
      </c>
      <c r="U1261">
        <v>0</v>
      </c>
      <c r="V1261">
        <v>0</v>
      </c>
      <c r="W1261">
        <v>0</v>
      </c>
      <c r="X1261">
        <v>48.425483605482157</v>
      </c>
      <c r="Y1261">
        <v>0</v>
      </c>
      <c r="Z1261">
        <v>0</v>
      </c>
      <c r="AA1261">
        <v>0</v>
      </c>
      <c r="AB1261">
        <v>5.0765816589126338</v>
      </c>
      <c r="AC1261">
        <v>0</v>
      </c>
      <c r="AD1261">
        <v>0</v>
      </c>
      <c r="AE1261">
        <v>53.502065264394787</v>
      </c>
    </row>
    <row r="1262" spans="1:31" x14ac:dyDescent="0.25">
      <c r="A1262">
        <v>2230495</v>
      </c>
      <c r="B1262">
        <v>1</v>
      </c>
      <c r="C1262" t="s">
        <v>81</v>
      </c>
      <c r="D1262" t="s">
        <v>113</v>
      </c>
      <c r="E1262" t="s">
        <v>132</v>
      </c>
      <c r="F1262" t="s">
        <v>3907</v>
      </c>
      <c r="G1262" t="s">
        <v>148</v>
      </c>
      <c r="H1262" t="s">
        <v>135</v>
      </c>
      <c r="I1262" t="s">
        <v>136</v>
      </c>
      <c r="J1262" t="s">
        <v>137</v>
      </c>
      <c r="K1262" t="s">
        <v>138</v>
      </c>
      <c r="L1262" t="s">
        <v>3908</v>
      </c>
      <c r="M1262" t="s">
        <v>3909</v>
      </c>
      <c r="N1262">
        <v>2.8897222220000001</v>
      </c>
      <c r="O1262">
        <v>0</v>
      </c>
      <c r="P1262">
        <v>1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0.23967436133840891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0.23967436133840891</v>
      </c>
    </row>
    <row r="1263" spans="1:31" x14ac:dyDescent="0.25">
      <c r="A1263">
        <v>2230638</v>
      </c>
      <c r="B1263">
        <v>1</v>
      </c>
      <c r="C1263" t="s">
        <v>81</v>
      </c>
      <c r="D1263" t="s">
        <v>117</v>
      </c>
      <c r="E1263" t="s">
        <v>194</v>
      </c>
      <c r="F1263" t="s">
        <v>3910</v>
      </c>
      <c r="G1263" t="s">
        <v>179</v>
      </c>
      <c r="H1263" t="s">
        <v>135</v>
      </c>
      <c r="I1263" t="s">
        <v>136</v>
      </c>
      <c r="J1263" t="s">
        <v>137</v>
      </c>
      <c r="K1263" t="s">
        <v>138</v>
      </c>
      <c r="L1263" t="s">
        <v>3911</v>
      </c>
      <c r="M1263" t="s">
        <v>3912</v>
      </c>
      <c r="N1263">
        <v>1.4341666660000001</v>
      </c>
      <c r="O1263">
        <v>0</v>
      </c>
      <c r="P1263">
        <v>23</v>
      </c>
      <c r="Q1263">
        <v>0</v>
      </c>
      <c r="R1263">
        <v>0</v>
      </c>
      <c r="S1263">
        <v>0</v>
      </c>
      <c r="T1263">
        <v>1</v>
      </c>
      <c r="U1263">
        <v>0</v>
      </c>
      <c r="V1263">
        <v>0</v>
      </c>
      <c r="W1263">
        <v>0</v>
      </c>
      <c r="X1263">
        <v>5.3589355326704808</v>
      </c>
      <c r="Y1263">
        <v>0</v>
      </c>
      <c r="Z1263">
        <v>0</v>
      </c>
      <c r="AA1263">
        <v>0</v>
      </c>
      <c r="AB1263">
        <v>7.2201063697280007E-2</v>
      </c>
      <c r="AC1263">
        <v>0</v>
      </c>
      <c r="AD1263">
        <v>0</v>
      </c>
      <c r="AE1263">
        <v>5.4311365963677609</v>
      </c>
    </row>
    <row r="1264" spans="1:31" x14ac:dyDescent="0.25">
      <c r="A1264">
        <v>2230140</v>
      </c>
      <c r="B1264">
        <v>1</v>
      </c>
      <c r="C1264" t="s">
        <v>80</v>
      </c>
      <c r="D1264" t="s">
        <v>96</v>
      </c>
      <c r="E1264" t="s">
        <v>161</v>
      </c>
      <c r="F1264" t="s">
        <v>3913</v>
      </c>
      <c r="G1264" t="s">
        <v>1858</v>
      </c>
      <c r="H1264" t="s">
        <v>163</v>
      </c>
      <c r="I1264" t="s">
        <v>136</v>
      </c>
      <c r="J1264" t="s">
        <v>137</v>
      </c>
      <c r="K1264" t="s">
        <v>138</v>
      </c>
      <c r="L1264" t="s">
        <v>3914</v>
      </c>
      <c r="M1264" t="s">
        <v>3915</v>
      </c>
      <c r="N1264">
        <v>3.0388888879999998</v>
      </c>
      <c r="O1264">
        <v>3</v>
      </c>
      <c r="P1264">
        <v>726</v>
      </c>
      <c r="Q1264">
        <v>4</v>
      </c>
      <c r="R1264">
        <v>0</v>
      </c>
      <c r="S1264">
        <v>11</v>
      </c>
      <c r="T1264">
        <v>10</v>
      </c>
      <c r="U1264">
        <v>1</v>
      </c>
      <c r="V1264">
        <v>0</v>
      </c>
      <c r="W1264">
        <v>296.24082721950805</v>
      </c>
      <c r="X1264">
        <v>551.026203601612</v>
      </c>
      <c r="Y1264">
        <v>69.623059178172852</v>
      </c>
      <c r="Z1264">
        <v>0</v>
      </c>
      <c r="AA1264">
        <v>817.98136629287887</v>
      </c>
      <c r="AB1264">
        <v>57.752426636934864</v>
      </c>
      <c r="AC1264">
        <v>25.434597917838975</v>
      </c>
      <c r="AD1264">
        <v>0</v>
      </c>
      <c r="AE1264">
        <v>1818.0584808469457</v>
      </c>
    </row>
    <row r="1265" spans="1:31" x14ac:dyDescent="0.25">
      <c r="A1265">
        <v>2230532</v>
      </c>
      <c r="B1265">
        <v>1</v>
      </c>
      <c r="C1265" t="s">
        <v>80</v>
      </c>
      <c r="D1265" t="s">
        <v>96</v>
      </c>
      <c r="E1265" t="s">
        <v>273</v>
      </c>
      <c r="F1265" t="s">
        <v>3916</v>
      </c>
      <c r="G1265" t="s">
        <v>1963</v>
      </c>
      <c r="H1265" t="s">
        <v>163</v>
      </c>
      <c r="I1265" t="s">
        <v>136</v>
      </c>
      <c r="J1265" t="s">
        <v>137</v>
      </c>
      <c r="K1265" t="s">
        <v>138</v>
      </c>
      <c r="L1265" t="s">
        <v>3917</v>
      </c>
      <c r="M1265" t="s">
        <v>3918</v>
      </c>
      <c r="N1265">
        <v>2.028333333</v>
      </c>
      <c r="O1265">
        <v>0</v>
      </c>
      <c r="P1265">
        <v>300</v>
      </c>
      <c r="Q1265">
        <v>0</v>
      </c>
      <c r="R1265">
        <v>0</v>
      </c>
      <c r="S1265">
        <v>9</v>
      </c>
      <c r="T1265">
        <v>71</v>
      </c>
      <c r="U1265">
        <v>0</v>
      </c>
      <c r="V1265">
        <v>0</v>
      </c>
      <c r="W1265">
        <v>0</v>
      </c>
      <c r="X1265">
        <v>537.39431544032334</v>
      </c>
      <c r="Y1265">
        <v>0</v>
      </c>
      <c r="Z1265">
        <v>0</v>
      </c>
      <c r="AA1265">
        <v>742.94719690309466</v>
      </c>
      <c r="AB1265">
        <v>277.44184168906099</v>
      </c>
      <c r="AC1265">
        <v>0</v>
      </c>
      <c r="AD1265">
        <v>0</v>
      </c>
      <c r="AE1265">
        <v>1557.7833540324789</v>
      </c>
    </row>
    <row r="1266" spans="1:31" x14ac:dyDescent="0.25">
      <c r="A1266">
        <v>2229891</v>
      </c>
      <c r="B1266">
        <v>1</v>
      </c>
      <c r="C1266" t="s">
        <v>80</v>
      </c>
      <c r="D1266" t="s">
        <v>90</v>
      </c>
      <c r="E1266" t="s">
        <v>132</v>
      </c>
      <c r="F1266" t="s">
        <v>3919</v>
      </c>
      <c r="G1266" t="s">
        <v>148</v>
      </c>
      <c r="H1266" t="s">
        <v>135</v>
      </c>
      <c r="I1266" t="s">
        <v>136</v>
      </c>
      <c r="J1266" t="s">
        <v>137</v>
      </c>
      <c r="K1266" t="s">
        <v>138</v>
      </c>
      <c r="L1266" t="s">
        <v>3920</v>
      </c>
      <c r="M1266" t="s">
        <v>3921</v>
      </c>
      <c r="N1266">
        <v>2.448611111</v>
      </c>
      <c r="O1266">
        <v>0</v>
      </c>
      <c r="P1266">
        <v>3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9.2985281899999998E-4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9.2985281899999998E-4</v>
      </c>
    </row>
    <row r="1267" spans="1:31" x14ac:dyDescent="0.25">
      <c r="A1267">
        <v>2230681</v>
      </c>
      <c r="B1267">
        <v>1</v>
      </c>
      <c r="C1267" t="s">
        <v>80</v>
      </c>
      <c r="D1267" t="s">
        <v>85</v>
      </c>
      <c r="E1267" t="s">
        <v>177</v>
      </c>
      <c r="F1267" t="s">
        <v>3922</v>
      </c>
      <c r="G1267" t="s">
        <v>191</v>
      </c>
      <c r="H1267" t="s">
        <v>135</v>
      </c>
      <c r="I1267" t="s">
        <v>136</v>
      </c>
      <c r="J1267" t="s">
        <v>137</v>
      </c>
      <c r="K1267" t="s">
        <v>138</v>
      </c>
      <c r="L1267" t="s">
        <v>3923</v>
      </c>
      <c r="M1267" t="s">
        <v>3924</v>
      </c>
      <c r="N1267">
        <v>4.2472222220000004</v>
      </c>
      <c r="O1267">
        <v>0</v>
      </c>
      <c r="P1267">
        <v>36</v>
      </c>
      <c r="Q1267">
        <v>0</v>
      </c>
      <c r="R1267">
        <v>0</v>
      </c>
      <c r="S1267">
        <v>0</v>
      </c>
      <c r="T1267">
        <v>22</v>
      </c>
      <c r="U1267">
        <v>0</v>
      </c>
      <c r="V1267">
        <v>0</v>
      </c>
      <c r="W1267">
        <v>0</v>
      </c>
      <c r="X1267">
        <v>49.163628883025481</v>
      </c>
      <c r="Y1267">
        <v>0</v>
      </c>
      <c r="Z1267">
        <v>0</v>
      </c>
      <c r="AA1267">
        <v>0</v>
      </c>
      <c r="AB1267">
        <v>25.49816549596429</v>
      </c>
      <c r="AC1267">
        <v>0</v>
      </c>
      <c r="AD1267">
        <v>0</v>
      </c>
      <c r="AE1267">
        <v>74.661794378989768</v>
      </c>
    </row>
    <row r="1268" spans="1:31" x14ac:dyDescent="0.25">
      <c r="A1268">
        <v>2230389</v>
      </c>
      <c r="B1268">
        <v>1</v>
      </c>
      <c r="C1268" t="s">
        <v>80</v>
      </c>
      <c r="D1268" t="s">
        <v>109</v>
      </c>
      <c r="E1268" t="s">
        <v>132</v>
      </c>
      <c r="F1268" t="s">
        <v>3925</v>
      </c>
      <c r="G1268" t="s">
        <v>148</v>
      </c>
      <c r="H1268" t="s">
        <v>135</v>
      </c>
      <c r="I1268" t="s">
        <v>136</v>
      </c>
      <c r="J1268" t="s">
        <v>137</v>
      </c>
      <c r="K1268" t="s">
        <v>138</v>
      </c>
      <c r="L1268" t="s">
        <v>3926</v>
      </c>
      <c r="M1268" t="s">
        <v>3927</v>
      </c>
      <c r="N1268">
        <v>2.4175</v>
      </c>
      <c r="O1268">
        <v>0</v>
      </c>
      <c r="P1268">
        <v>1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3.1180647789199999E-3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3.1180647789199999E-3</v>
      </c>
    </row>
    <row r="1269" spans="1:31" x14ac:dyDescent="0.25">
      <c r="A1269">
        <v>2230595</v>
      </c>
      <c r="B1269">
        <v>1</v>
      </c>
      <c r="C1269" t="s">
        <v>80</v>
      </c>
      <c r="D1269" t="s">
        <v>97</v>
      </c>
      <c r="E1269" t="s">
        <v>273</v>
      </c>
      <c r="F1269" t="s">
        <v>3928</v>
      </c>
      <c r="G1269" t="s">
        <v>174</v>
      </c>
      <c r="H1269" t="s">
        <v>163</v>
      </c>
      <c r="I1269" t="s">
        <v>136</v>
      </c>
      <c r="J1269" t="s">
        <v>137</v>
      </c>
      <c r="K1269" t="s">
        <v>138</v>
      </c>
      <c r="L1269" t="s">
        <v>3929</v>
      </c>
      <c r="M1269" t="s">
        <v>3930</v>
      </c>
      <c r="N1269">
        <v>0.101944444</v>
      </c>
      <c r="O1269">
        <v>13</v>
      </c>
      <c r="P1269">
        <v>1598</v>
      </c>
      <c r="Q1269">
        <v>21</v>
      </c>
      <c r="R1269">
        <v>523</v>
      </c>
      <c r="S1269">
        <v>40</v>
      </c>
      <c r="T1269">
        <v>333</v>
      </c>
      <c r="U1269">
        <v>3</v>
      </c>
      <c r="V1269">
        <v>1</v>
      </c>
      <c r="W1269">
        <v>139.97559358008803</v>
      </c>
      <c r="X1269">
        <v>110.82155044482136</v>
      </c>
      <c r="Y1269">
        <v>52.194892534359099</v>
      </c>
      <c r="Z1269">
        <v>23.522288875606371</v>
      </c>
      <c r="AA1269">
        <v>49.92699444180176</v>
      </c>
      <c r="AB1269">
        <v>27.654384772874199</v>
      </c>
      <c r="AC1269">
        <v>1.6200409729179046</v>
      </c>
      <c r="AD1269">
        <v>0</v>
      </c>
      <c r="AE1269">
        <v>405.71574562246872</v>
      </c>
    </row>
    <row r="1270" spans="1:31" x14ac:dyDescent="0.25">
      <c r="A1270">
        <v>2229954</v>
      </c>
      <c r="B1270">
        <v>1</v>
      </c>
      <c r="C1270" t="s">
        <v>81</v>
      </c>
      <c r="D1270" t="s">
        <v>127</v>
      </c>
      <c r="E1270" t="s">
        <v>182</v>
      </c>
      <c r="F1270" t="s">
        <v>3931</v>
      </c>
      <c r="G1270" t="s">
        <v>174</v>
      </c>
      <c r="H1270" t="s">
        <v>163</v>
      </c>
      <c r="I1270" t="s">
        <v>136</v>
      </c>
      <c r="J1270" t="s">
        <v>137</v>
      </c>
      <c r="K1270" t="s">
        <v>138</v>
      </c>
      <c r="L1270" t="s">
        <v>3932</v>
      </c>
      <c r="M1270" t="s">
        <v>3933</v>
      </c>
      <c r="N1270">
        <v>1.1569444440000001</v>
      </c>
      <c r="O1270">
        <v>1</v>
      </c>
      <c r="P1270">
        <v>442</v>
      </c>
      <c r="Q1270">
        <v>139</v>
      </c>
      <c r="R1270">
        <v>82</v>
      </c>
      <c r="S1270">
        <v>10</v>
      </c>
      <c r="T1270">
        <v>60</v>
      </c>
      <c r="U1270">
        <v>0</v>
      </c>
      <c r="V1270">
        <v>1</v>
      </c>
      <c r="W1270">
        <v>0.32211748661545558</v>
      </c>
      <c r="X1270">
        <v>129.71805270783196</v>
      </c>
      <c r="Y1270">
        <v>99.958350433141078</v>
      </c>
      <c r="Z1270">
        <v>20.733657359775041</v>
      </c>
      <c r="AA1270">
        <v>61.086061427305928</v>
      </c>
      <c r="AB1270">
        <v>21.941575604491771</v>
      </c>
      <c r="AC1270">
        <v>0</v>
      </c>
      <c r="AD1270">
        <v>5.0893388212837021</v>
      </c>
      <c r="AE1270">
        <v>338.84915384044496</v>
      </c>
    </row>
    <row r="1271" spans="1:31" x14ac:dyDescent="0.25">
      <c r="A1271">
        <v>2230618</v>
      </c>
      <c r="B1271">
        <v>1</v>
      </c>
      <c r="C1271" t="s">
        <v>80</v>
      </c>
      <c r="D1271" t="s">
        <v>107</v>
      </c>
      <c r="E1271" t="s">
        <v>141</v>
      </c>
      <c r="F1271" t="s">
        <v>3934</v>
      </c>
      <c r="G1271" t="s">
        <v>187</v>
      </c>
      <c r="H1271" t="s">
        <v>135</v>
      </c>
      <c r="I1271" t="s">
        <v>136</v>
      </c>
      <c r="J1271" t="s">
        <v>137</v>
      </c>
      <c r="K1271" t="s">
        <v>138</v>
      </c>
      <c r="L1271" t="s">
        <v>3935</v>
      </c>
      <c r="M1271" t="s">
        <v>3936</v>
      </c>
      <c r="N1271">
        <v>2.244722222</v>
      </c>
      <c r="O1271">
        <v>0</v>
      </c>
      <c r="P1271">
        <v>57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20.498781723497377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20.498781723497377</v>
      </c>
    </row>
    <row r="1272" spans="1:31" x14ac:dyDescent="0.25">
      <c r="A1272">
        <v>2230286</v>
      </c>
      <c r="B1272">
        <v>1</v>
      </c>
      <c r="C1272" t="s">
        <v>81</v>
      </c>
      <c r="D1272" t="s">
        <v>112</v>
      </c>
      <c r="E1272" t="s">
        <v>132</v>
      </c>
      <c r="F1272" t="s">
        <v>3937</v>
      </c>
      <c r="G1272" t="s">
        <v>148</v>
      </c>
      <c r="H1272" t="s">
        <v>135</v>
      </c>
      <c r="I1272" t="s">
        <v>136</v>
      </c>
      <c r="J1272" t="s">
        <v>137</v>
      </c>
      <c r="K1272" t="s">
        <v>138</v>
      </c>
      <c r="L1272" t="s">
        <v>3938</v>
      </c>
      <c r="M1272" t="s">
        <v>3939</v>
      </c>
      <c r="N1272">
        <v>3.9816666660000002</v>
      </c>
      <c r="O1272">
        <v>0</v>
      </c>
      <c r="P1272">
        <v>1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0.53704212033052001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0.53704212033052001</v>
      </c>
    </row>
    <row r="1273" spans="1:31" x14ac:dyDescent="0.25">
      <c r="A1273">
        <v>2230100</v>
      </c>
      <c r="B1273">
        <v>1</v>
      </c>
      <c r="C1273" t="s">
        <v>80</v>
      </c>
      <c r="D1273" t="s">
        <v>106</v>
      </c>
      <c r="E1273" t="s">
        <v>177</v>
      </c>
      <c r="F1273" t="s">
        <v>3940</v>
      </c>
      <c r="G1273" t="s">
        <v>179</v>
      </c>
      <c r="H1273" t="s">
        <v>135</v>
      </c>
      <c r="I1273" t="s">
        <v>136</v>
      </c>
      <c r="J1273" t="s">
        <v>137</v>
      </c>
      <c r="K1273" t="s">
        <v>138</v>
      </c>
      <c r="L1273" t="s">
        <v>3941</v>
      </c>
      <c r="M1273" t="s">
        <v>3942</v>
      </c>
      <c r="N1273">
        <v>0.86555555500000003</v>
      </c>
      <c r="O1273">
        <v>0</v>
      </c>
      <c r="P1273">
        <v>61</v>
      </c>
      <c r="Q1273">
        <v>0</v>
      </c>
      <c r="R1273">
        <v>0</v>
      </c>
      <c r="S1273">
        <v>0</v>
      </c>
      <c r="T1273">
        <v>3</v>
      </c>
      <c r="U1273">
        <v>0</v>
      </c>
      <c r="V1273">
        <v>0</v>
      </c>
      <c r="W1273">
        <v>0</v>
      </c>
      <c r="X1273">
        <v>14.951998535289855</v>
      </c>
      <c r="Y1273">
        <v>0</v>
      </c>
      <c r="Z1273">
        <v>0</v>
      </c>
      <c r="AA1273">
        <v>0</v>
      </c>
      <c r="AB1273">
        <v>8.1164826279129603</v>
      </c>
      <c r="AC1273">
        <v>0</v>
      </c>
      <c r="AD1273">
        <v>0</v>
      </c>
      <c r="AE1273">
        <v>23.068481163202815</v>
      </c>
    </row>
    <row r="1274" spans="1:31" x14ac:dyDescent="0.25">
      <c r="A1274">
        <v>2230641</v>
      </c>
      <c r="B1274">
        <v>1</v>
      </c>
      <c r="C1274" t="s">
        <v>80</v>
      </c>
      <c r="D1274" t="s">
        <v>94</v>
      </c>
      <c r="E1274" t="s">
        <v>182</v>
      </c>
      <c r="F1274" t="s">
        <v>3943</v>
      </c>
      <c r="G1274" t="s">
        <v>1027</v>
      </c>
      <c r="H1274" t="s">
        <v>163</v>
      </c>
      <c r="I1274" t="s">
        <v>136</v>
      </c>
      <c r="J1274" t="s">
        <v>137</v>
      </c>
      <c r="K1274" t="s">
        <v>138</v>
      </c>
      <c r="L1274" t="s">
        <v>3944</v>
      </c>
      <c r="M1274" t="s">
        <v>3945</v>
      </c>
      <c r="N1274">
        <v>1.7052777770000001</v>
      </c>
      <c r="O1274">
        <v>0</v>
      </c>
      <c r="P1274">
        <v>1</v>
      </c>
      <c r="Q1274">
        <v>3</v>
      </c>
      <c r="R1274">
        <v>0</v>
      </c>
      <c r="S1274">
        <v>1</v>
      </c>
      <c r="T1274">
        <v>0</v>
      </c>
      <c r="U1274">
        <v>2</v>
      </c>
      <c r="V1274">
        <v>0</v>
      </c>
      <c r="W1274">
        <v>0</v>
      </c>
      <c r="X1274">
        <v>0</v>
      </c>
      <c r="Y1274">
        <v>0.78889956418462781</v>
      </c>
      <c r="Z1274">
        <v>0</v>
      </c>
      <c r="AA1274">
        <v>1.8728270671516527</v>
      </c>
      <c r="AB1274">
        <v>0</v>
      </c>
      <c r="AC1274">
        <v>157.3744736047523</v>
      </c>
      <c r="AD1274">
        <v>0</v>
      </c>
      <c r="AE1274">
        <v>160.03620023608858</v>
      </c>
    </row>
    <row r="1275" spans="1:31" x14ac:dyDescent="0.25">
      <c r="A1275">
        <v>2230077</v>
      </c>
      <c r="B1275">
        <v>1</v>
      </c>
      <c r="C1275" t="s">
        <v>80</v>
      </c>
      <c r="D1275" t="s">
        <v>95</v>
      </c>
      <c r="E1275" t="s">
        <v>194</v>
      </c>
      <c r="F1275" t="s">
        <v>3946</v>
      </c>
      <c r="G1275" t="s">
        <v>134</v>
      </c>
      <c r="H1275" t="s">
        <v>135</v>
      </c>
      <c r="I1275" t="s">
        <v>136</v>
      </c>
      <c r="J1275" t="s">
        <v>137</v>
      </c>
      <c r="K1275" t="s">
        <v>138</v>
      </c>
      <c r="L1275" t="s">
        <v>3947</v>
      </c>
      <c r="M1275" t="s">
        <v>3948</v>
      </c>
      <c r="N1275">
        <v>0.33083333300000001</v>
      </c>
      <c r="O1275">
        <v>0</v>
      </c>
      <c r="P1275">
        <v>31</v>
      </c>
      <c r="Q1275">
        <v>0</v>
      </c>
      <c r="R1275">
        <v>0</v>
      </c>
      <c r="S1275">
        <v>0</v>
      </c>
      <c r="T1275">
        <v>2</v>
      </c>
      <c r="U1275">
        <v>0</v>
      </c>
      <c r="V1275">
        <v>0</v>
      </c>
      <c r="W1275">
        <v>0</v>
      </c>
      <c r="X1275">
        <v>4.3406995028191897</v>
      </c>
      <c r="Y1275">
        <v>0</v>
      </c>
      <c r="Z1275">
        <v>0</v>
      </c>
      <c r="AA1275">
        <v>0</v>
      </c>
      <c r="AB1275">
        <v>0.14112398568855999</v>
      </c>
      <c r="AC1275">
        <v>0</v>
      </c>
      <c r="AD1275">
        <v>0</v>
      </c>
      <c r="AE1275">
        <v>4.4818234885077501</v>
      </c>
    </row>
    <row r="1276" spans="1:31" x14ac:dyDescent="0.25">
      <c r="A1276">
        <v>2230054</v>
      </c>
      <c r="B1276">
        <v>1</v>
      </c>
      <c r="C1276" t="s">
        <v>80</v>
      </c>
      <c r="D1276" t="s">
        <v>104</v>
      </c>
      <c r="E1276" t="s">
        <v>132</v>
      </c>
      <c r="F1276" t="s">
        <v>3949</v>
      </c>
      <c r="G1276" t="s">
        <v>191</v>
      </c>
      <c r="H1276" t="s">
        <v>135</v>
      </c>
      <c r="I1276" t="s">
        <v>136</v>
      </c>
      <c r="J1276" t="s">
        <v>137</v>
      </c>
      <c r="K1276" t="s">
        <v>138</v>
      </c>
      <c r="L1276" t="s">
        <v>3950</v>
      </c>
      <c r="M1276" t="s">
        <v>3951</v>
      </c>
      <c r="N1276">
        <v>2.0888888880000001</v>
      </c>
      <c r="O1276">
        <v>0</v>
      </c>
      <c r="P1276">
        <v>5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1.9123009773245001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1.9123009773245001</v>
      </c>
    </row>
    <row r="1277" spans="1:31" x14ac:dyDescent="0.25">
      <c r="A1277">
        <v>2230163</v>
      </c>
      <c r="B1277">
        <v>1</v>
      </c>
      <c r="C1277" t="s">
        <v>80</v>
      </c>
      <c r="D1277" t="s">
        <v>92</v>
      </c>
      <c r="E1277" t="s">
        <v>194</v>
      </c>
      <c r="F1277" t="s">
        <v>3952</v>
      </c>
      <c r="G1277" t="s">
        <v>179</v>
      </c>
      <c r="H1277" t="s">
        <v>135</v>
      </c>
      <c r="I1277" t="s">
        <v>136</v>
      </c>
      <c r="J1277" t="s">
        <v>137</v>
      </c>
      <c r="K1277" t="s">
        <v>138</v>
      </c>
      <c r="L1277" t="s">
        <v>3953</v>
      </c>
      <c r="M1277" t="s">
        <v>3954</v>
      </c>
      <c r="N1277">
        <v>2.2222222220000001</v>
      </c>
      <c r="O1277">
        <v>0</v>
      </c>
      <c r="P1277">
        <v>2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0.20097185465280001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0.20097185465280001</v>
      </c>
    </row>
    <row r="1278" spans="1:31" x14ac:dyDescent="0.25">
      <c r="A1278">
        <v>2230472</v>
      </c>
      <c r="B1278">
        <v>1</v>
      </c>
      <c r="C1278" t="s">
        <v>80</v>
      </c>
      <c r="D1278" t="s">
        <v>96</v>
      </c>
      <c r="E1278" t="s">
        <v>194</v>
      </c>
      <c r="F1278" t="s">
        <v>3955</v>
      </c>
      <c r="G1278" t="s">
        <v>179</v>
      </c>
      <c r="H1278" t="s">
        <v>135</v>
      </c>
      <c r="I1278" t="s">
        <v>136</v>
      </c>
      <c r="J1278" t="s">
        <v>137</v>
      </c>
      <c r="K1278" t="s">
        <v>138</v>
      </c>
      <c r="L1278" t="s">
        <v>3956</v>
      </c>
      <c r="M1278" t="s">
        <v>3957</v>
      </c>
      <c r="N1278">
        <v>2.6177777770000001</v>
      </c>
      <c r="O1278">
        <v>0</v>
      </c>
      <c r="P1278">
        <v>161</v>
      </c>
      <c r="Q1278">
        <v>0</v>
      </c>
      <c r="R1278">
        <v>0</v>
      </c>
      <c r="S1278">
        <v>0</v>
      </c>
      <c r="T1278">
        <v>5</v>
      </c>
      <c r="U1278">
        <v>0</v>
      </c>
      <c r="V1278">
        <v>0</v>
      </c>
      <c r="W1278">
        <v>0</v>
      </c>
      <c r="X1278">
        <v>226.45701259005583</v>
      </c>
      <c r="Y1278">
        <v>0</v>
      </c>
      <c r="Z1278">
        <v>0</v>
      </c>
      <c r="AA1278">
        <v>0</v>
      </c>
      <c r="AB1278">
        <v>9.5169641300550598</v>
      </c>
      <c r="AC1278">
        <v>0</v>
      </c>
      <c r="AD1278">
        <v>0</v>
      </c>
      <c r="AE1278">
        <v>235.9739767201109</v>
      </c>
    </row>
    <row r="1279" spans="1:31" x14ac:dyDescent="0.25">
      <c r="A1279">
        <v>2230601</v>
      </c>
      <c r="B1279">
        <v>1</v>
      </c>
      <c r="C1279" t="s">
        <v>80</v>
      </c>
      <c r="D1279" t="s">
        <v>97</v>
      </c>
      <c r="E1279" t="s">
        <v>161</v>
      </c>
      <c r="F1279" t="s">
        <v>3958</v>
      </c>
      <c r="G1279" t="s">
        <v>174</v>
      </c>
      <c r="H1279" t="s">
        <v>163</v>
      </c>
      <c r="I1279" t="s">
        <v>136</v>
      </c>
      <c r="J1279" t="s">
        <v>137</v>
      </c>
      <c r="K1279" t="s">
        <v>138</v>
      </c>
      <c r="L1279" t="s">
        <v>3959</v>
      </c>
      <c r="M1279" t="s">
        <v>3960</v>
      </c>
      <c r="N1279">
        <v>1.273055555</v>
      </c>
      <c r="O1279">
        <v>3</v>
      </c>
      <c r="P1279">
        <v>3965</v>
      </c>
      <c r="Q1279">
        <v>2</v>
      </c>
      <c r="R1279">
        <v>285</v>
      </c>
      <c r="S1279">
        <v>9</v>
      </c>
      <c r="T1279">
        <v>508</v>
      </c>
      <c r="U1279">
        <v>0</v>
      </c>
      <c r="V1279">
        <v>1</v>
      </c>
      <c r="W1279">
        <v>37.963198015736097</v>
      </c>
      <c r="X1279">
        <v>3172.8524879703791</v>
      </c>
      <c r="Y1279">
        <v>1.0217928839848722</v>
      </c>
      <c r="Z1279">
        <v>127.69459275027978</v>
      </c>
      <c r="AA1279">
        <v>96.605434490682057</v>
      </c>
      <c r="AB1279">
        <v>510.0760724929728</v>
      </c>
      <c r="AC1279">
        <v>0</v>
      </c>
      <c r="AD1279">
        <v>2.082145383195352</v>
      </c>
      <c r="AE1279">
        <v>3948.2957239872298</v>
      </c>
    </row>
    <row r="1280" spans="1:31" x14ac:dyDescent="0.25">
      <c r="A1280">
        <v>2229971</v>
      </c>
      <c r="B1280">
        <v>1</v>
      </c>
      <c r="C1280" t="s">
        <v>81</v>
      </c>
      <c r="D1280" t="s">
        <v>127</v>
      </c>
      <c r="E1280" t="s">
        <v>132</v>
      </c>
      <c r="F1280" t="s">
        <v>3961</v>
      </c>
      <c r="G1280" t="s">
        <v>170</v>
      </c>
      <c r="H1280" t="s">
        <v>135</v>
      </c>
      <c r="I1280" t="s">
        <v>136</v>
      </c>
      <c r="J1280" t="s">
        <v>137</v>
      </c>
      <c r="K1280" t="s">
        <v>138</v>
      </c>
      <c r="L1280" t="s">
        <v>3962</v>
      </c>
      <c r="M1280" t="s">
        <v>3963</v>
      </c>
      <c r="N1280">
        <v>0.76416666600000005</v>
      </c>
      <c r="O1280">
        <v>0</v>
      </c>
      <c r="P1280">
        <v>6</v>
      </c>
      <c r="Q1280">
        <v>0</v>
      </c>
      <c r="R1280">
        <v>0</v>
      </c>
      <c r="S1280">
        <v>0</v>
      </c>
      <c r="T1280">
        <v>1</v>
      </c>
      <c r="U1280">
        <v>0</v>
      </c>
      <c r="V1280">
        <v>0</v>
      </c>
      <c r="W1280">
        <v>0</v>
      </c>
      <c r="X1280">
        <v>1.8308117948085005</v>
      </c>
      <c r="Y1280">
        <v>0</v>
      </c>
      <c r="Z1280">
        <v>0</v>
      </c>
      <c r="AA1280">
        <v>0</v>
      </c>
      <c r="AB1280">
        <v>0.51876770896568336</v>
      </c>
      <c r="AC1280">
        <v>0</v>
      </c>
      <c r="AD1280">
        <v>0</v>
      </c>
      <c r="AE1280">
        <v>2.349579503774184</v>
      </c>
    </row>
    <row r="1281" spans="1:31" x14ac:dyDescent="0.25">
      <c r="A1281">
        <v>2230323</v>
      </c>
      <c r="B1281">
        <v>1</v>
      </c>
      <c r="C1281" t="s">
        <v>81</v>
      </c>
      <c r="D1281" t="s">
        <v>119</v>
      </c>
      <c r="E1281" t="s">
        <v>273</v>
      </c>
      <c r="F1281" t="s">
        <v>3964</v>
      </c>
      <c r="G1281" t="s">
        <v>284</v>
      </c>
      <c r="H1281" t="s">
        <v>163</v>
      </c>
      <c r="I1281" t="s">
        <v>136</v>
      </c>
      <c r="J1281" t="s">
        <v>137</v>
      </c>
      <c r="K1281" t="s">
        <v>138</v>
      </c>
      <c r="L1281" t="s">
        <v>3965</v>
      </c>
      <c r="M1281" t="s">
        <v>3966</v>
      </c>
      <c r="N1281">
        <v>1.0125</v>
      </c>
      <c r="O1281">
        <v>0</v>
      </c>
      <c r="P1281">
        <v>512</v>
      </c>
      <c r="Q1281">
        <v>54</v>
      </c>
      <c r="R1281">
        <v>119</v>
      </c>
      <c r="S1281">
        <v>4</v>
      </c>
      <c r="T1281">
        <v>19</v>
      </c>
      <c r="U1281">
        <v>2</v>
      </c>
      <c r="V1281">
        <v>0</v>
      </c>
      <c r="W1281">
        <v>0</v>
      </c>
      <c r="X1281">
        <v>72.875942294458881</v>
      </c>
      <c r="Y1281">
        <v>23.655887825438924</v>
      </c>
      <c r="Z1281">
        <v>114.28229652892435</v>
      </c>
      <c r="AA1281">
        <v>21.576888817156252</v>
      </c>
      <c r="AB1281">
        <v>16.535749515287101</v>
      </c>
      <c r="AC1281">
        <v>11.944778243251001</v>
      </c>
      <c r="AD1281">
        <v>0</v>
      </c>
      <c r="AE1281">
        <v>260.87154322451653</v>
      </c>
    </row>
    <row r="1282" spans="1:31" x14ac:dyDescent="0.25">
      <c r="A1282">
        <v>2230037</v>
      </c>
      <c r="B1282">
        <v>1</v>
      </c>
      <c r="C1282" t="s">
        <v>80</v>
      </c>
      <c r="D1282" t="s">
        <v>93</v>
      </c>
      <c r="E1282" t="s">
        <v>141</v>
      </c>
      <c r="F1282" t="s">
        <v>3967</v>
      </c>
      <c r="G1282" t="s">
        <v>134</v>
      </c>
      <c r="H1282" t="s">
        <v>135</v>
      </c>
      <c r="I1282" t="s">
        <v>136</v>
      </c>
      <c r="J1282" t="s">
        <v>137</v>
      </c>
      <c r="K1282" t="s">
        <v>138</v>
      </c>
      <c r="L1282" t="s">
        <v>3968</v>
      </c>
      <c r="M1282" t="s">
        <v>3969</v>
      </c>
      <c r="N1282">
        <v>1.0794444439999999</v>
      </c>
      <c r="O1282">
        <v>0</v>
      </c>
      <c r="P1282">
        <v>376</v>
      </c>
      <c r="Q1282">
        <v>0</v>
      </c>
      <c r="R1282">
        <v>1</v>
      </c>
      <c r="S1282">
        <v>0</v>
      </c>
      <c r="T1282">
        <v>19</v>
      </c>
      <c r="U1282">
        <v>0</v>
      </c>
      <c r="V1282">
        <v>0</v>
      </c>
      <c r="W1282">
        <v>0</v>
      </c>
      <c r="X1282">
        <v>107.59118357440505</v>
      </c>
      <c r="Y1282">
        <v>0</v>
      </c>
      <c r="Z1282">
        <v>0</v>
      </c>
      <c r="AA1282">
        <v>0</v>
      </c>
      <c r="AB1282">
        <v>16.150898108271914</v>
      </c>
      <c r="AC1282">
        <v>0</v>
      </c>
      <c r="AD1282">
        <v>0</v>
      </c>
      <c r="AE1282">
        <v>123.74208168267697</v>
      </c>
    </row>
    <row r="1283" spans="1:31" x14ac:dyDescent="0.25">
      <c r="A1283">
        <v>2230372</v>
      </c>
      <c r="B1283">
        <v>1</v>
      </c>
      <c r="C1283" t="s">
        <v>80</v>
      </c>
      <c r="D1283" t="s">
        <v>83</v>
      </c>
      <c r="E1283" t="s">
        <v>132</v>
      </c>
      <c r="F1283" t="s">
        <v>3970</v>
      </c>
      <c r="G1283" t="s">
        <v>191</v>
      </c>
      <c r="H1283" t="s">
        <v>135</v>
      </c>
      <c r="I1283" t="s">
        <v>136</v>
      </c>
      <c r="J1283" t="s">
        <v>137</v>
      </c>
      <c r="K1283" t="s">
        <v>138</v>
      </c>
      <c r="L1283" t="s">
        <v>3971</v>
      </c>
      <c r="M1283" t="s">
        <v>3972</v>
      </c>
      <c r="N1283">
        <v>0.91972222199999998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1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7.9338912449631342</v>
      </c>
      <c r="AC1283">
        <v>0</v>
      </c>
      <c r="AD1283">
        <v>0</v>
      </c>
      <c r="AE1283">
        <v>7.9338912449631342</v>
      </c>
    </row>
    <row r="1284" spans="1:31" x14ac:dyDescent="0.25">
      <c r="A1284">
        <v>2230704</v>
      </c>
      <c r="B1284">
        <v>1</v>
      </c>
      <c r="C1284" t="s">
        <v>80</v>
      </c>
      <c r="D1284" t="s">
        <v>83</v>
      </c>
      <c r="E1284" t="s">
        <v>141</v>
      </c>
      <c r="F1284" t="s">
        <v>3973</v>
      </c>
      <c r="G1284" t="s">
        <v>390</v>
      </c>
      <c r="H1284" t="s">
        <v>135</v>
      </c>
      <c r="I1284" t="s">
        <v>136</v>
      </c>
      <c r="J1284" t="s">
        <v>137</v>
      </c>
      <c r="K1284" t="s">
        <v>138</v>
      </c>
      <c r="L1284" t="s">
        <v>3974</v>
      </c>
      <c r="M1284" t="s">
        <v>3975</v>
      </c>
      <c r="N1284">
        <v>3.009166666</v>
      </c>
      <c r="O1284">
        <v>0</v>
      </c>
      <c r="P1284">
        <v>3</v>
      </c>
      <c r="Q1284">
        <v>0</v>
      </c>
      <c r="R1284">
        <v>0</v>
      </c>
      <c r="S1284">
        <v>0</v>
      </c>
      <c r="T1284">
        <v>17</v>
      </c>
      <c r="U1284">
        <v>0</v>
      </c>
      <c r="V1284">
        <v>1</v>
      </c>
      <c r="W1284">
        <v>0</v>
      </c>
      <c r="X1284">
        <v>4.1757307683342226</v>
      </c>
      <c r="Y1284">
        <v>0</v>
      </c>
      <c r="Z1284">
        <v>0</v>
      </c>
      <c r="AA1284">
        <v>0</v>
      </c>
      <c r="AB1284">
        <v>45.817487735103867</v>
      </c>
      <c r="AC1284">
        <v>0</v>
      </c>
      <c r="AD1284">
        <v>11.710037484097803</v>
      </c>
      <c r="AE1284">
        <v>61.70325598753589</v>
      </c>
    </row>
    <row r="1285" spans="1:31" x14ac:dyDescent="0.25">
      <c r="A1285">
        <v>2230678</v>
      </c>
      <c r="B1285">
        <v>1</v>
      </c>
      <c r="C1285" t="s">
        <v>80</v>
      </c>
      <c r="D1285" t="s">
        <v>94</v>
      </c>
      <c r="E1285" t="s">
        <v>273</v>
      </c>
      <c r="F1285" t="s">
        <v>3976</v>
      </c>
      <c r="G1285" t="s">
        <v>174</v>
      </c>
      <c r="H1285" t="s">
        <v>163</v>
      </c>
      <c r="I1285" t="s">
        <v>261</v>
      </c>
      <c r="J1285" t="s">
        <v>137</v>
      </c>
      <c r="K1285" t="s">
        <v>138</v>
      </c>
      <c r="L1285" t="s">
        <v>1832</v>
      </c>
      <c r="M1285" t="s">
        <v>3977</v>
      </c>
      <c r="N1285">
        <v>1.3888888E-2</v>
      </c>
      <c r="O1285">
        <v>8</v>
      </c>
      <c r="P1285">
        <v>3447</v>
      </c>
      <c r="Q1285">
        <v>79</v>
      </c>
      <c r="R1285">
        <v>435</v>
      </c>
      <c r="S1285">
        <v>34</v>
      </c>
      <c r="T1285">
        <v>329</v>
      </c>
      <c r="U1285">
        <v>0</v>
      </c>
      <c r="V1285">
        <v>0</v>
      </c>
      <c r="W1285">
        <v>4.4901239996666668E-2</v>
      </c>
      <c r="X1285">
        <v>5.5005806252859131</v>
      </c>
      <c r="Y1285">
        <v>0.54262281334891638</v>
      </c>
      <c r="Z1285">
        <v>1.3540169972444436</v>
      </c>
      <c r="AA1285">
        <v>1.397779551685806</v>
      </c>
      <c r="AB1285">
        <v>0.90126810474933294</v>
      </c>
      <c r="AC1285">
        <v>0</v>
      </c>
      <c r="AD1285">
        <v>0</v>
      </c>
      <c r="AE1285">
        <v>9.7411693323110775</v>
      </c>
    </row>
    <row r="1286" spans="1:31" x14ac:dyDescent="0.25">
      <c r="A1286">
        <v>2230014</v>
      </c>
      <c r="B1286">
        <v>1</v>
      </c>
      <c r="C1286" t="s">
        <v>80</v>
      </c>
      <c r="D1286" t="s">
        <v>90</v>
      </c>
      <c r="E1286" t="s">
        <v>132</v>
      </c>
      <c r="F1286" t="s">
        <v>3978</v>
      </c>
      <c r="G1286" t="s">
        <v>148</v>
      </c>
      <c r="H1286" t="s">
        <v>135</v>
      </c>
      <c r="I1286" t="s">
        <v>136</v>
      </c>
      <c r="J1286" t="s">
        <v>137</v>
      </c>
      <c r="K1286" t="s">
        <v>138</v>
      </c>
      <c r="L1286" t="s">
        <v>3979</v>
      </c>
      <c r="M1286" t="s">
        <v>3980</v>
      </c>
      <c r="N1286">
        <v>0.94499999999999995</v>
      </c>
      <c r="O1286">
        <v>0</v>
      </c>
      <c r="P1286">
        <v>3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0.93595126668011108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0.93595126668011108</v>
      </c>
    </row>
    <row r="1287" spans="1:31" x14ac:dyDescent="0.25">
      <c r="A1287">
        <v>2230698</v>
      </c>
      <c r="B1287">
        <v>1</v>
      </c>
      <c r="C1287" t="s">
        <v>80</v>
      </c>
      <c r="D1287" t="s">
        <v>100</v>
      </c>
      <c r="E1287" t="s">
        <v>405</v>
      </c>
      <c r="F1287" t="s">
        <v>3981</v>
      </c>
      <c r="G1287" t="s">
        <v>174</v>
      </c>
      <c r="H1287" t="s">
        <v>163</v>
      </c>
      <c r="I1287" t="s">
        <v>261</v>
      </c>
      <c r="J1287" t="s">
        <v>137</v>
      </c>
      <c r="K1287" t="s">
        <v>138</v>
      </c>
      <c r="L1287" t="s">
        <v>3982</v>
      </c>
      <c r="M1287" t="s">
        <v>3983</v>
      </c>
      <c r="N1287">
        <v>4.6388888000000003E-2</v>
      </c>
      <c r="O1287">
        <v>6</v>
      </c>
      <c r="P1287">
        <v>15476</v>
      </c>
      <c r="Q1287">
        <v>5</v>
      </c>
      <c r="R1287">
        <v>348</v>
      </c>
      <c r="S1287">
        <v>33</v>
      </c>
      <c r="T1287">
        <v>1489</v>
      </c>
      <c r="U1287">
        <v>3</v>
      </c>
      <c r="V1287">
        <v>1</v>
      </c>
      <c r="W1287">
        <v>5.380369709872765</v>
      </c>
      <c r="X1287">
        <v>202.95570062020423</v>
      </c>
      <c r="Y1287">
        <v>0.42689127453896009</v>
      </c>
      <c r="Z1287">
        <v>2.811285329774734</v>
      </c>
      <c r="AA1287">
        <v>8.287810003501205</v>
      </c>
      <c r="AB1287">
        <v>32.70832577565325</v>
      </c>
      <c r="AC1287">
        <v>5.3946314985672359</v>
      </c>
      <c r="AD1287">
        <v>0.3958143850564711</v>
      </c>
      <c r="AE1287">
        <v>258.36082859716885</v>
      </c>
    </row>
    <row r="1288" spans="1:31" x14ac:dyDescent="0.25">
      <c r="A1288">
        <v>2230578</v>
      </c>
      <c r="B1288">
        <v>1</v>
      </c>
      <c r="C1288" t="s">
        <v>80</v>
      </c>
      <c r="D1288" t="s">
        <v>99</v>
      </c>
      <c r="E1288" t="s">
        <v>194</v>
      </c>
      <c r="F1288" t="s">
        <v>3984</v>
      </c>
      <c r="G1288" t="s">
        <v>1031</v>
      </c>
      <c r="H1288" t="s">
        <v>135</v>
      </c>
      <c r="I1288" t="s">
        <v>136</v>
      </c>
      <c r="J1288" t="s">
        <v>137</v>
      </c>
      <c r="K1288" t="s">
        <v>138</v>
      </c>
      <c r="L1288" t="s">
        <v>3985</v>
      </c>
      <c r="M1288" t="s">
        <v>3986</v>
      </c>
      <c r="N1288">
        <v>6.1816666659999999</v>
      </c>
      <c r="O1288">
        <v>0</v>
      </c>
      <c r="P1288">
        <v>55</v>
      </c>
      <c r="Q1288">
        <v>0</v>
      </c>
      <c r="R1288">
        <v>1</v>
      </c>
      <c r="S1288">
        <v>0</v>
      </c>
      <c r="T1288">
        <v>5</v>
      </c>
      <c r="U1288">
        <v>0</v>
      </c>
      <c r="V1288">
        <v>0</v>
      </c>
      <c r="W1288">
        <v>0</v>
      </c>
      <c r="X1288">
        <v>48.818777469104717</v>
      </c>
      <c r="Y1288">
        <v>0</v>
      </c>
      <c r="Z1288">
        <v>0.15807674273860003</v>
      </c>
      <c r="AA1288">
        <v>0</v>
      </c>
      <c r="AB1288">
        <v>12.061431991737701</v>
      </c>
      <c r="AC1288">
        <v>0</v>
      </c>
      <c r="AD1288">
        <v>0</v>
      </c>
      <c r="AE1288">
        <v>61.038286203581016</v>
      </c>
    </row>
    <row r="1289" spans="1:31" x14ac:dyDescent="0.25">
      <c r="A1289">
        <v>2229994</v>
      </c>
      <c r="B1289">
        <v>1</v>
      </c>
      <c r="C1289" t="s">
        <v>80</v>
      </c>
      <c r="D1289" t="s">
        <v>83</v>
      </c>
      <c r="E1289" t="s">
        <v>194</v>
      </c>
      <c r="F1289" t="s">
        <v>3987</v>
      </c>
      <c r="G1289" t="s">
        <v>179</v>
      </c>
      <c r="H1289" t="s">
        <v>135</v>
      </c>
      <c r="I1289" t="s">
        <v>136</v>
      </c>
      <c r="J1289" t="s">
        <v>137</v>
      </c>
      <c r="K1289" t="s">
        <v>138</v>
      </c>
      <c r="L1289" t="s">
        <v>3988</v>
      </c>
      <c r="M1289" t="s">
        <v>3989</v>
      </c>
      <c r="N1289">
        <v>5.1263888880000001</v>
      </c>
      <c r="O1289">
        <v>0</v>
      </c>
      <c r="P1289">
        <v>124</v>
      </c>
      <c r="Q1289">
        <v>0</v>
      </c>
      <c r="R1289">
        <v>0</v>
      </c>
      <c r="S1289">
        <v>0</v>
      </c>
      <c r="T1289">
        <v>4</v>
      </c>
      <c r="U1289">
        <v>0</v>
      </c>
      <c r="V1289">
        <v>0</v>
      </c>
      <c r="W1289">
        <v>0</v>
      </c>
      <c r="X1289">
        <v>200.36774069837477</v>
      </c>
      <c r="Y1289">
        <v>0</v>
      </c>
      <c r="Z1289">
        <v>0</v>
      </c>
      <c r="AA1289">
        <v>0</v>
      </c>
      <c r="AB1289">
        <v>12.904066412633854</v>
      </c>
      <c r="AC1289">
        <v>0</v>
      </c>
      <c r="AD1289">
        <v>0</v>
      </c>
      <c r="AE1289">
        <v>213.27180711100863</v>
      </c>
    </row>
    <row r="1290" spans="1:31" x14ac:dyDescent="0.25">
      <c r="A1290">
        <v>2230492</v>
      </c>
      <c r="B1290">
        <v>1</v>
      </c>
      <c r="C1290" t="s">
        <v>80</v>
      </c>
      <c r="D1290" t="s">
        <v>84</v>
      </c>
      <c r="E1290" t="s">
        <v>132</v>
      </c>
      <c r="F1290" t="s">
        <v>3990</v>
      </c>
      <c r="G1290" t="s">
        <v>148</v>
      </c>
      <c r="H1290" t="s">
        <v>135</v>
      </c>
      <c r="I1290" t="s">
        <v>136</v>
      </c>
      <c r="J1290" t="s">
        <v>137</v>
      </c>
      <c r="K1290" t="s">
        <v>138</v>
      </c>
      <c r="L1290" t="s">
        <v>3991</v>
      </c>
      <c r="M1290" t="s">
        <v>3992</v>
      </c>
      <c r="N1290">
        <v>5.9411111109999997</v>
      </c>
      <c r="O1290">
        <v>0</v>
      </c>
      <c r="P1290">
        <v>10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16.309659831322826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16.309659831322826</v>
      </c>
    </row>
    <row r="1291" spans="1:31" x14ac:dyDescent="0.25">
      <c r="A1291">
        <v>2230386</v>
      </c>
      <c r="B1291">
        <v>1</v>
      </c>
      <c r="C1291" t="s">
        <v>80</v>
      </c>
      <c r="D1291" t="s">
        <v>96</v>
      </c>
      <c r="E1291" t="s">
        <v>273</v>
      </c>
      <c r="F1291" t="s">
        <v>3993</v>
      </c>
      <c r="G1291" t="s">
        <v>174</v>
      </c>
      <c r="H1291" t="s">
        <v>163</v>
      </c>
      <c r="I1291" t="s">
        <v>136</v>
      </c>
      <c r="J1291" t="s">
        <v>137</v>
      </c>
      <c r="K1291" t="s">
        <v>138</v>
      </c>
      <c r="L1291" t="s">
        <v>3994</v>
      </c>
      <c r="M1291" t="s">
        <v>3995</v>
      </c>
      <c r="N1291">
        <v>0.25055555499999999</v>
      </c>
      <c r="O1291">
        <v>7</v>
      </c>
      <c r="P1291">
        <v>1053</v>
      </c>
      <c r="Q1291">
        <v>18</v>
      </c>
      <c r="R1291">
        <v>59</v>
      </c>
      <c r="S1291">
        <v>7</v>
      </c>
      <c r="T1291">
        <v>28</v>
      </c>
      <c r="U1291">
        <v>0</v>
      </c>
      <c r="V1291">
        <v>1</v>
      </c>
      <c r="W1291">
        <v>5.9046323563013114</v>
      </c>
      <c r="X1291">
        <v>50.386397558940423</v>
      </c>
      <c r="Y1291">
        <v>4.5188408223683512</v>
      </c>
      <c r="Z1291">
        <v>9.7391135664124864</v>
      </c>
      <c r="AA1291">
        <v>3.8208606861658927</v>
      </c>
      <c r="AB1291">
        <v>5.1556398333819384</v>
      </c>
      <c r="AC1291">
        <v>0</v>
      </c>
      <c r="AD1291">
        <v>7.2871840846077771E-2</v>
      </c>
      <c r="AE1291">
        <v>79.598356664416485</v>
      </c>
    </row>
    <row r="1292" spans="1:31" x14ac:dyDescent="0.25">
      <c r="A1292">
        <v>2230392</v>
      </c>
      <c r="B1292">
        <v>1</v>
      </c>
      <c r="C1292" t="s">
        <v>80</v>
      </c>
      <c r="D1292" t="s">
        <v>83</v>
      </c>
      <c r="E1292" t="s">
        <v>182</v>
      </c>
      <c r="F1292" t="s">
        <v>3996</v>
      </c>
      <c r="G1292" t="s">
        <v>174</v>
      </c>
      <c r="H1292" t="s">
        <v>163</v>
      </c>
      <c r="I1292" t="s">
        <v>136</v>
      </c>
      <c r="J1292" t="s">
        <v>137</v>
      </c>
      <c r="K1292" t="s">
        <v>138</v>
      </c>
      <c r="L1292" t="s">
        <v>3997</v>
      </c>
      <c r="M1292" t="s">
        <v>3998</v>
      </c>
      <c r="N1292">
        <v>0.72888888799999996</v>
      </c>
      <c r="O1292">
        <v>0</v>
      </c>
      <c r="P1292">
        <v>0</v>
      </c>
      <c r="Q1292">
        <v>6</v>
      </c>
      <c r="R1292">
        <v>0</v>
      </c>
      <c r="S1292">
        <v>5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4.4439787551826493</v>
      </c>
      <c r="Z1292">
        <v>0</v>
      </c>
      <c r="AA1292">
        <v>4.0590309021756177</v>
      </c>
      <c r="AB1292">
        <v>0</v>
      </c>
      <c r="AC1292">
        <v>0</v>
      </c>
      <c r="AD1292">
        <v>0</v>
      </c>
      <c r="AE1292">
        <v>8.5030096573582661</v>
      </c>
    </row>
    <row r="1293" spans="1:31" x14ac:dyDescent="0.25">
      <c r="A1293">
        <v>2230535</v>
      </c>
      <c r="B1293">
        <v>1</v>
      </c>
      <c r="C1293" t="s">
        <v>81</v>
      </c>
      <c r="D1293" t="s">
        <v>112</v>
      </c>
      <c r="E1293" t="s">
        <v>194</v>
      </c>
      <c r="F1293" t="s">
        <v>3999</v>
      </c>
      <c r="G1293" t="s">
        <v>179</v>
      </c>
      <c r="H1293" t="s">
        <v>135</v>
      </c>
      <c r="I1293" t="s">
        <v>136</v>
      </c>
      <c r="J1293" t="s">
        <v>137</v>
      </c>
      <c r="K1293" t="s">
        <v>138</v>
      </c>
      <c r="L1293" t="s">
        <v>4000</v>
      </c>
      <c r="M1293" t="s">
        <v>4001</v>
      </c>
      <c r="N1293">
        <v>3.6977777770000002</v>
      </c>
      <c r="O1293">
        <v>0</v>
      </c>
      <c r="P1293">
        <v>5</v>
      </c>
      <c r="Q1293">
        <v>0</v>
      </c>
      <c r="R1293">
        <v>22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1.9114136900720713</v>
      </c>
      <c r="Y1293">
        <v>0</v>
      </c>
      <c r="Z1293">
        <v>18.648750517057277</v>
      </c>
      <c r="AA1293">
        <v>0</v>
      </c>
      <c r="AB1293">
        <v>0</v>
      </c>
      <c r="AC1293">
        <v>0</v>
      </c>
      <c r="AD1293">
        <v>0</v>
      </c>
      <c r="AE1293">
        <v>20.560164207129347</v>
      </c>
    </row>
    <row r="1294" spans="1:31" x14ac:dyDescent="0.25">
      <c r="A1294">
        <v>2230684</v>
      </c>
      <c r="B1294">
        <v>1</v>
      </c>
      <c r="C1294" t="s">
        <v>81</v>
      </c>
      <c r="D1294" t="s">
        <v>119</v>
      </c>
      <c r="E1294" t="s">
        <v>194</v>
      </c>
      <c r="F1294" t="s">
        <v>4002</v>
      </c>
      <c r="G1294" t="s">
        <v>179</v>
      </c>
      <c r="H1294" t="s">
        <v>135</v>
      </c>
      <c r="I1294" t="s">
        <v>136</v>
      </c>
      <c r="J1294" t="s">
        <v>137</v>
      </c>
      <c r="K1294" t="s">
        <v>138</v>
      </c>
      <c r="L1294" t="s">
        <v>4003</v>
      </c>
      <c r="M1294" t="s">
        <v>4004</v>
      </c>
      <c r="N1294">
        <v>3.6177777770000001</v>
      </c>
      <c r="O1294">
        <v>0</v>
      </c>
      <c r="P1294">
        <v>4</v>
      </c>
      <c r="Q1294">
        <v>0</v>
      </c>
      <c r="R1294">
        <v>0</v>
      </c>
      <c r="S1294">
        <v>0</v>
      </c>
      <c r="T1294">
        <v>2</v>
      </c>
      <c r="U1294">
        <v>0</v>
      </c>
      <c r="V1294">
        <v>0</v>
      </c>
      <c r="W1294">
        <v>0</v>
      </c>
      <c r="X1294">
        <v>2.2787989815708443</v>
      </c>
      <c r="Y1294">
        <v>0</v>
      </c>
      <c r="Z1294">
        <v>0</v>
      </c>
      <c r="AA1294">
        <v>0</v>
      </c>
      <c r="AB1294">
        <v>0.83959068626458655</v>
      </c>
      <c r="AC1294">
        <v>0</v>
      </c>
      <c r="AD1294">
        <v>0</v>
      </c>
      <c r="AE1294">
        <v>3.118389667835431</v>
      </c>
    </row>
    <row r="1295" spans="1:31" x14ac:dyDescent="0.25">
      <c r="A1295">
        <v>2230143</v>
      </c>
      <c r="B1295">
        <v>1</v>
      </c>
      <c r="C1295" t="s">
        <v>80</v>
      </c>
      <c r="D1295" t="s">
        <v>108</v>
      </c>
      <c r="E1295" t="s">
        <v>141</v>
      </c>
      <c r="F1295" t="s">
        <v>4005</v>
      </c>
      <c r="G1295" t="s">
        <v>143</v>
      </c>
      <c r="H1295" t="s">
        <v>135</v>
      </c>
      <c r="I1295" t="s">
        <v>136</v>
      </c>
      <c r="J1295" t="s">
        <v>137</v>
      </c>
      <c r="K1295" t="s">
        <v>144</v>
      </c>
      <c r="L1295" t="s">
        <v>4006</v>
      </c>
      <c r="M1295" t="s">
        <v>4007</v>
      </c>
      <c r="N1295">
        <v>5.55</v>
      </c>
      <c r="O1295">
        <v>0</v>
      </c>
      <c r="P1295">
        <v>16</v>
      </c>
      <c r="Q1295">
        <v>0</v>
      </c>
      <c r="R1295">
        <v>10</v>
      </c>
      <c r="S1295">
        <v>0</v>
      </c>
      <c r="T1295">
        <v>4</v>
      </c>
      <c r="U1295">
        <v>0</v>
      </c>
      <c r="V1295">
        <v>0</v>
      </c>
      <c r="W1295">
        <v>0</v>
      </c>
      <c r="X1295">
        <v>13.836549692914669</v>
      </c>
      <c r="Y1295">
        <v>0</v>
      </c>
      <c r="Z1295">
        <v>3.1999708591176663</v>
      </c>
      <c r="AA1295">
        <v>0</v>
      </c>
      <c r="AB1295">
        <v>8.8445678790798006</v>
      </c>
      <c r="AC1295">
        <v>0</v>
      </c>
      <c r="AD1295">
        <v>0</v>
      </c>
      <c r="AE1295">
        <v>25.881088431112136</v>
      </c>
    </row>
    <row r="1296" spans="1:31" x14ac:dyDescent="0.25">
      <c r="A1296">
        <v>2230335</v>
      </c>
      <c r="B1296">
        <v>1</v>
      </c>
      <c r="C1296" t="s">
        <v>81</v>
      </c>
      <c r="D1296" t="s">
        <v>113</v>
      </c>
      <c r="E1296" t="s">
        <v>182</v>
      </c>
      <c r="F1296" t="s">
        <v>4008</v>
      </c>
      <c r="G1296" t="s">
        <v>174</v>
      </c>
      <c r="H1296" t="s">
        <v>163</v>
      </c>
      <c r="I1296" t="s">
        <v>136</v>
      </c>
      <c r="J1296" t="s">
        <v>137</v>
      </c>
      <c r="K1296" t="s">
        <v>138</v>
      </c>
      <c r="L1296" t="s">
        <v>4009</v>
      </c>
      <c r="M1296" t="s">
        <v>4010</v>
      </c>
      <c r="N1296">
        <v>2.6808333329999998</v>
      </c>
      <c r="O1296">
        <v>0</v>
      </c>
      <c r="P1296">
        <v>0</v>
      </c>
      <c r="Q1296">
        <v>8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50.981962701597858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50.981962701597858</v>
      </c>
    </row>
    <row r="1297" spans="1:31" x14ac:dyDescent="0.25">
      <c r="A1297">
        <v>2230312</v>
      </c>
      <c r="B1297">
        <v>1</v>
      </c>
      <c r="C1297" t="s">
        <v>80</v>
      </c>
      <c r="D1297" t="s">
        <v>93</v>
      </c>
      <c r="E1297" t="s">
        <v>132</v>
      </c>
      <c r="F1297" t="s">
        <v>4011</v>
      </c>
      <c r="G1297" t="s">
        <v>191</v>
      </c>
      <c r="H1297" t="s">
        <v>135</v>
      </c>
      <c r="I1297" t="s">
        <v>136</v>
      </c>
      <c r="J1297" t="s">
        <v>137</v>
      </c>
      <c r="K1297" t="s">
        <v>138</v>
      </c>
      <c r="L1297" t="s">
        <v>4012</v>
      </c>
      <c r="M1297" t="s">
        <v>4013</v>
      </c>
      <c r="N1297">
        <v>0.72055555500000001</v>
      </c>
      <c r="O1297">
        <v>0</v>
      </c>
      <c r="P1297">
        <v>5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1.8558270460921333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1.8558270460921333</v>
      </c>
    </row>
    <row r="1298" spans="1:31" x14ac:dyDescent="0.25">
      <c r="A1298">
        <v>2229980</v>
      </c>
      <c r="B1298">
        <v>1</v>
      </c>
      <c r="C1298" t="s">
        <v>80</v>
      </c>
      <c r="D1298" t="s">
        <v>82</v>
      </c>
      <c r="E1298" t="s">
        <v>132</v>
      </c>
      <c r="F1298" t="s">
        <v>4014</v>
      </c>
      <c r="G1298" t="s">
        <v>148</v>
      </c>
      <c r="H1298" t="s">
        <v>135</v>
      </c>
      <c r="I1298" t="s">
        <v>136</v>
      </c>
      <c r="J1298" t="s">
        <v>137</v>
      </c>
      <c r="K1298" t="s">
        <v>138</v>
      </c>
      <c r="L1298" t="s">
        <v>4015</v>
      </c>
      <c r="M1298" t="s">
        <v>4016</v>
      </c>
      <c r="N1298">
        <v>3.49</v>
      </c>
      <c r="O1298">
        <v>0</v>
      </c>
      <c r="P1298">
        <v>1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1.7071189594241067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1.7071189594241067</v>
      </c>
    </row>
    <row r="1299" spans="1:31" x14ac:dyDescent="0.25">
      <c r="A1299">
        <v>2230690</v>
      </c>
      <c r="B1299">
        <v>1</v>
      </c>
      <c r="C1299" t="s">
        <v>80</v>
      </c>
      <c r="D1299" t="s">
        <v>100</v>
      </c>
      <c r="E1299" t="s">
        <v>273</v>
      </c>
      <c r="F1299" t="s">
        <v>4017</v>
      </c>
      <c r="G1299" t="s">
        <v>174</v>
      </c>
      <c r="H1299" t="s">
        <v>163</v>
      </c>
      <c r="I1299" t="s">
        <v>136</v>
      </c>
      <c r="J1299" t="s">
        <v>137</v>
      </c>
      <c r="K1299" t="s">
        <v>138</v>
      </c>
      <c r="L1299" t="s">
        <v>4018</v>
      </c>
      <c r="M1299" t="s">
        <v>4019</v>
      </c>
      <c r="N1299">
        <v>0.236944444</v>
      </c>
      <c r="O1299">
        <v>4</v>
      </c>
      <c r="P1299">
        <v>908</v>
      </c>
      <c r="Q1299">
        <v>27</v>
      </c>
      <c r="R1299">
        <v>382</v>
      </c>
      <c r="S1299">
        <v>12</v>
      </c>
      <c r="T1299">
        <v>187</v>
      </c>
      <c r="U1299">
        <v>1</v>
      </c>
      <c r="V1299">
        <v>1</v>
      </c>
      <c r="W1299">
        <v>0.64997991903124008</v>
      </c>
      <c r="X1299">
        <v>50.333728739177857</v>
      </c>
      <c r="Y1299">
        <v>4.1247522460130623</v>
      </c>
      <c r="Z1299">
        <v>20.545138544919766</v>
      </c>
      <c r="AA1299">
        <v>35.307058066322327</v>
      </c>
      <c r="AB1299">
        <v>17.476796513827399</v>
      </c>
      <c r="AC1299">
        <v>3.6683304149761895</v>
      </c>
      <c r="AD1299">
        <v>0.32246372450047783</v>
      </c>
      <c r="AE1299">
        <v>132.42824816876831</v>
      </c>
    </row>
    <row r="1300" spans="1:31" x14ac:dyDescent="0.25">
      <c r="A1300">
        <v>2230358</v>
      </c>
      <c r="B1300">
        <v>1</v>
      </c>
      <c r="C1300" t="s">
        <v>80</v>
      </c>
      <c r="D1300" t="s">
        <v>97</v>
      </c>
      <c r="E1300" t="s">
        <v>273</v>
      </c>
      <c r="F1300" t="s">
        <v>1754</v>
      </c>
      <c r="G1300" t="s">
        <v>174</v>
      </c>
      <c r="H1300" t="s">
        <v>163</v>
      </c>
      <c r="I1300" t="s">
        <v>136</v>
      </c>
      <c r="J1300" t="s">
        <v>137</v>
      </c>
      <c r="K1300" t="s">
        <v>138</v>
      </c>
      <c r="L1300" t="s">
        <v>4020</v>
      </c>
      <c r="M1300" t="s">
        <v>4021</v>
      </c>
      <c r="N1300">
        <v>0.34861111099999997</v>
      </c>
      <c r="O1300">
        <v>4</v>
      </c>
      <c r="P1300">
        <v>1514</v>
      </c>
      <c r="Q1300">
        <v>5</v>
      </c>
      <c r="R1300">
        <v>68</v>
      </c>
      <c r="S1300">
        <v>16</v>
      </c>
      <c r="T1300">
        <v>143</v>
      </c>
      <c r="U1300">
        <v>0</v>
      </c>
      <c r="V1300">
        <v>0</v>
      </c>
      <c r="W1300">
        <v>11.634150838545667</v>
      </c>
      <c r="X1300">
        <v>160.46166520929808</v>
      </c>
      <c r="Y1300">
        <v>0.52124118047682333</v>
      </c>
      <c r="Z1300">
        <v>6.0613083953956366</v>
      </c>
      <c r="AA1300">
        <v>81.814089634469255</v>
      </c>
      <c r="AB1300">
        <v>35.299448814371317</v>
      </c>
      <c r="AC1300">
        <v>0</v>
      </c>
      <c r="AD1300">
        <v>0</v>
      </c>
      <c r="AE1300">
        <v>295.7919040725568</v>
      </c>
    </row>
    <row r="1301" spans="1:31" x14ac:dyDescent="0.25">
      <c r="A1301">
        <v>2230504</v>
      </c>
      <c r="B1301">
        <v>1</v>
      </c>
      <c r="C1301" t="s">
        <v>80</v>
      </c>
      <c r="D1301" t="s">
        <v>95</v>
      </c>
      <c r="E1301" t="s">
        <v>273</v>
      </c>
      <c r="F1301" t="s">
        <v>2481</v>
      </c>
      <c r="G1301" t="s">
        <v>174</v>
      </c>
      <c r="H1301" t="s">
        <v>163</v>
      </c>
      <c r="I1301" t="s">
        <v>136</v>
      </c>
      <c r="J1301" t="s">
        <v>137</v>
      </c>
      <c r="K1301" t="s">
        <v>138</v>
      </c>
      <c r="L1301" t="s">
        <v>4022</v>
      </c>
      <c r="M1301" t="s">
        <v>4023</v>
      </c>
      <c r="N1301">
        <v>0.193611111</v>
      </c>
      <c r="O1301">
        <v>6</v>
      </c>
      <c r="P1301">
        <v>2141</v>
      </c>
      <c r="Q1301">
        <v>27</v>
      </c>
      <c r="R1301">
        <v>21</v>
      </c>
      <c r="S1301">
        <v>23</v>
      </c>
      <c r="T1301">
        <v>130</v>
      </c>
      <c r="U1301">
        <v>1</v>
      </c>
      <c r="V1301">
        <v>0</v>
      </c>
      <c r="W1301">
        <v>1.5851807921163119</v>
      </c>
      <c r="X1301">
        <v>128.07387370690432</v>
      </c>
      <c r="Y1301">
        <v>16.384890590446069</v>
      </c>
      <c r="Z1301">
        <v>1.2572492148364787</v>
      </c>
      <c r="AA1301">
        <v>33.603683731320857</v>
      </c>
      <c r="AB1301">
        <v>20.588856285111554</v>
      </c>
      <c r="AC1301">
        <v>0.36330776453533337</v>
      </c>
      <c r="AD1301">
        <v>0</v>
      </c>
      <c r="AE1301">
        <v>201.85704208527093</v>
      </c>
    </row>
    <row r="1302" spans="1:31" x14ac:dyDescent="0.25">
      <c r="A1302">
        <v>2230521</v>
      </c>
      <c r="B1302">
        <v>1</v>
      </c>
      <c r="C1302" t="s">
        <v>81</v>
      </c>
      <c r="D1302" t="s">
        <v>118</v>
      </c>
      <c r="E1302" t="s">
        <v>194</v>
      </c>
      <c r="F1302" t="s">
        <v>4024</v>
      </c>
      <c r="G1302" t="s">
        <v>465</v>
      </c>
      <c r="H1302" t="s">
        <v>135</v>
      </c>
      <c r="I1302" t="s">
        <v>136</v>
      </c>
      <c r="J1302" t="s">
        <v>137</v>
      </c>
      <c r="K1302" t="s">
        <v>138</v>
      </c>
      <c r="L1302" t="s">
        <v>4025</v>
      </c>
      <c r="M1302" t="s">
        <v>4026</v>
      </c>
      <c r="N1302">
        <v>1.206111111</v>
      </c>
      <c r="O1302">
        <v>0</v>
      </c>
      <c r="P1302">
        <v>16</v>
      </c>
      <c r="Q1302">
        <v>0</v>
      </c>
      <c r="R1302">
        <v>2</v>
      </c>
      <c r="S1302">
        <v>0</v>
      </c>
      <c r="T1302">
        <v>4</v>
      </c>
      <c r="U1302">
        <v>0</v>
      </c>
      <c r="V1302">
        <v>0</v>
      </c>
      <c r="W1302">
        <v>0</v>
      </c>
      <c r="X1302">
        <v>5.7030177408893881</v>
      </c>
      <c r="Y1302">
        <v>0</v>
      </c>
      <c r="Z1302">
        <v>0.58259255639256002</v>
      </c>
      <c r="AA1302">
        <v>0</v>
      </c>
      <c r="AB1302">
        <v>2.683304904334725</v>
      </c>
      <c r="AC1302">
        <v>0</v>
      </c>
      <c r="AD1302">
        <v>0</v>
      </c>
      <c r="AE1302">
        <v>8.9689152016166744</v>
      </c>
    </row>
    <row r="1303" spans="1:31" x14ac:dyDescent="0.25">
      <c r="A1303">
        <v>2229963</v>
      </c>
      <c r="B1303">
        <v>1</v>
      </c>
      <c r="C1303" t="s">
        <v>80</v>
      </c>
      <c r="D1303" t="s">
        <v>82</v>
      </c>
      <c r="E1303" t="s">
        <v>177</v>
      </c>
      <c r="F1303" t="s">
        <v>4027</v>
      </c>
      <c r="G1303" t="s">
        <v>179</v>
      </c>
      <c r="H1303" t="s">
        <v>135</v>
      </c>
      <c r="I1303" t="s">
        <v>136</v>
      </c>
      <c r="J1303" t="s">
        <v>137</v>
      </c>
      <c r="K1303" t="s">
        <v>138</v>
      </c>
      <c r="L1303" t="s">
        <v>4028</v>
      </c>
      <c r="M1303" t="s">
        <v>4029</v>
      </c>
      <c r="N1303">
        <v>5.1672222220000004</v>
      </c>
      <c r="O1303">
        <v>0</v>
      </c>
      <c r="P1303">
        <v>1</v>
      </c>
      <c r="Q1303">
        <v>0</v>
      </c>
      <c r="R1303">
        <v>0</v>
      </c>
      <c r="S1303">
        <v>0</v>
      </c>
      <c r="T1303">
        <v>25</v>
      </c>
      <c r="U1303">
        <v>0</v>
      </c>
      <c r="V1303">
        <v>0</v>
      </c>
      <c r="W1303">
        <v>0</v>
      </c>
      <c r="X1303">
        <v>1.8565167735724399</v>
      </c>
      <c r="Y1303">
        <v>0</v>
      </c>
      <c r="Z1303">
        <v>0</v>
      </c>
      <c r="AA1303">
        <v>0</v>
      </c>
      <c r="AB1303">
        <v>414.09411644584804</v>
      </c>
      <c r="AC1303">
        <v>0</v>
      </c>
      <c r="AD1303">
        <v>0</v>
      </c>
      <c r="AE1303">
        <v>415.95063321942047</v>
      </c>
    </row>
    <row r="1304" spans="1:31" x14ac:dyDescent="0.25">
      <c r="A1304">
        <v>2230458</v>
      </c>
      <c r="B1304">
        <v>1</v>
      </c>
      <c r="C1304" t="s">
        <v>80</v>
      </c>
      <c r="D1304" t="s">
        <v>90</v>
      </c>
      <c r="E1304" t="s">
        <v>132</v>
      </c>
      <c r="F1304" t="s">
        <v>4030</v>
      </c>
      <c r="G1304" t="s">
        <v>148</v>
      </c>
      <c r="H1304" t="s">
        <v>135</v>
      </c>
      <c r="I1304" t="s">
        <v>136</v>
      </c>
      <c r="J1304" t="s">
        <v>137</v>
      </c>
      <c r="K1304" t="s">
        <v>138</v>
      </c>
      <c r="L1304" t="s">
        <v>4031</v>
      </c>
      <c r="M1304" t="s">
        <v>4032</v>
      </c>
      <c r="N1304">
        <v>1.832777777</v>
      </c>
      <c r="O1304">
        <v>0</v>
      </c>
      <c r="P1304">
        <v>1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0.53234930982230677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0.53234930982230677</v>
      </c>
    </row>
    <row r="1305" spans="1:31" x14ac:dyDescent="0.25">
      <c r="A1305">
        <v>2229917</v>
      </c>
      <c r="B1305">
        <v>1</v>
      </c>
      <c r="C1305" t="s">
        <v>80</v>
      </c>
      <c r="D1305" t="s">
        <v>96</v>
      </c>
      <c r="E1305" t="s">
        <v>273</v>
      </c>
      <c r="F1305" t="s">
        <v>1959</v>
      </c>
      <c r="G1305" t="s">
        <v>174</v>
      </c>
      <c r="H1305" t="s">
        <v>163</v>
      </c>
      <c r="I1305" t="s">
        <v>136</v>
      </c>
      <c r="J1305" t="s">
        <v>137</v>
      </c>
      <c r="K1305" t="s">
        <v>138</v>
      </c>
      <c r="L1305" t="s">
        <v>4033</v>
      </c>
      <c r="M1305" t="s">
        <v>4034</v>
      </c>
      <c r="N1305">
        <v>0.79694444399999997</v>
      </c>
      <c r="O1305">
        <v>1</v>
      </c>
      <c r="P1305">
        <v>257</v>
      </c>
      <c r="Q1305">
        <v>0</v>
      </c>
      <c r="R1305">
        <v>1</v>
      </c>
      <c r="S1305">
        <v>0</v>
      </c>
      <c r="T1305">
        <v>6</v>
      </c>
      <c r="U1305">
        <v>0</v>
      </c>
      <c r="V1305">
        <v>1</v>
      </c>
      <c r="W1305">
        <v>7.4554397711352776</v>
      </c>
      <c r="X1305">
        <v>43.352718514238369</v>
      </c>
      <c r="Y1305">
        <v>0</v>
      </c>
      <c r="Z1305">
        <v>0.34894899365696108</v>
      </c>
      <c r="AA1305">
        <v>0</v>
      </c>
      <c r="AB1305">
        <v>1.5498055520124849</v>
      </c>
      <c r="AC1305">
        <v>0</v>
      </c>
      <c r="AD1305">
        <v>0.40277851099223111</v>
      </c>
      <c r="AE1305">
        <v>53.109691342035319</v>
      </c>
    </row>
    <row r="1306" spans="1:31" x14ac:dyDescent="0.25">
      <c r="A1306">
        <v>2230707</v>
      </c>
      <c r="B1306">
        <v>1</v>
      </c>
      <c r="C1306" t="s">
        <v>80</v>
      </c>
      <c r="D1306" t="s">
        <v>102</v>
      </c>
      <c r="E1306" t="s">
        <v>273</v>
      </c>
      <c r="F1306" t="s">
        <v>4035</v>
      </c>
      <c r="G1306" t="s">
        <v>174</v>
      </c>
      <c r="H1306" t="s">
        <v>163</v>
      </c>
      <c r="I1306" t="s">
        <v>136</v>
      </c>
      <c r="J1306" t="s">
        <v>137</v>
      </c>
      <c r="K1306" t="s">
        <v>138</v>
      </c>
      <c r="L1306" t="s">
        <v>4036</v>
      </c>
      <c r="M1306" t="s">
        <v>4037</v>
      </c>
      <c r="N1306">
        <v>0.69305555500000005</v>
      </c>
      <c r="O1306">
        <v>0</v>
      </c>
      <c r="P1306">
        <v>1081</v>
      </c>
      <c r="Q1306">
        <v>6</v>
      </c>
      <c r="R1306">
        <v>211</v>
      </c>
      <c r="S1306">
        <v>6</v>
      </c>
      <c r="T1306">
        <v>130</v>
      </c>
      <c r="U1306">
        <v>0</v>
      </c>
      <c r="V1306">
        <v>0</v>
      </c>
      <c r="W1306">
        <v>0</v>
      </c>
      <c r="X1306">
        <v>91.348744335483943</v>
      </c>
      <c r="Y1306">
        <v>10.020628661639751</v>
      </c>
      <c r="Z1306">
        <v>41.014317222707248</v>
      </c>
      <c r="AA1306">
        <v>44.225653203012989</v>
      </c>
      <c r="AB1306">
        <v>62.281053885577215</v>
      </c>
      <c r="AC1306">
        <v>0</v>
      </c>
      <c r="AD1306">
        <v>0</v>
      </c>
      <c r="AE1306">
        <v>248.89039730842117</v>
      </c>
    </row>
    <row r="1307" spans="1:31" x14ac:dyDescent="0.25">
      <c r="A1307">
        <v>2230020</v>
      </c>
      <c r="B1307">
        <v>1</v>
      </c>
      <c r="C1307" t="s">
        <v>81</v>
      </c>
      <c r="D1307" t="s">
        <v>118</v>
      </c>
      <c r="E1307" t="s">
        <v>194</v>
      </c>
      <c r="F1307" t="s">
        <v>4038</v>
      </c>
      <c r="G1307" t="s">
        <v>390</v>
      </c>
      <c r="H1307" t="s">
        <v>135</v>
      </c>
      <c r="I1307" t="s">
        <v>136</v>
      </c>
      <c r="J1307" t="s">
        <v>137</v>
      </c>
      <c r="K1307" t="s">
        <v>138</v>
      </c>
      <c r="L1307" t="s">
        <v>4039</v>
      </c>
      <c r="M1307" t="s">
        <v>4040</v>
      </c>
      <c r="N1307">
        <v>1.4675</v>
      </c>
      <c r="O1307">
        <v>0</v>
      </c>
      <c r="P1307">
        <v>9</v>
      </c>
      <c r="Q1307">
        <v>0</v>
      </c>
      <c r="R1307">
        <v>1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2.6374212051437369</v>
      </c>
      <c r="Y1307">
        <v>0</v>
      </c>
      <c r="Z1307">
        <v>0.10721679195985334</v>
      </c>
      <c r="AA1307">
        <v>0</v>
      </c>
      <c r="AB1307">
        <v>0</v>
      </c>
      <c r="AC1307">
        <v>0</v>
      </c>
      <c r="AD1307">
        <v>0</v>
      </c>
      <c r="AE1307">
        <v>2.7446379971035904</v>
      </c>
    </row>
    <row r="1308" spans="1:31" x14ac:dyDescent="0.25">
      <c r="A1308">
        <v>2230252</v>
      </c>
      <c r="B1308">
        <v>1</v>
      </c>
      <c r="C1308" t="s">
        <v>80</v>
      </c>
      <c r="D1308" t="s">
        <v>107</v>
      </c>
      <c r="E1308" t="s">
        <v>132</v>
      </c>
      <c r="F1308" t="s">
        <v>4041</v>
      </c>
      <c r="G1308" t="s">
        <v>134</v>
      </c>
      <c r="H1308" t="s">
        <v>135</v>
      </c>
      <c r="I1308" t="s">
        <v>136</v>
      </c>
      <c r="J1308" t="s">
        <v>137</v>
      </c>
      <c r="K1308" t="s">
        <v>138</v>
      </c>
      <c r="L1308" t="s">
        <v>4042</v>
      </c>
      <c r="M1308" t="s">
        <v>4043</v>
      </c>
      <c r="N1308">
        <v>2.977777777</v>
      </c>
      <c r="O1308">
        <v>0</v>
      </c>
      <c r="P1308">
        <v>1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7.0498459509333341E-4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7.0498459509333341E-4</v>
      </c>
    </row>
    <row r="1309" spans="1:31" x14ac:dyDescent="0.25">
      <c r="A1309">
        <v>2230109</v>
      </c>
      <c r="B1309">
        <v>1</v>
      </c>
      <c r="C1309" t="s">
        <v>80</v>
      </c>
      <c r="D1309" t="s">
        <v>107</v>
      </c>
      <c r="E1309" t="s">
        <v>194</v>
      </c>
      <c r="F1309" t="s">
        <v>4044</v>
      </c>
      <c r="G1309" t="s">
        <v>390</v>
      </c>
      <c r="H1309" t="s">
        <v>135</v>
      </c>
      <c r="I1309" t="s">
        <v>136</v>
      </c>
      <c r="J1309" t="s">
        <v>137</v>
      </c>
      <c r="K1309" t="s">
        <v>138</v>
      </c>
      <c r="L1309" t="s">
        <v>4045</v>
      </c>
      <c r="M1309" t="s">
        <v>4046</v>
      </c>
      <c r="N1309">
        <v>8.2433333330000007</v>
      </c>
      <c r="O1309">
        <v>0</v>
      </c>
      <c r="P1309">
        <v>41</v>
      </c>
      <c r="Q1309">
        <v>0</v>
      </c>
      <c r="R1309">
        <v>2</v>
      </c>
      <c r="S1309">
        <v>0</v>
      </c>
      <c r="T1309">
        <v>15</v>
      </c>
      <c r="U1309">
        <v>0</v>
      </c>
      <c r="V1309">
        <v>0</v>
      </c>
      <c r="W1309">
        <v>0</v>
      </c>
      <c r="X1309">
        <v>58.610370498253353</v>
      </c>
      <c r="Y1309">
        <v>0</v>
      </c>
      <c r="Z1309">
        <v>1.6146300252221999</v>
      </c>
      <c r="AA1309">
        <v>0</v>
      </c>
      <c r="AB1309">
        <v>62.647537247713345</v>
      </c>
      <c r="AC1309">
        <v>0</v>
      </c>
      <c r="AD1309">
        <v>0</v>
      </c>
      <c r="AE1309">
        <v>122.87253777118889</v>
      </c>
    </row>
    <row r="1310" spans="1:31" x14ac:dyDescent="0.25">
      <c r="A1310">
        <v>2230395</v>
      </c>
      <c r="B1310">
        <v>1</v>
      </c>
      <c r="C1310" t="s">
        <v>81</v>
      </c>
      <c r="D1310" t="s">
        <v>116</v>
      </c>
      <c r="E1310" t="s">
        <v>132</v>
      </c>
      <c r="F1310" t="s">
        <v>4047</v>
      </c>
      <c r="G1310" t="s">
        <v>148</v>
      </c>
      <c r="H1310" t="s">
        <v>135</v>
      </c>
      <c r="I1310" t="s">
        <v>136</v>
      </c>
      <c r="J1310" t="s">
        <v>137</v>
      </c>
      <c r="K1310" t="s">
        <v>138</v>
      </c>
      <c r="L1310" t="s">
        <v>4048</v>
      </c>
      <c r="M1310" t="s">
        <v>4049</v>
      </c>
      <c r="N1310">
        <v>2.287222222</v>
      </c>
      <c r="O1310">
        <v>0</v>
      </c>
      <c r="P1310">
        <v>1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0.17271714342064001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0.17271714342064001</v>
      </c>
    </row>
    <row r="1311" spans="1:31" x14ac:dyDescent="0.25">
      <c r="A1311">
        <v>2230060</v>
      </c>
      <c r="B1311">
        <v>1</v>
      </c>
      <c r="C1311" t="s">
        <v>80</v>
      </c>
      <c r="D1311" t="s">
        <v>82</v>
      </c>
      <c r="E1311" t="s">
        <v>132</v>
      </c>
      <c r="F1311" t="s">
        <v>4050</v>
      </c>
      <c r="G1311" t="s">
        <v>191</v>
      </c>
      <c r="H1311" t="s">
        <v>135</v>
      </c>
      <c r="I1311" t="s">
        <v>136</v>
      </c>
      <c r="J1311" t="s">
        <v>137</v>
      </c>
      <c r="K1311" t="s">
        <v>138</v>
      </c>
      <c r="L1311" t="s">
        <v>4051</v>
      </c>
      <c r="M1311" t="s">
        <v>4052</v>
      </c>
      <c r="N1311">
        <v>3.744444444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1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6.8108695954234726</v>
      </c>
      <c r="AC1311">
        <v>0</v>
      </c>
      <c r="AD1311">
        <v>0</v>
      </c>
      <c r="AE1311">
        <v>6.8108695954234726</v>
      </c>
    </row>
    <row r="1312" spans="1:31" x14ac:dyDescent="0.25">
      <c r="A1312">
        <v>2230232</v>
      </c>
      <c r="B1312">
        <v>1</v>
      </c>
      <c r="C1312" t="s">
        <v>80</v>
      </c>
      <c r="D1312" t="s">
        <v>97</v>
      </c>
      <c r="E1312" t="s">
        <v>405</v>
      </c>
      <c r="F1312" t="s">
        <v>4053</v>
      </c>
      <c r="G1312" t="s">
        <v>174</v>
      </c>
      <c r="H1312" t="s">
        <v>163</v>
      </c>
      <c r="I1312" t="s">
        <v>136</v>
      </c>
      <c r="J1312" t="s">
        <v>137</v>
      </c>
      <c r="K1312" t="s">
        <v>138</v>
      </c>
      <c r="L1312" t="s">
        <v>4054</v>
      </c>
      <c r="M1312" t="s">
        <v>4055</v>
      </c>
      <c r="N1312">
        <v>1.261111111</v>
      </c>
      <c r="O1312">
        <v>0</v>
      </c>
      <c r="P1312">
        <v>0</v>
      </c>
      <c r="Q1312">
        <v>0</v>
      </c>
      <c r="R1312">
        <v>0</v>
      </c>
      <c r="S1312">
        <v>10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244.26344221949651</v>
      </c>
      <c r="AB1312">
        <v>0</v>
      </c>
      <c r="AC1312">
        <v>0</v>
      </c>
      <c r="AD1312">
        <v>0</v>
      </c>
      <c r="AE1312">
        <v>244.26344221949651</v>
      </c>
    </row>
    <row r="1313" spans="1:31" x14ac:dyDescent="0.25">
      <c r="A1313">
        <v>2230375</v>
      </c>
      <c r="B1313">
        <v>1</v>
      </c>
      <c r="C1313" t="s">
        <v>81</v>
      </c>
      <c r="D1313" t="s">
        <v>120</v>
      </c>
      <c r="E1313" t="s">
        <v>132</v>
      </c>
      <c r="F1313" t="s">
        <v>4056</v>
      </c>
      <c r="G1313" t="s">
        <v>148</v>
      </c>
      <c r="H1313" t="s">
        <v>135</v>
      </c>
      <c r="I1313" t="s">
        <v>136</v>
      </c>
      <c r="J1313" t="s">
        <v>137</v>
      </c>
      <c r="K1313" t="s">
        <v>138</v>
      </c>
      <c r="L1313" t="s">
        <v>4057</v>
      </c>
      <c r="M1313" t="s">
        <v>4058</v>
      </c>
      <c r="N1313">
        <v>1.3433333329999999</v>
      </c>
      <c r="O1313">
        <v>0</v>
      </c>
      <c r="P1313">
        <v>1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7.3941763280840012E-2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7.3941763280840012E-2</v>
      </c>
    </row>
    <row r="1314" spans="1:31" x14ac:dyDescent="0.25">
      <c r="A1314">
        <v>2230103</v>
      </c>
      <c r="B1314">
        <v>1</v>
      </c>
      <c r="C1314" t="s">
        <v>80</v>
      </c>
      <c r="D1314" t="s">
        <v>82</v>
      </c>
      <c r="E1314" t="s">
        <v>132</v>
      </c>
      <c r="F1314" t="s">
        <v>4059</v>
      </c>
      <c r="G1314" t="s">
        <v>148</v>
      </c>
      <c r="H1314" t="s">
        <v>135</v>
      </c>
      <c r="I1314" t="s">
        <v>136</v>
      </c>
      <c r="J1314" t="s">
        <v>137</v>
      </c>
      <c r="K1314" t="s">
        <v>138</v>
      </c>
      <c r="L1314" t="s">
        <v>4060</v>
      </c>
      <c r="M1314" t="s">
        <v>4061</v>
      </c>
      <c r="N1314">
        <v>4.0866666660000002</v>
      </c>
      <c r="O1314">
        <v>0</v>
      </c>
      <c r="P1314">
        <v>1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3.2598287809050137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3.2598287809050137</v>
      </c>
    </row>
    <row r="1315" spans="1:31" x14ac:dyDescent="0.25">
      <c r="A1315">
        <v>2230481</v>
      </c>
      <c r="B1315">
        <v>1</v>
      </c>
      <c r="C1315" t="s">
        <v>80</v>
      </c>
      <c r="D1315" t="s">
        <v>99</v>
      </c>
      <c r="E1315" t="s">
        <v>194</v>
      </c>
      <c r="F1315" t="s">
        <v>4062</v>
      </c>
      <c r="G1315" t="s">
        <v>179</v>
      </c>
      <c r="H1315" t="s">
        <v>135</v>
      </c>
      <c r="I1315" t="s">
        <v>136</v>
      </c>
      <c r="J1315" t="s">
        <v>137</v>
      </c>
      <c r="K1315" t="s">
        <v>138</v>
      </c>
      <c r="L1315" t="s">
        <v>4063</v>
      </c>
      <c r="M1315" t="s">
        <v>4064</v>
      </c>
      <c r="N1315">
        <v>9.5927777770000002</v>
      </c>
      <c r="O1315">
        <v>0</v>
      </c>
      <c r="P1315">
        <v>3</v>
      </c>
      <c r="Q1315">
        <v>0</v>
      </c>
      <c r="R1315">
        <v>1</v>
      </c>
      <c r="S1315">
        <v>0</v>
      </c>
      <c r="T1315">
        <v>1</v>
      </c>
      <c r="U1315">
        <v>0</v>
      </c>
      <c r="V1315">
        <v>0</v>
      </c>
      <c r="W1315">
        <v>0</v>
      </c>
      <c r="X1315">
        <v>7.8448038347684061</v>
      </c>
      <c r="Y1315">
        <v>0</v>
      </c>
      <c r="Z1315">
        <v>0</v>
      </c>
      <c r="AA1315">
        <v>0</v>
      </c>
      <c r="AB1315">
        <v>2.3364776016400003E-2</v>
      </c>
      <c r="AC1315">
        <v>0</v>
      </c>
      <c r="AD1315">
        <v>0</v>
      </c>
      <c r="AE1315">
        <v>7.8681686107848066</v>
      </c>
    </row>
    <row r="1316" spans="1:31" x14ac:dyDescent="0.25">
      <c r="A1316">
        <v>2229940</v>
      </c>
      <c r="B1316">
        <v>1</v>
      </c>
      <c r="C1316" t="s">
        <v>80</v>
      </c>
      <c r="D1316" t="s">
        <v>94</v>
      </c>
      <c r="E1316" t="s">
        <v>132</v>
      </c>
      <c r="F1316" t="s">
        <v>4065</v>
      </c>
      <c r="G1316" t="s">
        <v>148</v>
      </c>
      <c r="H1316" t="s">
        <v>135</v>
      </c>
      <c r="I1316" t="s">
        <v>136</v>
      </c>
      <c r="J1316" t="s">
        <v>137</v>
      </c>
      <c r="K1316" t="s">
        <v>138</v>
      </c>
      <c r="L1316" t="s">
        <v>4066</v>
      </c>
      <c r="M1316" t="s">
        <v>4067</v>
      </c>
      <c r="N1316">
        <v>1.6597222220000001</v>
      </c>
      <c r="O1316">
        <v>0</v>
      </c>
      <c r="P1316">
        <v>1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0.4923381005454055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0.4923381005454055</v>
      </c>
    </row>
    <row r="1317" spans="1:31" x14ac:dyDescent="0.25">
      <c r="A1317">
        <v>2230587</v>
      </c>
      <c r="B1317">
        <v>1</v>
      </c>
      <c r="C1317" t="s">
        <v>81</v>
      </c>
      <c r="D1317" t="s">
        <v>118</v>
      </c>
      <c r="E1317" t="s">
        <v>194</v>
      </c>
      <c r="F1317" t="s">
        <v>4068</v>
      </c>
      <c r="G1317" t="s">
        <v>179</v>
      </c>
      <c r="H1317" t="s">
        <v>135</v>
      </c>
      <c r="I1317" t="s">
        <v>136</v>
      </c>
      <c r="J1317" t="s">
        <v>137</v>
      </c>
      <c r="K1317" t="s">
        <v>138</v>
      </c>
      <c r="L1317" t="s">
        <v>4069</v>
      </c>
      <c r="M1317" t="s">
        <v>4070</v>
      </c>
      <c r="N1317">
        <v>2.3208333329999999</v>
      </c>
      <c r="O1317">
        <v>0</v>
      </c>
      <c r="P1317">
        <v>10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1.4372451988004666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1.4372451988004666</v>
      </c>
    </row>
    <row r="1318" spans="1:31" x14ac:dyDescent="0.25">
      <c r="A1318">
        <v>2230687</v>
      </c>
      <c r="B1318">
        <v>1</v>
      </c>
      <c r="C1318" t="s">
        <v>80</v>
      </c>
      <c r="D1318" t="s">
        <v>85</v>
      </c>
      <c r="E1318" t="s">
        <v>177</v>
      </c>
      <c r="F1318" t="s">
        <v>4071</v>
      </c>
      <c r="G1318" t="s">
        <v>179</v>
      </c>
      <c r="H1318" t="s">
        <v>135</v>
      </c>
      <c r="I1318" t="s">
        <v>136</v>
      </c>
      <c r="J1318" t="s">
        <v>137</v>
      </c>
      <c r="K1318" t="s">
        <v>138</v>
      </c>
      <c r="L1318" t="s">
        <v>4072</v>
      </c>
      <c r="M1318" t="s">
        <v>4073</v>
      </c>
      <c r="N1318">
        <v>2.9905555549999998</v>
      </c>
      <c r="O1318">
        <v>0</v>
      </c>
      <c r="P1318">
        <v>137</v>
      </c>
      <c r="Q1318">
        <v>0</v>
      </c>
      <c r="R1318">
        <v>0</v>
      </c>
      <c r="S1318">
        <v>0</v>
      </c>
      <c r="T1318">
        <v>9</v>
      </c>
      <c r="U1318">
        <v>0</v>
      </c>
      <c r="V1318">
        <v>0</v>
      </c>
      <c r="W1318">
        <v>0</v>
      </c>
      <c r="X1318">
        <v>105.79896087218255</v>
      </c>
      <c r="Y1318">
        <v>0</v>
      </c>
      <c r="Z1318">
        <v>0</v>
      </c>
      <c r="AA1318">
        <v>0</v>
      </c>
      <c r="AB1318">
        <v>6.9185311139950105</v>
      </c>
      <c r="AC1318">
        <v>0</v>
      </c>
      <c r="AD1318">
        <v>0</v>
      </c>
      <c r="AE1318">
        <v>112.71749198617756</v>
      </c>
    </row>
    <row r="1319" spans="1:31" x14ac:dyDescent="0.25">
      <c r="A1319">
        <v>2230189</v>
      </c>
      <c r="B1319">
        <v>1</v>
      </c>
      <c r="C1319" t="s">
        <v>80</v>
      </c>
      <c r="D1319" t="s">
        <v>88</v>
      </c>
      <c r="E1319" t="s">
        <v>132</v>
      </c>
      <c r="F1319" t="s">
        <v>4074</v>
      </c>
      <c r="G1319" t="s">
        <v>148</v>
      </c>
      <c r="H1319" t="s">
        <v>135</v>
      </c>
      <c r="I1319" t="s">
        <v>136</v>
      </c>
      <c r="J1319" t="s">
        <v>137</v>
      </c>
      <c r="K1319" t="s">
        <v>138</v>
      </c>
      <c r="L1319" t="s">
        <v>4075</v>
      </c>
      <c r="M1319" t="s">
        <v>4076</v>
      </c>
      <c r="N1319">
        <v>2.3588888880000001</v>
      </c>
      <c r="O1319">
        <v>0</v>
      </c>
      <c r="P1319">
        <v>0</v>
      </c>
      <c r="Q1319">
        <v>0</v>
      </c>
      <c r="R1319">
        <v>0</v>
      </c>
      <c r="S1319">
        <v>0</v>
      </c>
      <c r="T1319">
        <v>2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5.344393985154599</v>
      </c>
      <c r="AC1319">
        <v>0</v>
      </c>
      <c r="AD1319">
        <v>0</v>
      </c>
      <c r="AE1319">
        <v>5.344393985154599</v>
      </c>
    </row>
    <row r="1320" spans="1:31" x14ac:dyDescent="0.25">
      <c r="A1320">
        <v>2230730</v>
      </c>
      <c r="B1320">
        <v>1</v>
      </c>
      <c r="C1320" t="s">
        <v>80</v>
      </c>
      <c r="D1320" t="s">
        <v>99</v>
      </c>
      <c r="E1320" t="s">
        <v>273</v>
      </c>
      <c r="F1320" t="s">
        <v>561</v>
      </c>
      <c r="G1320" t="s">
        <v>174</v>
      </c>
      <c r="H1320" t="s">
        <v>163</v>
      </c>
      <c r="I1320" t="s">
        <v>136</v>
      </c>
      <c r="J1320" t="s">
        <v>137</v>
      </c>
      <c r="K1320" t="s">
        <v>138</v>
      </c>
      <c r="L1320" t="s">
        <v>4077</v>
      </c>
      <c r="M1320" t="s">
        <v>4078</v>
      </c>
      <c r="N1320">
        <v>10.347222221999999</v>
      </c>
      <c r="O1320">
        <v>0</v>
      </c>
      <c r="P1320">
        <v>0</v>
      </c>
      <c r="Q1320">
        <v>0</v>
      </c>
      <c r="R1320">
        <v>0</v>
      </c>
      <c r="S1320">
        <v>8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1809.0062455476086</v>
      </c>
      <c r="AB1320">
        <v>0</v>
      </c>
      <c r="AC1320">
        <v>0</v>
      </c>
      <c r="AD1320">
        <v>0</v>
      </c>
      <c r="AE1320">
        <v>1809.0062455476086</v>
      </c>
    </row>
    <row r="1321" spans="1:31" x14ac:dyDescent="0.25">
      <c r="A1321">
        <v>2230289</v>
      </c>
      <c r="B1321">
        <v>1</v>
      </c>
      <c r="C1321" t="s">
        <v>80</v>
      </c>
      <c r="D1321" t="s">
        <v>82</v>
      </c>
      <c r="E1321" t="s">
        <v>132</v>
      </c>
      <c r="F1321" t="s">
        <v>4079</v>
      </c>
      <c r="G1321" t="s">
        <v>148</v>
      </c>
      <c r="H1321" t="s">
        <v>135</v>
      </c>
      <c r="I1321" t="s">
        <v>136</v>
      </c>
      <c r="J1321" t="s">
        <v>137</v>
      </c>
      <c r="K1321" t="s">
        <v>138</v>
      </c>
      <c r="L1321" t="s">
        <v>4080</v>
      </c>
      <c r="M1321" t="s">
        <v>4081</v>
      </c>
      <c r="N1321">
        <v>1.5636111109999999</v>
      </c>
      <c r="O1321">
        <v>0</v>
      </c>
      <c r="P1321">
        <v>1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</row>
    <row r="1322" spans="1:31" x14ac:dyDescent="0.25">
      <c r="A1322">
        <v>2230046</v>
      </c>
      <c r="B1322">
        <v>1</v>
      </c>
      <c r="C1322" t="s">
        <v>80</v>
      </c>
      <c r="D1322" t="s">
        <v>99</v>
      </c>
      <c r="E1322" t="s">
        <v>194</v>
      </c>
      <c r="F1322" t="s">
        <v>4082</v>
      </c>
      <c r="G1322" t="s">
        <v>179</v>
      </c>
      <c r="H1322" t="s">
        <v>135</v>
      </c>
      <c r="I1322" t="s">
        <v>136</v>
      </c>
      <c r="J1322" t="s">
        <v>137</v>
      </c>
      <c r="K1322" t="s">
        <v>138</v>
      </c>
      <c r="L1322" t="s">
        <v>4083</v>
      </c>
      <c r="M1322" t="s">
        <v>4084</v>
      </c>
      <c r="N1322">
        <v>5.7424999999999997</v>
      </c>
      <c r="O1322">
        <v>0</v>
      </c>
      <c r="P1322">
        <v>2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17.9880002792938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17.9880002792938</v>
      </c>
    </row>
    <row r="1323" spans="1:31" x14ac:dyDescent="0.25">
      <c r="A1323">
        <v>2229897</v>
      </c>
      <c r="B1323">
        <v>1</v>
      </c>
      <c r="C1323" t="s">
        <v>80</v>
      </c>
      <c r="D1323" t="s">
        <v>96</v>
      </c>
      <c r="E1323" t="s">
        <v>182</v>
      </c>
      <c r="F1323" t="s">
        <v>4085</v>
      </c>
      <c r="G1323" t="s">
        <v>319</v>
      </c>
      <c r="H1323" t="s">
        <v>163</v>
      </c>
      <c r="I1323" t="s">
        <v>136</v>
      </c>
      <c r="J1323" t="s">
        <v>137</v>
      </c>
      <c r="K1323" t="s">
        <v>138</v>
      </c>
      <c r="L1323" t="s">
        <v>4086</v>
      </c>
      <c r="M1323" t="s">
        <v>4087</v>
      </c>
      <c r="N1323">
        <v>8.2441666659999999</v>
      </c>
      <c r="O1323">
        <v>0</v>
      </c>
      <c r="P1323">
        <v>126</v>
      </c>
      <c r="Q1323">
        <v>0</v>
      </c>
      <c r="R1323">
        <v>0</v>
      </c>
      <c r="S1323">
        <v>0</v>
      </c>
      <c r="T1323">
        <v>20</v>
      </c>
      <c r="U1323">
        <v>0</v>
      </c>
      <c r="V1323">
        <v>0</v>
      </c>
      <c r="W1323">
        <v>0</v>
      </c>
      <c r="X1323">
        <v>726.59558072172842</v>
      </c>
      <c r="Y1323">
        <v>0</v>
      </c>
      <c r="Z1323">
        <v>0</v>
      </c>
      <c r="AA1323">
        <v>0</v>
      </c>
      <c r="AB1323">
        <v>96.184968995277302</v>
      </c>
      <c r="AC1323">
        <v>0</v>
      </c>
      <c r="AD1323">
        <v>0</v>
      </c>
      <c r="AE1323">
        <v>822.78054971700567</v>
      </c>
    </row>
    <row r="1324" spans="1:31" x14ac:dyDescent="0.25">
      <c r="A1324">
        <v>2230438</v>
      </c>
      <c r="B1324">
        <v>1</v>
      </c>
      <c r="C1324" t="s">
        <v>81</v>
      </c>
      <c r="D1324" t="s">
        <v>119</v>
      </c>
      <c r="E1324" t="s">
        <v>194</v>
      </c>
      <c r="F1324" t="s">
        <v>4088</v>
      </c>
      <c r="G1324" t="s">
        <v>179</v>
      </c>
      <c r="H1324" t="s">
        <v>135</v>
      </c>
      <c r="I1324" t="s">
        <v>136</v>
      </c>
      <c r="J1324" t="s">
        <v>137</v>
      </c>
      <c r="K1324" t="s">
        <v>138</v>
      </c>
      <c r="L1324" t="s">
        <v>4089</v>
      </c>
      <c r="M1324" t="s">
        <v>4090</v>
      </c>
      <c r="N1324">
        <v>1.3302777770000001</v>
      </c>
      <c r="O1324">
        <v>0</v>
      </c>
      <c r="P1324">
        <v>10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1.0253254701679344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1.0253254701679344</v>
      </c>
    </row>
    <row r="1325" spans="1:31" x14ac:dyDescent="0.25">
      <c r="A1325">
        <v>2230169</v>
      </c>
      <c r="B1325">
        <v>1</v>
      </c>
      <c r="C1325" t="s">
        <v>80</v>
      </c>
      <c r="D1325" t="s">
        <v>93</v>
      </c>
      <c r="E1325" t="s">
        <v>132</v>
      </c>
      <c r="F1325" t="s">
        <v>4091</v>
      </c>
      <c r="G1325" t="s">
        <v>148</v>
      </c>
      <c r="H1325" t="s">
        <v>135</v>
      </c>
      <c r="I1325" t="s">
        <v>136</v>
      </c>
      <c r="J1325" t="s">
        <v>137</v>
      </c>
      <c r="K1325" t="s">
        <v>138</v>
      </c>
      <c r="L1325" t="s">
        <v>4092</v>
      </c>
      <c r="M1325" t="s">
        <v>4093</v>
      </c>
      <c r="N1325">
        <v>2.3725000000000001</v>
      </c>
      <c r="O1325">
        <v>0</v>
      </c>
      <c r="P1325">
        <v>0</v>
      </c>
      <c r="Q1325">
        <v>0</v>
      </c>
      <c r="R1325">
        <v>0</v>
      </c>
      <c r="S1325">
        <v>0</v>
      </c>
      <c r="T1325">
        <v>1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</row>
    <row r="1326" spans="1:31" x14ac:dyDescent="0.25">
      <c r="A1326">
        <v>2230501</v>
      </c>
      <c r="B1326">
        <v>1</v>
      </c>
      <c r="C1326" t="s">
        <v>80</v>
      </c>
      <c r="D1326" t="s">
        <v>106</v>
      </c>
      <c r="E1326" t="s">
        <v>132</v>
      </c>
      <c r="F1326" t="s">
        <v>4094</v>
      </c>
      <c r="G1326" t="s">
        <v>148</v>
      </c>
      <c r="H1326" t="s">
        <v>135</v>
      </c>
      <c r="I1326" t="s">
        <v>136</v>
      </c>
      <c r="J1326" t="s">
        <v>137</v>
      </c>
      <c r="K1326" t="s">
        <v>138</v>
      </c>
      <c r="L1326" t="s">
        <v>4095</v>
      </c>
      <c r="M1326" t="s">
        <v>4096</v>
      </c>
      <c r="N1326">
        <v>1.183888888</v>
      </c>
      <c r="O1326">
        <v>0</v>
      </c>
      <c r="P1326">
        <v>1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4.0410052604444442E-5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4.0410052604444442E-5</v>
      </c>
    </row>
    <row r="1327" spans="1:31" x14ac:dyDescent="0.25">
      <c r="A1327">
        <v>2230123</v>
      </c>
      <c r="B1327">
        <v>1</v>
      </c>
      <c r="C1327" t="s">
        <v>80</v>
      </c>
      <c r="D1327" t="s">
        <v>105</v>
      </c>
      <c r="E1327" t="s">
        <v>132</v>
      </c>
      <c r="F1327" t="s">
        <v>4097</v>
      </c>
      <c r="G1327" t="s">
        <v>148</v>
      </c>
      <c r="H1327" t="s">
        <v>135</v>
      </c>
      <c r="I1327" t="s">
        <v>136</v>
      </c>
      <c r="J1327" t="s">
        <v>137</v>
      </c>
      <c r="K1327" t="s">
        <v>138</v>
      </c>
      <c r="L1327" t="s">
        <v>4098</v>
      </c>
      <c r="M1327" t="s">
        <v>4099</v>
      </c>
      <c r="N1327">
        <v>0.54694444399999997</v>
      </c>
      <c r="O1327">
        <v>0</v>
      </c>
      <c r="P1327">
        <v>1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1.1213957134380002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1.1213957134380002</v>
      </c>
    </row>
    <row r="1328" spans="1:31" x14ac:dyDescent="0.25">
      <c r="A1328">
        <v>2229977</v>
      </c>
      <c r="B1328">
        <v>1</v>
      </c>
      <c r="C1328" t="s">
        <v>80</v>
      </c>
      <c r="D1328" t="s">
        <v>108</v>
      </c>
      <c r="E1328" t="s">
        <v>194</v>
      </c>
      <c r="F1328" t="s">
        <v>4100</v>
      </c>
      <c r="G1328" t="s">
        <v>179</v>
      </c>
      <c r="H1328" t="s">
        <v>135</v>
      </c>
      <c r="I1328" t="s">
        <v>136</v>
      </c>
      <c r="J1328" t="s">
        <v>137</v>
      </c>
      <c r="K1328" t="s">
        <v>138</v>
      </c>
      <c r="L1328" t="s">
        <v>4101</v>
      </c>
      <c r="M1328" t="s">
        <v>4102</v>
      </c>
      <c r="N1328">
        <v>3.6972222220000002</v>
      </c>
      <c r="O1328">
        <v>0</v>
      </c>
      <c r="P1328">
        <v>8</v>
      </c>
      <c r="Q1328">
        <v>0</v>
      </c>
      <c r="R1328">
        <v>1</v>
      </c>
      <c r="S1328">
        <v>0</v>
      </c>
      <c r="T1328">
        <v>1</v>
      </c>
      <c r="U1328">
        <v>0</v>
      </c>
      <c r="V1328">
        <v>0</v>
      </c>
      <c r="W1328">
        <v>0</v>
      </c>
      <c r="X1328">
        <v>3.6998865810422132</v>
      </c>
      <c r="Y1328">
        <v>0</v>
      </c>
      <c r="Z1328">
        <v>1.47523982406836</v>
      </c>
      <c r="AA1328">
        <v>0</v>
      </c>
      <c r="AB1328">
        <v>3.3857854653248892E-2</v>
      </c>
      <c r="AC1328">
        <v>0</v>
      </c>
      <c r="AD1328">
        <v>0</v>
      </c>
      <c r="AE1328">
        <v>5.2089842597638221</v>
      </c>
    </row>
    <row r="1329" spans="1:31" x14ac:dyDescent="0.25">
      <c r="A1329">
        <v>2230332</v>
      </c>
      <c r="B1329">
        <v>1</v>
      </c>
      <c r="C1329" t="s">
        <v>81</v>
      </c>
      <c r="D1329" t="s">
        <v>119</v>
      </c>
      <c r="E1329" t="s">
        <v>273</v>
      </c>
      <c r="F1329" t="s">
        <v>1912</v>
      </c>
      <c r="G1329" t="s">
        <v>174</v>
      </c>
      <c r="H1329" t="s">
        <v>163</v>
      </c>
      <c r="I1329" t="s">
        <v>136</v>
      </c>
      <c r="J1329" t="s">
        <v>137</v>
      </c>
      <c r="K1329" t="s">
        <v>138</v>
      </c>
      <c r="L1329" t="s">
        <v>4103</v>
      </c>
      <c r="M1329" t="s">
        <v>4104</v>
      </c>
      <c r="N1329">
        <v>0.19666666599999999</v>
      </c>
      <c r="O1329">
        <v>0</v>
      </c>
      <c r="P1329">
        <v>512</v>
      </c>
      <c r="Q1329">
        <v>54</v>
      </c>
      <c r="R1329">
        <v>119</v>
      </c>
      <c r="S1329">
        <v>4</v>
      </c>
      <c r="T1329">
        <v>19</v>
      </c>
      <c r="U1329">
        <v>2</v>
      </c>
      <c r="V1329">
        <v>0</v>
      </c>
      <c r="W1329">
        <v>0</v>
      </c>
      <c r="X1329">
        <v>14.190110796673997</v>
      </c>
      <c r="Y1329">
        <v>4.7026801105904203</v>
      </c>
      <c r="Z1329">
        <v>20.745537221617326</v>
      </c>
      <c r="AA1329">
        <v>4.4458538889549999</v>
      </c>
      <c r="AB1329">
        <v>3.4000007752693735</v>
      </c>
      <c r="AC1329">
        <v>2.5602723664392002</v>
      </c>
      <c r="AD1329">
        <v>0</v>
      </c>
      <c r="AE1329">
        <v>50.044455159545315</v>
      </c>
    </row>
    <row r="1330" spans="1:31" x14ac:dyDescent="0.25">
      <c r="A1330">
        <v>2230355</v>
      </c>
      <c r="B1330">
        <v>1</v>
      </c>
      <c r="C1330" t="s">
        <v>80</v>
      </c>
      <c r="D1330" t="s">
        <v>96</v>
      </c>
      <c r="E1330" t="s">
        <v>273</v>
      </c>
      <c r="F1330" t="s">
        <v>4105</v>
      </c>
      <c r="G1330" t="s">
        <v>1858</v>
      </c>
      <c r="H1330" t="s">
        <v>163</v>
      </c>
      <c r="I1330" t="s">
        <v>136</v>
      </c>
      <c r="J1330" t="s">
        <v>137</v>
      </c>
      <c r="K1330" t="s">
        <v>138</v>
      </c>
      <c r="L1330" t="s">
        <v>4106</v>
      </c>
      <c r="M1330" t="s">
        <v>4107</v>
      </c>
      <c r="N1330">
        <v>2.4505555550000002</v>
      </c>
      <c r="O1330">
        <v>0</v>
      </c>
      <c r="P1330">
        <v>748</v>
      </c>
      <c r="Q1330">
        <v>0</v>
      </c>
      <c r="R1330">
        <v>0</v>
      </c>
      <c r="S1330">
        <v>0</v>
      </c>
      <c r="T1330">
        <v>22</v>
      </c>
      <c r="U1330">
        <v>0</v>
      </c>
      <c r="V1330">
        <v>0</v>
      </c>
      <c r="W1330">
        <v>0</v>
      </c>
      <c r="X1330">
        <v>681.61138903304209</v>
      </c>
      <c r="Y1330">
        <v>0</v>
      </c>
      <c r="Z1330">
        <v>0</v>
      </c>
      <c r="AA1330">
        <v>0</v>
      </c>
      <c r="AB1330">
        <v>47.386723685282597</v>
      </c>
      <c r="AC1330">
        <v>0</v>
      </c>
      <c r="AD1330">
        <v>0</v>
      </c>
      <c r="AE1330">
        <v>728.99811271832471</v>
      </c>
    </row>
    <row r="1331" spans="1:31" x14ac:dyDescent="0.25">
      <c r="A1331">
        <v>2229960</v>
      </c>
      <c r="B1331">
        <v>1</v>
      </c>
      <c r="C1331" t="s">
        <v>80</v>
      </c>
      <c r="D1331" t="s">
        <v>92</v>
      </c>
      <c r="E1331" t="s">
        <v>161</v>
      </c>
      <c r="F1331" t="s">
        <v>4108</v>
      </c>
      <c r="G1331" t="s">
        <v>1154</v>
      </c>
      <c r="H1331" t="s">
        <v>163</v>
      </c>
      <c r="I1331" t="s">
        <v>136</v>
      </c>
      <c r="J1331" t="s">
        <v>137</v>
      </c>
      <c r="K1331" t="s">
        <v>138</v>
      </c>
      <c r="L1331" t="s">
        <v>4109</v>
      </c>
      <c r="M1331" t="s">
        <v>4110</v>
      </c>
      <c r="N1331">
        <v>3.3061111109999999</v>
      </c>
      <c r="O1331">
        <v>0</v>
      </c>
      <c r="P1331">
        <v>198</v>
      </c>
      <c r="Q1331">
        <v>0</v>
      </c>
      <c r="R1331">
        <v>4</v>
      </c>
      <c r="S1331">
        <v>0</v>
      </c>
      <c r="T1331">
        <v>21</v>
      </c>
      <c r="U1331">
        <v>0</v>
      </c>
      <c r="V1331">
        <v>0</v>
      </c>
      <c r="W1331">
        <v>0</v>
      </c>
      <c r="X1331">
        <v>183.35381345157018</v>
      </c>
      <c r="Y1331">
        <v>0</v>
      </c>
      <c r="Z1331">
        <v>3.5295206992315542</v>
      </c>
      <c r="AA1331">
        <v>0</v>
      </c>
      <c r="AB1331">
        <v>39.525833967142233</v>
      </c>
      <c r="AC1331">
        <v>0</v>
      </c>
      <c r="AD1331">
        <v>0</v>
      </c>
      <c r="AE1331">
        <v>226.40916811794395</v>
      </c>
    </row>
    <row r="1332" spans="1:31" x14ac:dyDescent="0.25">
      <c r="A1332">
        <v>2230378</v>
      </c>
      <c r="B1332">
        <v>1</v>
      </c>
      <c r="C1332" t="s">
        <v>80</v>
      </c>
      <c r="D1332" t="s">
        <v>93</v>
      </c>
      <c r="E1332" t="s">
        <v>132</v>
      </c>
      <c r="F1332" t="s">
        <v>4111</v>
      </c>
      <c r="G1332" t="s">
        <v>148</v>
      </c>
      <c r="H1332" t="s">
        <v>135</v>
      </c>
      <c r="I1332" t="s">
        <v>136</v>
      </c>
      <c r="J1332" t="s">
        <v>137</v>
      </c>
      <c r="K1332" t="s">
        <v>138</v>
      </c>
      <c r="L1332" t="s">
        <v>4112</v>
      </c>
      <c r="M1332" t="s">
        <v>4113</v>
      </c>
      <c r="N1332">
        <v>1.4388888879999999</v>
      </c>
      <c r="O1332">
        <v>0</v>
      </c>
      <c r="P1332">
        <v>4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1.337026177674344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1.337026177674344</v>
      </c>
    </row>
    <row r="1333" spans="1:31" x14ac:dyDescent="0.25">
      <c r="A1333">
        <v>2230524</v>
      </c>
      <c r="B1333">
        <v>1</v>
      </c>
      <c r="C1333" t="s">
        <v>80</v>
      </c>
      <c r="D1333" t="s">
        <v>101</v>
      </c>
      <c r="E1333" t="s">
        <v>194</v>
      </c>
      <c r="F1333" t="s">
        <v>4114</v>
      </c>
      <c r="G1333" t="s">
        <v>390</v>
      </c>
      <c r="H1333" t="s">
        <v>135</v>
      </c>
      <c r="I1333" t="s">
        <v>136</v>
      </c>
      <c r="J1333" t="s">
        <v>137</v>
      </c>
      <c r="K1333" t="s">
        <v>138</v>
      </c>
      <c r="L1333" t="s">
        <v>4115</v>
      </c>
      <c r="M1333" t="s">
        <v>4116</v>
      </c>
      <c r="N1333">
        <v>2.5072222219999998</v>
      </c>
      <c r="O1333">
        <v>0</v>
      </c>
      <c r="P1333">
        <v>53</v>
      </c>
      <c r="Q1333">
        <v>0</v>
      </c>
      <c r="R1333">
        <v>1</v>
      </c>
      <c r="S1333">
        <v>0</v>
      </c>
      <c r="T1333">
        <v>3</v>
      </c>
      <c r="U1333">
        <v>0</v>
      </c>
      <c r="V1333">
        <v>0</v>
      </c>
      <c r="W1333">
        <v>0</v>
      </c>
      <c r="X1333">
        <v>41.839412080975926</v>
      </c>
      <c r="Y1333">
        <v>0</v>
      </c>
      <c r="Z1333">
        <v>0.10849768044388</v>
      </c>
      <c r="AA1333">
        <v>0</v>
      </c>
      <c r="AB1333">
        <v>3.7727325983446716</v>
      </c>
      <c r="AC1333">
        <v>0</v>
      </c>
      <c r="AD1333">
        <v>0</v>
      </c>
      <c r="AE1333">
        <v>45.720642359764483</v>
      </c>
    </row>
    <row r="1334" spans="1:31" x14ac:dyDescent="0.25">
      <c r="A1334">
        <v>2230647</v>
      </c>
      <c r="B1334">
        <v>1</v>
      </c>
      <c r="C1334" t="s">
        <v>81</v>
      </c>
      <c r="D1334" t="s">
        <v>113</v>
      </c>
      <c r="E1334" t="s">
        <v>141</v>
      </c>
      <c r="F1334" t="s">
        <v>4117</v>
      </c>
      <c r="G1334" t="s">
        <v>187</v>
      </c>
      <c r="H1334" t="s">
        <v>135</v>
      </c>
      <c r="I1334" t="s">
        <v>136</v>
      </c>
      <c r="J1334" t="s">
        <v>137</v>
      </c>
      <c r="K1334" t="s">
        <v>138</v>
      </c>
      <c r="L1334" t="s">
        <v>4118</v>
      </c>
      <c r="M1334" t="s">
        <v>4119</v>
      </c>
      <c r="N1334">
        <v>1.7150000000000001</v>
      </c>
      <c r="O1334">
        <v>0</v>
      </c>
      <c r="P1334">
        <v>20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2.5016096551712925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2.5016096551712925</v>
      </c>
    </row>
    <row r="1335" spans="1:31" x14ac:dyDescent="0.25">
      <c r="A1335">
        <v>2230209</v>
      </c>
      <c r="B1335">
        <v>1</v>
      </c>
      <c r="C1335" t="s">
        <v>80</v>
      </c>
      <c r="D1335" t="s">
        <v>82</v>
      </c>
      <c r="E1335" t="s">
        <v>177</v>
      </c>
      <c r="F1335" t="s">
        <v>4120</v>
      </c>
      <c r="G1335" t="s">
        <v>134</v>
      </c>
      <c r="H1335" t="s">
        <v>135</v>
      </c>
      <c r="I1335" t="s">
        <v>136</v>
      </c>
      <c r="J1335" t="s">
        <v>137</v>
      </c>
      <c r="K1335" t="s">
        <v>138</v>
      </c>
      <c r="L1335" t="s">
        <v>4121</v>
      </c>
      <c r="M1335" t="s">
        <v>4122</v>
      </c>
      <c r="N1335">
        <v>1.4202777769999999</v>
      </c>
      <c r="O1335">
        <v>0</v>
      </c>
      <c r="P1335">
        <v>0</v>
      </c>
      <c r="Q1335">
        <v>0</v>
      </c>
      <c r="R1335">
        <v>0</v>
      </c>
      <c r="S1335">
        <v>0</v>
      </c>
      <c r="T1335">
        <v>15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12.176750826023314</v>
      </c>
      <c r="AC1335">
        <v>0</v>
      </c>
      <c r="AD1335">
        <v>0</v>
      </c>
      <c r="AE1335">
        <v>12.176750826023314</v>
      </c>
    </row>
    <row r="1336" spans="1:31" x14ac:dyDescent="0.25">
      <c r="A1336">
        <v>2230518</v>
      </c>
      <c r="B1336">
        <v>1</v>
      </c>
      <c r="C1336" t="s">
        <v>80</v>
      </c>
      <c r="D1336" t="s">
        <v>85</v>
      </c>
      <c r="E1336" t="s">
        <v>132</v>
      </c>
      <c r="F1336" t="s">
        <v>4123</v>
      </c>
      <c r="G1336" t="s">
        <v>191</v>
      </c>
      <c r="H1336" t="s">
        <v>135</v>
      </c>
      <c r="I1336" t="s">
        <v>136</v>
      </c>
      <c r="J1336" t="s">
        <v>137</v>
      </c>
      <c r="K1336" t="s">
        <v>138</v>
      </c>
      <c r="L1336" t="s">
        <v>4124</v>
      </c>
      <c r="M1336" t="s">
        <v>4125</v>
      </c>
      <c r="N1336">
        <v>1.4086111109999999</v>
      </c>
      <c r="O1336">
        <v>0</v>
      </c>
      <c r="P1336">
        <v>12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4.0924996932902129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4.0924996932902129</v>
      </c>
    </row>
    <row r="1337" spans="1:31" x14ac:dyDescent="0.25">
      <c r="A1337">
        <v>2230023</v>
      </c>
      <c r="B1337">
        <v>1</v>
      </c>
      <c r="C1337" t="s">
        <v>80</v>
      </c>
      <c r="D1337" t="s">
        <v>90</v>
      </c>
      <c r="E1337" t="s">
        <v>194</v>
      </c>
      <c r="F1337" t="s">
        <v>4126</v>
      </c>
      <c r="G1337" t="s">
        <v>179</v>
      </c>
      <c r="H1337" t="s">
        <v>135</v>
      </c>
      <c r="I1337" t="s">
        <v>136</v>
      </c>
      <c r="J1337" t="s">
        <v>137</v>
      </c>
      <c r="K1337" t="s">
        <v>138</v>
      </c>
      <c r="L1337" t="s">
        <v>4127</v>
      </c>
      <c r="M1337" t="s">
        <v>4128</v>
      </c>
      <c r="N1337">
        <v>2.0227777769999999</v>
      </c>
      <c r="O1337">
        <v>0</v>
      </c>
      <c r="P1337">
        <v>165</v>
      </c>
      <c r="Q1337">
        <v>0</v>
      </c>
      <c r="R1337">
        <v>0</v>
      </c>
      <c r="S1337">
        <v>0</v>
      </c>
      <c r="T1337">
        <v>43</v>
      </c>
      <c r="U1337">
        <v>0</v>
      </c>
      <c r="V1337">
        <v>0</v>
      </c>
      <c r="W1337">
        <v>0</v>
      </c>
      <c r="X1337">
        <v>102.35567101809605</v>
      </c>
      <c r="Y1337">
        <v>0</v>
      </c>
      <c r="Z1337">
        <v>0</v>
      </c>
      <c r="AA1337">
        <v>0</v>
      </c>
      <c r="AB1337">
        <v>54.463142485264918</v>
      </c>
      <c r="AC1337">
        <v>0</v>
      </c>
      <c r="AD1337">
        <v>0</v>
      </c>
      <c r="AE1337">
        <v>156.81881350336096</v>
      </c>
    </row>
    <row r="1338" spans="1:31" x14ac:dyDescent="0.25">
      <c r="A1338">
        <v>2230441</v>
      </c>
      <c r="B1338">
        <v>1</v>
      </c>
      <c r="C1338" t="s">
        <v>80</v>
      </c>
      <c r="D1338" t="s">
        <v>82</v>
      </c>
      <c r="E1338" t="s">
        <v>141</v>
      </c>
      <c r="F1338" t="s">
        <v>4129</v>
      </c>
      <c r="G1338" t="s">
        <v>390</v>
      </c>
      <c r="H1338" t="s">
        <v>135</v>
      </c>
      <c r="I1338" t="s">
        <v>136</v>
      </c>
      <c r="J1338" t="s">
        <v>137</v>
      </c>
      <c r="K1338" t="s">
        <v>138</v>
      </c>
      <c r="L1338" t="s">
        <v>4130</v>
      </c>
      <c r="M1338" t="s">
        <v>4131</v>
      </c>
      <c r="N1338">
        <v>3.1175000000000002</v>
      </c>
      <c r="O1338">
        <v>0</v>
      </c>
      <c r="P1338">
        <v>400</v>
      </c>
      <c r="Q1338">
        <v>0</v>
      </c>
      <c r="R1338">
        <v>0</v>
      </c>
      <c r="S1338">
        <v>0</v>
      </c>
      <c r="T1338">
        <v>23</v>
      </c>
      <c r="U1338">
        <v>0</v>
      </c>
      <c r="V1338">
        <v>0</v>
      </c>
      <c r="W1338">
        <v>0</v>
      </c>
      <c r="X1338">
        <v>504.64741183755558</v>
      </c>
      <c r="Y1338">
        <v>0</v>
      </c>
      <c r="Z1338">
        <v>0</v>
      </c>
      <c r="AA1338">
        <v>0</v>
      </c>
      <c r="AB1338">
        <v>17.266979979644699</v>
      </c>
      <c r="AC1338">
        <v>0</v>
      </c>
      <c r="AD1338">
        <v>0</v>
      </c>
      <c r="AE1338">
        <v>521.91439181720023</v>
      </c>
    </row>
    <row r="1339" spans="1:31" x14ac:dyDescent="0.25">
      <c r="A1339">
        <v>2230063</v>
      </c>
      <c r="B1339">
        <v>1</v>
      </c>
      <c r="C1339" t="s">
        <v>80</v>
      </c>
      <c r="D1339" t="s">
        <v>102</v>
      </c>
      <c r="E1339" t="s">
        <v>132</v>
      </c>
      <c r="F1339" t="s">
        <v>4132</v>
      </c>
      <c r="G1339" t="s">
        <v>148</v>
      </c>
      <c r="H1339" t="s">
        <v>135</v>
      </c>
      <c r="I1339" t="s">
        <v>136</v>
      </c>
      <c r="J1339" t="s">
        <v>137</v>
      </c>
      <c r="K1339" t="s">
        <v>138</v>
      </c>
      <c r="L1339" t="s">
        <v>4133</v>
      </c>
      <c r="M1339" t="s">
        <v>4134</v>
      </c>
      <c r="N1339">
        <v>2.6988888879999999</v>
      </c>
      <c r="O1339">
        <v>0</v>
      </c>
      <c r="P1339">
        <v>0</v>
      </c>
      <c r="Q1339">
        <v>0</v>
      </c>
      <c r="R1339">
        <v>1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1.4912396210930401</v>
      </c>
      <c r="AA1339">
        <v>0</v>
      </c>
      <c r="AB1339">
        <v>0</v>
      </c>
      <c r="AC1339">
        <v>0</v>
      </c>
      <c r="AD1339">
        <v>0</v>
      </c>
      <c r="AE1339">
        <v>1.4912396210930401</v>
      </c>
    </row>
    <row r="1340" spans="1:31" x14ac:dyDescent="0.25">
      <c r="A1340">
        <v>2230255</v>
      </c>
      <c r="B1340">
        <v>1</v>
      </c>
      <c r="C1340" t="s">
        <v>81</v>
      </c>
      <c r="D1340" t="s">
        <v>119</v>
      </c>
      <c r="E1340" t="s">
        <v>273</v>
      </c>
      <c r="F1340" t="s">
        <v>1912</v>
      </c>
      <c r="G1340" t="s">
        <v>174</v>
      </c>
      <c r="H1340" t="s">
        <v>163</v>
      </c>
      <c r="I1340" t="s">
        <v>136</v>
      </c>
      <c r="J1340" t="s">
        <v>137</v>
      </c>
      <c r="K1340" t="s">
        <v>138</v>
      </c>
      <c r="L1340" t="s">
        <v>4135</v>
      </c>
      <c r="M1340" t="s">
        <v>4136</v>
      </c>
      <c r="N1340">
        <v>0.18</v>
      </c>
      <c r="O1340">
        <v>0</v>
      </c>
      <c r="P1340">
        <v>512</v>
      </c>
      <c r="Q1340">
        <v>54</v>
      </c>
      <c r="R1340">
        <v>119</v>
      </c>
      <c r="S1340">
        <v>4</v>
      </c>
      <c r="T1340">
        <v>19</v>
      </c>
      <c r="U1340">
        <v>2</v>
      </c>
      <c r="V1340">
        <v>0</v>
      </c>
      <c r="W1340">
        <v>0</v>
      </c>
      <c r="X1340">
        <v>13.016022103425595</v>
      </c>
      <c r="Y1340">
        <v>4.319822058597361</v>
      </c>
      <c r="Z1340">
        <v>18.657786857692322</v>
      </c>
      <c r="AA1340">
        <v>4.2904895209740008</v>
      </c>
      <c r="AB1340">
        <v>3.3235392684160794</v>
      </c>
      <c r="AC1340">
        <v>2.3903596886702401</v>
      </c>
      <c r="AD1340">
        <v>0</v>
      </c>
      <c r="AE1340">
        <v>45.998019497775594</v>
      </c>
    </row>
    <row r="1341" spans="1:31" x14ac:dyDescent="0.25">
      <c r="A1341">
        <v>2230747</v>
      </c>
      <c r="B1341">
        <v>1</v>
      </c>
      <c r="C1341" t="s">
        <v>80</v>
      </c>
      <c r="D1341" t="s">
        <v>97</v>
      </c>
      <c r="E1341" t="s">
        <v>182</v>
      </c>
      <c r="F1341" t="s">
        <v>4137</v>
      </c>
      <c r="G1341" t="s">
        <v>1154</v>
      </c>
      <c r="H1341" t="s">
        <v>163</v>
      </c>
      <c r="I1341" t="s">
        <v>136</v>
      </c>
      <c r="J1341" t="s">
        <v>137</v>
      </c>
      <c r="K1341" t="s">
        <v>138</v>
      </c>
      <c r="L1341" t="s">
        <v>4138</v>
      </c>
      <c r="M1341" t="s">
        <v>4139</v>
      </c>
      <c r="N1341">
        <v>4.3099999999999996</v>
      </c>
      <c r="O1341">
        <v>0</v>
      </c>
      <c r="P1341">
        <v>322</v>
      </c>
      <c r="Q1341">
        <v>0</v>
      </c>
      <c r="R1341">
        <v>0</v>
      </c>
      <c r="S1341">
        <v>0</v>
      </c>
      <c r="T1341">
        <v>35</v>
      </c>
      <c r="U1341">
        <v>0</v>
      </c>
      <c r="V1341">
        <v>0</v>
      </c>
      <c r="W1341">
        <v>0</v>
      </c>
      <c r="X1341">
        <v>505.83358146726863</v>
      </c>
      <c r="Y1341">
        <v>0</v>
      </c>
      <c r="Z1341">
        <v>0</v>
      </c>
      <c r="AA1341">
        <v>0</v>
      </c>
      <c r="AB1341">
        <v>139.99969781564246</v>
      </c>
      <c r="AC1341">
        <v>0</v>
      </c>
      <c r="AD1341">
        <v>0</v>
      </c>
      <c r="AE1341">
        <v>645.83327928291112</v>
      </c>
    </row>
    <row r="1342" spans="1:31" x14ac:dyDescent="0.25">
      <c r="A1342">
        <v>2230249</v>
      </c>
      <c r="B1342">
        <v>1</v>
      </c>
      <c r="C1342" t="s">
        <v>80</v>
      </c>
      <c r="D1342" t="s">
        <v>95</v>
      </c>
      <c r="E1342" t="s">
        <v>177</v>
      </c>
      <c r="F1342" t="s">
        <v>4140</v>
      </c>
      <c r="G1342" t="s">
        <v>134</v>
      </c>
      <c r="H1342" t="s">
        <v>135</v>
      </c>
      <c r="I1342" t="s">
        <v>136</v>
      </c>
      <c r="J1342" t="s">
        <v>137</v>
      </c>
      <c r="K1342" t="s">
        <v>138</v>
      </c>
      <c r="L1342" t="s">
        <v>4141</v>
      </c>
      <c r="M1342" t="s">
        <v>4142</v>
      </c>
      <c r="N1342">
        <v>1.526944444</v>
      </c>
      <c r="O1342">
        <v>0</v>
      </c>
      <c r="P1342">
        <v>55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21.238787031128361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21.238787031128361</v>
      </c>
    </row>
    <row r="1343" spans="1:31" x14ac:dyDescent="0.25">
      <c r="A1343">
        <v>2230398</v>
      </c>
      <c r="B1343">
        <v>1</v>
      </c>
      <c r="C1343" t="s">
        <v>80</v>
      </c>
      <c r="D1343" t="s">
        <v>107</v>
      </c>
      <c r="E1343" t="s">
        <v>161</v>
      </c>
      <c r="F1343" t="s">
        <v>4143</v>
      </c>
      <c r="G1343" t="s">
        <v>174</v>
      </c>
      <c r="H1343" t="s">
        <v>163</v>
      </c>
      <c r="I1343" t="s">
        <v>136</v>
      </c>
      <c r="J1343" t="s">
        <v>137</v>
      </c>
      <c r="K1343" t="s">
        <v>138</v>
      </c>
      <c r="L1343" t="s">
        <v>4144</v>
      </c>
      <c r="M1343" t="s">
        <v>4145</v>
      </c>
      <c r="N1343">
        <v>0.80972222199999999</v>
      </c>
      <c r="O1343">
        <v>9</v>
      </c>
      <c r="P1343">
        <v>1272</v>
      </c>
      <c r="Q1343">
        <v>21</v>
      </c>
      <c r="R1343">
        <v>57</v>
      </c>
      <c r="S1343">
        <v>9</v>
      </c>
      <c r="T1343">
        <v>114</v>
      </c>
      <c r="U1343">
        <v>1</v>
      </c>
      <c r="V1343">
        <v>0</v>
      </c>
      <c r="W1343">
        <v>4.8908272698295354</v>
      </c>
      <c r="X1343">
        <v>261.90496676546582</v>
      </c>
      <c r="Y1343">
        <v>37.502826051587064</v>
      </c>
      <c r="Z1343">
        <v>9.7431434240532546</v>
      </c>
      <c r="AA1343">
        <v>13.943352098615433</v>
      </c>
      <c r="AB1343">
        <v>58.86815497512454</v>
      </c>
      <c r="AC1343">
        <v>62.363073249090064</v>
      </c>
      <c r="AD1343">
        <v>0</v>
      </c>
      <c r="AE1343">
        <v>449.21634383376568</v>
      </c>
    </row>
    <row r="1344" spans="1:31" x14ac:dyDescent="0.25">
      <c r="A1344">
        <v>2230129</v>
      </c>
      <c r="B1344">
        <v>1</v>
      </c>
      <c r="C1344" t="s">
        <v>81</v>
      </c>
      <c r="D1344" t="s">
        <v>120</v>
      </c>
      <c r="E1344" t="s">
        <v>273</v>
      </c>
      <c r="F1344" t="s">
        <v>4146</v>
      </c>
      <c r="G1344" t="s">
        <v>174</v>
      </c>
      <c r="H1344" t="s">
        <v>163</v>
      </c>
      <c r="I1344" t="s">
        <v>136</v>
      </c>
      <c r="J1344" t="s">
        <v>137</v>
      </c>
      <c r="K1344" t="s">
        <v>138</v>
      </c>
      <c r="L1344" t="s">
        <v>4147</v>
      </c>
      <c r="M1344" t="s">
        <v>4148</v>
      </c>
      <c r="N1344">
        <v>0.43277777699999997</v>
      </c>
      <c r="O1344">
        <v>1</v>
      </c>
      <c r="P1344">
        <v>304</v>
      </c>
      <c r="Q1344">
        <v>86</v>
      </c>
      <c r="R1344">
        <v>3</v>
      </c>
      <c r="S1344">
        <v>19</v>
      </c>
      <c r="T1344">
        <v>42</v>
      </c>
      <c r="U1344">
        <v>3</v>
      </c>
      <c r="V1344">
        <v>0</v>
      </c>
      <c r="W1344">
        <v>0.58127979774386673</v>
      </c>
      <c r="X1344">
        <v>40.052767204079686</v>
      </c>
      <c r="Y1344">
        <v>73.238711387795149</v>
      </c>
      <c r="Z1344">
        <v>9.3972727429653319E-2</v>
      </c>
      <c r="AA1344">
        <v>12.909091793030953</v>
      </c>
      <c r="AB1344">
        <v>11.903416284728438</v>
      </c>
      <c r="AC1344">
        <v>69.051948001899262</v>
      </c>
      <c r="AD1344">
        <v>0</v>
      </c>
      <c r="AE1344">
        <v>207.83118719670702</v>
      </c>
    </row>
    <row r="1345" spans="1:31" x14ac:dyDescent="0.25">
      <c r="A1345">
        <v>2230206</v>
      </c>
      <c r="B1345">
        <v>1</v>
      </c>
      <c r="C1345" t="s">
        <v>80</v>
      </c>
      <c r="D1345" t="s">
        <v>84</v>
      </c>
      <c r="E1345" t="s">
        <v>194</v>
      </c>
      <c r="F1345" t="s">
        <v>4149</v>
      </c>
      <c r="G1345" t="s">
        <v>179</v>
      </c>
      <c r="H1345" t="s">
        <v>135</v>
      </c>
      <c r="I1345" t="s">
        <v>136</v>
      </c>
      <c r="J1345" t="s">
        <v>137</v>
      </c>
      <c r="K1345" t="s">
        <v>138</v>
      </c>
      <c r="L1345" t="s">
        <v>4150</v>
      </c>
      <c r="M1345" t="s">
        <v>4151</v>
      </c>
      <c r="N1345">
        <v>5.6622222219999996</v>
      </c>
      <c r="O1345">
        <v>0</v>
      </c>
      <c r="P1345">
        <v>19</v>
      </c>
      <c r="Q1345">
        <v>0</v>
      </c>
      <c r="R1345">
        <v>0</v>
      </c>
      <c r="S1345">
        <v>0</v>
      </c>
      <c r="T1345">
        <v>5</v>
      </c>
      <c r="U1345">
        <v>0</v>
      </c>
      <c r="V1345">
        <v>0</v>
      </c>
      <c r="W1345">
        <v>0</v>
      </c>
      <c r="X1345">
        <v>33.855747435589798</v>
      </c>
      <c r="Y1345">
        <v>0</v>
      </c>
      <c r="Z1345">
        <v>0</v>
      </c>
      <c r="AA1345">
        <v>0</v>
      </c>
      <c r="AB1345">
        <v>66.190052944360303</v>
      </c>
      <c r="AC1345">
        <v>0</v>
      </c>
      <c r="AD1345">
        <v>0</v>
      </c>
      <c r="AE1345">
        <v>100.04580037995009</v>
      </c>
    </row>
    <row r="1346" spans="1:31" x14ac:dyDescent="0.25">
      <c r="A1346">
        <v>2230229</v>
      </c>
      <c r="B1346">
        <v>1</v>
      </c>
      <c r="C1346" t="s">
        <v>80</v>
      </c>
      <c r="D1346" t="s">
        <v>96</v>
      </c>
      <c r="E1346" t="s">
        <v>194</v>
      </c>
      <c r="F1346" t="s">
        <v>4152</v>
      </c>
      <c r="G1346" t="s">
        <v>1031</v>
      </c>
      <c r="H1346" t="s">
        <v>135</v>
      </c>
      <c r="I1346" t="s">
        <v>136</v>
      </c>
      <c r="J1346" t="s">
        <v>137</v>
      </c>
      <c r="K1346" t="s">
        <v>138</v>
      </c>
      <c r="L1346" t="s">
        <v>4153</v>
      </c>
      <c r="M1346" t="s">
        <v>4154</v>
      </c>
      <c r="N1346">
        <v>8.9827777770000008</v>
      </c>
      <c r="O1346">
        <v>0</v>
      </c>
      <c r="P1346">
        <v>95</v>
      </c>
      <c r="Q1346">
        <v>0</v>
      </c>
      <c r="R1346">
        <v>0</v>
      </c>
      <c r="S1346">
        <v>0</v>
      </c>
      <c r="T1346">
        <v>2</v>
      </c>
      <c r="U1346">
        <v>0</v>
      </c>
      <c r="V1346">
        <v>0</v>
      </c>
      <c r="W1346">
        <v>0</v>
      </c>
      <c r="X1346">
        <v>707.76410834286048</v>
      </c>
      <c r="Y1346">
        <v>0</v>
      </c>
      <c r="Z1346">
        <v>0</v>
      </c>
      <c r="AA1346">
        <v>0</v>
      </c>
      <c r="AB1346">
        <v>17.400519304969198</v>
      </c>
      <c r="AC1346">
        <v>0</v>
      </c>
      <c r="AD1346">
        <v>0</v>
      </c>
      <c r="AE1346">
        <v>725.16462764782966</v>
      </c>
    </row>
    <row r="1347" spans="1:31" x14ac:dyDescent="0.25">
      <c r="A1347">
        <v>2230106</v>
      </c>
      <c r="B1347">
        <v>1</v>
      </c>
      <c r="C1347" t="s">
        <v>80</v>
      </c>
      <c r="D1347" t="s">
        <v>111</v>
      </c>
      <c r="E1347" t="s">
        <v>132</v>
      </c>
      <c r="F1347" t="s">
        <v>4155</v>
      </c>
      <c r="G1347" t="s">
        <v>148</v>
      </c>
      <c r="H1347" t="s">
        <v>135</v>
      </c>
      <c r="I1347" t="s">
        <v>136</v>
      </c>
      <c r="J1347" t="s">
        <v>137</v>
      </c>
      <c r="K1347" t="s">
        <v>138</v>
      </c>
      <c r="L1347" t="s">
        <v>4156</v>
      </c>
      <c r="M1347" t="s">
        <v>4157</v>
      </c>
      <c r="N1347">
        <v>0.74944444399999999</v>
      </c>
      <c r="O1347">
        <v>0</v>
      </c>
      <c r="P1347">
        <v>0</v>
      </c>
      <c r="Q1347">
        <v>0</v>
      </c>
      <c r="R1347">
        <v>1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1.7520462120000001E-4</v>
      </c>
      <c r="AA1347">
        <v>0</v>
      </c>
      <c r="AB1347">
        <v>0</v>
      </c>
      <c r="AC1347">
        <v>0</v>
      </c>
      <c r="AD1347">
        <v>0</v>
      </c>
      <c r="AE1347">
        <v>1.7520462120000001E-4</v>
      </c>
    </row>
    <row r="1348" spans="1:31" x14ac:dyDescent="0.25">
      <c r="A1348">
        <v>2230435</v>
      </c>
      <c r="B1348">
        <v>1</v>
      </c>
      <c r="C1348" t="s">
        <v>80</v>
      </c>
      <c r="D1348" t="s">
        <v>88</v>
      </c>
      <c r="E1348" t="s">
        <v>132</v>
      </c>
      <c r="F1348" t="s">
        <v>4158</v>
      </c>
      <c r="G1348" t="s">
        <v>191</v>
      </c>
      <c r="H1348" t="s">
        <v>135</v>
      </c>
      <c r="I1348" t="s">
        <v>136</v>
      </c>
      <c r="J1348" t="s">
        <v>137</v>
      </c>
      <c r="K1348" t="s">
        <v>138</v>
      </c>
      <c r="L1348" t="s">
        <v>4159</v>
      </c>
      <c r="M1348" t="s">
        <v>4160</v>
      </c>
      <c r="N1348">
        <v>3.1302777769999999</v>
      </c>
      <c r="O1348">
        <v>0</v>
      </c>
      <c r="P1348">
        <v>13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11.224166097406579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11.224166097406579</v>
      </c>
    </row>
    <row r="1349" spans="1:31" x14ac:dyDescent="0.25">
      <c r="A1349">
        <v>2229937</v>
      </c>
      <c r="B1349">
        <v>1</v>
      </c>
      <c r="C1349" t="s">
        <v>80</v>
      </c>
      <c r="D1349" t="s">
        <v>82</v>
      </c>
      <c r="E1349" t="s">
        <v>132</v>
      </c>
      <c r="F1349" t="s">
        <v>4161</v>
      </c>
      <c r="G1349" t="s">
        <v>134</v>
      </c>
      <c r="H1349" t="s">
        <v>135</v>
      </c>
      <c r="I1349" t="s">
        <v>136</v>
      </c>
      <c r="J1349" t="s">
        <v>137</v>
      </c>
      <c r="K1349" t="s">
        <v>138</v>
      </c>
      <c r="L1349" t="s">
        <v>4162</v>
      </c>
      <c r="M1349" t="s">
        <v>4163</v>
      </c>
      <c r="N1349">
        <v>2.6044444439999999</v>
      </c>
      <c r="O1349">
        <v>0</v>
      </c>
      <c r="P1349">
        <v>1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0.76473256879189333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0.76473256879189333</v>
      </c>
    </row>
    <row r="1350" spans="1:31" x14ac:dyDescent="0.25">
      <c r="A1350">
        <v>2230541</v>
      </c>
      <c r="B1350">
        <v>1</v>
      </c>
      <c r="C1350" t="s">
        <v>80</v>
      </c>
      <c r="D1350" t="s">
        <v>106</v>
      </c>
      <c r="E1350" t="s">
        <v>141</v>
      </c>
      <c r="F1350" t="s">
        <v>4164</v>
      </c>
      <c r="G1350" t="s">
        <v>187</v>
      </c>
      <c r="H1350" t="s">
        <v>135</v>
      </c>
      <c r="I1350" t="s">
        <v>136</v>
      </c>
      <c r="J1350" t="s">
        <v>137</v>
      </c>
      <c r="K1350" t="s">
        <v>138</v>
      </c>
      <c r="L1350" t="s">
        <v>4165</v>
      </c>
      <c r="M1350" t="s">
        <v>4166</v>
      </c>
      <c r="N1350">
        <v>1.3983333330000001</v>
      </c>
      <c r="O1350">
        <v>0</v>
      </c>
      <c r="P1350">
        <v>62</v>
      </c>
      <c r="Q1350">
        <v>0</v>
      </c>
      <c r="R1350">
        <v>1</v>
      </c>
      <c r="S1350">
        <v>0</v>
      </c>
      <c r="T1350">
        <v>10</v>
      </c>
      <c r="U1350">
        <v>0</v>
      </c>
      <c r="V1350">
        <v>1</v>
      </c>
      <c r="W1350">
        <v>0</v>
      </c>
      <c r="X1350">
        <v>12.368057776185314</v>
      </c>
      <c r="Y1350">
        <v>0</v>
      </c>
      <c r="Z1350">
        <v>3.3167635030039999E-2</v>
      </c>
      <c r="AA1350">
        <v>0</v>
      </c>
      <c r="AB1350">
        <v>6.7194080769452977</v>
      </c>
      <c r="AC1350">
        <v>0</v>
      </c>
      <c r="AD1350">
        <v>107.41721556640711</v>
      </c>
      <c r="AE1350">
        <v>126.53784905456776</v>
      </c>
    </row>
    <row r="1351" spans="1:31" x14ac:dyDescent="0.25">
      <c r="A1351">
        <v>2230627</v>
      </c>
      <c r="B1351">
        <v>1</v>
      </c>
      <c r="C1351" t="s">
        <v>80</v>
      </c>
      <c r="D1351" t="s">
        <v>90</v>
      </c>
      <c r="E1351" t="s">
        <v>132</v>
      </c>
      <c r="F1351" t="s">
        <v>4167</v>
      </c>
      <c r="G1351" t="s">
        <v>148</v>
      </c>
      <c r="H1351" t="s">
        <v>135</v>
      </c>
      <c r="I1351" t="s">
        <v>136</v>
      </c>
      <c r="J1351" t="s">
        <v>137</v>
      </c>
      <c r="K1351" t="s">
        <v>138</v>
      </c>
      <c r="L1351" t="s">
        <v>4168</v>
      </c>
      <c r="M1351" t="s">
        <v>4169</v>
      </c>
      <c r="N1351">
        <v>3.1444444439999999</v>
      </c>
      <c r="O1351">
        <v>0</v>
      </c>
      <c r="P1351">
        <v>5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4.6163279976071996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4.6163279976071996</v>
      </c>
    </row>
    <row r="1352" spans="1:31" x14ac:dyDescent="0.25">
      <c r="A1352">
        <v>2230186</v>
      </c>
      <c r="B1352">
        <v>1</v>
      </c>
      <c r="C1352" t="s">
        <v>80</v>
      </c>
      <c r="D1352" t="s">
        <v>96</v>
      </c>
      <c r="E1352" t="s">
        <v>132</v>
      </c>
      <c r="F1352" t="s">
        <v>4170</v>
      </c>
      <c r="G1352" t="s">
        <v>191</v>
      </c>
      <c r="H1352" t="s">
        <v>135</v>
      </c>
      <c r="I1352" t="s">
        <v>136</v>
      </c>
      <c r="J1352" t="s">
        <v>137</v>
      </c>
      <c r="K1352" t="s">
        <v>138</v>
      </c>
      <c r="L1352" t="s">
        <v>4171</v>
      </c>
      <c r="M1352" t="s">
        <v>4172</v>
      </c>
      <c r="N1352">
        <v>3.33</v>
      </c>
      <c r="O1352">
        <v>0</v>
      </c>
      <c r="P1352">
        <v>0</v>
      </c>
      <c r="Q1352">
        <v>0</v>
      </c>
      <c r="R1352">
        <v>0</v>
      </c>
      <c r="S1352">
        <v>0</v>
      </c>
      <c r="T1352">
        <v>1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104.56248785409281</v>
      </c>
      <c r="AC1352">
        <v>0</v>
      </c>
      <c r="AD1352">
        <v>0</v>
      </c>
      <c r="AE1352">
        <v>104.56248785409281</v>
      </c>
    </row>
    <row r="1353" spans="1:31" x14ac:dyDescent="0.25">
      <c r="A1353">
        <v>2230381</v>
      </c>
      <c r="B1353">
        <v>1</v>
      </c>
      <c r="C1353" t="s">
        <v>80</v>
      </c>
      <c r="D1353" t="s">
        <v>104</v>
      </c>
      <c r="E1353" t="s">
        <v>194</v>
      </c>
      <c r="F1353" t="s">
        <v>4173</v>
      </c>
      <c r="G1353" t="s">
        <v>885</v>
      </c>
      <c r="H1353" t="s">
        <v>135</v>
      </c>
      <c r="I1353" t="s">
        <v>136</v>
      </c>
      <c r="J1353" t="s">
        <v>137</v>
      </c>
      <c r="K1353" t="s">
        <v>138</v>
      </c>
      <c r="L1353" t="s">
        <v>4174</v>
      </c>
      <c r="M1353" t="s">
        <v>4175</v>
      </c>
      <c r="N1353">
        <v>1.862777777</v>
      </c>
      <c r="O1353">
        <v>0</v>
      </c>
      <c r="P1353">
        <v>0</v>
      </c>
      <c r="Q1353">
        <v>0</v>
      </c>
      <c r="R1353">
        <v>2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1.5491361427855599</v>
      </c>
      <c r="AA1353">
        <v>0</v>
      </c>
      <c r="AB1353">
        <v>0</v>
      </c>
      <c r="AC1353">
        <v>0</v>
      </c>
      <c r="AD1353">
        <v>0</v>
      </c>
      <c r="AE1353">
        <v>1.5491361427855599</v>
      </c>
    </row>
    <row r="1354" spans="1:31" x14ac:dyDescent="0.25">
      <c r="A1354">
        <v>2230427</v>
      </c>
      <c r="B1354">
        <v>1</v>
      </c>
      <c r="C1354" t="s">
        <v>80</v>
      </c>
      <c r="D1354" t="s">
        <v>102</v>
      </c>
      <c r="E1354" t="s">
        <v>141</v>
      </c>
      <c r="F1354" t="s">
        <v>4176</v>
      </c>
      <c r="G1354" t="s">
        <v>187</v>
      </c>
      <c r="H1354" t="s">
        <v>135</v>
      </c>
      <c r="I1354" t="s">
        <v>136</v>
      </c>
      <c r="J1354" t="s">
        <v>137</v>
      </c>
      <c r="K1354" t="s">
        <v>138</v>
      </c>
      <c r="L1354" t="s">
        <v>4177</v>
      </c>
      <c r="M1354" t="s">
        <v>4178</v>
      </c>
      <c r="N1354">
        <v>2.0394444439999999</v>
      </c>
      <c r="O1354">
        <v>0</v>
      </c>
      <c r="P1354">
        <v>1</v>
      </c>
      <c r="Q1354">
        <v>0</v>
      </c>
      <c r="R1354">
        <v>10</v>
      </c>
      <c r="S1354">
        <v>0</v>
      </c>
      <c r="T1354">
        <v>4</v>
      </c>
      <c r="U1354">
        <v>0</v>
      </c>
      <c r="V1354">
        <v>0</v>
      </c>
      <c r="W1354">
        <v>0</v>
      </c>
      <c r="X1354">
        <v>0.34616040043247442</v>
      </c>
      <c r="Y1354">
        <v>0</v>
      </c>
      <c r="Z1354">
        <v>3.1718214932672799</v>
      </c>
      <c r="AA1354">
        <v>0</v>
      </c>
      <c r="AB1354">
        <v>2.9405401084254796</v>
      </c>
      <c r="AC1354">
        <v>0</v>
      </c>
      <c r="AD1354">
        <v>0</v>
      </c>
      <c r="AE1354">
        <v>6.4585220021252336</v>
      </c>
    </row>
    <row r="1355" spans="1:31" x14ac:dyDescent="0.25">
      <c r="A1355">
        <v>2229886</v>
      </c>
      <c r="B1355">
        <v>1</v>
      </c>
      <c r="C1355" t="s">
        <v>81</v>
      </c>
      <c r="D1355" t="s">
        <v>127</v>
      </c>
      <c r="E1355" t="s">
        <v>161</v>
      </c>
      <c r="F1355" t="s">
        <v>3887</v>
      </c>
      <c r="G1355" t="s">
        <v>174</v>
      </c>
      <c r="H1355" t="s">
        <v>163</v>
      </c>
      <c r="I1355" t="s">
        <v>136</v>
      </c>
      <c r="J1355" t="s">
        <v>137</v>
      </c>
      <c r="K1355" t="s">
        <v>138</v>
      </c>
      <c r="L1355" t="s">
        <v>4179</v>
      </c>
      <c r="M1355" t="s">
        <v>4180</v>
      </c>
      <c r="N1355">
        <v>5.3025000000000002</v>
      </c>
      <c r="O1355">
        <v>1</v>
      </c>
      <c r="P1355">
        <v>2</v>
      </c>
      <c r="Q1355">
        <v>82</v>
      </c>
      <c r="R1355">
        <v>85</v>
      </c>
      <c r="S1355">
        <v>6</v>
      </c>
      <c r="T1355">
        <v>0</v>
      </c>
      <c r="U1355">
        <v>0</v>
      </c>
      <c r="V1355">
        <v>0</v>
      </c>
      <c r="W1355">
        <v>1.2776602532589001</v>
      </c>
      <c r="X1355">
        <v>1.8271015913678967</v>
      </c>
      <c r="Y1355">
        <v>154.49046411349431</v>
      </c>
      <c r="Z1355">
        <v>203.72193624553142</v>
      </c>
      <c r="AA1355">
        <v>19.111106957451714</v>
      </c>
      <c r="AB1355">
        <v>0</v>
      </c>
      <c r="AC1355">
        <v>0</v>
      </c>
      <c r="AD1355">
        <v>0</v>
      </c>
      <c r="AE1355">
        <v>380.42826916110425</v>
      </c>
    </row>
    <row r="1356" spans="1:31" x14ac:dyDescent="0.25">
      <c r="A1356">
        <v>2230550</v>
      </c>
      <c r="B1356">
        <v>1</v>
      </c>
      <c r="C1356" t="s">
        <v>80</v>
      </c>
      <c r="D1356" t="s">
        <v>99</v>
      </c>
      <c r="E1356" t="s">
        <v>273</v>
      </c>
      <c r="F1356" t="s">
        <v>2044</v>
      </c>
      <c r="G1356" t="s">
        <v>1257</v>
      </c>
      <c r="H1356" t="s">
        <v>163</v>
      </c>
      <c r="I1356" t="s">
        <v>136</v>
      </c>
      <c r="J1356" t="s">
        <v>137</v>
      </c>
      <c r="K1356" t="s">
        <v>138</v>
      </c>
      <c r="L1356" t="s">
        <v>4181</v>
      </c>
      <c r="M1356" t="s">
        <v>4182</v>
      </c>
      <c r="N1356">
        <v>0.116666666</v>
      </c>
      <c r="O1356">
        <v>4</v>
      </c>
      <c r="P1356">
        <v>887</v>
      </c>
      <c r="Q1356">
        <v>13</v>
      </c>
      <c r="R1356">
        <v>116</v>
      </c>
      <c r="S1356">
        <v>19</v>
      </c>
      <c r="T1356">
        <v>66</v>
      </c>
      <c r="U1356">
        <v>0</v>
      </c>
      <c r="V1356">
        <v>4</v>
      </c>
      <c r="W1356">
        <v>2.4721671177093336</v>
      </c>
      <c r="X1356">
        <v>20.480019665757872</v>
      </c>
      <c r="Y1356">
        <v>1.4968994111479332</v>
      </c>
      <c r="Z1356">
        <v>3.6037517171721336</v>
      </c>
      <c r="AA1356">
        <v>3.9380935863276005</v>
      </c>
      <c r="AB1356">
        <v>2.2445077375149327</v>
      </c>
      <c r="AC1356">
        <v>0</v>
      </c>
      <c r="AD1356">
        <v>28.164816183344399</v>
      </c>
      <c r="AE1356">
        <v>62.400255418974204</v>
      </c>
    </row>
    <row r="1357" spans="1:31" x14ac:dyDescent="0.25">
      <c r="A1357">
        <v>2230573</v>
      </c>
      <c r="B1357">
        <v>1</v>
      </c>
      <c r="C1357" t="s">
        <v>80</v>
      </c>
      <c r="D1357" t="s">
        <v>92</v>
      </c>
      <c r="E1357" t="s">
        <v>177</v>
      </c>
      <c r="F1357" t="s">
        <v>4183</v>
      </c>
      <c r="G1357" t="s">
        <v>235</v>
      </c>
      <c r="H1357" t="s">
        <v>135</v>
      </c>
      <c r="I1357" t="s">
        <v>136</v>
      </c>
      <c r="J1357" t="s">
        <v>137</v>
      </c>
      <c r="K1357" t="s">
        <v>138</v>
      </c>
      <c r="L1357" t="s">
        <v>4184</v>
      </c>
      <c r="M1357" t="s">
        <v>4185</v>
      </c>
      <c r="N1357">
        <v>2.6972222220000002</v>
      </c>
      <c r="O1357">
        <v>0</v>
      </c>
      <c r="P1357">
        <v>21</v>
      </c>
      <c r="Q1357">
        <v>0</v>
      </c>
      <c r="R1357">
        <v>0</v>
      </c>
      <c r="S1357">
        <v>0</v>
      </c>
      <c r="T1357">
        <v>13</v>
      </c>
      <c r="U1357">
        <v>0</v>
      </c>
      <c r="V1357">
        <v>0</v>
      </c>
      <c r="W1357">
        <v>0</v>
      </c>
      <c r="X1357">
        <v>31.30764461279561</v>
      </c>
      <c r="Y1357">
        <v>0</v>
      </c>
      <c r="Z1357">
        <v>0</v>
      </c>
      <c r="AA1357">
        <v>0</v>
      </c>
      <c r="AB1357">
        <v>22.004815881909003</v>
      </c>
      <c r="AC1357">
        <v>0</v>
      </c>
      <c r="AD1357">
        <v>0</v>
      </c>
      <c r="AE1357">
        <v>53.312460494704609</v>
      </c>
    </row>
    <row r="1358" spans="1:31" x14ac:dyDescent="0.25">
      <c r="A1358">
        <v>2230032</v>
      </c>
      <c r="B1358">
        <v>1</v>
      </c>
      <c r="C1358" t="s">
        <v>81</v>
      </c>
      <c r="D1358" t="s">
        <v>115</v>
      </c>
      <c r="E1358" t="s">
        <v>194</v>
      </c>
      <c r="F1358" t="s">
        <v>3049</v>
      </c>
      <c r="G1358" t="s">
        <v>143</v>
      </c>
      <c r="H1358" t="s">
        <v>135</v>
      </c>
      <c r="I1358" t="s">
        <v>136</v>
      </c>
      <c r="J1358" t="s">
        <v>137</v>
      </c>
      <c r="K1358" t="s">
        <v>144</v>
      </c>
      <c r="L1358" t="s">
        <v>4186</v>
      </c>
      <c r="M1358" t="s">
        <v>4187</v>
      </c>
      <c r="N1358">
        <v>7.2770016660000003</v>
      </c>
      <c r="O1358">
        <v>0</v>
      </c>
      <c r="P1358">
        <v>69</v>
      </c>
      <c r="Q1358">
        <v>0</v>
      </c>
      <c r="R1358">
        <v>0</v>
      </c>
      <c r="S1358">
        <v>0</v>
      </c>
      <c r="T1358">
        <v>4</v>
      </c>
      <c r="U1358">
        <v>0</v>
      </c>
      <c r="V1358">
        <v>0</v>
      </c>
      <c r="W1358">
        <v>0</v>
      </c>
      <c r="X1358">
        <v>53.948707026236846</v>
      </c>
      <c r="Y1358">
        <v>0</v>
      </c>
      <c r="Z1358">
        <v>0</v>
      </c>
      <c r="AA1358">
        <v>0</v>
      </c>
      <c r="AB1358">
        <v>5.1032396656604844</v>
      </c>
      <c r="AC1358">
        <v>0</v>
      </c>
      <c r="AD1358">
        <v>0</v>
      </c>
      <c r="AE1358">
        <v>59.051946691897328</v>
      </c>
    </row>
    <row r="1359" spans="1:31" x14ac:dyDescent="0.25">
      <c r="A1359">
        <v>2230450</v>
      </c>
      <c r="B1359">
        <v>1</v>
      </c>
      <c r="C1359" t="s">
        <v>80</v>
      </c>
      <c r="D1359" t="s">
        <v>96</v>
      </c>
      <c r="E1359" t="s">
        <v>182</v>
      </c>
      <c r="F1359" t="s">
        <v>4188</v>
      </c>
      <c r="G1359" t="s">
        <v>319</v>
      </c>
      <c r="H1359" t="s">
        <v>163</v>
      </c>
      <c r="I1359" t="s">
        <v>136</v>
      </c>
      <c r="J1359" t="s">
        <v>137</v>
      </c>
      <c r="K1359" t="s">
        <v>138</v>
      </c>
      <c r="L1359" t="s">
        <v>4189</v>
      </c>
      <c r="M1359" t="s">
        <v>4190</v>
      </c>
      <c r="N1359">
        <v>6.6588888879999999</v>
      </c>
      <c r="O1359">
        <v>0</v>
      </c>
      <c r="P1359">
        <v>69</v>
      </c>
      <c r="Q1359">
        <v>0</v>
      </c>
      <c r="R1359">
        <v>0</v>
      </c>
      <c r="S1359">
        <v>0</v>
      </c>
      <c r="T1359">
        <v>2</v>
      </c>
      <c r="U1359">
        <v>0</v>
      </c>
      <c r="V1359">
        <v>0</v>
      </c>
      <c r="W1359">
        <v>0</v>
      </c>
      <c r="X1359">
        <v>239.72231682474577</v>
      </c>
      <c r="Y1359">
        <v>0</v>
      </c>
      <c r="Z1359">
        <v>0</v>
      </c>
      <c r="AA1359">
        <v>0</v>
      </c>
      <c r="AB1359">
        <v>11.602565192967674</v>
      </c>
      <c r="AC1359">
        <v>0</v>
      </c>
      <c r="AD1359">
        <v>0</v>
      </c>
      <c r="AE1359">
        <v>251.32488201771343</v>
      </c>
    </row>
    <row r="1360" spans="1:31" x14ac:dyDescent="0.25">
      <c r="A1360">
        <v>2229926</v>
      </c>
      <c r="B1360">
        <v>1</v>
      </c>
      <c r="C1360" t="s">
        <v>80</v>
      </c>
      <c r="D1360" t="s">
        <v>108</v>
      </c>
      <c r="E1360" t="s">
        <v>194</v>
      </c>
      <c r="F1360" t="s">
        <v>4191</v>
      </c>
      <c r="G1360" t="s">
        <v>179</v>
      </c>
      <c r="H1360" t="s">
        <v>135</v>
      </c>
      <c r="I1360" t="s">
        <v>136</v>
      </c>
      <c r="J1360" t="s">
        <v>137</v>
      </c>
      <c r="K1360" t="s">
        <v>138</v>
      </c>
      <c r="L1360" t="s">
        <v>4192</v>
      </c>
      <c r="M1360" t="s">
        <v>4193</v>
      </c>
      <c r="N1360">
        <v>1.047222222</v>
      </c>
      <c r="O1360">
        <v>0</v>
      </c>
      <c r="P1360">
        <v>3</v>
      </c>
      <c r="Q1360">
        <v>0</v>
      </c>
      <c r="R1360">
        <v>2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0.56515627963338455</v>
      </c>
      <c r="Y1360">
        <v>0</v>
      </c>
      <c r="Z1360">
        <v>0.18264592894725337</v>
      </c>
      <c r="AA1360">
        <v>0</v>
      </c>
      <c r="AB1360">
        <v>0</v>
      </c>
      <c r="AC1360">
        <v>0</v>
      </c>
      <c r="AD1360">
        <v>0</v>
      </c>
      <c r="AE1360">
        <v>0.74780220858063795</v>
      </c>
    </row>
    <row r="1361" spans="1:31" x14ac:dyDescent="0.25">
      <c r="A1361">
        <v>2230258</v>
      </c>
      <c r="B1361">
        <v>1</v>
      </c>
      <c r="C1361" t="s">
        <v>80</v>
      </c>
      <c r="D1361" t="s">
        <v>83</v>
      </c>
      <c r="E1361" t="s">
        <v>132</v>
      </c>
      <c r="F1361" t="s">
        <v>4194</v>
      </c>
      <c r="G1361" t="s">
        <v>148</v>
      </c>
      <c r="H1361" t="s">
        <v>135</v>
      </c>
      <c r="I1361" t="s">
        <v>136</v>
      </c>
      <c r="J1361" t="s">
        <v>137</v>
      </c>
      <c r="K1361" t="s">
        <v>138</v>
      </c>
      <c r="L1361" t="s">
        <v>4195</v>
      </c>
      <c r="M1361" t="s">
        <v>4196</v>
      </c>
      <c r="N1361">
        <v>0.86638888800000002</v>
      </c>
      <c r="O1361">
        <v>0</v>
      </c>
      <c r="P1361">
        <v>5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1.4791324085847557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1.4791324085847557</v>
      </c>
    </row>
    <row r="1362" spans="1:31" x14ac:dyDescent="0.25">
      <c r="A1362">
        <v>2230009</v>
      </c>
      <c r="B1362">
        <v>1</v>
      </c>
      <c r="C1362" t="s">
        <v>80</v>
      </c>
      <c r="D1362" t="s">
        <v>110</v>
      </c>
      <c r="E1362" t="s">
        <v>132</v>
      </c>
      <c r="F1362" t="s">
        <v>4197</v>
      </c>
      <c r="G1362" t="s">
        <v>170</v>
      </c>
      <c r="H1362" t="s">
        <v>135</v>
      </c>
      <c r="I1362" t="s">
        <v>136</v>
      </c>
      <c r="J1362" t="s">
        <v>137</v>
      </c>
      <c r="K1362" t="s">
        <v>138</v>
      </c>
      <c r="L1362" t="s">
        <v>4198</v>
      </c>
      <c r="M1362" t="s">
        <v>4199</v>
      </c>
      <c r="N1362">
        <v>5.7397222220000002</v>
      </c>
      <c r="O1362">
        <v>0</v>
      </c>
      <c r="P1362">
        <v>6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10.586362950071971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10.586362950071971</v>
      </c>
    </row>
    <row r="1363" spans="1:31" x14ac:dyDescent="0.25">
      <c r="A1363">
        <v>2230318</v>
      </c>
      <c r="B1363">
        <v>1</v>
      </c>
      <c r="C1363" t="s">
        <v>80</v>
      </c>
      <c r="D1363" t="s">
        <v>96</v>
      </c>
      <c r="E1363" t="s">
        <v>273</v>
      </c>
      <c r="F1363" t="s">
        <v>4200</v>
      </c>
      <c r="G1363" t="s">
        <v>319</v>
      </c>
      <c r="H1363" t="s">
        <v>163</v>
      </c>
      <c r="I1363" t="s">
        <v>136</v>
      </c>
      <c r="J1363" t="s">
        <v>137</v>
      </c>
      <c r="K1363" t="s">
        <v>138</v>
      </c>
      <c r="L1363" t="s">
        <v>4201</v>
      </c>
      <c r="M1363" t="s">
        <v>4202</v>
      </c>
      <c r="N1363">
        <v>6.1161111110000004</v>
      </c>
      <c r="O1363">
        <v>5</v>
      </c>
      <c r="P1363">
        <v>54</v>
      </c>
      <c r="Q1363">
        <v>0</v>
      </c>
      <c r="R1363">
        <v>0</v>
      </c>
      <c r="S1363">
        <v>11</v>
      </c>
      <c r="T1363">
        <v>1</v>
      </c>
      <c r="U1363">
        <v>0</v>
      </c>
      <c r="V1363">
        <v>0</v>
      </c>
      <c r="W1363">
        <v>326.04957778186457</v>
      </c>
      <c r="X1363">
        <v>91.170109657183218</v>
      </c>
      <c r="Y1363">
        <v>0</v>
      </c>
      <c r="Z1363">
        <v>0</v>
      </c>
      <c r="AA1363">
        <v>300.53621078102668</v>
      </c>
      <c r="AB1363">
        <v>0.29854761832884336</v>
      </c>
      <c r="AC1363">
        <v>0</v>
      </c>
      <c r="AD1363">
        <v>0</v>
      </c>
      <c r="AE1363">
        <v>718.05444583840324</v>
      </c>
    </row>
    <row r="1364" spans="1:31" x14ac:dyDescent="0.25">
      <c r="A1364">
        <v>2230613</v>
      </c>
      <c r="B1364">
        <v>1</v>
      </c>
      <c r="C1364" t="s">
        <v>81</v>
      </c>
      <c r="D1364" t="s">
        <v>115</v>
      </c>
      <c r="E1364" t="s">
        <v>194</v>
      </c>
      <c r="F1364" t="s">
        <v>4203</v>
      </c>
      <c r="G1364" t="s">
        <v>179</v>
      </c>
      <c r="H1364" t="s">
        <v>135</v>
      </c>
      <c r="I1364" t="s">
        <v>136</v>
      </c>
      <c r="J1364" t="s">
        <v>137</v>
      </c>
      <c r="K1364" t="s">
        <v>138</v>
      </c>
      <c r="L1364" t="s">
        <v>3814</v>
      </c>
      <c r="M1364" t="s">
        <v>4204</v>
      </c>
      <c r="N1364">
        <v>3.0313888879999999</v>
      </c>
      <c r="O1364">
        <v>0</v>
      </c>
      <c r="P1364">
        <v>12</v>
      </c>
      <c r="Q1364">
        <v>0</v>
      </c>
      <c r="R1364">
        <v>2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1.600584477415081</v>
      </c>
      <c r="Y1364">
        <v>0</v>
      </c>
      <c r="Z1364">
        <v>6.4499561999949995E-2</v>
      </c>
      <c r="AA1364">
        <v>0</v>
      </c>
      <c r="AB1364">
        <v>0</v>
      </c>
      <c r="AC1364">
        <v>0</v>
      </c>
      <c r="AD1364">
        <v>0</v>
      </c>
      <c r="AE1364">
        <v>1.665084039415031</v>
      </c>
    </row>
    <row r="1365" spans="1:31" x14ac:dyDescent="0.25">
      <c r="A1365">
        <v>2230172</v>
      </c>
      <c r="B1365">
        <v>1</v>
      </c>
      <c r="C1365" t="s">
        <v>80</v>
      </c>
      <c r="D1365" t="s">
        <v>83</v>
      </c>
      <c r="E1365" t="s">
        <v>132</v>
      </c>
      <c r="F1365" t="s">
        <v>4205</v>
      </c>
      <c r="G1365" t="s">
        <v>191</v>
      </c>
      <c r="H1365" t="s">
        <v>135</v>
      </c>
      <c r="I1365" t="s">
        <v>136</v>
      </c>
      <c r="J1365" t="s">
        <v>137</v>
      </c>
      <c r="K1365" t="s">
        <v>138</v>
      </c>
      <c r="L1365" t="s">
        <v>4206</v>
      </c>
      <c r="M1365" t="s">
        <v>4207</v>
      </c>
      <c r="N1365">
        <v>0.89805555500000001</v>
      </c>
      <c r="O1365">
        <v>0</v>
      </c>
      <c r="P1365">
        <v>13</v>
      </c>
      <c r="Q1365">
        <v>0</v>
      </c>
      <c r="R1365">
        <v>0</v>
      </c>
      <c r="S1365">
        <v>0</v>
      </c>
      <c r="T1365">
        <v>1</v>
      </c>
      <c r="U1365">
        <v>0</v>
      </c>
      <c r="V1365">
        <v>0</v>
      </c>
      <c r="W1365">
        <v>0</v>
      </c>
      <c r="X1365">
        <v>3.4666799766566223</v>
      </c>
      <c r="Y1365">
        <v>0</v>
      </c>
      <c r="Z1365">
        <v>0</v>
      </c>
      <c r="AA1365">
        <v>0</v>
      </c>
      <c r="AB1365">
        <v>0.24667396187022556</v>
      </c>
      <c r="AC1365">
        <v>0</v>
      </c>
      <c r="AD1365">
        <v>0</v>
      </c>
      <c r="AE1365">
        <v>3.7133539385268479</v>
      </c>
    </row>
    <row r="1366" spans="1:31" x14ac:dyDescent="0.25">
      <c r="A1366">
        <v>2230759</v>
      </c>
      <c r="B1366">
        <v>1</v>
      </c>
      <c r="C1366" t="s">
        <v>81</v>
      </c>
      <c r="D1366" t="s">
        <v>123</v>
      </c>
      <c r="E1366" t="s">
        <v>161</v>
      </c>
      <c r="F1366" t="s">
        <v>4208</v>
      </c>
      <c r="G1366" t="s">
        <v>174</v>
      </c>
      <c r="H1366" t="s">
        <v>163</v>
      </c>
      <c r="I1366" t="s">
        <v>136</v>
      </c>
      <c r="J1366" t="s">
        <v>137</v>
      </c>
      <c r="K1366" t="s">
        <v>138</v>
      </c>
      <c r="L1366" t="s">
        <v>4209</v>
      </c>
      <c r="M1366" t="s">
        <v>4210</v>
      </c>
      <c r="N1366">
        <v>1.126666666</v>
      </c>
      <c r="O1366">
        <v>0</v>
      </c>
      <c r="P1366">
        <v>9</v>
      </c>
      <c r="Q1366">
        <v>0</v>
      </c>
      <c r="R1366">
        <v>105</v>
      </c>
      <c r="S1366">
        <v>0</v>
      </c>
      <c r="T1366">
        <v>12</v>
      </c>
      <c r="U1366">
        <v>0</v>
      </c>
      <c r="V1366">
        <v>0</v>
      </c>
      <c r="W1366">
        <v>0</v>
      </c>
      <c r="X1366">
        <v>4.0794928039965868</v>
      </c>
      <c r="Y1366">
        <v>0</v>
      </c>
      <c r="Z1366">
        <v>38.844328757120039</v>
      </c>
      <c r="AA1366">
        <v>0</v>
      </c>
      <c r="AB1366">
        <v>6.9276693266850549</v>
      </c>
      <c r="AC1366">
        <v>0</v>
      </c>
      <c r="AD1366">
        <v>0</v>
      </c>
      <c r="AE1366">
        <v>49.851490887801681</v>
      </c>
    </row>
    <row r="1367" spans="1:31" x14ac:dyDescent="0.25">
      <c r="A1367">
        <v>2230218</v>
      </c>
      <c r="B1367">
        <v>1</v>
      </c>
      <c r="C1367" t="s">
        <v>80</v>
      </c>
      <c r="D1367" t="s">
        <v>82</v>
      </c>
      <c r="E1367" t="s">
        <v>132</v>
      </c>
      <c r="F1367" t="s">
        <v>4211</v>
      </c>
      <c r="G1367" t="s">
        <v>170</v>
      </c>
      <c r="H1367" t="s">
        <v>135</v>
      </c>
      <c r="I1367" t="s">
        <v>136</v>
      </c>
      <c r="J1367" t="s">
        <v>137</v>
      </c>
      <c r="K1367" t="s">
        <v>138</v>
      </c>
      <c r="L1367" t="s">
        <v>4212</v>
      </c>
      <c r="M1367" t="s">
        <v>4213</v>
      </c>
      <c r="N1367">
        <v>7.74</v>
      </c>
      <c r="O1367">
        <v>0</v>
      </c>
      <c r="P1367">
        <v>10</v>
      </c>
      <c r="Q1367">
        <v>0</v>
      </c>
      <c r="R1367">
        <v>0</v>
      </c>
      <c r="S1367">
        <v>0</v>
      </c>
      <c r="T1367">
        <v>1</v>
      </c>
      <c r="U1367">
        <v>0</v>
      </c>
      <c r="V1367">
        <v>0</v>
      </c>
      <c r="W1367">
        <v>0</v>
      </c>
      <c r="X1367">
        <v>12.985672638430648</v>
      </c>
      <c r="Y1367">
        <v>0</v>
      </c>
      <c r="Z1367">
        <v>0</v>
      </c>
      <c r="AA1367">
        <v>0</v>
      </c>
      <c r="AB1367">
        <v>11.021665350558361</v>
      </c>
      <c r="AC1367">
        <v>0</v>
      </c>
      <c r="AD1367">
        <v>0</v>
      </c>
      <c r="AE1367">
        <v>24.007337988989008</v>
      </c>
    </row>
    <row r="1368" spans="1:31" x14ac:dyDescent="0.25">
      <c r="A1368">
        <v>2230464</v>
      </c>
      <c r="B1368">
        <v>1</v>
      </c>
      <c r="C1368" t="s">
        <v>81</v>
      </c>
      <c r="D1368" t="s">
        <v>128</v>
      </c>
      <c r="E1368" t="s">
        <v>132</v>
      </c>
      <c r="F1368" t="s">
        <v>4214</v>
      </c>
      <c r="G1368" t="s">
        <v>148</v>
      </c>
      <c r="H1368" t="s">
        <v>135</v>
      </c>
      <c r="I1368" t="s">
        <v>136</v>
      </c>
      <c r="J1368" t="s">
        <v>137</v>
      </c>
      <c r="K1368" t="s">
        <v>138</v>
      </c>
      <c r="L1368" t="s">
        <v>4215</v>
      </c>
      <c r="M1368" t="s">
        <v>4216</v>
      </c>
      <c r="N1368">
        <v>5.7763888879999996</v>
      </c>
      <c r="O1368">
        <v>0</v>
      </c>
      <c r="P1368">
        <v>2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2.9199308180353736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2.9199308180353736</v>
      </c>
    </row>
    <row r="1369" spans="1:31" x14ac:dyDescent="0.25">
      <c r="A1369">
        <v>2230158</v>
      </c>
      <c r="B1369">
        <v>1</v>
      </c>
      <c r="C1369" t="s">
        <v>80</v>
      </c>
      <c r="D1369" t="s">
        <v>98</v>
      </c>
      <c r="E1369" t="s">
        <v>194</v>
      </c>
      <c r="F1369" t="s">
        <v>1229</v>
      </c>
      <c r="G1369" t="s">
        <v>371</v>
      </c>
      <c r="H1369" t="s">
        <v>135</v>
      </c>
      <c r="I1369" t="s">
        <v>136</v>
      </c>
      <c r="J1369" t="s">
        <v>137</v>
      </c>
      <c r="K1369" t="s">
        <v>138</v>
      </c>
      <c r="L1369" t="s">
        <v>4217</v>
      </c>
      <c r="M1369" t="s">
        <v>4218</v>
      </c>
      <c r="N1369">
        <v>1.3797222220000001</v>
      </c>
      <c r="O1369">
        <v>0</v>
      </c>
      <c r="P1369">
        <v>0</v>
      </c>
      <c r="Q1369">
        <v>0</v>
      </c>
      <c r="R1369">
        <v>4</v>
      </c>
      <c r="S1369">
        <v>0</v>
      </c>
      <c r="T1369">
        <v>2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4.5119059571618658</v>
      </c>
      <c r="AA1369">
        <v>0</v>
      </c>
      <c r="AB1369">
        <v>2.6325484826059955</v>
      </c>
      <c r="AC1369">
        <v>0</v>
      </c>
      <c r="AD1369">
        <v>0</v>
      </c>
      <c r="AE1369">
        <v>7.1444544397678609</v>
      </c>
    </row>
    <row r="1370" spans="1:31" x14ac:dyDescent="0.25">
      <c r="A1370">
        <v>2230656</v>
      </c>
      <c r="B1370">
        <v>1</v>
      </c>
      <c r="C1370" t="s">
        <v>80</v>
      </c>
      <c r="D1370" t="s">
        <v>100</v>
      </c>
      <c r="E1370" t="s">
        <v>132</v>
      </c>
      <c r="F1370" t="s">
        <v>4219</v>
      </c>
      <c r="G1370" t="s">
        <v>148</v>
      </c>
      <c r="H1370" t="s">
        <v>135</v>
      </c>
      <c r="I1370" t="s">
        <v>136</v>
      </c>
      <c r="J1370" t="s">
        <v>137</v>
      </c>
      <c r="K1370" t="s">
        <v>138</v>
      </c>
      <c r="L1370" t="s">
        <v>4220</v>
      </c>
      <c r="M1370" t="s">
        <v>4221</v>
      </c>
      <c r="N1370">
        <v>0.94722222199999995</v>
      </c>
      <c r="O1370">
        <v>0</v>
      </c>
      <c r="P1370">
        <v>1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0.17580848970732449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0.17580848970732449</v>
      </c>
    </row>
    <row r="1371" spans="1:31" x14ac:dyDescent="0.25">
      <c r="A1371">
        <v>2230630</v>
      </c>
      <c r="B1371">
        <v>1</v>
      </c>
      <c r="C1371" t="s">
        <v>80</v>
      </c>
      <c r="D1371" t="s">
        <v>93</v>
      </c>
      <c r="E1371" t="s">
        <v>273</v>
      </c>
      <c r="F1371" t="s">
        <v>4222</v>
      </c>
      <c r="G1371" t="s">
        <v>319</v>
      </c>
      <c r="H1371" t="s">
        <v>163</v>
      </c>
      <c r="I1371" t="s">
        <v>136</v>
      </c>
      <c r="J1371" t="s">
        <v>137</v>
      </c>
      <c r="K1371" t="s">
        <v>138</v>
      </c>
      <c r="L1371" t="s">
        <v>4223</v>
      </c>
      <c r="M1371" t="s">
        <v>4224</v>
      </c>
      <c r="N1371">
        <v>4.6025</v>
      </c>
      <c r="O1371">
        <v>0</v>
      </c>
      <c r="P1371">
        <v>736</v>
      </c>
      <c r="Q1371">
        <v>0</v>
      </c>
      <c r="R1371">
        <v>25</v>
      </c>
      <c r="S1371">
        <v>4</v>
      </c>
      <c r="T1371">
        <v>76</v>
      </c>
      <c r="U1371">
        <v>1</v>
      </c>
      <c r="V1371">
        <v>0</v>
      </c>
      <c r="W1371">
        <v>0</v>
      </c>
      <c r="X1371">
        <v>295.16658038222459</v>
      </c>
      <c r="Y1371">
        <v>0</v>
      </c>
      <c r="Z1371">
        <v>6.3877165645129192</v>
      </c>
      <c r="AA1371">
        <v>22.930677839311645</v>
      </c>
      <c r="AB1371">
        <v>68.726187229449422</v>
      </c>
      <c r="AC1371">
        <v>74.932298675444002</v>
      </c>
      <c r="AD1371">
        <v>0</v>
      </c>
      <c r="AE1371">
        <v>468.14346069094256</v>
      </c>
    </row>
    <row r="1372" spans="1:31" x14ac:dyDescent="0.25">
      <c r="A1372">
        <v>2229966</v>
      </c>
      <c r="B1372">
        <v>1</v>
      </c>
      <c r="C1372" t="s">
        <v>80</v>
      </c>
      <c r="D1372" t="s">
        <v>100</v>
      </c>
      <c r="E1372" t="s">
        <v>194</v>
      </c>
      <c r="F1372" t="s">
        <v>4225</v>
      </c>
      <c r="G1372" t="s">
        <v>179</v>
      </c>
      <c r="H1372" t="s">
        <v>135</v>
      </c>
      <c r="I1372" t="s">
        <v>136</v>
      </c>
      <c r="J1372" t="s">
        <v>137</v>
      </c>
      <c r="K1372" t="s">
        <v>138</v>
      </c>
      <c r="L1372" t="s">
        <v>4226</v>
      </c>
      <c r="M1372" t="s">
        <v>4227</v>
      </c>
      <c r="N1372">
        <v>5.5191666660000003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4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19.848537551349001</v>
      </c>
      <c r="AC1372">
        <v>0</v>
      </c>
      <c r="AD1372">
        <v>0</v>
      </c>
      <c r="AE1372">
        <v>19.848537551349001</v>
      </c>
    </row>
    <row r="1373" spans="1:31" x14ac:dyDescent="0.25">
      <c r="A1373">
        <v>2229989</v>
      </c>
      <c r="B1373">
        <v>1</v>
      </c>
      <c r="C1373" t="s">
        <v>80</v>
      </c>
      <c r="D1373" t="s">
        <v>84</v>
      </c>
      <c r="E1373" t="s">
        <v>177</v>
      </c>
      <c r="F1373" t="s">
        <v>4228</v>
      </c>
      <c r="G1373" t="s">
        <v>235</v>
      </c>
      <c r="H1373" t="s">
        <v>135</v>
      </c>
      <c r="I1373" t="s">
        <v>136</v>
      </c>
      <c r="J1373" t="s">
        <v>137</v>
      </c>
      <c r="K1373" t="s">
        <v>138</v>
      </c>
      <c r="L1373" t="s">
        <v>4229</v>
      </c>
      <c r="M1373" t="s">
        <v>4230</v>
      </c>
      <c r="N1373">
        <v>6.2083333329999997</v>
      </c>
      <c r="O1373">
        <v>0</v>
      </c>
      <c r="P1373">
        <v>61</v>
      </c>
      <c r="Q1373">
        <v>0</v>
      </c>
      <c r="R1373">
        <v>0</v>
      </c>
      <c r="S1373">
        <v>0</v>
      </c>
      <c r="T1373">
        <v>1</v>
      </c>
      <c r="U1373">
        <v>0</v>
      </c>
      <c r="V1373">
        <v>0</v>
      </c>
      <c r="W1373">
        <v>0</v>
      </c>
      <c r="X1373">
        <v>107.927649257152</v>
      </c>
      <c r="Y1373">
        <v>0</v>
      </c>
      <c r="Z1373">
        <v>0</v>
      </c>
      <c r="AA1373">
        <v>0</v>
      </c>
      <c r="AB1373">
        <v>11.238869682596805</v>
      </c>
      <c r="AC1373">
        <v>0</v>
      </c>
      <c r="AD1373">
        <v>0</v>
      </c>
      <c r="AE1373">
        <v>119.1665189397488</v>
      </c>
    </row>
    <row r="1374" spans="1:31" x14ac:dyDescent="0.25">
      <c r="A1374">
        <v>2230699</v>
      </c>
      <c r="B1374">
        <v>1</v>
      </c>
      <c r="C1374" t="s">
        <v>80</v>
      </c>
      <c r="D1374" t="s">
        <v>97</v>
      </c>
      <c r="E1374" t="s">
        <v>182</v>
      </c>
      <c r="F1374" t="s">
        <v>4231</v>
      </c>
      <c r="G1374" t="s">
        <v>319</v>
      </c>
      <c r="H1374" t="s">
        <v>163</v>
      </c>
      <c r="I1374" t="s">
        <v>136</v>
      </c>
      <c r="J1374" t="s">
        <v>137</v>
      </c>
      <c r="K1374" t="s">
        <v>138</v>
      </c>
      <c r="L1374" t="s">
        <v>4003</v>
      </c>
      <c r="M1374" t="s">
        <v>4232</v>
      </c>
      <c r="N1374">
        <v>1.5125</v>
      </c>
      <c r="O1374">
        <v>0</v>
      </c>
      <c r="P1374">
        <v>556</v>
      </c>
      <c r="Q1374">
        <v>2</v>
      </c>
      <c r="R1374">
        <v>87</v>
      </c>
      <c r="S1374">
        <v>12</v>
      </c>
      <c r="T1374">
        <v>357</v>
      </c>
      <c r="U1374">
        <v>6</v>
      </c>
      <c r="V1374">
        <v>1</v>
      </c>
      <c r="W1374">
        <v>0</v>
      </c>
      <c r="X1374">
        <v>385.57978120564252</v>
      </c>
      <c r="Y1374">
        <v>20.010990398937675</v>
      </c>
      <c r="Z1374">
        <v>43.413120321332066</v>
      </c>
      <c r="AA1374">
        <v>122.06361949933422</v>
      </c>
      <c r="AB1374">
        <v>305.56479799344362</v>
      </c>
      <c r="AC1374">
        <v>278.54640834647887</v>
      </c>
      <c r="AD1374">
        <v>1.850952387949</v>
      </c>
      <c r="AE1374">
        <v>1157.0296701531181</v>
      </c>
    </row>
    <row r="1375" spans="1:31" x14ac:dyDescent="0.25">
      <c r="A1375">
        <v>2230132</v>
      </c>
      <c r="B1375">
        <v>1</v>
      </c>
      <c r="C1375" t="s">
        <v>81</v>
      </c>
      <c r="D1375" t="s">
        <v>122</v>
      </c>
      <c r="E1375" t="s">
        <v>132</v>
      </c>
      <c r="F1375" t="s">
        <v>4233</v>
      </c>
      <c r="G1375" t="s">
        <v>148</v>
      </c>
      <c r="H1375" t="s">
        <v>135</v>
      </c>
      <c r="I1375" t="s">
        <v>136</v>
      </c>
      <c r="J1375" t="s">
        <v>137</v>
      </c>
      <c r="K1375" t="s">
        <v>138</v>
      </c>
      <c r="L1375" t="s">
        <v>4234</v>
      </c>
      <c r="M1375" t="s">
        <v>4235</v>
      </c>
      <c r="N1375">
        <v>2.5747222220000001</v>
      </c>
      <c r="O1375">
        <v>0</v>
      </c>
      <c r="P1375">
        <v>1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3.0989127406222221E-4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3.0989127406222221E-4</v>
      </c>
    </row>
    <row r="1376" spans="1:31" x14ac:dyDescent="0.25">
      <c r="A1376">
        <v>2230301</v>
      </c>
      <c r="B1376">
        <v>1</v>
      </c>
      <c r="C1376" t="s">
        <v>80</v>
      </c>
      <c r="D1376" t="s">
        <v>111</v>
      </c>
      <c r="E1376" t="s">
        <v>132</v>
      </c>
      <c r="F1376" t="s">
        <v>4236</v>
      </c>
      <c r="G1376" t="s">
        <v>148</v>
      </c>
      <c r="H1376" t="s">
        <v>135</v>
      </c>
      <c r="I1376" t="s">
        <v>136</v>
      </c>
      <c r="J1376" t="s">
        <v>137</v>
      </c>
      <c r="K1376" t="s">
        <v>138</v>
      </c>
      <c r="L1376" t="s">
        <v>4237</v>
      </c>
      <c r="M1376" t="s">
        <v>4238</v>
      </c>
      <c r="N1376">
        <v>2.0266666660000001</v>
      </c>
      <c r="O1376">
        <v>0</v>
      </c>
      <c r="P1376">
        <v>1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0.588807884323439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0.588807884323439</v>
      </c>
    </row>
    <row r="1377" spans="1:31" x14ac:dyDescent="0.25">
      <c r="A1377">
        <v>2230673</v>
      </c>
      <c r="B1377">
        <v>1</v>
      </c>
      <c r="C1377" t="s">
        <v>80</v>
      </c>
      <c r="D1377" t="s">
        <v>95</v>
      </c>
      <c r="E1377" t="s">
        <v>161</v>
      </c>
      <c r="F1377" t="s">
        <v>4239</v>
      </c>
      <c r="G1377" t="s">
        <v>174</v>
      </c>
      <c r="H1377" t="s">
        <v>163</v>
      </c>
      <c r="I1377" t="s">
        <v>136</v>
      </c>
      <c r="J1377" t="s">
        <v>137</v>
      </c>
      <c r="K1377" t="s">
        <v>138</v>
      </c>
      <c r="L1377" t="s">
        <v>4240</v>
      </c>
      <c r="M1377" t="s">
        <v>4241</v>
      </c>
      <c r="N1377">
        <v>0.45027777699999999</v>
      </c>
      <c r="O1377">
        <v>0</v>
      </c>
      <c r="P1377">
        <v>0</v>
      </c>
      <c r="Q1377">
        <v>0</v>
      </c>
      <c r="R1377">
        <v>0</v>
      </c>
      <c r="S1377">
        <v>1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4.3666017401002968</v>
      </c>
      <c r="AB1377">
        <v>0</v>
      </c>
      <c r="AC1377">
        <v>0</v>
      </c>
      <c r="AD1377">
        <v>0</v>
      </c>
      <c r="AE1377">
        <v>4.3666017401002968</v>
      </c>
    </row>
    <row r="1378" spans="1:31" x14ac:dyDescent="0.25">
      <c r="A1378">
        <v>2230281</v>
      </c>
      <c r="B1378">
        <v>1</v>
      </c>
      <c r="C1378" t="s">
        <v>80</v>
      </c>
      <c r="D1378" t="s">
        <v>97</v>
      </c>
      <c r="E1378" t="s">
        <v>177</v>
      </c>
      <c r="F1378" t="s">
        <v>4242</v>
      </c>
      <c r="G1378" t="s">
        <v>235</v>
      </c>
      <c r="H1378" t="s">
        <v>135</v>
      </c>
      <c r="I1378" t="s">
        <v>136</v>
      </c>
      <c r="J1378" t="s">
        <v>137</v>
      </c>
      <c r="K1378" t="s">
        <v>138</v>
      </c>
      <c r="L1378" t="s">
        <v>4243</v>
      </c>
      <c r="M1378" t="s">
        <v>4244</v>
      </c>
      <c r="N1378">
        <v>5.8530555550000001</v>
      </c>
      <c r="O1378">
        <v>0</v>
      </c>
      <c r="P1378">
        <v>11</v>
      </c>
      <c r="Q1378">
        <v>0</v>
      </c>
      <c r="R1378">
        <v>0</v>
      </c>
      <c r="S1378">
        <v>0</v>
      </c>
      <c r="T1378">
        <v>7</v>
      </c>
      <c r="U1378">
        <v>0</v>
      </c>
      <c r="V1378">
        <v>0</v>
      </c>
      <c r="W1378">
        <v>0</v>
      </c>
      <c r="X1378">
        <v>28.610150407407698</v>
      </c>
      <c r="Y1378">
        <v>0</v>
      </c>
      <c r="Z1378">
        <v>0</v>
      </c>
      <c r="AA1378">
        <v>0</v>
      </c>
      <c r="AB1378">
        <v>53.929231098002404</v>
      </c>
      <c r="AC1378">
        <v>0</v>
      </c>
      <c r="AD1378">
        <v>0</v>
      </c>
      <c r="AE1378">
        <v>82.539381505410105</v>
      </c>
    </row>
    <row r="1379" spans="1:31" x14ac:dyDescent="0.25">
      <c r="A1379">
        <v>2230095</v>
      </c>
      <c r="B1379">
        <v>1</v>
      </c>
      <c r="C1379" t="s">
        <v>80</v>
      </c>
      <c r="D1379" t="s">
        <v>85</v>
      </c>
      <c r="E1379" t="s">
        <v>132</v>
      </c>
      <c r="F1379" t="s">
        <v>4245</v>
      </c>
      <c r="G1379" t="s">
        <v>170</v>
      </c>
      <c r="H1379" t="s">
        <v>135</v>
      </c>
      <c r="I1379" t="s">
        <v>136</v>
      </c>
      <c r="J1379" t="s">
        <v>137</v>
      </c>
      <c r="K1379" t="s">
        <v>138</v>
      </c>
      <c r="L1379" t="s">
        <v>4246</v>
      </c>
      <c r="M1379" t="s">
        <v>4247</v>
      </c>
      <c r="N1379">
        <v>7.545555555</v>
      </c>
      <c r="O1379">
        <v>0</v>
      </c>
      <c r="P1379">
        <v>11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50.675209031255989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50.675209031255989</v>
      </c>
    </row>
    <row r="1380" spans="1:31" x14ac:dyDescent="0.25">
      <c r="A1380">
        <v>2230387</v>
      </c>
      <c r="B1380">
        <v>1</v>
      </c>
      <c r="C1380" t="s">
        <v>80</v>
      </c>
      <c r="D1380" t="s">
        <v>107</v>
      </c>
      <c r="E1380" t="s">
        <v>161</v>
      </c>
      <c r="F1380" t="s">
        <v>4248</v>
      </c>
      <c r="G1380" t="s">
        <v>174</v>
      </c>
      <c r="H1380" t="s">
        <v>163</v>
      </c>
      <c r="I1380" t="s">
        <v>136</v>
      </c>
      <c r="J1380" t="s">
        <v>137</v>
      </c>
      <c r="K1380" t="s">
        <v>138</v>
      </c>
      <c r="L1380" t="s">
        <v>4249</v>
      </c>
      <c r="M1380" t="s">
        <v>4250</v>
      </c>
      <c r="N1380">
        <v>0.52</v>
      </c>
      <c r="O1380">
        <v>2</v>
      </c>
      <c r="P1380">
        <v>327</v>
      </c>
      <c r="Q1380">
        <v>50</v>
      </c>
      <c r="R1380">
        <v>20</v>
      </c>
      <c r="S1380">
        <v>8</v>
      </c>
      <c r="T1380">
        <v>51</v>
      </c>
      <c r="U1380">
        <v>0</v>
      </c>
      <c r="V1380">
        <v>0</v>
      </c>
      <c r="W1380">
        <v>0.67922402846480012</v>
      </c>
      <c r="X1380">
        <v>31.957684792806241</v>
      </c>
      <c r="Y1380">
        <v>49.660864063566081</v>
      </c>
      <c r="Z1380">
        <v>1.0853791405984801</v>
      </c>
      <c r="AA1380">
        <v>13.143265302367203</v>
      </c>
      <c r="AB1380">
        <v>14.383433545303685</v>
      </c>
      <c r="AC1380">
        <v>0</v>
      </c>
      <c r="AD1380">
        <v>0</v>
      </c>
      <c r="AE1380">
        <v>110.90985087310648</v>
      </c>
    </row>
    <row r="1381" spans="1:31" x14ac:dyDescent="0.25">
      <c r="A1381">
        <v>2230636</v>
      </c>
      <c r="B1381">
        <v>1</v>
      </c>
      <c r="C1381" t="s">
        <v>80</v>
      </c>
      <c r="D1381" t="s">
        <v>96</v>
      </c>
      <c r="E1381" t="s">
        <v>182</v>
      </c>
      <c r="F1381" t="s">
        <v>3864</v>
      </c>
      <c r="G1381" t="s">
        <v>174</v>
      </c>
      <c r="H1381" t="s">
        <v>163</v>
      </c>
      <c r="I1381" t="s">
        <v>136</v>
      </c>
      <c r="J1381" t="s">
        <v>137</v>
      </c>
      <c r="K1381" t="s">
        <v>138</v>
      </c>
      <c r="L1381" t="s">
        <v>4251</v>
      </c>
      <c r="M1381" t="s">
        <v>4252</v>
      </c>
      <c r="N1381">
        <v>4.6530555549999999</v>
      </c>
      <c r="O1381">
        <v>0</v>
      </c>
      <c r="P1381">
        <v>336</v>
      </c>
      <c r="Q1381">
        <v>0</v>
      </c>
      <c r="R1381">
        <v>0</v>
      </c>
      <c r="S1381">
        <v>0</v>
      </c>
      <c r="T1381">
        <v>35</v>
      </c>
      <c r="U1381">
        <v>0</v>
      </c>
      <c r="V1381">
        <v>0</v>
      </c>
      <c r="W1381">
        <v>0</v>
      </c>
      <c r="X1381">
        <v>402.10344018770729</v>
      </c>
      <c r="Y1381">
        <v>0</v>
      </c>
      <c r="Z1381">
        <v>0</v>
      </c>
      <c r="AA1381">
        <v>0</v>
      </c>
      <c r="AB1381">
        <v>112.35555109502168</v>
      </c>
      <c r="AC1381">
        <v>0</v>
      </c>
      <c r="AD1381">
        <v>0</v>
      </c>
      <c r="AE1381">
        <v>514.45899128272902</v>
      </c>
    </row>
    <row r="1382" spans="1:31" x14ac:dyDescent="0.25">
      <c r="A1382">
        <v>2229946</v>
      </c>
      <c r="B1382">
        <v>1</v>
      </c>
      <c r="C1382" t="s">
        <v>81</v>
      </c>
      <c r="D1382" t="s">
        <v>112</v>
      </c>
      <c r="E1382" t="s">
        <v>161</v>
      </c>
      <c r="F1382" t="s">
        <v>4253</v>
      </c>
      <c r="G1382" t="s">
        <v>3430</v>
      </c>
      <c r="H1382" t="s">
        <v>163</v>
      </c>
      <c r="I1382" t="s">
        <v>136</v>
      </c>
      <c r="J1382" t="s">
        <v>137</v>
      </c>
      <c r="K1382" t="s">
        <v>138</v>
      </c>
      <c r="L1382" t="s">
        <v>4254</v>
      </c>
      <c r="M1382" t="s">
        <v>4255</v>
      </c>
      <c r="N1382">
        <v>0.82083333300000005</v>
      </c>
      <c r="O1382">
        <v>0</v>
      </c>
      <c r="P1382">
        <v>0</v>
      </c>
      <c r="Q1382">
        <v>0</v>
      </c>
      <c r="R1382">
        <v>0</v>
      </c>
      <c r="S1382">
        <v>1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209.59201898682696</v>
      </c>
      <c r="AB1382">
        <v>0</v>
      </c>
      <c r="AC1382">
        <v>0</v>
      </c>
      <c r="AD1382">
        <v>0</v>
      </c>
      <c r="AE1382">
        <v>209.59201898682696</v>
      </c>
    </row>
    <row r="1383" spans="1:31" x14ac:dyDescent="0.25">
      <c r="A1383">
        <v>2230384</v>
      </c>
      <c r="B1383">
        <v>1</v>
      </c>
      <c r="C1383" t="s">
        <v>80</v>
      </c>
      <c r="D1383" t="s">
        <v>107</v>
      </c>
      <c r="E1383" t="s">
        <v>161</v>
      </c>
      <c r="F1383" t="s">
        <v>4256</v>
      </c>
      <c r="G1383" t="s">
        <v>174</v>
      </c>
      <c r="H1383" t="s">
        <v>163</v>
      </c>
      <c r="I1383" t="s">
        <v>136</v>
      </c>
      <c r="J1383" t="s">
        <v>137</v>
      </c>
      <c r="K1383" t="s">
        <v>138</v>
      </c>
      <c r="L1383" t="s">
        <v>4257</v>
      </c>
      <c r="M1383" t="s">
        <v>4258</v>
      </c>
      <c r="N1383">
        <v>0.11749999999999999</v>
      </c>
      <c r="O1383">
        <v>16</v>
      </c>
      <c r="P1383">
        <v>8177</v>
      </c>
      <c r="Q1383">
        <v>17</v>
      </c>
      <c r="R1383">
        <v>44</v>
      </c>
      <c r="S1383">
        <v>28</v>
      </c>
      <c r="T1383">
        <v>488</v>
      </c>
      <c r="U1383">
        <v>0</v>
      </c>
      <c r="V1383">
        <v>10</v>
      </c>
      <c r="W1383">
        <v>15.172743318465601</v>
      </c>
      <c r="X1383">
        <v>155.44020343209547</v>
      </c>
      <c r="Y1383">
        <v>1.15551960988667</v>
      </c>
      <c r="Z1383">
        <v>6.0663974327186763</v>
      </c>
      <c r="AA1383">
        <v>12.45860211327224</v>
      </c>
      <c r="AB1383">
        <v>45.138584059069224</v>
      </c>
      <c r="AC1383">
        <v>0</v>
      </c>
      <c r="AD1383">
        <v>4.5777739845073606</v>
      </c>
      <c r="AE1383">
        <v>240.00982395001523</v>
      </c>
    </row>
    <row r="1384" spans="1:31" x14ac:dyDescent="0.25">
      <c r="A1384">
        <v>2230052</v>
      </c>
      <c r="B1384">
        <v>1</v>
      </c>
      <c r="C1384" t="s">
        <v>80</v>
      </c>
      <c r="D1384" t="s">
        <v>85</v>
      </c>
      <c r="E1384" t="s">
        <v>141</v>
      </c>
      <c r="F1384" t="s">
        <v>4259</v>
      </c>
      <c r="G1384" t="s">
        <v>187</v>
      </c>
      <c r="H1384" t="s">
        <v>135</v>
      </c>
      <c r="I1384" t="s">
        <v>136</v>
      </c>
      <c r="J1384" t="s">
        <v>137</v>
      </c>
      <c r="K1384" t="s">
        <v>138</v>
      </c>
      <c r="L1384" t="s">
        <v>4260</v>
      </c>
      <c r="M1384" t="s">
        <v>4261</v>
      </c>
      <c r="N1384">
        <v>3.0047222219999998</v>
      </c>
      <c r="O1384">
        <v>0</v>
      </c>
      <c r="P1384">
        <v>839</v>
      </c>
      <c r="Q1384">
        <v>0</v>
      </c>
      <c r="R1384">
        <v>0</v>
      </c>
      <c r="S1384">
        <v>0</v>
      </c>
      <c r="T1384">
        <v>80</v>
      </c>
      <c r="U1384">
        <v>0</v>
      </c>
      <c r="V1384">
        <v>0</v>
      </c>
      <c r="W1384">
        <v>0</v>
      </c>
      <c r="X1384">
        <v>766.13679091806159</v>
      </c>
      <c r="Y1384">
        <v>0</v>
      </c>
      <c r="Z1384">
        <v>0</v>
      </c>
      <c r="AA1384">
        <v>0</v>
      </c>
      <c r="AB1384">
        <v>379.59388626517438</v>
      </c>
      <c r="AC1384">
        <v>0</v>
      </c>
      <c r="AD1384">
        <v>0</v>
      </c>
      <c r="AE1384">
        <v>1145.7306771832359</v>
      </c>
    </row>
    <row r="1385" spans="1:31" x14ac:dyDescent="0.25">
      <c r="A1385">
        <v>2230739</v>
      </c>
      <c r="B1385">
        <v>1</v>
      </c>
      <c r="C1385" t="s">
        <v>80</v>
      </c>
      <c r="D1385" t="s">
        <v>100</v>
      </c>
      <c r="E1385" t="s">
        <v>141</v>
      </c>
      <c r="F1385" t="s">
        <v>4262</v>
      </c>
      <c r="G1385" t="s">
        <v>187</v>
      </c>
      <c r="H1385" t="s">
        <v>135</v>
      </c>
      <c r="I1385" t="s">
        <v>136</v>
      </c>
      <c r="J1385" t="s">
        <v>137</v>
      </c>
      <c r="K1385" t="s">
        <v>138</v>
      </c>
      <c r="L1385" t="s">
        <v>4263</v>
      </c>
      <c r="M1385" t="s">
        <v>4264</v>
      </c>
      <c r="N1385">
        <v>0.84388888799999995</v>
      </c>
      <c r="O1385">
        <v>0</v>
      </c>
      <c r="P1385">
        <v>158</v>
      </c>
      <c r="Q1385">
        <v>0</v>
      </c>
      <c r="R1385">
        <v>3</v>
      </c>
      <c r="S1385">
        <v>0</v>
      </c>
      <c r="T1385">
        <v>14</v>
      </c>
      <c r="U1385">
        <v>0</v>
      </c>
      <c r="V1385">
        <v>0</v>
      </c>
      <c r="W1385">
        <v>0</v>
      </c>
      <c r="X1385">
        <v>31.906746152385168</v>
      </c>
      <c r="Y1385">
        <v>0</v>
      </c>
      <c r="Z1385">
        <v>9.3177465120537789E-2</v>
      </c>
      <c r="AA1385">
        <v>0</v>
      </c>
      <c r="AB1385">
        <v>5.1278672708806798</v>
      </c>
      <c r="AC1385">
        <v>0</v>
      </c>
      <c r="AD1385">
        <v>0</v>
      </c>
      <c r="AE1385">
        <v>37.127790888386386</v>
      </c>
    </row>
    <row r="1386" spans="1:31" x14ac:dyDescent="0.25">
      <c r="A1386">
        <v>2230075</v>
      </c>
      <c r="B1386">
        <v>1</v>
      </c>
      <c r="C1386" t="s">
        <v>81</v>
      </c>
      <c r="D1386" t="s">
        <v>112</v>
      </c>
      <c r="E1386" t="s">
        <v>141</v>
      </c>
      <c r="F1386" t="s">
        <v>4265</v>
      </c>
      <c r="G1386" t="s">
        <v>187</v>
      </c>
      <c r="H1386" t="s">
        <v>135</v>
      </c>
      <c r="I1386" t="s">
        <v>136</v>
      </c>
      <c r="J1386" t="s">
        <v>137</v>
      </c>
      <c r="K1386" t="s">
        <v>138</v>
      </c>
      <c r="L1386" t="s">
        <v>4266</v>
      </c>
      <c r="M1386" t="s">
        <v>4267</v>
      </c>
      <c r="N1386">
        <v>2.1783333329999999</v>
      </c>
      <c r="O1386">
        <v>0</v>
      </c>
      <c r="P1386">
        <v>84</v>
      </c>
      <c r="Q1386">
        <v>0</v>
      </c>
      <c r="R1386">
        <v>8</v>
      </c>
      <c r="S1386">
        <v>0</v>
      </c>
      <c r="T1386">
        <v>11</v>
      </c>
      <c r="U1386">
        <v>0</v>
      </c>
      <c r="V1386">
        <v>0</v>
      </c>
      <c r="W1386">
        <v>0</v>
      </c>
      <c r="X1386">
        <v>16.255491551086116</v>
      </c>
      <c r="Y1386">
        <v>0</v>
      </c>
      <c r="Z1386">
        <v>0.86937515365913332</v>
      </c>
      <c r="AA1386">
        <v>0</v>
      </c>
      <c r="AB1386">
        <v>15.746089301698429</v>
      </c>
      <c r="AC1386">
        <v>0</v>
      </c>
      <c r="AD1386">
        <v>0</v>
      </c>
      <c r="AE1386">
        <v>32.870956006443677</v>
      </c>
    </row>
    <row r="1387" spans="1:31" x14ac:dyDescent="0.25">
      <c r="A1387">
        <v>2230407</v>
      </c>
      <c r="B1387">
        <v>1</v>
      </c>
      <c r="C1387" t="s">
        <v>80</v>
      </c>
      <c r="D1387" t="s">
        <v>99</v>
      </c>
      <c r="E1387" t="s">
        <v>132</v>
      </c>
      <c r="F1387" t="s">
        <v>4268</v>
      </c>
      <c r="G1387" t="s">
        <v>148</v>
      </c>
      <c r="H1387" t="s">
        <v>135</v>
      </c>
      <c r="I1387" t="s">
        <v>136</v>
      </c>
      <c r="J1387" t="s">
        <v>137</v>
      </c>
      <c r="K1387" t="s">
        <v>138</v>
      </c>
      <c r="L1387" t="s">
        <v>4269</v>
      </c>
      <c r="M1387" t="s">
        <v>4270</v>
      </c>
      <c r="N1387">
        <v>1.7088888879999999</v>
      </c>
      <c r="O1387">
        <v>0</v>
      </c>
      <c r="P1387">
        <v>3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2.0886688664167434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2.0886688664167434</v>
      </c>
    </row>
    <row r="1388" spans="1:31" x14ac:dyDescent="0.25">
      <c r="A1388">
        <v>2230693</v>
      </c>
      <c r="B1388">
        <v>1</v>
      </c>
      <c r="C1388" t="s">
        <v>80</v>
      </c>
      <c r="D1388" t="s">
        <v>106</v>
      </c>
      <c r="E1388" t="s">
        <v>161</v>
      </c>
      <c r="F1388" t="s">
        <v>4271</v>
      </c>
      <c r="G1388" t="s">
        <v>174</v>
      </c>
      <c r="H1388" t="s">
        <v>163</v>
      </c>
      <c r="I1388" t="s">
        <v>136</v>
      </c>
      <c r="J1388" t="s">
        <v>137</v>
      </c>
      <c r="K1388" t="s">
        <v>138</v>
      </c>
      <c r="L1388" t="s">
        <v>4272</v>
      </c>
      <c r="M1388" t="s">
        <v>4273</v>
      </c>
      <c r="N1388">
        <v>0.99250000000000005</v>
      </c>
      <c r="O1388">
        <v>1</v>
      </c>
      <c r="P1388">
        <v>1554</v>
      </c>
      <c r="Q1388">
        <v>54</v>
      </c>
      <c r="R1388">
        <v>309</v>
      </c>
      <c r="S1388">
        <v>27</v>
      </c>
      <c r="T1388">
        <v>259</v>
      </c>
      <c r="U1388">
        <v>3</v>
      </c>
      <c r="V1388">
        <v>1</v>
      </c>
      <c r="W1388">
        <v>0.12389304745356002</v>
      </c>
      <c r="X1388">
        <v>276.45932011585734</v>
      </c>
      <c r="Y1388">
        <v>80.135893121413119</v>
      </c>
      <c r="Z1388">
        <v>76.446433797451576</v>
      </c>
      <c r="AA1388">
        <v>79.907604109453658</v>
      </c>
      <c r="AB1388">
        <v>87.81044936513365</v>
      </c>
      <c r="AC1388">
        <v>518.13919707560365</v>
      </c>
      <c r="AD1388">
        <v>69.051807659490592</v>
      </c>
      <c r="AE1388">
        <v>1188.0745982918572</v>
      </c>
    </row>
    <row r="1389" spans="1:31" x14ac:dyDescent="0.25">
      <c r="A1389">
        <v>2230570</v>
      </c>
      <c r="B1389">
        <v>1</v>
      </c>
      <c r="C1389" t="s">
        <v>80</v>
      </c>
      <c r="D1389" t="s">
        <v>103</v>
      </c>
      <c r="E1389" t="s">
        <v>194</v>
      </c>
      <c r="F1389" t="s">
        <v>4274</v>
      </c>
      <c r="G1389" t="s">
        <v>179</v>
      </c>
      <c r="H1389" t="s">
        <v>135</v>
      </c>
      <c r="I1389" t="s">
        <v>136</v>
      </c>
      <c r="J1389" t="s">
        <v>137</v>
      </c>
      <c r="K1389" t="s">
        <v>138</v>
      </c>
      <c r="L1389" t="s">
        <v>4275</v>
      </c>
      <c r="M1389" t="s">
        <v>4276</v>
      </c>
      <c r="N1389">
        <v>0.71527777699999995</v>
      </c>
      <c r="O1389">
        <v>0</v>
      </c>
      <c r="P1389">
        <v>20</v>
      </c>
      <c r="Q1389">
        <v>0</v>
      </c>
      <c r="R1389">
        <v>2</v>
      </c>
      <c r="S1389">
        <v>0</v>
      </c>
      <c r="T1389">
        <v>7</v>
      </c>
      <c r="U1389">
        <v>0</v>
      </c>
      <c r="V1389">
        <v>0</v>
      </c>
      <c r="W1389">
        <v>0</v>
      </c>
      <c r="X1389">
        <v>6.9179712407670246</v>
      </c>
      <c r="Y1389">
        <v>0</v>
      </c>
      <c r="Z1389">
        <v>0.43394381598425669</v>
      </c>
      <c r="AA1389">
        <v>0</v>
      </c>
      <c r="AB1389">
        <v>3.8127447114605695</v>
      </c>
      <c r="AC1389">
        <v>0</v>
      </c>
      <c r="AD1389">
        <v>0</v>
      </c>
      <c r="AE1389">
        <v>11.16465976821185</v>
      </c>
    </row>
    <row r="1390" spans="1:31" x14ac:dyDescent="0.25">
      <c r="A1390">
        <v>2230547</v>
      </c>
      <c r="B1390">
        <v>1</v>
      </c>
      <c r="C1390" t="s">
        <v>81</v>
      </c>
      <c r="D1390" t="s">
        <v>128</v>
      </c>
      <c r="E1390" t="s">
        <v>132</v>
      </c>
      <c r="F1390" t="s">
        <v>4277</v>
      </c>
      <c r="G1390" t="s">
        <v>148</v>
      </c>
      <c r="H1390" t="s">
        <v>135</v>
      </c>
      <c r="I1390" t="s">
        <v>136</v>
      </c>
      <c r="J1390" t="s">
        <v>137</v>
      </c>
      <c r="K1390" t="s">
        <v>138</v>
      </c>
      <c r="L1390" t="s">
        <v>4278</v>
      </c>
      <c r="M1390" t="s">
        <v>4279</v>
      </c>
      <c r="N1390">
        <v>6.1316666660000001</v>
      </c>
      <c r="O1390">
        <v>0</v>
      </c>
      <c r="P1390">
        <v>3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0.95801838882661339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0.95801838882661339</v>
      </c>
    </row>
    <row r="1391" spans="1:31" x14ac:dyDescent="0.25">
      <c r="A1391">
        <v>2230401</v>
      </c>
      <c r="B1391">
        <v>1</v>
      </c>
      <c r="C1391" t="s">
        <v>81</v>
      </c>
      <c r="D1391" t="s">
        <v>127</v>
      </c>
      <c r="E1391" t="s">
        <v>182</v>
      </c>
      <c r="F1391" t="s">
        <v>4280</v>
      </c>
      <c r="G1391" t="s">
        <v>284</v>
      </c>
      <c r="H1391" t="s">
        <v>163</v>
      </c>
      <c r="I1391" t="s">
        <v>136</v>
      </c>
      <c r="J1391" t="s">
        <v>137</v>
      </c>
      <c r="K1391" t="s">
        <v>138</v>
      </c>
      <c r="L1391" t="s">
        <v>4281</v>
      </c>
      <c r="M1391" t="s">
        <v>4282</v>
      </c>
      <c r="N1391">
        <v>6.7088888879999997</v>
      </c>
      <c r="O1391">
        <v>0</v>
      </c>
      <c r="P1391">
        <v>0</v>
      </c>
      <c r="Q1391">
        <v>0</v>
      </c>
      <c r="R1391">
        <v>0</v>
      </c>
      <c r="S1391">
        <v>1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56.453390989149774</v>
      </c>
      <c r="AB1391">
        <v>0</v>
      </c>
      <c r="AC1391">
        <v>0</v>
      </c>
      <c r="AD1391">
        <v>0</v>
      </c>
      <c r="AE1391">
        <v>56.453390989149774</v>
      </c>
    </row>
    <row r="1392" spans="1:31" x14ac:dyDescent="0.25">
      <c r="A1392">
        <v>2230424</v>
      </c>
      <c r="B1392">
        <v>1</v>
      </c>
      <c r="C1392" t="s">
        <v>80</v>
      </c>
      <c r="D1392" t="s">
        <v>107</v>
      </c>
      <c r="E1392" t="s">
        <v>177</v>
      </c>
      <c r="F1392" t="s">
        <v>2270</v>
      </c>
      <c r="G1392" t="s">
        <v>179</v>
      </c>
      <c r="H1392" t="s">
        <v>135</v>
      </c>
      <c r="I1392" t="s">
        <v>136</v>
      </c>
      <c r="J1392" t="s">
        <v>137</v>
      </c>
      <c r="K1392" t="s">
        <v>138</v>
      </c>
      <c r="L1392" t="s">
        <v>4283</v>
      </c>
      <c r="M1392" t="s">
        <v>4284</v>
      </c>
      <c r="N1392">
        <v>3.0508333329999999</v>
      </c>
      <c r="O1392">
        <v>0</v>
      </c>
      <c r="P1392">
        <v>43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50.637970356605543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50.637970356605543</v>
      </c>
    </row>
    <row r="1393" spans="1:31" x14ac:dyDescent="0.25">
      <c r="A1393">
        <v>2230616</v>
      </c>
      <c r="B1393">
        <v>1</v>
      </c>
      <c r="C1393" t="s">
        <v>81</v>
      </c>
      <c r="D1393" t="s">
        <v>128</v>
      </c>
      <c r="E1393" t="s">
        <v>132</v>
      </c>
      <c r="F1393" t="s">
        <v>4285</v>
      </c>
      <c r="G1393" t="s">
        <v>148</v>
      </c>
      <c r="H1393" t="s">
        <v>135</v>
      </c>
      <c r="I1393" t="s">
        <v>136</v>
      </c>
      <c r="J1393" t="s">
        <v>137</v>
      </c>
      <c r="K1393" t="s">
        <v>138</v>
      </c>
      <c r="L1393" t="s">
        <v>4286</v>
      </c>
      <c r="M1393" t="s">
        <v>4287</v>
      </c>
      <c r="N1393">
        <v>9.5244444440000002</v>
      </c>
      <c r="O1393">
        <v>0</v>
      </c>
      <c r="P1393">
        <v>1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1.1615450012870359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1.1615450012870359</v>
      </c>
    </row>
    <row r="1394" spans="1:31" x14ac:dyDescent="0.25">
      <c r="A1394">
        <v>2230361</v>
      </c>
      <c r="B1394">
        <v>1</v>
      </c>
      <c r="C1394" t="s">
        <v>80</v>
      </c>
      <c r="D1394" t="s">
        <v>96</v>
      </c>
      <c r="E1394" t="s">
        <v>405</v>
      </c>
      <c r="F1394" t="s">
        <v>3601</v>
      </c>
      <c r="G1394" t="s">
        <v>174</v>
      </c>
      <c r="H1394" t="s">
        <v>163</v>
      </c>
      <c r="I1394" t="s">
        <v>136</v>
      </c>
      <c r="J1394" t="s">
        <v>137</v>
      </c>
      <c r="K1394" t="s">
        <v>138</v>
      </c>
      <c r="L1394" t="s">
        <v>4288</v>
      </c>
      <c r="M1394" t="s">
        <v>4289</v>
      </c>
      <c r="N1394">
        <v>1.291388888</v>
      </c>
      <c r="O1394">
        <v>0</v>
      </c>
      <c r="P1394">
        <v>487</v>
      </c>
      <c r="Q1394">
        <v>0</v>
      </c>
      <c r="R1394">
        <v>1</v>
      </c>
      <c r="S1394">
        <v>6</v>
      </c>
      <c r="T1394">
        <v>44</v>
      </c>
      <c r="U1394">
        <v>0</v>
      </c>
      <c r="V1394">
        <v>0</v>
      </c>
      <c r="W1394">
        <v>0</v>
      </c>
      <c r="X1394">
        <v>215.32685562946898</v>
      </c>
      <c r="Y1394">
        <v>0</v>
      </c>
      <c r="Z1394">
        <v>0.16787868810894999</v>
      </c>
      <c r="AA1394">
        <v>647.25070200592199</v>
      </c>
      <c r="AB1394">
        <v>90.518942456823368</v>
      </c>
      <c r="AC1394">
        <v>0</v>
      </c>
      <c r="AD1394">
        <v>0</v>
      </c>
      <c r="AE1394">
        <v>953.26437878032334</v>
      </c>
    </row>
    <row r="1395" spans="1:31" x14ac:dyDescent="0.25">
      <c r="A1395">
        <v>2229969</v>
      </c>
      <c r="B1395">
        <v>1</v>
      </c>
      <c r="C1395" t="s">
        <v>80</v>
      </c>
      <c r="D1395" t="s">
        <v>94</v>
      </c>
      <c r="E1395" t="s">
        <v>273</v>
      </c>
      <c r="F1395" t="s">
        <v>4290</v>
      </c>
      <c r="G1395" t="s">
        <v>174</v>
      </c>
      <c r="H1395" t="s">
        <v>163</v>
      </c>
      <c r="I1395" t="s">
        <v>136</v>
      </c>
      <c r="J1395" t="s">
        <v>137</v>
      </c>
      <c r="K1395" t="s">
        <v>138</v>
      </c>
      <c r="L1395" t="s">
        <v>4291</v>
      </c>
      <c r="M1395" t="s">
        <v>4292</v>
      </c>
      <c r="N1395">
        <v>1.1205555549999999</v>
      </c>
      <c r="O1395">
        <v>0</v>
      </c>
      <c r="P1395">
        <v>992</v>
      </c>
      <c r="Q1395">
        <v>0</v>
      </c>
      <c r="R1395">
        <v>5</v>
      </c>
      <c r="S1395">
        <v>6</v>
      </c>
      <c r="T1395">
        <v>187</v>
      </c>
      <c r="U1395">
        <v>0</v>
      </c>
      <c r="V1395">
        <v>0</v>
      </c>
      <c r="W1395">
        <v>0</v>
      </c>
      <c r="X1395">
        <v>202.99362564552578</v>
      </c>
      <c r="Y1395">
        <v>0</v>
      </c>
      <c r="Z1395">
        <v>1.9546959720031767</v>
      </c>
      <c r="AA1395">
        <v>17.224401168872749</v>
      </c>
      <c r="AB1395">
        <v>61.292807215862439</v>
      </c>
      <c r="AC1395">
        <v>0</v>
      </c>
      <c r="AD1395">
        <v>0</v>
      </c>
      <c r="AE1395">
        <v>283.46553000226413</v>
      </c>
    </row>
    <row r="1396" spans="1:31" x14ac:dyDescent="0.25">
      <c r="A1396">
        <v>2230069</v>
      </c>
      <c r="B1396">
        <v>1</v>
      </c>
      <c r="C1396" t="s">
        <v>80</v>
      </c>
      <c r="D1396" t="s">
        <v>88</v>
      </c>
      <c r="E1396" t="s">
        <v>132</v>
      </c>
      <c r="F1396" t="s">
        <v>4158</v>
      </c>
      <c r="G1396" t="s">
        <v>191</v>
      </c>
      <c r="H1396" t="s">
        <v>135</v>
      </c>
      <c r="I1396" t="s">
        <v>136</v>
      </c>
      <c r="J1396" t="s">
        <v>137</v>
      </c>
      <c r="K1396" t="s">
        <v>138</v>
      </c>
      <c r="L1396" t="s">
        <v>4293</v>
      </c>
      <c r="M1396" t="s">
        <v>4294</v>
      </c>
      <c r="N1396">
        <v>1.3416666660000001</v>
      </c>
      <c r="O1396">
        <v>0</v>
      </c>
      <c r="P1396">
        <v>13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4.5629584995261867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4.5629584995261867</v>
      </c>
    </row>
    <row r="1397" spans="1:31" x14ac:dyDescent="0.25">
      <c r="A1397">
        <v>2229943</v>
      </c>
      <c r="B1397">
        <v>1</v>
      </c>
      <c r="C1397" t="s">
        <v>81</v>
      </c>
      <c r="D1397" t="s">
        <v>126</v>
      </c>
      <c r="E1397" t="s">
        <v>182</v>
      </c>
      <c r="F1397" t="s">
        <v>4295</v>
      </c>
      <c r="G1397" t="s">
        <v>319</v>
      </c>
      <c r="H1397" t="s">
        <v>163</v>
      </c>
      <c r="I1397" t="s">
        <v>136</v>
      </c>
      <c r="J1397" t="s">
        <v>137</v>
      </c>
      <c r="K1397" t="s">
        <v>138</v>
      </c>
      <c r="L1397" t="s">
        <v>4296</v>
      </c>
      <c r="M1397" t="s">
        <v>4297</v>
      </c>
      <c r="N1397">
        <v>2.6475</v>
      </c>
      <c r="O1397">
        <v>0</v>
      </c>
      <c r="P1397">
        <v>55</v>
      </c>
      <c r="Q1397">
        <v>0</v>
      </c>
      <c r="R1397">
        <v>24</v>
      </c>
      <c r="S1397">
        <v>0</v>
      </c>
      <c r="T1397">
        <v>1</v>
      </c>
      <c r="U1397">
        <v>0</v>
      </c>
      <c r="V1397">
        <v>0</v>
      </c>
      <c r="W1397">
        <v>0</v>
      </c>
      <c r="X1397">
        <v>20.717952344312927</v>
      </c>
      <c r="Y1397">
        <v>0</v>
      </c>
      <c r="Z1397">
        <v>1.3139224298769181</v>
      </c>
      <c r="AA1397">
        <v>0</v>
      </c>
      <c r="AB1397">
        <v>0.33775995576455226</v>
      </c>
      <c r="AC1397">
        <v>0</v>
      </c>
      <c r="AD1397">
        <v>0</v>
      </c>
      <c r="AE1397">
        <v>22.369634729954399</v>
      </c>
    </row>
    <row r="1398" spans="1:31" x14ac:dyDescent="0.25">
      <c r="A1398">
        <v>2230490</v>
      </c>
      <c r="B1398">
        <v>1</v>
      </c>
      <c r="C1398" t="s">
        <v>80</v>
      </c>
      <c r="D1398" t="s">
        <v>93</v>
      </c>
      <c r="E1398" t="s">
        <v>132</v>
      </c>
      <c r="F1398" t="s">
        <v>4298</v>
      </c>
      <c r="G1398" t="s">
        <v>191</v>
      </c>
      <c r="H1398" t="s">
        <v>135</v>
      </c>
      <c r="I1398" t="s">
        <v>136</v>
      </c>
      <c r="J1398" t="s">
        <v>137</v>
      </c>
      <c r="K1398" t="s">
        <v>138</v>
      </c>
      <c r="L1398" t="s">
        <v>4299</v>
      </c>
      <c r="M1398" t="s">
        <v>4300</v>
      </c>
      <c r="N1398">
        <v>2.0661111110000001</v>
      </c>
      <c r="O1398">
        <v>0</v>
      </c>
      <c r="P1398">
        <v>7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6.6990234473465371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6.6990234473465371</v>
      </c>
    </row>
    <row r="1399" spans="1:31" x14ac:dyDescent="0.25">
      <c r="A1399">
        <v>2230298</v>
      </c>
      <c r="B1399">
        <v>1</v>
      </c>
      <c r="C1399" t="s">
        <v>80</v>
      </c>
      <c r="D1399" t="s">
        <v>97</v>
      </c>
      <c r="E1399" t="s">
        <v>132</v>
      </c>
      <c r="F1399" t="s">
        <v>4301</v>
      </c>
      <c r="G1399" t="s">
        <v>170</v>
      </c>
      <c r="H1399" t="s">
        <v>135</v>
      </c>
      <c r="I1399" t="s">
        <v>136</v>
      </c>
      <c r="J1399" t="s">
        <v>137</v>
      </c>
      <c r="K1399" t="s">
        <v>138</v>
      </c>
      <c r="L1399" t="s">
        <v>4302</v>
      </c>
      <c r="M1399" t="s">
        <v>4303</v>
      </c>
      <c r="N1399">
        <v>1.3833333329999999</v>
      </c>
      <c r="O1399">
        <v>0</v>
      </c>
      <c r="P1399">
        <v>1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0.66513613540391114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0.66513613540391114</v>
      </c>
    </row>
    <row r="1400" spans="1:31" x14ac:dyDescent="0.25">
      <c r="A1400">
        <v>2230653</v>
      </c>
      <c r="B1400">
        <v>1</v>
      </c>
      <c r="C1400" t="s">
        <v>80</v>
      </c>
      <c r="D1400" t="s">
        <v>94</v>
      </c>
      <c r="E1400" t="s">
        <v>273</v>
      </c>
      <c r="F1400" t="s">
        <v>3976</v>
      </c>
      <c r="G1400" t="s">
        <v>174</v>
      </c>
      <c r="H1400" t="s">
        <v>163</v>
      </c>
      <c r="I1400" t="s">
        <v>261</v>
      </c>
      <c r="J1400" t="s">
        <v>137</v>
      </c>
      <c r="K1400" t="s">
        <v>138</v>
      </c>
      <c r="L1400" t="s">
        <v>4304</v>
      </c>
      <c r="M1400" t="s">
        <v>4305</v>
      </c>
      <c r="N1400">
        <v>5.5555550000000002E-3</v>
      </c>
      <c r="O1400">
        <v>8</v>
      </c>
      <c r="P1400">
        <v>3447</v>
      </c>
      <c r="Q1400">
        <v>79</v>
      </c>
      <c r="R1400">
        <v>435</v>
      </c>
      <c r="S1400">
        <v>34</v>
      </c>
      <c r="T1400">
        <v>329</v>
      </c>
      <c r="U1400">
        <v>0</v>
      </c>
      <c r="V1400">
        <v>0</v>
      </c>
      <c r="W1400">
        <v>1.949092545066667E-2</v>
      </c>
      <c r="X1400">
        <v>2.2509145852504786</v>
      </c>
      <c r="Y1400">
        <v>0.21523901481889998</v>
      </c>
      <c r="Z1400">
        <v>0.58633358120177737</v>
      </c>
      <c r="AA1400">
        <v>0.5724507267483</v>
      </c>
      <c r="AB1400">
        <v>0.37082725956746676</v>
      </c>
      <c r="AC1400">
        <v>0</v>
      </c>
      <c r="AD1400">
        <v>0</v>
      </c>
      <c r="AE1400">
        <v>4.0152560930375891</v>
      </c>
    </row>
    <row r="1401" spans="1:31" x14ac:dyDescent="0.25">
      <c r="A1401">
        <v>2230321</v>
      </c>
      <c r="B1401">
        <v>1</v>
      </c>
      <c r="C1401" t="s">
        <v>81</v>
      </c>
      <c r="D1401" t="s">
        <v>123</v>
      </c>
      <c r="E1401" t="s">
        <v>132</v>
      </c>
      <c r="F1401" t="s">
        <v>4306</v>
      </c>
      <c r="G1401" t="s">
        <v>191</v>
      </c>
      <c r="H1401" t="s">
        <v>135</v>
      </c>
      <c r="I1401" t="s">
        <v>136</v>
      </c>
      <c r="J1401" t="s">
        <v>137</v>
      </c>
      <c r="K1401" t="s">
        <v>138</v>
      </c>
      <c r="L1401" t="s">
        <v>4307</v>
      </c>
      <c r="M1401" t="s">
        <v>4308</v>
      </c>
      <c r="N1401">
        <v>0.48583333299999998</v>
      </c>
      <c r="O1401">
        <v>0</v>
      </c>
      <c r="P1401">
        <v>4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0.42551181197525006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0.42551181197525006</v>
      </c>
    </row>
    <row r="1402" spans="1:31" x14ac:dyDescent="0.25">
      <c r="A1402">
        <v>2230178</v>
      </c>
      <c r="B1402">
        <v>1</v>
      </c>
      <c r="C1402" t="s">
        <v>80</v>
      </c>
      <c r="D1402" t="s">
        <v>111</v>
      </c>
      <c r="E1402" t="s">
        <v>132</v>
      </c>
      <c r="F1402" t="s">
        <v>3763</v>
      </c>
      <c r="G1402" t="s">
        <v>170</v>
      </c>
      <c r="H1402" t="s">
        <v>135</v>
      </c>
      <c r="I1402" t="s">
        <v>136</v>
      </c>
      <c r="J1402" t="s">
        <v>137</v>
      </c>
      <c r="K1402" t="s">
        <v>138</v>
      </c>
      <c r="L1402" t="s">
        <v>4309</v>
      </c>
      <c r="M1402" t="s">
        <v>4310</v>
      </c>
      <c r="N1402">
        <v>1.7024999999999999</v>
      </c>
      <c r="O1402">
        <v>0</v>
      </c>
      <c r="P1402">
        <v>8</v>
      </c>
      <c r="Q1402">
        <v>0</v>
      </c>
      <c r="R1402">
        <v>0</v>
      </c>
      <c r="S1402">
        <v>0</v>
      </c>
      <c r="T1402">
        <v>3</v>
      </c>
      <c r="U1402">
        <v>0</v>
      </c>
      <c r="V1402">
        <v>0</v>
      </c>
      <c r="W1402">
        <v>0</v>
      </c>
      <c r="X1402">
        <v>5.0185150864273194</v>
      </c>
      <c r="Y1402">
        <v>0</v>
      </c>
      <c r="Z1402">
        <v>0</v>
      </c>
      <c r="AA1402">
        <v>0</v>
      </c>
      <c r="AB1402">
        <v>4.3556523091952375</v>
      </c>
      <c r="AC1402">
        <v>0</v>
      </c>
      <c r="AD1402">
        <v>0</v>
      </c>
      <c r="AE1402">
        <v>9.3741673956225569</v>
      </c>
    </row>
    <row r="1403" spans="1:31" x14ac:dyDescent="0.25">
      <c r="A1403">
        <v>2230155</v>
      </c>
      <c r="B1403">
        <v>1</v>
      </c>
      <c r="C1403" t="s">
        <v>80</v>
      </c>
      <c r="D1403" t="s">
        <v>106</v>
      </c>
      <c r="E1403" t="s">
        <v>141</v>
      </c>
      <c r="F1403" t="s">
        <v>4311</v>
      </c>
      <c r="G1403" t="s">
        <v>187</v>
      </c>
      <c r="H1403" t="s">
        <v>135</v>
      </c>
      <c r="I1403" t="s">
        <v>136</v>
      </c>
      <c r="J1403" t="s">
        <v>137</v>
      </c>
      <c r="K1403" t="s">
        <v>138</v>
      </c>
      <c r="L1403" t="s">
        <v>4312</v>
      </c>
      <c r="M1403" t="s">
        <v>4313</v>
      </c>
      <c r="N1403">
        <v>2.0894444440000002</v>
      </c>
      <c r="O1403">
        <v>0</v>
      </c>
      <c r="P1403">
        <v>0</v>
      </c>
      <c r="Q1403">
        <v>0</v>
      </c>
      <c r="R1403">
        <v>4</v>
      </c>
      <c r="S1403">
        <v>0</v>
      </c>
      <c r="T1403">
        <v>6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6.192742196787564</v>
      </c>
      <c r="AA1403">
        <v>0</v>
      </c>
      <c r="AB1403">
        <v>18.389214041908268</v>
      </c>
      <c r="AC1403">
        <v>0</v>
      </c>
      <c r="AD1403">
        <v>0</v>
      </c>
      <c r="AE1403">
        <v>24.581956238695831</v>
      </c>
    </row>
    <row r="1404" spans="1:31" x14ac:dyDescent="0.25">
      <c r="A1404">
        <v>2230092</v>
      </c>
      <c r="B1404">
        <v>1</v>
      </c>
      <c r="C1404" t="s">
        <v>80</v>
      </c>
      <c r="D1404" t="s">
        <v>105</v>
      </c>
      <c r="E1404" t="s">
        <v>141</v>
      </c>
      <c r="F1404" t="s">
        <v>4314</v>
      </c>
      <c r="G1404" t="s">
        <v>134</v>
      </c>
      <c r="H1404" t="s">
        <v>135</v>
      </c>
      <c r="I1404" t="s">
        <v>136</v>
      </c>
      <c r="J1404" t="s">
        <v>137</v>
      </c>
      <c r="K1404" t="s">
        <v>138</v>
      </c>
      <c r="L1404" t="s">
        <v>4315</v>
      </c>
      <c r="M1404" t="s">
        <v>4316</v>
      </c>
      <c r="N1404">
        <v>0.55166666600000003</v>
      </c>
      <c r="O1404">
        <v>0</v>
      </c>
      <c r="P1404">
        <v>125</v>
      </c>
      <c r="Q1404">
        <v>0</v>
      </c>
      <c r="R1404">
        <v>0</v>
      </c>
      <c r="S1404">
        <v>0</v>
      </c>
      <c r="T1404">
        <v>6</v>
      </c>
      <c r="U1404">
        <v>0</v>
      </c>
      <c r="V1404">
        <v>0</v>
      </c>
      <c r="W1404">
        <v>0</v>
      </c>
      <c r="X1404">
        <v>25.512999798374658</v>
      </c>
      <c r="Y1404">
        <v>0</v>
      </c>
      <c r="Z1404">
        <v>0</v>
      </c>
      <c r="AA1404">
        <v>0</v>
      </c>
      <c r="AB1404">
        <v>5.1183467906445443</v>
      </c>
      <c r="AC1404">
        <v>0</v>
      </c>
      <c r="AD1404">
        <v>0</v>
      </c>
      <c r="AE1404">
        <v>30.631346589019202</v>
      </c>
    </row>
    <row r="1405" spans="1:31" x14ac:dyDescent="0.25">
      <c r="A1405">
        <v>2229949</v>
      </c>
      <c r="B1405">
        <v>1</v>
      </c>
      <c r="C1405" t="s">
        <v>81</v>
      </c>
      <c r="D1405" t="s">
        <v>122</v>
      </c>
      <c r="E1405" t="s">
        <v>273</v>
      </c>
      <c r="F1405" t="s">
        <v>4317</v>
      </c>
      <c r="G1405" t="s">
        <v>174</v>
      </c>
      <c r="H1405" t="s">
        <v>163</v>
      </c>
      <c r="I1405" t="s">
        <v>136</v>
      </c>
      <c r="J1405" t="s">
        <v>137</v>
      </c>
      <c r="K1405" t="s">
        <v>138</v>
      </c>
      <c r="L1405" t="s">
        <v>4318</v>
      </c>
      <c r="M1405" t="s">
        <v>4319</v>
      </c>
      <c r="N1405">
        <v>0.47111111100000003</v>
      </c>
      <c r="O1405">
        <v>24</v>
      </c>
      <c r="P1405">
        <v>839</v>
      </c>
      <c r="Q1405">
        <v>68</v>
      </c>
      <c r="R1405">
        <v>34</v>
      </c>
      <c r="S1405">
        <v>23</v>
      </c>
      <c r="T1405">
        <v>52</v>
      </c>
      <c r="U1405">
        <v>0</v>
      </c>
      <c r="V1405">
        <v>2</v>
      </c>
      <c r="W1405">
        <v>1.3803093075086932</v>
      </c>
      <c r="X1405">
        <v>50.009401770225992</v>
      </c>
      <c r="Y1405">
        <v>24.278649545109779</v>
      </c>
      <c r="Z1405">
        <v>4.6302387795878408</v>
      </c>
      <c r="AA1405">
        <v>39.735733540669301</v>
      </c>
      <c r="AB1405">
        <v>6.2028541226158556</v>
      </c>
      <c r="AC1405">
        <v>0</v>
      </c>
      <c r="AD1405">
        <v>0.39191770163292444</v>
      </c>
      <c r="AE1405">
        <v>126.62910476735038</v>
      </c>
    </row>
    <row r="1406" spans="1:31" x14ac:dyDescent="0.25">
      <c r="A1406">
        <v>2230198</v>
      </c>
      <c r="B1406">
        <v>1</v>
      </c>
      <c r="C1406" t="s">
        <v>80</v>
      </c>
      <c r="D1406" t="s">
        <v>100</v>
      </c>
      <c r="E1406" t="s">
        <v>132</v>
      </c>
      <c r="F1406" t="s">
        <v>4320</v>
      </c>
      <c r="G1406" t="s">
        <v>152</v>
      </c>
      <c r="H1406" t="s">
        <v>135</v>
      </c>
      <c r="I1406" t="s">
        <v>136</v>
      </c>
      <c r="J1406" t="s">
        <v>137</v>
      </c>
      <c r="K1406" t="s">
        <v>138</v>
      </c>
      <c r="L1406" t="s">
        <v>4321</v>
      </c>
      <c r="M1406" t="s">
        <v>4322</v>
      </c>
      <c r="N1406">
        <v>2.7519444439999998</v>
      </c>
      <c r="O1406">
        <v>0</v>
      </c>
      <c r="P1406">
        <v>2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1.6764647176819192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1.6764647176819192</v>
      </c>
    </row>
    <row r="1407" spans="1:31" x14ac:dyDescent="0.25">
      <c r="A1407">
        <v>2230533</v>
      </c>
      <c r="B1407">
        <v>1</v>
      </c>
      <c r="C1407" t="s">
        <v>81</v>
      </c>
      <c r="D1407" t="s">
        <v>112</v>
      </c>
      <c r="E1407" t="s">
        <v>194</v>
      </c>
      <c r="F1407" t="s">
        <v>4323</v>
      </c>
      <c r="G1407" t="s">
        <v>179</v>
      </c>
      <c r="H1407" t="s">
        <v>135</v>
      </c>
      <c r="I1407" t="s">
        <v>136</v>
      </c>
      <c r="J1407" t="s">
        <v>137</v>
      </c>
      <c r="K1407" t="s">
        <v>138</v>
      </c>
      <c r="L1407" t="s">
        <v>4324</v>
      </c>
      <c r="M1407" t="s">
        <v>4325</v>
      </c>
      <c r="N1407">
        <v>0.38611111100000001</v>
      </c>
      <c r="O1407">
        <v>0</v>
      </c>
      <c r="P1407">
        <v>3</v>
      </c>
      <c r="Q1407">
        <v>0</v>
      </c>
      <c r="R1407">
        <v>0</v>
      </c>
      <c r="S1407">
        <v>0</v>
      </c>
      <c r="T1407">
        <v>1</v>
      </c>
      <c r="U1407">
        <v>0</v>
      </c>
      <c r="V1407">
        <v>0</v>
      </c>
      <c r="W1407">
        <v>0</v>
      </c>
      <c r="X1407">
        <v>0.1277346249287111</v>
      </c>
      <c r="Y1407">
        <v>0</v>
      </c>
      <c r="Z1407">
        <v>0</v>
      </c>
      <c r="AA1407">
        <v>0</v>
      </c>
      <c r="AB1407">
        <v>0.62422785286742222</v>
      </c>
      <c r="AC1407">
        <v>0</v>
      </c>
      <c r="AD1407">
        <v>0</v>
      </c>
      <c r="AE1407">
        <v>0.75196247779613334</v>
      </c>
    </row>
    <row r="1408" spans="1:31" x14ac:dyDescent="0.25">
      <c r="A1408">
        <v>2230633</v>
      </c>
      <c r="B1408">
        <v>1</v>
      </c>
      <c r="C1408" t="s">
        <v>80</v>
      </c>
      <c r="D1408" t="s">
        <v>93</v>
      </c>
      <c r="E1408" t="s">
        <v>132</v>
      </c>
      <c r="F1408" t="s">
        <v>4326</v>
      </c>
      <c r="G1408" t="s">
        <v>191</v>
      </c>
      <c r="H1408" t="s">
        <v>135</v>
      </c>
      <c r="I1408" t="s">
        <v>136</v>
      </c>
      <c r="J1408" t="s">
        <v>137</v>
      </c>
      <c r="K1408" t="s">
        <v>138</v>
      </c>
      <c r="L1408" t="s">
        <v>4327</v>
      </c>
      <c r="M1408" t="s">
        <v>4328</v>
      </c>
      <c r="N1408">
        <v>1.204722222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1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3.7842568207640002E-2</v>
      </c>
      <c r="AC1408">
        <v>0</v>
      </c>
      <c r="AD1408">
        <v>0</v>
      </c>
      <c r="AE1408">
        <v>3.7842568207640002E-2</v>
      </c>
    </row>
    <row r="1409" spans="1:31" x14ac:dyDescent="0.25">
      <c r="A1409">
        <v>2230287</v>
      </c>
      <c r="B1409">
        <v>1</v>
      </c>
      <c r="C1409" t="s">
        <v>80</v>
      </c>
      <c r="D1409" t="s">
        <v>100</v>
      </c>
      <c r="E1409" t="s">
        <v>132</v>
      </c>
      <c r="F1409" t="s">
        <v>4329</v>
      </c>
      <c r="G1409" t="s">
        <v>148</v>
      </c>
      <c r="H1409" t="s">
        <v>135</v>
      </c>
      <c r="I1409" t="s">
        <v>136</v>
      </c>
      <c r="J1409" t="s">
        <v>137</v>
      </c>
      <c r="K1409" t="s">
        <v>138</v>
      </c>
      <c r="L1409" t="s">
        <v>4330</v>
      </c>
      <c r="M1409" t="s">
        <v>4331</v>
      </c>
      <c r="N1409">
        <v>1.5361111110000001</v>
      </c>
      <c r="O1409">
        <v>0</v>
      </c>
      <c r="P1409">
        <v>1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0.95942284492444452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0.95942284492444452</v>
      </c>
    </row>
    <row r="1410" spans="1:31" x14ac:dyDescent="0.25">
      <c r="A1410">
        <v>2230310</v>
      </c>
      <c r="B1410">
        <v>1</v>
      </c>
      <c r="C1410" t="s">
        <v>80</v>
      </c>
      <c r="D1410" t="s">
        <v>106</v>
      </c>
      <c r="E1410" t="s">
        <v>141</v>
      </c>
      <c r="F1410" t="s">
        <v>4332</v>
      </c>
      <c r="G1410" t="s">
        <v>187</v>
      </c>
      <c r="H1410" t="s">
        <v>135</v>
      </c>
      <c r="I1410" t="s">
        <v>136</v>
      </c>
      <c r="J1410" t="s">
        <v>137</v>
      </c>
      <c r="K1410" t="s">
        <v>138</v>
      </c>
      <c r="L1410" t="s">
        <v>4333</v>
      </c>
      <c r="M1410" t="s">
        <v>4334</v>
      </c>
      <c r="N1410">
        <v>0.395555555</v>
      </c>
      <c r="O1410">
        <v>0</v>
      </c>
      <c r="P1410">
        <v>0</v>
      </c>
      <c r="Q1410">
        <v>0</v>
      </c>
      <c r="R1410">
        <v>3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0.77247292818005331</v>
      </c>
      <c r="AA1410">
        <v>0</v>
      </c>
      <c r="AB1410">
        <v>0</v>
      </c>
      <c r="AC1410">
        <v>0</v>
      </c>
      <c r="AD1410">
        <v>0</v>
      </c>
      <c r="AE1410">
        <v>0.77247292818005331</v>
      </c>
    </row>
    <row r="1411" spans="1:31" x14ac:dyDescent="0.25">
      <c r="A1411">
        <v>2230642</v>
      </c>
      <c r="B1411">
        <v>1</v>
      </c>
      <c r="C1411" t="s">
        <v>80</v>
      </c>
      <c r="D1411" t="s">
        <v>106</v>
      </c>
      <c r="E1411" t="s">
        <v>194</v>
      </c>
      <c r="F1411" t="s">
        <v>4335</v>
      </c>
      <c r="G1411" t="s">
        <v>179</v>
      </c>
      <c r="H1411" t="s">
        <v>135</v>
      </c>
      <c r="I1411" t="s">
        <v>136</v>
      </c>
      <c r="J1411" t="s">
        <v>137</v>
      </c>
      <c r="K1411" t="s">
        <v>138</v>
      </c>
      <c r="L1411" t="s">
        <v>4336</v>
      </c>
      <c r="M1411" t="s">
        <v>4337</v>
      </c>
      <c r="N1411">
        <v>4.3994444440000002</v>
      </c>
      <c r="O1411">
        <v>0</v>
      </c>
      <c r="P1411">
        <v>31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22.957932267789673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22.957932267789673</v>
      </c>
    </row>
    <row r="1412" spans="1:31" x14ac:dyDescent="0.25">
      <c r="A1412">
        <v>2230665</v>
      </c>
      <c r="B1412">
        <v>1</v>
      </c>
      <c r="C1412" t="s">
        <v>80</v>
      </c>
      <c r="D1412" t="s">
        <v>94</v>
      </c>
      <c r="E1412" t="s">
        <v>177</v>
      </c>
      <c r="F1412" t="s">
        <v>4338</v>
      </c>
      <c r="G1412" t="s">
        <v>215</v>
      </c>
      <c r="H1412" t="s">
        <v>135</v>
      </c>
      <c r="I1412" t="s">
        <v>136</v>
      </c>
      <c r="J1412" t="s">
        <v>137</v>
      </c>
      <c r="K1412" t="s">
        <v>138</v>
      </c>
      <c r="L1412" t="s">
        <v>4339</v>
      </c>
      <c r="M1412" t="s">
        <v>4340</v>
      </c>
      <c r="N1412">
        <v>1.6725000000000001</v>
      </c>
      <c r="O1412">
        <v>0</v>
      </c>
      <c r="P1412">
        <v>25</v>
      </c>
      <c r="Q1412">
        <v>0</v>
      </c>
      <c r="R1412">
        <v>0</v>
      </c>
      <c r="S1412">
        <v>0</v>
      </c>
      <c r="T1412">
        <v>1</v>
      </c>
      <c r="U1412">
        <v>0</v>
      </c>
      <c r="V1412">
        <v>0</v>
      </c>
      <c r="W1412">
        <v>0</v>
      </c>
      <c r="X1412">
        <v>14.493746719932792</v>
      </c>
      <c r="Y1412">
        <v>0</v>
      </c>
      <c r="Z1412">
        <v>0</v>
      </c>
      <c r="AA1412">
        <v>0</v>
      </c>
      <c r="AB1412">
        <v>1.7924490302786665E-2</v>
      </c>
      <c r="AC1412">
        <v>0</v>
      </c>
      <c r="AD1412">
        <v>0</v>
      </c>
      <c r="AE1412">
        <v>14.51167121023558</v>
      </c>
    </row>
    <row r="1413" spans="1:31" x14ac:dyDescent="0.25">
      <c r="A1413">
        <v>2230456</v>
      </c>
      <c r="B1413">
        <v>1</v>
      </c>
      <c r="C1413" t="s">
        <v>80</v>
      </c>
      <c r="D1413" t="s">
        <v>103</v>
      </c>
      <c r="E1413" t="s">
        <v>132</v>
      </c>
      <c r="F1413" t="s">
        <v>4341</v>
      </c>
      <c r="G1413" t="s">
        <v>191</v>
      </c>
      <c r="H1413" t="s">
        <v>135</v>
      </c>
      <c r="I1413" t="s">
        <v>136</v>
      </c>
      <c r="J1413" t="s">
        <v>137</v>
      </c>
      <c r="K1413" t="s">
        <v>138</v>
      </c>
      <c r="L1413" t="s">
        <v>4342</v>
      </c>
      <c r="M1413" t="s">
        <v>4343</v>
      </c>
      <c r="N1413">
        <v>0.270277777</v>
      </c>
      <c r="O1413">
        <v>0</v>
      </c>
      <c r="P1413">
        <v>1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9.2526107346905556E-2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9.2526107346905556E-2</v>
      </c>
    </row>
    <row r="1414" spans="1:31" x14ac:dyDescent="0.25">
      <c r="A1414">
        <v>2230078</v>
      </c>
      <c r="B1414">
        <v>1</v>
      </c>
      <c r="C1414" t="s">
        <v>80</v>
      </c>
      <c r="D1414" t="s">
        <v>94</v>
      </c>
      <c r="E1414" t="s">
        <v>194</v>
      </c>
      <c r="F1414" t="s">
        <v>4344</v>
      </c>
      <c r="G1414" t="s">
        <v>248</v>
      </c>
      <c r="H1414" t="s">
        <v>135</v>
      </c>
      <c r="I1414" t="s">
        <v>136</v>
      </c>
      <c r="J1414" t="s">
        <v>137</v>
      </c>
      <c r="K1414" t="s">
        <v>138</v>
      </c>
      <c r="L1414" t="s">
        <v>4345</v>
      </c>
      <c r="M1414" t="s">
        <v>4346</v>
      </c>
      <c r="N1414">
        <v>1.088055555</v>
      </c>
      <c r="O1414">
        <v>0</v>
      </c>
      <c r="P1414">
        <v>31</v>
      </c>
      <c r="Q1414">
        <v>0</v>
      </c>
      <c r="R1414">
        <v>0</v>
      </c>
      <c r="S1414">
        <v>0</v>
      </c>
      <c r="T1414">
        <v>5</v>
      </c>
      <c r="U1414">
        <v>0</v>
      </c>
      <c r="V1414">
        <v>0</v>
      </c>
      <c r="W1414">
        <v>0</v>
      </c>
      <c r="X1414">
        <v>7.7468077414624101</v>
      </c>
      <c r="Y1414">
        <v>0</v>
      </c>
      <c r="Z1414">
        <v>0</v>
      </c>
      <c r="AA1414">
        <v>0</v>
      </c>
      <c r="AB1414">
        <v>2.8735515248586192</v>
      </c>
      <c r="AC1414">
        <v>0</v>
      </c>
      <c r="AD1414">
        <v>0</v>
      </c>
      <c r="AE1414">
        <v>10.62035926632103</v>
      </c>
    </row>
    <row r="1415" spans="1:31" x14ac:dyDescent="0.25">
      <c r="A1415">
        <v>2230055</v>
      </c>
      <c r="B1415">
        <v>1</v>
      </c>
      <c r="C1415" t="s">
        <v>81</v>
      </c>
      <c r="D1415" t="s">
        <v>128</v>
      </c>
      <c r="E1415" t="s">
        <v>141</v>
      </c>
      <c r="F1415" t="s">
        <v>4347</v>
      </c>
      <c r="G1415" t="s">
        <v>1031</v>
      </c>
      <c r="H1415" t="s">
        <v>135</v>
      </c>
      <c r="I1415" t="s">
        <v>136</v>
      </c>
      <c r="J1415" t="s">
        <v>137</v>
      </c>
      <c r="K1415" t="s">
        <v>138</v>
      </c>
      <c r="L1415" t="s">
        <v>4348</v>
      </c>
      <c r="M1415" t="s">
        <v>4349</v>
      </c>
      <c r="N1415">
        <v>3.0222222219999999</v>
      </c>
      <c r="O1415">
        <v>0</v>
      </c>
      <c r="P1415">
        <v>812</v>
      </c>
      <c r="Q1415">
        <v>0</v>
      </c>
      <c r="R1415">
        <v>0</v>
      </c>
      <c r="S1415">
        <v>0</v>
      </c>
      <c r="T1415">
        <v>19</v>
      </c>
      <c r="U1415">
        <v>0</v>
      </c>
      <c r="V1415">
        <v>0</v>
      </c>
      <c r="W1415">
        <v>0</v>
      </c>
      <c r="X1415">
        <v>647.95500432778852</v>
      </c>
      <c r="Y1415">
        <v>0</v>
      </c>
      <c r="Z1415">
        <v>0</v>
      </c>
      <c r="AA1415">
        <v>0</v>
      </c>
      <c r="AB1415">
        <v>83.932027873564692</v>
      </c>
      <c r="AC1415">
        <v>0</v>
      </c>
      <c r="AD1415">
        <v>0</v>
      </c>
      <c r="AE1415">
        <v>731.88703220135324</v>
      </c>
    </row>
    <row r="1416" spans="1:31" x14ac:dyDescent="0.25">
      <c r="A1416">
        <v>2230270</v>
      </c>
      <c r="B1416">
        <v>1</v>
      </c>
      <c r="C1416" t="s">
        <v>80</v>
      </c>
      <c r="D1416" t="s">
        <v>83</v>
      </c>
      <c r="E1416" t="s">
        <v>132</v>
      </c>
      <c r="F1416" t="s">
        <v>4350</v>
      </c>
      <c r="G1416" t="s">
        <v>148</v>
      </c>
      <c r="H1416" t="s">
        <v>135</v>
      </c>
      <c r="I1416" t="s">
        <v>136</v>
      </c>
      <c r="J1416" t="s">
        <v>137</v>
      </c>
      <c r="K1416" t="s">
        <v>138</v>
      </c>
      <c r="L1416" t="s">
        <v>4351</v>
      </c>
      <c r="M1416" t="s">
        <v>4352</v>
      </c>
      <c r="N1416">
        <v>2.071388888</v>
      </c>
      <c r="O1416">
        <v>0</v>
      </c>
      <c r="P1416">
        <v>4</v>
      </c>
      <c r="Q1416">
        <v>0</v>
      </c>
      <c r="R1416">
        <v>0</v>
      </c>
      <c r="S1416">
        <v>0</v>
      </c>
      <c r="T1416">
        <v>1</v>
      </c>
      <c r="U1416">
        <v>0</v>
      </c>
      <c r="V1416">
        <v>0</v>
      </c>
      <c r="W1416">
        <v>0</v>
      </c>
      <c r="X1416">
        <v>3.9995595553446708</v>
      </c>
      <c r="Y1416">
        <v>0</v>
      </c>
      <c r="Z1416">
        <v>0</v>
      </c>
      <c r="AA1416">
        <v>0</v>
      </c>
      <c r="AB1416">
        <v>3.350974139063597</v>
      </c>
      <c r="AC1416">
        <v>0</v>
      </c>
      <c r="AD1416">
        <v>0</v>
      </c>
      <c r="AE1416">
        <v>7.3505336944082682</v>
      </c>
    </row>
    <row r="1417" spans="1:31" x14ac:dyDescent="0.25">
      <c r="A1417">
        <v>2230602</v>
      </c>
      <c r="B1417">
        <v>1</v>
      </c>
      <c r="C1417" t="s">
        <v>81</v>
      </c>
      <c r="D1417" t="s">
        <v>121</v>
      </c>
      <c r="E1417" t="s">
        <v>194</v>
      </c>
      <c r="F1417" t="s">
        <v>3694</v>
      </c>
      <c r="G1417" t="s">
        <v>371</v>
      </c>
      <c r="H1417" t="s">
        <v>135</v>
      </c>
      <c r="I1417" t="s">
        <v>136</v>
      </c>
      <c r="J1417" t="s">
        <v>137</v>
      </c>
      <c r="K1417" t="s">
        <v>138</v>
      </c>
      <c r="L1417" t="s">
        <v>4353</v>
      </c>
      <c r="M1417" t="s">
        <v>4354</v>
      </c>
      <c r="N1417">
        <v>1.783055555</v>
      </c>
      <c r="O1417">
        <v>0</v>
      </c>
      <c r="P1417">
        <v>11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2.1780252307748977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2.1780252307748977</v>
      </c>
    </row>
    <row r="1418" spans="1:31" x14ac:dyDescent="0.25">
      <c r="A1418">
        <v>2230164</v>
      </c>
      <c r="B1418">
        <v>1</v>
      </c>
      <c r="C1418" t="s">
        <v>80</v>
      </c>
      <c r="D1418" t="s">
        <v>105</v>
      </c>
      <c r="E1418" t="s">
        <v>132</v>
      </c>
      <c r="F1418" t="s">
        <v>4355</v>
      </c>
      <c r="G1418" t="s">
        <v>148</v>
      </c>
      <c r="H1418" t="s">
        <v>135</v>
      </c>
      <c r="I1418" t="s">
        <v>136</v>
      </c>
      <c r="J1418" t="s">
        <v>137</v>
      </c>
      <c r="K1418" t="s">
        <v>138</v>
      </c>
      <c r="L1418" t="s">
        <v>4356</v>
      </c>
      <c r="M1418" t="s">
        <v>4357</v>
      </c>
      <c r="N1418">
        <v>2.8938888880000002</v>
      </c>
      <c r="O1418">
        <v>0</v>
      </c>
      <c r="P1418">
        <v>1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0.68767053678106005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0.68767053678106005</v>
      </c>
    </row>
    <row r="1419" spans="1:31" x14ac:dyDescent="0.25">
      <c r="A1419">
        <v>2230018</v>
      </c>
      <c r="B1419">
        <v>1</v>
      </c>
      <c r="C1419" t="s">
        <v>80</v>
      </c>
      <c r="D1419" t="s">
        <v>108</v>
      </c>
      <c r="E1419" t="s">
        <v>141</v>
      </c>
      <c r="F1419" t="s">
        <v>4358</v>
      </c>
      <c r="G1419" t="s">
        <v>885</v>
      </c>
      <c r="H1419" t="s">
        <v>135</v>
      </c>
      <c r="I1419" t="s">
        <v>136</v>
      </c>
      <c r="J1419" t="s">
        <v>137</v>
      </c>
      <c r="K1419" t="s">
        <v>138</v>
      </c>
      <c r="L1419" t="s">
        <v>4359</v>
      </c>
      <c r="M1419" t="s">
        <v>4360</v>
      </c>
      <c r="N1419">
        <v>1.8402777770000001</v>
      </c>
      <c r="O1419">
        <v>0</v>
      </c>
      <c r="P1419">
        <v>73</v>
      </c>
      <c r="Q1419">
        <v>0</v>
      </c>
      <c r="R1419">
        <v>3</v>
      </c>
      <c r="S1419">
        <v>0</v>
      </c>
      <c r="T1419">
        <v>6</v>
      </c>
      <c r="U1419">
        <v>0</v>
      </c>
      <c r="V1419">
        <v>0</v>
      </c>
      <c r="W1419">
        <v>0</v>
      </c>
      <c r="X1419">
        <v>20.970275127920814</v>
      </c>
      <c r="Y1419">
        <v>0</v>
      </c>
      <c r="Z1419">
        <v>0.10778602481496889</v>
      </c>
      <c r="AA1419">
        <v>0</v>
      </c>
      <c r="AB1419">
        <v>9.5377640692059238</v>
      </c>
      <c r="AC1419">
        <v>0</v>
      </c>
      <c r="AD1419">
        <v>0</v>
      </c>
      <c r="AE1419">
        <v>30.615825221941709</v>
      </c>
    </row>
    <row r="1420" spans="1:31" x14ac:dyDescent="0.25">
      <c r="A1420">
        <v>2230416</v>
      </c>
      <c r="B1420">
        <v>1</v>
      </c>
      <c r="C1420" t="s">
        <v>81</v>
      </c>
      <c r="D1420" t="s">
        <v>112</v>
      </c>
      <c r="E1420" t="s">
        <v>273</v>
      </c>
      <c r="F1420" t="s">
        <v>4361</v>
      </c>
      <c r="G1420" t="s">
        <v>174</v>
      </c>
      <c r="H1420" t="s">
        <v>163</v>
      </c>
      <c r="I1420" t="s">
        <v>136</v>
      </c>
      <c r="J1420" t="s">
        <v>137</v>
      </c>
      <c r="K1420" t="s">
        <v>138</v>
      </c>
      <c r="L1420" t="s">
        <v>4362</v>
      </c>
      <c r="M1420" t="s">
        <v>4363</v>
      </c>
      <c r="N1420">
        <v>0.28694444400000002</v>
      </c>
      <c r="O1420">
        <v>0</v>
      </c>
      <c r="P1420">
        <v>222</v>
      </c>
      <c r="Q1420">
        <v>138</v>
      </c>
      <c r="R1420">
        <v>255</v>
      </c>
      <c r="S1420">
        <v>27</v>
      </c>
      <c r="T1420">
        <v>25</v>
      </c>
      <c r="U1420">
        <v>7</v>
      </c>
      <c r="V1420">
        <v>0</v>
      </c>
      <c r="W1420">
        <v>0</v>
      </c>
      <c r="X1420">
        <v>7.5719835664800295</v>
      </c>
      <c r="Y1420">
        <v>15.864080406680403</v>
      </c>
      <c r="Z1420">
        <v>10.408520459915156</v>
      </c>
      <c r="AA1420">
        <v>43.685926346130515</v>
      </c>
      <c r="AB1420">
        <v>8.656069284137045</v>
      </c>
      <c r="AC1420">
        <v>112.44059610893622</v>
      </c>
      <c r="AD1420">
        <v>0</v>
      </c>
      <c r="AE1420">
        <v>198.62717617227938</v>
      </c>
    </row>
    <row r="1421" spans="1:31" x14ac:dyDescent="0.25">
      <c r="A1421">
        <v>2230410</v>
      </c>
      <c r="B1421">
        <v>1</v>
      </c>
      <c r="C1421" t="s">
        <v>80</v>
      </c>
      <c r="D1421" t="s">
        <v>92</v>
      </c>
      <c r="E1421" t="s">
        <v>132</v>
      </c>
      <c r="F1421" t="s">
        <v>4364</v>
      </c>
      <c r="G1421" t="s">
        <v>191</v>
      </c>
      <c r="H1421" t="s">
        <v>135</v>
      </c>
      <c r="I1421" t="s">
        <v>136</v>
      </c>
      <c r="J1421" t="s">
        <v>137</v>
      </c>
      <c r="K1421" t="s">
        <v>138</v>
      </c>
      <c r="L1421" t="s">
        <v>4365</v>
      </c>
      <c r="M1421" t="s">
        <v>4366</v>
      </c>
      <c r="N1421">
        <v>1.399444444</v>
      </c>
      <c r="O1421">
        <v>0</v>
      </c>
      <c r="P1421">
        <v>0</v>
      </c>
      <c r="Q1421">
        <v>0</v>
      </c>
      <c r="R1421">
        <v>0</v>
      </c>
      <c r="S1421">
        <v>0</v>
      </c>
      <c r="T1421">
        <v>2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1.2005583641499933</v>
      </c>
      <c r="AC1421">
        <v>0</v>
      </c>
      <c r="AD1421">
        <v>0</v>
      </c>
      <c r="AE1421">
        <v>1.2005583641499933</v>
      </c>
    </row>
    <row r="1422" spans="1:31" x14ac:dyDescent="0.25">
      <c r="A1422">
        <v>2230705</v>
      </c>
      <c r="B1422">
        <v>1</v>
      </c>
      <c r="C1422" t="s">
        <v>80</v>
      </c>
      <c r="D1422" t="s">
        <v>88</v>
      </c>
      <c r="E1422" t="s">
        <v>132</v>
      </c>
      <c r="F1422" t="s">
        <v>4367</v>
      </c>
      <c r="G1422" t="s">
        <v>170</v>
      </c>
      <c r="H1422" t="s">
        <v>135</v>
      </c>
      <c r="I1422" t="s">
        <v>136</v>
      </c>
      <c r="J1422" t="s">
        <v>137</v>
      </c>
      <c r="K1422" t="s">
        <v>138</v>
      </c>
      <c r="L1422" t="s">
        <v>4368</v>
      </c>
      <c r="M1422" t="s">
        <v>4369</v>
      </c>
      <c r="N1422">
        <v>3.4636111110000001</v>
      </c>
      <c r="O1422">
        <v>0</v>
      </c>
      <c r="P1422">
        <v>7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5.3766566752112057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5.3766566752112057</v>
      </c>
    </row>
    <row r="1423" spans="1:31" x14ac:dyDescent="0.25">
      <c r="A1423">
        <v>2229972</v>
      </c>
      <c r="B1423">
        <v>1</v>
      </c>
      <c r="C1423" t="s">
        <v>80</v>
      </c>
      <c r="D1423" t="s">
        <v>83</v>
      </c>
      <c r="E1423" t="s">
        <v>194</v>
      </c>
      <c r="F1423" t="s">
        <v>4370</v>
      </c>
      <c r="G1423" t="s">
        <v>235</v>
      </c>
      <c r="H1423" t="s">
        <v>135</v>
      </c>
      <c r="I1423" t="s">
        <v>136</v>
      </c>
      <c r="J1423" t="s">
        <v>137</v>
      </c>
      <c r="K1423" t="s">
        <v>138</v>
      </c>
      <c r="L1423" t="s">
        <v>4371</v>
      </c>
      <c r="M1423" t="s">
        <v>4372</v>
      </c>
      <c r="N1423">
        <v>5.3286111109999998</v>
      </c>
      <c r="O1423">
        <v>0</v>
      </c>
      <c r="P1423">
        <v>259</v>
      </c>
      <c r="Q1423">
        <v>0</v>
      </c>
      <c r="R1423">
        <v>0</v>
      </c>
      <c r="S1423">
        <v>0</v>
      </c>
      <c r="T1423">
        <v>18</v>
      </c>
      <c r="U1423">
        <v>0</v>
      </c>
      <c r="V1423">
        <v>0</v>
      </c>
      <c r="W1423">
        <v>0</v>
      </c>
      <c r="X1423">
        <v>587.04955869125286</v>
      </c>
      <c r="Y1423">
        <v>0</v>
      </c>
      <c r="Z1423">
        <v>0</v>
      </c>
      <c r="AA1423">
        <v>0</v>
      </c>
      <c r="AB1423">
        <v>64.310208238885821</v>
      </c>
      <c r="AC1423">
        <v>0</v>
      </c>
      <c r="AD1423">
        <v>0</v>
      </c>
      <c r="AE1423">
        <v>651.35976693013868</v>
      </c>
    </row>
    <row r="1424" spans="1:31" x14ac:dyDescent="0.25">
      <c r="A1424">
        <v>2230805</v>
      </c>
      <c r="B1424">
        <v>1</v>
      </c>
      <c r="C1424" t="s">
        <v>81</v>
      </c>
      <c r="D1424" t="s">
        <v>128</v>
      </c>
      <c r="E1424" t="s">
        <v>182</v>
      </c>
      <c r="F1424" t="s">
        <v>4373</v>
      </c>
      <c r="G1424" t="s">
        <v>319</v>
      </c>
      <c r="H1424" t="s">
        <v>163</v>
      </c>
      <c r="I1424" t="s">
        <v>136</v>
      </c>
      <c r="J1424" t="s">
        <v>137</v>
      </c>
      <c r="K1424" t="s">
        <v>138</v>
      </c>
      <c r="L1424" t="s">
        <v>4374</v>
      </c>
      <c r="M1424" t="s">
        <v>4375</v>
      </c>
      <c r="N1424">
        <v>9.3422222220000002</v>
      </c>
      <c r="O1424">
        <v>0</v>
      </c>
      <c r="P1424">
        <v>59</v>
      </c>
      <c r="Q1424">
        <v>0</v>
      </c>
      <c r="R1424">
        <v>2</v>
      </c>
      <c r="S1424">
        <v>0</v>
      </c>
      <c r="T1424">
        <v>2</v>
      </c>
      <c r="U1424">
        <v>0</v>
      </c>
      <c r="V1424">
        <v>0</v>
      </c>
      <c r="W1424">
        <v>0</v>
      </c>
      <c r="X1424">
        <v>130.27384422099692</v>
      </c>
      <c r="Y1424">
        <v>0</v>
      </c>
      <c r="Z1424">
        <v>24.052167457666666</v>
      </c>
      <c r="AA1424">
        <v>0</v>
      </c>
      <c r="AB1424">
        <v>10.94822540980085</v>
      </c>
      <c r="AC1424">
        <v>0</v>
      </c>
      <c r="AD1424">
        <v>0</v>
      </c>
      <c r="AE1424">
        <v>165.27423708846442</v>
      </c>
    </row>
    <row r="1425" spans="1:31" x14ac:dyDescent="0.25">
      <c r="A1425">
        <v>2230350</v>
      </c>
      <c r="B1425">
        <v>1</v>
      </c>
      <c r="C1425" t="s">
        <v>81</v>
      </c>
      <c r="D1425" t="s">
        <v>119</v>
      </c>
      <c r="E1425" t="s">
        <v>161</v>
      </c>
      <c r="F1425" t="s">
        <v>3697</v>
      </c>
      <c r="G1425" t="s">
        <v>174</v>
      </c>
      <c r="H1425" t="s">
        <v>163</v>
      </c>
      <c r="I1425" t="s">
        <v>136</v>
      </c>
      <c r="J1425" t="s">
        <v>137</v>
      </c>
      <c r="K1425" t="s">
        <v>138</v>
      </c>
      <c r="L1425" t="s">
        <v>4376</v>
      </c>
      <c r="M1425" t="s">
        <v>4377</v>
      </c>
      <c r="N1425">
        <v>1.0066666660000001</v>
      </c>
      <c r="O1425">
        <v>0</v>
      </c>
      <c r="P1425">
        <v>981</v>
      </c>
      <c r="Q1425">
        <v>66</v>
      </c>
      <c r="R1425">
        <v>57</v>
      </c>
      <c r="S1425">
        <v>4</v>
      </c>
      <c r="T1425">
        <v>70</v>
      </c>
      <c r="U1425">
        <v>0</v>
      </c>
      <c r="V1425">
        <v>2</v>
      </c>
      <c r="W1425">
        <v>0</v>
      </c>
      <c r="X1425">
        <v>131.1178732827436</v>
      </c>
      <c r="Y1425">
        <v>52.036109360275262</v>
      </c>
      <c r="Z1425">
        <v>32.376228502375795</v>
      </c>
      <c r="AA1425">
        <v>11.682280482868002</v>
      </c>
      <c r="AB1425">
        <v>35.56207962789226</v>
      </c>
      <c r="AC1425">
        <v>0</v>
      </c>
      <c r="AD1425">
        <v>15.545281616126081</v>
      </c>
      <c r="AE1425">
        <v>278.31985287228105</v>
      </c>
    </row>
    <row r="1426" spans="1:31" x14ac:dyDescent="0.25">
      <c r="A1426">
        <v>2230748</v>
      </c>
      <c r="B1426">
        <v>1</v>
      </c>
      <c r="C1426" t="s">
        <v>81</v>
      </c>
      <c r="D1426" t="s">
        <v>122</v>
      </c>
      <c r="E1426" t="s">
        <v>273</v>
      </c>
      <c r="F1426" t="s">
        <v>4378</v>
      </c>
      <c r="G1426" t="s">
        <v>174</v>
      </c>
      <c r="H1426" t="s">
        <v>163</v>
      </c>
      <c r="I1426" t="s">
        <v>136</v>
      </c>
      <c r="J1426" t="s">
        <v>137</v>
      </c>
      <c r="K1426" t="s">
        <v>138</v>
      </c>
      <c r="L1426" t="s">
        <v>4379</v>
      </c>
      <c r="M1426" t="s">
        <v>4380</v>
      </c>
      <c r="N1426">
        <v>0.39027777699999999</v>
      </c>
      <c r="O1426">
        <v>24</v>
      </c>
      <c r="P1426">
        <v>1834</v>
      </c>
      <c r="Q1426">
        <v>277</v>
      </c>
      <c r="R1426">
        <v>54</v>
      </c>
      <c r="S1426">
        <v>55</v>
      </c>
      <c r="T1426">
        <v>182</v>
      </c>
      <c r="U1426">
        <v>3</v>
      </c>
      <c r="V1426">
        <v>3</v>
      </c>
      <c r="W1426">
        <v>1.2462731271103333</v>
      </c>
      <c r="X1426">
        <v>89.290380597515622</v>
      </c>
      <c r="Y1426">
        <v>35.836848419209659</v>
      </c>
      <c r="Z1426">
        <v>5.1235029671607002</v>
      </c>
      <c r="AA1426">
        <v>116.74273557112696</v>
      </c>
      <c r="AB1426">
        <v>16.359297225703259</v>
      </c>
      <c r="AC1426">
        <v>37.547073707765733</v>
      </c>
      <c r="AD1426">
        <v>0.5156033538034166</v>
      </c>
      <c r="AE1426">
        <v>302.66171496939569</v>
      </c>
    </row>
    <row r="1427" spans="1:31" x14ac:dyDescent="0.25">
      <c r="A1427">
        <v>2230207</v>
      </c>
      <c r="B1427">
        <v>1</v>
      </c>
      <c r="C1427" t="s">
        <v>81</v>
      </c>
      <c r="D1427" t="s">
        <v>123</v>
      </c>
      <c r="E1427" t="s">
        <v>161</v>
      </c>
      <c r="F1427" t="s">
        <v>4381</v>
      </c>
      <c r="G1427" t="s">
        <v>174</v>
      </c>
      <c r="H1427" t="s">
        <v>163</v>
      </c>
      <c r="I1427" t="s">
        <v>136</v>
      </c>
      <c r="J1427" t="s">
        <v>137</v>
      </c>
      <c r="K1427" t="s">
        <v>138</v>
      </c>
      <c r="L1427" t="s">
        <v>4382</v>
      </c>
      <c r="M1427" t="s">
        <v>4383</v>
      </c>
      <c r="N1427">
        <v>0.76527777699999999</v>
      </c>
      <c r="O1427">
        <v>7</v>
      </c>
      <c r="P1427">
        <v>584</v>
      </c>
      <c r="Q1427">
        <v>367</v>
      </c>
      <c r="R1427">
        <v>417</v>
      </c>
      <c r="S1427">
        <v>33</v>
      </c>
      <c r="T1427">
        <v>89</v>
      </c>
      <c r="U1427">
        <v>2</v>
      </c>
      <c r="V1427">
        <v>0</v>
      </c>
      <c r="W1427">
        <v>3.4476378909824135</v>
      </c>
      <c r="X1427">
        <v>84.124060805405307</v>
      </c>
      <c r="Y1427">
        <v>254.94779817267064</v>
      </c>
      <c r="Z1427">
        <v>141.81595760928738</v>
      </c>
      <c r="AA1427">
        <v>90.259015493531919</v>
      </c>
      <c r="AB1427">
        <v>59.632034833462768</v>
      </c>
      <c r="AC1427">
        <v>541.53528057676886</v>
      </c>
      <c r="AD1427">
        <v>0</v>
      </c>
      <c r="AE1427">
        <v>1175.7617853821093</v>
      </c>
    </row>
    <row r="1428" spans="1:31" x14ac:dyDescent="0.25">
      <c r="A1428">
        <v>2230201</v>
      </c>
      <c r="B1428">
        <v>1</v>
      </c>
      <c r="C1428" t="s">
        <v>80</v>
      </c>
      <c r="D1428" t="s">
        <v>90</v>
      </c>
      <c r="E1428" t="s">
        <v>132</v>
      </c>
      <c r="F1428" t="s">
        <v>4384</v>
      </c>
      <c r="G1428" t="s">
        <v>148</v>
      </c>
      <c r="H1428" t="s">
        <v>135</v>
      </c>
      <c r="I1428" t="s">
        <v>136</v>
      </c>
      <c r="J1428" t="s">
        <v>137</v>
      </c>
      <c r="K1428" t="s">
        <v>138</v>
      </c>
      <c r="L1428" t="s">
        <v>4385</v>
      </c>
      <c r="M1428" t="s">
        <v>4386</v>
      </c>
      <c r="N1428">
        <v>4.7427777769999997</v>
      </c>
      <c r="O1428">
        <v>0</v>
      </c>
      <c r="P1428">
        <v>1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</row>
    <row r="1429" spans="1:31" x14ac:dyDescent="0.25">
      <c r="A1429">
        <v>2230058</v>
      </c>
      <c r="B1429">
        <v>1</v>
      </c>
      <c r="C1429" t="s">
        <v>81</v>
      </c>
      <c r="D1429" t="s">
        <v>123</v>
      </c>
      <c r="E1429" t="s">
        <v>141</v>
      </c>
      <c r="F1429" t="s">
        <v>4387</v>
      </c>
      <c r="G1429" t="s">
        <v>187</v>
      </c>
      <c r="H1429" t="s">
        <v>135</v>
      </c>
      <c r="I1429" t="s">
        <v>136</v>
      </c>
      <c r="J1429" t="s">
        <v>137</v>
      </c>
      <c r="K1429" t="s">
        <v>138</v>
      </c>
      <c r="L1429" t="s">
        <v>4388</v>
      </c>
      <c r="M1429" t="s">
        <v>4389</v>
      </c>
      <c r="N1429">
        <v>1.898055555</v>
      </c>
      <c r="O1429">
        <v>0</v>
      </c>
      <c r="P1429">
        <v>1</v>
      </c>
      <c r="Q1429">
        <v>0</v>
      </c>
      <c r="R1429">
        <v>15</v>
      </c>
      <c r="S1429">
        <v>0</v>
      </c>
      <c r="T1429">
        <v>2</v>
      </c>
      <c r="U1429">
        <v>0</v>
      </c>
      <c r="V1429">
        <v>0</v>
      </c>
      <c r="W1429">
        <v>0</v>
      </c>
      <c r="X1429">
        <v>0.43091179623874665</v>
      </c>
      <c r="Y1429">
        <v>0</v>
      </c>
      <c r="Z1429">
        <v>17.79688023188309</v>
      </c>
      <c r="AA1429">
        <v>0</v>
      </c>
      <c r="AB1429">
        <v>28.386796790977069</v>
      </c>
      <c r="AC1429">
        <v>0</v>
      </c>
      <c r="AD1429">
        <v>0</v>
      </c>
      <c r="AE1429">
        <v>46.614588819098906</v>
      </c>
    </row>
    <row r="1430" spans="1:31" x14ac:dyDescent="0.25">
      <c r="A1430">
        <v>2230722</v>
      </c>
      <c r="B1430">
        <v>1</v>
      </c>
      <c r="C1430" t="s">
        <v>80</v>
      </c>
      <c r="D1430" t="s">
        <v>96</v>
      </c>
      <c r="E1430" t="s">
        <v>141</v>
      </c>
      <c r="F1430" t="s">
        <v>4390</v>
      </c>
      <c r="G1430" t="s">
        <v>187</v>
      </c>
      <c r="H1430" t="s">
        <v>135</v>
      </c>
      <c r="I1430" t="s">
        <v>136</v>
      </c>
      <c r="J1430" t="s">
        <v>137</v>
      </c>
      <c r="K1430" t="s">
        <v>138</v>
      </c>
      <c r="L1430" t="s">
        <v>4391</v>
      </c>
      <c r="M1430" t="s">
        <v>4392</v>
      </c>
      <c r="N1430">
        <v>1.6077777769999999</v>
      </c>
      <c r="O1430">
        <v>0</v>
      </c>
      <c r="P1430">
        <v>45</v>
      </c>
      <c r="Q1430">
        <v>0</v>
      </c>
      <c r="R1430">
        <v>11</v>
      </c>
      <c r="S1430">
        <v>0</v>
      </c>
      <c r="T1430">
        <v>9</v>
      </c>
      <c r="U1430">
        <v>0</v>
      </c>
      <c r="V1430">
        <v>0</v>
      </c>
      <c r="W1430">
        <v>0</v>
      </c>
      <c r="X1430">
        <v>29.004967905209636</v>
      </c>
      <c r="Y1430">
        <v>0</v>
      </c>
      <c r="Z1430">
        <v>4.6434856698491771</v>
      </c>
      <c r="AA1430">
        <v>0</v>
      </c>
      <c r="AB1430">
        <v>4.8366392837834713</v>
      </c>
      <c r="AC1430">
        <v>0</v>
      </c>
      <c r="AD1430">
        <v>0</v>
      </c>
      <c r="AE1430">
        <v>38.485092858842279</v>
      </c>
    </row>
    <row r="1431" spans="1:31" x14ac:dyDescent="0.25">
      <c r="A1431">
        <v>2230436</v>
      </c>
      <c r="B1431">
        <v>1</v>
      </c>
      <c r="C1431" t="s">
        <v>80</v>
      </c>
      <c r="D1431" t="s">
        <v>98</v>
      </c>
      <c r="E1431" t="s">
        <v>194</v>
      </c>
      <c r="F1431" t="s">
        <v>4393</v>
      </c>
      <c r="G1431" t="s">
        <v>179</v>
      </c>
      <c r="H1431" t="s">
        <v>135</v>
      </c>
      <c r="I1431" t="s">
        <v>136</v>
      </c>
      <c r="J1431" t="s">
        <v>137</v>
      </c>
      <c r="K1431" t="s">
        <v>138</v>
      </c>
      <c r="L1431" t="s">
        <v>4394</v>
      </c>
      <c r="M1431" t="s">
        <v>4395</v>
      </c>
      <c r="N1431">
        <v>3.8525</v>
      </c>
      <c r="O1431">
        <v>0</v>
      </c>
      <c r="P1431">
        <v>0</v>
      </c>
      <c r="Q1431">
        <v>0</v>
      </c>
      <c r="R1431">
        <v>1</v>
      </c>
      <c r="S1431">
        <v>0</v>
      </c>
      <c r="T1431">
        <v>1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2.284058937867218</v>
      </c>
      <c r="AA1431">
        <v>0</v>
      </c>
      <c r="AB1431">
        <v>2.7190737408617069</v>
      </c>
      <c r="AC1431">
        <v>0</v>
      </c>
      <c r="AD1431">
        <v>0</v>
      </c>
      <c r="AE1431">
        <v>5.0031326787289245</v>
      </c>
    </row>
    <row r="1432" spans="1:31" x14ac:dyDescent="0.25">
      <c r="A1432">
        <v>2229952</v>
      </c>
      <c r="B1432">
        <v>1</v>
      </c>
      <c r="C1432" t="s">
        <v>80</v>
      </c>
      <c r="D1432" t="s">
        <v>99</v>
      </c>
      <c r="E1432" t="s">
        <v>182</v>
      </c>
      <c r="F1432" t="s">
        <v>4396</v>
      </c>
      <c r="G1432" t="s">
        <v>174</v>
      </c>
      <c r="H1432" t="s">
        <v>163</v>
      </c>
      <c r="I1432" t="s">
        <v>136</v>
      </c>
      <c r="J1432" t="s">
        <v>137</v>
      </c>
      <c r="K1432" t="s">
        <v>138</v>
      </c>
      <c r="L1432" t="s">
        <v>4397</v>
      </c>
      <c r="M1432" t="s">
        <v>4398</v>
      </c>
      <c r="N1432">
        <v>5.0722222219999997</v>
      </c>
      <c r="O1432">
        <v>1</v>
      </c>
      <c r="P1432">
        <v>208</v>
      </c>
      <c r="Q1432">
        <v>0</v>
      </c>
      <c r="R1432">
        <v>3</v>
      </c>
      <c r="S1432">
        <v>6</v>
      </c>
      <c r="T1432">
        <v>21</v>
      </c>
      <c r="U1432">
        <v>0</v>
      </c>
      <c r="V1432">
        <v>0</v>
      </c>
      <c r="W1432">
        <v>137.53867145539067</v>
      </c>
      <c r="X1432">
        <v>428.63085289084978</v>
      </c>
      <c r="Y1432">
        <v>0</v>
      </c>
      <c r="Z1432">
        <v>4.9854382096138838</v>
      </c>
      <c r="AA1432">
        <v>1179.7584957298623</v>
      </c>
      <c r="AB1432">
        <v>55.494949532540545</v>
      </c>
      <c r="AC1432">
        <v>0</v>
      </c>
      <c r="AD1432">
        <v>0</v>
      </c>
      <c r="AE1432">
        <v>1806.4084078182573</v>
      </c>
    </row>
    <row r="1433" spans="1:31" x14ac:dyDescent="0.25">
      <c r="A1433">
        <v>2230579</v>
      </c>
      <c r="B1433">
        <v>1</v>
      </c>
      <c r="C1433" t="s">
        <v>81</v>
      </c>
      <c r="D1433" t="s">
        <v>119</v>
      </c>
      <c r="E1433" t="s">
        <v>194</v>
      </c>
      <c r="F1433" t="s">
        <v>4399</v>
      </c>
      <c r="G1433" t="s">
        <v>472</v>
      </c>
      <c r="H1433" t="s">
        <v>135</v>
      </c>
      <c r="I1433" t="s">
        <v>136</v>
      </c>
      <c r="J1433" t="s">
        <v>137</v>
      </c>
      <c r="K1433" t="s">
        <v>138</v>
      </c>
      <c r="L1433" t="s">
        <v>4400</v>
      </c>
      <c r="M1433" t="s">
        <v>4401</v>
      </c>
      <c r="N1433">
        <v>3.6524999999999999</v>
      </c>
      <c r="O1433">
        <v>0</v>
      </c>
      <c r="P1433">
        <v>28</v>
      </c>
      <c r="Q1433">
        <v>0</v>
      </c>
      <c r="R1433">
        <v>1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9.249322161217739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9.249322161217739</v>
      </c>
    </row>
    <row r="1434" spans="1:31" x14ac:dyDescent="0.25">
      <c r="A1434">
        <v>2230493</v>
      </c>
      <c r="B1434">
        <v>1</v>
      </c>
      <c r="C1434" t="s">
        <v>80</v>
      </c>
      <c r="D1434" t="s">
        <v>100</v>
      </c>
      <c r="E1434" t="s">
        <v>132</v>
      </c>
      <c r="F1434" t="s">
        <v>4402</v>
      </c>
      <c r="G1434" t="s">
        <v>148</v>
      </c>
      <c r="H1434" t="s">
        <v>135</v>
      </c>
      <c r="I1434" t="s">
        <v>136</v>
      </c>
      <c r="J1434" t="s">
        <v>137</v>
      </c>
      <c r="K1434" t="s">
        <v>138</v>
      </c>
      <c r="L1434" t="s">
        <v>4403</v>
      </c>
      <c r="M1434" t="s">
        <v>4404</v>
      </c>
      <c r="N1434">
        <v>2.1772222220000002</v>
      </c>
      <c r="O1434">
        <v>0</v>
      </c>
      <c r="P1434">
        <v>1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0.42877716694446677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0.42877716694446677</v>
      </c>
    </row>
    <row r="1435" spans="1:31" x14ac:dyDescent="0.25">
      <c r="A1435">
        <v>2230244</v>
      </c>
      <c r="B1435">
        <v>1</v>
      </c>
      <c r="C1435" t="s">
        <v>81</v>
      </c>
      <c r="D1435" t="s">
        <v>120</v>
      </c>
      <c r="E1435" t="s">
        <v>132</v>
      </c>
      <c r="F1435" t="s">
        <v>4405</v>
      </c>
      <c r="G1435" t="s">
        <v>148</v>
      </c>
      <c r="H1435" t="s">
        <v>135</v>
      </c>
      <c r="I1435" t="s">
        <v>136</v>
      </c>
      <c r="J1435" t="s">
        <v>137</v>
      </c>
      <c r="K1435" t="s">
        <v>138</v>
      </c>
      <c r="L1435" t="s">
        <v>4406</v>
      </c>
      <c r="M1435" t="s">
        <v>4407</v>
      </c>
      <c r="N1435">
        <v>4.7583333330000004</v>
      </c>
      <c r="O1435">
        <v>0</v>
      </c>
      <c r="P1435">
        <v>1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1.7216178011394134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1.7216178011394134</v>
      </c>
    </row>
    <row r="1436" spans="1:31" x14ac:dyDescent="0.25">
      <c r="A1436">
        <v>2229995</v>
      </c>
      <c r="B1436">
        <v>1</v>
      </c>
      <c r="C1436" t="s">
        <v>80</v>
      </c>
      <c r="D1436" t="s">
        <v>100</v>
      </c>
      <c r="E1436" t="s">
        <v>273</v>
      </c>
      <c r="F1436" t="s">
        <v>4408</v>
      </c>
      <c r="G1436" t="s">
        <v>174</v>
      </c>
      <c r="H1436" t="s">
        <v>163</v>
      </c>
      <c r="I1436" t="s">
        <v>136</v>
      </c>
      <c r="J1436" t="s">
        <v>137</v>
      </c>
      <c r="K1436" t="s">
        <v>138</v>
      </c>
      <c r="L1436" t="s">
        <v>4409</v>
      </c>
      <c r="M1436" t="s">
        <v>4410</v>
      </c>
      <c r="N1436">
        <v>0.84833333300000002</v>
      </c>
      <c r="O1436">
        <v>6</v>
      </c>
      <c r="P1436">
        <v>296</v>
      </c>
      <c r="Q1436">
        <v>27</v>
      </c>
      <c r="R1436">
        <v>71</v>
      </c>
      <c r="S1436">
        <v>8</v>
      </c>
      <c r="T1436">
        <v>50</v>
      </c>
      <c r="U1436">
        <v>0</v>
      </c>
      <c r="V1436">
        <v>0</v>
      </c>
      <c r="W1436">
        <v>4.4935546678788603</v>
      </c>
      <c r="X1436">
        <v>96.007270089486227</v>
      </c>
      <c r="Y1436">
        <v>52.374843120949777</v>
      </c>
      <c r="Z1436">
        <v>42.831200596331627</v>
      </c>
      <c r="AA1436">
        <v>14.322007305133134</v>
      </c>
      <c r="AB1436">
        <v>22.074219931485338</v>
      </c>
      <c r="AC1436">
        <v>0</v>
      </c>
      <c r="AD1436">
        <v>0</v>
      </c>
      <c r="AE1436">
        <v>232.10309571126496</v>
      </c>
    </row>
    <row r="1437" spans="1:31" x14ac:dyDescent="0.25">
      <c r="A1437">
        <v>2230536</v>
      </c>
      <c r="B1437">
        <v>1</v>
      </c>
      <c r="C1437" t="s">
        <v>80</v>
      </c>
      <c r="D1437" t="s">
        <v>97</v>
      </c>
      <c r="E1437" t="s">
        <v>405</v>
      </c>
      <c r="F1437" t="s">
        <v>4053</v>
      </c>
      <c r="G1437" t="s">
        <v>174</v>
      </c>
      <c r="H1437" t="s">
        <v>163</v>
      </c>
      <c r="I1437" t="s">
        <v>136</v>
      </c>
      <c r="J1437" t="s">
        <v>137</v>
      </c>
      <c r="K1437" t="s">
        <v>138</v>
      </c>
      <c r="L1437" t="s">
        <v>4411</v>
      </c>
      <c r="M1437" t="s">
        <v>4412</v>
      </c>
      <c r="N1437">
        <v>2.8491666659999999</v>
      </c>
      <c r="O1437">
        <v>0</v>
      </c>
      <c r="P1437">
        <v>0</v>
      </c>
      <c r="Q1437">
        <v>0</v>
      </c>
      <c r="R1437">
        <v>0</v>
      </c>
      <c r="S1437">
        <v>10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521.6066837125386</v>
      </c>
      <c r="AB1437">
        <v>0</v>
      </c>
      <c r="AC1437">
        <v>0</v>
      </c>
      <c r="AD1437">
        <v>0</v>
      </c>
      <c r="AE1437">
        <v>521.6066837125386</v>
      </c>
    </row>
    <row r="1438" spans="1:31" x14ac:dyDescent="0.25">
      <c r="A1438">
        <v>2230430</v>
      </c>
      <c r="B1438">
        <v>1</v>
      </c>
      <c r="C1438" t="s">
        <v>80</v>
      </c>
      <c r="D1438" t="s">
        <v>90</v>
      </c>
      <c r="E1438" t="s">
        <v>177</v>
      </c>
      <c r="F1438" t="s">
        <v>4413</v>
      </c>
      <c r="G1438" t="s">
        <v>179</v>
      </c>
      <c r="H1438" t="s">
        <v>135</v>
      </c>
      <c r="I1438" t="s">
        <v>136</v>
      </c>
      <c r="J1438" t="s">
        <v>137</v>
      </c>
      <c r="K1438" t="s">
        <v>138</v>
      </c>
      <c r="L1438" t="s">
        <v>4414</v>
      </c>
      <c r="M1438" t="s">
        <v>4415</v>
      </c>
      <c r="N1438">
        <v>13.531944444000001</v>
      </c>
      <c r="O1438">
        <v>0</v>
      </c>
      <c r="P1438">
        <v>268</v>
      </c>
      <c r="Q1438">
        <v>0</v>
      </c>
      <c r="R1438">
        <v>0</v>
      </c>
      <c r="S1438">
        <v>0</v>
      </c>
      <c r="T1438">
        <v>2</v>
      </c>
      <c r="U1438">
        <v>0</v>
      </c>
      <c r="V1438">
        <v>0</v>
      </c>
      <c r="W1438">
        <v>0</v>
      </c>
      <c r="X1438">
        <v>968.44497011316741</v>
      </c>
      <c r="Y1438">
        <v>0</v>
      </c>
      <c r="Z1438">
        <v>0</v>
      </c>
      <c r="AA1438">
        <v>0</v>
      </c>
      <c r="AB1438">
        <v>26.12404307808568</v>
      </c>
      <c r="AC1438">
        <v>0</v>
      </c>
      <c r="AD1438">
        <v>0</v>
      </c>
      <c r="AE1438">
        <v>994.56901319125313</v>
      </c>
    </row>
    <row r="1439" spans="1:31" x14ac:dyDescent="0.25">
      <c r="A1439">
        <v>2230453</v>
      </c>
      <c r="B1439">
        <v>1</v>
      </c>
      <c r="C1439" t="s">
        <v>81</v>
      </c>
      <c r="D1439" t="s">
        <v>114</v>
      </c>
      <c r="E1439" t="s">
        <v>194</v>
      </c>
      <c r="F1439" t="s">
        <v>4416</v>
      </c>
      <c r="G1439" t="s">
        <v>885</v>
      </c>
      <c r="H1439" t="s">
        <v>135</v>
      </c>
      <c r="I1439" t="s">
        <v>136</v>
      </c>
      <c r="J1439" t="s">
        <v>137</v>
      </c>
      <c r="K1439" t="s">
        <v>138</v>
      </c>
      <c r="L1439" t="s">
        <v>4417</v>
      </c>
      <c r="M1439" t="s">
        <v>4418</v>
      </c>
      <c r="N1439">
        <v>0.58722222199999996</v>
      </c>
      <c r="O1439">
        <v>0</v>
      </c>
      <c r="P1439">
        <v>11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0.24496359477656887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0.24496359477656887</v>
      </c>
    </row>
    <row r="1440" spans="1:31" x14ac:dyDescent="0.25">
      <c r="A1440">
        <v>2230121</v>
      </c>
      <c r="B1440">
        <v>1</v>
      </c>
      <c r="C1440" t="s">
        <v>80</v>
      </c>
      <c r="D1440" t="s">
        <v>99</v>
      </c>
      <c r="E1440" t="s">
        <v>132</v>
      </c>
      <c r="F1440" t="s">
        <v>4419</v>
      </c>
      <c r="G1440" t="s">
        <v>148</v>
      </c>
      <c r="H1440" t="s">
        <v>135</v>
      </c>
      <c r="I1440" t="s">
        <v>136</v>
      </c>
      <c r="J1440" t="s">
        <v>137</v>
      </c>
      <c r="K1440" t="s">
        <v>138</v>
      </c>
      <c r="L1440" t="s">
        <v>4420</v>
      </c>
      <c r="M1440" t="s">
        <v>4421</v>
      </c>
      <c r="N1440">
        <v>3.2608333329999999</v>
      </c>
      <c r="O1440">
        <v>0</v>
      </c>
      <c r="P1440">
        <v>1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1.9959938230291732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1.9959938230291732</v>
      </c>
    </row>
    <row r="1441" spans="1:31" x14ac:dyDescent="0.25">
      <c r="A1441">
        <v>2229935</v>
      </c>
      <c r="B1441">
        <v>1</v>
      </c>
      <c r="C1441" t="s">
        <v>81</v>
      </c>
      <c r="D1441" t="s">
        <v>128</v>
      </c>
      <c r="E1441" t="s">
        <v>161</v>
      </c>
      <c r="F1441" t="s">
        <v>3465</v>
      </c>
      <c r="G1441" t="s">
        <v>174</v>
      </c>
      <c r="H1441" t="s">
        <v>163</v>
      </c>
      <c r="I1441" t="s">
        <v>136</v>
      </c>
      <c r="J1441" t="s">
        <v>137</v>
      </c>
      <c r="K1441" t="s">
        <v>138</v>
      </c>
      <c r="L1441" t="s">
        <v>4422</v>
      </c>
      <c r="M1441" t="s">
        <v>4423</v>
      </c>
      <c r="N1441">
        <v>0.97388888799999995</v>
      </c>
      <c r="O1441">
        <v>0</v>
      </c>
      <c r="P1441">
        <v>0</v>
      </c>
      <c r="Q1441">
        <v>0</v>
      </c>
      <c r="R1441">
        <v>0</v>
      </c>
      <c r="S1441">
        <v>2</v>
      </c>
      <c r="T1441">
        <v>0</v>
      </c>
      <c r="U1441">
        <v>5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22.806091305799654</v>
      </c>
      <c r="AB1441">
        <v>0</v>
      </c>
      <c r="AC1441">
        <v>869.18825760633024</v>
      </c>
      <c r="AD1441">
        <v>0</v>
      </c>
      <c r="AE1441">
        <v>891.99434891212991</v>
      </c>
    </row>
    <row r="1442" spans="1:31" x14ac:dyDescent="0.25">
      <c r="A1442">
        <v>2230599</v>
      </c>
      <c r="B1442">
        <v>1</v>
      </c>
      <c r="C1442" t="s">
        <v>81</v>
      </c>
      <c r="D1442" t="s">
        <v>112</v>
      </c>
      <c r="E1442" t="s">
        <v>194</v>
      </c>
      <c r="F1442" t="s">
        <v>4424</v>
      </c>
      <c r="G1442" t="s">
        <v>885</v>
      </c>
      <c r="H1442" t="s">
        <v>135</v>
      </c>
      <c r="I1442" t="s">
        <v>136</v>
      </c>
      <c r="J1442" t="s">
        <v>137</v>
      </c>
      <c r="K1442" t="s">
        <v>138</v>
      </c>
      <c r="L1442" t="s">
        <v>4425</v>
      </c>
      <c r="M1442" t="s">
        <v>4426</v>
      </c>
      <c r="N1442">
        <v>2.7411111109999999</v>
      </c>
      <c r="O1442">
        <v>0</v>
      </c>
      <c r="P1442">
        <v>28</v>
      </c>
      <c r="Q1442">
        <v>0</v>
      </c>
      <c r="R1442">
        <v>5</v>
      </c>
      <c r="S1442">
        <v>0</v>
      </c>
      <c r="T1442">
        <v>2</v>
      </c>
      <c r="U1442">
        <v>0</v>
      </c>
      <c r="V1442">
        <v>0</v>
      </c>
      <c r="W1442">
        <v>0</v>
      </c>
      <c r="X1442">
        <v>6.9329557298543749</v>
      </c>
      <c r="Y1442">
        <v>0</v>
      </c>
      <c r="Z1442">
        <v>0.39021040828998671</v>
      </c>
      <c r="AA1442">
        <v>0</v>
      </c>
      <c r="AB1442">
        <v>3.8224641348406494</v>
      </c>
      <c r="AC1442">
        <v>0</v>
      </c>
      <c r="AD1442">
        <v>0</v>
      </c>
      <c r="AE1442">
        <v>11.145630272985011</v>
      </c>
    </row>
    <row r="1443" spans="1:31" x14ac:dyDescent="0.25">
      <c r="A1443">
        <v>2230476</v>
      </c>
      <c r="B1443">
        <v>1</v>
      </c>
      <c r="C1443" t="s">
        <v>80</v>
      </c>
      <c r="D1443" t="s">
        <v>99</v>
      </c>
      <c r="E1443" t="s">
        <v>194</v>
      </c>
      <c r="F1443" t="s">
        <v>4427</v>
      </c>
      <c r="G1443" t="s">
        <v>390</v>
      </c>
      <c r="H1443" t="s">
        <v>135</v>
      </c>
      <c r="I1443" t="s">
        <v>136</v>
      </c>
      <c r="J1443" t="s">
        <v>137</v>
      </c>
      <c r="K1443" t="s">
        <v>138</v>
      </c>
      <c r="L1443" t="s">
        <v>4428</v>
      </c>
      <c r="M1443" t="s">
        <v>4429</v>
      </c>
      <c r="N1443">
        <v>3.34</v>
      </c>
      <c r="O1443">
        <v>0</v>
      </c>
      <c r="P1443">
        <v>15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5.4837033835830393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5.4837033835830393</v>
      </c>
    </row>
    <row r="1444" spans="1:31" x14ac:dyDescent="0.25">
      <c r="A1444">
        <v>2230499</v>
      </c>
      <c r="B1444">
        <v>1</v>
      </c>
      <c r="C1444" t="s">
        <v>80</v>
      </c>
      <c r="D1444" t="s">
        <v>106</v>
      </c>
      <c r="E1444" t="s">
        <v>161</v>
      </c>
      <c r="F1444" t="s">
        <v>4430</v>
      </c>
      <c r="G1444" t="s">
        <v>174</v>
      </c>
      <c r="H1444" t="s">
        <v>163</v>
      </c>
      <c r="I1444" t="s">
        <v>261</v>
      </c>
      <c r="J1444" t="s">
        <v>137</v>
      </c>
      <c r="K1444" t="s">
        <v>138</v>
      </c>
      <c r="L1444" t="s">
        <v>4431</v>
      </c>
      <c r="M1444" t="s">
        <v>4432</v>
      </c>
      <c r="N1444">
        <v>8.3333330000000001E-3</v>
      </c>
      <c r="O1444">
        <v>0</v>
      </c>
      <c r="P1444">
        <v>477</v>
      </c>
      <c r="Q1444">
        <v>33</v>
      </c>
      <c r="R1444">
        <v>102</v>
      </c>
      <c r="S1444">
        <v>15</v>
      </c>
      <c r="T1444">
        <v>90</v>
      </c>
      <c r="U1444">
        <v>1</v>
      </c>
      <c r="V1444">
        <v>0</v>
      </c>
      <c r="W1444">
        <v>0</v>
      </c>
      <c r="X1444">
        <v>1.4006502097951998</v>
      </c>
      <c r="Y1444">
        <v>0.47650638897419995</v>
      </c>
      <c r="Z1444">
        <v>0.5355013517438002</v>
      </c>
      <c r="AA1444">
        <v>0.3273425447385</v>
      </c>
      <c r="AB1444">
        <v>0.4339685417390835</v>
      </c>
      <c r="AC1444">
        <v>0.13837904450650002</v>
      </c>
      <c r="AD1444">
        <v>0</v>
      </c>
      <c r="AE1444">
        <v>3.3123480814972832</v>
      </c>
    </row>
    <row r="1445" spans="1:31" x14ac:dyDescent="0.25">
      <c r="A1445">
        <v>2229958</v>
      </c>
      <c r="B1445">
        <v>1</v>
      </c>
      <c r="C1445" t="s">
        <v>80</v>
      </c>
      <c r="D1445" t="s">
        <v>87</v>
      </c>
      <c r="E1445" t="s">
        <v>194</v>
      </c>
      <c r="F1445" t="s">
        <v>4433</v>
      </c>
      <c r="G1445" t="s">
        <v>179</v>
      </c>
      <c r="H1445" t="s">
        <v>135</v>
      </c>
      <c r="I1445" t="s">
        <v>136</v>
      </c>
      <c r="J1445" t="s">
        <v>137</v>
      </c>
      <c r="K1445" t="s">
        <v>138</v>
      </c>
      <c r="L1445" t="s">
        <v>4434</v>
      </c>
      <c r="M1445" t="s">
        <v>4435</v>
      </c>
      <c r="N1445">
        <v>3.0766666659999999</v>
      </c>
      <c r="O1445">
        <v>0</v>
      </c>
      <c r="P1445">
        <v>129</v>
      </c>
      <c r="Q1445">
        <v>0</v>
      </c>
      <c r="R1445">
        <v>0</v>
      </c>
      <c r="S1445">
        <v>0</v>
      </c>
      <c r="T1445">
        <v>8</v>
      </c>
      <c r="U1445">
        <v>0</v>
      </c>
      <c r="V1445">
        <v>0</v>
      </c>
      <c r="W1445">
        <v>0</v>
      </c>
      <c r="X1445">
        <v>110.0026035218749</v>
      </c>
      <c r="Y1445">
        <v>0</v>
      </c>
      <c r="Z1445">
        <v>0</v>
      </c>
      <c r="AA1445">
        <v>0</v>
      </c>
      <c r="AB1445">
        <v>30.656975937103194</v>
      </c>
      <c r="AC1445">
        <v>0</v>
      </c>
      <c r="AD1445">
        <v>0</v>
      </c>
      <c r="AE1445">
        <v>140.6595794589781</v>
      </c>
    </row>
    <row r="1446" spans="1:31" x14ac:dyDescent="0.25">
      <c r="A1446">
        <v>2230768</v>
      </c>
      <c r="B1446">
        <v>1</v>
      </c>
      <c r="C1446" t="s">
        <v>80</v>
      </c>
      <c r="D1446" t="s">
        <v>99</v>
      </c>
      <c r="E1446" t="s">
        <v>273</v>
      </c>
      <c r="F1446" t="s">
        <v>4436</v>
      </c>
      <c r="G1446" t="s">
        <v>174</v>
      </c>
      <c r="H1446" t="s">
        <v>163</v>
      </c>
      <c r="I1446" t="s">
        <v>136</v>
      </c>
      <c r="J1446" t="s">
        <v>137</v>
      </c>
      <c r="K1446" t="s">
        <v>138</v>
      </c>
      <c r="L1446" t="s">
        <v>4437</v>
      </c>
      <c r="M1446" t="s">
        <v>4438</v>
      </c>
      <c r="N1446">
        <v>0.18694444399999999</v>
      </c>
      <c r="O1446">
        <v>9</v>
      </c>
      <c r="P1446">
        <v>4520</v>
      </c>
      <c r="Q1446">
        <v>14</v>
      </c>
      <c r="R1446">
        <v>174</v>
      </c>
      <c r="S1446">
        <v>28</v>
      </c>
      <c r="T1446">
        <v>553</v>
      </c>
      <c r="U1446">
        <v>0</v>
      </c>
      <c r="V1446">
        <v>10</v>
      </c>
      <c r="W1446">
        <v>11.054610592400435</v>
      </c>
      <c r="X1446">
        <v>234.06225783012221</v>
      </c>
      <c r="Y1446">
        <v>2.2456708041371582</v>
      </c>
      <c r="Z1446">
        <v>5.6629071496486354</v>
      </c>
      <c r="AA1446">
        <v>12.032103774888672</v>
      </c>
      <c r="AB1446">
        <v>51.777354436874248</v>
      </c>
      <c r="AC1446">
        <v>0</v>
      </c>
      <c r="AD1446">
        <v>89.808171570828009</v>
      </c>
      <c r="AE1446">
        <v>406.64307615889936</v>
      </c>
    </row>
    <row r="1447" spans="1:31" x14ac:dyDescent="0.25">
      <c r="A1447">
        <v>2230353</v>
      </c>
      <c r="B1447">
        <v>1</v>
      </c>
      <c r="C1447" t="s">
        <v>81</v>
      </c>
      <c r="D1447" t="s">
        <v>127</v>
      </c>
      <c r="E1447" t="s">
        <v>161</v>
      </c>
      <c r="F1447" t="s">
        <v>3887</v>
      </c>
      <c r="G1447" t="s">
        <v>174</v>
      </c>
      <c r="H1447" t="s">
        <v>163</v>
      </c>
      <c r="I1447" t="s">
        <v>136</v>
      </c>
      <c r="J1447" t="s">
        <v>137</v>
      </c>
      <c r="K1447" t="s">
        <v>138</v>
      </c>
      <c r="L1447" t="s">
        <v>4439</v>
      </c>
      <c r="M1447" t="s">
        <v>4440</v>
      </c>
      <c r="N1447">
        <v>2.9049999999999998</v>
      </c>
      <c r="O1447">
        <v>1</v>
      </c>
      <c r="P1447">
        <v>2</v>
      </c>
      <c r="Q1447">
        <v>82</v>
      </c>
      <c r="R1447">
        <v>85</v>
      </c>
      <c r="S1447">
        <v>6</v>
      </c>
      <c r="T1447">
        <v>0</v>
      </c>
      <c r="U1447">
        <v>0</v>
      </c>
      <c r="V1447">
        <v>0</v>
      </c>
      <c r="W1447">
        <v>0.86603908773441385</v>
      </c>
      <c r="X1447">
        <v>1.1582252844330929</v>
      </c>
      <c r="Y1447">
        <v>92.695299008826751</v>
      </c>
      <c r="Z1447">
        <v>142.56696169591297</v>
      </c>
      <c r="AA1447">
        <v>13.045486047516242</v>
      </c>
      <c r="AB1447">
        <v>0</v>
      </c>
      <c r="AC1447">
        <v>0</v>
      </c>
      <c r="AD1447">
        <v>0</v>
      </c>
      <c r="AE1447">
        <v>250.33201112442347</v>
      </c>
    </row>
    <row r="1448" spans="1:31" x14ac:dyDescent="0.25">
      <c r="A1448">
        <v>2230662</v>
      </c>
      <c r="B1448">
        <v>1</v>
      </c>
      <c r="C1448" t="s">
        <v>80</v>
      </c>
      <c r="D1448" t="s">
        <v>82</v>
      </c>
      <c r="E1448" t="s">
        <v>132</v>
      </c>
      <c r="F1448" t="s">
        <v>4441</v>
      </c>
      <c r="G1448" t="s">
        <v>148</v>
      </c>
      <c r="H1448" t="s">
        <v>135</v>
      </c>
      <c r="I1448" t="s">
        <v>136</v>
      </c>
      <c r="J1448" t="s">
        <v>137</v>
      </c>
      <c r="K1448" t="s">
        <v>138</v>
      </c>
      <c r="L1448" t="s">
        <v>4442</v>
      </c>
      <c r="M1448" t="s">
        <v>4443</v>
      </c>
      <c r="N1448">
        <v>5.8038888880000004</v>
      </c>
      <c r="O1448">
        <v>0</v>
      </c>
      <c r="P1448">
        <v>12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14.649240704395858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14.649240704395858</v>
      </c>
    </row>
    <row r="1449" spans="1:31" x14ac:dyDescent="0.25">
      <c r="A1449">
        <v>2229975</v>
      </c>
      <c r="B1449">
        <v>1</v>
      </c>
      <c r="C1449" t="s">
        <v>80</v>
      </c>
      <c r="D1449" t="s">
        <v>104</v>
      </c>
      <c r="E1449" t="s">
        <v>161</v>
      </c>
      <c r="F1449" t="s">
        <v>4444</v>
      </c>
      <c r="G1449" t="s">
        <v>174</v>
      </c>
      <c r="H1449" t="s">
        <v>163</v>
      </c>
      <c r="I1449" t="s">
        <v>136</v>
      </c>
      <c r="J1449" t="s">
        <v>137</v>
      </c>
      <c r="K1449" t="s">
        <v>138</v>
      </c>
      <c r="L1449" t="s">
        <v>4445</v>
      </c>
      <c r="M1449" t="s">
        <v>4446</v>
      </c>
      <c r="N1449">
        <v>0.68694444399999999</v>
      </c>
      <c r="O1449">
        <v>0</v>
      </c>
      <c r="P1449">
        <v>35</v>
      </c>
      <c r="Q1449">
        <v>0</v>
      </c>
      <c r="R1449">
        <v>17</v>
      </c>
      <c r="S1449">
        <v>0</v>
      </c>
      <c r="T1449">
        <v>12</v>
      </c>
      <c r="U1449">
        <v>0</v>
      </c>
      <c r="V1449">
        <v>0</v>
      </c>
      <c r="W1449">
        <v>0</v>
      </c>
      <c r="X1449">
        <v>13.366007083385314</v>
      </c>
      <c r="Y1449">
        <v>0</v>
      </c>
      <c r="Z1449">
        <v>3.0837335115537536</v>
      </c>
      <c r="AA1449">
        <v>0</v>
      </c>
      <c r="AB1449">
        <v>2.5858083518224584</v>
      </c>
      <c r="AC1449">
        <v>0</v>
      </c>
      <c r="AD1449">
        <v>0</v>
      </c>
      <c r="AE1449">
        <v>19.035548946761526</v>
      </c>
    </row>
    <row r="1450" spans="1:31" x14ac:dyDescent="0.25">
      <c r="A1450">
        <v>2230161</v>
      </c>
      <c r="B1450">
        <v>1</v>
      </c>
      <c r="C1450" t="s">
        <v>80</v>
      </c>
      <c r="D1450" t="s">
        <v>100</v>
      </c>
      <c r="E1450" t="s">
        <v>132</v>
      </c>
      <c r="F1450" t="s">
        <v>4447</v>
      </c>
      <c r="G1450" t="s">
        <v>170</v>
      </c>
      <c r="H1450" t="s">
        <v>135</v>
      </c>
      <c r="I1450" t="s">
        <v>136</v>
      </c>
      <c r="J1450" t="s">
        <v>137</v>
      </c>
      <c r="K1450" t="s">
        <v>138</v>
      </c>
      <c r="L1450" t="s">
        <v>4448</v>
      </c>
      <c r="M1450" t="s">
        <v>4449</v>
      </c>
      <c r="N1450">
        <v>7.7416666660000004</v>
      </c>
      <c r="O1450">
        <v>0</v>
      </c>
      <c r="P1450">
        <v>0</v>
      </c>
      <c r="Q1450">
        <v>0</v>
      </c>
      <c r="R1450">
        <v>0</v>
      </c>
      <c r="S1450">
        <v>0</v>
      </c>
      <c r="T1450">
        <v>1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11.99177608755439</v>
      </c>
      <c r="AC1450">
        <v>0</v>
      </c>
      <c r="AD1450">
        <v>0</v>
      </c>
      <c r="AE1450">
        <v>11.99177608755439</v>
      </c>
    </row>
    <row r="1451" spans="1:31" x14ac:dyDescent="0.25">
      <c r="A1451">
        <v>2230267</v>
      </c>
      <c r="B1451">
        <v>1</v>
      </c>
      <c r="C1451" t="s">
        <v>81</v>
      </c>
      <c r="D1451" t="s">
        <v>112</v>
      </c>
      <c r="E1451" t="s">
        <v>182</v>
      </c>
      <c r="F1451" t="s">
        <v>4450</v>
      </c>
      <c r="G1451" t="s">
        <v>319</v>
      </c>
      <c r="H1451" t="s">
        <v>163</v>
      </c>
      <c r="I1451" t="s">
        <v>136</v>
      </c>
      <c r="J1451" t="s">
        <v>137</v>
      </c>
      <c r="K1451" t="s">
        <v>138</v>
      </c>
      <c r="L1451" t="s">
        <v>4451</v>
      </c>
      <c r="M1451" t="s">
        <v>4452</v>
      </c>
      <c r="N1451">
        <v>4.1805555549999998</v>
      </c>
      <c r="O1451">
        <v>0</v>
      </c>
      <c r="P1451">
        <v>108</v>
      </c>
      <c r="Q1451">
        <v>0</v>
      </c>
      <c r="R1451">
        <v>31</v>
      </c>
      <c r="S1451">
        <v>0</v>
      </c>
      <c r="T1451">
        <v>15</v>
      </c>
      <c r="U1451">
        <v>0</v>
      </c>
      <c r="V1451">
        <v>0</v>
      </c>
      <c r="W1451">
        <v>0</v>
      </c>
      <c r="X1451">
        <v>81.215184326311118</v>
      </c>
      <c r="Y1451">
        <v>0</v>
      </c>
      <c r="Z1451">
        <v>5.9914551866793992</v>
      </c>
      <c r="AA1451">
        <v>0</v>
      </c>
      <c r="AB1451">
        <v>4.6014280861261989</v>
      </c>
      <c r="AC1451">
        <v>0</v>
      </c>
      <c r="AD1451">
        <v>0</v>
      </c>
      <c r="AE1451">
        <v>91.808067599116725</v>
      </c>
    </row>
    <row r="1452" spans="1:31" x14ac:dyDescent="0.25">
      <c r="A1452">
        <v>2230516</v>
      </c>
      <c r="B1452">
        <v>1</v>
      </c>
      <c r="C1452" t="s">
        <v>81</v>
      </c>
      <c r="D1452" t="s">
        <v>115</v>
      </c>
      <c r="E1452" t="s">
        <v>194</v>
      </c>
      <c r="F1452" t="s">
        <v>3049</v>
      </c>
      <c r="G1452" t="s">
        <v>179</v>
      </c>
      <c r="H1452" t="s">
        <v>135</v>
      </c>
      <c r="I1452" t="s">
        <v>136</v>
      </c>
      <c r="J1452" t="s">
        <v>137</v>
      </c>
      <c r="K1452" t="s">
        <v>138</v>
      </c>
      <c r="L1452" t="s">
        <v>4453</v>
      </c>
      <c r="M1452" t="s">
        <v>4454</v>
      </c>
      <c r="N1452">
        <v>0.47083333300000002</v>
      </c>
      <c r="O1452">
        <v>0</v>
      </c>
      <c r="P1452">
        <v>69</v>
      </c>
      <c r="Q1452">
        <v>0</v>
      </c>
      <c r="R1452">
        <v>0</v>
      </c>
      <c r="S1452">
        <v>0</v>
      </c>
      <c r="T1452">
        <v>4</v>
      </c>
      <c r="U1452">
        <v>0</v>
      </c>
      <c r="V1452">
        <v>0</v>
      </c>
      <c r="W1452">
        <v>0</v>
      </c>
      <c r="X1452">
        <v>3.929701770921266</v>
      </c>
      <c r="Y1452">
        <v>0</v>
      </c>
      <c r="Z1452">
        <v>0</v>
      </c>
      <c r="AA1452">
        <v>0</v>
      </c>
      <c r="AB1452">
        <v>3.7150722798933333E-2</v>
      </c>
      <c r="AC1452">
        <v>0</v>
      </c>
      <c r="AD1452">
        <v>0</v>
      </c>
      <c r="AE1452">
        <v>3.9668524937201992</v>
      </c>
    </row>
    <row r="1453" spans="1:31" x14ac:dyDescent="0.25">
      <c r="A1453">
        <v>2230562</v>
      </c>
      <c r="B1453">
        <v>1</v>
      </c>
      <c r="C1453" t="s">
        <v>80</v>
      </c>
      <c r="D1453" t="s">
        <v>99</v>
      </c>
      <c r="E1453" t="s">
        <v>273</v>
      </c>
      <c r="F1453" t="s">
        <v>2044</v>
      </c>
      <c r="G1453" t="s">
        <v>174</v>
      </c>
      <c r="H1453" t="s">
        <v>163</v>
      </c>
      <c r="I1453" t="s">
        <v>136</v>
      </c>
      <c r="J1453" t="s">
        <v>137</v>
      </c>
      <c r="K1453" t="s">
        <v>138</v>
      </c>
      <c r="L1453" t="s">
        <v>4455</v>
      </c>
      <c r="M1453" t="s">
        <v>4456</v>
      </c>
      <c r="N1453">
        <v>0.56055555499999998</v>
      </c>
      <c r="O1453">
        <v>4</v>
      </c>
      <c r="P1453">
        <v>887</v>
      </c>
      <c r="Q1453">
        <v>13</v>
      </c>
      <c r="R1453">
        <v>116</v>
      </c>
      <c r="S1453">
        <v>19</v>
      </c>
      <c r="T1453">
        <v>66</v>
      </c>
      <c r="U1453">
        <v>0</v>
      </c>
      <c r="V1453">
        <v>4</v>
      </c>
      <c r="W1453">
        <v>11.542140297963178</v>
      </c>
      <c r="X1453">
        <v>94.259450589520299</v>
      </c>
      <c r="Y1453">
        <v>6.9697086799919576</v>
      </c>
      <c r="Z1453">
        <v>15.659178711264119</v>
      </c>
      <c r="AA1453">
        <v>18.310387529385459</v>
      </c>
      <c r="AB1453">
        <v>9.8362124978892744</v>
      </c>
      <c r="AC1453">
        <v>0</v>
      </c>
      <c r="AD1453">
        <v>127.15508139836417</v>
      </c>
      <c r="AE1453">
        <v>283.73215970437843</v>
      </c>
    </row>
    <row r="1454" spans="1:31" x14ac:dyDescent="0.25">
      <c r="A1454">
        <v>2230559</v>
      </c>
      <c r="B1454">
        <v>1</v>
      </c>
      <c r="C1454" t="s">
        <v>81</v>
      </c>
      <c r="D1454" t="s">
        <v>117</v>
      </c>
      <c r="E1454" t="s">
        <v>132</v>
      </c>
      <c r="F1454" t="s">
        <v>4457</v>
      </c>
      <c r="G1454" t="s">
        <v>148</v>
      </c>
      <c r="H1454" t="s">
        <v>135</v>
      </c>
      <c r="I1454" t="s">
        <v>136</v>
      </c>
      <c r="J1454" t="s">
        <v>137</v>
      </c>
      <c r="K1454" t="s">
        <v>138</v>
      </c>
      <c r="L1454" t="s">
        <v>4458</v>
      </c>
      <c r="M1454" t="s">
        <v>4459</v>
      </c>
      <c r="N1454">
        <v>1.035555555</v>
      </c>
      <c r="O1454">
        <v>0</v>
      </c>
      <c r="P1454">
        <v>1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0.21073468122000003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0.21073468122000003</v>
      </c>
    </row>
    <row r="1455" spans="1:31" x14ac:dyDescent="0.25">
      <c r="A1455">
        <v>2230061</v>
      </c>
      <c r="B1455">
        <v>1</v>
      </c>
      <c r="C1455" t="s">
        <v>81</v>
      </c>
      <c r="D1455" t="s">
        <v>119</v>
      </c>
      <c r="E1455" t="s">
        <v>194</v>
      </c>
      <c r="F1455" t="s">
        <v>4460</v>
      </c>
      <c r="G1455" t="s">
        <v>179</v>
      </c>
      <c r="H1455" t="s">
        <v>135</v>
      </c>
      <c r="I1455" t="s">
        <v>136</v>
      </c>
      <c r="J1455" t="s">
        <v>137</v>
      </c>
      <c r="K1455" t="s">
        <v>138</v>
      </c>
      <c r="L1455" t="s">
        <v>4461</v>
      </c>
      <c r="M1455" t="s">
        <v>4462</v>
      </c>
      <c r="N1455">
        <v>2.2319444439999998</v>
      </c>
      <c r="O1455">
        <v>0</v>
      </c>
      <c r="P1455">
        <v>47</v>
      </c>
      <c r="Q1455">
        <v>0</v>
      </c>
      <c r="R1455">
        <v>0</v>
      </c>
      <c r="S1455">
        <v>0</v>
      </c>
      <c r="T1455">
        <v>2</v>
      </c>
      <c r="U1455">
        <v>0</v>
      </c>
      <c r="V1455">
        <v>0</v>
      </c>
      <c r="W1455">
        <v>0</v>
      </c>
      <c r="X1455">
        <v>6.6581431994017475</v>
      </c>
      <c r="Y1455">
        <v>0</v>
      </c>
      <c r="Z1455">
        <v>0</v>
      </c>
      <c r="AA1455">
        <v>0</v>
      </c>
      <c r="AB1455">
        <v>0.59503255943728339</v>
      </c>
      <c r="AC1455">
        <v>0</v>
      </c>
      <c r="AD1455">
        <v>0</v>
      </c>
      <c r="AE1455">
        <v>7.2531757588390313</v>
      </c>
    </row>
    <row r="1456" spans="1:31" x14ac:dyDescent="0.25">
      <c r="A1456">
        <v>2230370</v>
      </c>
      <c r="B1456">
        <v>1</v>
      </c>
      <c r="C1456" t="s">
        <v>80</v>
      </c>
      <c r="D1456" t="s">
        <v>97</v>
      </c>
      <c r="E1456" t="s">
        <v>194</v>
      </c>
      <c r="F1456" t="s">
        <v>4463</v>
      </c>
      <c r="G1456" t="s">
        <v>1031</v>
      </c>
      <c r="H1456" t="s">
        <v>135</v>
      </c>
      <c r="I1456" t="s">
        <v>136</v>
      </c>
      <c r="J1456" t="s">
        <v>137</v>
      </c>
      <c r="K1456" t="s">
        <v>138</v>
      </c>
      <c r="L1456" t="s">
        <v>4464</v>
      </c>
      <c r="M1456" t="s">
        <v>4465</v>
      </c>
      <c r="N1456">
        <v>1.279722222</v>
      </c>
      <c r="O1456">
        <v>0</v>
      </c>
      <c r="P1456">
        <v>51</v>
      </c>
      <c r="Q1456">
        <v>0</v>
      </c>
      <c r="R1456">
        <v>1</v>
      </c>
      <c r="S1456">
        <v>0</v>
      </c>
      <c r="T1456">
        <v>15</v>
      </c>
      <c r="U1456">
        <v>0</v>
      </c>
      <c r="V1456">
        <v>0</v>
      </c>
      <c r="W1456">
        <v>0</v>
      </c>
      <c r="X1456">
        <v>39.504341420399591</v>
      </c>
      <c r="Y1456">
        <v>0</v>
      </c>
      <c r="Z1456">
        <v>0</v>
      </c>
      <c r="AA1456">
        <v>0</v>
      </c>
      <c r="AB1456">
        <v>22.956565477042727</v>
      </c>
      <c r="AC1456">
        <v>0</v>
      </c>
      <c r="AD1456">
        <v>0</v>
      </c>
      <c r="AE1456">
        <v>62.460906897442314</v>
      </c>
    </row>
    <row r="1457" spans="1:31" x14ac:dyDescent="0.25">
      <c r="A1457">
        <v>2230035</v>
      </c>
      <c r="B1457">
        <v>1</v>
      </c>
      <c r="C1457" t="s">
        <v>81</v>
      </c>
      <c r="D1457" t="s">
        <v>112</v>
      </c>
      <c r="E1457" t="s">
        <v>194</v>
      </c>
      <c r="F1457" t="s">
        <v>4466</v>
      </c>
      <c r="G1457" t="s">
        <v>179</v>
      </c>
      <c r="H1457" t="s">
        <v>135</v>
      </c>
      <c r="I1457" t="s">
        <v>136</v>
      </c>
      <c r="J1457" t="s">
        <v>137</v>
      </c>
      <c r="K1457" t="s">
        <v>138</v>
      </c>
      <c r="L1457" t="s">
        <v>4467</v>
      </c>
      <c r="M1457" t="s">
        <v>4468</v>
      </c>
      <c r="N1457">
        <v>1.606944444</v>
      </c>
      <c r="O1457">
        <v>0</v>
      </c>
      <c r="P1457">
        <v>1</v>
      </c>
      <c r="Q1457">
        <v>0</v>
      </c>
      <c r="R1457">
        <v>0</v>
      </c>
      <c r="S1457">
        <v>0</v>
      </c>
      <c r="T1457">
        <v>33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38.736313187476966</v>
      </c>
      <c r="AC1457">
        <v>0</v>
      </c>
      <c r="AD1457">
        <v>0</v>
      </c>
      <c r="AE1457">
        <v>38.736313187476966</v>
      </c>
    </row>
    <row r="1458" spans="1:31" x14ac:dyDescent="0.25">
      <c r="A1458">
        <v>2230204</v>
      </c>
      <c r="B1458">
        <v>1</v>
      </c>
      <c r="C1458" t="s">
        <v>81</v>
      </c>
      <c r="D1458" t="s">
        <v>114</v>
      </c>
      <c r="E1458" t="s">
        <v>182</v>
      </c>
      <c r="F1458" t="s">
        <v>4469</v>
      </c>
      <c r="G1458" t="s">
        <v>174</v>
      </c>
      <c r="H1458" t="s">
        <v>163</v>
      </c>
      <c r="I1458" t="s">
        <v>136</v>
      </c>
      <c r="J1458" t="s">
        <v>137</v>
      </c>
      <c r="K1458" t="s">
        <v>138</v>
      </c>
      <c r="L1458" t="s">
        <v>4470</v>
      </c>
      <c r="M1458" t="s">
        <v>4471</v>
      </c>
      <c r="N1458">
        <v>9.1666665999999994E-2</v>
      </c>
      <c r="O1458">
        <v>0</v>
      </c>
      <c r="P1458">
        <v>67</v>
      </c>
      <c r="Q1458">
        <v>1</v>
      </c>
      <c r="R1458">
        <v>13</v>
      </c>
      <c r="S1458">
        <v>2</v>
      </c>
      <c r="T1458">
        <v>4</v>
      </c>
      <c r="U1458">
        <v>0</v>
      </c>
      <c r="V1458">
        <v>0</v>
      </c>
      <c r="W1458">
        <v>0</v>
      </c>
      <c r="X1458">
        <v>0.68757768559380472</v>
      </c>
      <c r="Y1458">
        <v>2.7976172582975557E-2</v>
      </c>
      <c r="Z1458">
        <v>4.1266796344277774E-2</v>
      </c>
      <c r="AA1458">
        <v>1.0323690999927666</v>
      </c>
      <c r="AB1458">
        <v>0.18392058980858889</v>
      </c>
      <c r="AC1458">
        <v>0</v>
      </c>
      <c r="AD1458">
        <v>0</v>
      </c>
      <c r="AE1458">
        <v>1.9731103443224136</v>
      </c>
    </row>
    <row r="1459" spans="1:31" x14ac:dyDescent="0.25">
      <c r="A1459">
        <v>2229998</v>
      </c>
      <c r="B1459">
        <v>1</v>
      </c>
      <c r="C1459" t="s">
        <v>81</v>
      </c>
      <c r="D1459" t="s">
        <v>127</v>
      </c>
      <c r="E1459" t="s">
        <v>182</v>
      </c>
      <c r="F1459" t="s">
        <v>4472</v>
      </c>
      <c r="G1459" t="s">
        <v>174</v>
      </c>
      <c r="H1459" t="s">
        <v>163</v>
      </c>
      <c r="I1459" t="s">
        <v>136</v>
      </c>
      <c r="J1459" t="s">
        <v>137</v>
      </c>
      <c r="K1459" t="s">
        <v>138</v>
      </c>
      <c r="L1459" t="s">
        <v>4473</v>
      </c>
      <c r="M1459" t="s">
        <v>4474</v>
      </c>
      <c r="N1459">
        <v>3.1291666660000002</v>
      </c>
      <c r="O1459">
        <v>1</v>
      </c>
      <c r="P1459">
        <v>442</v>
      </c>
      <c r="Q1459">
        <v>139</v>
      </c>
      <c r="R1459">
        <v>82</v>
      </c>
      <c r="S1459">
        <v>10</v>
      </c>
      <c r="T1459">
        <v>60</v>
      </c>
      <c r="U1459">
        <v>0</v>
      </c>
      <c r="V1459">
        <v>1</v>
      </c>
      <c r="W1459">
        <v>0.94109283875281957</v>
      </c>
      <c r="X1459">
        <v>374.47767335800512</v>
      </c>
      <c r="Y1459">
        <v>256.58925771648603</v>
      </c>
      <c r="Z1459">
        <v>52.121901049337886</v>
      </c>
      <c r="AA1459">
        <v>193.5089229482542</v>
      </c>
      <c r="AB1459">
        <v>78.971172638343788</v>
      </c>
      <c r="AC1459">
        <v>0</v>
      </c>
      <c r="AD1459">
        <v>16.660719336820843</v>
      </c>
      <c r="AE1459">
        <v>973.27073988600068</v>
      </c>
    </row>
    <row r="1460" spans="1:31" x14ac:dyDescent="0.25">
      <c r="A1460">
        <v>2230639</v>
      </c>
      <c r="B1460">
        <v>1</v>
      </c>
      <c r="C1460" t="s">
        <v>80</v>
      </c>
      <c r="D1460" t="s">
        <v>106</v>
      </c>
      <c r="E1460" t="s">
        <v>132</v>
      </c>
      <c r="F1460" t="s">
        <v>4475</v>
      </c>
      <c r="G1460" t="s">
        <v>148</v>
      </c>
      <c r="H1460" t="s">
        <v>135</v>
      </c>
      <c r="I1460" t="s">
        <v>136</v>
      </c>
      <c r="J1460" t="s">
        <v>137</v>
      </c>
      <c r="K1460" t="s">
        <v>138</v>
      </c>
      <c r="L1460" t="s">
        <v>4476</v>
      </c>
      <c r="M1460" t="s">
        <v>4477</v>
      </c>
      <c r="N1460">
        <v>2.1894444439999998</v>
      </c>
      <c r="O1460">
        <v>0</v>
      </c>
      <c r="P1460">
        <v>1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5.7362036604288888E-2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5.7362036604288888E-2</v>
      </c>
    </row>
    <row r="1461" spans="1:31" x14ac:dyDescent="0.25">
      <c r="A1461">
        <v>2230682</v>
      </c>
      <c r="B1461">
        <v>1</v>
      </c>
      <c r="C1461" t="s">
        <v>80</v>
      </c>
      <c r="D1461" t="s">
        <v>92</v>
      </c>
      <c r="E1461" t="s">
        <v>194</v>
      </c>
      <c r="F1461" t="s">
        <v>4478</v>
      </c>
      <c r="G1461" t="s">
        <v>422</v>
      </c>
      <c r="H1461" t="s">
        <v>135</v>
      </c>
      <c r="I1461" t="s">
        <v>136</v>
      </c>
      <c r="J1461" t="s">
        <v>137</v>
      </c>
      <c r="K1461" t="s">
        <v>138</v>
      </c>
      <c r="L1461" t="s">
        <v>4479</v>
      </c>
      <c r="M1461" t="s">
        <v>4480</v>
      </c>
      <c r="N1461">
        <v>2.4430555549999999</v>
      </c>
      <c r="O1461">
        <v>0</v>
      </c>
      <c r="P1461">
        <v>0</v>
      </c>
      <c r="Q1461">
        <v>0</v>
      </c>
      <c r="R1461">
        <v>5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9.3092553568000017E-3</v>
      </c>
      <c r="AA1461">
        <v>0</v>
      </c>
      <c r="AB1461">
        <v>0</v>
      </c>
      <c r="AC1461">
        <v>0</v>
      </c>
      <c r="AD1461">
        <v>0</v>
      </c>
      <c r="AE1461">
        <v>9.3092553568000017E-3</v>
      </c>
    </row>
    <row r="1462" spans="1:31" x14ac:dyDescent="0.25">
      <c r="A1462">
        <v>2230433</v>
      </c>
      <c r="B1462">
        <v>1</v>
      </c>
      <c r="C1462" t="s">
        <v>80</v>
      </c>
      <c r="D1462" t="s">
        <v>105</v>
      </c>
      <c r="E1462" t="s">
        <v>132</v>
      </c>
      <c r="F1462" t="s">
        <v>4481</v>
      </c>
      <c r="G1462" t="s">
        <v>148</v>
      </c>
      <c r="H1462" t="s">
        <v>135</v>
      </c>
      <c r="I1462" t="s">
        <v>136</v>
      </c>
      <c r="J1462" t="s">
        <v>137</v>
      </c>
      <c r="K1462" t="s">
        <v>138</v>
      </c>
      <c r="L1462" t="s">
        <v>4482</v>
      </c>
      <c r="M1462" t="s">
        <v>4483</v>
      </c>
      <c r="N1462">
        <v>2.3347222219999999</v>
      </c>
      <c r="O1462">
        <v>0</v>
      </c>
      <c r="P1462">
        <v>1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0.42159574428486674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0.42159574428486674</v>
      </c>
    </row>
    <row r="1463" spans="1:31" x14ac:dyDescent="0.25">
      <c r="A1463">
        <v>2230539</v>
      </c>
      <c r="B1463">
        <v>1</v>
      </c>
      <c r="C1463" t="s">
        <v>80</v>
      </c>
      <c r="D1463" t="s">
        <v>96</v>
      </c>
      <c r="E1463" t="s">
        <v>194</v>
      </c>
      <c r="F1463" t="s">
        <v>4484</v>
      </c>
      <c r="G1463" t="s">
        <v>390</v>
      </c>
      <c r="H1463" t="s">
        <v>135</v>
      </c>
      <c r="I1463" t="s">
        <v>136</v>
      </c>
      <c r="J1463" t="s">
        <v>137</v>
      </c>
      <c r="K1463" t="s">
        <v>138</v>
      </c>
      <c r="L1463" t="s">
        <v>4485</v>
      </c>
      <c r="M1463" t="s">
        <v>4486</v>
      </c>
      <c r="N1463">
        <v>8.01</v>
      </c>
      <c r="O1463">
        <v>0</v>
      </c>
      <c r="P1463">
        <v>3</v>
      </c>
      <c r="Q1463">
        <v>0</v>
      </c>
      <c r="R1463">
        <v>7</v>
      </c>
      <c r="S1463">
        <v>0</v>
      </c>
      <c r="T1463">
        <v>5</v>
      </c>
      <c r="U1463">
        <v>0</v>
      </c>
      <c r="V1463">
        <v>0</v>
      </c>
      <c r="W1463">
        <v>0</v>
      </c>
      <c r="X1463">
        <v>3.0578024762753993</v>
      </c>
      <c r="Y1463">
        <v>0</v>
      </c>
      <c r="Z1463">
        <v>11.375203410047407</v>
      </c>
      <c r="AA1463">
        <v>0</v>
      </c>
      <c r="AB1463">
        <v>17.35937505588706</v>
      </c>
      <c r="AC1463">
        <v>0</v>
      </c>
      <c r="AD1463">
        <v>0</v>
      </c>
      <c r="AE1463">
        <v>31.792380942209867</v>
      </c>
    </row>
    <row r="1464" spans="1:31" x14ac:dyDescent="0.25">
      <c r="A1464">
        <v>2230041</v>
      </c>
      <c r="B1464">
        <v>1</v>
      </c>
      <c r="C1464" t="s">
        <v>80</v>
      </c>
      <c r="D1464" t="s">
        <v>100</v>
      </c>
      <c r="E1464" t="s">
        <v>182</v>
      </c>
      <c r="F1464" t="s">
        <v>4487</v>
      </c>
      <c r="G1464" t="s">
        <v>319</v>
      </c>
      <c r="H1464" t="s">
        <v>163</v>
      </c>
      <c r="I1464" t="s">
        <v>136</v>
      </c>
      <c r="J1464" t="s">
        <v>137</v>
      </c>
      <c r="K1464" t="s">
        <v>138</v>
      </c>
      <c r="L1464" t="s">
        <v>4488</v>
      </c>
      <c r="M1464" t="s">
        <v>4489</v>
      </c>
      <c r="N1464">
        <v>1.3747222219999999</v>
      </c>
      <c r="O1464">
        <v>0</v>
      </c>
      <c r="P1464">
        <v>92</v>
      </c>
      <c r="Q1464">
        <v>0</v>
      </c>
      <c r="R1464">
        <v>5</v>
      </c>
      <c r="S1464">
        <v>0</v>
      </c>
      <c r="T1464">
        <v>9</v>
      </c>
      <c r="U1464">
        <v>0</v>
      </c>
      <c r="V1464">
        <v>0</v>
      </c>
      <c r="W1464">
        <v>0</v>
      </c>
      <c r="X1464">
        <v>73.643019459204908</v>
      </c>
      <c r="Y1464">
        <v>0</v>
      </c>
      <c r="Z1464">
        <v>0.11985838798097889</v>
      </c>
      <c r="AA1464">
        <v>0</v>
      </c>
      <c r="AB1464">
        <v>13.038510321441887</v>
      </c>
      <c r="AC1464">
        <v>0</v>
      </c>
      <c r="AD1464">
        <v>0</v>
      </c>
      <c r="AE1464">
        <v>86.801388168627781</v>
      </c>
    </row>
    <row r="1465" spans="1:31" x14ac:dyDescent="0.25">
      <c r="A1465">
        <v>2230390</v>
      </c>
      <c r="B1465">
        <v>1</v>
      </c>
      <c r="C1465" t="s">
        <v>80</v>
      </c>
      <c r="D1465" t="s">
        <v>96</v>
      </c>
      <c r="E1465" t="s">
        <v>273</v>
      </c>
      <c r="F1465" t="s">
        <v>4490</v>
      </c>
      <c r="G1465" t="s">
        <v>174</v>
      </c>
      <c r="H1465" t="s">
        <v>163</v>
      </c>
      <c r="I1465" t="s">
        <v>136</v>
      </c>
      <c r="J1465" t="s">
        <v>137</v>
      </c>
      <c r="K1465" t="s">
        <v>138</v>
      </c>
      <c r="L1465" t="s">
        <v>4491</v>
      </c>
      <c r="M1465" t="s">
        <v>4492</v>
      </c>
      <c r="N1465">
        <v>0.151388888</v>
      </c>
      <c r="O1465">
        <v>3</v>
      </c>
      <c r="P1465">
        <v>3851</v>
      </c>
      <c r="Q1465">
        <v>6</v>
      </c>
      <c r="R1465">
        <v>14</v>
      </c>
      <c r="S1465">
        <v>10</v>
      </c>
      <c r="T1465">
        <v>356</v>
      </c>
      <c r="U1465">
        <v>1</v>
      </c>
      <c r="V1465">
        <v>0</v>
      </c>
      <c r="W1465">
        <v>5.4095001072832227</v>
      </c>
      <c r="X1465">
        <v>243.42104109283352</v>
      </c>
      <c r="Y1465">
        <v>0.41419263198755557</v>
      </c>
      <c r="Z1465">
        <v>1.3676306675940999</v>
      </c>
      <c r="AA1465">
        <v>15.01145150703061</v>
      </c>
      <c r="AB1465">
        <v>60.788590318838125</v>
      </c>
      <c r="AC1465">
        <v>4.5381865339990277</v>
      </c>
      <c r="AD1465">
        <v>0</v>
      </c>
      <c r="AE1465">
        <v>330.9505928595662</v>
      </c>
    </row>
    <row r="1466" spans="1:31" x14ac:dyDescent="0.25">
      <c r="A1466">
        <v>2230290</v>
      </c>
      <c r="B1466">
        <v>1</v>
      </c>
      <c r="C1466" t="s">
        <v>80</v>
      </c>
      <c r="D1466" t="s">
        <v>90</v>
      </c>
      <c r="E1466" t="s">
        <v>132</v>
      </c>
      <c r="F1466" t="s">
        <v>4493</v>
      </c>
      <c r="G1466" t="s">
        <v>170</v>
      </c>
      <c r="H1466" t="s">
        <v>135</v>
      </c>
      <c r="I1466" t="s">
        <v>136</v>
      </c>
      <c r="J1466" t="s">
        <v>137</v>
      </c>
      <c r="K1466" t="s">
        <v>138</v>
      </c>
      <c r="L1466" t="s">
        <v>4494</v>
      </c>
      <c r="M1466" t="s">
        <v>4495</v>
      </c>
      <c r="N1466">
        <v>1.5538888879999999</v>
      </c>
      <c r="O1466">
        <v>0</v>
      </c>
      <c r="P1466">
        <v>0</v>
      </c>
      <c r="Q1466">
        <v>0</v>
      </c>
      <c r="R1466">
        <v>0</v>
      </c>
      <c r="S1466">
        <v>0</v>
      </c>
      <c r="T1466">
        <v>1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2.4857507395793195</v>
      </c>
      <c r="AC1466">
        <v>0</v>
      </c>
      <c r="AD1466">
        <v>0</v>
      </c>
      <c r="AE1466">
        <v>2.4857507395793195</v>
      </c>
    </row>
    <row r="1467" spans="1:31" x14ac:dyDescent="0.25">
      <c r="A1467">
        <v>2230525</v>
      </c>
      <c r="B1467">
        <v>1</v>
      </c>
      <c r="C1467" t="s">
        <v>80</v>
      </c>
      <c r="D1467" t="s">
        <v>96</v>
      </c>
      <c r="E1467" t="s">
        <v>273</v>
      </c>
      <c r="F1467" t="s">
        <v>2207</v>
      </c>
      <c r="G1467" t="s">
        <v>174</v>
      </c>
      <c r="H1467" t="s">
        <v>163</v>
      </c>
      <c r="I1467" t="s">
        <v>261</v>
      </c>
      <c r="J1467" t="s">
        <v>137</v>
      </c>
      <c r="K1467" t="s">
        <v>138</v>
      </c>
      <c r="L1467" t="s">
        <v>4496</v>
      </c>
      <c r="M1467" t="s">
        <v>4497</v>
      </c>
      <c r="N1467">
        <v>3.333333E-3</v>
      </c>
      <c r="O1467">
        <v>2</v>
      </c>
      <c r="P1467">
        <v>23</v>
      </c>
      <c r="Q1467">
        <v>3</v>
      </c>
      <c r="R1467">
        <v>0</v>
      </c>
      <c r="S1467">
        <v>7</v>
      </c>
      <c r="T1467">
        <v>1</v>
      </c>
      <c r="U1467">
        <v>0</v>
      </c>
      <c r="V1467">
        <v>0</v>
      </c>
      <c r="W1467">
        <v>6.0563334118000002E-2</v>
      </c>
      <c r="X1467">
        <v>9.1629658736E-3</v>
      </c>
      <c r="Y1467">
        <v>3.2453749594933338E-3</v>
      </c>
      <c r="Z1467">
        <v>0</v>
      </c>
      <c r="AA1467">
        <v>0.16408361672352001</v>
      </c>
      <c r="AB1467">
        <v>4.8633905517866671E-3</v>
      </c>
      <c r="AC1467">
        <v>0</v>
      </c>
      <c r="AD1467">
        <v>0</v>
      </c>
      <c r="AE1467">
        <v>0.24191868222640001</v>
      </c>
    </row>
    <row r="1468" spans="1:31" x14ac:dyDescent="0.25">
      <c r="A1468">
        <v>2230170</v>
      </c>
      <c r="B1468">
        <v>1</v>
      </c>
      <c r="C1468" t="s">
        <v>80</v>
      </c>
      <c r="D1468" t="s">
        <v>106</v>
      </c>
      <c r="E1468" t="s">
        <v>161</v>
      </c>
      <c r="F1468" t="s">
        <v>4498</v>
      </c>
      <c r="G1468" t="s">
        <v>174</v>
      </c>
      <c r="H1468" t="s">
        <v>163</v>
      </c>
      <c r="I1468" t="s">
        <v>136</v>
      </c>
      <c r="J1468" t="s">
        <v>137</v>
      </c>
      <c r="K1468" t="s">
        <v>138</v>
      </c>
      <c r="L1468" t="s">
        <v>4499</v>
      </c>
      <c r="M1468" t="s">
        <v>4500</v>
      </c>
      <c r="N1468">
        <v>0.86527777699999997</v>
      </c>
      <c r="O1468">
        <v>0</v>
      </c>
      <c r="P1468">
        <v>822</v>
      </c>
      <c r="Q1468">
        <v>2</v>
      </c>
      <c r="R1468">
        <v>25</v>
      </c>
      <c r="S1468">
        <v>5</v>
      </c>
      <c r="T1468">
        <v>91</v>
      </c>
      <c r="U1468">
        <v>0</v>
      </c>
      <c r="V1468">
        <v>0</v>
      </c>
      <c r="W1468">
        <v>0</v>
      </c>
      <c r="X1468">
        <v>100.62153556669377</v>
      </c>
      <c r="Y1468">
        <v>0.16422926857866665</v>
      </c>
      <c r="Z1468">
        <v>3.8080774431533158</v>
      </c>
      <c r="AA1468">
        <v>4.8869416470842726</v>
      </c>
      <c r="AB1468">
        <v>36.553517922416624</v>
      </c>
      <c r="AC1468">
        <v>0</v>
      </c>
      <c r="AD1468">
        <v>0</v>
      </c>
      <c r="AE1468">
        <v>146.03430184792663</v>
      </c>
    </row>
    <row r="1469" spans="1:31" x14ac:dyDescent="0.25">
      <c r="A1469">
        <v>2230502</v>
      </c>
      <c r="B1469">
        <v>1</v>
      </c>
      <c r="C1469" t="s">
        <v>80</v>
      </c>
      <c r="D1469" t="s">
        <v>107</v>
      </c>
      <c r="E1469" t="s">
        <v>177</v>
      </c>
      <c r="F1469" t="s">
        <v>228</v>
      </c>
      <c r="G1469" t="s">
        <v>179</v>
      </c>
      <c r="H1469" t="s">
        <v>135</v>
      </c>
      <c r="I1469" t="s">
        <v>136</v>
      </c>
      <c r="J1469" t="s">
        <v>137</v>
      </c>
      <c r="K1469" t="s">
        <v>138</v>
      </c>
      <c r="L1469" t="s">
        <v>4501</v>
      </c>
      <c r="M1469" t="s">
        <v>4502</v>
      </c>
      <c r="N1469">
        <v>1.2275</v>
      </c>
      <c r="O1469">
        <v>0</v>
      </c>
      <c r="P1469">
        <v>41</v>
      </c>
      <c r="Q1469">
        <v>0</v>
      </c>
      <c r="R1469">
        <v>0</v>
      </c>
      <c r="S1469">
        <v>0</v>
      </c>
      <c r="T1469">
        <v>37</v>
      </c>
      <c r="U1469">
        <v>0</v>
      </c>
      <c r="V1469">
        <v>0</v>
      </c>
      <c r="W1469">
        <v>0</v>
      </c>
      <c r="X1469">
        <v>19.092004395280487</v>
      </c>
      <c r="Y1469">
        <v>0</v>
      </c>
      <c r="Z1469">
        <v>0</v>
      </c>
      <c r="AA1469">
        <v>0</v>
      </c>
      <c r="AB1469">
        <v>16.139124081481899</v>
      </c>
      <c r="AC1469">
        <v>0</v>
      </c>
      <c r="AD1469">
        <v>0</v>
      </c>
      <c r="AE1469">
        <v>35.231128476762386</v>
      </c>
    </row>
    <row r="1470" spans="1:31" x14ac:dyDescent="0.25">
      <c r="A1470">
        <v>2230694</v>
      </c>
      <c r="B1470">
        <v>1</v>
      </c>
      <c r="C1470" t="s">
        <v>81</v>
      </c>
      <c r="D1470" t="s">
        <v>116</v>
      </c>
      <c r="E1470" t="s">
        <v>182</v>
      </c>
      <c r="F1470" t="s">
        <v>4503</v>
      </c>
      <c r="G1470" t="s">
        <v>1547</v>
      </c>
      <c r="H1470" t="s">
        <v>163</v>
      </c>
      <c r="I1470" t="s">
        <v>136</v>
      </c>
      <c r="J1470" t="s">
        <v>137</v>
      </c>
      <c r="K1470" t="s">
        <v>138</v>
      </c>
      <c r="L1470" t="s">
        <v>4504</v>
      </c>
      <c r="M1470" t="s">
        <v>4505</v>
      </c>
      <c r="N1470">
        <v>3.551666666</v>
      </c>
      <c r="O1470">
        <v>0</v>
      </c>
      <c r="P1470">
        <v>70</v>
      </c>
      <c r="Q1470">
        <v>0</v>
      </c>
      <c r="R1470">
        <v>1</v>
      </c>
      <c r="S1470">
        <v>0</v>
      </c>
      <c r="T1470">
        <v>5</v>
      </c>
      <c r="U1470">
        <v>0</v>
      </c>
      <c r="V1470">
        <v>0</v>
      </c>
      <c r="W1470">
        <v>0</v>
      </c>
      <c r="X1470">
        <v>25.235006961722117</v>
      </c>
      <c r="Y1470">
        <v>0</v>
      </c>
      <c r="Z1470">
        <v>0.29730042997200001</v>
      </c>
      <c r="AA1470">
        <v>0</v>
      </c>
      <c r="AB1470">
        <v>0.97740835569929996</v>
      </c>
      <c r="AC1470">
        <v>0</v>
      </c>
      <c r="AD1470">
        <v>0</v>
      </c>
      <c r="AE1470">
        <v>26.509715747393418</v>
      </c>
    </row>
    <row r="1471" spans="1:31" x14ac:dyDescent="0.25">
      <c r="A1471">
        <v>2230356</v>
      </c>
      <c r="B1471">
        <v>1</v>
      </c>
      <c r="C1471" t="s">
        <v>80</v>
      </c>
      <c r="D1471" t="s">
        <v>104</v>
      </c>
      <c r="E1471" t="s">
        <v>182</v>
      </c>
      <c r="F1471" t="s">
        <v>4506</v>
      </c>
      <c r="G1471" t="s">
        <v>319</v>
      </c>
      <c r="H1471" t="s">
        <v>163</v>
      </c>
      <c r="I1471" t="s">
        <v>136</v>
      </c>
      <c r="J1471" t="s">
        <v>137</v>
      </c>
      <c r="K1471" t="s">
        <v>138</v>
      </c>
      <c r="L1471" t="s">
        <v>4507</v>
      </c>
      <c r="M1471" t="s">
        <v>4508</v>
      </c>
      <c r="N1471">
        <v>2.7574999999999998</v>
      </c>
      <c r="O1471">
        <v>0</v>
      </c>
      <c r="P1471">
        <v>10</v>
      </c>
      <c r="Q1471">
        <v>0</v>
      </c>
      <c r="R1471">
        <v>17</v>
      </c>
      <c r="S1471">
        <v>0</v>
      </c>
      <c r="T1471">
        <v>4</v>
      </c>
      <c r="U1471">
        <v>0</v>
      </c>
      <c r="V1471">
        <v>0</v>
      </c>
      <c r="W1471">
        <v>0</v>
      </c>
      <c r="X1471">
        <v>11.479450147093042</v>
      </c>
      <c r="Y1471">
        <v>0</v>
      </c>
      <c r="Z1471">
        <v>19.564917366472802</v>
      </c>
      <c r="AA1471">
        <v>0</v>
      </c>
      <c r="AB1471">
        <v>16.631705788253281</v>
      </c>
      <c r="AC1471">
        <v>0</v>
      </c>
      <c r="AD1471">
        <v>0</v>
      </c>
      <c r="AE1471">
        <v>47.67607330181913</v>
      </c>
    </row>
    <row r="1472" spans="1:31" x14ac:dyDescent="0.25">
      <c r="A1472">
        <v>2230379</v>
      </c>
      <c r="B1472">
        <v>1</v>
      </c>
      <c r="C1472" t="s">
        <v>81</v>
      </c>
      <c r="D1472" t="s">
        <v>127</v>
      </c>
      <c r="E1472" t="s">
        <v>132</v>
      </c>
      <c r="F1472" t="s">
        <v>4509</v>
      </c>
      <c r="G1472" t="s">
        <v>191</v>
      </c>
      <c r="H1472" t="s">
        <v>135</v>
      </c>
      <c r="I1472" t="s">
        <v>136</v>
      </c>
      <c r="J1472" t="s">
        <v>137</v>
      </c>
      <c r="K1472" t="s">
        <v>138</v>
      </c>
      <c r="L1472" t="s">
        <v>4510</v>
      </c>
      <c r="M1472" t="s">
        <v>4511</v>
      </c>
      <c r="N1472">
        <v>3.457777777</v>
      </c>
      <c r="O1472">
        <v>0</v>
      </c>
      <c r="P1472">
        <v>2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1.3658094651684312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1.3658094651684312</v>
      </c>
    </row>
    <row r="1473" spans="1:31" x14ac:dyDescent="0.25">
      <c r="A1473">
        <v>2230402</v>
      </c>
      <c r="B1473">
        <v>1</v>
      </c>
      <c r="C1473" t="s">
        <v>80</v>
      </c>
      <c r="D1473" t="s">
        <v>100</v>
      </c>
      <c r="E1473" t="s">
        <v>132</v>
      </c>
      <c r="F1473" t="s">
        <v>4512</v>
      </c>
      <c r="G1473" t="s">
        <v>170</v>
      </c>
      <c r="H1473" t="s">
        <v>135</v>
      </c>
      <c r="I1473" t="s">
        <v>136</v>
      </c>
      <c r="J1473" t="s">
        <v>137</v>
      </c>
      <c r="K1473" t="s">
        <v>138</v>
      </c>
      <c r="L1473" t="s">
        <v>4513</v>
      </c>
      <c r="M1473" t="s">
        <v>4514</v>
      </c>
      <c r="N1473">
        <v>1.8191666660000001</v>
      </c>
      <c r="O1473">
        <v>0</v>
      </c>
      <c r="P1473">
        <v>5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3.058297687993528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3.058297687993528</v>
      </c>
    </row>
    <row r="1474" spans="1:31" x14ac:dyDescent="0.25">
      <c r="A1474">
        <v>2230007</v>
      </c>
      <c r="B1474">
        <v>1</v>
      </c>
      <c r="C1474" t="s">
        <v>80</v>
      </c>
      <c r="D1474" t="s">
        <v>107</v>
      </c>
      <c r="E1474" t="s">
        <v>177</v>
      </c>
      <c r="F1474" t="s">
        <v>4515</v>
      </c>
      <c r="G1474" t="s">
        <v>235</v>
      </c>
      <c r="H1474" t="s">
        <v>135</v>
      </c>
      <c r="I1474" t="s">
        <v>136</v>
      </c>
      <c r="J1474" t="s">
        <v>137</v>
      </c>
      <c r="K1474" t="s">
        <v>138</v>
      </c>
      <c r="L1474" t="s">
        <v>4516</v>
      </c>
      <c r="M1474" t="s">
        <v>4517</v>
      </c>
      <c r="N1474">
        <v>5.653888888</v>
      </c>
      <c r="O1474">
        <v>0</v>
      </c>
      <c r="P1474">
        <v>28</v>
      </c>
      <c r="Q1474">
        <v>0</v>
      </c>
      <c r="R1474">
        <v>0</v>
      </c>
      <c r="S1474">
        <v>0</v>
      </c>
      <c r="T1474">
        <v>2</v>
      </c>
      <c r="U1474">
        <v>0</v>
      </c>
      <c r="V1474">
        <v>1</v>
      </c>
      <c r="W1474">
        <v>0</v>
      </c>
      <c r="X1474">
        <v>55.824980849536516</v>
      </c>
      <c r="Y1474">
        <v>0</v>
      </c>
      <c r="Z1474">
        <v>0</v>
      </c>
      <c r="AA1474">
        <v>0</v>
      </c>
      <c r="AB1474">
        <v>12.530564210906309</v>
      </c>
      <c r="AC1474">
        <v>0</v>
      </c>
      <c r="AD1474">
        <v>1001.1053645682227</v>
      </c>
      <c r="AE1474">
        <v>1069.4609096286656</v>
      </c>
    </row>
    <row r="1475" spans="1:31" x14ac:dyDescent="0.25">
      <c r="A1475">
        <v>2229961</v>
      </c>
      <c r="B1475">
        <v>1</v>
      </c>
      <c r="C1475" t="s">
        <v>80</v>
      </c>
      <c r="D1475" t="s">
        <v>82</v>
      </c>
      <c r="E1475" t="s">
        <v>132</v>
      </c>
      <c r="F1475" t="s">
        <v>4518</v>
      </c>
      <c r="G1475" t="s">
        <v>148</v>
      </c>
      <c r="H1475" t="s">
        <v>135</v>
      </c>
      <c r="I1475" t="s">
        <v>136</v>
      </c>
      <c r="J1475" t="s">
        <v>137</v>
      </c>
      <c r="K1475" t="s">
        <v>138</v>
      </c>
      <c r="L1475" t="s">
        <v>4519</v>
      </c>
      <c r="M1475" t="s">
        <v>4520</v>
      </c>
      <c r="N1475">
        <v>3.2683333330000002</v>
      </c>
      <c r="O1475">
        <v>0</v>
      </c>
      <c r="P1475">
        <v>0</v>
      </c>
      <c r="Q1475">
        <v>0</v>
      </c>
      <c r="R1475">
        <v>0</v>
      </c>
      <c r="S1475">
        <v>0</v>
      </c>
      <c r="T1475">
        <v>1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8.41802411140538</v>
      </c>
      <c r="AC1475">
        <v>0</v>
      </c>
      <c r="AD1475">
        <v>0</v>
      </c>
      <c r="AE1475">
        <v>8.41802411140538</v>
      </c>
    </row>
    <row r="1476" spans="1:31" x14ac:dyDescent="0.25">
      <c r="A1476">
        <v>2230024</v>
      </c>
      <c r="B1476">
        <v>1</v>
      </c>
      <c r="C1476" t="s">
        <v>80</v>
      </c>
      <c r="D1476" t="s">
        <v>92</v>
      </c>
      <c r="E1476" t="s">
        <v>177</v>
      </c>
      <c r="F1476" t="s">
        <v>4521</v>
      </c>
      <c r="G1476" t="s">
        <v>215</v>
      </c>
      <c r="H1476" t="s">
        <v>135</v>
      </c>
      <c r="I1476" t="s">
        <v>136</v>
      </c>
      <c r="J1476" t="s">
        <v>137</v>
      </c>
      <c r="K1476" t="s">
        <v>138</v>
      </c>
      <c r="L1476" t="s">
        <v>4522</v>
      </c>
      <c r="M1476" t="s">
        <v>4523</v>
      </c>
      <c r="N1476">
        <v>1.2863888880000001</v>
      </c>
      <c r="O1476">
        <v>0</v>
      </c>
      <c r="P1476">
        <v>51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34.147103949751411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34.147103949751411</v>
      </c>
    </row>
    <row r="1477" spans="1:31" x14ac:dyDescent="0.25">
      <c r="A1477">
        <v>2230711</v>
      </c>
      <c r="B1477">
        <v>1</v>
      </c>
      <c r="C1477" t="s">
        <v>80</v>
      </c>
      <c r="D1477" t="s">
        <v>93</v>
      </c>
      <c r="E1477" t="s">
        <v>194</v>
      </c>
      <c r="F1477" t="s">
        <v>4524</v>
      </c>
      <c r="G1477" t="s">
        <v>179</v>
      </c>
      <c r="H1477" t="s">
        <v>135</v>
      </c>
      <c r="I1477" t="s">
        <v>136</v>
      </c>
      <c r="J1477" t="s">
        <v>137</v>
      </c>
      <c r="K1477" t="s">
        <v>138</v>
      </c>
      <c r="L1477" t="s">
        <v>4525</v>
      </c>
      <c r="M1477" t="s">
        <v>4526</v>
      </c>
      <c r="N1477">
        <v>3.9824999999999999</v>
      </c>
      <c r="O1477">
        <v>0</v>
      </c>
      <c r="P1477">
        <v>6</v>
      </c>
      <c r="Q1477">
        <v>0</v>
      </c>
      <c r="R1477">
        <v>4</v>
      </c>
      <c r="S1477">
        <v>0</v>
      </c>
      <c r="T1477">
        <v>2</v>
      </c>
      <c r="U1477">
        <v>0</v>
      </c>
      <c r="V1477">
        <v>0</v>
      </c>
      <c r="W1477">
        <v>0</v>
      </c>
      <c r="X1477">
        <v>12.103163350524328</v>
      </c>
      <c r="Y1477">
        <v>0</v>
      </c>
      <c r="Z1477">
        <v>4.4903107708515</v>
      </c>
      <c r="AA1477">
        <v>0</v>
      </c>
      <c r="AB1477">
        <v>2.268560756725698</v>
      </c>
      <c r="AC1477">
        <v>0</v>
      </c>
      <c r="AD1477">
        <v>0</v>
      </c>
      <c r="AE1477">
        <v>18.862034878101525</v>
      </c>
    </row>
    <row r="1478" spans="1:31" x14ac:dyDescent="0.25">
      <c r="A1478">
        <v>2230216</v>
      </c>
      <c r="B1478">
        <v>1</v>
      </c>
      <c r="C1478" t="s">
        <v>80</v>
      </c>
      <c r="D1478" t="s">
        <v>102</v>
      </c>
      <c r="E1478" t="s">
        <v>132</v>
      </c>
      <c r="F1478" t="s">
        <v>4527</v>
      </c>
      <c r="G1478" t="s">
        <v>148</v>
      </c>
      <c r="H1478" t="s">
        <v>135</v>
      </c>
      <c r="I1478" t="s">
        <v>136</v>
      </c>
      <c r="J1478" t="s">
        <v>137</v>
      </c>
      <c r="K1478" t="s">
        <v>138</v>
      </c>
      <c r="L1478" t="s">
        <v>4528</v>
      </c>
      <c r="M1478" t="s">
        <v>4529</v>
      </c>
      <c r="N1478">
        <v>1.231666666</v>
      </c>
      <c r="O1478">
        <v>0</v>
      </c>
      <c r="P1478">
        <v>1</v>
      </c>
      <c r="Q1478">
        <v>0</v>
      </c>
      <c r="R1478">
        <v>0</v>
      </c>
      <c r="S1478">
        <v>0</v>
      </c>
      <c r="T1478">
        <v>1</v>
      </c>
      <c r="U1478">
        <v>0</v>
      </c>
      <c r="V1478">
        <v>0</v>
      </c>
      <c r="W1478">
        <v>0</v>
      </c>
      <c r="X1478">
        <v>0.27770002383676001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0.27770002383676001</v>
      </c>
    </row>
    <row r="1479" spans="1:31" x14ac:dyDescent="0.25">
      <c r="A1479">
        <v>2230757</v>
      </c>
      <c r="B1479">
        <v>1</v>
      </c>
      <c r="C1479" t="s">
        <v>80</v>
      </c>
      <c r="D1479" t="s">
        <v>97</v>
      </c>
      <c r="E1479" t="s">
        <v>132</v>
      </c>
      <c r="F1479" t="s">
        <v>4530</v>
      </c>
      <c r="G1479" t="s">
        <v>191</v>
      </c>
      <c r="H1479" t="s">
        <v>135</v>
      </c>
      <c r="I1479" t="s">
        <v>136</v>
      </c>
      <c r="J1479" t="s">
        <v>137</v>
      </c>
      <c r="K1479" t="s">
        <v>138</v>
      </c>
      <c r="L1479" t="s">
        <v>4531</v>
      </c>
      <c r="M1479" t="s">
        <v>4532</v>
      </c>
      <c r="N1479">
        <v>3.5438888880000001</v>
      </c>
      <c r="O1479">
        <v>0</v>
      </c>
      <c r="P1479">
        <v>1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1.0191769776386863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1.0191769776386863</v>
      </c>
    </row>
    <row r="1480" spans="1:31" x14ac:dyDescent="0.25">
      <c r="A1480">
        <v>2229944</v>
      </c>
      <c r="B1480">
        <v>1</v>
      </c>
      <c r="C1480" t="s">
        <v>81</v>
      </c>
      <c r="D1480" t="s">
        <v>127</v>
      </c>
      <c r="E1480" t="s">
        <v>182</v>
      </c>
      <c r="F1480" t="s">
        <v>4533</v>
      </c>
      <c r="G1480" t="s">
        <v>174</v>
      </c>
      <c r="H1480" t="s">
        <v>163</v>
      </c>
      <c r="I1480" t="s">
        <v>261</v>
      </c>
      <c r="J1480" t="s">
        <v>137</v>
      </c>
      <c r="K1480" t="s">
        <v>138</v>
      </c>
      <c r="L1480" t="s">
        <v>4534</v>
      </c>
      <c r="M1480" t="s">
        <v>4535</v>
      </c>
      <c r="N1480">
        <v>1.6666666E-2</v>
      </c>
      <c r="O1480">
        <v>0</v>
      </c>
      <c r="P1480">
        <v>282</v>
      </c>
      <c r="Q1480">
        <v>77</v>
      </c>
      <c r="R1480">
        <v>52</v>
      </c>
      <c r="S1480">
        <v>4</v>
      </c>
      <c r="T1480">
        <v>44</v>
      </c>
      <c r="U1480">
        <v>0</v>
      </c>
      <c r="V1480">
        <v>1</v>
      </c>
      <c r="W1480">
        <v>0</v>
      </c>
      <c r="X1480">
        <v>1.1569243667160325</v>
      </c>
      <c r="Y1480">
        <v>0.84705528763633375</v>
      </c>
      <c r="Z1480">
        <v>0.14017359780479999</v>
      </c>
      <c r="AA1480">
        <v>0.17491334955360002</v>
      </c>
      <c r="AB1480">
        <v>0.10629260620999999</v>
      </c>
      <c r="AC1480">
        <v>0</v>
      </c>
      <c r="AD1480">
        <v>4.5331447440533329E-2</v>
      </c>
      <c r="AE1480">
        <v>2.4706906553612997</v>
      </c>
    </row>
    <row r="1481" spans="1:31" x14ac:dyDescent="0.25">
      <c r="A1481">
        <v>2230299</v>
      </c>
      <c r="B1481">
        <v>1</v>
      </c>
      <c r="C1481" t="s">
        <v>80</v>
      </c>
      <c r="D1481" t="s">
        <v>88</v>
      </c>
      <c r="E1481" t="s">
        <v>132</v>
      </c>
      <c r="F1481" t="s">
        <v>4536</v>
      </c>
      <c r="G1481" t="s">
        <v>191</v>
      </c>
      <c r="H1481" t="s">
        <v>135</v>
      </c>
      <c r="I1481" t="s">
        <v>136</v>
      </c>
      <c r="J1481" t="s">
        <v>137</v>
      </c>
      <c r="K1481" t="s">
        <v>138</v>
      </c>
      <c r="L1481" t="s">
        <v>4537</v>
      </c>
      <c r="M1481" t="s">
        <v>4538</v>
      </c>
      <c r="N1481">
        <v>2.3975</v>
      </c>
      <c r="O1481">
        <v>0</v>
      </c>
      <c r="P1481">
        <v>0</v>
      </c>
      <c r="Q1481">
        <v>0</v>
      </c>
      <c r="R1481">
        <v>0</v>
      </c>
      <c r="S1481">
        <v>0</v>
      </c>
      <c r="T1481">
        <v>3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8.2608518946652225</v>
      </c>
      <c r="AC1481">
        <v>0</v>
      </c>
      <c r="AD1481">
        <v>0</v>
      </c>
      <c r="AE1481">
        <v>8.2608518946652225</v>
      </c>
    </row>
    <row r="1482" spans="1:31" x14ac:dyDescent="0.25">
      <c r="A1482">
        <v>2230273</v>
      </c>
      <c r="B1482">
        <v>1</v>
      </c>
      <c r="C1482" t="s">
        <v>80</v>
      </c>
      <c r="D1482" t="s">
        <v>92</v>
      </c>
      <c r="E1482" t="s">
        <v>177</v>
      </c>
      <c r="F1482" t="s">
        <v>4539</v>
      </c>
      <c r="G1482" t="s">
        <v>235</v>
      </c>
      <c r="H1482" t="s">
        <v>135</v>
      </c>
      <c r="I1482" t="s">
        <v>136</v>
      </c>
      <c r="J1482" t="s">
        <v>137</v>
      </c>
      <c r="K1482" t="s">
        <v>138</v>
      </c>
      <c r="L1482" t="s">
        <v>4540</v>
      </c>
      <c r="M1482" t="s">
        <v>4541</v>
      </c>
      <c r="N1482">
        <v>1.4755555549999999</v>
      </c>
      <c r="O1482">
        <v>0</v>
      </c>
      <c r="P1482">
        <v>14</v>
      </c>
      <c r="Q1482">
        <v>0</v>
      </c>
      <c r="R1482">
        <v>0</v>
      </c>
      <c r="S1482">
        <v>0</v>
      </c>
      <c r="T1482">
        <v>7</v>
      </c>
      <c r="U1482">
        <v>0</v>
      </c>
      <c r="V1482">
        <v>0</v>
      </c>
      <c r="W1482">
        <v>0</v>
      </c>
      <c r="X1482">
        <v>13.723764363463095</v>
      </c>
      <c r="Y1482">
        <v>0</v>
      </c>
      <c r="Z1482">
        <v>0</v>
      </c>
      <c r="AA1482">
        <v>0</v>
      </c>
      <c r="AB1482">
        <v>11.175988218531545</v>
      </c>
      <c r="AC1482">
        <v>0</v>
      </c>
      <c r="AD1482">
        <v>0</v>
      </c>
      <c r="AE1482">
        <v>24.89975258199464</v>
      </c>
    </row>
    <row r="1483" spans="1:31" x14ac:dyDescent="0.25">
      <c r="A1483">
        <v>2230422</v>
      </c>
      <c r="B1483">
        <v>1</v>
      </c>
      <c r="C1483" t="s">
        <v>81</v>
      </c>
      <c r="D1483" t="s">
        <v>112</v>
      </c>
      <c r="E1483" t="s">
        <v>132</v>
      </c>
      <c r="F1483" t="s">
        <v>4542</v>
      </c>
      <c r="G1483" t="s">
        <v>148</v>
      </c>
      <c r="H1483" t="s">
        <v>135</v>
      </c>
      <c r="I1483" t="s">
        <v>136</v>
      </c>
      <c r="J1483" t="s">
        <v>137</v>
      </c>
      <c r="K1483" t="s">
        <v>138</v>
      </c>
      <c r="L1483" t="s">
        <v>4543</v>
      </c>
      <c r="M1483" t="s">
        <v>4544</v>
      </c>
      <c r="N1483">
        <v>0.33972222200000002</v>
      </c>
      <c r="O1483">
        <v>0</v>
      </c>
      <c r="P1483">
        <v>9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0.83890957230748875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0.83890957230748875</v>
      </c>
    </row>
    <row r="1484" spans="1:31" x14ac:dyDescent="0.25">
      <c r="A1484">
        <v>2230250</v>
      </c>
      <c r="B1484">
        <v>1</v>
      </c>
      <c r="C1484" t="s">
        <v>80</v>
      </c>
      <c r="D1484" t="s">
        <v>102</v>
      </c>
      <c r="E1484" t="s">
        <v>132</v>
      </c>
      <c r="F1484" t="s">
        <v>4545</v>
      </c>
      <c r="G1484" t="s">
        <v>191</v>
      </c>
      <c r="H1484" t="s">
        <v>135</v>
      </c>
      <c r="I1484" t="s">
        <v>136</v>
      </c>
      <c r="J1484" t="s">
        <v>137</v>
      </c>
      <c r="K1484" t="s">
        <v>138</v>
      </c>
      <c r="L1484" t="s">
        <v>4546</v>
      </c>
      <c r="M1484" t="s">
        <v>4547</v>
      </c>
      <c r="N1484">
        <v>1.3049999999999999</v>
      </c>
      <c r="O1484">
        <v>0</v>
      </c>
      <c r="P1484">
        <v>0</v>
      </c>
      <c r="Q1484">
        <v>0</v>
      </c>
      <c r="R1484">
        <v>8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6.3690197693576991</v>
      </c>
      <c r="AA1484">
        <v>0</v>
      </c>
      <c r="AB1484">
        <v>0</v>
      </c>
      <c r="AC1484">
        <v>0</v>
      </c>
      <c r="AD1484">
        <v>0</v>
      </c>
      <c r="AE1484">
        <v>6.3690197693576991</v>
      </c>
    </row>
    <row r="1485" spans="1:31" x14ac:dyDescent="0.25">
      <c r="A1485">
        <v>2230399</v>
      </c>
      <c r="B1485">
        <v>1</v>
      </c>
      <c r="C1485" t="s">
        <v>80</v>
      </c>
      <c r="D1485" t="s">
        <v>96</v>
      </c>
      <c r="E1485" t="s">
        <v>273</v>
      </c>
      <c r="F1485" t="s">
        <v>4548</v>
      </c>
      <c r="G1485" t="s">
        <v>174</v>
      </c>
      <c r="H1485" t="s">
        <v>163</v>
      </c>
      <c r="I1485" t="s">
        <v>136</v>
      </c>
      <c r="J1485" t="s">
        <v>137</v>
      </c>
      <c r="K1485" t="s">
        <v>138</v>
      </c>
      <c r="L1485" t="s">
        <v>4549</v>
      </c>
      <c r="M1485" t="s">
        <v>4550</v>
      </c>
      <c r="N1485">
        <v>8.3333332999999996E-2</v>
      </c>
      <c r="O1485">
        <v>3</v>
      </c>
      <c r="P1485">
        <v>1609</v>
      </c>
      <c r="Q1485">
        <v>0</v>
      </c>
      <c r="R1485">
        <v>1</v>
      </c>
      <c r="S1485">
        <v>4</v>
      </c>
      <c r="T1485">
        <v>96</v>
      </c>
      <c r="U1485">
        <v>0</v>
      </c>
      <c r="V1485">
        <v>0</v>
      </c>
      <c r="W1485">
        <v>5.2475651253433337</v>
      </c>
      <c r="X1485">
        <v>40.866669648027987</v>
      </c>
      <c r="Y1485">
        <v>0</v>
      </c>
      <c r="Z1485">
        <v>7.9046120860000006E-3</v>
      </c>
      <c r="AA1485">
        <v>3.7523166586033332</v>
      </c>
      <c r="AB1485">
        <v>5.3388734152029986</v>
      </c>
      <c r="AC1485">
        <v>0</v>
      </c>
      <c r="AD1485">
        <v>0</v>
      </c>
      <c r="AE1485">
        <v>55.213329459263655</v>
      </c>
    </row>
    <row r="1486" spans="1:31" x14ac:dyDescent="0.25">
      <c r="A1486">
        <v>2230130</v>
      </c>
      <c r="B1486">
        <v>1</v>
      </c>
      <c r="C1486" t="s">
        <v>80</v>
      </c>
      <c r="D1486" t="s">
        <v>84</v>
      </c>
      <c r="E1486" t="s">
        <v>194</v>
      </c>
      <c r="F1486" t="s">
        <v>4551</v>
      </c>
      <c r="G1486" t="s">
        <v>390</v>
      </c>
      <c r="H1486" t="s">
        <v>135</v>
      </c>
      <c r="I1486" t="s">
        <v>136</v>
      </c>
      <c r="J1486" t="s">
        <v>137</v>
      </c>
      <c r="K1486" t="s">
        <v>138</v>
      </c>
      <c r="L1486" t="s">
        <v>4552</v>
      </c>
      <c r="M1486" t="s">
        <v>4553</v>
      </c>
      <c r="N1486">
        <v>6.7577777770000003</v>
      </c>
      <c r="O1486">
        <v>0</v>
      </c>
      <c r="P1486">
        <v>21</v>
      </c>
      <c r="Q1486">
        <v>0</v>
      </c>
      <c r="R1486">
        <v>1</v>
      </c>
      <c r="S1486">
        <v>0</v>
      </c>
      <c r="T1486">
        <v>13</v>
      </c>
      <c r="U1486">
        <v>0</v>
      </c>
      <c r="V1486">
        <v>0</v>
      </c>
      <c r="W1486">
        <v>0</v>
      </c>
      <c r="X1486">
        <v>52.587558905101112</v>
      </c>
      <c r="Y1486">
        <v>0</v>
      </c>
      <c r="Z1486">
        <v>2.7961519275986486</v>
      </c>
      <c r="AA1486">
        <v>0</v>
      </c>
      <c r="AB1486">
        <v>81.339973914327203</v>
      </c>
      <c r="AC1486">
        <v>0</v>
      </c>
      <c r="AD1486">
        <v>0</v>
      </c>
      <c r="AE1486">
        <v>136.72368474702697</v>
      </c>
    </row>
    <row r="1487" spans="1:31" x14ac:dyDescent="0.25">
      <c r="A1487">
        <v>2229901</v>
      </c>
      <c r="B1487">
        <v>1</v>
      </c>
      <c r="C1487" t="s">
        <v>80</v>
      </c>
      <c r="D1487" t="s">
        <v>107</v>
      </c>
      <c r="E1487" t="s">
        <v>273</v>
      </c>
      <c r="F1487" t="s">
        <v>4554</v>
      </c>
      <c r="G1487" t="s">
        <v>174</v>
      </c>
      <c r="H1487" t="s">
        <v>163</v>
      </c>
      <c r="I1487" t="s">
        <v>136</v>
      </c>
      <c r="J1487" t="s">
        <v>137</v>
      </c>
      <c r="K1487" t="s">
        <v>138</v>
      </c>
      <c r="L1487" t="s">
        <v>4555</v>
      </c>
      <c r="M1487" t="s">
        <v>4556</v>
      </c>
      <c r="N1487">
        <v>0.35499999999999998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1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1633.0657047605646</v>
      </c>
      <c r="AD1487">
        <v>0</v>
      </c>
      <c r="AE1487">
        <v>1633.0657047605646</v>
      </c>
    </row>
    <row r="1488" spans="1:31" x14ac:dyDescent="0.25">
      <c r="A1488">
        <v>2230628</v>
      </c>
      <c r="B1488">
        <v>1</v>
      </c>
      <c r="C1488" t="s">
        <v>80</v>
      </c>
      <c r="D1488" t="s">
        <v>95</v>
      </c>
      <c r="E1488" t="s">
        <v>273</v>
      </c>
      <c r="F1488" t="s">
        <v>4557</v>
      </c>
      <c r="G1488" t="s">
        <v>174</v>
      </c>
      <c r="H1488" t="s">
        <v>163</v>
      </c>
      <c r="I1488" t="s">
        <v>136</v>
      </c>
      <c r="J1488" t="s">
        <v>137</v>
      </c>
      <c r="K1488" t="s">
        <v>138</v>
      </c>
      <c r="L1488" t="s">
        <v>4558</v>
      </c>
      <c r="M1488" t="s">
        <v>4559</v>
      </c>
      <c r="N1488">
        <v>7.5277777000000004E-2</v>
      </c>
      <c r="O1488">
        <v>5</v>
      </c>
      <c r="P1488">
        <v>5168</v>
      </c>
      <c r="Q1488">
        <v>26</v>
      </c>
      <c r="R1488">
        <v>8</v>
      </c>
      <c r="S1488">
        <v>33</v>
      </c>
      <c r="T1488">
        <v>314</v>
      </c>
      <c r="U1488">
        <v>5</v>
      </c>
      <c r="V1488">
        <v>0</v>
      </c>
      <c r="W1488">
        <v>0.38817302501322665</v>
      </c>
      <c r="X1488">
        <v>116.44541789458583</v>
      </c>
      <c r="Y1488">
        <v>7.6585618977624046</v>
      </c>
      <c r="Z1488">
        <v>0.22714060831525554</v>
      </c>
      <c r="AA1488">
        <v>16.781950978291832</v>
      </c>
      <c r="AB1488">
        <v>20.854316137381876</v>
      </c>
      <c r="AC1488">
        <v>25.428285872258769</v>
      </c>
      <c r="AD1488">
        <v>0</v>
      </c>
      <c r="AE1488">
        <v>187.78384641360918</v>
      </c>
    </row>
    <row r="1489" spans="1:31" x14ac:dyDescent="0.25">
      <c r="A1489">
        <v>2230734</v>
      </c>
      <c r="B1489">
        <v>1</v>
      </c>
      <c r="C1489" t="s">
        <v>80</v>
      </c>
      <c r="D1489" t="s">
        <v>107</v>
      </c>
      <c r="E1489" t="s">
        <v>177</v>
      </c>
      <c r="F1489" t="s">
        <v>1677</v>
      </c>
      <c r="G1489" t="s">
        <v>179</v>
      </c>
      <c r="H1489" t="s">
        <v>135</v>
      </c>
      <c r="I1489" t="s">
        <v>136</v>
      </c>
      <c r="J1489" t="s">
        <v>137</v>
      </c>
      <c r="K1489" t="s">
        <v>138</v>
      </c>
      <c r="L1489" t="s">
        <v>4560</v>
      </c>
      <c r="M1489" t="s">
        <v>4561</v>
      </c>
      <c r="N1489">
        <v>2.4533333329999998</v>
      </c>
      <c r="O1489">
        <v>0</v>
      </c>
      <c r="P1489">
        <v>48</v>
      </c>
      <c r="Q1489">
        <v>0</v>
      </c>
      <c r="R1489">
        <v>0</v>
      </c>
      <c r="S1489">
        <v>0</v>
      </c>
      <c r="T1489">
        <v>48</v>
      </c>
      <c r="U1489">
        <v>0</v>
      </c>
      <c r="V1489">
        <v>0</v>
      </c>
      <c r="W1489">
        <v>0</v>
      </c>
      <c r="X1489">
        <v>28.915059852158045</v>
      </c>
      <c r="Y1489">
        <v>0</v>
      </c>
      <c r="Z1489">
        <v>0</v>
      </c>
      <c r="AA1489">
        <v>0</v>
      </c>
      <c r="AB1489">
        <v>74.216408462338507</v>
      </c>
      <c r="AC1489">
        <v>0</v>
      </c>
      <c r="AD1489">
        <v>0</v>
      </c>
      <c r="AE1489">
        <v>103.13146831449654</v>
      </c>
    </row>
    <row r="1490" spans="1:31" x14ac:dyDescent="0.25">
      <c r="A1490">
        <v>2230585</v>
      </c>
      <c r="B1490">
        <v>1</v>
      </c>
      <c r="C1490" t="s">
        <v>81</v>
      </c>
      <c r="D1490" t="s">
        <v>117</v>
      </c>
      <c r="E1490" t="s">
        <v>194</v>
      </c>
      <c r="F1490" t="s">
        <v>4562</v>
      </c>
      <c r="G1490" t="s">
        <v>179</v>
      </c>
      <c r="H1490" t="s">
        <v>135</v>
      </c>
      <c r="I1490" t="s">
        <v>136</v>
      </c>
      <c r="J1490" t="s">
        <v>137</v>
      </c>
      <c r="K1490" t="s">
        <v>138</v>
      </c>
      <c r="L1490" t="s">
        <v>4563</v>
      </c>
      <c r="M1490" t="s">
        <v>4564</v>
      </c>
      <c r="N1490">
        <v>1.1391666659999999</v>
      </c>
      <c r="O1490">
        <v>0</v>
      </c>
      <c r="P1490">
        <v>23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6.1951245894200078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6.1951245894200078</v>
      </c>
    </row>
    <row r="1491" spans="1:31" x14ac:dyDescent="0.25">
      <c r="A1491">
        <v>2230359</v>
      </c>
      <c r="B1491">
        <v>1</v>
      </c>
      <c r="C1491" t="s">
        <v>80</v>
      </c>
      <c r="D1491" t="s">
        <v>83</v>
      </c>
      <c r="E1491" t="s">
        <v>132</v>
      </c>
      <c r="F1491" t="s">
        <v>4565</v>
      </c>
      <c r="G1491" t="s">
        <v>191</v>
      </c>
      <c r="H1491" t="s">
        <v>135</v>
      </c>
      <c r="I1491" t="s">
        <v>136</v>
      </c>
      <c r="J1491" t="s">
        <v>137</v>
      </c>
      <c r="K1491" t="s">
        <v>138</v>
      </c>
      <c r="L1491" t="s">
        <v>4566</v>
      </c>
      <c r="M1491" t="s">
        <v>3966</v>
      </c>
      <c r="N1491">
        <v>0.84416666600000001</v>
      </c>
      <c r="O1491">
        <v>0</v>
      </c>
      <c r="P1491">
        <v>3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0.86296153616792004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0.86296153616792004</v>
      </c>
    </row>
    <row r="1492" spans="1:31" x14ac:dyDescent="0.25">
      <c r="A1492">
        <v>2230691</v>
      </c>
      <c r="B1492">
        <v>1</v>
      </c>
      <c r="C1492" t="s">
        <v>80</v>
      </c>
      <c r="D1492" t="s">
        <v>94</v>
      </c>
      <c r="E1492" t="s">
        <v>141</v>
      </c>
      <c r="F1492" t="s">
        <v>4567</v>
      </c>
      <c r="G1492" t="s">
        <v>187</v>
      </c>
      <c r="H1492" t="s">
        <v>135</v>
      </c>
      <c r="I1492" t="s">
        <v>136</v>
      </c>
      <c r="J1492" t="s">
        <v>137</v>
      </c>
      <c r="K1492" t="s">
        <v>138</v>
      </c>
      <c r="L1492" t="s">
        <v>4568</v>
      </c>
      <c r="M1492" t="s">
        <v>4569</v>
      </c>
      <c r="N1492">
        <v>5.5469444440000002</v>
      </c>
      <c r="O1492">
        <v>0</v>
      </c>
      <c r="P1492">
        <v>47</v>
      </c>
      <c r="Q1492">
        <v>0</v>
      </c>
      <c r="R1492">
        <v>0</v>
      </c>
      <c r="S1492">
        <v>0</v>
      </c>
      <c r="T1492">
        <v>31</v>
      </c>
      <c r="U1492">
        <v>0</v>
      </c>
      <c r="V1492">
        <v>0</v>
      </c>
      <c r="W1492">
        <v>0</v>
      </c>
      <c r="X1492">
        <v>41.671859293742749</v>
      </c>
      <c r="Y1492">
        <v>0</v>
      </c>
      <c r="Z1492">
        <v>0</v>
      </c>
      <c r="AA1492">
        <v>0</v>
      </c>
      <c r="AB1492">
        <v>37.117485960476017</v>
      </c>
      <c r="AC1492">
        <v>0</v>
      </c>
      <c r="AD1492">
        <v>0</v>
      </c>
      <c r="AE1492">
        <v>78.789345254218773</v>
      </c>
    </row>
    <row r="1493" spans="1:31" x14ac:dyDescent="0.25">
      <c r="A1493">
        <v>2230027</v>
      </c>
      <c r="B1493">
        <v>1</v>
      </c>
      <c r="C1493" t="s">
        <v>80</v>
      </c>
      <c r="D1493" t="s">
        <v>100</v>
      </c>
      <c r="E1493" t="s">
        <v>132</v>
      </c>
      <c r="F1493" t="s">
        <v>4570</v>
      </c>
      <c r="G1493" t="s">
        <v>191</v>
      </c>
      <c r="H1493" t="s">
        <v>135</v>
      </c>
      <c r="I1493" t="s">
        <v>136</v>
      </c>
      <c r="J1493" t="s">
        <v>137</v>
      </c>
      <c r="K1493" t="s">
        <v>138</v>
      </c>
      <c r="L1493" t="s">
        <v>4571</v>
      </c>
      <c r="M1493" t="s">
        <v>4572</v>
      </c>
      <c r="N1493">
        <v>3.2475000000000001</v>
      </c>
      <c r="O1493">
        <v>0</v>
      </c>
      <c r="P1493">
        <v>1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0.30793375110831667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0.30793375110831667</v>
      </c>
    </row>
    <row r="1494" spans="1:31" x14ac:dyDescent="0.25">
      <c r="A1494">
        <v>2230004</v>
      </c>
      <c r="B1494">
        <v>1</v>
      </c>
      <c r="C1494" t="s">
        <v>80</v>
      </c>
      <c r="D1494" t="s">
        <v>100</v>
      </c>
      <c r="E1494" t="s">
        <v>194</v>
      </c>
      <c r="F1494" t="s">
        <v>4573</v>
      </c>
      <c r="G1494" t="s">
        <v>1031</v>
      </c>
      <c r="H1494" t="s">
        <v>135</v>
      </c>
      <c r="I1494" t="s">
        <v>136</v>
      </c>
      <c r="J1494" t="s">
        <v>137</v>
      </c>
      <c r="K1494" t="s">
        <v>138</v>
      </c>
      <c r="L1494" t="s">
        <v>4574</v>
      </c>
      <c r="M1494" t="s">
        <v>4575</v>
      </c>
      <c r="N1494">
        <v>3.6219444439999999</v>
      </c>
      <c r="O1494">
        <v>0</v>
      </c>
      <c r="P1494">
        <v>140</v>
      </c>
      <c r="Q1494">
        <v>0</v>
      </c>
      <c r="R1494">
        <v>3</v>
      </c>
      <c r="S1494">
        <v>0</v>
      </c>
      <c r="T1494">
        <v>31</v>
      </c>
      <c r="U1494">
        <v>0</v>
      </c>
      <c r="V1494">
        <v>0</v>
      </c>
      <c r="W1494">
        <v>0</v>
      </c>
      <c r="X1494">
        <v>126.88808859949265</v>
      </c>
      <c r="Y1494">
        <v>0</v>
      </c>
      <c r="Z1494">
        <v>1.9246405222813223</v>
      </c>
      <c r="AA1494">
        <v>0</v>
      </c>
      <c r="AB1494">
        <v>70.860880690036325</v>
      </c>
      <c r="AC1494">
        <v>0</v>
      </c>
      <c r="AD1494">
        <v>0</v>
      </c>
      <c r="AE1494">
        <v>199.67360981181031</v>
      </c>
    </row>
    <row r="1495" spans="1:31" x14ac:dyDescent="0.25">
      <c r="A1495">
        <v>2230336</v>
      </c>
      <c r="B1495">
        <v>1</v>
      </c>
      <c r="C1495" t="s">
        <v>80</v>
      </c>
      <c r="D1495" t="s">
        <v>90</v>
      </c>
      <c r="E1495" t="s">
        <v>132</v>
      </c>
      <c r="F1495" t="s">
        <v>4576</v>
      </c>
      <c r="G1495" t="s">
        <v>148</v>
      </c>
      <c r="H1495" t="s">
        <v>135</v>
      </c>
      <c r="I1495" t="s">
        <v>136</v>
      </c>
      <c r="J1495" t="s">
        <v>137</v>
      </c>
      <c r="K1495" t="s">
        <v>138</v>
      </c>
      <c r="L1495" t="s">
        <v>4577</v>
      </c>
      <c r="M1495" t="s">
        <v>4578</v>
      </c>
      <c r="N1495">
        <v>3.3672222220000001</v>
      </c>
      <c r="O1495">
        <v>0</v>
      </c>
      <c r="P1495">
        <v>4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3.1141965394768278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3.1141965394768278</v>
      </c>
    </row>
    <row r="1496" spans="1:31" x14ac:dyDescent="0.25">
      <c r="A1496">
        <v>2230545</v>
      </c>
      <c r="B1496">
        <v>1</v>
      </c>
      <c r="C1496" t="s">
        <v>80</v>
      </c>
      <c r="D1496" t="s">
        <v>97</v>
      </c>
      <c r="E1496" t="s">
        <v>141</v>
      </c>
      <c r="F1496" t="s">
        <v>2210</v>
      </c>
      <c r="G1496" t="s">
        <v>187</v>
      </c>
      <c r="H1496" t="s">
        <v>135</v>
      </c>
      <c r="I1496" t="s">
        <v>136</v>
      </c>
      <c r="J1496" t="s">
        <v>137</v>
      </c>
      <c r="K1496" t="s">
        <v>138</v>
      </c>
      <c r="L1496" t="s">
        <v>4579</v>
      </c>
      <c r="M1496" t="s">
        <v>4580</v>
      </c>
      <c r="N1496">
        <v>1.9736111110000001</v>
      </c>
      <c r="O1496">
        <v>0</v>
      </c>
      <c r="P1496">
        <v>27</v>
      </c>
      <c r="Q1496">
        <v>0</v>
      </c>
      <c r="R1496">
        <v>37</v>
      </c>
      <c r="S1496">
        <v>0</v>
      </c>
      <c r="T1496">
        <v>16</v>
      </c>
      <c r="U1496">
        <v>0</v>
      </c>
      <c r="V1496">
        <v>0</v>
      </c>
      <c r="W1496">
        <v>0</v>
      </c>
      <c r="X1496">
        <v>32.64665121986625</v>
      </c>
      <c r="Y1496">
        <v>0</v>
      </c>
      <c r="Z1496">
        <v>23.274902967613421</v>
      </c>
      <c r="AA1496">
        <v>0</v>
      </c>
      <c r="AB1496">
        <v>12.877382485191587</v>
      </c>
      <c r="AC1496">
        <v>0</v>
      </c>
      <c r="AD1496">
        <v>0</v>
      </c>
      <c r="AE1496">
        <v>68.79893667267126</v>
      </c>
    </row>
    <row r="1497" spans="1:31" x14ac:dyDescent="0.25">
      <c r="A1497">
        <v>2229981</v>
      </c>
      <c r="B1497">
        <v>1</v>
      </c>
      <c r="C1497" t="s">
        <v>80</v>
      </c>
      <c r="D1497" t="s">
        <v>109</v>
      </c>
      <c r="E1497" t="s">
        <v>194</v>
      </c>
      <c r="F1497" t="s">
        <v>4581</v>
      </c>
      <c r="G1497" t="s">
        <v>179</v>
      </c>
      <c r="H1497" t="s">
        <v>135</v>
      </c>
      <c r="I1497" t="s">
        <v>136</v>
      </c>
      <c r="J1497" t="s">
        <v>137</v>
      </c>
      <c r="K1497" t="s">
        <v>138</v>
      </c>
      <c r="L1497" t="s">
        <v>4582</v>
      </c>
      <c r="M1497" t="s">
        <v>4583</v>
      </c>
      <c r="N1497">
        <v>1.378055555</v>
      </c>
      <c r="O1497">
        <v>0</v>
      </c>
      <c r="P1497">
        <v>6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1.3843571477909133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1.3843571477909133</v>
      </c>
    </row>
    <row r="1498" spans="1:31" x14ac:dyDescent="0.25">
      <c r="A1498">
        <v>2230021</v>
      </c>
      <c r="B1498">
        <v>1</v>
      </c>
      <c r="C1498" t="s">
        <v>80</v>
      </c>
      <c r="D1498" t="s">
        <v>109</v>
      </c>
      <c r="E1498" t="s">
        <v>194</v>
      </c>
      <c r="F1498" t="s">
        <v>4584</v>
      </c>
      <c r="G1498" t="s">
        <v>179</v>
      </c>
      <c r="H1498" t="s">
        <v>135</v>
      </c>
      <c r="I1498" t="s">
        <v>136</v>
      </c>
      <c r="J1498" t="s">
        <v>137</v>
      </c>
      <c r="K1498" t="s">
        <v>138</v>
      </c>
      <c r="L1498" t="s">
        <v>4585</v>
      </c>
      <c r="M1498" t="s">
        <v>4586</v>
      </c>
      <c r="N1498">
        <v>1.5180555549999999</v>
      </c>
      <c r="O1498">
        <v>0</v>
      </c>
      <c r="P1498">
        <v>19</v>
      </c>
      <c r="Q1498">
        <v>0</v>
      </c>
      <c r="R1498">
        <v>0</v>
      </c>
      <c r="S1498">
        <v>0</v>
      </c>
      <c r="T1498">
        <v>1</v>
      </c>
      <c r="U1498">
        <v>0</v>
      </c>
      <c r="V1498">
        <v>0</v>
      </c>
      <c r="W1498">
        <v>0</v>
      </c>
      <c r="X1498">
        <v>2.7659197339508701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2.7659197339508701</v>
      </c>
    </row>
    <row r="1499" spans="1:31" x14ac:dyDescent="0.25">
      <c r="A1499">
        <v>2230459</v>
      </c>
      <c r="B1499">
        <v>1</v>
      </c>
      <c r="C1499" t="s">
        <v>80</v>
      </c>
      <c r="D1499" t="s">
        <v>96</v>
      </c>
      <c r="E1499" t="s">
        <v>273</v>
      </c>
      <c r="F1499" t="s">
        <v>4587</v>
      </c>
      <c r="G1499" t="s">
        <v>174</v>
      </c>
      <c r="H1499" t="s">
        <v>163</v>
      </c>
      <c r="I1499" t="s">
        <v>136</v>
      </c>
      <c r="J1499" t="s">
        <v>137</v>
      </c>
      <c r="K1499" t="s">
        <v>138</v>
      </c>
      <c r="L1499" t="s">
        <v>4588</v>
      </c>
      <c r="M1499" t="s">
        <v>4589</v>
      </c>
      <c r="N1499">
        <v>0.13138888800000001</v>
      </c>
      <c r="O1499">
        <v>3</v>
      </c>
      <c r="P1499">
        <v>1609</v>
      </c>
      <c r="Q1499">
        <v>0</v>
      </c>
      <c r="R1499">
        <v>1</v>
      </c>
      <c r="S1499">
        <v>4</v>
      </c>
      <c r="T1499">
        <v>96</v>
      </c>
      <c r="U1499">
        <v>0</v>
      </c>
      <c r="V1499">
        <v>0</v>
      </c>
      <c r="W1499">
        <v>9.9345462573589707</v>
      </c>
      <c r="X1499">
        <v>72.721567996327494</v>
      </c>
      <c r="Y1499">
        <v>0</v>
      </c>
      <c r="Z1499">
        <v>1.3066844525606667E-2</v>
      </c>
      <c r="AA1499">
        <v>6.0530066904368605</v>
      </c>
      <c r="AB1499">
        <v>8.0594198712445078</v>
      </c>
      <c r="AC1499">
        <v>0</v>
      </c>
      <c r="AD1499">
        <v>0</v>
      </c>
      <c r="AE1499">
        <v>96.781607659893439</v>
      </c>
    </row>
    <row r="1500" spans="1:31" x14ac:dyDescent="0.25">
      <c r="A1500">
        <v>2230127</v>
      </c>
      <c r="B1500">
        <v>1</v>
      </c>
      <c r="C1500" t="s">
        <v>80</v>
      </c>
      <c r="D1500" t="s">
        <v>90</v>
      </c>
      <c r="E1500" t="s">
        <v>177</v>
      </c>
      <c r="F1500" t="s">
        <v>4590</v>
      </c>
      <c r="G1500" t="s">
        <v>179</v>
      </c>
      <c r="H1500" t="s">
        <v>135</v>
      </c>
      <c r="I1500" t="s">
        <v>136</v>
      </c>
      <c r="J1500" t="s">
        <v>137</v>
      </c>
      <c r="K1500" t="s">
        <v>138</v>
      </c>
      <c r="L1500" t="s">
        <v>4591</v>
      </c>
      <c r="M1500" t="s">
        <v>4592</v>
      </c>
      <c r="N1500">
        <v>1.875</v>
      </c>
      <c r="O1500">
        <v>0</v>
      </c>
      <c r="P1500">
        <v>0</v>
      </c>
      <c r="Q1500">
        <v>0</v>
      </c>
      <c r="R1500">
        <v>0</v>
      </c>
      <c r="S1500">
        <v>0</v>
      </c>
      <c r="T1500">
        <v>14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32.551586879304033</v>
      </c>
      <c r="AC1500">
        <v>0</v>
      </c>
      <c r="AD1500">
        <v>0</v>
      </c>
      <c r="AE1500">
        <v>32.551586879304033</v>
      </c>
    </row>
    <row r="1501" spans="1:31" x14ac:dyDescent="0.25">
      <c r="A1501">
        <v>2230568</v>
      </c>
      <c r="B1501">
        <v>1</v>
      </c>
      <c r="C1501" t="s">
        <v>81</v>
      </c>
      <c r="D1501" t="s">
        <v>119</v>
      </c>
      <c r="E1501" t="s">
        <v>182</v>
      </c>
      <c r="F1501" t="s">
        <v>4593</v>
      </c>
      <c r="G1501" t="s">
        <v>174</v>
      </c>
      <c r="H1501" t="s">
        <v>163</v>
      </c>
      <c r="I1501" t="s">
        <v>136</v>
      </c>
      <c r="J1501" t="s">
        <v>137</v>
      </c>
      <c r="K1501" t="s">
        <v>138</v>
      </c>
      <c r="L1501" t="s">
        <v>4594</v>
      </c>
      <c r="M1501" t="s">
        <v>4595</v>
      </c>
      <c r="N1501">
        <v>0.47166666600000001</v>
      </c>
      <c r="O1501">
        <v>0</v>
      </c>
      <c r="P1501">
        <v>358</v>
      </c>
      <c r="Q1501">
        <v>33</v>
      </c>
      <c r="R1501">
        <v>131</v>
      </c>
      <c r="S1501">
        <v>0</v>
      </c>
      <c r="T1501">
        <v>21</v>
      </c>
      <c r="U1501">
        <v>0</v>
      </c>
      <c r="V1501">
        <v>0</v>
      </c>
      <c r="W1501">
        <v>0</v>
      </c>
      <c r="X1501">
        <v>39.983066717046199</v>
      </c>
      <c r="Y1501">
        <v>3.0507779557455201</v>
      </c>
      <c r="Z1501">
        <v>19.521968480186487</v>
      </c>
      <c r="AA1501">
        <v>0</v>
      </c>
      <c r="AB1501">
        <v>8.9823873193431201</v>
      </c>
      <c r="AC1501">
        <v>0</v>
      </c>
      <c r="AD1501">
        <v>0</v>
      </c>
      <c r="AE1501">
        <v>71.538200472321321</v>
      </c>
    </row>
    <row r="1502" spans="1:31" x14ac:dyDescent="0.25">
      <c r="A1502">
        <v>2230173</v>
      </c>
      <c r="B1502">
        <v>1</v>
      </c>
      <c r="C1502" t="s">
        <v>80</v>
      </c>
      <c r="D1502" t="s">
        <v>109</v>
      </c>
      <c r="E1502" t="s">
        <v>141</v>
      </c>
      <c r="F1502" t="s">
        <v>4596</v>
      </c>
      <c r="G1502" t="s">
        <v>472</v>
      </c>
      <c r="H1502" t="s">
        <v>135</v>
      </c>
      <c r="I1502" t="s">
        <v>136</v>
      </c>
      <c r="J1502" t="s">
        <v>137</v>
      </c>
      <c r="K1502" t="s">
        <v>138</v>
      </c>
      <c r="L1502" t="s">
        <v>4597</v>
      </c>
      <c r="M1502" t="s">
        <v>4598</v>
      </c>
      <c r="N1502">
        <v>0.48722222199999998</v>
      </c>
      <c r="O1502">
        <v>0</v>
      </c>
      <c r="P1502">
        <v>34</v>
      </c>
      <c r="Q1502">
        <v>0</v>
      </c>
      <c r="R1502">
        <v>0</v>
      </c>
      <c r="S1502">
        <v>0</v>
      </c>
      <c r="T1502">
        <v>3</v>
      </c>
      <c r="U1502">
        <v>0</v>
      </c>
      <c r="V1502">
        <v>0</v>
      </c>
      <c r="W1502">
        <v>0</v>
      </c>
      <c r="X1502">
        <v>1.3314713639029754</v>
      </c>
      <c r="Y1502">
        <v>0</v>
      </c>
      <c r="Z1502">
        <v>0</v>
      </c>
      <c r="AA1502">
        <v>0</v>
      </c>
      <c r="AB1502">
        <v>6.6898208527857786E-2</v>
      </c>
      <c r="AC1502">
        <v>0</v>
      </c>
      <c r="AD1502">
        <v>0</v>
      </c>
      <c r="AE1502">
        <v>1.3983695724308332</v>
      </c>
    </row>
    <row r="1503" spans="1:31" x14ac:dyDescent="0.25">
      <c r="A1503">
        <v>2229964</v>
      </c>
      <c r="B1503">
        <v>1</v>
      </c>
      <c r="C1503" t="s">
        <v>80</v>
      </c>
      <c r="D1503" t="s">
        <v>106</v>
      </c>
      <c r="E1503" t="s">
        <v>161</v>
      </c>
      <c r="F1503" t="s">
        <v>4599</v>
      </c>
      <c r="G1503" t="s">
        <v>174</v>
      </c>
      <c r="H1503" t="s">
        <v>163</v>
      </c>
      <c r="I1503" t="s">
        <v>136</v>
      </c>
      <c r="J1503" t="s">
        <v>137</v>
      </c>
      <c r="K1503" t="s">
        <v>138</v>
      </c>
      <c r="L1503" t="s">
        <v>4600</v>
      </c>
      <c r="M1503" t="s">
        <v>4601</v>
      </c>
      <c r="N1503">
        <v>1.9994444440000001</v>
      </c>
      <c r="O1503">
        <v>0</v>
      </c>
      <c r="P1503">
        <v>831</v>
      </c>
      <c r="Q1503">
        <v>2</v>
      </c>
      <c r="R1503">
        <v>30</v>
      </c>
      <c r="S1503">
        <v>5</v>
      </c>
      <c r="T1503">
        <v>99</v>
      </c>
      <c r="U1503">
        <v>0</v>
      </c>
      <c r="V1503">
        <v>0</v>
      </c>
      <c r="W1503">
        <v>0</v>
      </c>
      <c r="X1503">
        <v>251.10629914470329</v>
      </c>
      <c r="Y1503">
        <v>0.44269159237333339</v>
      </c>
      <c r="Z1503">
        <v>11.524944037829286</v>
      </c>
      <c r="AA1503">
        <v>11.455015250663086</v>
      </c>
      <c r="AB1503">
        <v>83.503815580424614</v>
      </c>
      <c r="AC1503">
        <v>0</v>
      </c>
      <c r="AD1503">
        <v>0</v>
      </c>
      <c r="AE1503">
        <v>358.03276560599363</v>
      </c>
    </row>
    <row r="1504" spans="1:31" x14ac:dyDescent="0.25">
      <c r="A1504">
        <v>2230505</v>
      </c>
      <c r="B1504">
        <v>1</v>
      </c>
      <c r="C1504" t="s">
        <v>80</v>
      </c>
      <c r="D1504" t="s">
        <v>95</v>
      </c>
      <c r="E1504" t="s">
        <v>273</v>
      </c>
      <c r="F1504" t="s">
        <v>4602</v>
      </c>
      <c r="G1504" t="s">
        <v>174</v>
      </c>
      <c r="H1504" t="s">
        <v>163</v>
      </c>
      <c r="I1504" t="s">
        <v>136</v>
      </c>
      <c r="J1504" t="s">
        <v>137</v>
      </c>
      <c r="K1504" t="s">
        <v>138</v>
      </c>
      <c r="L1504" t="s">
        <v>4022</v>
      </c>
      <c r="M1504" t="s">
        <v>4603</v>
      </c>
      <c r="N1504">
        <v>0.20972222200000001</v>
      </c>
      <c r="O1504">
        <v>0</v>
      </c>
      <c r="P1504">
        <v>0</v>
      </c>
      <c r="Q1504">
        <v>0</v>
      </c>
      <c r="R1504">
        <v>0</v>
      </c>
      <c r="S1504">
        <v>1</v>
      </c>
      <c r="T1504">
        <v>0</v>
      </c>
      <c r="U1504">
        <v>1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10.253870733896301</v>
      </c>
      <c r="AB1504">
        <v>0</v>
      </c>
      <c r="AC1504">
        <v>0.50021328204703341</v>
      </c>
      <c r="AD1504">
        <v>0</v>
      </c>
      <c r="AE1504">
        <v>10.754084015943334</v>
      </c>
    </row>
    <row r="1505" spans="1:31" x14ac:dyDescent="0.25">
      <c r="A1505">
        <v>2230605</v>
      </c>
      <c r="B1505">
        <v>1</v>
      </c>
      <c r="C1505" t="s">
        <v>80</v>
      </c>
      <c r="D1505" t="s">
        <v>97</v>
      </c>
      <c r="E1505" t="s">
        <v>405</v>
      </c>
      <c r="F1505" t="s">
        <v>4604</v>
      </c>
      <c r="G1505" t="s">
        <v>174</v>
      </c>
      <c r="H1505" t="s">
        <v>163</v>
      </c>
      <c r="I1505" t="s">
        <v>136</v>
      </c>
      <c r="J1505" t="s">
        <v>137</v>
      </c>
      <c r="K1505" t="s">
        <v>138</v>
      </c>
      <c r="L1505" t="s">
        <v>4605</v>
      </c>
      <c r="M1505" t="s">
        <v>4606</v>
      </c>
      <c r="N1505">
        <v>1.001944444</v>
      </c>
      <c r="O1505">
        <v>31</v>
      </c>
      <c r="P1505">
        <v>17114</v>
      </c>
      <c r="Q1505">
        <v>34</v>
      </c>
      <c r="R1505">
        <v>598</v>
      </c>
      <c r="S1505">
        <v>99</v>
      </c>
      <c r="T1505">
        <v>1989</v>
      </c>
      <c r="U1505">
        <v>4</v>
      </c>
      <c r="V1505">
        <v>18</v>
      </c>
      <c r="W1505">
        <v>210.80309951531177</v>
      </c>
      <c r="X1505">
        <v>5654.8754925825797</v>
      </c>
      <c r="Y1505">
        <v>27.075817717478277</v>
      </c>
      <c r="Z1505">
        <v>186.88645886683648</v>
      </c>
      <c r="AA1505">
        <v>736.32080684873347</v>
      </c>
      <c r="AB1505">
        <v>1084.7525008663022</v>
      </c>
      <c r="AC1505">
        <v>135.68985717487436</v>
      </c>
      <c r="AD1505">
        <v>673.63588907779456</v>
      </c>
      <c r="AE1505">
        <v>8710.0399226499121</v>
      </c>
    </row>
    <row r="1506" spans="1:31" x14ac:dyDescent="0.25">
      <c r="A1506">
        <v>2230754</v>
      </c>
      <c r="B1506">
        <v>1</v>
      </c>
      <c r="C1506" t="s">
        <v>81</v>
      </c>
      <c r="D1506" t="s">
        <v>113</v>
      </c>
      <c r="E1506" t="s">
        <v>273</v>
      </c>
      <c r="F1506" t="s">
        <v>4607</v>
      </c>
      <c r="G1506" t="s">
        <v>174</v>
      </c>
      <c r="H1506" t="s">
        <v>163</v>
      </c>
      <c r="I1506" t="s">
        <v>261</v>
      </c>
      <c r="J1506" t="s">
        <v>137</v>
      </c>
      <c r="K1506" t="s">
        <v>138</v>
      </c>
      <c r="L1506" t="s">
        <v>4608</v>
      </c>
      <c r="M1506" t="s">
        <v>4609</v>
      </c>
      <c r="N1506">
        <v>1.6666666E-2</v>
      </c>
      <c r="O1506">
        <v>15</v>
      </c>
      <c r="P1506">
        <v>345</v>
      </c>
      <c r="Q1506">
        <v>151</v>
      </c>
      <c r="R1506">
        <v>166</v>
      </c>
      <c r="S1506">
        <v>23</v>
      </c>
      <c r="T1506">
        <v>30</v>
      </c>
      <c r="U1506">
        <v>1</v>
      </c>
      <c r="V1506">
        <v>0</v>
      </c>
      <c r="W1506">
        <v>4.1494684004999997E-2</v>
      </c>
      <c r="X1506">
        <v>1.2565510087672658</v>
      </c>
      <c r="Y1506">
        <v>1.1458523719993323</v>
      </c>
      <c r="Z1506">
        <v>0.75719679494973335</v>
      </c>
      <c r="AA1506">
        <v>0.69122881614636655</v>
      </c>
      <c r="AB1506">
        <v>0.18035955796399999</v>
      </c>
      <c r="AC1506">
        <v>1.359242673762</v>
      </c>
      <c r="AD1506">
        <v>0</v>
      </c>
      <c r="AE1506">
        <v>5.4319259075936976</v>
      </c>
    </row>
    <row r="1507" spans="1:31" x14ac:dyDescent="0.25">
      <c r="A1507">
        <v>2230067</v>
      </c>
      <c r="B1507">
        <v>1</v>
      </c>
      <c r="C1507" t="s">
        <v>80</v>
      </c>
      <c r="D1507" t="s">
        <v>105</v>
      </c>
      <c r="E1507" t="s">
        <v>132</v>
      </c>
      <c r="F1507" t="s">
        <v>4610</v>
      </c>
      <c r="G1507" t="s">
        <v>148</v>
      </c>
      <c r="H1507" t="s">
        <v>135</v>
      </c>
      <c r="I1507" t="s">
        <v>136</v>
      </c>
      <c r="J1507" t="s">
        <v>137</v>
      </c>
      <c r="K1507" t="s">
        <v>138</v>
      </c>
      <c r="L1507" t="s">
        <v>4611</v>
      </c>
      <c r="M1507" t="s">
        <v>4612</v>
      </c>
      <c r="N1507">
        <v>2.6405555550000002</v>
      </c>
      <c r="O1507">
        <v>0</v>
      </c>
      <c r="P1507">
        <v>0</v>
      </c>
      <c r="Q1507">
        <v>0</v>
      </c>
      <c r="R1507">
        <v>0</v>
      </c>
      <c r="S1507">
        <v>0</v>
      </c>
      <c r="T1507">
        <v>1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1.0336069658306934</v>
      </c>
      <c r="AC1507">
        <v>0</v>
      </c>
      <c r="AD1507">
        <v>0</v>
      </c>
      <c r="AE1507">
        <v>1.0336069658306934</v>
      </c>
    </row>
    <row r="1508" spans="1:31" x14ac:dyDescent="0.25">
      <c r="A1508">
        <v>2230167</v>
      </c>
      <c r="B1508">
        <v>1</v>
      </c>
      <c r="C1508" t="s">
        <v>80</v>
      </c>
      <c r="D1508" t="s">
        <v>88</v>
      </c>
      <c r="E1508" t="s">
        <v>132</v>
      </c>
      <c r="F1508" t="s">
        <v>4158</v>
      </c>
      <c r="G1508" t="s">
        <v>191</v>
      </c>
      <c r="H1508" t="s">
        <v>135</v>
      </c>
      <c r="I1508" t="s">
        <v>136</v>
      </c>
      <c r="J1508" t="s">
        <v>137</v>
      </c>
      <c r="K1508" t="s">
        <v>138</v>
      </c>
      <c r="L1508" t="s">
        <v>4613</v>
      </c>
      <c r="M1508" t="s">
        <v>4614</v>
      </c>
      <c r="N1508">
        <v>1.048611111</v>
      </c>
      <c r="O1508">
        <v>0</v>
      </c>
      <c r="P1508">
        <v>13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3.4063497389850124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3.4063497389850124</v>
      </c>
    </row>
    <row r="1509" spans="1:31" x14ac:dyDescent="0.25">
      <c r="A1509">
        <v>2230110</v>
      </c>
      <c r="B1509">
        <v>1</v>
      </c>
      <c r="C1509" t="s">
        <v>80</v>
      </c>
      <c r="D1509" t="s">
        <v>97</v>
      </c>
      <c r="E1509" t="s">
        <v>273</v>
      </c>
      <c r="F1509" t="s">
        <v>4615</v>
      </c>
      <c r="G1509" t="s">
        <v>174</v>
      </c>
      <c r="H1509" t="s">
        <v>163</v>
      </c>
      <c r="I1509" t="s">
        <v>136</v>
      </c>
      <c r="J1509" t="s">
        <v>137</v>
      </c>
      <c r="K1509" t="s">
        <v>138</v>
      </c>
      <c r="L1509" t="s">
        <v>4616</v>
      </c>
      <c r="M1509" t="s">
        <v>4617</v>
      </c>
      <c r="N1509">
        <v>0.55388888800000002</v>
      </c>
      <c r="O1509">
        <v>0</v>
      </c>
      <c r="P1509">
        <v>4106</v>
      </c>
      <c r="Q1509">
        <v>7</v>
      </c>
      <c r="R1509">
        <v>140</v>
      </c>
      <c r="S1509">
        <v>12</v>
      </c>
      <c r="T1509">
        <v>441</v>
      </c>
      <c r="U1509">
        <v>2</v>
      </c>
      <c r="V1509">
        <v>0</v>
      </c>
      <c r="W1509">
        <v>0</v>
      </c>
      <c r="X1509">
        <v>821.55489250031758</v>
      </c>
      <c r="Y1509">
        <v>0.96280932074575132</v>
      </c>
      <c r="Z1509">
        <v>43.985745615816761</v>
      </c>
      <c r="AA1509">
        <v>52.429168603129575</v>
      </c>
      <c r="AB1509">
        <v>229.11278472149775</v>
      </c>
      <c r="AC1509">
        <v>121.19562921659792</v>
      </c>
      <c r="AD1509">
        <v>0</v>
      </c>
      <c r="AE1509">
        <v>1269.2410299781054</v>
      </c>
    </row>
    <row r="1510" spans="1:31" x14ac:dyDescent="0.25">
      <c r="A1510">
        <v>2230631</v>
      </c>
      <c r="B1510">
        <v>1</v>
      </c>
      <c r="C1510" t="s">
        <v>80</v>
      </c>
      <c r="D1510" t="s">
        <v>90</v>
      </c>
      <c r="E1510" t="s">
        <v>194</v>
      </c>
      <c r="F1510" t="s">
        <v>4618</v>
      </c>
      <c r="G1510" t="s">
        <v>3486</v>
      </c>
      <c r="H1510" t="s">
        <v>135</v>
      </c>
      <c r="I1510" t="s">
        <v>136</v>
      </c>
      <c r="J1510" t="s">
        <v>137</v>
      </c>
      <c r="K1510" t="s">
        <v>138</v>
      </c>
      <c r="L1510" t="s">
        <v>4619</v>
      </c>
      <c r="M1510" t="s">
        <v>4620</v>
      </c>
      <c r="N1510">
        <v>0.4425</v>
      </c>
      <c r="O1510">
        <v>0</v>
      </c>
      <c r="P1510">
        <v>159</v>
      </c>
      <c r="Q1510">
        <v>0</v>
      </c>
      <c r="R1510">
        <v>0</v>
      </c>
      <c r="S1510">
        <v>0</v>
      </c>
      <c r="T1510">
        <v>8</v>
      </c>
      <c r="U1510">
        <v>0</v>
      </c>
      <c r="V1510">
        <v>0</v>
      </c>
      <c r="W1510">
        <v>0</v>
      </c>
      <c r="X1510">
        <v>30.946036728678767</v>
      </c>
      <c r="Y1510">
        <v>0</v>
      </c>
      <c r="Z1510">
        <v>0</v>
      </c>
      <c r="AA1510">
        <v>0</v>
      </c>
      <c r="AB1510">
        <v>0.91148962105908016</v>
      </c>
      <c r="AC1510">
        <v>0</v>
      </c>
      <c r="AD1510">
        <v>0</v>
      </c>
      <c r="AE1510">
        <v>31.857526349737846</v>
      </c>
    </row>
    <row r="1511" spans="1:31" x14ac:dyDescent="0.25">
      <c r="A1511">
        <v>2230396</v>
      </c>
      <c r="B1511">
        <v>1</v>
      </c>
      <c r="C1511" t="s">
        <v>81</v>
      </c>
      <c r="D1511" t="s">
        <v>128</v>
      </c>
      <c r="E1511" t="s">
        <v>194</v>
      </c>
      <c r="F1511" t="s">
        <v>4621</v>
      </c>
      <c r="G1511" t="s">
        <v>179</v>
      </c>
      <c r="H1511" t="s">
        <v>135</v>
      </c>
      <c r="I1511" t="s">
        <v>136</v>
      </c>
      <c r="J1511" t="s">
        <v>137</v>
      </c>
      <c r="K1511" t="s">
        <v>138</v>
      </c>
      <c r="L1511" t="s">
        <v>4622</v>
      </c>
      <c r="M1511" t="s">
        <v>4623</v>
      </c>
      <c r="N1511">
        <v>4.8727777769999996</v>
      </c>
      <c r="O1511">
        <v>0</v>
      </c>
      <c r="P1511">
        <v>15</v>
      </c>
      <c r="Q1511">
        <v>0</v>
      </c>
      <c r="R1511">
        <v>0</v>
      </c>
      <c r="S1511">
        <v>0</v>
      </c>
      <c r="T1511">
        <v>1</v>
      </c>
      <c r="U1511">
        <v>0</v>
      </c>
      <c r="V1511">
        <v>0</v>
      </c>
      <c r="W1511">
        <v>0</v>
      </c>
      <c r="X1511">
        <v>7.2084895723612803</v>
      </c>
      <c r="Y1511">
        <v>0</v>
      </c>
      <c r="Z1511">
        <v>0</v>
      </c>
      <c r="AA1511">
        <v>0</v>
      </c>
      <c r="AB1511">
        <v>1.9614655011062222E-2</v>
      </c>
      <c r="AC1511">
        <v>0</v>
      </c>
      <c r="AD1511">
        <v>0</v>
      </c>
      <c r="AE1511">
        <v>7.2281042273723424</v>
      </c>
    </row>
    <row r="1512" spans="1:31" x14ac:dyDescent="0.25">
      <c r="A1512">
        <v>2230751</v>
      </c>
      <c r="B1512">
        <v>1</v>
      </c>
      <c r="C1512" t="s">
        <v>80</v>
      </c>
      <c r="D1512" t="s">
        <v>96</v>
      </c>
      <c r="E1512" t="s">
        <v>273</v>
      </c>
      <c r="F1512" t="s">
        <v>4548</v>
      </c>
      <c r="G1512" t="s">
        <v>174</v>
      </c>
      <c r="H1512" t="s">
        <v>163</v>
      </c>
      <c r="I1512" t="s">
        <v>136</v>
      </c>
      <c r="J1512" t="s">
        <v>137</v>
      </c>
      <c r="K1512" t="s">
        <v>138</v>
      </c>
      <c r="L1512" t="s">
        <v>4624</v>
      </c>
      <c r="M1512" t="s">
        <v>4625</v>
      </c>
      <c r="N1512">
        <v>0.72027777699999995</v>
      </c>
      <c r="O1512">
        <v>3</v>
      </c>
      <c r="P1512">
        <v>1609</v>
      </c>
      <c r="Q1512">
        <v>0</v>
      </c>
      <c r="R1512">
        <v>1</v>
      </c>
      <c r="S1512">
        <v>4</v>
      </c>
      <c r="T1512">
        <v>96</v>
      </c>
      <c r="U1512">
        <v>0</v>
      </c>
      <c r="V1512">
        <v>0</v>
      </c>
      <c r="W1512">
        <v>39.915846021483198</v>
      </c>
      <c r="X1512">
        <v>321.31895745191542</v>
      </c>
      <c r="Y1512">
        <v>0</v>
      </c>
      <c r="Z1512">
        <v>5.1171075476313332E-2</v>
      </c>
      <c r="AA1512">
        <v>27.629992086512132</v>
      </c>
      <c r="AB1512">
        <v>29.581141060021686</v>
      </c>
      <c r="AC1512">
        <v>0</v>
      </c>
      <c r="AD1512">
        <v>0</v>
      </c>
      <c r="AE1512">
        <v>418.49710769540877</v>
      </c>
    </row>
    <row r="1513" spans="1:31" x14ac:dyDescent="0.25">
      <c r="A1513">
        <v>2230253</v>
      </c>
      <c r="B1513">
        <v>1</v>
      </c>
      <c r="C1513" t="s">
        <v>80</v>
      </c>
      <c r="D1513" t="s">
        <v>104</v>
      </c>
      <c r="E1513" t="s">
        <v>194</v>
      </c>
      <c r="F1513" t="s">
        <v>4626</v>
      </c>
      <c r="G1513" t="s">
        <v>885</v>
      </c>
      <c r="H1513" t="s">
        <v>135</v>
      </c>
      <c r="I1513" t="s">
        <v>136</v>
      </c>
      <c r="J1513" t="s">
        <v>137</v>
      </c>
      <c r="K1513" t="s">
        <v>138</v>
      </c>
      <c r="L1513" t="s">
        <v>4627</v>
      </c>
      <c r="M1513" t="s">
        <v>4628</v>
      </c>
      <c r="N1513">
        <v>1.7722222219999999</v>
      </c>
      <c r="O1513">
        <v>0</v>
      </c>
      <c r="P1513">
        <v>1</v>
      </c>
      <c r="Q1513">
        <v>0</v>
      </c>
      <c r="R1513">
        <v>21</v>
      </c>
      <c r="S1513">
        <v>0</v>
      </c>
      <c r="T1513">
        <v>2</v>
      </c>
      <c r="U1513">
        <v>0</v>
      </c>
      <c r="V1513">
        <v>0</v>
      </c>
      <c r="W1513">
        <v>0</v>
      </c>
      <c r="X1513">
        <v>0.59898744498523004</v>
      </c>
      <c r="Y1513">
        <v>0</v>
      </c>
      <c r="Z1513">
        <v>5.4211501373150108</v>
      </c>
      <c r="AA1513">
        <v>0</v>
      </c>
      <c r="AB1513">
        <v>1.5757373423714069</v>
      </c>
      <c r="AC1513">
        <v>0</v>
      </c>
      <c r="AD1513">
        <v>0</v>
      </c>
      <c r="AE1513">
        <v>7.5958749246716479</v>
      </c>
    </row>
    <row r="1514" spans="1:31" x14ac:dyDescent="0.25">
      <c r="A1514">
        <v>2230625</v>
      </c>
      <c r="B1514">
        <v>1</v>
      </c>
      <c r="C1514" t="s">
        <v>80</v>
      </c>
      <c r="D1514" t="s">
        <v>95</v>
      </c>
      <c r="E1514" t="s">
        <v>405</v>
      </c>
      <c r="F1514" t="s">
        <v>4629</v>
      </c>
      <c r="G1514" t="s">
        <v>174</v>
      </c>
      <c r="H1514" t="s">
        <v>163</v>
      </c>
      <c r="I1514" t="s">
        <v>136</v>
      </c>
      <c r="J1514" t="s">
        <v>137</v>
      </c>
      <c r="K1514" t="s">
        <v>138</v>
      </c>
      <c r="L1514" t="s">
        <v>4630</v>
      </c>
      <c r="M1514" t="s">
        <v>4631</v>
      </c>
      <c r="N1514">
        <v>0.13332222199999999</v>
      </c>
      <c r="O1514">
        <v>49</v>
      </c>
      <c r="P1514">
        <v>58</v>
      </c>
      <c r="Q1514">
        <v>45</v>
      </c>
      <c r="R1514">
        <v>117</v>
      </c>
      <c r="S1514">
        <v>51</v>
      </c>
      <c r="T1514">
        <v>40</v>
      </c>
      <c r="U1514">
        <v>7</v>
      </c>
      <c r="V1514">
        <v>0</v>
      </c>
      <c r="W1514">
        <v>3.6579479938112547</v>
      </c>
      <c r="X1514">
        <v>2.3210110202799648</v>
      </c>
      <c r="Y1514">
        <v>8.9003437718609604</v>
      </c>
      <c r="Z1514">
        <v>3.9926986031055098</v>
      </c>
      <c r="AA1514">
        <v>38.427484874361205</v>
      </c>
      <c r="AB1514">
        <v>5.9330065160355572</v>
      </c>
      <c r="AC1514">
        <v>42.858106433242568</v>
      </c>
      <c r="AD1514">
        <v>0</v>
      </c>
      <c r="AE1514">
        <v>106.09059921269701</v>
      </c>
    </row>
    <row r="1515" spans="1:31" x14ac:dyDescent="0.25">
      <c r="A1515">
        <v>2229941</v>
      </c>
      <c r="B1515">
        <v>1</v>
      </c>
      <c r="C1515" t="s">
        <v>80</v>
      </c>
      <c r="D1515" t="s">
        <v>82</v>
      </c>
      <c r="E1515" t="s">
        <v>177</v>
      </c>
      <c r="F1515" t="s">
        <v>4632</v>
      </c>
      <c r="G1515" t="s">
        <v>390</v>
      </c>
      <c r="H1515" t="s">
        <v>135</v>
      </c>
      <c r="I1515" t="s">
        <v>136</v>
      </c>
      <c r="J1515" t="s">
        <v>137</v>
      </c>
      <c r="K1515" t="s">
        <v>138</v>
      </c>
      <c r="L1515" t="s">
        <v>4633</v>
      </c>
      <c r="M1515" t="s">
        <v>4634</v>
      </c>
      <c r="N1515">
        <v>4.0294444440000001</v>
      </c>
      <c r="O1515">
        <v>0</v>
      </c>
      <c r="P1515">
        <v>0</v>
      </c>
      <c r="Q1515">
        <v>0</v>
      </c>
      <c r="R1515">
        <v>0</v>
      </c>
      <c r="S1515">
        <v>0</v>
      </c>
      <c r="T1515">
        <v>15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51.188892118845757</v>
      </c>
      <c r="AC1515">
        <v>0</v>
      </c>
      <c r="AD1515">
        <v>0</v>
      </c>
      <c r="AE1515">
        <v>51.188892118845757</v>
      </c>
    </row>
    <row r="1516" spans="1:31" x14ac:dyDescent="0.25">
      <c r="A1516">
        <v>2230190</v>
      </c>
      <c r="B1516">
        <v>1</v>
      </c>
      <c r="C1516" t="s">
        <v>80</v>
      </c>
      <c r="D1516" t="s">
        <v>96</v>
      </c>
      <c r="E1516" t="s">
        <v>141</v>
      </c>
      <c r="F1516" t="s">
        <v>4390</v>
      </c>
      <c r="G1516" t="s">
        <v>187</v>
      </c>
      <c r="H1516" t="s">
        <v>135</v>
      </c>
      <c r="I1516" t="s">
        <v>136</v>
      </c>
      <c r="J1516" t="s">
        <v>137</v>
      </c>
      <c r="K1516" t="s">
        <v>138</v>
      </c>
      <c r="L1516" t="s">
        <v>4635</v>
      </c>
      <c r="M1516" t="s">
        <v>4636</v>
      </c>
      <c r="N1516">
        <v>0.92194444399999997</v>
      </c>
      <c r="O1516">
        <v>0</v>
      </c>
      <c r="P1516">
        <v>45</v>
      </c>
      <c r="Q1516">
        <v>0</v>
      </c>
      <c r="R1516">
        <v>11</v>
      </c>
      <c r="S1516">
        <v>0</v>
      </c>
      <c r="T1516">
        <v>9</v>
      </c>
      <c r="U1516">
        <v>0</v>
      </c>
      <c r="V1516">
        <v>0</v>
      </c>
      <c r="W1516">
        <v>0</v>
      </c>
      <c r="X1516">
        <v>17.27006184778093</v>
      </c>
      <c r="Y1516">
        <v>0</v>
      </c>
      <c r="Z1516">
        <v>2.9680940959919715</v>
      </c>
      <c r="AA1516">
        <v>0</v>
      </c>
      <c r="AB1516">
        <v>5.5490855481586125</v>
      </c>
      <c r="AC1516">
        <v>0</v>
      </c>
      <c r="AD1516">
        <v>0</v>
      </c>
      <c r="AE1516">
        <v>25.787241491931514</v>
      </c>
    </row>
    <row r="1517" spans="1:31" x14ac:dyDescent="0.25">
      <c r="A1517">
        <v>2230090</v>
      </c>
      <c r="B1517">
        <v>1</v>
      </c>
      <c r="C1517" t="s">
        <v>80</v>
      </c>
      <c r="D1517" t="s">
        <v>83</v>
      </c>
      <c r="E1517" t="s">
        <v>132</v>
      </c>
      <c r="F1517" t="s">
        <v>4637</v>
      </c>
      <c r="G1517" t="s">
        <v>148</v>
      </c>
      <c r="H1517" t="s">
        <v>135</v>
      </c>
      <c r="I1517" t="s">
        <v>136</v>
      </c>
      <c r="J1517" t="s">
        <v>137</v>
      </c>
      <c r="K1517" t="s">
        <v>138</v>
      </c>
      <c r="L1517" t="s">
        <v>4638</v>
      </c>
      <c r="M1517" t="s">
        <v>4639</v>
      </c>
      <c r="N1517">
        <v>3.8219444440000001</v>
      </c>
      <c r="O1517">
        <v>0</v>
      </c>
      <c r="P1517">
        <v>1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1.5863691742184536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1.5863691742184536</v>
      </c>
    </row>
    <row r="1518" spans="1:31" x14ac:dyDescent="0.25">
      <c r="A1518">
        <v>2230731</v>
      </c>
      <c r="B1518">
        <v>1</v>
      </c>
      <c r="C1518" t="s">
        <v>81</v>
      </c>
      <c r="D1518" t="s">
        <v>113</v>
      </c>
      <c r="E1518" t="s">
        <v>273</v>
      </c>
      <c r="F1518" t="s">
        <v>4640</v>
      </c>
      <c r="G1518" t="s">
        <v>174</v>
      </c>
      <c r="H1518" t="s">
        <v>163</v>
      </c>
      <c r="I1518" t="s">
        <v>136</v>
      </c>
      <c r="J1518" t="s">
        <v>137</v>
      </c>
      <c r="K1518" t="s">
        <v>138</v>
      </c>
      <c r="L1518" t="s">
        <v>4641</v>
      </c>
      <c r="M1518" t="s">
        <v>4642</v>
      </c>
      <c r="N1518">
        <v>0.91</v>
      </c>
      <c r="O1518">
        <v>0</v>
      </c>
      <c r="P1518">
        <v>619</v>
      </c>
      <c r="Q1518">
        <v>50</v>
      </c>
      <c r="R1518">
        <v>263</v>
      </c>
      <c r="S1518">
        <v>10</v>
      </c>
      <c r="T1518">
        <v>39</v>
      </c>
      <c r="U1518">
        <v>1</v>
      </c>
      <c r="V1518">
        <v>0</v>
      </c>
      <c r="W1518">
        <v>0</v>
      </c>
      <c r="X1518">
        <v>100.17060054934772</v>
      </c>
      <c r="Y1518">
        <v>40.469030021604105</v>
      </c>
      <c r="Z1518">
        <v>113.58851036373579</v>
      </c>
      <c r="AA1518">
        <v>147.61640260501494</v>
      </c>
      <c r="AB1518">
        <v>16.056210112642667</v>
      </c>
      <c r="AC1518">
        <v>34.366049726776524</v>
      </c>
      <c r="AD1518">
        <v>0</v>
      </c>
      <c r="AE1518">
        <v>452.26680337912171</v>
      </c>
    </row>
    <row r="1519" spans="1:31" x14ac:dyDescent="0.25">
      <c r="A1519">
        <v>2229898</v>
      </c>
      <c r="B1519">
        <v>1</v>
      </c>
      <c r="C1519" t="s">
        <v>81</v>
      </c>
      <c r="D1519" t="s">
        <v>128</v>
      </c>
      <c r="E1519" t="s">
        <v>194</v>
      </c>
      <c r="F1519" t="s">
        <v>4643</v>
      </c>
      <c r="G1519" t="s">
        <v>179</v>
      </c>
      <c r="H1519" t="s">
        <v>135</v>
      </c>
      <c r="I1519" t="s">
        <v>136</v>
      </c>
      <c r="J1519" t="s">
        <v>137</v>
      </c>
      <c r="K1519" t="s">
        <v>138</v>
      </c>
      <c r="L1519" t="s">
        <v>4644</v>
      </c>
      <c r="M1519" t="s">
        <v>4645</v>
      </c>
      <c r="N1519">
        <v>5.3777777770000004</v>
      </c>
      <c r="O1519">
        <v>0</v>
      </c>
      <c r="P1519">
        <v>252</v>
      </c>
      <c r="Q1519">
        <v>0</v>
      </c>
      <c r="R1519">
        <v>0</v>
      </c>
      <c r="S1519">
        <v>0</v>
      </c>
      <c r="T1519">
        <v>25</v>
      </c>
      <c r="U1519">
        <v>0</v>
      </c>
      <c r="V1519">
        <v>0</v>
      </c>
      <c r="W1519">
        <v>0</v>
      </c>
      <c r="X1519">
        <v>286.12695934586901</v>
      </c>
      <c r="Y1519">
        <v>0</v>
      </c>
      <c r="Z1519">
        <v>0</v>
      </c>
      <c r="AA1519">
        <v>0</v>
      </c>
      <c r="AB1519">
        <v>56.239155369927325</v>
      </c>
      <c r="AC1519">
        <v>0</v>
      </c>
      <c r="AD1519">
        <v>0</v>
      </c>
      <c r="AE1519">
        <v>342.36611471579636</v>
      </c>
    </row>
    <row r="1520" spans="1:31" x14ac:dyDescent="0.25">
      <c r="A1520">
        <v>2230076</v>
      </c>
      <c r="B1520">
        <v>1</v>
      </c>
      <c r="C1520" t="s">
        <v>81</v>
      </c>
      <c r="D1520" t="s">
        <v>127</v>
      </c>
      <c r="E1520" t="s">
        <v>182</v>
      </c>
      <c r="F1520" t="s">
        <v>4646</v>
      </c>
      <c r="G1520" t="s">
        <v>174</v>
      </c>
      <c r="H1520" t="s">
        <v>163</v>
      </c>
      <c r="I1520" t="s">
        <v>136</v>
      </c>
      <c r="J1520" t="s">
        <v>137</v>
      </c>
      <c r="K1520" t="s">
        <v>138</v>
      </c>
      <c r="L1520" t="s">
        <v>4647</v>
      </c>
      <c r="M1520" t="s">
        <v>4648</v>
      </c>
      <c r="N1520">
        <v>1.731666666</v>
      </c>
      <c r="O1520">
        <v>0</v>
      </c>
      <c r="P1520">
        <v>896</v>
      </c>
      <c r="Q1520">
        <v>9</v>
      </c>
      <c r="R1520">
        <v>26</v>
      </c>
      <c r="S1520">
        <v>3</v>
      </c>
      <c r="T1520">
        <v>108</v>
      </c>
      <c r="U1520">
        <v>0</v>
      </c>
      <c r="V1520">
        <v>1</v>
      </c>
      <c r="W1520">
        <v>0</v>
      </c>
      <c r="X1520">
        <v>578.90935293363498</v>
      </c>
      <c r="Y1520">
        <v>2.8375297568374402</v>
      </c>
      <c r="Z1520">
        <v>5.7931595082622822</v>
      </c>
      <c r="AA1520">
        <v>31.455049561067447</v>
      </c>
      <c r="AB1520">
        <v>112.57953646330083</v>
      </c>
      <c r="AC1520">
        <v>0</v>
      </c>
      <c r="AD1520">
        <v>15.621121336841441</v>
      </c>
      <c r="AE1520">
        <v>747.19574955994449</v>
      </c>
    </row>
    <row r="1521" spans="1:31" x14ac:dyDescent="0.25">
      <c r="A1521">
        <v>2229953</v>
      </c>
      <c r="B1521">
        <v>1</v>
      </c>
      <c r="C1521" t="s">
        <v>81</v>
      </c>
      <c r="D1521" t="s">
        <v>128</v>
      </c>
      <c r="E1521" t="s">
        <v>161</v>
      </c>
      <c r="F1521" t="s">
        <v>3465</v>
      </c>
      <c r="G1521" t="s">
        <v>174</v>
      </c>
      <c r="H1521" t="s">
        <v>163</v>
      </c>
      <c r="I1521" t="s">
        <v>136</v>
      </c>
      <c r="J1521" t="s">
        <v>137</v>
      </c>
      <c r="K1521" t="s">
        <v>138</v>
      </c>
      <c r="L1521" t="s">
        <v>4649</v>
      </c>
      <c r="M1521" t="s">
        <v>4650</v>
      </c>
      <c r="N1521">
        <v>0.90055555499999995</v>
      </c>
      <c r="O1521">
        <v>0</v>
      </c>
      <c r="P1521">
        <v>0</v>
      </c>
      <c r="Q1521">
        <v>0</v>
      </c>
      <c r="R1521">
        <v>0</v>
      </c>
      <c r="S1521">
        <v>2</v>
      </c>
      <c r="T1521">
        <v>0</v>
      </c>
      <c r="U1521">
        <v>5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25.654801575722633</v>
      </c>
      <c r="AB1521">
        <v>0</v>
      </c>
      <c r="AC1521">
        <v>1177.6462898321699</v>
      </c>
      <c r="AD1521">
        <v>0</v>
      </c>
      <c r="AE1521">
        <v>1203.3010914078925</v>
      </c>
    </row>
    <row r="1522" spans="1:31" x14ac:dyDescent="0.25">
      <c r="A1522">
        <v>2230617</v>
      </c>
      <c r="B1522">
        <v>1</v>
      </c>
      <c r="C1522" t="s">
        <v>81</v>
      </c>
      <c r="D1522" t="s">
        <v>118</v>
      </c>
      <c r="E1522" t="s">
        <v>132</v>
      </c>
      <c r="F1522" t="s">
        <v>4651</v>
      </c>
      <c r="G1522" t="s">
        <v>148</v>
      </c>
      <c r="H1522" t="s">
        <v>135</v>
      </c>
      <c r="I1522" t="s">
        <v>136</v>
      </c>
      <c r="J1522" t="s">
        <v>137</v>
      </c>
      <c r="K1522" t="s">
        <v>138</v>
      </c>
      <c r="L1522" t="s">
        <v>4652</v>
      </c>
      <c r="M1522" t="s">
        <v>3912</v>
      </c>
      <c r="N1522">
        <v>2.04</v>
      </c>
      <c r="O1522">
        <v>0</v>
      </c>
      <c r="P1522">
        <v>1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0.36490461354256004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0.36490461354256004</v>
      </c>
    </row>
    <row r="1523" spans="1:31" x14ac:dyDescent="0.25">
      <c r="A1523">
        <v>2230717</v>
      </c>
      <c r="B1523">
        <v>1</v>
      </c>
      <c r="C1523" t="s">
        <v>81</v>
      </c>
      <c r="D1523" t="s">
        <v>123</v>
      </c>
      <c r="E1523" t="s">
        <v>161</v>
      </c>
      <c r="F1523" t="s">
        <v>4653</v>
      </c>
      <c r="G1523" t="s">
        <v>174</v>
      </c>
      <c r="H1523" t="s">
        <v>163</v>
      </c>
      <c r="I1523" t="s">
        <v>136</v>
      </c>
      <c r="J1523" t="s">
        <v>137</v>
      </c>
      <c r="K1523" t="s">
        <v>138</v>
      </c>
      <c r="L1523" t="s">
        <v>4654</v>
      </c>
      <c r="M1523" t="s">
        <v>4655</v>
      </c>
      <c r="N1523">
        <v>0.40527777700000001</v>
      </c>
      <c r="O1523">
        <v>7</v>
      </c>
      <c r="P1523">
        <v>584</v>
      </c>
      <c r="Q1523">
        <v>367</v>
      </c>
      <c r="R1523">
        <v>417</v>
      </c>
      <c r="S1523">
        <v>33</v>
      </c>
      <c r="T1523">
        <v>89</v>
      </c>
      <c r="U1523">
        <v>2</v>
      </c>
      <c r="V1523">
        <v>0</v>
      </c>
      <c r="W1523">
        <v>2.058287464037079</v>
      </c>
      <c r="X1523">
        <v>44.096170830395067</v>
      </c>
      <c r="Y1523">
        <v>125.46617968464012</v>
      </c>
      <c r="Z1523">
        <v>69.492208406290445</v>
      </c>
      <c r="AA1523">
        <v>33.311289366926822</v>
      </c>
      <c r="AB1523">
        <v>16.082997892210464</v>
      </c>
      <c r="AC1523">
        <v>149.49165283737378</v>
      </c>
      <c r="AD1523">
        <v>0</v>
      </c>
      <c r="AE1523">
        <v>439.99878648187382</v>
      </c>
    </row>
    <row r="1524" spans="1:31" x14ac:dyDescent="0.25">
      <c r="A1524">
        <v>2230053</v>
      </c>
      <c r="B1524">
        <v>1</v>
      </c>
      <c r="C1524" t="s">
        <v>80</v>
      </c>
      <c r="D1524" t="s">
        <v>104</v>
      </c>
      <c r="E1524" t="s">
        <v>177</v>
      </c>
      <c r="F1524" t="s">
        <v>4656</v>
      </c>
      <c r="G1524" t="s">
        <v>179</v>
      </c>
      <c r="H1524" t="s">
        <v>135</v>
      </c>
      <c r="I1524" t="s">
        <v>136</v>
      </c>
      <c r="J1524" t="s">
        <v>137</v>
      </c>
      <c r="K1524" t="s">
        <v>138</v>
      </c>
      <c r="L1524" t="s">
        <v>4657</v>
      </c>
      <c r="M1524" t="s">
        <v>4658</v>
      </c>
      <c r="N1524">
        <v>3.8891666659999999</v>
      </c>
      <c r="O1524">
        <v>0</v>
      </c>
      <c r="P1524">
        <v>91</v>
      </c>
      <c r="Q1524">
        <v>0</v>
      </c>
      <c r="R1524">
        <v>0</v>
      </c>
      <c r="S1524">
        <v>0</v>
      </c>
      <c r="T1524">
        <v>1</v>
      </c>
      <c r="U1524">
        <v>0</v>
      </c>
      <c r="V1524">
        <v>0</v>
      </c>
      <c r="W1524">
        <v>0</v>
      </c>
      <c r="X1524">
        <v>88.07465332405765</v>
      </c>
      <c r="Y1524">
        <v>0</v>
      </c>
      <c r="Z1524">
        <v>0</v>
      </c>
      <c r="AA1524">
        <v>0</v>
      </c>
      <c r="AB1524">
        <v>1.4501044758584298</v>
      </c>
      <c r="AC1524">
        <v>0</v>
      </c>
      <c r="AD1524">
        <v>0</v>
      </c>
      <c r="AE1524">
        <v>89.524757799916074</v>
      </c>
    </row>
    <row r="1525" spans="1:31" x14ac:dyDescent="0.25">
      <c r="A1525">
        <v>2231757</v>
      </c>
      <c r="B1525">
        <v>1</v>
      </c>
      <c r="C1525" t="s">
        <v>81</v>
      </c>
      <c r="D1525" t="s">
        <v>120</v>
      </c>
      <c r="E1525" t="s">
        <v>132</v>
      </c>
      <c r="F1525" t="s">
        <v>4659</v>
      </c>
      <c r="G1525" t="s">
        <v>148</v>
      </c>
      <c r="H1525" t="s">
        <v>135</v>
      </c>
      <c r="I1525" t="s">
        <v>136</v>
      </c>
      <c r="J1525" t="s">
        <v>137</v>
      </c>
      <c r="K1525" t="s">
        <v>138</v>
      </c>
      <c r="L1525" t="s">
        <v>4660</v>
      </c>
      <c r="M1525" t="s">
        <v>4661</v>
      </c>
      <c r="N1525">
        <v>1.6205555549999999</v>
      </c>
      <c r="O1525">
        <v>0</v>
      </c>
      <c r="P1525">
        <v>1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6.3556129444500009E-2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6.3556129444500009E-2</v>
      </c>
    </row>
    <row r="1526" spans="1:31" x14ac:dyDescent="0.25">
      <c r="A1526">
        <v>2231356</v>
      </c>
      <c r="B1526">
        <v>1</v>
      </c>
      <c r="C1526" t="s">
        <v>80</v>
      </c>
      <c r="D1526" t="s">
        <v>87</v>
      </c>
      <c r="E1526" t="s">
        <v>177</v>
      </c>
      <c r="F1526" t="s">
        <v>4662</v>
      </c>
      <c r="G1526" t="s">
        <v>1909</v>
      </c>
      <c r="H1526" t="s">
        <v>135</v>
      </c>
      <c r="I1526" t="s">
        <v>136</v>
      </c>
      <c r="J1526" t="s">
        <v>137</v>
      </c>
      <c r="K1526" t="s">
        <v>138</v>
      </c>
      <c r="L1526" t="s">
        <v>4663</v>
      </c>
      <c r="M1526" t="s">
        <v>4664</v>
      </c>
      <c r="N1526">
        <v>5.6872222219999999</v>
      </c>
      <c r="O1526">
        <v>0</v>
      </c>
      <c r="P1526">
        <v>48</v>
      </c>
      <c r="Q1526">
        <v>0</v>
      </c>
      <c r="R1526">
        <v>0</v>
      </c>
      <c r="S1526">
        <v>0</v>
      </c>
      <c r="T1526">
        <v>19</v>
      </c>
      <c r="U1526">
        <v>0</v>
      </c>
      <c r="V1526">
        <v>0</v>
      </c>
      <c r="W1526">
        <v>0</v>
      </c>
      <c r="X1526">
        <v>158.88863470462212</v>
      </c>
      <c r="Y1526">
        <v>0</v>
      </c>
      <c r="Z1526">
        <v>0</v>
      </c>
      <c r="AA1526">
        <v>0</v>
      </c>
      <c r="AB1526">
        <v>249.23957777563908</v>
      </c>
      <c r="AC1526">
        <v>0</v>
      </c>
      <c r="AD1526">
        <v>0</v>
      </c>
      <c r="AE1526">
        <v>408.1282124802612</v>
      </c>
    </row>
    <row r="1527" spans="1:31" x14ac:dyDescent="0.25">
      <c r="A1527">
        <v>2231379</v>
      </c>
      <c r="B1527">
        <v>1</v>
      </c>
      <c r="C1527" t="s">
        <v>80</v>
      </c>
      <c r="D1527" t="s">
        <v>100</v>
      </c>
      <c r="E1527" t="s">
        <v>132</v>
      </c>
      <c r="F1527" t="s">
        <v>4665</v>
      </c>
      <c r="G1527" t="s">
        <v>148</v>
      </c>
      <c r="H1527" t="s">
        <v>135</v>
      </c>
      <c r="I1527" t="s">
        <v>136</v>
      </c>
      <c r="J1527" t="s">
        <v>137</v>
      </c>
      <c r="K1527" t="s">
        <v>138</v>
      </c>
      <c r="L1527" t="s">
        <v>4666</v>
      </c>
      <c r="M1527" t="s">
        <v>4667</v>
      </c>
      <c r="N1527">
        <v>2.1577777770000002</v>
      </c>
      <c r="O1527">
        <v>0</v>
      </c>
      <c r="P1527">
        <v>0</v>
      </c>
      <c r="Q1527">
        <v>0</v>
      </c>
      <c r="R1527">
        <v>1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0.13413207791131554</v>
      </c>
      <c r="AA1527">
        <v>0</v>
      </c>
      <c r="AB1527">
        <v>0</v>
      </c>
      <c r="AC1527">
        <v>0</v>
      </c>
      <c r="AD1527">
        <v>0</v>
      </c>
      <c r="AE1527">
        <v>0.13413207791131554</v>
      </c>
    </row>
    <row r="1528" spans="1:31" x14ac:dyDescent="0.25">
      <c r="A1528">
        <v>2230861</v>
      </c>
      <c r="B1528">
        <v>1</v>
      </c>
      <c r="C1528" t="s">
        <v>81</v>
      </c>
      <c r="D1528" t="s">
        <v>119</v>
      </c>
      <c r="E1528" t="s">
        <v>161</v>
      </c>
      <c r="F1528" t="s">
        <v>4668</v>
      </c>
      <c r="G1528" t="s">
        <v>174</v>
      </c>
      <c r="H1528" t="s">
        <v>163</v>
      </c>
      <c r="I1528" t="s">
        <v>136</v>
      </c>
      <c r="J1528" t="s">
        <v>137</v>
      </c>
      <c r="K1528" t="s">
        <v>138</v>
      </c>
      <c r="L1528" t="s">
        <v>4669</v>
      </c>
      <c r="M1528" t="s">
        <v>4670</v>
      </c>
      <c r="N1528">
        <v>0.74111111100000004</v>
      </c>
      <c r="O1528">
        <v>0</v>
      </c>
      <c r="P1528">
        <v>981</v>
      </c>
      <c r="Q1528">
        <v>66</v>
      </c>
      <c r="R1528">
        <v>57</v>
      </c>
      <c r="S1528">
        <v>4</v>
      </c>
      <c r="T1528">
        <v>70</v>
      </c>
      <c r="U1528">
        <v>0</v>
      </c>
      <c r="V1528">
        <v>2</v>
      </c>
      <c r="W1528">
        <v>0</v>
      </c>
      <c r="X1528">
        <v>87.268032418303079</v>
      </c>
      <c r="Y1528">
        <v>35.461796784922157</v>
      </c>
      <c r="Z1528">
        <v>20.103416693574939</v>
      </c>
      <c r="AA1528">
        <v>6.5007824009412056</v>
      </c>
      <c r="AB1528">
        <v>15.310739188915695</v>
      </c>
      <c r="AC1528">
        <v>0</v>
      </c>
      <c r="AD1528">
        <v>4.9869187979945604</v>
      </c>
      <c r="AE1528">
        <v>169.63168628465164</v>
      </c>
    </row>
    <row r="1529" spans="1:31" x14ac:dyDescent="0.25">
      <c r="A1529">
        <v>2230801</v>
      </c>
      <c r="B1529">
        <v>1</v>
      </c>
      <c r="C1529" t="s">
        <v>81</v>
      </c>
      <c r="D1529" t="s">
        <v>118</v>
      </c>
      <c r="E1529" t="s">
        <v>194</v>
      </c>
      <c r="F1529" t="s">
        <v>4671</v>
      </c>
      <c r="G1529" t="s">
        <v>179</v>
      </c>
      <c r="H1529" t="s">
        <v>135</v>
      </c>
      <c r="I1529" t="s">
        <v>136</v>
      </c>
      <c r="J1529" t="s">
        <v>137</v>
      </c>
      <c r="K1529" t="s">
        <v>138</v>
      </c>
      <c r="L1529" t="s">
        <v>4672</v>
      </c>
      <c r="M1529" t="s">
        <v>4673</v>
      </c>
      <c r="N1529">
        <v>1.250555555</v>
      </c>
      <c r="O1529">
        <v>0</v>
      </c>
      <c r="P1529">
        <v>3</v>
      </c>
      <c r="Q1529">
        <v>0</v>
      </c>
      <c r="R1529">
        <v>0</v>
      </c>
      <c r="S1529">
        <v>0</v>
      </c>
      <c r="T1529">
        <v>1</v>
      </c>
      <c r="U1529">
        <v>0</v>
      </c>
      <c r="V1529">
        <v>0</v>
      </c>
      <c r="W1529">
        <v>0</v>
      </c>
      <c r="X1529">
        <v>1.1889668909993389</v>
      </c>
      <c r="Y1529">
        <v>0</v>
      </c>
      <c r="Z1529">
        <v>0</v>
      </c>
      <c r="AA1529">
        <v>0</v>
      </c>
      <c r="AB1529">
        <v>9.6472526902499998E-3</v>
      </c>
      <c r="AC1529">
        <v>0</v>
      </c>
      <c r="AD1529">
        <v>0</v>
      </c>
      <c r="AE1529">
        <v>1.198614143689589</v>
      </c>
    </row>
    <row r="1530" spans="1:31" x14ac:dyDescent="0.25">
      <c r="A1530">
        <v>2231588</v>
      </c>
      <c r="B1530">
        <v>1</v>
      </c>
      <c r="C1530" t="s">
        <v>81</v>
      </c>
      <c r="D1530" t="s">
        <v>113</v>
      </c>
      <c r="E1530" t="s">
        <v>194</v>
      </c>
      <c r="F1530" t="s">
        <v>4674</v>
      </c>
      <c r="G1530" t="s">
        <v>179</v>
      </c>
      <c r="H1530" t="s">
        <v>135</v>
      </c>
      <c r="I1530" t="s">
        <v>136</v>
      </c>
      <c r="J1530" t="s">
        <v>137</v>
      </c>
      <c r="K1530" t="s">
        <v>138</v>
      </c>
      <c r="L1530" t="s">
        <v>4675</v>
      </c>
      <c r="M1530" t="s">
        <v>4676</v>
      </c>
      <c r="N1530">
        <v>2.088055555</v>
      </c>
      <c r="O1530">
        <v>0</v>
      </c>
      <c r="P1530">
        <v>12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4.4715127090341635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4.4715127090341635</v>
      </c>
    </row>
    <row r="1531" spans="1:31" x14ac:dyDescent="0.25">
      <c r="A1531">
        <v>2231256</v>
      </c>
      <c r="B1531">
        <v>1</v>
      </c>
      <c r="C1531" t="s">
        <v>81</v>
      </c>
      <c r="D1531" t="s">
        <v>113</v>
      </c>
      <c r="E1531" t="s">
        <v>194</v>
      </c>
      <c r="F1531" t="s">
        <v>4677</v>
      </c>
      <c r="G1531" t="s">
        <v>143</v>
      </c>
      <c r="H1531" t="s">
        <v>135</v>
      </c>
      <c r="I1531" t="s">
        <v>136</v>
      </c>
      <c r="J1531" t="s">
        <v>137</v>
      </c>
      <c r="K1531" t="s">
        <v>144</v>
      </c>
      <c r="L1531" t="s">
        <v>4678</v>
      </c>
      <c r="M1531" t="s">
        <v>4679</v>
      </c>
      <c r="N1531">
        <v>7.7417072219999996</v>
      </c>
      <c r="O1531">
        <v>0</v>
      </c>
      <c r="P1531">
        <v>62</v>
      </c>
      <c r="Q1531">
        <v>0</v>
      </c>
      <c r="R1531">
        <v>0</v>
      </c>
      <c r="S1531">
        <v>0</v>
      </c>
      <c r="T1531">
        <v>2</v>
      </c>
      <c r="U1531">
        <v>0</v>
      </c>
      <c r="V1531">
        <v>0</v>
      </c>
      <c r="W1531">
        <v>0</v>
      </c>
      <c r="X1531">
        <v>112.61953329614981</v>
      </c>
      <c r="Y1531">
        <v>0</v>
      </c>
      <c r="Z1531">
        <v>0</v>
      </c>
      <c r="AA1531">
        <v>0</v>
      </c>
      <c r="AB1531">
        <v>2.1001490483524061</v>
      </c>
      <c r="AC1531">
        <v>0</v>
      </c>
      <c r="AD1531">
        <v>0</v>
      </c>
      <c r="AE1531">
        <v>114.71968234450222</v>
      </c>
    </row>
    <row r="1532" spans="1:31" x14ac:dyDescent="0.25">
      <c r="A1532">
        <v>2230901</v>
      </c>
      <c r="B1532">
        <v>1</v>
      </c>
      <c r="C1532" t="s">
        <v>80</v>
      </c>
      <c r="D1532" t="s">
        <v>103</v>
      </c>
      <c r="E1532" t="s">
        <v>182</v>
      </c>
      <c r="F1532" t="s">
        <v>4680</v>
      </c>
      <c r="G1532" t="s">
        <v>174</v>
      </c>
      <c r="H1532" t="s">
        <v>163</v>
      </c>
      <c r="I1532" t="s">
        <v>136</v>
      </c>
      <c r="J1532" t="s">
        <v>137</v>
      </c>
      <c r="K1532" t="s">
        <v>138</v>
      </c>
      <c r="L1532" t="s">
        <v>4681</v>
      </c>
      <c r="M1532" t="s">
        <v>4682</v>
      </c>
      <c r="N1532">
        <v>0.317222222</v>
      </c>
      <c r="O1532">
        <v>0</v>
      </c>
      <c r="P1532">
        <v>4742</v>
      </c>
      <c r="Q1532">
        <v>0</v>
      </c>
      <c r="R1532">
        <v>80</v>
      </c>
      <c r="S1532">
        <v>0</v>
      </c>
      <c r="T1532">
        <v>447</v>
      </c>
      <c r="U1532">
        <v>0</v>
      </c>
      <c r="V1532">
        <v>0</v>
      </c>
      <c r="W1532">
        <v>0</v>
      </c>
      <c r="X1532">
        <v>395.65202755429146</v>
      </c>
      <c r="Y1532">
        <v>0</v>
      </c>
      <c r="Z1532">
        <v>6.0784198530229974</v>
      </c>
      <c r="AA1532">
        <v>0</v>
      </c>
      <c r="AB1532">
        <v>74.731844333800481</v>
      </c>
      <c r="AC1532">
        <v>0</v>
      </c>
      <c r="AD1532">
        <v>0</v>
      </c>
      <c r="AE1532">
        <v>476.46229174111494</v>
      </c>
    </row>
    <row r="1533" spans="1:31" x14ac:dyDescent="0.25">
      <c r="A1533">
        <v>2231007</v>
      </c>
      <c r="B1533">
        <v>1</v>
      </c>
      <c r="C1533" t="s">
        <v>80</v>
      </c>
      <c r="D1533" t="s">
        <v>93</v>
      </c>
      <c r="E1533" t="s">
        <v>194</v>
      </c>
      <c r="F1533" t="s">
        <v>4683</v>
      </c>
      <c r="G1533" t="s">
        <v>179</v>
      </c>
      <c r="H1533" t="s">
        <v>135</v>
      </c>
      <c r="I1533" t="s">
        <v>136</v>
      </c>
      <c r="J1533" t="s">
        <v>137</v>
      </c>
      <c r="K1533" t="s">
        <v>138</v>
      </c>
      <c r="L1533" t="s">
        <v>4684</v>
      </c>
      <c r="M1533" t="s">
        <v>4685</v>
      </c>
      <c r="N1533">
        <v>1.160555555</v>
      </c>
      <c r="O1533">
        <v>0</v>
      </c>
      <c r="P1533">
        <v>5</v>
      </c>
      <c r="Q1533">
        <v>0</v>
      </c>
      <c r="R1533">
        <v>5</v>
      </c>
      <c r="S1533">
        <v>0</v>
      </c>
      <c r="T1533">
        <v>7</v>
      </c>
      <c r="U1533">
        <v>0</v>
      </c>
      <c r="V1533">
        <v>0</v>
      </c>
      <c r="W1533">
        <v>0</v>
      </c>
      <c r="X1533">
        <v>2.1021302413374454</v>
      </c>
      <c r="Y1533">
        <v>0</v>
      </c>
      <c r="Z1533">
        <v>2.08127446052442</v>
      </c>
      <c r="AA1533">
        <v>0</v>
      </c>
      <c r="AB1533">
        <v>7.7773919808962839</v>
      </c>
      <c r="AC1533">
        <v>0</v>
      </c>
      <c r="AD1533">
        <v>0</v>
      </c>
      <c r="AE1533">
        <v>11.960796682758151</v>
      </c>
    </row>
    <row r="1534" spans="1:31" x14ac:dyDescent="0.25">
      <c r="A1534">
        <v>2231548</v>
      </c>
      <c r="B1534">
        <v>1</v>
      </c>
      <c r="C1534" t="s">
        <v>80</v>
      </c>
      <c r="D1534" t="s">
        <v>94</v>
      </c>
      <c r="E1534" t="s">
        <v>182</v>
      </c>
      <c r="F1534" t="s">
        <v>4686</v>
      </c>
      <c r="G1534" t="s">
        <v>319</v>
      </c>
      <c r="H1534" t="s">
        <v>163</v>
      </c>
      <c r="I1534" t="s">
        <v>136</v>
      </c>
      <c r="J1534" t="s">
        <v>137</v>
      </c>
      <c r="K1534" t="s">
        <v>138</v>
      </c>
      <c r="L1534" t="s">
        <v>4687</v>
      </c>
      <c r="M1534" t="s">
        <v>4688</v>
      </c>
      <c r="N1534">
        <v>2.3036111109999999</v>
      </c>
      <c r="O1534">
        <v>0</v>
      </c>
      <c r="P1534">
        <v>134</v>
      </c>
      <c r="Q1534">
        <v>0</v>
      </c>
      <c r="R1534">
        <v>0</v>
      </c>
      <c r="S1534">
        <v>1</v>
      </c>
      <c r="T1534">
        <v>2</v>
      </c>
      <c r="U1534">
        <v>0</v>
      </c>
      <c r="V1534">
        <v>0</v>
      </c>
      <c r="W1534">
        <v>0</v>
      </c>
      <c r="X1534">
        <v>16.156087176282561</v>
      </c>
      <c r="Y1534">
        <v>0</v>
      </c>
      <c r="Z1534">
        <v>0</v>
      </c>
      <c r="AA1534">
        <v>3.2210335441811333</v>
      </c>
      <c r="AB1534">
        <v>2.4527278713155562E-3</v>
      </c>
      <c r="AC1534">
        <v>0</v>
      </c>
      <c r="AD1534">
        <v>0</v>
      </c>
      <c r="AE1534">
        <v>19.379573448335009</v>
      </c>
    </row>
    <row r="1535" spans="1:31" x14ac:dyDescent="0.25">
      <c r="A1535">
        <v>2231694</v>
      </c>
      <c r="B1535">
        <v>1</v>
      </c>
      <c r="C1535" t="s">
        <v>80</v>
      </c>
      <c r="D1535" t="s">
        <v>100</v>
      </c>
      <c r="E1535" t="s">
        <v>177</v>
      </c>
      <c r="F1535" t="s">
        <v>4689</v>
      </c>
      <c r="G1535" t="s">
        <v>235</v>
      </c>
      <c r="H1535" t="s">
        <v>135</v>
      </c>
      <c r="I1535" t="s">
        <v>136</v>
      </c>
      <c r="J1535" t="s">
        <v>137</v>
      </c>
      <c r="K1535" t="s">
        <v>138</v>
      </c>
      <c r="L1535" t="s">
        <v>4690</v>
      </c>
      <c r="M1535" t="s">
        <v>4691</v>
      </c>
      <c r="N1535">
        <v>4.5108333329999999</v>
      </c>
      <c r="O1535">
        <v>0</v>
      </c>
      <c r="P1535">
        <v>6</v>
      </c>
      <c r="Q1535">
        <v>0</v>
      </c>
      <c r="R1535">
        <v>0</v>
      </c>
      <c r="S1535">
        <v>0</v>
      </c>
      <c r="T1535">
        <v>3</v>
      </c>
      <c r="U1535">
        <v>0</v>
      </c>
      <c r="V1535">
        <v>0</v>
      </c>
      <c r="W1535">
        <v>0</v>
      </c>
      <c r="X1535">
        <v>7.4014816744125387</v>
      </c>
      <c r="Y1535">
        <v>0</v>
      </c>
      <c r="Z1535">
        <v>0</v>
      </c>
      <c r="AA1535">
        <v>0</v>
      </c>
      <c r="AB1535">
        <v>7.2670995220724741</v>
      </c>
      <c r="AC1535">
        <v>0</v>
      </c>
      <c r="AD1535">
        <v>0</v>
      </c>
      <c r="AE1535">
        <v>14.668581196485013</v>
      </c>
    </row>
    <row r="1536" spans="1:31" x14ac:dyDescent="0.25">
      <c r="A1536">
        <v>2231840</v>
      </c>
      <c r="B1536">
        <v>1</v>
      </c>
      <c r="C1536" t="s">
        <v>80</v>
      </c>
      <c r="D1536" t="s">
        <v>103</v>
      </c>
      <c r="E1536" t="s">
        <v>273</v>
      </c>
      <c r="F1536" t="s">
        <v>4692</v>
      </c>
      <c r="G1536" t="s">
        <v>174</v>
      </c>
      <c r="H1536" t="s">
        <v>163</v>
      </c>
      <c r="I1536" t="s">
        <v>136</v>
      </c>
      <c r="J1536" t="s">
        <v>137</v>
      </c>
      <c r="K1536" t="s">
        <v>138</v>
      </c>
      <c r="L1536" t="s">
        <v>4693</v>
      </c>
      <c r="M1536" t="s">
        <v>4694</v>
      </c>
      <c r="N1536">
        <v>2.5550000000000002</v>
      </c>
      <c r="O1536">
        <v>1</v>
      </c>
      <c r="P1536">
        <v>286</v>
      </c>
      <c r="Q1536">
        <v>18</v>
      </c>
      <c r="R1536">
        <v>108</v>
      </c>
      <c r="S1536">
        <v>9</v>
      </c>
      <c r="T1536">
        <v>45</v>
      </c>
      <c r="U1536">
        <v>4</v>
      </c>
      <c r="V1536">
        <v>0</v>
      </c>
      <c r="W1536">
        <v>4.8994904875623471</v>
      </c>
      <c r="X1536">
        <v>157.17620180998975</v>
      </c>
      <c r="Y1536">
        <v>475.31083037437674</v>
      </c>
      <c r="Z1536">
        <v>285.18779077145871</v>
      </c>
      <c r="AA1536">
        <v>940.80801770814526</v>
      </c>
      <c r="AB1536">
        <v>52.815006543391569</v>
      </c>
      <c r="AC1536">
        <v>61.155093582295073</v>
      </c>
      <c r="AD1536">
        <v>0</v>
      </c>
      <c r="AE1536">
        <v>1977.3524312772192</v>
      </c>
    </row>
    <row r="1537" spans="1:31" x14ac:dyDescent="0.25">
      <c r="A1537">
        <v>2231130</v>
      </c>
      <c r="B1537">
        <v>1</v>
      </c>
      <c r="C1537" t="s">
        <v>81</v>
      </c>
      <c r="D1537" t="s">
        <v>113</v>
      </c>
      <c r="E1537" t="s">
        <v>141</v>
      </c>
      <c r="F1537" t="s">
        <v>4695</v>
      </c>
      <c r="G1537" t="s">
        <v>187</v>
      </c>
      <c r="H1537" t="s">
        <v>135</v>
      </c>
      <c r="I1537" t="s">
        <v>136</v>
      </c>
      <c r="J1537" t="s">
        <v>137</v>
      </c>
      <c r="K1537" t="s">
        <v>138</v>
      </c>
      <c r="L1537" t="s">
        <v>4696</v>
      </c>
      <c r="M1537" t="s">
        <v>4697</v>
      </c>
      <c r="N1537">
        <v>5.3191666660000001</v>
      </c>
      <c r="O1537">
        <v>0</v>
      </c>
      <c r="P1537">
        <v>134</v>
      </c>
      <c r="Q1537">
        <v>0</v>
      </c>
      <c r="R1537">
        <v>6</v>
      </c>
      <c r="S1537">
        <v>0</v>
      </c>
      <c r="T1537">
        <v>6</v>
      </c>
      <c r="U1537">
        <v>0</v>
      </c>
      <c r="V1537">
        <v>0</v>
      </c>
      <c r="W1537">
        <v>0</v>
      </c>
      <c r="X1537">
        <v>115.16196926441484</v>
      </c>
      <c r="Y1537">
        <v>0</v>
      </c>
      <c r="Z1537">
        <v>3.1243882734846604</v>
      </c>
      <c r="AA1537">
        <v>0</v>
      </c>
      <c r="AB1537">
        <v>8.17199718432874</v>
      </c>
      <c r="AC1537">
        <v>0</v>
      </c>
      <c r="AD1537">
        <v>0</v>
      </c>
      <c r="AE1537">
        <v>126.45835472222824</v>
      </c>
    </row>
    <row r="1538" spans="1:31" x14ac:dyDescent="0.25">
      <c r="A1538">
        <v>2231794</v>
      </c>
      <c r="B1538">
        <v>1</v>
      </c>
      <c r="C1538" t="s">
        <v>80</v>
      </c>
      <c r="D1538" t="s">
        <v>99</v>
      </c>
      <c r="E1538" t="s">
        <v>132</v>
      </c>
      <c r="F1538" t="s">
        <v>4698</v>
      </c>
      <c r="G1538" t="s">
        <v>148</v>
      </c>
      <c r="H1538" t="s">
        <v>135</v>
      </c>
      <c r="I1538" t="s">
        <v>136</v>
      </c>
      <c r="J1538" t="s">
        <v>137</v>
      </c>
      <c r="K1538" t="s">
        <v>138</v>
      </c>
      <c r="L1538" t="s">
        <v>4699</v>
      </c>
      <c r="M1538" t="s">
        <v>4700</v>
      </c>
      <c r="N1538">
        <v>3.9472222220000002</v>
      </c>
      <c r="O1538">
        <v>0</v>
      </c>
      <c r="P1538">
        <v>1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0.34283610254251562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0.34283610254251562</v>
      </c>
    </row>
    <row r="1539" spans="1:31" x14ac:dyDescent="0.25">
      <c r="A1539">
        <v>2231628</v>
      </c>
      <c r="B1539">
        <v>1</v>
      </c>
      <c r="C1539" t="s">
        <v>80</v>
      </c>
      <c r="D1539" t="s">
        <v>105</v>
      </c>
      <c r="E1539" t="s">
        <v>132</v>
      </c>
      <c r="F1539" t="s">
        <v>4701</v>
      </c>
      <c r="G1539" t="s">
        <v>170</v>
      </c>
      <c r="H1539" t="s">
        <v>135</v>
      </c>
      <c r="I1539" t="s">
        <v>136</v>
      </c>
      <c r="J1539" t="s">
        <v>137</v>
      </c>
      <c r="K1539" t="s">
        <v>138</v>
      </c>
      <c r="L1539" t="s">
        <v>4702</v>
      </c>
      <c r="M1539" t="s">
        <v>4703</v>
      </c>
      <c r="N1539">
        <v>3.6105555549999999</v>
      </c>
      <c r="O1539">
        <v>0</v>
      </c>
      <c r="P1539">
        <v>5</v>
      </c>
      <c r="Q1539">
        <v>0</v>
      </c>
      <c r="R1539">
        <v>0</v>
      </c>
      <c r="S1539">
        <v>0</v>
      </c>
      <c r="T1539">
        <v>1</v>
      </c>
      <c r="U1539">
        <v>0</v>
      </c>
      <c r="V1539">
        <v>0</v>
      </c>
      <c r="W1539">
        <v>0</v>
      </c>
      <c r="X1539">
        <v>5.9602980727255312</v>
      </c>
      <c r="Y1539">
        <v>0</v>
      </c>
      <c r="Z1539">
        <v>0</v>
      </c>
      <c r="AA1539">
        <v>0</v>
      </c>
      <c r="AB1539">
        <v>0.27717299566133335</v>
      </c>
      <c r="AC1539">
        <v>0</v>
      </c>
      <c r="AD1539">
        <v>0</v>
      </c>
      <c r="AE1539">
        <v>6.2374710683868644</v>
      </c>
    </row>
    <row r="1540" spans="1:31" x14ac:dyDescent="0.25">
      <c r="A1540">
        <v>2231608</v>
      </c>
      <c r="B1540">
        <v>1</v>
      </c>
      <c r="C1540" t="s">
        <v>80</v>
      </c>
      <c r="D1540" t="s">
        <v>88</v>
      </c>
      <c r="E1540" t="s">
        <v>132</v>
      </c>
      <c r="F1540" t="s">
        <v>4704</v>
      </c>
      <c r="G1540" t="s">
        <v>134</v>
      </c>
      <c r="H1540" t="s">
        <v>135</v>
      </c>
      <c r="I1540" t="s">
        <v>136</v>
      </c>
      <c r="J1540" t="s">
        <v>137</v>
      </c>
      <c r="K1540" t="s">
        <v>138</v>
      </c>
      <c r="L1540" t="s">
        <v>4705</v>
      </c>
      <c r="M1540" t="s">
        <v>4706</v>
      </c>
      <c r="N1540">
        <v>5.0175000000000001</v>
      </c>
      <c r="O1540">
        <v>0</v>
      </c>
      <c r="P1540">
        <v>1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2.7728286094912828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2.7728286094912828</v>
      </c>
    </row>
    <row r="1541" spans="1:31" x14ac:dyDescent="0.25">
      <c r="A1541">
        <v>2231087</v>
      </c>
      <c r="B1541">
        <v>1</v>
      </c>
      <c r="C1541" t="s">
        <v>80</v>
      </c>
      <c r="D1541" t="s">
        <v>92</v>
      </c>
      <c r="E1541" t="s">
        <v>161</v>
      </c>
      <c r="F1541" t="s">
        <v>4707</v>
      </c>
      <c r="G1541" t="s">
        <v>3430</v>
      </c>
      <c r="H1541" t="s">
        <v>163</v>
      </c>
      <c r="I1541" t="s">
        <v>136</v>
      </c>
      <c r="J1541" t="s">
        <v>137</v>
      </c>
      <c r="K1541" t="s">
        <v>138</v>
      </c>
      <c r="L1541" t="s">
        <v>4708</v>
      </c>
      <c r="M1541" t="s">
        <v>4709</v>
      </c>
      <c r="N1541">
        <v>5.2525000000000004</v>
      </c>
      <c r="O1541">
        <v>0</v>
      </c>
      <c r="P1541">
        <v>86</v>
      </c>
      <c r="Q1541">
        <v>0</v>
      </c>
      <c r="R1541">
        <v>1</v>
      </c>
      <c r="S1541">
        <v>0</v>
      </c>
      <c r="T1541">
        <v>15</v>
      </c>
      <c r="U1541">
        <v>0</v>
      </c>
      <c r="V1541">
        <v>0</v>
      </c>
      <c r="W1541">
        <v>0</v>
      </c>
      <c r="X1541">
        <v>141.14494862685652</v>
      </c>
      <c r="Y1541">
        <v>0</v>
      </c>
      <c r="Z1541">
        <v>7.1502823560000002E-5</v>
      </c>
      <c r="AA1541">
        <v>0</v>
      </c>
      <c r="AB1541">
        <v>78.80348228046573</v>
      </c>
      <c r="AC1541">
        <v>0</v>
      </c>
      <c r="AD1541">
        <v>0</v>
      </c>
      <c r="AE1541">
        <v>219.94850241014581</v>
      </c>
    </row>
    <row r="1542" spans="1:31" x14ac:dyDescent="0.25">
      <c r="A1542">
        <v>2231528</v>
      </c>
      <c r="B1542">
        <v>1</v>
      </c>
      <c r="C1542" t="s">
        <v>80</v>
      </c>
      <c r="D1542" t="s">
        <v>100</v>
      </c>
      <c r="E1542" t="s">
        <v>182</v>
      </c>
      <c r="F1542" t="s">
        <v>4710</v>
      </c>
      <c r="G1542" t="s">
        <v>1547</v>
      </c>
      <c r="H1542" t="s">
        <v>163</v>
      </c>
      <c r="I1542" t="s">
        <v>136</v>
      </c>
      <c r="J1542" t="s">
        <v>137</v>
      </c>
      <c r="K1542" t="s">
        <v>138</v>
      </c>
      <c r="L1542" t="s">
        <v>4711</v>
      </c>
      <c r="M1542" t="s">
        <v>4712</v>
      </c>
      <c r="N1542">
        <v>7.238611111</v>
      </c>
      <c r="O1542">
        <v>0</v>
      </c>
      <c r="P1542">
        <v>91</v>
      </c>
      <c r="Q1542">
        <v>0</v>
      </c>
      <c r="R1542">
        <v>3</v>
      </c>
      <c r="S1542">
        <v>0</v>
      </c>
      <c r="T1542">
        <v>7</v>
      </c>
      <c r="U1542">
        <v>0</v>
      </c>
      <c r="V1542">
        <v>0</v>
      </c>
      <c r="W1542">
        <v>0</v>
      </c>
      <c r="X1542">
        <v>191.97759907677593</v>
      </c>
      <c r="Y1542">
        <v>0</v>
      </c>
      <c r="Z1542">
        <v>24.631153996329509</v>
      </c>
      <c r="AA1542">
        <v>0</v>
      </c>
      <c r="AB1542">
        <v>16.171042205007485</v>
      </c>
      <c r="AC1542">
        <v>0</v>
      </c>
      <c r="AD1542">
        <v>0</v>
      </c>
      <c r="AE1542">
        <v>232.77979527811294</v>
      </c>
    </row>
    <row r="1543" spans="1:31" x14ac:dyDescent="0.25">
      <c r="A1543">
        <v>2230838</v>
      </c>
      <c r="B1543">
        <v>1</v>
      </c>
      <c r="C1543" t="s">
        <v>80</v>
      </c>
      <c r="D1543" t="s">
        <v>97</v>
      </c>
      <c r="E1543" t="s">
        <v>132</v>
      </c>
      <c r="F1543" t="s">
        <v>4713</v>
      </c>
      <c r="G1543" t="s">
        <v>170</v>
      </c>
      <c r="H1543" t="s">
        <v>135</v>
      </c>
      <c r="I1543" t="s">
        <v>136</v>
      </c>
      <c r="J1543" t="s">
        <v>137</v>
      </c>
      <c r="K1543" t="s">
        <v>138</v>
      </c>
      <c r="L1543" t="s">
        <v>4714</v>
      </c>
      <c r="M1543" t="s">
        <v>4715</v>
      </c>
      <c r="N1543">
        <v>4.5641666660000002</v>
      </c>
      <c r="O1543">
        <v>0</v>
      </c>
      <c r="P1543">
        <v>1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0.43138769719904441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0.43138769719904441</v>
      </c>
    </row>
    <row r="1544" spans="1:31" x14ac:dyDescent="0.25">
      <c r="A1544">
        <v>2230924</v>
      </c>
      <c r="B1544">
        <v>1</v>
      </c>
      <c r="C1544" t="s">
        <v>80</v>
      </c>
      <c r="D1544" t="s">
        <v>94</v>
      </c>
      <c r="E1544" t="s">
        <v>141</v>
      </c>
      <c r="F1544" t="s">
        <v>4716</v>
      </c>
      <c r="G1544" t="s">
        <v>187</v>
      </c>
      <c r="H1544" t="s">
        <v>135</v>
      </c>
      <c r="I1544" t="s">
        <v>136</v>
      </c>
      <c r="J1544" t="s">
        <v>137</v>
      </c>
      <c r="K1544" t="s">
        <v>138</v>
      </c>
      <c r="L1544" t="s">
        <v>4717</v>
      </c>
      <c r="M1544" t="s">
        <v>4718</v>
      </c>
      <c r="N1544">
        <v>1.8047222220000001</v>
      </c>
      <c r="O1544">
        <v>0</v>
      </c>
      <c r="P1544">
        <v>383</v>
      </c>
      <c r="Q1544">
        <v>0</v>
      </c>
      <c r="R1544">
        <v>0</v>
      </c>
      <c r="S1544">
        <v>0</v>
      </c>
      <c r="T1544">
        <v>6</v>
      </c>
      <c r="U1544">
        <v>0</v>
      </c>
      <c r="V1544">
        <v>0</v>
      </c>
      <c r="W1544">
        <v>0</v>
      </c>
      <c r="X1544">
        <v>154.56795365716502</v>
      </c>
      <c r="Y1544">
        <v>0</v>
      </c>
      <c r="Z1544">
        <v>0</v>
      </c>
      <c r="AA1544">
        <v>0</v>
      </c>
      <c r="AB1544">
        <v>74.943162634837734</v>
      </c>
      <c r="AC1544">
        <v>0</v>
      </c>
      <c r="AD1544">
        <v>0</v>
      </c>
      <c r="AE1544">
        <v>229.51111629200275</v>
      </c>
    </row>
    <row r="1545" spans="1:31" x14ac:dyDescent="0.25">
      <c r="A1545">
        <v>2231820</v>
      </c>
      <c r="B1545">
        <v>1</v>
      </c>
      <c r="C1545" t="s">
        <v>80</v>
      </c>
      <c r="D1545" t="s">
        <v>110</v>
      </c>
      <c r="E1545" t="s">
        <v>132</v>
      </c>
      <c r="F1545" t="s">
        <v>4719</v>
      </c>
      <c r="G1545" t="s">
        <v>148</v>
      </c>
      <c r="H1545" t="s">
        <v>135</v>
      </c>
      <c r="I1545" t="s">
        <v>136</v>
      </c>
      <c r="J1545" t="s">
        <v>137</v>
      </c>
      <c r="K1545" t="s">
        <v>138</v>
      </c>
      <c r="L1545" t="s">
        <v>4720</v>
      </c>
      <c r="M1545" t="s">
        <v>4721</v>
      </c>
      <c r="N1545">
        <v>3.8277777770000001</v>
      </c>
      <c r="O1545">
        <v>0</v>
      </c>
      <c r="P1545">
        <v>5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2.5556410859910703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2.5556410859910703</v>
      </c>
    </row>
    <row r="1546" spans="1:31" x14ac:dyDescent="0.25">
      <c r="A1546">
        <v>2231671</v>
      </c>
      <c r="B1546">
        <v>1</v>
      </c>
      <c r="C1546" t="s">
        <v>80</v>
      </c>
      <c r="D1546" t="s">
        <v>92</v>
      </c>
      <c r="E1546" t="s">
        <v>182</v>
      </c>
      <c r="F1546" t="s">
        <v>4722</v>
      </c>
      <c r="G1546" t="s">
        <v>319</v>
      </c>
      <c r="H1546" t="s">
        <v>163</v>
      </c>
      <c r="I1546" t="s">
        <v>136</v>
      </c>
      <c r="J1546" t="s">
        <v>137</v>
      </c>
      <c r="K1546" t="s">
        <v>138</v>
      </c>
      <c r="L1546" t="s">
        <v>4723</v>
      </c>
      <c r="M1546" t="s">
        <v>4724</v>
      </c>
      <c r="N1546">
        <v>1.294444444</v>
      </c>
      <c r="O1546">
        <v>0</v>
      </c>
      <c r="P1546">
        <v>402</v>
      </c>
      <c r="Q1546">
        <v>7</v>
      </c>
      <c r="R1546">
        <v>336</v>
      </c>
      <c r="S1546">
        <v>5</v>
      </c>
      <c r="T1546">
        <v>84</v>
      </c>
      <c r="U1546">
        <v>1</v>
      </c>
      <c r="V1546">
        <v>0</v>
      </c>
      <c r="W1546">
        <v>0</v>
      </c>
      <c r="X1546">
        <v>219.01951731240774</v>
      </c>
      <c r="Y1546">
        <v>8.0898510015870162</v>
      </c>
      <c r="Z1546">
        <v>253.79415158884029</v>
      </c>
      <c r="AA1546">
        <v>13.827932221020831</v>
      </c>
      <c r="AB1546">
        <v>123.65909826620447</v>
      </c>
      <c r="AC1546">
        <v>120.0125536025577</v>
      </c>
      <c r="AD1546">
        <v>0</v>
      </c>
      <c r="AE1546">
        <v>738.40310399261796</v>
      </c>
    </row>
    <row r="1547" spans="1:31" x14ac:dyDescent="0.25">
      <c r="A1547">
        <v>2231173</v>
      </c>
      <c r="B1547">
        <v>1</v>
      </c>
      <c r="C1547" t="s">
        <v>80</v>
      </c>
      <c r="D1547" t="s">
        <v>96</v>
      </c>
      <c r="E1547" t="s">
        <v>182</v>
      </c>
      <c r="F1547" t="s">
        <v>4725</v>
      </c>
      <c r="G1547" t="s">
        <v>319</v>
      </c>
      <c r="H1547" t="s">
        <v>163</v>
      </c>
      <c r="I1547" t="s">
        <v>136</v>
      </c>
      <c r="J1547" t="s">
        <v>137</v>
      </c>
      <c r="K1547" t="s">
        <v>138</v>
      </c>
      <c r="L1547" t="s">
        <v>4726</v>
      </c>
      <c r="M1547" t="s">
        <v>4727</v>
      </c>
      <c r="N1547">
        <v>9.2608333330000008</v>
      </c>
      <c r="O1547">
        <v>0</v>
      </c>
      <c r="P1547">
        <v>39</v>
      </c>
      <c r="Q1547">
        <v>0</v>
      </c>
      <c r="R1547">
        <v>0</v>
      </c>
      <c r="S1547">
        <v>0</v>
      </c>
      <c r="T1547">
        <v>1</v>
      </c>
      <c r="U1547">
        <v>0</v>
      </c>
      <c r="V1547">
        <v>0</v>
      </c>
      <c r="W1547">
        <v>0</v>
      </c>
      <c r="X1547">
        <v>79.652926446335812</v>
      </c>
      <c r="Y1547">
        <v>0</v>
      </c>
      <c r="Z1547">
        <v>0</v>
      </c>
      <c r="AA1547">
        <v>0</v>
      </c>
      <c r="AB1547">
        <v>39.865366131273717</v>
      </c>
      <c r="AC1547">
        <v>0</v>
      </c>
      <c r="AD1547">
        <v>0</v>
      </c>
      <c r="AE1547">
        <v>119.51829257760953</v>
      </c>
    </row>
    <row r="1548" spans="1:31" x14ac:dyDescent="0.25">
      <c r="A1548">
        <v>2230881</v>
      </c>
      <c r="B1548">
        <v>1</v>
      </c>
      <c r="C1548" t="s">
        <v>80</v>
      </c>
      <c r="D1548" t="s">
        <v>96</v>
      </c>
      <c r="E1548" t="s">
        <v>177</v>
      </c>
      <c r="F1548" t="s">
        <v>4728</v>
      </c>
      <c r="G1548" t="s">
        <v>179</v>
      </c>
      <c r="H1548" t="s">
        <v>135</v>
      </c>
      <c r="I1548" t="s">
        <v>136</v>
      </c>
      <c r="J1548" t="s">
        <v>137</v>
      </c>
      <c r="K1548" t="s">
        <v>138</v>
      </c>
      <c r="L1548" t="s">
        <v>4729</v>
      </c>
      <c r="M1548" t="s">
        <v>4730</v>
      </c>
      <c r="N1548">
        <v>0.82250000000000001</v>
      </c>
      <c r="O1548">
        <v>0</v>
      </c>
      <c r="P1548">
        <v>5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10.957700823777957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10.957700823777957</v>
      </c>
    </row>
    <row r="1549" spans="1:31" x14ac:dyDescent="0.25">
      <c r="A1549">
        <v>2231568</v>
      </c>
      <c r="B1549">
        <v>1</v>
      </c>
      <c r="C1549" t="s">
        <v>80</v>
      </c>
      <c r="D1549" t="s">
        <v>94</v>
      </c>
      <c r="E1549" t="s">
        <v>182</v>
      </c>
      <c r="F1549" t="s">
        <v>4731</v>
      </c>
      <c r="G1549" t="s">
        <v>1027</v>
      </c>
      <c r="H1549" t="s">
        <v>163</v>
      </c>
      <c r="I1549" t="s">
        <v>136</v>
      </c>
      <c r="J1549" t="s">
        <v>137</v>
      </c>
      <c r="K1549" t="s">
        <v>138</v>
      </c>
      <c r="L1549" t="s">
        <v>4732</v>
      </c>
      <c r="M1549" t="s">
        <v>4733</v>
      </c>
      <c r="N1549">
        <v>7.0413888880000002</v>
      </c>
      <c r="O1549">
        <v>0</v>
      </c>
      <c r="P1549">
        <v>0</v>
      </c>
      <c r="Q1549">
        <v>0</v>
      </c>
      <c r="R1549">
        <v>5</v>
      </c>
      <c r="S1549">
        <v>0</v>
      </c>
      <c r="T1549">
        <v>1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10.004605341905277</v>
      </c>
      <c r="AA1549">
        <v>0</v>
      </c>
      <c r="AB1549">
        <v>8.0877332866540286</v>
      </c>
      <c r="AC1549">
        <v>0</v>
      </c>
      <c r="AD1549">
        <v>0</v>
      </c>
      <c r="AE1549">
        <v>18.092338628559304</v>
      </c>
    </row>
    <row r="1550" spans="1:31" x14ac:dyDescent="0.25">
      <c r="A1550">
        <v>2231591</v>
      </c>
      <c r="B1550">
        <v>1</v>
      </c>
      <c r="C1550" t="s">
        <v>80</v>
      </c>
      <c r="D1550" t="s">
        <v>96</v>
      </c>
      <c r="E1550" t="s">
        <v>132</v>
      </c>
      <c r="F1550" t="s">
        <v>4734</v>
      </c>
      <c r="G1550" t="s">
        <v>170</v>
      </c>
      <c r="H1550" t="s">
        <v>135</v>
      </c>
      <c r="I1550" t="s">
        <v>136</v>
      </c>
      <c r="J1550" t="s">
        <v>137</v>
      </c>
      <c r="K1550" t="s">
        <v>138</v>
      </c>
      <c r="L1550" t="s">
        <v>4735</v>
      </c>
      <c r="M1550" t="s">
        <v>4736</v>
      </c>
      <c r="N1550">
        <v>7.1916666659999997</v>
      </c>
      <c r="O1550">
        <v>0</v>
      </c>
      <c r="P1550">
        <v>1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0.95265659543156667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0.95265659543156667</v>
      </c>
    </row>
    <row r="1551" spans="1:31" x14ac:dyDescent="0.25">
      <c r="A1551">
        <v>2231067</v>
      </c>
      <c r="B1551">
        <v>1</v>
      </c>
      <c r="C1551" t="s">
        <v>81</v>
      </c>
      <c r="D1551" t="s">
        <v>118</v>
      </c>
      <c r="E1551" t="s">
        <v>194</v>
      </c>
      <c r="F1551" t="s">
        <v>4737</v>
      </c>
      <c r="G1551" t="s">
        <v>390</v>
      </c>
      <c r="H1551" t="s">
        <v>135</v>
      </c>
      <c r="I1551" t="s">
        <v>136</v>
      </c>
      <c r="J1551" t="s">
        <v>137</v>
      </c>
      <c r="K1551" t="s">
        <v>138</v>
      </c>
      <c r="L1551" t="s">
        <v>4738</v>
      </c>
      <c r="M1551" t="s">
        <v>4739</v>
      </c>
      <c r="N1551">
        <v>0.83</v>
      </c>
      <c r="O1551">
        <v>0</v>
      </c>
      <c r="P1551">
        <v>185</v>
      </c>
      <c r="Q1551">
        <v>0</v>
      </c>
      <c r="R1551">
        <v>0</v>
      </c>
      <c r="S1551">
        <v>0</v>
      </c>
      <c r="T1551">
        <v>7</v>
      </c>
      <c r="U1551">
        <v>0</v>
      </c>
      <c r="V1551">
        <v>0</v>
      </c>
      <c r="W1551">
        <v>0</v>
      </c>
      <c r="X1551">
        <v>45.761979035374452</v>
      </c>
      <c r="Y1551">
        <v>0</v>
      </c>
      <c r="Z1551">
        <v>0</v>
      </c>
      <c r="AA1551">
        <v>0</v>
      </c>
      <c r="AB1551">
        <v>3.8515070445555204</v>
      </c>
      <c r="AC1551">
        <v>0</v>
      </c>
      <c r="AD1551">
        <v>0</v>
      </c>
      <c r="AE1551">
        <v>49.61348607992997</v>
      </c>
    </row>
    <row r="1552" spans="1:31" x14ac:dyDescent="0.25">
      <c r="A1552">
        <v>2231731</v>
      </c>
      <c r="B1552">
        <v>1</v>
      </c>
      <c r="C1552" t="s">
        <v>80</v>
      </c>
      <c r="D1552" t="s">
        <v>91</v>
      </c>
      <c r="E1552" t="s">
        <v>194</v>
      </c>
      <c r="F1552" t="s">
        <v>4740</v>
      </c>
      <c r="G1552" t="s">
        <v>472</v>
      </c>
      <c r="H1552" t="s">
        <v>135</v>
      </c>
      <c r="I1552" t="s">
        <v>136</v>
      </c>
      <c r="J1552" t="s">
        <v>137</v>
      </c>
      <c r="K1552" t="s">
        <v>138</v>
      </c>
      <c r="L1552" t="s">
        <v>4741</v>
      </c>
      <c r="M1552" t="s">
        <v>4742</v>
      </c>
      <c r="N1552">
        <v>0.88777777700000005</v>
      </c>
      <c r="O1552">
        <v>0</v>
      </c>
      <c r="P1552">
        <v>41</v>
      </c>
      <c r="Q1552">
        <v>0</v>
      </c>
      <c r="R1552">
        <v>0</v>
      </c>
      <c r="S1552">
        <v>0</v>
      </c>
      <c r="T1552">
        <v>2</v>
      </c>
      <c r="U1552">
        <v>0</v>
      </c>
      <c r="V1552">
        <v>0</v>
      </c>
      <c r="W1552">
        <v>0</v>
      </c>
      <c r="X1552">
        <v>12.008261207994211</v>
      </c>
      <c r="Y1552">
        <v>0</v>
      </c>
      <c r="Z1552">
        <v>0</v>
      </c>
      <c r="AA1552">
        <v>0</v>
      </c>
      <c r="AB1552">
        <v>2.8791177010197781E-2</v>
      </c>
      <c r="AC1552">
        <v>0</v>
      </c>
      <c r="AD1552">
        <v>0</v>
      </c>
      <c r="AE1552">
        <v>12.03705238500441</v>
      </c>
    </row>
    <row r="1553" spans="1:31" x14ac:dyDescent="0.25">
      <c r="A1553">
        <v>2231044</v>
      </c>
      <c r="B1553">
        <v>1</v>
      </c>
      <c r="C1553" t="s">
        <v>80</v>
      </c>
      <c r="D1553" t="s">
        <v>96</v>
      </c>
      <c r="E1553" t="s">
        <v>194</v>
      </c>
      <c r="F1553" t="s">
        <v>4743</v>
      </c>
      <c r="G1553" t="s">
        <v>179</v>
      </c>
      <c r="H1553" t="s">
        <v>135</v>
      </c>
      <c r="I1553" t="s">
        <v>136</v>
      </c>
      <c r="J1553" t="s">
        <v>137</v>
      </c>
      <c r="K1553" t="s">
        <v>138</v>
      </c>
      <c r="L1553" t="s">
        <v>4744</v>
      </c>
      <c r="M1553" t="s">
        <v>4745</v>
      </c>
      <c r="N1553">
        <v>4.5466666660000001</v>
      </c>
      <c r="O1553">
        <v>0</v>
      </c>
      <c r="P1553">
        <v>2</v>
      </c>
      <c r="Q1553">
        <v>0</v>
      </c>
      <c r="R1553">
        <v>0</v>
      </c>
      <c r="S1553">
        <v>0</v>
      </c>
      <c r="T1553">
        <v>7</v>
      </c>
      <c r="U1553">
        <v>0</v>
      </c>
      <c r="V1553">
        <v>0</v>
      </c>
      <c r="W1553">
        <v>0</v>
      </c>
      <c r="X1553">
        <v>14.132714321539257</v>
      </c>
      <c r="Y1553">
        <v>0</v>
      </c>
      <c r="Z1553">
        <v>0</v>
      </c>
      <c r="AA1553">
        <v>0</v>
      </c>
      <c r="AB1553">
        <v>83.056401161233111</v>
      </c>
      <c r="AC1553">
        <v>0</v>
      </c>
      <c r="AD1553">
        <v>0</v>
      </c>
      <c r="AE1553">
        <v>97.189115482772365</v>
      </c>
    </row>
    <row r="1554" spans="1:31" x14ac:dyDescent="0.25">
      <c r="A1554">
        <v>2231382</v>
      </c>
      <c r="B1554">
        <v>1</v>
      </c>
      <c r="C1554" t="s">
        <v>80</v>
      </c>
      <c r="D1554" t="s">
        <v>110</v>
      </c>
      <c r="E1554" t="s">
        <v>132</v>
      </c>
      <c r="F1554" t="s">
        <v>4746</v>
      </c>
      <c r="G1554" t="s">
        <v>148</v>
      </c>
      <c r="H1554" t="s">
        <v>135</v>
      </c>
      <c r="I1554" t="s">
        <v>136</v>
      </c>
      <c r="J1554" t="s">
        <v>137</v>
      </c>
      <c r="K1554" t="s">
        <v>138</v>
      </c>
      <c r="L1554" t="s">
        <v>4747</v>
      </c>
      <c r="M1554" t="s">
        <v>4748</v>
      </c>
      <c r="N1554">
        <v>7.1280555550000004</v>
      </c>
      <c r="O1554">
        <v>0</v>
      </c>
      <c r="P1554">
        <v>2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1.4469069299828736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1.4469069299828736</v>
      </c>
    </row>
    <row r="1555" spans="1:31" x14ac:dyDescent="0.25">
      <c r="A1555">
        <v>2231113</v>
      </c>
      <c r="B1555">
        <v>1</v>
      </c>
      <c r="C1555" t="s">
        <v>80</v>
      </c>
      <c r="D1555" t="s">
        <v>94</v>
      </c>
      <c r="E1555" t="s">
        <v>141</v>
      </c>
      <c r="F1555" t="s">
        <v>4716</v>
      </c>
      <c r="G1555" t="s">
        <v>187</v>
      </c>
      <c r="H1555" t="s">
        <v>135</v>
      </c>
      <c r="I1555" t="s">
        <v>136</v>
      </c>
      <c r="J1555" t="s">
        <v>137</v>
      </c>
      <c r="K1555" t="s">
        <v>138</v>
      </c>
      <c r="L1555" t="s">
        <v>4749</v>
      </c>
      <c r="M1555" t="s">
        <v>4750</v>
      </c>
      <c r="N1555">
        <v>0.94444444400000005</v>
      </c>
      <c r="O1555">
        <v>0</v>
      </c>
      <c r="P1555">
        <v>383</v>
      </c>
      <c r="Q1555">
        <v>0</v>
      </c>
      <c r="R1555">
        <v>0</v>
      </c>
      <c r="S1555">
        <v>0</v>
      </c>
      <c r="T1555">
        <v>6</v>
      </c>
      <c r="U1555">
        <v>0</v>
      </c>
      <c r="V1555">
        <v>0</v>
      </c>
      <c r="W1555">
        <v>0</v>
      </c>
      <c r="X1555">
        <v>88.407516034856357</v>
      </c>
      <c r="Y1555">
        <v>0</v>
      </c>
      <c r="Z1555">
        <v>0</v>
      </c>
      <c r="AA1555">
        <v>0</v>
      </c>
      <c r="AB1555">
        <v>59.929874993795501</v>
      </c>
      <c r="AC1555">
        <v>0</v>
      </c>
      <c r="AD1555">
        <v>0</v>
      </c>
      <c r="AE1555">
        <v>148.33739102865187</v>
      </c>
    </row>
    <row r="1556" spans="1:31" x14ac:dyDescent="0.25">
      <c r="A1556">
        <v>2231754</v>
      </c>
      <c r="B1556">
        <v>1</v>
      </c>
      <c r="C1556" t="s">
        <v>80</v>
      </c>
      <c r="D1556" t="s">
        <v>91</v>
      </c>
      <c r="E1556" t="s">
        <v>194</v>
      </c>
      <c r="F1556" t="s">
        <v>4751</v>
      </c>
      <c r="G1556" t="s">
        <v>390</v>
      </c>
      <c r="H1556" t="s">
        <v>135</v>
      </c>
      <c r="I1556" t="s">
        <v>136</v>
      </c>
      <c r="J1556" t="s">
        <v>137</v>
      </c>
      <c r="K1556" t="s">
        <v>138</v>
      </c>
      <c r="L1556" t="s">
        <v>4752</v>
      </c>
      <c r="M1556" t="s">
        <v>4753</v>
      </c>
      <c r="N1556">
        <v>1.5686111110000001</v>
      </c>
      <c r="O1556">
        <v>0</v>
      </c>
      <c r="P1556">
        <v>81</v>
      </c>
      <c r="Q1556">
        <v>0</v>
      </c>
      <c r="R1556">
        <v>1</v>
      </c>
      <c r="S1556">
        <v>0</v>
      </c>
      <c r="T1556">
        <v>3</v>
      </c>
      <c r="U1556">
        <v>0</v>
      </c>
      <c r="V1556">
        <v>0</v>
      </c>
      <c r="W1556">
        <v>0</v>
      </c>
      <c r="X1556">
        <v>44.583618748493336</v>
      </c>
      <c r="Y1556">
        <v>0</v>
      </c>
      <c r="Z1556">
        <v>0.14120669366323335</v>
      </c>
      <c r="AA1556">
        <v>0</v>
      </c>
      <c r="AB1556">
        <v>3.9141917344334938</v>
      </c>
      <c r="AC1556">
        <v>0</v>
      </c>
      <c r="AD1556">
        <v>0</v>
      </c>
      <c r="AE1556">
        <v>48.639017176590066</v>
      </c>
    </row>
    <row r="1557" spans="1:31" x14ac:dyDescent="0.25">
      <c r="A1557">
        <v>2231585</v>
      </c>
      <c r="B1557">
        <v>1</v>
      </c>
      <c r="C1557" t="s">
        <v>80</v>
      </c>
      <c r="D1557" t="s">
        <v>96</v>
      </c>
      <c r="E1557" t="s">
        <v>194</v>
      </c>
      <c r="F1557" t="s">
        <v>4754</v>
      </c>
      <c r="G1557" t="s">
        <v>390</v>
      </c>
      <c r="H1557" t="s">
        <v>135</v>
      </c>
      <c r="I1557" t="s">
        <v>136</v>
      </c>
      <c r="J1557" t="s">
        <v>137</v>
      </c>
      <c r="K1557" t="s">
        <v>138</v>
      </c>
      <c r="L1557" t="s">
        <v>4755</v>
      </c>
      <c r="M1557" t="s">
        <v>4756</v>
      </c>
      <c r="N1557">
        <v>1.5886111110000001</v>
      </c>
      <c r="O1557">
        <v>0</v>
      </c>
      <c r="P1557">
        <v>3</v>
      </c>
      <c r="Q1557">
        <v>0</v>
      </c>
      <c r="R1557">
        <v>4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1.2704495389432466</v>
      </c>
      <c r="Y1557">
        <v>0</v>
      </c>
      <c r="Z1557">
        <v>2.0558863412425645</v>
      </c>
      <c r="AA1557">
        <v>0</v>
      </c>
      <c r="AB1557">
        <v>0</v>
      </c>
      <c r="AC1557">
        <v>0</v>
      </c>
      <c r="AD1557">
        <v>0</v>
      </c>
      <c r="AE1557">
        <v>3.3263358801858112</v>
      </c>
    </row>
    <row r="1558" spans="1:31" x14ac:dyDescent="0.25">
      <c r="A1558">
        <v>2231050</v>
      </c>
      <c r="B1558">
        <v>1</v>
      </c>
      <c r="C1558" t="s">
        <v>80</v>
      </c>
      <c r="D1558" t="s">
        <v>83</v>
      </c>
      <c r="E1558" t="s">
        <v>273</v>
      </c>
      <c r="F1558" t="s">
        <v>4757</v>
      </c>
      <c r="G1558" t="s">
        <v>319</v>
      </c>
      <c r="H1558" t="s">
        <v>163</v>
      </c>
      <c r="I1558" t="s">
        <v>136</v>
      </c>
      <c r="J1558" t="s">
        <v>137</v>
      </c>
      <c r="K1558" t="s">
        <v>138</v>
      </c>
      <c r="L1558" t="s">
        <v>4758</v>
      </c>
      <c r="M1558" t="s">
        <v>4759</v>
      </c>
      <c r="N1558">
        <v>0.42388888800000002</v>
      </c>
      <c r="O1558">
        <v>4</v>
      </c>
      <c r="P1558">
        <v>265</v>
      </c>
      <c r="Q1558">
        <v>8</v>
      </c>
      <c r="R1558">
        <v>25</v>
      </c>
      <c r="S1558">
        <v>9</v>
      </c>
      <c r="T1558">
        <v>18</v>
      </c>
      <c r="U1558">
        <v>0</v>
      </c>
      <c r="V1558">
        <v>0</v>
      </c>
      <c r="W1558">
        <v>1.7130444410540142</v>
      </c>
      <c r="X1558">
        <v>32.472741946166202</v>
      </c>
      <c r="Y1558">
        <v>7.4157298901072659</v>
      </c>
      <c r="Z1558">
        <v>9.4179135617129273</v>
      </c>
      <c r="AA1558">
        <v>24.711950242055284</v>
      </c>
      <c r="AB1558">
        <v>12.665005127281967</v>
      </c>
      <c r="AC1558">
        <v>0</v>
      </c>
      <c r="AD1558">
        <v>0</v>
      </c>
      <c r="AE1558">
        <v>88.396385208377666</v>
      </c>
    </row>
    <row r="1559" spans="1:31" x14ac:dyDescent="0.25">
      <c r="A1559">
        <v>2231691</v>
      </c>
      <c r="B1559">
        <v>1</v>
      </c>
      <c r="C1559" t="s">
        <v>80</v>
      </c>
      <c r="D1559" t="s">
        <v>107</v>
      </c>
      <c r="E1559" t="s">
        <v>132</v>
      </c>
      <c r="F1559" t="s">
        <v>4760</v>
      </c>
      <c r="G1559" t="s">
        <v>170</v>
      </c>
      <c r="H1559" t="s">
        <v>135</v>
      </c>
      <c r="I1559" t="s">
        <v>136</v>
      </c>
      <c r="J1559" t="s">
        <v>137</v>
      </c>
      <c r="K1559" t="s">
        <v>138</v>
      </c>
      <c r="L1559" t="s">
        <v>4761</v>
      </c>
      <c r="M1559" t="s">
        <v>4762</v>
      </c>
      <c r="N1559">
        <v>3.8152777769999999</v>
      </c>
      <c r="O1559">
        <v>0</v>
      </c>
      <c r="P1559">
        <v>1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0.54822341061946112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0.54822341061946112</v>
      </c>
    </row>
    <row r="1560" spans="1:31" x14ac:dyDescent="0.25">
      <c r="A1560">
        <v>2231299</v>
      </c>
      <c r="B1560">
        <v>1</v>
      </c>
      <c r="C1560" t="s">
        <v>80</v>
      </c>
      <c r="D1560" t="s">
        <v>97</v>
      </c>
      <c r="E1560" t="s">
        <v>273</v>
      </c>
      <c r="F1560" t="s">
        <v>4763</v>
      </c>
      <c r="G1560" t="s">
        <v>174</v>
      </c>
      <c r="H1560" t="s">
        <v>163</v>
      </c>
      <c r="I1560" t="s">
        <v>136</v>
      </c>
      <c r="J1560" t="s">
        <v>137</v>
      </c>
      <c r="K1560" t="s">
        <v>138</v>
      </c>
      <c r="L1560" t="s">
        <v>4764</v>
      </c>
      <c r="M1560" t="s">
        <v>4765</v>
      </c>
      <c r="N1560">
        <v>0.29722222199999998</v>
      </c>
      <c r="O1560">
        <v>3</v>
      </c>
      <c r="P1560">
        <v>3965</v>
      </c>
      <c r="Q1560">
        <v>2</v>
      </c>
      <c r="R1560">
        <v>285</v>
      </c>
      <c r="S1560">
        <v>9</v>
      </c>
      <c r="T1560">
        <v>509</v>
      </c>
      <c r="U1560">
        <v>0</v>
      </c>
      <c r="V1560">
        <v>1</v>
      </c>
      <c r="W1560">
        <v>7.376271277717378</v>
      </c>
      <c r="X1560">
        <v>737.02531354459768</v>
      </c>
      <c r="Y1560">
        <v>0.25474647550372226</v>
      </c>
      <c r="Z1560">
        <v>35.333760875046039</v>
      </c>
      <c r="AA1560">
        <v>30.900224602197866</v>
      </c>
      <c r="AB1560">
        <v>225.6492930929229</v>
      </c>
      <c r="AC1560">
        <v>0</v>
      </c>
      <c r="AD1560">
        <v>1.0946541286701221</v>
      </c>
      <c r="AE1560">
        <v>1037.6342639966556</v>
      </c>
    </row>
    <row r="1561" spans="1:31" x14ac:dyDescent="0.25">
      <c r="A1561">
        <v>2231004</v>
      </c>
      <c r="B1561">
        <v>1</v>
      </c>
      <c r="C1561" t="s">
        <v>80</v>
      </c>
      <c r="D1561" t="s">
        <v>100</v>
      </c>
      <c r="E1561" t="s">
        <v>177</v>
      </c>
      <c r="F1561" t="s">
        <v>4766</v>
      </c>
      <c r="G1561" t="s">
        <v>1909</v>
      </c>
      <c r="H1561" t="s">
        <v>135</v>
      </c>
      <c r="I1561" t="s">
        <v>136</v>
      </c>
      <c r="J1561" t="s">
        <v>137</v>
      </c>
      <c r="K1561" t="s">
        <v>138</v>
      </c>
      <c r="L1561" t="s">
        <v>4684</v>
      </c>
      <c r="M1561" t="s">
        <v>4767</v>
      </c>
      <c r="N1561">
        <v>4.9124999999999996</v>
      </c>
      <c r="O1561">
        <v>0</v>
      </c>
      <c r="P1561">
        <v>0</v>
      </c>
      <c r="Q1561">
        <v>0</v>
      </c>
      <c r="R1561">
        <v>0</v>
      </c>
      <c r="S1561">
        <v>0</v>
      </c>
      <c r="T1561">
        <v>4</v>
      </c>
      <c r="U1561">
        <v>0</v>
      </c>
      <c r="V1561">
        <v>3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37.458979894308932</v>
      </c>
      <c r="AC1561">
        <v>0</v>
      </c>
      <c r="AD1561">
        <v>971.92513874695032</v>
      </c>
      <c r="AE1561">
        <v>1009.3841186412593</v>
      </c>
    </row>
    <row r="1562" spans="1:31" x14ac:dyDescent="0.25">
      <c r="A1562">
        <v>2231817</v>
      </c>
      <c r="B1562">
        <v>1</v>
      </c>
      <c r="C1562" t="s">
        <v>80</v>
      </c>
      <c r="D1562" t="s">
        <v>97</v>
      </c>
      <c r="E1562" t="s">
        <v>405</v>
      </c>
      <c r="F1562" t="s">
        <v>4053</v>
      </c>
      <c r="G1562" t="s">
        <v>174</v>
      </c>
      <c r="H1562" t="s">
        <v>163</v>
      </c>
      <c r="I1562" t="s">
        <v>136</v>
      </c>
      <c r="J1562" t="s">
        <v>137</v>
      </c>
      <c r="K1562" t="s">
        <v>138</v>
      </c>
      <c r="L1562" t="s">
        <v>4768</v>
      </c>
      <c r="M1562" t="s">
        <v>4769</v>
      </c>
      <c r="N1562">
        <v>1.3036111109999999</v>
      </c>
      <c r="O1562">
        <v>0</v>
      </c>
      <c r="P1562">
        <v>0</v>
      </c>
      <c r="Q1562">
        <v>0</v>
      </c>
      <c r="R1562">
        <v>0</v>
      </c>
      <c r="S1562">
        <v>10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233.83947003081857</v>
      </c>
      <c r="AB1562">
        <v>0</v>
      </c>
      <c r="AC1562">
        <v>0</v>
      </c>
      <c r="AD1562">
        <v>0</v>
      </c>
      <c r="AE1562">
        <v>233.83947003081857</v>
      </c>
    </row>
    <row r="1563" spans="1:31" x14ac:dyDescent="0.25">
      <c r="A1563">
        <v>2230821</v>
      </c>
      <c r="B1563">
        <v>1</v>
      </c>
      <c r="C1563" t="s">
        <v>80</v>
      </c>
      <c r="D1563" t="s">
        <v>92</v>
      </c>
      <c r="E1563" t="s">
        <v>132</v>
      </c>
      <c r="F1563" t="s">
        <v>4770</v>
      </c>
      <c r="G1563" t="s">
        <v>148</v>
      </c>
      <c r="H1563" t="s">
        <v>135</v>
      </c>
      <c r="I1563" t="s">
        <v>136</v>
      </c>
      <c r="J1563" t="s">
        <v>137</v>
      </c>
      <c r="K1563" t="s">
        <v>138</v>
      </c>
      <c r="L1563" t="s">
        <v>4771</v>
      </c>
      <c r="M1563" t="s">
        <v>4772</v>
      </c>
      <c r="N1563">
        <v>1.4044444439999999</v>
      </c>
      <c r="O1563">
        <v>0</v>
      </c>
      <c r="P1563">
        <v>1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0.2500990872471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0.2500990872471</v>
      </c>
    </row>
    <row r="1564" spans="1:31" x14ac:dyDescent="0.25">
      <c r="A1564">
        <v>2231462</v>
      </c>
      <c r="B1564">
        <v>1</v>
      </c>
      <c r="C1564" t="s">
        <v>80</v>
      </c>
      <c r="D1564" t="s">
        <v>100</v>
      </c>
      <c r="E1564" t="s">
        <v>194</v>
      </c>
      <c r="F1564" t="s">
        <v>4773</v>
      </c>
      <c r="G1564" t="s">
        <v>152</v>
      </c>
      <c r="H1564" t="s">
        <v>135</v>
      </c>
      <c r="I1564" t="s">
        <v>136</v>
      </c>
      <c r="J1564" t="s">
        <v>3</v>
      </c>
      <c r="K1564" t="s">
        <v>138</v>
      </c>
      <c r="L1564" t="s">
        <v>4774</v>
      </c>
      <c r="M1564" t="s">
        <v>4775</v>
      </c>
      <c r="N1564">
        <v>1.1888888879999999</v>
      </c>
      <c r="O1564">
        <v>0</v>
      </c>
      <c r="P1564">
        <v>10</v>
      </c>
      <c r="Q1564">
        <v>0</v>
      </c>
      <c r="R1564">
        <v>3</v>
      </c>
      <c r="S1564">
        <v>0</v>
      </c>
      <c r="T1564">
        <v>9</v>
      </c>
      <c r="U1564">
        <v>0</v>
      </c>
      <c r="V1564">
        <v>0</v>
      </c>
      <c r="W1564">
        <v>0</v>
      </c>
      <c r="X1564">
        <v>1.4851026701120005</v>
      </c>
      <c r="Y1564">
        <v>0</v>
      </c>
      <c r="Z1564">
        <v>0.74598035982422228</v>
      </c>
      <c r="AA1564">
        <v>0</v>
      </c>
      <c r="AB1564">
        <v>5.4906869281308444</v>
      </c>
      <c r="AC1564">
        <v>0</v>
      </c>
      <c r="AD1564">
        <v>0</v>
      </c>
      <c r="AE1564">
        <v>7.7217699580670676</v>
      </c>
    </row>
    <row r="1565" spans="1:31" x14ac:dyDescent="0.25">
      <c r="A1565">
        <v>2231296</v>
      </c>
      <c r="B1565">
        <v>1</v>
      </c>
      <c r="C1565" t="s">
        <v>80</v>
      </c>
      <c r="D1565" t="s">
        <v>90</v>
      </c>
      <c r="E1565" t="s">
        <v>132</v>
      </c>
      <c r="F1565" t="s">
        <v>4776</v>
      </c>
      <c r="G1565" t="s">
        <v>148</v>
      </c>
      <c r="H1565" t="s">
        <v>135</v>
      </c>
      <c r="I1565" t="s">
        <v>136</v>
      </c>
      <c r="J1565" t="s">
        <v>137</v>
      </c>
      <c r="K1565" t="s">
        <v>138</v>
      </c>
      <c r="L1565" t="s">
        <v>4777</v>
      </c>
      <c r="M1565" t="s">
        <v>4778</v>
      </c>
      <c r="N1565">
        <v>2.2427777770000001</v>
      </c>
      <c r="O1565">
        <v>0</v>
      </c>
      <c r="P1565">
        <v>9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4.6687302805525217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4.6687302805525217</v>
      </c>
    </row>
    <row r="1566" spans="1:31" x14ac:dyDescent="0.25">
      <c r="A1566">
        <v>2231107</v>
      </c>
      <c r="B1566">
        <v>1</v>
      </c>
      <c r="C1566" t="s">
        <v>80</v>
      </c>
      <c r="D1566" t="s">
        <v>96</v>
      </c>
      <c r="E1566" t="s">
        <v>182</v>
      </c>
      <c r="F1566" t="s">
        <v>4779</v>
      </c>
      <c r="G1566" t="s">
        <v>319</v>
      </c>
      <c r="H1566" t="s">
        <v>163</v>
      </c>
      <c r="I1566" t="s">
        <v>136</v>
      </c>
      <c r="J1566" t="s">
        <v>137</v>
      </c>
      <c r="K1566" t="s">
        <v>138</v>
      </c>
      <c r="L1566" t="s">
        <v>2220</v>
      </c>
      <c r="M1566" t="s">
        <v>4780</v>
      </c>
      <c r="N1566">
        <v>8.6252777770000009</v>
      </c>
      <c r="O1566">
        <v>0</v>
      </c>
      <c r="P1566">
        <v>103</v>
      </c>
      <c r="Q1566">
        <v>0</v>
      </c>
      <c r="R1566">
        <v>0</v>
      </c>
      <c r="S1566">
        <v>3</v>
      </c>
      <c r="T1566">
        <v>5</v>
      </c>
      <c r="U1566">
        <v>0</v>
      </c>
      <c r="V1566">
        <v>0</v>
      </c>
      <c r="W1566">
        <v>0</v>
      </c>
      <c r="X1566">
        <v>461.55750437017906</v>
      </c>
      <c r="Y1566">
        <v>0</v>
      </c>
      <c r="Z1566">
        <v>0</v>
      </c>
      <c r="AA1566">
        <v>488.27557021886832</v>
      </c>
      <c r="AB1566">
        <v>48.995094130674531</v>
      </c>
      <c r="AC1566">
        <v>0</v>
      </c>
      <c r="AD1566">
        <v>0</v>
      </c>
      <c r="AE1566">
        <v>998.82816871972182</v>
      </c>
    </row>
    <row r="1567" spans="1:31" x14ac:dyDescent="0.25">
      <c r="A1567">
        <v>2231482</v>
      </c>
      <c r="B1567">
        <v>1</v>
      </c>
      <c r="C1567" t="s">
        <v>80</v>
      </c>
      <c r="D1567" t="s">
        <v>100</v>
      </c>
      <c r="E1567" t="s">
        <v>132</v>
      </c>
      <c r="F1567" t="s">
        <v>4781</v>
      </c>
      <c r="G1567" t="s">
        <v>148</v>
      </c>
      <c r="H1567" t="s">
        <v>135</v>
      </c>
      <c r="I1567" t="s">
        <v>136</v>
      </c>
      <c r="J1567" t="s">
        <v>137</v>
      </c>
      <c r="K1567" t="s">
        <v>138</v>
      </c>
      <c r="L1567" t="s">
        <v>4782</v>
      </c>
      <c r="M1567" t="s">
        <v>4783</v>
      </c>
      <c r="N1567">
        <v>0.72722222199999997</v>
      </c>
      <c r="O1567">
        <v>0</v>
      </c>
      <c r="P1567">
        <v>3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0.76068433351521336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0.76068433351521336</v>
      </c>
    </row>
    <row r="1568" spans="1:31" x14ac:dyDescent="0.25">
      <c r="A1568">
        <v>2231505</v>
      </c>
      <c r="B1568">
        <v>1</v>
      </c>
      <c r="C1568" t="s">
        <v>80</v>
      </c>
      <c r="D1568" t="s">
        <v>82</v>
      </c>
      <c r="E1568" t="s">
        <v>132</v>
      </c>
      <c r="F1568" t="s">
        <v>4784</v>
      </c>
      <c r="G1568" t="s">
        <v>148</v>
      </c>
      <c r="H1568" t="s">
        <v>135</v>
      </c>
      <c r="I1568" t="s">
        <v>136</v>
      </c>
      <c r="J1568" t="s">
        <v>137</v>
      </c>
      <c r="K1568" t="s">
        <v>138</v>
      </c>
      <c r="L1568" t="s">
        <v>4785</v>
      </c>
      <c r="M1568" t="s">
        <v>4786</v>
      </c>
      <c r="N1568">
        <v>4.1972222219999997</v>
      </c>
      <c r="O1568">
        <v>0</v>
      </c>
      <c r="P1568">
        <v>7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12.346364100790334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12.346364100790334</v>
      </c>
    </row>
    <row r="1569" spans="1:31" x14ac:dyDescent="0.25">
      <c r="A1569">
        <v>2230921</v>
      </c>
      <c r="B1569">
        <v>1</v>
      </c>
      <c r="C1569" t="s">
        <v>80</v>
      </c>
      <c r="D1569" t="s">
        <v>97</v>
      </c>
      <c r="E1569" t="s">
        <v>141</v>
      </c>
      <c r="F1569" t="s">
        <v>4787</v>
      </c>
      <c r="G1569" t="s">
        <v>187</v>
      </c>
      <c r="H1569" t="s">
        <v>135</v>
      </c>
      <c r="I1569" t="s">
        <v>136</v>
      </c>
      <c r="J1569" t="s">
        <v>137</v>
      </c>
      <c r="K1569" t="s">
        <v>138</v>
      </c>
      <c r="L1569" t="s">
        <v>4788</v>
      </c>
      <c r="M1569" t="s">
        <v>4789</v>
      </c>
      <c r="N1569">
        <v>5.369444444</v>
      </c>
      <c r="O1569">
        <v>0</v>
      </c>
      <c r="P1569">
        <v>137</v>
      </c>
      <c r="Q1569">
        <v>0</v>
      </c>
      <c r="R1569">
        <v>1</v>
      </c>
      <c r="S1569">
        <v>0</v>
      </c>
      <c r="T1569">
        <v>12</v>
      </c>
      <c r="U1569">
        <v>0</v>
      </c>
      <c r="V1569">
        <v>0</v>
      </c>
      <c r="W1569">
        <v>0</v>
      </c>
      <c r="X1569">
        <v>191.89734437609832</v>
      </c>
      <c r="Y1569">
        <v>0</v>
      </c>
      <c r="Z1569">
        <v>9.2463045136000011E-2</v>
      </c>
      <c r="AA1569">
        <v>0</v>
      </c>
      <c r="AB1569">
        <v>77.55702708175761</v>
      </c>
      <c r="AC1569">
        <v>0</v>
      </c>
      <c r="AD1569">
        <v>0</v>
      </c>
      <c r="AE1569">
        <v>269.54683450299194</v>
      </c>
    </row>
    <row r="1570" spans="1:31" x14ac:dyDescent="0.25">
      <c r="A1570">
        <v>2231133</v>
      </c>
      <c r="B1570">
        <v>1</v>
      </c>
      <c r="C1570" t="s">
        <v>80</v>
      </c>
      <c r="D1570" t="s">
        <v>108</v>
      </c>
      <c r="E1570" t="s">
        <v>182</v>
      </c>
      <c r="F1570" t="s">
        <v>4790</v>
      </c>
      <c r="G1570" t="s">
        <v>143</v>
      </c>
      <c r="H1570" t="s">
        <v>163</v>
      </c>
      <c r="I1570" t="s">
        <v>136</v>
      </c>
      <c r="J1570" t="s">
        <v>137</v>
      </c>
      <c r="K1570" t="s">
        <v>144</v>
      </c>
      <c r="L1570" t="s">
        <v>4791</v>
      </c>
      <c r="M1570" t="s">
        <v>4792</v>
      </c>
      <c r="N1570">
        <v>5.6130555549999999</v>
      </c>
      <c r="O1570">
        <v>0</v>
      </c>
      <c r="P1570">
        <v>51</v>
      </c>
      <c r="Q1570">
        <v>0</v>
      </c>
      <c r="R1570">
        <v>13</v>
      </c>
      <c r="S1570">
        <v>0</v>
      </c>
      <c r="T1570">
        <v>6</v>
      </c>
      <c r="U1570">
        <v>0</v>
      </c>
      <c r="V1570">
        <v>0</v>
      </c>
      <c r="W1570">
        <v>0</v>
      </c>
      <c r="X1570">
        <v>39.005323350292933</v>
      </c>
      <c r="Y1570">
        <v>0</v>
      </c>
      <c r="Z1570">
        <v>6.5022509508921864</v>
      </c>
      <c r="AA1570">
        <v>0</v>
      </c>
      <c r="AB1570">
        <v>2.3915206041752199</v>
      </c>
      <c r="AC1570">
        <v>0</v>
      </c>
      <c r="AD1570">
        <v>0</v>
      </c>
      <c r="AE1570">
        <v>47.899094905360336</v>
      </c>
    </row>
    <row r="1571" spans="1:31" x14ac:dyDescent="0.25">
      <c r="A1571">
        <v>2231170</v>
      </c>
      <c r="B1571">
        <v>1</v>
      </c>
      <c r="C1571" t="s">
        <v>81</v>
      </c>
      <c r="D1571" t="s">
        <v>115</v>
      </c>
      <c r="E1571" t="s">
        <v>194</v>
      </c>
      <c r="F1571" t="s">
        <v>3049</v>
      </c>
      <c r="G1571" t="s">
        <v>143</v>
      </c>
      <c r="H1571" t="s">
        <v>135</v>
      </c>
      <c r="I1571" t="s">
        <v>136</v>
      </c>
      <c r="J1571" t="s">
        <v>137</v>
      </c>
      <c r="K1571" t="s">
        <v>144</v>
      </c>
      <c r="L1571" t="s">
        <v>4793</v>
      </c>
      <c r="M1571" t="s">
        <v>4794</v>
      </c>
      <c r="N1571">
        <v>7.6743822220000002</v>
      </c>
      <c r="O1571">
        <v>0</v>
      </c>
      <c r="P1571">
        <v>69</v>
      </c>
      <c r="Q1571">
        <v>0</v>
      </c>
      <c r="R1571">
        <v>0</v>
      </c>
      <c r="S1571">
        <v>0</v>
      </c>
      <c r="T1571">
        <v>4</v>
      </c>
      <c r="U1571">
        <v>0</v>
      </c>
      <c r="V1571">
        <v>0</v>
      </c>
      <c r="W1571">
        <v>0</v>
      </c>
      <c r="X1571">
        <v>56.06036741102298</v>
      </c>
      <c r="Y1571">
        <v>0</v>
      </c>
      <c r="Z1571">
        <v>0</v>
      </c>
      <c r="AA1571">
        <v>0</v>
      </c>
      <c r="AB1571">
        <v>4.987147483808716</v>
      </c>
      <c r="AC1571">
        <v>0</v>
      </c>
      <c r="AD1571">
        <v>0</v>
      </c>
      <c r="AE1571">
        <v>61.047514894831693</v>
      </c>
    </row>
    <row r="1572" spans="1:31" x14ac:dyDescent="0.25">
      <c r="A1572">
        <v>2230984</v>
      </c>
      <c r="B1572">
        <v>1</v>
      </c>
      <c r="C1572" t="s">
        <v>80</v>
      </c>
      <c r="D1572" t="s">
        <v>85</v>
      </c>
      <c r="E1572" t="s">
        <v>177</v>
      </c>
      <c r="F1572" t="s">
        <v>4795</v>
      </c>
      <c r="G1572" t="s">
        <v>179</v>
      </c>
      <c r="H1572" t="s">
        <v>135</v>
      </c>
      <c r="I1572" t="s">
        <v>136</v>
      </c>
      <c r="J1572" t="s">
        <v>137</v>
      </c>
      <c r="K1572" t="s">
        <v>138</v>
      </c>
      <c r="L1572" t="s">
        <v>4796</v>
      </c>
      <c r="M1572" t="s">
        <v>4797</v>
      </c>
      <c r="N1572">
        <v>2.7422222220000001</v>
      </c>
      <c r="O1572">
        <v>0</v>
      </c>
      <c r="P1572">
        <v>181</v>
      </c>
      <c r="Q1572">
        <v>0</v>
      </c>
      <c r="R1572">
        <v>0</v>
      </c>
      <c r="S1572">
        <v>0</v>
      </c>
      <c r="T1572">
        <v>21</v>
      </c>
      <c r="U1572">
        <v>0</v>
      </c>
      <c r="V1572">
        <v>0</v>
      </c>
      <c r="W1572">
        <v>0</v>
      </c>
      <c r="X1572">
        <v>154.28679658893063</v>
      </c>
      <c r="Y1572">
        <v>0</v>
      </c>
      <c r="Z1572">
        <v>0</v>
      </c>
      <c r="AA1572">
        <v>0</v>
      </c>
      <c r="AB1572">
        <v>47.274220502502402</v>
      </c>
      <c r="AC1572">
        <v>0</v>
      </c>
      <c r="AD1572">
        <v>0</v>
      </c>
      <c r="AE1572">
        <v>201.56101709143303</v>
      </c>
    </row>
    <row r="1573" spans="1:31" x14ac:dyDescent="0.25">
      <c r="A1573">
        <v>2230878</v>
      </c>
      <c r="B1573">
        <v>1</v>
      </c>
      <c r="C1573" t="s">
        <v>81</v>
      </c>
      <c r="D1573" t="s">
        <v>113</v>
      </c>
      <c r="E1573" t="s">
        <v>273</v>
      </c>
      <c r="F1573" t="s">
        <v>4798</v>
      </c>
      <c r="G1573" t="s">
        <v>174</v>
      </c>
      <c r="H1573" t="s">
        <v>163</v>
      </c>
      <c r="I1573" t="s">
        <v>136</v>
      </c>
      <c r="J1573" t="s">
        <v>137</v>
      </c>
      <c r="K1573" t="s">
        <v>138</v>
      </c>
      <c r="L1573" t="s">
        <v>4799</v>
      </c>
      <c r="M1573" t="s">
        <v>4800</v>
      </c>
      <c r="N1573">
        <v>3.0847222219999999</v>
      </c>
      <c r="O1573">
        <v>0</v>
      </c>
      <c r="P1573">
        <v>619</v>
      </c>
      <c r="Q1573">
        <v>50</v>
      </c>
      <c r="R1573">
        <v>263</v>
      </c>
      <c r="S1573">
        <v>10</v>
      </c>
      <c r="T1573">
        <v>39</v>
      </c>
      <c r="U1573">
        <v>1</v>
      </c>
      <c r="V1573">
        <v>0</v>
      </c>
      <c r="W1573">
        <v>0</v>
      </c>
      <c r="X1573">
        <v>332.52816172665615</v>
      </c>
      <c r="Y1573">
        <v>144.41577405470585</v>
      </c>
      <c r="Z1573">
        <v>474.66579181497963</v>
      </c>
      <c r="AA1573">
        <v>505.38282475423495</v>
      </c>
      <c r="AB1573">
        <v>60.221947275745187</v>
      </c>
      <c r="AC1573">
        <v>113.56896634225757</v>
      </c>
      <c r="AD1573">
        <v>0</v>
      </c>
      <c r="AE1573">
        <v>1630.7834659685791</v>
      </c>
    </row>
    <row r="1574" spans="1:31" x14ac:dyDescent="0.25">
      <c r="A1574">
        <v>2230884</v>
      </c>
      <c r="B1574">
        <v>1</v>
      </c>
      <c r="C1574" t="s">
        <v>81</v>
      </c>
      <c r="D1574" t="s">
        <v>119</v>
      </c>
      <c r="E1574" t="s">
        <v>194</v>
      </c>
      <c r="F1574" t="s">
        <v>3766</v>
      </c>
      <c r="G1574" t="s">
        <v>390</v>
      </c>
      <c r="H1574" t="s">
        <v>135</v>
      </c>
      <c r="I1574" t="s">
        <v>136</v>
      </c>
      <c r="J1574" t="s">
        <v>137</v>
      </c>
      <c r="K1574" t="s">
        <v>138</v>
      </c>
      <c r="L1574" t="s">
        <v>4801</v>
      </c>
      <c r="M1574" t="s">
        <v>4802</v>
      </c>
      <c r="N1574">
        <v>3.2308333330000001</v>
      </c>
      <c r="O1574">
        <v>0</v>
      </c>
      <c r="P1574">
        <v>2</v>
      </c>
      <c r="Q1574">
        <v>0</v>
      </c>
      <c r="R1574">
        <v>5</v>
      </c>
      <c r="S1574">
        <v>0</v>
      </c>
      <c r="T1574">
        <v>1</v>
      </c>
      <c r="U1574">
        <v>0</v>
      </c>
      <c r="V1574">
        <v>0</v>
      </c>
      <c r="W1574">
        <v>0</v>
      </c>
      <c r="X1574">
        <v>1.1899035962501334</v>
      </c>
      <c r="Y1574">
        <v>0</v>
      </c>
      <c r="Z1574">
        <v>0.32462244366065107</v>
      </c>
      <c r="AA1574">
        <v>0</v>
      </c>
      <c r="AB1574">
        <v>3.4467225523801108</v>
      </c>
      <c r="AC1574">
        <v>0</v>
      </c>
      <c r="AD1574">
        <v>0</v>
      </c>
      <c r="AE1574">
        <v>4.9612485922908949</v>
      </c>
    </row>
    <row r="1575" spans="1:31" x14ac:dyDescent="0.25">
      <c r="A1575">
        <v>2231027</v>
      </c>
      <c r="B1575">
        <v>1</v>
      </c>
      <c r="C1575" t="s">
        <v>81</v>
      </c>
      <c r="D1575" t="s">
        <v>124</v>
      </c>
      <c r="E1575" t="s">
        <v>141</v>
      </c>
      <c r="F1575" t="s">
        <v>4803</v>
      </c>
      <c r="G1575" t="s">
        <v>187</v>
      </c>
      <c r="H1575" t="s">
        <v>135</v>
      </c>
      <c r="I1575" t="s">
        <v>136</v>
      </c>
      <c r="J1575" t="s">
        <v>137</v>
      </c>
      <c r="K1575" t="s">
        <v>138</v>
      </c>
      <c r="L1575" t="s">
        <v>4804</v>
      </c>
      <c r="M1575" t="s">
        <v>4805</v>
      </c>
      <c r="N1575">
        <v>0.48444444399999997</v>
      </c>
      <c r="O1575">
        <v>0</v>
      </c>
      <c r="P1575">
        <v>50</v>
      </c>
      <c r="Q1575">
        <v>0</v>
      </c>
      <c r="R1575">
        <v>0</v>
      </c>
      <c r="S1575">
        <v>0</v>
      </c>
      <c r="T1575">
        <v>1</v>
      </c>
      <c r="U1575">
        <v>0</v>
      </c>
      <c r="V1575">
        <v>0</v>
      </c>
      <c r="W1575">
        <v>0</v>
      </c>
      <c r="X1575">
        <v>3.7132924315663738</v>
      </c>
      <c r="Y1575">
        <v>0</v>
      </c>
      <c r="Z1575">
        <v>0</v>
      </c>
      <c r="AA1575">
        <v>0</v>
      </c>
      <c r="AB1575">
        <v>6.0385053821866673E-2</v>
      </c>
      <c r="AC1575">
        <v>0</v>
      </c>
      <c r="AD1575">
        <v>0</v>
      </c>
      <c r="AE1575">
        <v>3.7736774853882404</v>
      </c>
    </row>
    <row r="1576" spans="1:31" x14ac:dyDescent="0.25">
      <c r="A1576">
        <v>2231717</v>
      </c>
      <c r="B1576">
        <v>1</v>
      </c>
      <c r="C1576" t="s">
        <v>80</v>
      </c>
      <c r="D1576" t="s">
        <v>106</v>
      </c>
      <c r="E1576" t="s">
        <v>141</v>
      </c>
      <c r="F1576" t="s">
        <v>4332</v>
      </c>
      <c r="G1576" t="s">
        <v>187</v>
      </c>
      <c r="H1576" t="s">
        <v>135</v>
      </c>
      <c r="I1576" t="s">
        <v>136</v>
      </c>
      <c r="J1576" t="s">
        <v>137</v>
      </c>
      <c r="K1576" t="s">
        <v>138</v>
      </c>
      <c r="L1576" t="s">
        <v>4806</v>
      </c>
      <c r="M1576" t="s">
        <v>4807</v>
      </c>
      <c r="N1576">
        <v>2.0825</v>
      </c>
      <c r="O1576">
        <v>0</v>
      </c>
      <c r="P1576">
        <v>0</v>
      </c>
      <c r="Q1576">
        <v>0</v>
      </c>
      <c r="R1576">
        <v>3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4.5193223522249442</v>
      </c>
      <c r="AA1576">
        <v>0</v>
      </c>
      <c r="AB1576">
        <v>0</v>
      </c>
      <c r="AC1576">
        <v>0</v>
      </c>
      <c r="AD1576">
        <v>0</v>
      </c>
      <c r="AE1576">
        <v>4.5193223522249442</v>
      </c>
    </row>
    <row r="1577" spans="1:31" x14ac:dyDescent="0.25">
      <c r="A1577">
        <v>2231826</v>
      </c>
      <c r="B1577">
        <v>1</v>
      </c>
      <c r="C1577" t="s">
        <v>80</v>
      </c>
      <c r="D1577" t="s">
        <v>103</v>
      </c>
      <c r="E1577" t="s">
        <v>161</v>
      </c>
      <c r="F1577" t="s">
        <v>4808</v>
      </c>
      <c r="G1577" t="s">
        <v>174</v>
      </c>
      <c r="H1577" t="s">
        <v>163</v>
      </c>
      <c r="I1577" t="s">
        <v>136</v>
      </c>
      <c r="J1577" t="s">
        <v>137</v>
      </c>
      <c r="K1577" t="s">
        <v>138</v>
      </c>
      <c r="L1577" t="s">
        <v>4809</v>
      </c>
      <c r="M1577" t="s">
        <v>4810</v>
      </c>
      <c r="N1577">
        <v>0.81166666600000004</v>
      </c>
      <c r="O1577">
        <v>0</v>
      </c>
      <c r="P1577">
        <v>536</v>
      </c>
      <c r="Q1577">
        <v>19</v>
      </c>
      <c r="R1577">
        <v>2</v>
      </c>
      <c r="S1577">
        <v>2</v>
      </c>
      <c r="T1577">
        <v>56</v>
      </c>
      <c r="U1577">
        <v>1</v>
      </c>
      <c r="V1577">
        <v>5</v>
      </c>
      <c r="W1577">
        <v>0</v>
      </c>
      <c r="X1577">
        <v>164.8782940796672</v>
      </c>
      <c r="Y1577">
        <v>4.0001636009116419</v>
      </c>
      <c r="Z1577">
        <v>1.1984100005237268</v>
      </c>
      <c r="AA1577">
        <v>56.142537281427863</v>
      </c>
      <c r="AB1577">
        <v>12.934727650315756</v>
      </c>
      <c r="AC1577">
        <v>78.452653629042317</v>
      </c>
      <c r="AD1577">
        <v>81.942380477381022</v>
      </c>
      <c r="AE1577">
        <v>399.54916671926946</v>
      </c>
    </row>
    <row r="1578" spans="1:31" x14ac:dyDescent="0.25">
      <c r="A1578">
        <v>2231239</v>
      </c>
      <c r="B1578">
        <v>1</v>
      </c>
      <c r="C1578" t="s">
        <v>81</v>
      </c>
      <c r="D1578" t="s">
        <v>118</v>
      </c>
      <c r="E1578" t="s">
        <v>132</v>
      </c>
      <c r="F1578" t="s">
        <v>4811</v>
      </c>
      <c r="G1578" t="s">
        <v>134</v>
      </c>
      <c r="H1578" t="s">
        <v>135</v>
      </c>
      <c r="I1578" t="s">
        <v>136</v>
      </c>
      <c r="J1578" t="s">
        <v>137</v>
      </c>
      <c r="K1578" t="s">
        <v>138</v>
      </c>
      <c r="L1578" t="s">
        <v>4812</v>
      </c>
      <c r="M1578" t="s">
        <v>4813</v>
      </c>
      <c r="N1578">
        <v>0.79500000000000004</v>
      </c>
      <c r="O1578">
        <v>0</v>
      </c>
      <c r="P1578">
        <v>6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1.611608170774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1.611608170774</v>
      </c>
    </row>
    <row r="1579" spans="1:31" x14ac:dyDescent="0.25">
      <c r="A1579">
        <v>2231780</v>
      </c>
      <c r="B1579">
        <v>1</v>
      </c>
      <c r="C1579" t="s">
        <v>80</v>
      </c>
      <c r="D1579" t="s">
        <v>98</v>
      </c>
      <c r="E1579" t="s">
        <v>132</v>
      </c>
      <c r="F1579" t="s">
        <v>4814</v>
      </c>
      <c r="G1579" t="s">
        <v>148</v>
      </c>
      <c r="H1579" t="s">
        <v>135</v>
      </c>
      <c r="I1579" t="s">
        <v>136</v>
      </c>
      <c r="J1579" t="s">
        <v>137</v>
      </c>
      <c r="K1579" t="s">
        <v>138</v>
      </c>
      <c r="L1579" t="s">
        <v>4815</v>
      </c>
      <c r="M1579" t="s">
        <v>4816</v>
      </c>
      <c r="N1579">
        <v>0.71083333299999996</v>
      </c>
      <c r="O1579">
        <v>0</v>
      </c>
      <c r="P1579">
        <v>1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7.297240635999999E-5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7.297240635999999E-5</v>
      </c>
    </row>
    <row r="1580" spans="1:31" x14ac:dyDescent="0.25">
      <c r="A1580">
        <v>2231803</v>
      </c>
      <c r="B1580">
        <v>1</v>
      </c>
      <c r="C1580" t="s">
        <v>80</v>
      </c>
      <c r="D1580" t="s">
        <v>95</v>
      </c>
      <c r="E1580" t="s">
        <v>194</v>
      </c>
      <c r="F1580" t="s">
        <v>4817</v>
      </c>
      <c r="G1580" t="s">
        <v>390</v>
      </c>
      <c r="H1580" t="s">
        <v>135</v>
      </c>
      <c r="I1580" t="s">
        <v>136</v>
      </c>
      <c r="J1580" t="s">
        <v>137</v>
      </c>
      <c r="K1580" t="s">
        <v>138</v>
      </c>
      <c r="L1580" t="s">
        <v>4818</v>
      </c>
      <c r="M1580" t="s">
        <v>4819</v>
      </c>
      <c r="N1580">
        <v>1.383611111</v>
      </c>
      <c r="O1580">
        <v>0</v>
      </c>
      <c r="P1580">
        <v>22</v>
      </c>
      <c r="Q1580">
        <v>0</v>
      </c>
      <c r="R1580">
        <v>0</v>
      </c>
      <c r="S1580">
        <v>0</v>
      </c>
      <c r="T1580">
        <v>5</v>
      </c>
      <c r="U1580">
        <v>0</v>
      </c>
      <c r="V1580">
        <v>0</v>
      </c>
      <c r="W1580">
        <v>0</v>
      </c>
      <c r="X1580">
        <v>2.2880873899621501</v>
      </c>
      <c r="Y1580">
        <v>0</v>
      </c>
      <c r="Z1580">
        <v>0</v>
      </c>
      <c r="AA1580">
        <v>0</v>
      </c>
      <c r="AB1580">
        <v>3.3497682461156666</v>
      </c>
      <c r="AC1580">
        <v>0</v>
      </c>
      <c r="AD1580">
        <v>0</v>
      </c>
      <c r="AE1580">
        <v>5.6378556360778163</v>
      </c>
    </row>
    <row r="1581" spans="1:31" x14ac:dyDescent="0.25">
      <c r="A1581">
        <v>2231262</v>
      </c>
      <c r="B1581">
        <v>1</v>
      </c>
      <c r="C1581" t="s">
        <v>80</v>
      </c>
      <c r="D1581" t="s">
        <v>103</v>
      </c>
      <c r="E1581" t="s">
        <v>132</v>
      </c>
      <c r="F1581" t="s">
        <v>4820</v>
      </c>
      <c r="G1581" t="s">
        <v>191</v>
      </c>
      <c r="H1581" t="s">
        <v>135</v>
      </c>
      <c r="I1581" t="s">
        <v>136</v>
      </c>
      <c r="J1581" t="s">
        <v>137</v>
      </c>
      <c r="K1581" t="s">
        <v>138</v>
      </c>
      <c r="L1581" t="s">
        <v>4821</v>
      </c>
      <c r="M1581" t="s">
        <v>4822</v>
      </c>
      <c r="N1581">
        <v>1.2677777770000001</v>
      </c>
      <c r="O1581">
        <v>0</v>
      </c>
      <c r="P1581">
        <v>1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0.91956324067527118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0.91956324067527118</v>
      </c>
    </row>
    <row r="1582" spans="1:31" x14ac:dyDescent="0.25">
      <c r="A1582">
        <v>2231408</v>
      </c>
      <c r="B1582">
        <v>1</v>
      </c>
      <c r="C1582" t="s">
        <v>80</v>
      </c>
      <c r="D1582" t="s">
        <v>92</v>
      </c>
      <c r="E1582" t="s">
        <v>194</v>
      </c>
      <c r="F1582" t="s">
        <v>4823</v>
      </c>
      <c r="G1582" t="s">
        <v>179</v>
      </c>
      <c r="H1582" t="s">
        <v>135</v>
      </c>
      <c r="I1582" t="s">
        <v>136</v>
      </c>
      <c r="J1582" t="s">
        <v>137</v>
      </c>
      <c r="K1582" t="s">
        <v>138</v>
      </c>
      <c r="L1582" t="s">
        <v>4824</v>
      </c>
      <c r="M1582" t="s">
        <v>2125</v>
      </c>
      <c r="N1582">
        <v>4.6430555550000001</v>
      </c>
      <c r="O1582">
        <v>0</v>
      </c>
      <c r="P1582">
        <v>4</v>
      </c>
      <c r="Q1582">
        <v>0</v>
      </c>
      <c r="R1582">
        <v>3</v>
      </c>
      <c r="S1582">
        <v>0</v>
      </c>
      <c r="T1582">
        <v>1</v>
      </c>
      <c r="U1582">
        <v>0</v>
      </c>
      <c r="V1582">
        <v>0</v>
      </c>
      <c r="W1582">
        <v>0</v>
      </c>
      <c r="X1582">
        <v>5.0863904003850156</v>
      </c>
      <c r="Y1582">
        <v>0</v>
      </c>
      <c r="Z1582">
        <v>3.8485721032917986</v>
      </c>
      <c r="AA1582">
        <v>0</v>
      </c>
      <c r="AB1582">
        <v>0</v>
      </c>
      <c r="AC1582">
        <v>0</v>
      </c>
      <c r="AD1582">
        <v>0</v>
      </c>
      <c r="AE1582">
        <v>8.9349625036768145</v>
      </c>
    </row>
    <row r="1583" spans="1:31" x14ac:dyDescent="0.25">
      <c r="A1583">
        <v>2231786</v>
      </c>
      <c r="B1583">
        <v>1</v>
      </c>
      <c r="C1583" t="s">
        <v>80</v>
      </c>
      <c r="D1583" t="s">
        <v>82</v>
      </c>
      <c r="E1583" t="s">
        <v>132</v>
      </c>
      <c r="F1583" t="s">
        <v>4825</v>
      </c>
      <c r="G1583" t="s">
        <v>170</v>
      </c>
      <c r="H1583" t="s">
        <v>135</v>
      </c>
      <c r="I1583" t="s">
        <v>136</v>
      </c>
      <c r="J1583" t="s">
        <v>137</v>
      </c>
      <c r="K1583" t="s">
        <v>138</v>
      </c>
      <c r="L1583" t="s">
        <v>4826</v>
      </c>
      <c r="M1583" t="s">
        <v>4827</v>
      </c>
      <c r="N1583">
        <v>4.1363888879999999</v>
      </c>
      <c r="O1583">
        <v>0</v>
      </c>
      <c r="P1583">
        <v>12</v>
      </c>
      <c r="Q1583">
        <v>0</v>
      </c>
      <c r="R1583">
        <v>0</v>
      </c>
      <c r="S1583">
        <v>0</v>
      </c>
      <c r="T1583">
        <v>4</v>
      </c>
      <c r="U1583">
        <v>0</v>
      </c>
      <c r="V1583">
        <v>0</v>
      </c>
      <c r="W1583">
        <v>0</v>
      </c>
      <c r="X1583">
        <v>32.109223939807805</v>
      </c>
      <c r="Y1583">
        <v>0</v>
      </c>
      <c r="Z1583">
        <v>0</v>
      </c>
      <c r="AA1583">
        <v>0</v>
      </c>
      <c r="AB1583">
        <v>12.067511140567438</v>
      </c>
      <c r="AC1583">
        <v>0</v>
      </c>
      <c r="AD1583">
        <v>0</v>
      </c>
      <c r="AE1583">
        <v>44.176735080375245</v>
      </c>
    </row>
    <row r="1584" spans="1:31" x14ac:dyDescent="0.25">
      <c r="A1584">
        <v>2231245</v>
      </c>
      <c r="B1584">
        <v>1</v>
      </c>
      <c r="C1584" t="s">
        <v>80</v>
      </c>
      <c r="D1584" t="s">
        <v>97</v>
      </c>
      <c r="E1584" t="s">
        <v>182</v>
      </c>
      <c r="F1584" t="s">
        <v>4828</v>
      </c>
      <c r="G1584" t="s">
        <v>174</v>
      </c>
      <c r="H1584" t="s">
        <v>163</v>
      </c>
      <c r="I1584" t="s">
        <v>136</v>
      </c>
      <c r="J1584" t="s">
        <v>137</v>
      </c>
      <c r="K1584" t="s">
        <v>138</v>
      </c>
      <c r="L1584" t="s">
        <v>4829</v>
      </c>
      <c r="M1584" t="s">
        <v>4830</v>
      </c>
      <c r="N1584">
        <v>1.351388888</v>
      </c>
      <c r="O1584">
        <v>0</v>
      </c>
      <c r="P1584">
        <v>220</v>
      </c>
      <c r="Q1584">
        <v>0</v>
      </c>
      <c r="R1584">
        <v>0</v>
      </c>
      <c r="S1584">
        <v>0</v>
      </c>
      <c r="T1584">
        <v>24</v>
      </c>
      <c r="U1584">
        <v>0</v>
      </c>
      <c r="V1584">
        <v>0</v>
      </c>
      <c r="W1584">
        <v>0</v>
      </c>
      <c r="X1584">
        <v>147.1710316678525</v>
      </c>
      <c r="Y1584">
        <v>0</v>
      </c>
      <c r="Z1584">
        <v>0</v>
      </c>
      <c r="AA1584">
        <v>0</v>
      </c>
      <c r="AB1584">
        <v>43.275696280741258</v>
      </c>
      <c r="AC1584">
        <v>0</v>
      </c>
      <c r="AD1584">
        <v>0</v>
      </c>
      <c r="AE1584">
        <v>190.44672794859378</v>
      </c>
    </row>
    <row r="1585" spans="1:31" x14ac:dyDescent="0.25">
      <c r="A1585">
        <v>2231199</v>
      </c>
      <c r="B1585">
        <v>1</v>
      </c>
      <c r="C1585" t="s">
        <v>80</v>
      </c>
      <c r="D1585" t="s">
        <v>98</v>
      </c>
      <c r="E1585" t="s">
        <v>132</v>
      </c>
      <c r="F1585" t="s">
        <v>4831</v>
      </c>
      <c r="G1585" t="s">
        <v>148</v>
      </c>
      <c r="H1585" t="s">
        <v>135</v>
      </c>
      <c r="I1585" t="s">
        <v>136</v>
      </c>
      <c r="J1585" t="s">
        <v>137</v>
      </c>
      <c r="K1585" t="s">
        <v>138</v>
      </c>
      <c r="L1585" t="s">
        <v>4832</v>
      </c>
      <c r="M1585" t="s">
        <v>4833</v>
      </c>
      <c r="N1585">
        <v>0.30249999999999999</v>
      </c>
      <c r="O1585">
        <v>0</v>
      </c>
      <c r="P1585">
        <v>0</v>
      </c>
      <c r="Q1585">
        <v>0</v>
      </c>
      <c r="R1585">
        <v>0</v>
      </c>
      <c r="S1585">
        <v>0</v>
      </c>
      <c r="T1585">
        <v>1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0.57060577262699996</v>
      </c>
      <c r="AC1585">
        <v>0</v>
      </c>
      <c r="AD1585">
        <v>0</v>
      </c>
      <c r="AE1585">
        <v>0.57060577262699996</v>
      </c>
    </row>
    <row r="1586" spans="1:31" x14ac:dyDescent="0.25">
      <c r="A1586">
        <v>2231053</v>
      </c>
      <c r="B1586">
        <v>1</v>
      </c>
      <c r="C1586" t="s">
        <v>80</v>
      </c>
      <c r="D1586" t="s">
        <v>103</v>
      </c>
      <c r="E1586" t="s">
        <v>141</v>
      </c>
      <c r="F1586" t="s">
        <v>4834</v>
      </c>
      <c r="G1586" t="s">
        <v>187</v>
      </c>
      <c r="H1586" t="s">
        <v>135</v>
      </c>
      <c r="I1586" t="s">
        <v>136</v>
      </c>
      <c r="J1586" t="s">
        <v>137</v>
      </c>
      <c r="K1586" t="s">
        <v>138</v>
      </c>
      <c r="L1586" t="s">
        <v>4835</v>
      </c>
      <c r="M1586" t="s">
        <v>4836</v>
      </c>
      <c r="N1586">
        <v>1.470277777</v>
      </c>
      <c r="O1586">
        <v>0</v>
      </c>
      <c r="P1586">
        <v>1</v>
      </c>
      <c r="Q1586">
        <v>0</v>
      </c>
      <c r="R1586">
        <v>10</v>
      </c>
      <c r="S1586">
        <v>0</v>
      </c>
      <c r="T1586">
        <v>5</v>
      </c>
      <c r="U1586">
        <v>0</v>
      </c>
      <c r="V1586">
        <v>0</v>
      </c>
      <c r="W1586">
        <v>0</v>
      </c>
      <c r="X1586">
        <v>2.2952279806606732</v>
      </c>
      <c r="Y1586">
        <v>0</v>
      </c>
      <c r="Z1586">
        <v>13.964952400442947</v>
      </c>
      <c r="AA1586">
        <v>0</v>
      </c>
      <c r="AB1586">
        <v>5.6437099791636003</v>
      </c>
      <c r="AC1586">
        <v>0</v>
      </c>
      <c r="AD1586">
        <v>0</v>
      </c>
      <c r="AE1586">
        <v>21.903890360267219</v>
      </c>
    </row>
    <row r="1587" spans="1:31" x14ac:dyDescent="0.25">
      <c r="A1587">
        <v>2231700</v>
      </c>
      <c r="B1587">
        <v>1</v>
      </c>
      <c r="C1587" t="s">
        <v>80</v>
      </c>
      <c r="D1587" t="s">
        <v>98</v>
      </c>
      <c r="E1587" t="s">
        <v>132</v>
      </c>
      <c r="F1587" t="s">
        <v>4837</v>
      </c>
      <c r="G1587" t="s">
        <v>148</v>
      </c>
      <c r="H1587" t="s">
        <v>135</v>
      </c>
      <c r="I1587" t="s">
        <v>136</v>
      </c>
      <c r="J1587" t="s">
        <v>137</v>
      </c>
      <c r="K1587" t="s">
        <v>138</v>
      </c>
      <c r="L1587" t="s">
        <v>4838</v>
      </c>
      <c r="M1587" t="s">
        <v>4839</v>
      </c>
      <c r="N1587">
        <v>1.5722222219999999</v>
      </c>
      <c r="O1587">
        <v>0</v>
      </c>
      <c r="P1587">
        <v>1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</row>
    <row r="1588" spans="1:31" x14ac:dyDescent="0.25">
      <c r="A1588">
        <v>2230824</v>
      </c>
      <c r="B1588">
        <v>1</v>
      </c>
      <c r="C1588" t="s">
        <v>80</v>
      </c>
      <c r="D1588" t="s">
        <v>85</v>
      </c>
      <c r="E1588" t="s">
        <v>177</v>
      </c>
      <c r="F1588" t="s">
        <v>4071</v>
      </c>
      <c r="G1588" t="s">
        <v>179</v>
      </c>
      <c r="H1588" t="s">
        <v>135</v>
      </c>
      <c r="I1588" t="s">
        <v>136</v>
      </c>
      <c r="J1588" t="s">
        <v>137</v>
      </c>
      <c r="K1588" t="s">
        <v>138</v>
      </c>
      <c r="L1588" t="s">
        <v>4840</v>
      </c>
      <c r="M1588" t="s">
        <v>4841</v>
      </c>
      <c r="N1588">
        <v>4.9349999999999996</v>
      </c>
      <c r="O1588">
        <v>0</v>
      </c>
      <c r="P1588">
        <v>137</v>
      </c>
      <c r="Q1588">
        <v>0</v>
      </c>
      <c r="R1588">
        <v>0</v>
      </c>
      <c r="S1588">
        <v>0</v>
      </c>
      <c r="T1588">
        <v>9</v>
      </c>
      <c r="U1588">
        <v>0</v>
      </c>
      <c r="V1588">
        <v>0</v>
      </c>
      <c r="W1588">
        <v>0</v>
      </c>
      <c r="X1588">
        <v>168.12516655836535</v>
      </c>
      <c r="Y1588">
        <v>0</v>
      </c>
      <c r="Z1588">
        <v>0</v>
      </c>
      <c r="AA1588">
        <v>0</v>
      </c>
      <c r="AB1588">
        <v>11.985159771694198</v>
      </c>
      <c r="AC1588">
        <v>0</v>
      </c>
      <c r="AD1588">
        <v>0</v>
      </c>
      <c r="AE1588">
        <v>180.11032633005954</v>
      </c>
    </row>
    <row r="1589" spans="1:31" x14ac:dyDescent="0.25">
      <c r="A1589">
        <v>2231577</v>
      </c>
      <c r="B1589">
        <v>1</v>
      </c>
      <c r="C1589" t="s">
        <v>81</v>
      </c>
      <c r="D1589" t="s">
        <v>120</v>
      </c>
      <c r="E1589" t="s">
        <v>132</v>
      </c>
      <c r="F1589" t="s">
        <v>4842</v>
      </c>
      <c r="G1589" t="s">
        <v>191</v>
      </c>
      <c r="H1589" t="s">
        <v>135</v>
      </c>
      <c r="I1589" t="s">
        <v>136</v>
      </c>
      <c r="J1589" t="s">
        <v>137</v>
      </c>
      <c r="K1589" t="s">
        <v>138</v>
      </c>
      <c r="L1589" t="s">
        <v>4843</v>
      </c>
      <c r="M1589" t="s">
        <v>4844</v>
      </c>
      <c r="N1589">
        <v>1.3572222220000001</v>
      </c>
      <c r="O1589">
        <v>0</v>
      </c>
      <c r="P1589">
        <v>11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4.8591235562642581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4.8591235562642581</v>
      </c>
    </row>
    <row r="1590" spans="1:31" x14ac:dyDescent="0.25">
      <c r="A1590">
        <v>2231677</v>
      </c>
      <c r="B1590">
        <v>1</v>
      </c>
      <c r="C1590" t="s">
        <v>80</v>
      </c>
      <c r="D1590" t="s">
        <v>94</v>
      </c>
      <c r="E1590" t="s">
        <v>194</v>
      </c>
      <c r="F1590" t="s">
        <v>4845</v>
      </c>
      <c r="G1590" t="s">
        <v>1031</v>
      </c>
      <c r="H1590" t="s">
        <v>135</v>
      </c>
      <c r="I1590" t="s">
        <v>136</v>
      </c>
      <c r="J1590" t="s">
        <v>137</v>
      </c>
      <c r="K1590" t="s">
        <v>138</v>
      </c>
      <c r="L1590" t="s">
        <v>4846</v>
      </c>
      <c r="M1590" t="s">
        <v>4847</v>
      </c>
      <c r="N1590">
        <v>3.176666666</v>
      </c>
      <c r="O1590">
        <v>0</v>
      </c>
      <c r="P1590">
        <v>23</v>
      </c>
      <c r="Q1590">
        <v>0</v>
      </c>
      <c r="R1590">
        <v>0</v>
      </c>
      <c r="S1590">
        <v>0</v>
      </c>
      <c r="T1590">
        <v>2</v>
      </c>
      <c r="U1590">
        <v>0</v>
      </c>
      <c r="V1590">
        <v>0</v>
      </c>
      <c r="W1590">
        <v>0</v>
      </c>
      <c r="X1590">
        <v>6.7923648220520407</v>
      </c>
      <c r="Y1590">
        <v>0</v>
      </c>
      <c r="Z1590">
        <v>0</v>
      </c>
      <c r="AA1590">
        <v>0</v>
      </c>
      <c r="AB1590">
        <v>0.90038658599372012</v>
      </c>
      <c r="AC1590">
        <v>0</v>
      </c>
      <c r="AD1590">
        <v>0</v>
      </c>
      <c r="AE1590">
        <v>7.6927514080457611</v>
      </c>
    </row>
    <row r="1591" spans="1:31" x14ac:dyDescent="0.25">
      <c r="A1591">
        <v>2231534</v>
      </c>
      <c r="B1591">
        <v>1</v>
      </c>
      <c r="C1591" t="s">
        <v>80</v>
      </c>
      <c r="D1591" t="s">
        <v>96</v>
      </c>
      <c r="E1591" t="s">
        <v>273</v>
      </c>
      <c r="F1591" t="s">
        <v>2207</v>
      </c>
      <c r="G1591" t="s">
        <v>1257</v>
      </c>
      <c r="H1591" t="s">
        <v>163</v>
      </c>
      <c r="I1591" t="s">
        <v>136</v>
      </c>
      <c r="J1591" t="s">
        <v>137</v>
      </c>
      <c r="K1591" t="s">
        <v>138</v>
      </c>
      <c r="L1591" t="s">
        <v>4848</v>
      </c>
      <c r="M1591" t="s">
        <v>4849</v>
      </c>
      <c r="N1591">
        <v>0.111666666</v>
      </c>
      <c r="O1591">
        <v>2</v>
      </c>
      <c r="P1591">
        <v>23</v>
      </c>
      <c r="Q1591">
        <v>3</v>
      </c>
      <c r="R1591">
        <v>0</v>
      </c>
      <c r="S1591">
        <v>7</v>
      </c>
      <c r="T1591">
        <v>1</v>
      </c>
      <c r="U1591">
        <v>0</v>
      </c>
      <c r="V1591">
        <v>0</v>
      </c>
      <c r="W1591">
        <v>1.4080768598785001</v>
      </c>
      <c r="X1591">
        <v>0.26019612755730004</v>
      </c>
      <c r="Y1591">
        <v>0.10587670668316002</v>
      </c>
      <c r="Z1591">
        <v>0</v>
      </c>
      <c r="AA1591">
        <v>6.4341730587575992</v>
      </c>
      <c r="AB1591">
        <v>0.23722866219826669</v>
      </c>
      <c r="AC1591">
        <v>0</v>
      </c>
      <c r="AD1591">
        <v>0</v>
      </c>
      <c r="AE1591">
        <v>8.4455514150748261</v>
      </c>
    </row>
    <row r="1592" spans="1:31" x14ac:dyDescent="0.25">
      <c r="A1592">
        <v>2231016</v>
      </c>
      <c r="B1592">
        <v>1</v>
      </c>
      <c r="C1592" t="s">
        <v>80</v>
      </c>
      <c r="D1592" t="s">
        <v>83</v>
      </c>
      <c r="E1592" t="s">
        <v>132</v>
      </c>
      <c r="F1592" t="s">
        <v>4850</v>
      </c>
      <c r="G1592" t="s">
        <v>179</v>
      </c>
      <c r="H1592" t="s">
        <v>135</v>
      </c>
      <c r="I1592" t="s">
        <v>136</v>
      </c>
      <c r="J1592" t="s">
        <v>137</v>
      </c>
      <c r="K1592" t="s">
        <v>138</v>
      </c>
      <c r="L1592" t="s">
        <v>4851</v>
      </c>
      <c r="M1592" t="s">
        <v>4852</v>
      </c>
      <c r="N1592">
        <v>2.7494444439999999</v>
      </c>
      <c r="O1592">
        <v>0</v>
      </c>
      <c r="P1592">
        <v>0</v>
      </c>
      <c r="Q1592">
        <v>0</v>
      </c>
      <c r="R1592">
        <v>0</v>
      </c>
      <c r="S1592">
        <v>0</v>
      </c>
      <c r="T1592">
        <v>5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45.352642687632155</v>
      </c>
      <c r="AC1592">
        <v>0</v>
      </c>
      <c r="AD1592">
        <v>0</v>
      </c>
      <c r="AE1592">
        <v>45.352642687632155</v>
      </c>
    </row>
    <row r="1593" spans="1:31" x14ac:dyDescent="0.25">
      <c r="A1593">
        <v>2231657</v>
      </c>
      <c r="B1593">
        <v>1</v>
      </c>
      <c r="C1593" t="s">
        <v>80</v>
      </c>
      <c r="D1593" t="s">
        <v>90</v>
      </c>
      <c r="E1593" t="s">
        <v>132</v>
      </c>
      <c r="F1593" t="s">
        <v>4853</v>
      </c>
      <c r="G1593" t="s">
        <v>191</v>
      </c>
      <c r="H1593" t="s">
        <v>135</v>
      </c>
      <c r="I1593" t="s">
        <v>136</v>
      </c>
      <c r="J1593" t="s">
        <v>137</v>
      </c>
      <c r="K1593" t="s">
        <v>138</v>
      </c>
      <c r="L1593" t="s">
        <v>4854</v>
      </c>
      <c r="M1593" t="s">
        <v>4855</v>
      </c>
      <c r="N1593">
        <v>1.358055555</v>
      </c>
      <c r="O1593">
        <v>0</v>
      </c>
      <c r="P1593">
        <v>0</v>
      </c>
      <c r="Q1593">
        <v>0</v>
      </c>
      <c r="R1593">
        <v>0</v>
      </c>
      <c r="S1593">
        <v>0</v>
      </c>
      <c r="T1593">
        <v>2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0.38123119648546333</v>
      </c>
      <c r="AC1593">
        <v>0</v>
      </c>
      <c r="AD1593">
        <v>0</v>
      </c>
      <c r="AE1593">
        <v>0.38123119648546333</v>
      </c>
    </row>
    <row r="1594" spans="1:31" x14ac:dyDescent="0.25">
      <c r="A1594">
        <v>2231763</v>
      </c>
      <c r="B1594">
        <v>1</v>
      </c>
      <c r="C1594" t="s">
        <v>81</v>
      </c>
      <c r="D1594" t="s">
        <v>116</v>
      </c>
      <c r="E1594" t="s">
        <v>161</v>
      </c>
      <c r="F1594" t="s">
        <v>4856</v>
      </c>
      <c r="G1594" t="s">
        <v>174</v>
      </c>
      <c r="H1594" t="s">
        <v>163</v>
      </c>
      <c r="I1594" t="s">
        <v>136</v>
      </c>
      <c r="J1594" t="s">
        <v>137</v>
      </c>
      <c r="K1594" t="s">
        <v>138</v>
      </c>
      <c r="L1594" t="s">
        <v>4857</v>
      </c>
      <c r="M1594" t="s">
        <v>4858</v>
      </c>
      <c r="N1594">
        <v>0.54277777699999996</v>
      </c>
      <c r="O1594">
        <v>2</v>
      </c>
      <c r="P1594">
        <v>398</v>
      </c>
      <c r="Q1594">
        <v>6</v>
      </c>
      <c r="R1594">
        <v>1</v>
      </c>
      <c r="S1594">
        <v>2</v>
      </c>
      <c r="T1594">
        <v>22</v>
      </c>
      <c r="U1594">
        <v>0</v>
      </c>
      <c r="V1594">
        <v>0</v>
      </c>
      <c r="W1594">
        <v>1.9192538861216999</v>
      </c>
      <c r="X1594">
        <v>20.482029972630713</v>
      </c>
      <c r="Y1594">
        <v>24.785302047317202</v>
      </c>
      <c r="Z1594">
        <v>1.4265174062486669E-2</v>
      </c>
      <c r="AA1594">
        <v>1.8937288406509203</v>
      </c>
      <c r="AB1594">
        <v>3.6657450997890084</v>
      </c>
      <c r="AC1594">
        <v>0</v>
      </c>
      <c r="AD1594">
        <v>0</v>
      </c>
      <c r="AE1594">
        <v>52.760325020572033</v>
      </c>
    </row>
    <row r="1595" spans="1:31" x14ac:dyDescent="0.25">
      <c r="A1595">
        <v>2231136</v>
      </c>
      <c r="B1595">
        <v>1</v>
      </c>
      <c r="C1595" t="s">
        <v>80</v>
      </c>
      <c r="D1595" t="s">
        <v>82</v>
      </c>
      <c r="E1595" t="s">
        <v>132</v>
      </c>
      <c r="F1595" t="s">
        <v>4859</v>
      </c>
      <c r="G1595" t="s">
        <v>148</v>
      </c>
      <c r="H1595" t="s">
        <v>135</v>
      </c>
      <c r="I1595" t="s">
        <v>136</v>
      </c>
      <c r="J1595" t="s">
        <v>137</v>
      </c>
      <c r="K1595" t="s">
        <v>138</v>
      </c>
      <c r="L1595" t="s">
        <v>4860</v>
      </c>
      <c r="M1595" t="s">
        <v>4861</v>
      </c>
      <c r="N1595">
        <v>4.5225</v>
      </c>
      <c r="O1595">
        <v>0</v>
      </c>
      <c r="P1595">
        <v>3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4.3068081753413603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4.3068081753413603</v>
      </c>
    </row>
    <row r="1596" spans="1:31" x14ac:dyDescent="0.25">
      <c r="A1596">
        <v>2230978</v>
      </c>
      <c r="B1596">
        <v>1</v>
      </c>
      <c r="C1596" t="s">
        <v>80</v>
      </c>
      <c r="D1596" t="s">
        <v>108</v>
      </c>
      <c r="E1596" t="s">
        <v>132</v>
      </c>
      <c r="F1596" t="s">
        <v>4862</v>
      </c>
      <c r="G1596" t="s">
        <v>148</v>
      </c>
      <c r="H1596" t="s">
        <v>135</v>
      </c>
      <c r="I1596" t="s">
        <v>136</v>
      </c>
      <c r="J1596" t="s">
        <v>137</v>
      </c>
      <c r="K1596" t="s">
        <v>138</v>
      </c>
      <c r="L1596" t="s">
        <v>4863</v>
      </c>
      <c r="M1596" t="s">
        <v>4864</v>
      </c>
      <c r="N1596">
        <v>2.2400000000000002</v>
      </c>
      <c r="O1596">
        <v>0</v>
      </c>
      <c r="P1596">
        <v>1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0.10741965434928001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0.10741965434928001</v>
      </c>
    </row>
    <row r="1597" spans="1:31" x14ac:dyDescent="0.25">
      <c r="A1597">
        <v>2232398</v>
      </c>
      <c r="B1597">
        <v>1</v>
      </c>
      <c r="C1597" t="s">
        <v>80</v>
      </c>
      <c r="D1597" t="s">
        <v>107</v>
      </c>
      <c r="E1597" t="s">
        <v>132</v>
      </c>
      <c r="F1597" t="s">
        <v>4865</v>
      </c>
      <c r="G1597" t="s">
        <v>191</v>
      </c>
      <c r="H1597" t="s">
        <v>135</v>
      </c>
      <c r="I1597" t="s">
        <v>136</v>
      </c>
      <c r="J1597" t="s">
        <v>137</v>
      </c>
      <c r="K1597" t="s">
        <v>138</v>
      </c>
      <c r="L1597" t="s">
        <v>4866</v>
      </c>
      <c r="M1597" t="s">
        <v>4867</v>
      </c>
      <c r="N1597">
        <v>2.7258333330000002</v>
      </c>
      <c r="O1597">
        <v>0</v>
      </c>
      <c r="P1597">
        <v>6</v>
      </c>
      <c r="Q1597">
        <v>0</v>
      </c>
      <c r="R1597">
        <v>0</v>
      </c>
      <c r="S1597">
        <v>0</v>
      </c>
      <c r="T1597">
        <v>1</v>
      </c>
      <c r="U1597">
        <v>0</v>
      </c>
      <c r="V1597">
        <v>0</v>
      </c>
      <c r="W1597">
        <v>0</v>
      </c>
      <c r="X1597">
        <v>5.1081442749448529</v>
      </c>
      <c r="Y1597">
        <v>0</v>
      </c>
      <c r="Z1597">
        <v>0</v>
      </c>
      <c r="AA1597">
        <v>0</v>
      </c>
      <c r="AB1597">
        <v>0.82783728628962661</v>
      </c>
      <c r="AC1597">
        <v>0</v>
      </c>
      <c r="AD1597">
        <v>0</v>
      </c>
      <c r="AE1597">
        <v>5.9359815612344793</v>
      </c>
    </row>
    <row r="1598" spans="1:31" x14ac:dyDescent="0.25">
      <c r="A1598">
        <v>2232066</v>
      </c>
      <c r="B1598">
        <v>1</v>
      </c>
      <c r="C1598" t="s">
        <v>80</v>
      </c>
      <c r="D1598" t="s">
        <v>90</v>
      </c>
      <c r="E1598" t="s">
        <v>132</v>
      </c>
      <c r="F1598" t="s">
        <v>4868</v>
      </c>
      <c r="G1598" t="s">
        <v>191</v>
      </c>
      <c r="H1598" t="s">
        <v>135</v>
      </c>
      <c r="I1598" t="s">
        <v>136</v>
      </c>
      <c r="J1598" t="s">
        <v>137</v>
      </c>
      <c r="K1598" t="s">
        <v>138</v>
      </c>
      <c r="L1598" t="s">
        <v>4869</v>
      </c>
      <c r="M1598" t="s">
        <v>4870</v>
      </c>
      <c r="N1598">
        <v>0.59666666599999996</v>
      </c>
      <c r="O1598">
        <v>0</v>
      </c>
      <c r="P1598">
        <v>0</v>
      </c>
      <c r="Q1598">
        <v>0</v>
      </c>
      <c r="R1598">
        <v>0</v>
      </c>
      <c r="S1598">
        <v>0</v>
      </c>
      <c r="T1598">
        <v>5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0.45728935028056006</v>
      </c>
      <c r="AC1598">
        <v>0</v>
      </c>
      <c r="AD1598">
        <v>0</v>
      </c>
      <c r="AE1598">
        <v>0.45728935028056006</v>
      </c>
    </row>
    <row r="1599" spans="1:31" x14ac:dyDescent="0.25">
      <c r="A1599">
        <v>2232421</v>
      </c>
      <c r="B1599">
        <v>1</v>
      </c>
      <c r="C1599" t="s">
        <v>80</v>
      </c>
      <c r="D1599" t="s">
        <v>96</v>
      </c>
      <c r="E1599" t="s">
        <v>132</v>
      </c>
      <c r="F1599" t="s">
        <v>4871</v>
      </c>
      <c r="G1599" t="s">
        <v>134</v>
      </c>
      <c r="H1599" t="s">
        <v>135</v>
      </c>
      <c r="I1599" t="s">
        <v>136</v>
      </c>
      <c r="J1599" t="s">
        <v>137</v>
      </c>
      <c r="K1599" t="s">
        <v>138</v>
      </c>
      <c r="L1599" t="s">
        <v>4872</v>
      </c>
      <c r="M1599" t="s">
        <v>4873</v>
      </c>
      <c r="N1599">
        <v>6.511111111</v>
      </c>
      <c r="O1599">
        <v>0</v>
      </c>
      <c r="P1599">
        <v>1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1.2398113503309336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1.2398113503309336</v>
      </c>
    </row>
    <row r="1600" spans="1:31" x14ac:dyDescent="0.25">
      <c r="A1600">
        <v>2231903</v>
      </c>
      <c r="B1600">
        <v>1</v>
      </c>
      <c r="C1600" t="s">
        <v>80</v>
      </c>
      <c r="D1600" t="s">
        <v>83</v>
      </c>
      <c r="E1600" t="s">
        <v>182</v>
      </c>
      <c r="F1600" t="s">
        <v>4874</v>
      </c>
      <c r="G1600" t="s">
        <v>1303</v>
      </c>
      <c r="H1600" t="s">
        <v>163</v>
      </c>
      <c r="I1600" t="s">
        <v>136</v>
      </c>
      <c r="J1600" t="s">
        <v>137</v>
      </c>
      <c r="K1600" t="s">
        <v>138</v>
      </c>
      <c r="L1600" t="s">
        <v>4875</v>
      </c>
      <c r="M1600" t="s">
        <v>4876</v>
      </c>
      <c r="N1600">
        <v>0.97722222199999997</v>
      </c>
      <c r="O1600">
        <v>0</v>
      </c>
      <c r="P1600">
        <v>160</v>
      </c>
      <c r="Q1600">
        <v>0</v>
      </c>
      <c r="R1600">
        <v>0</v>
      </c>
      <c r="S1600">
        <v>3</v>
      </c>
      <c r="T1600">
        <v>52</v>
      </c>
      <c r="U1600">
        <v>1</v>
      </c>
      <c r="V1600">
        <v>1</v>
      </c>
      <c r="W1600">
        <v>0</v>
      </c>
      <c r="X1600">
        <v>70.383264315040805</v>
      </c>
      <c r="Y1600">
        <v>0</v>
      </c>
      <c r="Z1600">
        <v>0</v>
      </c>
      <c r="AA1600">
        <v>2.9056034378640829</v>
      </c>
      <c r="AB1600">
        <v>41.826077036575242</v>
      </c>
      <c r="AC1600">
        <v>71.829535607871605</v>
      </c>
      <c r="AD1600">
        <v>13.816427458981622</v>
      </c>
      <c r="AE1600">
        <v>200.76090785633338</v>
      </c>
    </row>
    <row r="1601" spans="1:31" x14ac:dyDescent="0.25">
      <c r="A1601">
        <v>2232567</v>
      </c>
      <c r="B1601">
        <v>1</v>
      </c>
      <c r="C1601" t="s">
        <v>81</v>
      </c>
      <c r="D1601" t="s">
        <v>123</v>
      </c>
      <c r="E1601" t="s">
        <v>141</v>
      </c>
      <c r="F1601" t="s">
        <v>4877</v>
      </c>
      <c r="G1601" t="s">
        <v>187</v>
      </c>
      <c r="H1601" t="s">
        <v>135</v>
      </c>
      <c r="I1601" t="s">
        <v>136</v>
      </c>
      <c r="J1601" t="s">
        <v>137</v>
      </c>
      <c r="K1601" t="s">
        <v>138</v>
      </c>
      <c r="L1601" t="s">
        <v>4878</v>
      </c>
      <c r="M1601" t="s">
        <v>4879</v>
      </c>
      <c r="N1601">
        <v>1.8238888879999999</v>
      </c>
      <c r="O1601">
        <v>0</v>
      </c>
      <c r="P1601">
        <v>1</v>
      </c>
      <c r="Q1601">
        <v>0</v>
      </c>
      <c r="R1601">
        <v>1</v>
      </c>
      <c r="S1601">
        <v>0</v>
      </c>
      <c r="T1601">
        <v>2</v>
      </c>
      <c r="U1601">
        <v>0</v>
      </c>
      <c r="V1601">
        <v>0</v>
      </c>
      <c r="W1601">
        <v>0</v>
      </c>
      <c r="X1601">
        <v>0.27141168079760003</v>
      </c>
      <c r="Y1601">
        <v>0</v>
      </c>
      <c r="Z1601">
        <v>9.6097618554000005E-3</v>
      </c>
      <c r="AA1601">
        <v>0</v>
      </c>
      <c r="AB1601">
        <v>0.46639327020981336</v>
      </c>
      <c r="AC1601">
        <v>0</v>
      </c>
      <c r="AD1601">
        <v>0</v>
      </c>
      <c r="AE1601">
        <v>0.74741471286281347</v>
      </c>
    </row>
    <row r="1602" spans="1:31" x14ac:dyDescent="0.25">
      <c r="A1602">
        <v>2232590</v>
      </c>
      <c r="B1602">
        <v>1</v>
      </c>
      <c r="C1602" t="s">
        <v>81</v>
      </c>
      <c r="D1602" t="s">
        <v>119</v>
      </c>
      <c r="E1602" t="s">
        <v>132</v>
      </c>
      <c r="F1602" t="s">
        <v>4880</v>
      </c>
      <c r="G1602" t="s">
        <v>148</v>
      </c>
      <c r="H1602" t="s">
        <v>135</v>
      </c>
      <c r="I1602" t="s">
        <v>136</v>
      </c>
      <c r="J1602" t="s">
        <v>137</v>
      </c>
      <c r="K1602" t="s">
        <v>138</v>
      </c>
      <c r="L1602" t="s">
        <v>4881</v>
      </c>
      <c r="M1602" t="s">
        <v>4882</v>
      </c>
      <c r="N1602">
        <v>2.3766666660000002</v>
      </c>
      <c r="O1602">
        <v>0</v>
      </c>
      <c r="P1602">
        <v>0</v>
      </c>
      <c r="Q1602">
        <v>0</v>
      </c>
      <c r="R1602">
        <v>4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0.5906056185203844</v>
      </c>
      <c r="AA1602">
        <v>0</v>
      </c>
      <c r="AB1602">
        <v>0</v>
      </c>
      <c r="AC1602">
        <v>0</v>
      </c>
      <c r="AD1602">
        <v>0</v>
      </c>
      <c r="AE1602">
        <v>0.5906056185203844</v>
      </c>
    </row>
    <row r="1603" spans="1:31" x14ac:dyDescent="0.25">
      <c r="A1603">
        <v>2232521</v>
      </c>
      <c r="B1603">
        <v>1</v>
      </c>
      <c r="C1603" t="s">
        <v>80</v>
      </c>
      <c r="D1603" t="s">
        <v>96</v>
      </c>
      <c r="E1603" t="s">
        <v>194</v>
      </c>
      <c r="F1603" t="s">
        <v>4883</v>
      </c>
      <c r="G1603" t="s">
        <v>179</v>
      </c>
      <c r="H1603" t="s">
        <v>135</v>
      </c>
      <c r="I1603" t="s">
        <v>136</v>
      </c>
      <c r="J1603" t="s">
        <v>137</v>
      </c>
      <c r="K1603" t="s">
        <v>138</v>
      </c>
      <c r="L1603" t="s">
        <v>4884</v>
      </c>
      <c r="M1603" t="s">
        <v>4885</v>
      </c>
      <c r="N1603">
        <v>5.6613888880000003</v>
      </c>
      <c r="O1603">
        <v>0</v>
      </c>
      <c r="P1603">
        <v>47</v>
      </c>
      <c r="Q1603">
        <v>0</v>
      </c>
      <c r="R1603">
        <v>0</v>
      </c>
      <c r="S1603">
        <v>0</v>
      </c>
      <c r="T1603">
        <v>13</v>
      </c>
      <c r="U1603">
        <v>0</v>
      </c>
      <c r="V1603">
        <v>0</v>
      </c>
      <c r="W1603">
        <v>0</v>
      </c>
      <c r="X1603">
        <v>120.31308788806841</v>
      </c>
      <c r="Y1603">
        <v>0</v>
      </c>
      <c r="Z1603">
        <v>0</v>
      </c>
      <c r="AA1603">
        <v>0</v>
      </c>
      <c r="AB1603">
        <v>14.302547405810069</v>
      </c>
      <c r="AC1603">
        <v>0</v>
      </c>
      <c r="AD1603">
        <v>0</v>
      </c>
      <c r="AE1603">
        <v>134.61563529387848</v>
      </c>
    </row>
    <row r="1604" spans="1:31" x14ac:dyDescent="0.25">
      <c r="A1604">
        <v>2232275</v>
      </c>
      <c r="B1604">
        <v>1</v>
      </c>
      <c r="C1604" t="s">
        <v>80</v>
      </c>
      <c r="D1604" t="s">
        <v>92</v>
      </c>
      <c r="E1604" t="s">
        <v>132</v>
      </c>
      <c r="F1604" t="s">
        <v>4886</v>
      </c>
      <c r="G1604" t="s">
        <v>148</v>
      </c>
      <c r="H1604" t="s">
        <v>135</v>
      </c>
      <c r="I1604" t="s">
        <v>136</v>
      </c>
      <c r="J1604" t="s">
        <v>137</v>
      </c>
      <c r="K1604" t="s">
        <v>138</v>
      </c>
      <c r="L1604" t="s">
        <v>4887</v>
      </c>
      <c r="M1604" t="s">
        <v>4888</v>
      </c>
      <c r="N1604">
        <v>5.7780555549999999</v>
      </c>
      <c r="O1604">
        <v>0</v>
      </c>
      <c r="P1604">
        <v>2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1.3556889728710457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1.3556889728710457</v>
      </c>
    </row>
    <row r="1605" spans="1:31" x14ac:dyDescent="0.25">
      <c r="A1605">
        <v>2232235</v>
      </c>
      <c r="B1605">
        <v>1</v>
      </c>
      <c r="C1605" t="s">
        <v>81</v>
      </c>
      <c r="D1605" t="s">
        <v>123</v>
      </c>
      <c r="E1605" t="s">
        <v>132</v>
      </c>
      <c r="F1605" t="s">
        <v>4889</v>
      </c>
      <c r="G1605" t="s">
        <v>148</v>
      </c>
      <c r="H1605" t="s">
        <v>135</v>
      </c>
      <c r="I1605" t="s">
        <v>136</v>
      </c>
      <c r="J1605" t="s">
        <v>137</v>
      </c>
      <c r="K1605" t="s">
        <v>138</v>
      </c>
      <c r="L1605" t="s">
        <v>4890</v>
      </c>
      <c r="M1605" t="s">
        <v>4891</v>
      </c>
      <c r="N1605">
        <v>1.2763888880000001</v>
      </c>
      <c r="O1605">
        <v>0</v>
      </c>
      <c r="P1605">
        <v>0</v>
      </c>
      <c r="Q1605">
        <v>0</v>
      </c>
      <c r="R1605">
        <v>0</v>
      </c>
      <c r="S1605">
        <v>0</v>
      </c>
      <c r="T1605">
        <v>1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2.1444656569150276</v>
      </c>
      <c r="AC1605">
        <v>0</v>
      </c>
      <c r="AD1605">
        <v>0</v>
      </c>
      <c r="AE1605">
        <v>2.1444656569150276</v>
      </c>
    </row>
    <row r="1606" spans="1:31" x14ac:dyDescent="0.25">
      <c r="A1606">
        <v>2232527</v>
      </c>
      <c r="B1606">
        <v>1</v>
      </c>
      <c r="C1606" t="s">
        <v>80</v>
      </c>
      <c r="D1606" t="s">
        <v>96</v>
      </c>
      <c r="E1606" t="s">
        <v>194</v>
      </c>
      <c r="F1606" t="s">
        <v>3292</v>
      </c>
      <c r="G1606" t="s">
        <v>179</v>
      </c>
      <c r="H1606" t="s">
        <v>135</v>
      </c>
      <c r="I1606" t="s">
        <v>136</v>
      </c>
      <c r="J1606" t="s">
        <v>137</v>
      </c>
      <c r="K1606" t="s">
        <v>138</v>
      </c>
      <c r="L1606" t="s">
        <v>4892</v>
      </c>
      <c r="M1606" t="s">
        <v>4893</v>
      </c>
      <c r="N1606">
        <v>3.2913888880000002</v>
      </c>
      <c r="O1606">
        <v>0</v>
      </c>
      <c r="P1606">
        <v>83</v>
      </c>
      <c r="Q1606">
        <v>0</v>
      </c>
      <c r="R1606">
        <v>0</v>
      </c>
      <c r="S1606">
        <v>0</v>
      </c>
      <c r="T1606">
        <v>7</v>
      </c>
      <c r="U1606">
        <v>0</v>
      </c>
      <c r="V1606">
        <v>0</v>
      </c>
      <c r="W1606">
        <v>0</v>
      </c>
      <c r="X1606">
        <v>114.65137798588319</v>
      </c>
      <c r="Y1606">
        <v>0</v>
      </c>
      <c r="Z1606">
        <v>0</v>
      </c>
      <c r="AA1606">
        <v>0</v>
      </c>
      <c r="AB1606">
        <v>18.162866732122808</v>
      </c>
      <c r="AC1606">
        <v>0</v>
      </c>
      <c r="AD1606">
        <v>0</v>
      </c>
      <c r="AE1606">
        <v>132.81424471800599</v>
      </c>
    </row>
    <row r="1607" spans="1:31" x14ac:dyDescent="0.25">
      <c r="A1607">
        <v>2232381</v>
      </c>
      <c r="B1607">
        <v>1</v>
      </c>
      <c r="C1607" t="s">
        <v>80</v>
      </c>
      <c r="D1607" t="s">
        <v>82</v>
      </c>
      <c r="E1607" t="s">
        <v>132</v>
      </c>
      <c r="F1607" t="s">
        <v>4894</v>
      </c>
      <c r="G1607" t="s">
        <v>148</v>
      </c>
      <c r="H1607" t="s">
        <v>135</v>
      </c>
      <c r="I1607" t="s">
        <v>136</v>
      </c>
      <c r="J1607" t="s">
        <v>137</v>
      </c>
      <c r="K1607" t="s">
        <v>138</v>
      </c>
      <c r="L1607" t="s">
        <v>4895</v>
      </c>
      <c r="M1607" t="s">
        <v>4896</v>
      </c>
      <c r="N1607">
        <v>4.920833333</v>
      </c>
      <c r="O1607">
        <v>0</v>
      </c>
      <c r="P1607">
        <v>3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1.0492443158537748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1.0492443158537748</v>
      </c>
    </row>
    <row r="1608" spans="1:31" x14ac:dyDescent="0.25">
      <c r="A1608">
        <v>2231983</v>
      </c>
      <c r="B1608">
        <v>1</v>
      </c>
      <c r="C1608" t="s">
        <v>80</v>
      </c>
      <c r="D1608" t="s">
        <v>96</v>
      </c>
      <c r="E1608" t="s">
        <v>132</v>
      </c>
      <c r="F1608" t="s">
        <v>4897</v>
      </c>
      <c r="G1608" t="s">
        <v>148</v>
      </c>
      <c r="H1608" t="s">
        <v>135</v>
      </c>
      <c r="I1608" t="s">
        <v>136</v>
      </c>
      <c r="J1608" t="s">
        <v>137</v>
      </c>
      <c r="K1608" t="s">
        <v>138</v>
      </c>
      <c r="L1608" t="s">
        <v>4898</v>
      </c>
      <c r="M1608" t="s">
        <v>4899</v>
      </c>
      <c r="N1608">
        <v>1.3774999999999999</v>
      </c>
      <c r="O1608">
        <v>0</v>
      </c>
      <c r="P1608">
        <v>1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0.30894840363996001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0.30894840363996001</v>
      </c>
    </row>
    <row r="1609" spans="1:31" x14ac:dyDescent="0.25">
      <c r="A1609">
        <v>2232126</v>
      </c>
      <c r="B1609">
        <v>1</v>
      </c>
      <c r="C1609" t="s">
        <v>80</v>
      </c>
      <c r="D1609" t="s">
        <v>85</v>
      </c>
      <c r="E1609" t="s">
        <v>194</v>
      </c>
      <c r="F1609" t="s">
        <v>4900</v>
      </c>
      <c r="G1609" t="s">
        <v>179</v>
      </c>
      <c r="H1609" t="s">
        <v>135</v>
      </c>
      <c r="I1609" t="s">
        <v>136</v>
      </c>
      <c r="J1609" t="s">
        <v>137</v>
      </c>
      <c r="K1609" t="s">
        <v>138</v>
      </c>
      <c r="L1609" t="s">
        <v>4901</v>
      </c>
      <c r="M1609" t="s">
        <v>4902</v>
      </c>
      <c r="N1609">
        <v>2.5647222219999999</v>
      </c>
      <c r="O1609">
        <v>0</v>
      </c>
      <c r="P1609">
        <v>103</v>
      </c>
      <c r="Q1609">
        <v>0</v>
      </c>
      <c r="R1609">
        <v>0</v>
      </c>
      <c r="S1609">
        <v>0</v>
      </c>
      <c r="T1609">
        <v>20</v>
      </c>
      <c r="U1609">
        <v>0</v>
      </c>
      <c r="V1609">
        <v>0</v>
      </c>
      <c r="W1609">
        <v>0</v>
      </c>
      <c r="X1609">
        <v>87.913614213965431</v>
      </c>
      <c r="Y1609">
        <v>0</v>
      </c>
      <c r="Z1609">
        <v>0</v>
      </c>
      <c r="AA1609">
        <v>0</v>
      </c>
      <c r="AB1609">
        <v>22.45523113989001</v>
      </c>
      <c r="AC1609">
        <v>0</v>
      </c>
      <c r="AD1609">
        <v>0</v>
      </c>
      <c r="AE1609">
        <v>110.36884535385545</v>
      </c>
    </row>
    <row r="1610" spans="1:31" x14ac:dyDescent="0.25">
      <c r="A1610">
        <v>2232318</v>
      </c>
      <c r="B1610">
        <v>1</v>
      </c>
      <c r="C1610" t="s">
        <v>80</v>
      </c>
      <c r="D1610" t="s">
        <v>103</v>
      </c>
      <c r="E1610" t="s">
        <v>273</v>
      </c>
      <c r="F1610" t="s">
        <v>4903</v>
      </c>
      <c r="G1610" t="s">
        <v>174</v>
      </c>
      <c r="H1610" t="s">
        <v>163</v>
      </c>
      <c r="I1610" t="s">
        <v>136</v>
      </c>
      <c r="J1610" t="s">
        <v>137</v>
      </c>
      <c r="K1610" t="s">
        <v>138</v>
      </c>
      <c r="L1610" t="s">
        <v>4904</v>
      </c>
      <c r="M1610" t="s">
        <v>4905</v>
      </c>
      <c r="N1610">
        <v>0.46055555500000001</v>
      </c>
      <c r="O1610">
        <v>1</v>
      </c>
      <c r="P1610">
        <v>100</v>
      </c>
      <c r="Q1610">
        <v>21</v>
      </c>
      <c r="R1610">
        <v>13</v>
      </c>
      <c r="S1610">
        <v>7</v>
      </c>
      <c r="T1610">
        <v>13</v>
      </c>
      <c r="U1610">
        <v>0</v>
      </c>
      <c r="V1610">
        <v>0</v>
      </c>
      <c r="W1610">
        <v>3.4827728665022227E-2</v>
      </c>
      <c r="X1610">
        <v>10.98544646174877</v>
      </c>
      <c r="Y1610">
        <v>2.2952481165749292</v>
      </c>
      <c r="Z1610">
        <v>3.4360891891126575</v>
      </c>
      <c r="AA1610">
        <v>8.8426472516552295</v>
      </c>
      <c r="AB1610">
        <v>1.7326706439456911</v>
      </c>
      <c r="AC1610">
        <v>0</v>
      </c>
      <c r="AD1610">
        <v>0</v>
      </c>
      <c r="AE1610">
        <v>27.326929391702301</v>
      </c>
    </row>
    <row r="1611" spans="1:31" x14ac:dyDescent="0.25">
      <c r="A1611">
        <v>2232341</v>
      </c>
      <c r="B1611">
        <v>1</v>
      </c>
      <c r="C1611" t="s">
        <v>80</v>
      </c>
      <c r="D1611" t="s">
        <v>96</v>
      </c>
      <c r="E1611" t="s">
        <v>132</v>
      </c>
      <c r="F1611" t="s">
        <v>4906</v>
      </c>
      <c r="G1611" t="s">
        <v>148</v>
      </c>
      <c r="H1611" t="s">
        <v>135</v>
      </c>
      <c r="I1611" t="s">
        <v>136</v>
      </c>
      <c r="J1611" t="s">
        <v>137</v>
      </c>
      <c r="K1611" t="s">
        <v>138</v>
      </c>
      <c r="L1611" t="s">
        <v>4907</v>
      </c>
      <c r="M1611" t="s">
        <v>4908</v>
      </c>
      <c r="N1611">
        <v>6.9341666660000003</v>
      </c>
      <c r="O1611">
        <v>0</v>
      </c>
      <c r="P1611">
        <v>0</v>
      </c>
      <c r="Q1611">
        <v>0</v>
      </c>
      <c r="R1611">
        <v>0</v>
      </c>
      <c r="S1611">
        <v>0</v>
      </c>
      <c r="T1611">
        <v>1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</row>
    <row r="1612" spans="1:31" x14ac:dyDescent="0.25">
      <c r="A1612">
        <v>2232169</v>
      </c>
      <c r="B1612">
        <v>1</v>
      </c>
      <c r="C1612" t="s">
        <v>81</v>
      </c>
      <c r="D1612" t="s">
        <v>113</v>
      </c>
      <c r="E1612" t="s">
        <v>177</v>
      </c>
      <c r="F1612" t="s">
        <v>4909</v>
      </c>
      <c r="G1612" t="s">
        <v>1507</v>
      </c>
      <c r="H1612" t="s">
        <v>135</v>
      </c>
      <c r="I1612" t="s">
        <v>136</v>
      </c>
      <c r="J1612" t="s">
        <v>137</v>
      </c>
      <c r="K1612" t="s">
        <v>138</v>
      </c>
      <c r="L1612" t="s">
        <v>4910</v>
      </c>
      <c r="M1612" t="s">
        <v>4911</v>
      </c>
      <c r="N1612">
        <v>1.399444444</v>
      </c>
      <c r="O1612">
        <v>0</v>
      </c>
      <c r="P1612">
        <v>33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13.868585861347588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13.868585861347588</v>
      </c>
    </row>
    <row r="1613" spans="1:31" x14ac:dyDescent="0.25">
      <c r="A1613">
        <v>2231857</v>
      </c>
      <c r="B1613">
        <v>1</v>
      </c>
      <c r="C1613" t="s">
        <v>81</v>
      </c>
      <c r="D1613" t="s">
        <v>126</v>
      </c>
      <c r="E1613" t="s">
        <v>161</v>
      </c>
      <c r="F1613" t="s">
        <v>4912</v>
      </c>
      <c r="G1613" t="s">
        <v>303</v>
      </c>
      <c r="H1613" t="s">
        <v>163</v>
      </c>
      <c r="I1613" t="s">
        <v>136</v>
      </c>
      <c r="J1613" t="s">
        <v>137</v>
      </c>
      <c r="K1613" t="s">
        <v>138</v>
      </c>
      <c r="L1613" t="s">
        <v>4913</v>
      </c>
      <c r="M1613" t="s">
        <v>4914</v>
      </c>
      <c r="N1613">
        <v>6.6666665999999999E-2</v>
      </c>
      <c r="O1613">
        <v>3</v>
      </c>
      <c r="P1613">
        <v>8023</v>
      </c>
      <c r="Q1613">
        <v>182</v>
      </c>
      <c r="R1613">
        <v>1269</v>
      </c>
      <c r="S1613">
        <v>69</v>
      </c>
      <c r="T1613">
        <v>1013</v>
      </c>
      <c r="U1613">
        <v>6</v>
      </c>
      <c r="V1613">
        <v>9</v>
      </c>
      <c r="W1613">
        <v>5.9647153669600002E-2</v>
      </c>
      <c r="X1613">
        <v>62.773983881774839</v>
      </c>
      <c r="Y1613">
        <v>26.554739340794676</v>
      </c>
      <c r="Z1613">
        <v>12.99929549250824</v>
      </c>
      <c r="AA1613">
        <v>16.225838519373202</v>
      </c>
      <c r="AB1613">
        <v>35.270033333866373</v>
      </c>
      <c r="AC1613">
        <v>0.76395463427546673</v>
      </c>
      <c r="AD1613">
        <v>0.96560669528960019</v>
      </c>
      <c r="AE1613">
        <v>155.61309905155201</v>
      </c>
    </row>
    <row r="1614" spans="1:31" x14ac:dyDescent="0.25">
      <c r="A1614">
        <v>2232461</v>
      </c>
      <c r="B1614">
        <v>1</v>
      </c>
      <c r="C1614" t="s">
        <v>80</v>
      </c>
      <c r="D1614" t="s">
        <v>108</v>
      </c>
      <c r="E1614" t="s">
        <v>132</v>
      </c>
      <c r="F1614" t="s">
        <v>4915</v>
      </c>
      <c r="G1614" t="s">
        <v>148</v>
      </c>
      <c r="H1614" t="s">
        <v>135</v>
      </c>
      <c r="I1614" t="s">
        <v>136</v>
      </c>
      <c r="J1614" t="s">
        <v>137</v>
      </c>
      <c r="K1614" t="s">
        <v>138</v>
      </c>
      <c r="L1614" t="s">
        <v>4916</v>
      </c>
      <c r="M1614" t="s">
        <v>4917</v>
      </c>
      <c r="N1614">
        <v>3.8602777769999999</v>
      </c>
      <c r="O1614">
        <v>0</v>
      </c>
      <c r="P1614">
        <v>1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2.0510557900696265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2.0510557900696265</v>
      </c>
    </row>
    <row r="1615" spans="1:31" x14ac:dyDescent="0.25">
      <c r="A1615">
        <v>2231920</v>
      </c>
      <c r="B1615">
        <v>1</v>
      </c>
      <c r="C1615" t="s">
        <v>81</v>
      </c>
      <c r="D1615" t="s">
        <v>120</v>
      </c>
      <c r="E1615" t="s">
        <v>132</v>
      </c>
      <c r="F1615" t="s">
        <v>4918</v>
      </c>
      <c r="G1615" t="s">
        <v>191</v>
      </c>
      <c r="H1615" t="s">
        <v>135</v>
      </c>
      <c r="I1615" t="s">
        <v>136</v>
      </c>
      <c r="J1615" t="s">
        <v>137</v>
      </c>
      <c r="K1615" t="s">
        <v>138</v>
      </c>
      <c r="L1615" t="s">
        <v>4919</v>
      </c>
      <c r="M1615" t="s">
        <v>4920</v>
      </c>
      <c r="N1615">
        <v>2.9797222219999999</v>
      </c>
      <c r="O1615">
        <v>0</v>
      </c>
      <c r="P1615">
        <v>0</v>
      </c>
      <c r="Q1615">
        <v>0</v>
      </c>
      <c r="R1615">
        <v>0</v>
      </c>
      <c r="S1615">
        <v>0</v>
      </c>
      <c r="T1615">
        <v>1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1.5667812936754846</v>
      </c>
      <c r="AC1615">
        <v>0</v>
      </c>
      <c r="AD1615">
        <v>0</v>
      </c>
      <c r="AE1615">
        <v>1.5667812936754846</v>
      </c>
    </row>
    <row r="1616" spans="1:31" x14ac:dyDescent="0.25">
      <c r="A1616">
        <v>2232112</v>
      </c>
      <c r="B1616">
        <v>1</v>
      </c>
      <c r="C1616" t="s">
        <v>80</v>
      </c>
      <c r="D1616" t="s">
        <v>105</v>
      </c>
      <c r="E1616" t="s">
        <v>132</v>
      </c>
      <c r="F1616" t="s">
        <v>4921</v>
      </c>
      <c r="G1616" t="s">
        <v>152</v>
      </c>
      <c r="H1616" t="s">
        <v>135</v>
      </c>
      <c r="I1616" t="s">
        <v>136</v>
      </c>
      <c r="J1616" t="s">
        <v>3</v>
      </c>
      <c r="K1616" t="s">
        <v>138</v>
      </c>
      <c r="L1616" t="s">
        <v>4922</v>
      </c>
      <c r="M1616" t="s">
        <v>4923</v>
      </c>
      <c r="N1616">
        <v>1.5838888879999999</v>
      </c>
      <c r="O1616">
        <v>0</v>
      </c>
      <c r="P1616">
        <v>17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7.3587708096861633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7.3587708096861633</v>
      </c>
    </row>
    <row r="1617" spans="1:31" x14ac:dyDescent="0.25">
      <c r="A1617">
        <v>2232355</v>
      </c>
      <c r="B1617">
        <v>1</v>
      </c>
      <c r="C1617" t="s">
        <v>80</v>
      </c>
      <c r="D1617" t="s">
        <v>83</v>
      </c>
      <c r="E1617" t="s">
        <v>132</v>
      </c>
      <c r="F1617" t="s">
        <v>4924</v>
      </c>
      <c r="G1617" t="s">
        <v>191</v>
      </c>
      <c r="H1617" t="s">
        <v>135</v>
      </c>
      <c r="I1617" t="s">
        <v>136</v>
      </c>
      <c r="J1617" t="s">
        <v>137</v>
      </c>
      <c r="K1617" t="s">
        <v>138</v>
      </c>
      <c r="L1617" t="s">
        <v>4925</v>
      </c>
      <c r="M1617" t="s">
        <v>4926</v>
      </c>
      <c r="N1617">
        <v>1.9083333330000001</v>
      </c>
      <c r="O1617">
        <v>0</v>
      </c>
      <c r="P1617">
        <v>0</v>
      </c>
      <c r="Q1617">
        <v>0</v>
      </c>
      <c r="R1617">
        <v>0</v>
      </c>
      <c r="S1617">
        <v>0</v>
      </c>
      <c r="T1617">
        <v>4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5.3908569350482001</v>
      </c>
      <c r="AC1617">
        <v>0</v>
      </c>
      <c r="AD1617">
        <v>0</v>
      </c>
      <c r="AE1617">
        <v>5.3908569350482001</v>
      </c>
    </row>
    <row r="1618" spans="1:31" x14ac:dyDescent="0.25">
      <c r="A1618">
        <v>2232504</v>
      </c>
      <c r="B1618">
        <v>1</v>
      </c>
      <c r="C1618" t="s">
        <v>81</v>
      </c>
      <c r="D1618" t="s">
        <v>119</v>
      </c>
      <c r="E1618" t="s">
        <v>194</v>
      </c>
      <c r="F1618" t="s">
        <v>4927</v>
      </c>
      <c r="G1618" t="s">
        <v>472</v>
      </c>
      <c r="H1618" t="s">
        <v>135</v>
      </c>
      <c r="I1618" t="s">
        <v>136</v>
      </c>
      <c r="J1618" t="s">
        <v>137</v>
      </c>
      <c r="K1618" t="s">
        <v>138</v>
      </c>
      <c r="L1618" t="s">
        <v>4928</v>
      </c>
      <c r="M1618" t="s">
        <v>4929</v>
      </c>
      <c r="N1618">
        <v>1.204722222</v>
      </c>
      <c r="O1618">
        <v>0</v>
      </c>
      <c r="P1618">
        <v>104</v>
      </c>
      <c r="Q1618">
        <v>0</v>
      </c>
      <c r="R1618">
        <v>1</v>
      </c>
      <c r="S1618">
        <v>0</v>
      </c>
      <c r="T1618">
        <v>6</v>
      </c>
      <c r="U1618">
        <v>0</v>
      </c>
      <c r="V1618">
        <v>0</v>
      </c>
      <c r="W1618">
        <v>0</v>
      </c>
      <c r="X1618">
        <v>19.253650635208405</v>
      </c>
      <c r="Y1618">
        <v>0</v>
      </c>
      <c r="Z1618">
        <v>1.0527930094667377</v>
      </c>
      <c r="AA1618">
        <v>0</v>
      </c>
      <c r="AB1618">
        <v>0.5698920519538867</v>
      </c>
      <c r="AC1618">
        <v>0</v>
      </c>
      <c r="AD1618">
        <v>0</v>
      </c>
      <c r="AE1618">
        <v>20.876335696629027</v>
      </c>
    </row>
    <row r="1619" spans="1:31" x14ac:dyDescent="0.25">
      <c r="A1619">
        <v>2231963</v>
      </c>
      <c r="B1619">
        <v>1</v>
      </c>
      <c r="C1619" t="s">
        <v>80</v>
      </c>
      <c r="D1619" t="s">
        <v>95</v>
      </c>
      <c r="E1619" t="s">
        <v>132</v>
      </c>
      <c r="F1619" t="s">
        <v>4930</v>
      </c>
      <c r="G1619" t="s">
        <v>148</v>
      </c>
      <c r="H1619" t="s">
        <v>135</v>
      </c>
      <c r="I1619" t="s">
        <v>136</v>
      </c>
      <c r="J1619" t="s">
        <v>137</v>
      </c>
      <c r="K1619" t="s">
        <v>138</v>
      </c>
      <c r="L1619" t="s">
        <v>4931</v>
      </c>
      <c r="M1619" t="s">
        <v>4932</v>
      </c>
      <c r="N1619">
        <v>2.8730555550000001</v>
      </c>
      <c r="O1619">
        <v>0</v>
      </c>
      <c r="P1619">
        <v>1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0.13496625637043111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0.13496625637043111</v>
      </c>
    </row>
    <row r="1620" spans="1:31" x14ac:dyDescent="0.25">
      <c r="A1620">
        <v>2232232</v>
      </c>
      <c r="B1620">
        <v>1</v>
      </c>
      <c r="C1620" t="s">
        <v>80</v>
      </c>
      <c r="D1620" t="s">
        <v>108</v>
      </c>
      <c r="E1620" t="s">
        <v>141</v>
      </c>
      <c r="F1620" t="s">
        <v>4933</v>
      </c>
      <c r="G1620" t="s">
        <v>885</v>
      </c>
      <c r="H1620" t="s">
        <v>135</v>
      </c>
      <c r="I1620" t="s">
        <v>136</v>
      </c>
      <c r="J1620" t="s">
        <v>137</v>
      </c>
      <c r="K1620" t="s">
        <v>138</v>
      </c>
      <c r="L1620" t="s">
        <v>4934</v>
      </c>
      <c r="M1620" t="s">
        <v>4935</v>
      </c>
      <c r="N1620">
        <v>0.62916666600000004</v>
      </c>
      <c r="O1620">
        <v>0</v>
      </c>
      <c r="P1620">
        <v>50</v>
      </c>
      <c r="Q1620">
        <v>0</v>
      </c>
      <c r="R1620">
        <v>28</v>
      </c>
      <c r="S1620">
        <v>0</v>
      </c>
      <c r="T1620">
        <v>5</v>
      </c>
      <c r="U1620">
        <v>0</v>
      </c>
      <c r="V1620">
        <v>0</v>
      </c>
      <c r="W1620">
        <v>0</v>
      </c>
      <c r="X1620">
        <v>3.0525486456031006</v>
      </c>
      <c r="Y1620">
        <v>0</v>
      </c>
      <c r="Z1620">
        <v>0.77623179863693326</v>
      </c>
      <c r="AA1620">
        <v>0</v>
      </c>
      <c r="AB1620">
        <v>0.22471549780132444</v>
      </c>
      <c r="AC1620">
        <v>0</v>
      </c>
      <c r="AD1620">
        <v>0</v>
      </c>
      <c r="AE1620">
        <v>4.0534959420413585</v>
      </c>
    </row>
    <row r="1621" spans="1:31" x14ac:dyDescent="0.25">
      <c r="A1621">
        <v>2232564</v>
      </c>
      <c r="B1621">
        <v>1</v>
      </c>
      <c r="C1621" t="s">
        <v>80</v>
      </c>
      <c r="D1621" t="s">
        <v>107</v>
      </c>
      <c r="E1621" t="s">
        <v>132</v>
      </c>
      <c r="F1621" t="s">
        <v>4936</v>
      </c>
      <c r="G1621" t="s">
        <v>170</v>
      </c>
      <c r="H1621" t="s">
        <v>135</v>
      </c>
      <c r="I1621" t="s">
        <v>136</v>
      </c>
      <c r="J1621" t="s">
        <v>137</v>
      </c>
      <c r="K1621" t="s">
        <v>138</v>
      </c>
      <c r="L1621" t="s">
        <v>4937</v>
      </c>
      <c r="M1621" t="s">
        <v>4938</v>
      </c>
      <c r="N1621">
        <v>1.7322222220000001</v>
      </c>
      <c r="O1621">
        <v>0</v>
      </c>
      <c r="P1621">
        <v>2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0.39742011539832001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0.39742011539832001</v>
      </c>
    </row>
    <row r="1622" spans="1:31" x14ac:dyDescent="0.25">
      <c r="A1622">
        <v>2231923</v>
      </c>
      <c r="B1622">
        <v>1</v>
      </c>
      <c r="C1622" t="s">
        <v>81</v>
      </c>
      <c r="D1622" t="s">
        <v>112</v>
      </c>
      <c r="E1622" t="s">
        <v>182</v>
      </c>
      <c r="F1622" t="s">
        <v>4939</v>
      </c>
      <c r="G1622" t="s">
        <v>319</v>
      </c>
      <c r="H1622" t="s">
        <v>163</v>
      </c>
      <c r="I1622" t="s">
        <v>136</v>
      </c>
      <c r="J1622" t="s">
        <v>137</v>
      </c>
      <c r="K1622" t="s">
        <v>138</v>
      </c>
      <c r="L1622" t="s">
        <v>4940</v>
      </c>
      <c r="M1622" t="s">
        <v>4941</v>
      </c>
      <c r="N1622">
        <v>1.4552777770000001</v>
      </c>
      <c r="O1622">
        <v>0</v>
      </c>
      <c r="P1622">
        <v>4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0.35969240691748777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0.35969240691748777</v>
      </c>
    </row>
    <row r="1623" spans="1:31" x14ac:dyDescent="0.25">
      <c r="A1623">
        <v>2232255</v>
      </c>
      <c r="B1623">
        <v>1</v>
      </c>
      <c r="C1623" t="s">
        <v>80</v>
      </c>
      <c r="D1623" t="s">
        <v>90</v>
      </c>
      <c r="E1623" t="s">
        <v>132</v>
      </c>
      <c r="F1623" t="s">
        <v>4942</v>
      </c>
      <c r="G1623" t="s">
        <v>148</v>
      </c>
      <c r="H1623" t="s">
        <v>135</v>
      </c>
      <c r="I1623" t="s">
        <v>136</v>
      </c>
      <c r="J1623" t="s">
        <v>137</v>
      </c>
      <c r="K1623" t="s">
        <v>138</v>
      </c>
      <c r="L1623" t="s">
        <v>4943</v>
      </c>
      <c r="M1623" t="s">
        <v>4944</v>
      </c>
      <c r="N1623">
        <v>1.287222222</v>
      </c>
      <c r="O1623">
        <v>0</v>
      </c>
      <c r="P1623">
        <v>2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2.3811415777725649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2.3811415777725649</v>
      </c>
    </row>
    <row r="1624" spans="1:31" x14ac:dyDescent="0.25">
      <c r="A1624">
        <v>2232278</v>
      </c>
      <c r="B1624">
        <v>1</v>
      </c>
      <c r="C1624" t="s">
        <v>80</v>
      </c>
      <c r="D1624" t="s">
        <v>102</v>
      </c>
      <c r="E1624" t="s">
        <v>132</v>
      </c>
      <c r="F1624" t="s">
        <v>4945</v>
      </c>
      <c r="G1624" t="s">
        <v>191</v>
      </c>
      <c r="H1624" t="s">
        <v>135</v>
      </c>
      <c r="I1624" t="s">
        <v>136</v>
      </c>
      <c r="J1624" t="s">
        <v>137</v>
      </c>
      <c r="K1624" t="s">
        <v>138</v>
      </c>
      <c r="L1624" t="s">
        <v>4946</v>
      </c>
      <c r="M1624" t="s">
        <v>4947</v>
      </c>
      <c r="N1624">
        <v>1.455833333</v>
      </c>
      <c r="O1624">
        <v>0</v>
      </c>
      <c r="P1624">
        <v>0</v>
      </c>
      <c r="Q1624">
        <v>0</v>
      </c>
      <c r="R1624">
        <v>0</v>
      </c>
      <c r="S1624">
        <v>0</v>
      </c>
      <c r="T1624">
        <v>1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2.3718722721295831</v>
      </c>
      <c r="AC1624">
        <v>0</v>
      </c>
      <c r="AD1624">
        <v>0</v>
      </c>
      <c r="AE1624">
        <v>2.3718722721295831</v>
      </c>
    </row>
    <row r="1625" spans="1:31" x14ac:dyDescent="0.25">
      <c r="A1625">
        <v>2232069</v>
      </c>
      <c r="B1625">
        <v>1</v>
      </c>
      <c r="C1625" t="s">
        <v>81</v>
      </c>
      <c r="D1625" t="s">
        <v>113</v>
      </c>
      <c r="E1625" t="s">
        <v>194</v>
      </c>
      <c r="F1625" t="s">
        <v>4948</v>
      </c>
      <c r="G1625" t="s">
        <v>143</v>
      </c>
      <c r="H1625" t="s">
        <v>135</v>
      </c>
      <c r="I1625" t="s">
        <v>136</v>
      </c>
      <c r="J1625" t="s">
        <v>137</v>
      </c>
      <c r="K1625" t="s">
        <v>144</v>
      </c>
      <c r="L1625" t="s">
        <v>4949</v>
      </c>
      <c r="M1625" t="s">
        <v>4950</v>
      </c>
      <c r="N1625">
        <v>9.261666666</v>
      </c>
      <c r="O1625">
        <v>0</v>
      </c>
      <c r="P1625">
        <v>14</v>
      </c>
      <c r="Q1625">
        <v>0</v>
      </c>
      <c r="R1625">
        <v>4</v>
      </c>
      <c r="S1625">
        <v>0</v>
      </c>
      <c r="T1625">
        <v>2</v>
      </c>
      <c r="U1625">
        <v>0</v>
      </c>
      <c r="V1625">
        <v>0</v>
      </c>
      <c r="W1625">
        <v>0</v>
      </c>
      <c r="X1625">
        <v>15.957262042534399</v>
      </c>
      <c r="Y1625">
        <v>0</v>
      </c>
      <c r="Z1625">
        <v>15.575943351349546</v>
      </c>
      <c r="AA1625">
        <v>0</v>
      </c>
      <c r="AB1625">
        <v>18.524194207026024</v>
      </c>
      <c r="AC1625">
        <v>0</v>
      </c>
      <c r="AD1625">
        <v>0</v>
      </c>
      <c r="AE1625">
        <v>50.057399600909974</v>
      </c>
    </row>
    <row r="1626" spans="1:31" x14ac:dyDescent="0.25">
      <c r="A1626">
        <v>2232132</v>
      </c>
      <c r="B1626">
        <v>1</v>
      </c>
      <c r="C1626" t="s">
        <v>80</v>
      </c>
      <c r="D1626" t="s">
        <v>92</v>
      </c>
      <c r="E1626" t="s">
        <v>132</v>
      </c>
      <c r="F1626" t="s">
        <v>4951</v>
      </c>
      <c r="G1626" t="s">
        <v>191</v>
      </c>
      <c r="H1626" t="s">
        <v>135</v>
      </c>
      <c r="I1626" t="s">
        <v>136</v>
      </c>
      <c r="J1626" t="s">
        <v>137</v>
      </c>
      <c r="K1626" t="s">
        <v>138</v>
      </c>
      <c r="L1626" t="s">
        <v>4952</v>
      </c>
      <c r="M1626" t="s">
        <v>4953</v>
      </c>
      <c r="N1626">
        <v>1.4866666660000001</v>
      </c>
      <c r="O1626">
        <v>0</v>
      </c>
      <c r="P1626">
        <v>3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1.8597807839022222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1.8597807839022222</v>
      </c>
    </row>
    <row r="1627" spans="1:31" x14ac:dyDescent="0.25">
      <c r="A1627">
        <v>2232192</v>
      </c>
      <c r="B1627">
        <v>1</v>
      </c>
      <c r="C1627" t="s">
        <v>81</v>
      </c>
      <c r="D1627" t="s">
        <v>128</v>
      </c>
      <c r="E1627" t="s">
        <v>132</v>
      </c>
      <c r="F1627" t="s">
        <v>4954</v>
      </c>
      <c r="G1627" t="s">
        <v>148</v>
      </c>
      <c r="H1627" t="s">
        <v>135</v>
      </c>
      <c r="I1627" t="s">
        <v>136</v>
      </c>
      <c r="J1627" t="s">
        <v>137</v>
      </c>
      <c r="K1627" t="s">
        <v>138</v>
      </c>
      <c r="L1627" t="s">
        <v>4955</v>
      </c>
      <c r="M1627" t="s">
        <v>4956</v>
      </c>
      <c r="N1627">
        <v>7.244444444</v>
      </c>
      <c r="O1627">
        <v>0</v>
      </c>
      <c r="P1627">
        <v>1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0.49413718085822228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0.49413718085822228</v>
      </c>
    </row>
    <row r="1628" spans="1:31" x14ac:dyDescent="0.25">
      <c r="A1628">
        <v>2231986</v>
      </c>
      <c r="B1628">
        <v>1</v>
      </c>
      <c r="C1628" t="s">
        <v>80</v>
      </c>
      <c r="D1628" t="s">
        <v>99</v>
      </c>
      <c r="E1628" t="s">
        <v>161</v>
      </c>
      <c r="F1628" t="s">
        <v>4957</v>
      </c>
      <c r="G1628" t="s">
        <v>319</v>
      </c>
      <c r="H1628" t="s">
        <v>163</v>
      </c>
      <c r="I1628" t="s">
        <v>136</v>
      </c>
      <c r="J1628" t="s">
        <v>137</v>
      </c>
      <c r="K1628" t="s">
        <v>138</v>
      </c>
      <c r="L1628" t="s">
        <v>4958</v>
      </c>
      <c r="M1628" t="s">
        <v>4959</v>
      </c>
      <c r="N1628">
        <v>3.08</v>
      </c>
      <c r="O1628">
        <v>0</v>
      </c>
      <c r="P1628">
        <v>0</v>
      </c>
      <c r="Q1628">
        <v>0</v>
      </c>
      <c r="R1628">
        <v>0</v>
      </c>
      <c r="S1628">
        <v>5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581.90833566879564</v>
      </c>
      <c r="AB1628">
        <v>0</v>
      </c>
      <c r="AC1628">
        <v>0</v>
      </c>
      <c r="AD1628">
        <v>0</v>
      </c>
      <c r="AE1628">
        <v>581.90833566879564</v>
      </c>
    </row>
    <row r="1629" spans="1:31" x14ac:dyDescent="0.25">
      <c r="A1629">
        <v>2232086</v>
      </c>
      <c r="B1629">
        <v>1</v>
      </c>
      <c r="C1629" t="s">
        <v>81</v>
      </c>
      <c r="D1629" t="s">
        <v>128</v>
      </c>
      <c r="E1629" t="s">
        <v>194</v>
      </c>
      <c r="F1629" t="s">
        <v>3034</v>
      </c>
      <c r="G1629" t="s">
        <v>143</v>
      </c>
      <c r="H1629" t="s">
        <v>135</v>
      </c>
      <c r="I1629" t="s">
        <v>136</v>
      </c>
      <c r="J1629" t="s">
        <v>137</v>
      </c>
      <c r="K1629" t="s">
        <v>144</v>
      </c>
      <c r="L1629" t="s">
        <v>4960</v>
      </c>
      <c r="M1629" t="s">
        <v>4961</v>
      </c>
      <c r="N1629">
        <v>7.2776683330000003</v>
      </c>
      <c r="O1629">
        <v>0</v>
      </c>
      <c r="P1629">
        <v>90</v>
      </c>
      <c r="Q1629">
        <v>0</v>
      </c>
      <c r="R1629">
        <v>2</v>
      </c>
      <c r="S1629">
        <v>0</v>
      </c>
      <c r="T1629">
        <v>3</v>
      </c>
      <c r="U1629">
        <v>0</v>
      </c>
      <c r="V1629">
        <v>0</v>
      </c>
      <c r="W1629">
        <v>0</v>
      </c>
      <c r="X1629">
        <v>181.79952460668133</v>
      </c>
      <c r="Y1629">
        <v>0</v>
      </c>
      <c r="Z1629">
        <v>0.54993652412001337</v>
      </c>
      <c r="AA1629">
        <v>0</v>
      </c>
      <c r="AB1629">
        <v>9.1301614271195071</v>
      </c>
      <c r="AC1629">
        <v>0</v>
      </c>
      <c r="AD1629">
        <v>0</v>
      </c>
      <c r="AE1629">
        <v>191.47962255792083</v>
      </c>
    </row>
    <row r="1630" spans="1:31" x14ac:dyDescent="0.25">
      <c r="A1630">
        <v>2256125</v>
      </c>
      <c r="B1630">
        <v>1</v>
      </c>
      <c r="C1630" t="s">
        <v>80</v>
      </c>
      <c r="D1630" t="s">
        <v>94</v>
      </c>
      <c r="E1630" t="s">
        <v>273</v>
      </c>
      <c r="F1630" t="s">
        <v>4962</v>
      </c>
      <c r="G1630" t="s">
        <v>174</v>
      </c>
      <c r="H1630" t="s">
        <v>163</v>
      </c>
      <c r="I1630" t="s">
        <v>136</v>
      </c>
      <c r="J1630" t="s">
        <v>137</v>
      </c>
      <c r="K1630" t="s">
        <v>138</v>
      </c>
      <c r="L1630" t="s">
        <v>4963</v>
      </c>
      <c r="M1630" t="s">
        <v>4964</v>
      </c>
      <c r="N1630">
        <v>0.18333333299999999</v>
      </c>
      <c r="O1630">
        <v>0</v>
      </c>
      <c r="P1630">
        <v>2012</v>
      </c>
      <c r="Q1630">
        <v>42</v>
      </c>
      <c r="R1630">
        <v>109</v>
      </c>
      <c r="S1630">
        <v>32</v>
      </c>
      <c r="T1630">
        <v>247</v>
      </c>
      <c r="U1630">
        <v>15</v>
      </c>
      <c r="V1630">
        <v>0</v>
      </c>
      <c r="W1630">
        <v>0</v>
      </c>
      <c r="X1630">
        <v>87.592658834461957</v>
      </c>
      <c r="Y1630">
        <v>8.8828021158173023</v>
      </c>
      <c r="Z1630">
        <v>11.203656483617033</v>
      </c>
      <c r="AA1630">
        <v>43.509696714164988</v>
      </c>
      <c r="AB1630">
        <v>23.573934462845067</v>
      </c>
      <c r="AC1630">
        <v>495.57551697499997</v>
      </c>
      <c r="AD1630">
        <v>0</v>
      </c>
      <c r="AE1630">
        <v>670.33826558590636</v>
      </c>
    </row>
    <row r="1631" spans="1:31" x14ac:dyDescent="0.25">
      <c r="A1631">
        <v>2231960</v>
      </c>
      <c r="B1631">
        <v>1</v>
      </c>
      <c r="C1631" t="s">
        <v>80</v>
      </c>
      <c r="D1631" t="s">
        <v>110</v>
      </c>
      <c r="E1631" t="s">
        <v>182</v>
      </c>
      <c r="F1631" t="s">
        <v>4965</v>
      </c>
      <c r="G1631" t="s">
        <v>174</v>
      </c>
      <c r="H1631" t="s">
        <v>163</v>
      </c>
      <c r="I1631" t="s">
        <v>136</v>
      </c>
      <c r="J1631" t="s">
        <v>137</v>
      </c>
      <c r="K1631" t="s">
        <v>138</v>
      </c>
      <c r="L1631" t="s">
        <v>4966</v>
      </c>
      <c r="M1631" t="s">
        <v>4967</v>
      </c>
      <c r="N1631">
        <v>1.3219444440000001</v>
      </c>
      <c r="O1631">
        <v>0</v>
      </c>
      <c r="P1631">
        <v>13630</v>
      </c>
      <c r="Q1631">
        <v>0</v>
      </c>
      <c r="R1631">
        <v>0</v>
      </c>
      <c r="S1631">
        <v>1</v>
      </c>
      <c r="T1631">
        <v>925</v>
      </c>
      <c r="U1631">
        <v>0</v>
      </c>
      <c r="V1631">
        <v>2</v>
      </c>
      <c r="W1631">
        <v>0</v>
      </c>
      <c r="X1631">
        <v>7151.5006762467601</v>
      </c>
      <c r="Y1631">
        <v>0</v>
      </c>
      <c r="Z1631">
        <v>0</v>
      </c>
      <c r="AA1631">
        <v>1423.8056150901346</v>
      </c>
      <c r="AB1631">
        <v>865.70865722063218</v>
      </c>
      <c r="AC1631">
        <v>0</v>
      </c>
      <c r="AD1631">
        <v>16.437979094390062</v>
      </c>
      <c r="AE1631">
        <v>9457.4529276519152</v>
      </c>
    </row>
    <row r="1632" spans="1:31" x14ac:dyDescent="0.25">
      <c r="A1632">
        <v>2232029</v>
      </c>
      <c r="B1632">
        <v>1</v>
      </c>
      <c r="C1632" t="s">
        <v>80</v>
      </c>
      <c r="D1632" t="s">
        <v>98</v>
      </c>
      <c r="E1632" t="s">
        <v>141</v>
      </c>
      <c r="F1632" t="s">
        <v>4968</v>
      </c>
      <c r="G1632" t="s">
        <v>143</v>
      </c>
      <c r="H1632" t="s">
        <v>135</v>
      </c>
      <c r="I1632" t="s">
        <v>136</v>
      </c>
      <c r="J1632" t="s">
        <v>137</v>
      </c>
      <c r="K1632" t="s">
        <v>144</v>
      </c>
      <c r="L1632" t="s">
        <v>4969</v>
      </c>
      <c r="M1632" t="s">
        <v>4970</v>
      </c>
      <c r="N1632">
        <v>8.8784083329999994</v>
      </c>
      <c r="O1632">
        <v>0</v>
      </c>
      <c r="P1632">
        <v>182</v>
      </c>
      <c r="Q1632">
        <v>0</v>
      </c>
      <c r="R1632">
        <v>2</v>
      </c>
      <c r="S1632">
        <v>0</v>
      </c>
      <c r="T1632">
        <v>22</v>
      </c>
      <c r="U1632">
        <v>0</v>
      </c>
      <c r="V1632">
        <v>0</v>
      </c>
      <c r="W1632">
        <v>0</v>
      </c>
      <c r="X1632">
        <v>234.54678995003451</v>
      </c>
      <c r="Y1632">
        <v>0</v>
      </c>
      <c r="Z1632">
        <v>0.31520078055921008</v>
      </c>
      <c r="AA1632">
        <v>0</v>
      </c>
      <c r="AB1632">
        <v>72.63098840174915</v>
      </c>
      <c r="AC1632">
        <v>0</v>
      </c>
      <c r="AD1632">
        <v>0</v>
      </c>
      <c r="AE1632">
        <v>307.4929791323429</v>
      </c>
    </row>
    <row r="1633" spans="1:31" x14ac:dyDescent="0.25">
      <c r="A1633">
        <v>2231980</v>
      </c>
      <c r="B1633">
        <v>1</v>
      </c>
      <c r="C1633" t="s">
        <v>80</v>
      </c>
      <c r="D1633" t="s">
        <v>105</v>
      </c>
      <c r="E1633" t="s">
        <v>132</v>
      </c>
      <c r="F1633" t="s">
        <v>4971</v>
      </c>
      <c r="G1633" t="s">
        <v>148</v>
      </c>
      <c r="H1633" t="s">
        <v>135</v>
      </c>
      <c r="I1633" t="s">
        <v>136</v>
      </c>
      <c r="J1633" t="s">
        <v>137</v>
      </c>
      <c r="K1633" t="s">
        <v>138</v>
      </c>
      <c r="L1633" t="s">
        <v>4972</v>
      </c>
      <c r="M1633" t="s">
        <v>4973</v>
      </c>
      <c r="N1633">
        <v>3.4186111110000001</v>
      </c>
      <c r="O1633">
        <v>0</v>
      </c>
      <c r="P1633">
        <v>1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0.95001427363070656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0.95001427363070656</v>
      </c>
    </row>
    <row r="1634" spans="1:31" x14ac:dyDescent="0.25">
      <c r="A1634">
        <v>2232152</v>
      </c>
      <c r="B1634">
        <v>1</v>
      </c>
      <c r="C1634" t="s">
        <v>80</v>
      </c>
      <c r="D1634" t="s">
        <v>95</v>
      </c>
      <c r="E1634" t="s">
        <v>194</v>
      </c>
      <c r="F1634" t="s">
        <v>4974</v>
      </c>
      <c r="G1634" t="s">
        <v>179</v>
      </c>
      <c r="H1634" t="s">
        <v>135</v>
      </c>
      <c r="I1634" t="s">
        <v>136</v>
      </c>
      <c r="J1634" t="s">
        <v>137</v>
      </c>
      <c r="K1634" t="s">
        <v>138</v>
      </c>
      <c r="L1634" t="s">
        <v>4975</v>
      </c>
      <c r="M1634" t="s">
        <v>4976</v>
      </c>
      <c r="N1634">
        <v>0.66722222200000003</v>
      </c>
      <c r="O1634">
        <v>0</v>
      </c>
      <c r="P1634">
        <v>90</v>
      </c>
      <c r="Q1634">
        <v>0</v>
      </c>
      <c r="R1634">
        <v>0</v>
      </c>
      <c r="S1634">
        <v>0</v>
      </c>
      <c r="T1634">
        <v>5</v>
      </c>
      <c r="U1634">
        <v>0</v>
      </c>
      <c r="V1634">
        <v>0</v>
      </c>
      <c r="W1634">
        <v>0</v>
      </c>
      <c r="X1634">
        <v>16.450742322581874</v>
      </c>
      <c r="Y1634">
        <v>0</v>
      </c>
      <c r="Z1634">
        <v>0</v>
      </c>
      <c r="AA1634">
        <v>0</v>
      </c>
      <c r="AB1634">
        <v>3.8729136038324667</v>
      </c>
      <c r="AC1634">
        <v>0</v>
      </c>
      <c r="AD1634">
        <v>0</v>
      </c>
      <c r="AE1634">
        <v>20.323655926414339</v>
      </c>
    </row>
    <row r="1635" spans="1:31" x14ac:dyDescent="0.25">
      <c r="A1635">
        <v>2232172</v>
      </c>
      <c r="B1635">
        <v>1</v>
      </c>
      <c r="C1635" t="s">
        <v>80</v>
      </c>
      <c r="D1635" t="s">
        <v>110</v>
      </c>
      <c r="E1635" t="s">
        <v>132</v>
      </c>
      <c r="F1635" t="s">
        <v>4977</v>
      </c>
      <c r="G1635" t="s">
        <v>148</v>
      </c>
      <c r="H1635" t="s">
        <v>135</v>
      </c>
      <c r="I1635" t="s">
        <v>136</v>
      </c>
      <c r="J1635" t="s">
        <v>137</v>
      </c>
      <c r="K1635" t="s">
        <v>138</v>
      </c>
      <c r="L1635" t="s">
        <v>4978</v>
      </c>
      <c r="M1635" t="s">
        <v>4979</v>
      </c>
      <c r="N1635">
        <v>8.4305555549999998</v>
      </c>
      <c r="O1635">
        <v>0</v>
      </c>
      <c r="P1635">
        <v>1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1.8683710171058878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1.8683710171058878</v>
      </c>
    </row>
    <row r="1636" spans="1:31" x14ac:dyDescent="0.25">
      <c r="A1636">
        <v>2231966</v>
      </c>
      <c r="B1636">
        <v>1</v>
      </c>
      <c r="C1636" t="s">
        <v>80</v>
      </c>
      <c r="D1636" t="s">
        <v>89</v>
      </c>
      <c r="E1636" t="s">
        <v>132</v>
      </c>
      <c r="F1636" t="s">
        <v>4980</v>
      </c>
      <c r="G1636" t="s">
        <v>170</v>
      </c>
      <c r="H1636" t="s">
        <v>135</v>
      </c>
      <c r="I1636" t="s">
        <v>136</v>
      </c>
      <c r="J1636" t="s">
        <v>137</v>
      </c>
      <c r="K1636" t="s">
        <v>138</v>
      </c>
      <c r="L1636" t="s">
        <v>4981</v>
      </c>
      <c r="M1636" t="s">
        <v>4982</v>
      </c>
      <c r="N1636">
        <v>1.1463888879999999</v>
      </c>
      <c r="O1636">
        <v>0</v>
      </c>
      <c r="P1636">
        <v>7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3.4735536500190518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3.4735536500190518</v>
      </c>
    </row>
    <row r="1637" spans="1:31" x14ac:dyDescent="0.25">
      <c r="A1637">
        <v>2232464</v>
      </c>
      <c r="B1637">
        <v>1</v>
      </c>
      <c r="C1637" t="s">
        <v>80</v>
      </c>
      <c r="D1637" t="s">
        <v>95</v>
      </c>
      <c r="E1637" t="s">
        <v>132</v>
      </c>
      <c r="F1637" t="s">
        <v>4983</v>
      </c>
      <c r="G1637" t="s">
        <v>148</v>
      </c>
      <c r="H1637" t="s">
        <v>135</v>
      </c>
      <c r="I1637" t="s">
        <v>136</v>
      </c>
      <c r="J1637" t="s">
        <v>137</v>
      </c>
      <c r="K1637" t="s">
        <v>138</v>
      </c>
      <c r="L1637" t="s">
        <v>4984</v>
      </c>
      <c r="M1637" t="s">
        <v>4985</v>
      </c>
      <c r="N1637">
        <v>1.3941666660000001</v>
      </c>
      <c r="O1637">
        <v>0</v>
      </c>
      <c r="P1637">
        <v>1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</row>
    <row r="1638" spans="1:31" x14ac:dyDescent="0.25">
      <c r="A1638">
        <v>2232215</v>
      </c>
      <c r="B1638">
        <v>1</v>
      </c>
      <c r="C1638" t="s">
        <v>80</v>
      </c>
      <c r="D1638" t="s">
        <v>102</v>
      </c>
      <c r="E1638" t="s">
        <v>132</v>
      </c>
      <c r="F1638" t="s">
        <v>4986</v>
      </c>
      <c r="G1638" t="s">
        <v>191</v>
      </c>
      <c r="H1638" t="s">
        <v>135</v>
      </c>
      <c r="I1638" t="s">
        <v>136</v>
      </c>
      <c r="J1638" t="s">
        <v>137</v>
      </c>
      <c r="K1638" t="s">
        <v>138</v>
      </c>
      <c r="L1638" t="s">
        <v>4987</v>
      </c>
      <c r="M1638" t="s">
        <v>4988</v>
      </c>
      <c r="N1638">
        <v>1.7413888879999999</v>
      </c>
      <c r="O1638">
        <v>0</v>
      </c>
      <c r="P1638">
        <v>1</v>
      </c>
      <c r="Q1638">
        <v>0</v>
      </c>
      <c r="R1638">
        <v>0</v>
      </c>
      <c r="S1638">
        <v>0</v>
      </c>
      <c r="T1638">
        <v>1</v>
      </c>
      <c r="U1638">
        <v>0</v>
      </c>
      <c r="V1638">
        <v>0</v>
      </c>
      <c r="W1638">
        <v>0</v>
      </c>
      <c r="X1638">
        <v>5.592694189192212</v>
      </c>
      <c r="Y1638">
        <v>0</v>
      </c>
      <c r="Z1638">
        <v>0</v>
      </c>
      <c r="AA1638">
        <v>0</v>
      </c>
      <c r="AB1638">
        <v>0.51193049003593782</v>
      </c>
      <c r="AC1638">
        <v>0</v>
      </c>
      <c r="AD1638">
        <v>0</v>
      </c>
      <c r="AE1638">
        <v>6.1046246792281496</v>
      </c>
    </row>
    <row r="1639" spans="1:31" x14ac:dyDescent="0.25">
      <c r="A1639">
        <v>2232501</v>
      </c>
      <c r="B1639">
        <v>1</v>
      </c>
      <c r="C1639" t="s">
        <v>80</v>
      </c>
      <c r="D1639" t="s">
        <v>94</v>
      </c>
      <c r="E1639" t="s">
        <v>132</v>
      </c>
      <c r="F1639" t="s">
        <v>4989</v>
      </c>
      <c r="G1639" t="s">
        <v>148</v>
      </c>
      <c r="H1639" t="s">
        <v>135</v>
      </c>
      <c r="I1639" t="s">
        <v>136</v>
      </c>
      <c r="J1639" t="s">
        <v>137</v>
      </c>
      <c r="K1639" t="s">
        <v>138</v>
      </c>
      <c r="L1639" t="s">
        <v>4990</v>
      </c>
      <c r="M1639" t="s">
        <v>4991</v>
      </c>
      <c r="N1639">
        <v>2.2038888879999998</v>
      </c>
      <c r="O1639">
        <v>0</v>
      </c>
      <c r="P1639">
        <v>1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7.0500785238239994E-2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7.0500785238239994E-2</v>
      </c>
    </row>
    <row r="1640" spans="1:31" x14ac:dyDescent="0.25">
      <c r="A1640">
        <v>2232507</v>
      </c>
      <c r="B1640">
        <v>1</v>
      </c>
      <c r="C1640" t="s">
        <v>80</v>
      </c>
      <c r="D1640" t="s">
        <v>86</v>
      </c>
      <c r="E1640" t="s">
        <v>132</v>
      </c>
      <c r="F1640" t="s">
        <v>4992</v>
      </c>
      <c r="G1640" t="s">
        <v>170</v>
      </c>
      <c r="H1640" t="s">
        <v>135</v>
      </c>
      <c r="I1640" t="s">
        <v>136</v>
      </c>
      <c r="J1640" t="s">
        <v>137</v>
      </c>
      <c r="K1640" t="s">
        <v>138</v>
      </c>
      <c r="L1640" t="s">
        <v>4993</v>
      </c>
      <c r="M1640" t="s">
        <v>4994</v>
      </c>
      <c r="N1640">
        <v>1.1411111110000001</v>
      </c>
      <c r="O1640">
        <v>0</v>
      </c>
      <c r="P1640">
        <v>1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1.0625144401441267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1.0625144401441267</v>
      </c>
    </row>
    <row r="1641" spans="1:31" x14ac:dyDescent="0.25">
      <c r="A1641">
        <v>2232358</v>
      </c>
      <c r="B1641">
        <v>1</v>
      </c>
      <c r="C1641" t="s">
        <v>81</v>
      </c>
      <c r="D1641" t="s">
        <v>114</v>
      </c>
      <c r="E1641" t="s">
        <v>182</v>
      </c>
      <c r="F1641" t="s">
        <v>4995</v>
      </c>
      <c r="G1641" t="s">
        <v>548</v>
      </c>
      <c r="H1641" t="s">
        <v>163</v>
      </c>
      <c r="I1641" t="s">
        <v>136</v>
      </c>
      <c r="J1641" t="s">
        <v>137</v>
      </c>
      <c r="K1641" t="s">
        <v>138</v>
      </c>
      <c r="L1641" t="s">
        <v>4996</v>
      </c>
      <c r="M1641" t="s">
        <v>4997</v>
      </c>
      <c r="N1641">
        <v>1.1530555549999999</v>
      </c>
      <c r="O1641">
        <v>0</v>
      </c>
      <c r="P1641">
        <v>195</v>
      </c>
      <c r="Q1641">
        <v>0</v>
      </c>
      <c r="R1641">
        <v>1</v>
      </c>
      <c r="S1641">
        <v>0</v>
      </c>
      <c r="T1641">
        <v>31</v>
      </c>
      <c r="U1641">
        <v>0</v>
      </c>
      <c r="V1641">
        <v>0</v>
      </c>
      <c r="W1641">
        <v>0</v>
      </c>
      <c r="X1641">
        <v>16.917109330678791</v>
      </c>
      <c r="Y1641">
        <v>0</v>
      </c>
      <c r="Z1641">
        <v>6.7299960098466671E-3</v>
      </c>
      <c r="AA1641">
        <v>0</v>
      </c>
      <c r="AB1641">
        <v>3.4596951569168026</v>
      </c>
      <c r="AC1641">
        <v>0</v>
      </c>
      <c r="AD1641">
        <v>0</v>
      </c>
      <c r="AE1641">
        <v>20.383534483605438</v>
      </c>
    </row>
    <row r="1642" spans="1:31" x14ac:dyDescent="0.25">
      <c r="A1642">
        <v>2232109</v>
      </c>
      <c r="B1642">
        <v>1</v>
      </c>
      <c r="C1642" t="s">
        <v>80</v>
      </c>
      <c r="D1642" t="s">
        <v>84</v>
      </c>
      <c r="E1642" t="s">
        <v>182</v>
      </c>
      <c r="F1642" t="s">
        <v>4998</v>
      </c>
      <c r="G1642" t="s">
        <v>143</v>
      </c>
      <c r="H1642" t="s">
        <v>163</v>
      </c>
      <c r="I1642" t="s">
        <v>136</v>
      </c>
      <c r="J1642" t="s">
        <v>137</v>
      </c>
      <c r="K1642" t="s">
        <v>144</v>
      </c>
      <c r="L1642" t="s">
        <v>4999</v>
      </c>
      <c r="M1642" t="s">
        <v>5000</v>
      </c>
      <c r="N1642">
        <v>2.965833333</v>
      </c>
      <c r="O1642">
        <v>0</v>
      </c>
      <c r="P1642">
        <v>130</v>
      </c>
      <c r="Q1642">
        <v>0</v>
      </c>
      <c r="R1642">
        <v>0</v>
      </c>
      <c r="S1642">
        <v>0</v>
      </c>
      <c r="T1642">
        <v>5</v>
      </c>
      <c r="U1642">
        <v>0</v>
      </c>
      <c r="V1642">
        <v>0</v>
      </c>
      <c r="W1642">
        <v>0</v>
      </c>
      <c r="X1642">
        <v>97.025621366815727</v>
      </c>
      <c r="Y1642">
        <v>0</v>
      </c>
      <c r="Z1642">
        <v>0</v>
      </c>
      <c r="AA1642">
        <v>0</v>
      </c>
      <c r="AB1642">
        <v>57.285336641553997</v>
      </c>
      <c r="AC1642">
        <v>0</v>
      </c>
      <c r="AD1642">
        <v>0</v>
      </c>
      <c r="AE1642">
        <v>154.31095800836971</v>
      </c>
    </row>
    <row r="1643" spans="1:31" x14ac:dyDescent="0.25">
      <c r="A1643">
        <v>2232258</v>
      </c>
      <c r="B1643">
        <v>1</v>
      </c>
      <c r="C1643" t="s">
        <v>80</v>
      </c>
      <c r="D1643" t="s">
        <v>107</v>
      </c>
      <c r="E1643" t="s">
        <v>141</v>
      </c>
      <c r="F1643" t="s">
        <v>5001</v>
      </c>
      <c r="G1643" t="s">
        <v>187</v>
      </c>
      <c r="H1643" t="s">
        <v>135</v>
      </c>
      <c r="I1643" t="s">
        <v>136</v>
      </c>
      <c r="J1643" t="s">
        <v>137</v>
      </c>
      <c r="K1643" t="s">
        <v>138</v>
      </c>
      <c r="L1643" t="s">
        <v>5002</v>
      </c>
      <c r="M1643" t="s">
        <v>5003</v>
      </c>
      <c r="N1643">
        <v>2.0047222219999998</v>
      </c>
      <c r="O1643">
        <v>0</v>
      </c>
      <c r="P1643">
        <v>0</v>
      </c>
      <c r="Q1643">
        <v>0</v>
      </c>
      <c r="R1643">
        <v>4</v>
      </c>
      <c r="S1643">
        <v>0</v>
      </c>
      <c r="T1643">
        <v>2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4.3450896193645967</v>
      </c>
      <c r="AA1643">
        <v>0</v>
      </c>
      <c r="AB1643">
        <v>3.7135325580367778E-2</v>
      </c>
      <c r="AC1643">
        <v>0</v>
      </c>
      <c r="AD1643">
        <v>0</v>
      </c>
      <c r="AE1643">
        <v>4.3822249449449648</v>
      </c>
    </row>
    <row r="1644" spans="1:31" x14ac:dyDescent="0.25">
      <c r="A1644">
        <v>2231995</v>
      </c>
      <c r="B1644">
        <v>1</v>
      </c>
      <c r="C1644" t="s">
        <v>80</v>
      </c>
      <c r="D1644" t="s">
        <v>104</v>
      </c>
      <c r="E1644" t="s">
        <v>132</v>
      </c>
      <c r="F1644" t="s">
        <v>5004</v>
      </c>
      <c r="G1644" t="s">
        <v>148</v>
      </c>
      <c r="H1644" t="s">
        <v>135</v>
      </c>
      <c r="I1644" t="s">
        <v>136</v>
      </c>
      <c r="J1644" t="s">
        <v>137</v>
      </c>
      <c r="K1644" t="s">
        <v>138</v>
      </c>
      <c r="L1644" t="s">
        <v>5005</v>
      </c>
      <c r="M1644" t="s">
        <v>5006</v>
      </c>
      <c r="N1644">
        <v>1.805833333</v>
      </c>
      <c r="O1644">
        <v>0</v>
      </c>
      <c r="P1644">
        <v>4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1.9891634749443645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1.9891634749443645</v>
      </c>
    </row>
    <row r="1645" spans="1:31" x14ac:dyDescent="0.25">
      <c r="A1645">
        <v>2232304</v>
      </c>
      <c r="B1645">
        <v>1</v>
      </c>
      <c r="C1645" t="s">
        <v>80</v>
      </c>
      <c r="D1645" t="s">
        <v>99</v>
      </c>
      <c r="E1645" t="s">
        <v>273</v>
      </c>
      <c r="F1645" t="s">
        <v>561</v>
      </c>
      <c r="G1645" t="s">
        <v>174</v>
      </c>
      <c r="H1645" t="s">
        <v>163</v>
      </c>
      <c r="I1645" t="s">
        <v>136</v>
      </c>
      <c r="J1645" t="s">
        <v>137</v>
      </c>
      <c r="K1645" t="s">
        <v>138</v>
      </c>
      <c r="L1645" t="s">
        <v>5007</v>
      </c>
      <c r="M1645" t="s">
        <v>5008</v>
      </c>
      <c r="N1645">
        <v>1.4741666659999999</v>
      </c>
      <c r="O1645">
        <v>0</v>
      </c>
      <c r="P1645">
        <v>0</v>
      </c>
      <c r="Q1645">
        <v>0</v>
      </c>
      <c r="R1645">
        <v>0</v>
      </c>
      <c r="S1645">
        <v>8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259.53416723096774</v>
      </c>
      <c r="AB1645">
        <v>0</v>
      </c>
      <c r="AC1645">
        <v>0</v>
      </c>
      <c r="AD1645">
        <v>0</v>
      </c>
      <c r="AE1645">
        <v>259.53416723096774</v>
      </c>
    </row>
    <row r="1646" spans="1:31" x14ac:dyDescent="0.25">
      <c r="A1646">
        <v>2231926</v>
      </c>
      <c r="B1646">
        <v>1</v>
      </c>
      <c r="C1646" t="s">
        <v>80</v>
      </c>
      <c r="D1646" t="s">
        <v>83</v>
      </c>
      <c r="E1646" t="s">
        <v>182</v>
      </c>
      <c r="F1646" t="s">
        <v>4874</v>
      </c>
      <c r="G1646" t="s">
        <v>174</v>
      </c>
      <c r="H1646" t="s">
        <v>163</v>
      </c>
      <c r="I1646" t="s">
        <v>136</v>
      </c>
      <c r="J1646" t="s">
        <v>137</v>
      </c>
      <c r="K1646" t="s">
        <v>138</v>
      </c>
      <c r="L1646" t="s">
        <v>5009</v>
      </c>
      <c r="M1646" t="s">
        <v>5010</v>
      </c>
      <c r="N1646">
        <v>0.32388888799999999</v>
      </c>
      <c r="O1646">
        <v>0</v>
      </c>
      <c r="P1646">
        <v>160</v>
      </c>
      <c r="Q1646">
        <v>0</v>
      </c>
      <c r="R1646">
        <v>0</v>
      </c>
      <c r="S1646">
        <v>3</v>
      </c>
      <c r="T1646">
        <v>52</v>
      </c>
      <c r="U1646">
        <v>1</v>
      </c>
      <c r="V1646">
        <v>1</v>
      </c>
      <c r="W1646">
        <v>0</v>
      </c>
      <c r="X1646">
        <v>24.144279413217713</v>
      </c>
      <c r="Y1646">
        <v>0</v>
      </c>
      <c r="Z1646">
        <v>0</v>
      </c>
      <c r="AA1646">
        <v>1.0075239289744167</v>
      </c>
      <c r="AB1646">
        <v>14.823427692650982</v>
      </c>
      <c r="AC1646">
        <v>24.142901397724732</v>
      </c>
      <c r="AD1646">
        <v>4.7310063154049118</v>
      </c>
      <c r="AE1646">
        <v>68.849138747972759</v>
      </c>
    </row>
    <row r="1647" spans="1:31" x14ac:dyDescent="0.25">
      <c r="A1647">
        <v>2232467</v>
      </c>
      <c r="B1647">
        <v>1</v>
      </c>
      <c r="C1647" t="s">
        <v>80</v>
      </c>
      <c r="D1647" t="s">
        <v>82</v>
      </c>
      <c r="E1647" t="s">
        <v>132</v>
      </c>
      <c r="F1647" t="s">
        <v>5011</v>
      </c>
      <c r="G1647" t="s">
        <v>148</v>
      </c>
      <c r="H1647" t="s">
        <v>135</v>
      </c>
      <c r="I1647" t="s">
        <v>136</v>
      </c>
      <c r="J1647" t="s">
        <v>137</v>
      </c>
      <c r="K1647" t="s">
        <v>138</v>
      </c>
      <c r="L1647" t="s">
        <v>5012</v>
      </c>
      <c r="M1647" t="s">
        <v>5013</v>
      </c>
      <c r="N1647">
        <v>3.4452777769999998</v>
      </c>
      <c r="O1647">
        <v>0</v>
      </c>
      <c r="P1647">
        <v>4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4.8061674031706394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4.8061674031706394</v>
      </c>
    </row>
    <row r="1648" spans="1:31" x14ac:dyDescent="0.25">
      <c r="A1648">
        <v>2232141</v>
      </c>
      <c r="B1648">
        <v>1</v>
      </c>
      <c r="C1648" t="s">
        <v>80</v>
      </c>
      <c r="D1648" t="s">
        <v>106</v>
      </c>
      <c r="E1648" t="s">
        <v>161</v>
      </c>
      <c r="F1648" t="s">
        <v>5014</v>
      </c>
      <c r="G1648" t="s">
        <v>143</v>
      </c>
      <c r="H1648" t="s">
        <v>163</v>
      </c>
      <c r="I1648" t="s">
        <v>136</v>
      </c>
      <c r="J1648" t="s">
        <v>137</v>
      </c>
      <c r="K1648" t="s">
        <v>144</v>
      </c>
      <c r="L1648" t="s">
        <v>5015</v>
      </c>
      <c r="M1648" t="s">
        <v>5016</v>
      </c>
      <c r="N1648">
        <v>1.4498813880000001</v>
      </c>
      <c r="O1648">
        <v>0</v>
      </c>
      <c r="P1648">
        <v>667</v>
      </c>
      <c r="Q1648">
        <v>0</v>
      </c>
      <c r="R1648">
        <v>63</v>
      </c>
      <c r="S1648">
        <v>1</v>
      </c>
      <c r="T1648">
        <v>104</v>
      </c>
      <c r="U1648">
        <v>0</v>
      </c>
      <c r="V1648">
        <v>0</v>
      </c>
      <c r="W1648">
        <v>0</v>
      </c>
      <c r="X1648">
        <v>127.34680808113984</v>
      </c>
      <c r="Y1648">
        <v>0</v>
      </c>
      <c r="Z1648">
        <v>12.59267459339622</v>
      </c>
      <c r="AA1648">
        <v>2.6051474513493336</v>
      </c>
      <c r="AB1648">
        <v>77.865802336139993</v>
      </c>
      <c r="AC1648">
        <v>0</v>
      </c>
      <c r="AD1648">
        <v>0</v>
      </c>
      <c r="AE1648">
        <v>220.41043246202537</v>
      </c>
    </row>
    <row r="1649" spans="1:31" x14ac:dyDescent="0.25">
      <c r="A1649">
        <v>2232530</v>
      </c>
      <c r="B1649">
        <v>1</v>
      </c>
      <c r="C1649" t="s">
        <v>80</v>
      </c>
      <c r="D1649" t="s">
        <v>94</v>
      </c>
      <c r="E1649" t="s">
        <v>132</v>
      </c>
      <c r="F1649" t="s">
        <v>5017</v>
      </c>
      <c r="G1649" t="s">
        <v>148</v>
      </c>
      <c r="H1649" t="s">
        <v>135</v>
      </c>
      <c r="I1649" t="s">
        <v>136</v>
      </c>
      <c r="J1649" t="s">
        <v>137</v>
      </c>
      <c r="K1649" t="s">
        <v>138</v>
      </c>
      <c r="L1649" t="s">
        <v>5018</v>
      </c>
      <c r="M1649" t="s">
        <v>5019</v>
      </c>
      <c r="N1649">
        <v>1.109444444</v>
      </c>
      <c r="O1649">
        <v>0</v>
      </c>
      <c r="P1649">
        <v>0</v>
      </c>
      <c r="Q1649">
        <v>0</v>
      </c>
      <c r="R1649">
        <v>0</v>
      </c>
      <c r="S1649">
        <v>0</v>
      </c>
      <c r="T1649">
        <v>1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2.7830040662464445E-2</v>
      </c>
      <c r="AC1649">
        <v>0</v>
      </c>
      <c r="AD1649">
        <v>0</v>
      </c>
      <c r="AE1649">
        <v>2.7830040662464445E-2</v>
      </c>
    </row>
    <row r="1650" spans="1:31" x14ac:dyDescent="0.25">
      <c r="A1650">
        <v>2232135</v>
      </c>
      <c r="B1650">
        <v>1</v>
      </c>
      <c r="C1650" t="s">
        <v>80</v>
      </c>
      <c r="D1650" t="s">
        <v>84</v>
      </c>
      <c r="E1650" t="s">
        <v>194</v>
      </c>
      <c r="F1650" t="s">
        <v>5020</v>
      </c>
      <c r="G1650" t="s">
        <v>143</v>
      </c>
      <c r="H1650" t="s">
        <v>135</v>
      </c>
      <c r="I1650" t="s">
        <v>136</v>
      </c>
      <c r="J1650" t="s">
        <v>137</v>
      </c>
      <c r="K1650" t="s">
        <v>144</v>
      </c>
      <c r="L1650" t="s">
        <v>5021</v>
      </c>
      <c r="M1650" t="s">
        <v>5022</v>
      </c>
      <c r="N1650">
        <v>7</v>
      </c>
      <c r="O1650">
        <v>0</v>
      </c>
      <c r="P1650">
        <v>8</v>
      </c>
      <c r="Q1650">
        <v>0</v>
      </c>
      <c r="R1650">
        <v>1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12.824434233797202</v>
      </c>
      <c r="Y1650">
        <v>0</v>
      </c>
      <c r="Z1650">
        <v>0.41516398571759994</v>
      </c>
      <c r="AA1650">
        <v>0</v>
      </c>
      <c r="AB1650">
        <v>0</v>
      </c>
      <c r="AC1650">
        <v>0</v>
      </c>
      <c r="AD1650">
        <v>0</v>
      </c>
      <c r="AE1650">
        <v>13.239598219514802</v>
      </c>
    </row>
    <row r="1651" spans="1:31" x14ac:dyDescent="0.25">
      <c r="A1651">
        <v>2231912</v>
      </c>
      <c r="B1651">
        <v>1</v>
      </c>
      <c r="C1651" t="s">
        <v>81</v>
      </c>
      <c r="D1651" t="s">
        <v>116</v>
      </c>
      <c r="E1651" t="s">
        <v>182</v>
      </c>
      <c r="F1651" t="s">
        <v>5023</v>
      </c>
      <c r="G1651" t="s">
        <v>319</v>
      </c>
      <c r="H1651" t="s">
        <v>163</v>
      </c>
      <c r="I1651" t="s">
        <v>136</v>
      </c>
      <c r="J1651" t="s">
        <v>137</v>
      </c>
      <c r="K1651" t="s">
        <v>138</v>
      </c>
      <c r="L1651" t="s">
        <v>5024</v>
      </c>
      <c r="M1651" t="s">
        <v>5025</v>
      </c>
      <c r="N1651">
        <v>5.9974999999999996</v>
      </c>
      <c r="O1651">
        <v>0</v>
      </c>
      <c r="P1651">
        <v>111</v>
      </c>
      <c r="Q1651">
        <v>0</v>
      </c>
      <c r="R1651">
        <v>8</v>
      </c>
      <c r="S1651">
        <v>0</v>
      </c>
      <c r="T1651">
        <v>11</v>
      </c>
      <c r="U1651">
        <v>0</v>
      </c>
      <c r="V1651">
        <v>0</v>
      </c>
      <c r="W1651">
        <v>0</v>
      </c>
      <c r="X1651">
        <v>117.81235933405804</v>
      </c>
      <c r="Y1651">
        <v>0</v>
      </c>
      <c r="Z1651">
        <v>8.5881958015426232</v>
      </c>
      <c r="AA1651">
        <v>0</v>
      </c>
      <c r="AB1651">
        <v>27.901999029623191</v>
      </c>
      <c r="AC1651">
        <v>0</v>
      </c>
      <c r="AD1651">
        <v>0</v>
      </c>
      <c r="AE1651">
        <v>154.30255416522385</v>
      </c>
    </row>
    <row r="1652" spans="1:31" x14ac:dyDescent="0.25">
      <c r="A1652">
        <v>2232410</v>
      </c>
      <c r="B1652">
        <v>1</v>
      </c>
      <c r="C1652" t="s">
        <v>81</v>
      </c>
      <c r="D1652" t="s">
        <v>121</v>
      </c>
      <c r="E1652" t="s">
        <v>194</v>
      </c>
      <c r="F1652" t="s">
        <v>5026</v>
      </c>
      <c r="G1652" t="s">
        <v>179</v>
      </c>
      <c r="H1652" t="s">
        <v>135</v>
      </c>
      <c r="I1652" t="s">
        <v>136</v>
      </c>
      <c r="J1652" t="s">
        <v>137</v>
      </c>
      <c r="K1652" t="s">
        <v>138</v>
      </c>
      <c r="L1652" t="s">
        <v>5027</v>
      </c>
      <c r="M1652" t="s">
        <v>5028</v>
      </c>
      <c r="N1652">
        <v>0.449444444</v>
      </c>
      <c r="O1652">
        <v>0</v>
      </c>
      <c r="P1652">
        <v>8</v>
      </c>
      <c r="Q1652">
        <v>0</v>
      </c>
      <c r="R1652">
        <v>3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0.65947024685098654</v>
      </c>
      <c r="Y1652">
        <v>0</v>
      </c>
      <c r="Z1652">
        <v>0.73596909422359214</v>
      </c>
      <c r="AA1652">
        <v>0</v>
      </c>
      <c r="AB1652">
        <v>0</v>
      </c>
      <c r="AC1652">
        <v>0</v>
      </c>
      <c r="AD1652">
        <v>0</v>
      </c>
      <c r="AE1652">
        <v>1.3954393410745787</v>
      </c>
    </row>
    <row r="1653" spans="1:31" x14ac:dyDescent="0.25">
      <c r="A1653">
        <v>2232032</v>
      </c>
      <c r="B1653">
        <v>1</v>
      </c>
      <c r="C1653" t="s">
        <v>80</v>
      </c>
      <c r="D1653" t="s">
        <v>100</v>
      </c>
      <c r="E1653" t="s">
        <v>273</v>
      </c>
      <c r="F1653" t="s">
        <v>5029</v>
      </c>
      <c r="G1653" t="s">
        <v>196</v>
      </c>
      <c r="H1653" t="s">
        <v>163</v>
      </c>
      <c r="I1653" t="s">
        <v>136</v>
      </c>
      <c r="J1653" t="s">
        <v>137</v>
      </c>
      <c r="K1653" t="s">
        <v>144</v>
      </c>
      <c r="L1653" t="s">
        <v>5030</v>
      </c>
      <c r="M1653" t="s">
        <v>5031</v>
      </c>
      <c r="N1653">
        <v>5.9735500000000004</v>
      </c>
      <c r="O1653">
        <v>5</v>
      </c>
      <c r="P1653">
        <v>1498</v>
      </c>
      <c r="Q1653">
        <v>33</v>
      </c>
      <c r="R1653">
        <v>325</v>
      </c>
      <c r="S1653">
        <v>17</v>
      </c>
      <c r="T1653">
        <v>272</v>
      </c>
      <c r="U1653">
        <v>0</v>
      </c>
      <c r="V1653">
        <v>0</v>
      </c>
      <c r="W1653">
        <v>129.65492112155249</v>
      </c>
      <c r="X1653">
        <v>2411.2962020098962</v>
      </c>
      <c r="Y1653">
        <v>1323.1719316231081</v>
      </c>
      <c r="Z1653">
        <v>735.45492348852576</v>
      </c>
      <c r="AA1653">
        <v>287.01876597854385</v>
      </c>
      <c r="AB1653">
        <v>1203.3146953030671</v>
      </c>
      <c r="AC1653">
        <v>0</v>
      </c>
      <c r="AD1653">
        <v>0</v>
      </c>
      <c r="AE1653">
        <v>6089.9114395246934</v>
      </c>
    </row>
    <row r="1654" spans="1:31" x14ac:dyDescent="0.25">
      <c r="A1654">
        <v>2232055</v>
      </c>
      <c r="B1654">
        <v>1</v>
      </c>
      <c r="C1654" t="s">
        <v>80</v>
      </c>
      <c r="D1654" t="s">
        <v>83</v>
      </c>
      <c r="E1654" t="s">
        <v>132</v>
      </c>
      <c r="F1654" t="s">
        <v>5032</v>
      </c>
      <c r="G1654" t="s">
        <v>148</v>
      </c>
      <c r="H1654" t="s">
        <v>135</v>
      </c>
      <c r="I1654" t="s">
        <v>136</v>
      </c>
      <c r="J1654" t="s">
        <v>137</v>
      </c>
      <c r="K1654" t="s">
        <v>138</v>
      </c>
      <c r="L1654" t="s">
        <v>5033</v>
      </c>
      <c r="M1654" t="s">
        <v>5034</v>
      </c>
      <c r="N1654">
        <v>1.846944444</v>
      </c>
      <c r="O1654">
        <v>0</v>
      </c>
      <c r="P1654">
        <v>0</v>
      </c>
      <c r="Q1654">
        <v>0</v>
      </c>
      <c r="R1654">
        <v>0</v>
      </c>
      <c r="S1654">
        <v>0</v>
      </c>
      <c r="T1654">
        <v>1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3.3782398862209582</v>
      </c>
      <c r="AC1654">
        <v>0</v>
      </c>
      <c r="AD1654">
        <v>0</v>
      </c>
      <c r="AE1654">
        <v>3.3782398862209582</v>
      </c>
    </row>
    <row r="1655" spans="1:31" x14ac:dyDescent="0.25">
      <c r="A1655">
        <v>2232075</v>
      </c>
      <c r="B1655">
        <v>1</v>
      </c>
      <c r="C1655" t="s">
        <v>80</v>
      </c>
      <c r="D1655" t="s">
        <v>97</v>
      </c>
      <c r="E1655" t="s">
        <v>182</v>
      </c>
      <c r="F1655" t="s">
        <v>5035</v>
      </c>
      <c r="G1655" t="s">
        <v>2631</v>
      </c>
      <c r="H1655" t="s">
        <v>163</v>
      </c>
      <c r="I1655" t="s">
        <v>136</v>
      </c>
      <c r="J1655" t="s">
        <v>137</v>
      </c>
      <c r="K1655" t="s">
        <v>138</v>
      </c>
      <c r="L1655" t="s">
        <v>5036</v>
      </c>
      <c r="M1655" t="s">
        <v>5037</v>
      </c>
      <c r="N1655">
        <v>1.3372222220000001</v>
      </c>
      <c r="O1655">
        <v>0</v>
      </c>
      <c r="P1655">
        <v>21</v>
      </c>
      <c r="Q1655">
        <v>0</v>
      </c>
      <c r="R1655">
        <v>70</v>
      </c>
      <c r="S1655">
        <v>0</v>
      </c>
      <c r="T1655">
        <v>12</v>
      </c>
      <c r="U1655">
        <v>0</v>
      </c>
      <c r="V1655">
        <v>0</v>
      </c>
      <c r="W1655">
        <v>0</v>
      </c>
      <c r="X1655">
        <v>16.698848133743194</v>
      </c>
      <c r="Y1655">
        <v>0</v>
      </c>
      <c r="Z1655">
        <v>28.64252957601904</v>
      </c>
      <c r="AA1655">
        <v>0</v>
      </c>
      <c r="AB1655">
        <v>16.94456114358886</v>
      </c>
      <c r="AC1655">
        <v>0</v>
      </c>
      <c r="AD1655">
        <v>0</v>
      </c>
      <c r="AE1655">
        <v>62.285938853351098</v>
      </c>
    </row>
    <row r="1656" spans="1:31" x14ac:dyDescent="0.25">
      <c r="A1656">
        <v>2232241</v>
      </c>
      <c r="B1656">
        <v>1</v>
      </c>
      <c r="C1656" t="s">
        <v>80</v>
      </c>
      <c r="D1656" t="s">
        <v>84</v>
      </c>
      <c r="E1656" t="s">
        <v>132</v>
      </c>
      <c r="F1656" t="s">
        <v>5038</v>
      </c>
      <c r="G1656" t="s">
        <v>191</v>
      </c>
      <c r="H1656" t="s">
        <v>135</v>
      </c>
      <c r="I1656" t="s">
        <v>136</v>
      </c>
      <c r="J1656" t="s">
        <v>137</v>
      </c>
      <c r="K1656" t="s">
        <v>138</v>
      </c>
      <c r="L1656" t="s">
        <v>5039</v>
      </c>
      <c r="M1656" t="s">
        <v>5040</v>
      </c>
      <c r="N1656">
        <v>3.6636111109999998</v>
      </c>
      <c r="O1656">
        <v>0</v>
      </c>
      <c r="P1656">
        <v>1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1.4624215650030934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1.4624215650030934</v>
      </c>
    </row>
    <row r="1657" spans="1:31" x14ac:dyDescent="0.25">
      <c r="A1657">
        <v>2232218</v>
      </c>
      <c r="B1657">
        <v>1</v>
      </c>
      <c r="C1657" t="s">
        <v>80</v>
      </c>
      <c r="D1657" t="s">
        <v>95</v>
      </c>
      <c r="E1657" t="s">
        <v>194</v>
      </c>
      <c r="F1657" t="s">
        <v>5041</v>
      </c>
      <c r="G1657" t="s">
        <v>179</v>
      </c>
      <c r="H1657" t="s">
        <v>135</v>
      </c>
      <c r="I1657" t="s">
        <v>136</v>
      </c>
      <c r="J1657" t="s">
        <v>137</v>
      </c>
      <c r="K1657" t="s">
        <v>138</v>
      </c>
      <c r="L1657" t="s">
        <v>5042</v>
      </c>
      <c r="M1657" t="s">
        <v>5043</v>
      </c>
      <c r="N1657">
        <v>1.0213888879999999</v>
      </c>
      <c r="O1657">
        <v>0</v>
      </c>
      <c r="P1657">
        <v>17</v>
      </c>
      <c r="Q1657">
        <v>0</v>
      </c>
      <c r="R1657">
        <v>0</v>
      </c>
      <c r="S1657">
        <v>0</v>
      </c>
      <c r="T1657">
        <v>1</v>
      </c>
      <c r="U1657">
        <v>0</v>
      </c>
      <c r="V1657">
        <v>0</v>
      </c>
      <c r="W1657">
        <v>0</v>
      </c>
      <c r="X1657">
        <v>6.8059822893397826</v>
      </c>
      <c r="Y1657">
        <v>0</v>
      </c>
      <c r="Z1657">
        <v>0</v>
      </c>
      <c r="AA1657">
        <v>0</v>
      </c>
      <c r="AB1657">
        <v>1.7289872028381663</v>
      </c>
      <c r="AC1657">
        <v>0</v>
      </c>
      <c r="AD1657">
        <v>0</v>
      </c>
      <c r="AE1657">
        <v>8.5349694921779484</v>
      </c>
    </row>
    <row r="1658" spans="1:31" x14ac:dyDescent="0.25">
      <c r="A1658">
        <v>2232175</v>
      </c>
      <c r="B1658">
        <v>1</v>
      </c>
      <c r="C1658" t="s">
        <v>80</v>
      </c>
      <c r="D1658" t="s">
        <v>96</v>
      </c>
      <c r="E1658" t="s">
        <v>132</v>
      </c>
      <c r="F1658" t="s">
        <v>5044</v>
      </c>
      <c r="G1658" t="s">
        <v>148</v>
      </c>
      <c r="H1658" t="s">
        <v>135</v>
      </c>
      <c r="I1658" t="s">
        <v>136</v>
      </c>
      <c r="J1658" t="s">
        <v>137</v>
      </c>
      <c r="K1658" t="s">
        <v>138</v>
      </c>
      <c r="L1658" t="s">
        <v>5045</v>
      </c>
      <c r="M1658" t="s">
        <v>5046</v>
      </c>
      <c r="N1658">
        <v>8.6963888879999995</v>
      </c>
      <c r="O1658">
        <v>0</v>
      </c>
      <c r="P1658">
        <v>1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2.5634325273424361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2.5634325273424361</v>
      </c>
    </row>
    <row r="1659" spans="1:31" x14ac:dyDescent="0.25">
      <c r="A1659">
        <v>2232224</v>
      </c>
      <c r="B1659">
        <v>1</v>
      </c>
      <c r="C1659" t="s">
        <v>80</v>
      </c>
      <c r="D1659" t="s">
        <v>82</v>
      </c>
      <c r="E1659" t="s">
        <v>132</v>
      </c>
      <c r="F1659" t="s">
        <v>5047</v>
      </c>
      <c r="G1659" t="s">
        <v>148</v>
      </c>
      <c r="H1659" t="s">
        <v>135</v>
      </c>
      <c r="I1659" t="s">
        <v>136</v>
      </c>
      <c r="J1659" t="s">
        <v>137</v>
      </c>
      <c r="K1659" t="s">
        <v>138</v>
      </c>
      <c r="L1659" t="s">
        <v>5048</v>
      </c>
      <c r="M1659" t="s">
        <v>5049</v>
      </c>
      <c r="N1659">
        <v>6.36</v>
      </c>
      <c r="O1659">
        <v>0</v>
      </c>
      <c r="P1659">
        <v>1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4.5839632053568895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4.5839632053568895</v>
      </c>
    </row>
    <row r="1660" spans="1:31" x14ac:dyDescent="0.25">
      <c r="A1660">
        <v>2232198</v>
      </c>
      <c r="B1660">
        <v>1</v>
      </c>
      <c r="C1660" t="s">
        <v>80</v>
      </c>
      <c r="D1660" t="s">
        <v>83</v>
      </c>
      <c r="E1660" t="s">
        <v>132</v>
      </c>
      <c r="F1660" t="s">
        <v>5050</v>
      </c>
      <c r="G1660" t="s">
        <v>179</v>
      </c>
      <c r="H1660" t="s">
        <v>135</v>
      </c>
      <c r="I1660" t="s">
        <v>136</v>
      </c>
      <c r="J1660" t="s">
        <v>137</v>
      </c>
      <c r="K1660" t="s">
        <v>138</v>
      </c>
      <c r="L1660" t="s">
        <v>5051</v>
      </c>
      <c r="M1660" t="s">
        <v>5052</v>
      </c>
      <c r="N1660">
        <v>1.1950000000000001</v>
      </c>
      <c r="O1660">
        <v>0</v>
      </c>
      <c r="P1660">
        <v>0</v>
      </c>
      <c r="Q1660">
        <v>0</v>
      </c>
      <c r="R1660">
        <v>0</v>
      </c>
      <c r="S1660">
        <v>0</v>
      </c>
      <c r="T1660">
        <v>16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33.3503944445306</v>
      </c>
      <c r="AC1660">
        <v>0</v>
      </c>
      <c r="AD1660">
        <v>0</v>
      </c>
      <c r="AE1660">
        <v>33.3503944445306</v>
      </c>
    </row>
    <row r="1661" spans="1:31" x14ac:dyDescent="0.25">
      <c r="A1661">
        <v>2232367</v>
      </c>
      <c r="B1661">
        <v>1</v>
      </c>
      <c r="C1661" t="s">
        <v>80</v>
      </c>
      <c r="D1661" t="s">
        <v>110</v>
      </c>
      <c r="E1661" t="s">
        <v>132</v>
      </c>
      <c r="F1661" t="s">
        <v>5053</v>
      </c>
      <c r="G1661" t="s">
        <v>148</v>
      </c>
      <c r="H1661" t="s">
        <v>135</v>
      </c>
      <c r="I1661" t="s">
        <v>136</v>
      </c>
      <c r="J1661" t="s">
        <v>137</v>
      </c>
      <c r="K1661" t="s">
        <v>138</v>
      </c>
      <c r="L1661" t="s">
        <v>5054</v>
      </c>
      <c r="M1661" t="s">
        <v>5055</v>
      </c>
      <c r="N1661">
        <v>2.134166666</v>
      </c>
      <c r="O1661">
        <v>0</v>
      </c>
      <c r="P1661">
        <v>3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1.9899078468763198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1.9899078468763198</v>
      </c>
    </row>
    <row r="1662" spans="1:31" x14ac:dyDescent="0.25">
      <c r="A1662">
        <v>2232098</v>
      </c>
      <c r="B1662">
        <v>1</v>
      </c>
      <c r="C1662" t="s">
        <v>80</v>
      </c>
      <c r="D1662" t="s">
        <v>93</v>
      </c>
      <c r="E1662" t="s">
        <v>132</v>
      </c>
      <c r="F1662" t="s">
        <v>5056</v>
      </c>
      <c r="G1662" t="s">
        <v>170</v>
      </c>
      <c r="H1662" t="s">
        <v>135</v>
      </c>
      <c r="I1662" t="s">
        <v>136</v>
      </c>
      <c r="J1662" t="s">
        <v>137</v>
      </c>
      <c r="K1662" t="s">
        <v>138</v>
      </c>
      <c r="L1662" t="s">
        <v>5057</v>
      </c>
      <c r="M1662" t="s">
        <v>5058</v>
      </c>
      <c r="N1662">
        <v>7.4883333329999999</v>
      </c>
      <c r="O1662">
        <v>0</v>
      </c>
      <c r="P1662">
        <v>0</v>
      </c>
      <c r="Q1662">
        <v>0</v>
      </c>
      <c r="R1662">
        <v>0</v>
      </c>
      <c r="S1662">
        <v>0</v>
      </c>
      <c r="T1662">
        <v>1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8.7337769972090413</v>
      </c>
      <c r="AC1662">
        <v>0</v>
      </c>
      <c r="AD1662">
        <v>0</v>
      </c>
      <c r="AE1662">
        <v>8.7337769972090413</v>
      </c>
    </row>
    <row r="1663" spans="1:31" x14ac:dyDescent="0.25">
      <c r="A1663">
        <v>2232404</v>
      </c>
      <c r="B1663">
        <v>1</v>
      </c>
      <c r="C1663" t="s">
        <v>80</v>
      </c>
      <c r="D1663" t="s">
        <v>101</v>
      </c>
      <c r="E1663" t="s">
        <v>161</v>
      </c>
      <c r="F1663" t="s">
        <v>5059</v>
      </c>
      <c r="G1663" t="s">
        <v>174</v>
      </c>
      <c r="H1663" t="s">
        <v>163</v>
      </c>
      <c r="I1663" t="s">
        <v>136</v>
      </c>
      <c r="J1663" t="s">
        <v>137</v>
      </c>
      <c r="K1663" t="s">
        <v>138</v>
      </c>
      <c r="L1663" t="s">
        <v>5060</v>
      </c>
      <c r="M1663" t="s">
        <v>5061</v>
      </c>
      <c r="N1663">
        <v>0.74944444399999999</v>
      </c>
      <c r="O1663">
        <v>0</v>
      </c>
      <c r="P1663">
        <v>0</v>
      </c>
      <c r="Q1663">
        <v>0</v>
      </c>
      <c r="R1663">
        <v>0</v>
      </c>
      <c r="S1663">
        <v>1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0.92057758970799985</v>
      </c>
      <c r="AB1663">
        <v>0</v>
      </c>
      <c r="AC1663">
        <v>0</v>
      </c>
      <c r="AD1663">
        <v>0</v>
      </c>
      <c r="AE1663">
        <v>0.92057758970799985</v>
      </c>
    </row>
    <row r="1664" spans="1:31" x14ac:dyDescent="0.25">
      <c r="A1664">
        <v>2232261</v>
      </c>
      <c r="B1664">
        <v>1</v>
      </c>
      <c r="C1664" t="s">
        <v>80</v>
      </c>
      <c r="D1664" t="s">
        <v>99</v>
      </c>
      <c r="E1664" t="s">
        <v>132</v>
      </c>
      <c r="F1664" t="s">
        <v>5062</v>
      </c>
      <c r="G1664" t="s">
        <v>148</v>
      </c>
      <c r="H1664" t="s">
        <v>135</v>
      </c>
      <c r="I1664" t="s">
        <v>136</v>
      </c>
      <c r="J1664" t="s">
        <v>137</v>
      </c>
      <c r="K1664" t="s">
        <v>138</v>
      </c>
      <c r="L1664" t="s">
        <v>5063</v>
      </c>
      <c r="M1664" t="s">
        <v>5064</v>
      </c>
      <c r="N1664">
        <v>5.9741666660000003</v>
      </c>
      <c r="O1664">
        <v>0</v>
      </c>
      <c r="P1664">
        <v>1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1.1488746766518001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1.1488746766518001</v>
      </c>
    </row>
    <row r="1665" spans="1:31" x14ac:dyDescent="0.25">
      <c r="A1665">
        <v>2232118</v>
      </c>
      <c r="B1665">
        <v>1</v>
      </c>
      <c r="C1665" t="s">
        <v>80</v>
      </c>
      <c r="D1665" t="s">
        <v>96</v>
      </c>
      <c r="E1665" t="s">
        <v>132</v>
      </c>
      <c r="F1665" t="s">
        <v>1777</v>
      </c>
      <c r="G1665" t="s">
        <v>170</v>
      </c>
      <c r="H1665" t="s">
        <v>135</v>
      </c>
      <c r="I1665" t="s">
        <v>136</v>
      </c>
      <c r="J1665" t="s">
        <v>137</v>
      </c>
      <c r="K1665" t="s">
        <v>138</v>
      </c>
      <c r="L1665" t="s">
        <v>5065</v>
      </c>
      <c r="M1665" t="s">
        <v>5066</v>
      </c>
      <c r="N1665">
        <v>3.9422222219999998</v>
      </c>
      <c r="O1665">
        <v>0</v>
      </c>
      <c r="P1665">
        <v>0</v>
      </c>
      <c r="Q1665">
        <v>0</v>
      </c>
      <c r="R1665">
        <v>0</v>
      </c>
      <c r="S1665">
        <v>0</v>
      </c>
      <c r="T1665">
        <v>1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0.40302838948680003</v>
      </c>
      <c r="AC1665">
        <v>0</v>
      </c>
      <c r="AD1665">
        <v>0</v>
      </c>
      <c r="AE1665">
        <v>0.40302838948680003</v>
      </c>
    </row>
    <row r="1666" spans="1:31" x14ac:dyDescent="0.25">
      <c r="A1666">
        <v>2232453</v>
      </c>
      <c r="B1666">
        <v>1</v>
      </c>
      <c r="C1666" t="s">
        <v>80</v>
      </c>
      <c r="D1666" t="s">
        <v>100</v>
      </c>
      <c r="E1666" t="s">
        <v>182</v>
      </c>
      <c r="F1666" t="s">
        <v>5067</v>
      </c>
      <c r="G1666" t="s">
        <v>1027</v>
      </c>
      <c r="H1666" t="s">
        <v>163</v>
      </c>
      <c r="I1666" t="s">
        <v>136</v>
      </c>
      <c r="J1666" t="s">
        <v>137</v>
      </c>
      <c r="K1666" t="s">
        <v>138</v>
      </c>
      <c r="L1666" t="s">
        <v>5068</v>
      </c>
      <c r="M1666" t="s">
        <v>5069</v>
      </c>
      <c r="N1666">
        <v>1.1158333330000001</v>
      </c>
      <c r="O1666">
        <v>0</v>
      </c>
      <c r="P1666">
        <v>125</v>
      </c>
      <c r="Q1666">
        <v>0</v>
      </c>
      <c r="R1666">
        <v>9</v>
      </c>
      <c r="S1666">
        <v>1</v>
      </c>
      <c r="T1666">
        <v>10</v>
      </c>
      <c r="U1666">
        <v>0</v>
      </c>
      <c r="V1666">
        <v>0</v>
      </c>
      <c r="W1666">
        <v>0</v>
      </c>
      <c r="X1666">
        <v>36.49712418918012</v>
      </c>
      <c r="Y1666">
        <v>0</v>
      </c>
      <c r="Z1666">
        <v>6.9644009457695475</v>
      </c>
      <c r="AA1666">
        <v>1.3243349181538611</v>
      </c>
      <c r="AB1666">
        <v>3.6999880890399393</v>
      </c>
      <c r="AC1666">
        <v>0</v>
      </c>
      <c r="AD1666">
        <v>0</v>
      </c>
      <c r="AE1666">
        <v>48.485848142143467</v>
      </c>
    </row>
    <row r="1667" spans="1:31" x14ac:dyDescent="0.25">
      <c r="A1667">
        <v>2232012</v>
      </c>
      <c r="B1667">
        <v>1</v>
      </c>
      <c r="C1667" t="s">
        <v>80</v>
      </c>
      <c r="D1667" t="s">
        <v>96</v>
      </c>
      <c r="E1667" t="s">
        <v>182</v>
      </c>
      <c r="F1667" t="s">
        <v>2074</v>
      </c>
      <c r="G1667" t="s">
        <v>219</v>
      </c>
      <c r="H1667" t="s">
        <v>163</v>
      </c>
      <c r="I1667" t="s">
        <v>136</v>
      </c>
      <c r="J1667" t="s">
        <v>137</v>
      </c>
      <c r="K1667" t="s">
        <v>138</v>
      </c>
      <c r="L1667" t="s">
        <v>5070</v>
      </c>
      <c r="M1667" t="s">
        <v>5071</v>
      </c>
      <c r="N1667">
        <v>3.3313888880000002</v>
      </c>
      <c r="O1667">
        <v>0</v>
      </c>
      <c r="P1667">
        <v>15</v>
      </c>
      <c r="Q1667">
        <v>0</v>
      </c>
      <c r="R1667">
        <v>16</v>
      </c>
      <c r="S1667">
        <v>0</v>
      </c>
      <c r="T1667">
        <v>16</v>
      </c>
      <c r="U1667">
        <v>0</v>
      </c>
      <c r="V1667">
        <v>0</v>
      </c>
      <c r="W1667">
        <v>0</v>
      </c>
      <c r="X1667">
        <v>20.362574333884549</v>
      </c>
      <c r="Y1667">
        <v>0</v>
      </c>
      <c r="Z1667">
        <v>57.439773453180628</v>
      </c>
      <c r="AA1667">
        <v>0</v>
      </c>
      <c r="AB1667">
        <v>161.46937523955918</v>
      </c>
      <c r="AC1667">
        <v>0</v>
      </c>
      <c r="AD1667">
        <v>0</v>
      </c>
      <c r="AE1667">
        <v>239.27172302662436</v>
      </c>
    </row>
    <row r="1668" spans="1:31" x14ac:dyDescent="0.25">
      <c r="A1668">
        <v>2232493</v>
      </c>
      <c r="B1668">
        <v>1</v>
      </c>
      <c r="C1668" t="s">
        <v>81</v>
      </c>
      <c r="D1668" t="s">
        <v>113</v>
      </c>
      <c r="E1668" t="s">
        <v>132</v>
      </c>
      <c r="F1668" t="s">
        <v>5072</v>
      </c>
      <c r="G1668" t="s">
        <v>191</v>
      </c>
      <c r="H1668" t="s">
        <v>135</v>
      </c>
      <c r="I1668" t="s">
        <v>136</v>
      </c>
      <c r="J1668" t="s">
        <v>137</v>
      </c>
      <c r="K1668" t="s">
        <v>138</v>
      </c>
      <c r="L1668" t="s">
        <v>5073</v>
      </c>
      <c r="M1668" t="s">
        <v>5074</v>
      </c>
      <c r="N1668">
        <v>1.3347222219999999</v>
      </c>
      <c r="O1668">
        <v>0</v>
      </c>
      <c r="P1668">
        <v>1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0.44124421031611111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0.44124421031611111</v>
      </c>
    </row>
    <row r="1669" spans="1:31" x14ac:dyDescent="0.25">
      <c r="A1669">
        <v>2231946</v>
      </c>
      <c r="B1669">
        <v>1</v>
      </c>
      <c r="C1669" t="s">
        <v>80</v>
      </c>
      <c r="D1669" t="s">
        <v>83</v>
      </c>
      <c r="E1669" t="s">
        <v>405</v>
      </c>
      <c r="F1669" t="s">
        <v>5075</v>
      </c>
      <c r="G1669" t="s">
        <v>174</v>
      </c>
      <c r="H1669" t="s">
        <v>163</v>
      </c>
      <c r="I1669" t="s">
        <v>136</v>
      </c>
      <c r="J1669" t="s">
        <v>137</v>
      </c>
      <c r="K1669" t="s">
        <v>138</v>
      </c>
      <c r="L1669" t="s">
        <v>5076</v>
      </c>
      <c r="M1669" t="s">
        <v>5077</v>
      </c>
      <c r="N1669">
        <v>0.12777777700000001</v>
      </c>
      <c r="O1669">
        <v>2</v>
      </c>
      <c r="P1669">
        <v>4273</v>
      </c>
      <c r="Q1669">
        <v>5</v>
      </c>
      <c r="R1669">
        <v>5</v>
      </c>
      <c r="S1669">
        <v>33</v>
      </c>
      <c r="T1669">
        <v>1808</v>
      </c>
      <c r="U1669">
        <v>18</v>
      </c>
      <c r="V1669">
        <v>76</v>
      </c>
      <c r="W1669">
        <v>1.95174516236E-2</v>
      </c>
      <c r="X1669">
        <v>163.6789367859522</v>
      </c>
      <c r="Y1669">
        <v>20.591646570028797</v>
      </c>
      <c r="Z1669">
        <v>0.3456519046328444</v>
      </c>
      <c r="AA1669">
        <v>35.759416115831478</v>
      </c>
      <c r="AB1669">
        <v>209.5769934394005</v>
      </c>
      <c r="AC1669">
        <v>94.892819008187203</v>
      </c>
      <c r="AD1669">
        <v>250.28942291595533</v>
      </c>
      <c r="AE1669">
        <v>775.154404191612</v>
      </c>
    </row>
    <row r="1670" spans="1:31" x14ac:dyDescent="0.25">
      <c r="A1670">
        <v>2232324</v>
      </c>
      <c r="B1670">
        <v>1</v>
      </c>
      <c r="C1670" t="s">
        <v>81</v>
      </c>
      <c r="D1670" t="s">
        <v>113</v>
      </c>
      <c r="E1670" t="s">
        <v>273</v>
      </c>
      <c r="F1670" t="s">
        <v>5078</v>
      </c>
      <c r="G1670" t="s">
        <v>174</v>
      </c>
      <c r="H1670" t="s">
        <v>163</v>
      </c>
      <c r="I1670" t="s">
        <v>136</v>
      </c>
      <c r="J1670" t="s">
        <v>137</v>
      </c>
      <c r="K1670" t="s">
        <v>138</v>
      </c>
      <c r="L1670" t="s">
        <v>5079</v>
      </c>
      <c r="M1670" t="s">
        <v>5080</v>
      </c>
      <c r="N1670">
        <v>0.55055555499999997</v>
      </c>
      <c r="O1670">
        <v>0</v>
      </c>
      <c r="P1670">
        <v>1484</v>
      </c>
      <c r="Q1670">
        <v>7</v>
      </c>
      <c r="R1670">
        <v>38</v>
      </c>
      <c r="S1670">
        <v>5</v>
      </c>
      <c r="T1670">
        <v>301</v>
      </c>
      <c r="U1670">
        <v>0</v>
      </c>
      <c r="V1670">
        <v>0</v>
      </c>
      <c r="W1670">
        <v>0</v>
      </c>
      <c r="X1670">
        <v>178.13976040044329</v>
      </c>
      <c r="Y1670">
        <v>15.041275299768767</v>
      </c>
      <c r="Z1670">
        <v>26.80776122006413</v>
      </c>
      <c r="AA1670">
        <v>20.442923814723294</v>
      </c>
      <c r="AB1670">
        <v>80.620741479495209</v>
      </c>
      <c r="AC1670">
        <v>0</v>
      </c>
      <c r="AD1670">
        <v>0</v>
      </c>
      <c r="AE1670">
        <v>321.05246221449465</v>
      </c>
    </row>
    <row r="1671" spans="1:31" x14ac:dyDescent="0.25">
      <c r="A1671">
        <v>2232347</v>
      </c>
      <c r="B1671">
        <v>1</v>
      </c>
      <c r="C1671" t="s">
        <v>80</v>
      </c>
      <c r="D1671" t="s">
        <v>95</v>
      </c>
      <c r="E1671" t="s">
        <v>194</v>
      </c>
      <c r="F1671" t="s">
        <v>5081</v>
      </c>
      <c r="G1671" t="s">
        <v>134</v>
      </c>
      <c r="H1671" t="s">
        <v>135</v>
      </c>
      <c r="I1671" t="s">
        <v>136</v>
      </c>
      <c r="J1671" t="s">
        <v>137</v>
      </c>
      <c r="K1671" t="s">
        <v>138</v>
      </c>
      <c r="L1671" t="s">
        <v>5082</v>
      </c>
      <c r="M1671" t="s">
        <v>5083</v>
      </c>
      <c r="N1671">
        <v>0.71027777700000005</v>
      </c>
      <c r="O1671">
        <v>0</v>
      </c>
      <c r="P1671">
        <v>13</v>
      </c>
      <c r="Q1671">
        <v>0</v>
      </c>
      <c r="R1671">
        <v>0</v>
      </c>
      <c r="S1671">
        <v>0</v>
      </c>
      <c r="T1671">
        <v>2</v>
      </c>
      <c r="U1671">
        <v>0</v>
      </c>
      <c r="V1671">
        <v>0</v>
      </c>
      <c r="W1671">
        <v>0</v>
      </c>
      <c r="X1671">
        <v>0.97675435782994213</v>
      </c>
      <c r="Y1671">
        <v>0</v>
      </c>
      <c r="Z1671">
        <v>0</v>
      </c>
      <c r="AA1671">
        <v>0</v>
      </c>
      <c r="AB1671">
        <v>0.12677381777729668</v>
      </c>
      <c r="AC1671">
        <v>0</v>
      </c>
      <c r="AD1671">
        <v>0</v>
      </c>
      <c r="AE1671">
        <v>1.1035281756072388</v>
      </c>
    </row>
    <row r="1672" spans="1:31" x14ac:dyDescent="0.25">
      <c r="A1672">
        <v>2231952</v>
      </c>
      <c r="B1672">
        <v>1</v>
      </c>
      <c r="C1672" t="s">
        <v>80</v>
      </c>
      <c r="D1672" t="s">
        <v>96</v>
      </c>
      <c r="E1672" t="s">
        <v>194</v>
      </c>
      <c r="F1672" t="s">
        <v>1713</v>
      </c>
      <c r="G1672" t="s">
        <v>390</v>
      </c>
      <c r="H1672" t="s">
        <v>135</v>
      </c>
      <c r="I1672" t="s">
        <v>136</v>
      </c>
      <c r="J1672" t="s">
        <v>137</v>
      </c>
      <c r="K1672" t="s">
        <v>138</v>
      </c>
      <c r="L1672" t="s">
        <v>5084</v>
      </c>
      <c r="M1672" t="s">
        <v>5085</v>
      </c>
      <c r="N1672">
        <v>5.045833333</v>
      </c>
      <c r="O1672">
        <v>0</v>
      </c>
      <c r="P1672">
        <v>6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17.707697441508056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17.707697441508056</v>
      </c>
    </row>
    <row r="1673" spans="1:31" x14ac:dyDescent="0.25">
      <c r="A1673">
        <v>2232238</v>
      </c>
      <c r="B1673">
        <v>1</v>
      </c>
      <c r="C1673" t="s">
        <v>80</v>
      </c>
      <c r="D1673" t="s">
        <v>100</v>
      </c>
      <c r="E1673" t="s">
        <v>132</v>
      </c>
      <c r="F1673" t="s">
        <v>5086</v>
      </c>
      <c r="G1673" t="s">
        <v>152</v>
      </c>
      <c r="H1673" t="s">
        <v>135</v>
      </c>
      <c r="I1673" t="s">
        <v>136</v>
      </c>
      <c r="J1673" t="s">
        <v>137</v>
      </c>
      <c r="K1673" t="s">
        <v>138</v>
      </c>
      <c r="L1673" t="s">
        <v>5087</v>
      </c>
      <c r="M1673" t="s">
        <v>5088</v>
      </c>
      <c r="N1673">
        <v>2.9505555550000002</v>
      </c>
      <c r="O1673">
        <v>0</v>
      </c>
      <c r="P1673">
        <v>1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0.67313508414394674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0.67313508414394674</v>
      </c>
    </row>
    <row r="1674" spans="1:31" x14ac:dyDescent="0.25">
      <c r="A1674">
        <v>2232533</v>
      </c>
      <c r="B1674">
        <v>1</v>
      </c>
      <c r="C1674" t="s">
        <v>81</v>
      </c>
      <c r="D1674" t="s">
        <v>127</v>
      </c>
      <c r="E1674" t="s">
        <v>177</v>
      </c>
      <c r="F1674" t="s">
        <v>5089</v>
      </c>
      <c r="G1674" t="s">
        <v>235</v>
      </c>
      <c r="H1674" t="s">
        <v>135</v>
      </c>
      <c r="I1674" t="s">
        <v>136</v>
      </c>
      <c r="J1674" t="s">
        <v>137</v>
      </c>
      <c r="K1674" t="s">
        <v>138</v>
      </c>
      <c r="L1674" t="s">
        <v>5090</v>
      </c>
      <c r="M1674" t="s">
        <v>5091</v>
      </c>
      <c r="N1674">
        <v>4.5944444439999996</v>
      </c>
      <c r="O1674">
        <v>0</v>
      </c>
      <c r="P1674">
        <v>64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76.289441782972403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76.289441782972403</v>
      </c>
    </row>
    <row r="1675" spans="1:31" x14ac:dyDescent="0.25">
      <c r="A1675">
        <v>2232178</v>
      </c>
      <c r="B1675">
        <v>1</v>
      </c>
      <c r="C1675" t="s">
        <v>80</v>
      </c>
      <c r="D1675" t="s">
        <v>110</v>
      </c>
      <c r="E1675" t="s">
        <v>132</v>
      </c>
      <c r="F1675" t="s">
        <v>5092</v>
      </c>
      <c r="G1675" t="s">
        <v>148</v>
      </c>
      <c r="H1675" t="s">
        <v>135</v>
      </c>
      <c r="I1675" t="s">
        <v>136</v>
      </c>
      <c r="J1675" t="s">
        <v>137</v>
      </c>
      <c r="K1675" t="s">
        <v>138</v>
      </c>
      <c r="L1675" t="s">
        <v>5093</v>
      </c>
      <c r="M1675" t="s">
        <v>5094</v>
      </c>
      <c r="N1675">
        <v>4.1847222220000004</v>
      </c>
      <c r="O1675">
        <v>0</v>
      </c>
      <c r="P1675">
        <v>1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1.6368270589396132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1.6368270589396132</v>
      </c>
    </row>
    <row r="1676" spans="1:31" x14ac:dyDescent="0.25">
      <c r="A1676">
        <v>2232576</v>
      </c>
      <c r="B1676">
        <v>1</v>
      </c>
      <c r="C1676" t="s">
        <v>80</v>
      </c>
      <c r="D1676" t="s">
        <v>97</v>
      </c>
      <c r="E1676" t="s">
        <v>161</v>
      </c>
      <c r="F1676" t="s">
        <v>5095</v>
      </c>
      <c r="G1676" t="s">
        <v>174</v>
      </c>
      <c r="H1676" t="s">
        <v>163</v>
      </c>
      <c r="I1676" t="s">
        <v>136</v>
      </c>
      <c r="J1676" t="s">
        <v>137</v>
      </c>
      <c r="K1676" t="s">
        <v>138</v>
      </c>
      <c r="L1676" t="s">
        <v>5096</v>
      </c>
      <c r="M1676" t="s">
        <v>5097</v>
      </c>
      <c r="N1676">
        <v>2.2422222220000001</v>
      </c>
      <c r="O1676">
        <v>3</v>
      </c>
      <c r="P1676">
        <v>762</v>
      </c>
      <c r="Q1676">
        <v>5</v>
      </c>
      <c r="R1676">
        <v>13</v>
      </c>
      <c r="S1676">
        <v>9</v>
      </c>
      <c r="T1676">
        <v>76</v>
      </c>
      <c r="U1676">
        <v>0</v>
      </c>
      <c r="V1676">
        <v>2</v>
      </c>
      <c r="W1676">
        <v>604.20952177731249</v>
      </c>
      <c r="X1676">
        <v>477.59251544242579</v>
      </c>
      <c r="Y1676">
        <v>13.376973304192617</v>
      </c>
      <c r="Z1676">
        <v>1.5388903436985244</v>
      </c>
      <c r="AA1676">
        <v>34.968925195946376</v>
      </c>
      <c r="AB1676">
        <v>49.498943106005115</v>
      </c>
      <c r="AC1676">
        <v>0</v>
      </c>
      <c r="AD1676">
        <v>3.2961480394348648</v>
      </c>
      <c r="AE1676">
        <v>1184.481917209016</v>
      </c>
    </row>
    <row r="1677" spans="1:31" x14ac:dyDescent="0.25">
      <c r="A1677">
        <v>2232078</v>
      </c>
      <c r="B1677">
        <v>1</v>
      </c>
      <c r="C1677" t="s">
        <v>80</v>
      </c>
      <c r="D1677" t="s">
        <v>111</v>
      </c>
      <c r="E1677" t="s">
        <v>141</v>
      </c>
      <c r="F1677" t="s">
        <v>5098</v>
      </c>
      <c r="G1677" t="s">
        <v>196</v>
      </c>
      <c r="H1677" t="s">
        <v>135</v>
      </c>
      <c r="I1677" t="s">
        <v>136</v>
      </c>
      <c r="J1677" t="s">
        <v>137</v>
      </c>
      <c r="K1677" t="s">
        <v>144</v>
      </c>
      <c r="L1677" t="s">
        <v>5099</v>
      </c>
      <c r="M1677" t="s">
        <v>5100</v>
      </c>
      <c r="N1677">
        <v>8.0827777770000004</v>
      </c>
      <c r="O1677">
        <v>0</v>
      </c>
      <c r="P1677">
        <v>401</v>
      </c>
      <c r="Q1677">
        <v>0</v>
      </c>
      <c r="R1677">
        <v>0</v>
      </c>
      <c r="S1677">
        <v>0</v>
      </c>
      <c r="T1677">
        <v>76</v>
      </c>
      <c r="U1677">
        <v>0</v>
      </c>
      <c r="V1677">
        <v>2</v>
      </c>
      <c r="W1677">
        <v>0</v>
      </c>
      <c r="X1677">
        <v>954.59143191809778</v>
      </c>
      <c r="Y1677">
        <v>0</v>
      </c>
      <c r="Z1677">
        <v>0</v>
      </c>
      <c r="AA1677">
        <v>0</v>
      </c>
      <c r="AB1677">
        <v>1173.9623753357666</v>
      </c>
      <c r="AC1677">
        <v>0</v>
      </c>
      <c r="AD1677">
        <v>711.82601987779788</v>
      </c>
      <c r="AE1677">
        <v>2840.3798271316623</v>
      </c>
    </row>
    <row r="1678" spans="1:31" x14ac:dyDescent="0.25">
      <c r="A1678">
        <v>2232244</v>
      </c>
      <c r="B1678">
        <v>1</v>
      </c>
      <c r="C1678" t="s">
        <v>81</v>
      </c>
      <c r="D1678" t="s">
        <v>115</v>
      </c>
      <c r="E1678" t="s">
        <v>141</v>
      </c>
      <c r="F1678" t="s">
        <v>5101</v>
      </c>
      <c r="G1678" t="s">
        <v>187</v>
      </c>
      <c r="H1678" t="s">
        <v>135</v>
      </c>
      <c r="I1678" t="s">
        <v>136</v>
      </c>
      <c r="J1678" t="s">
        <v>137</v>
      </c>
      <c r="K1678" t="s">
        <v>138</v>
      </c>
      <c r="L1678" t="s">
        <v>5102</v>
      </c>
      <c r="M1678" t="s">
        <v>5103</v>
      </c>
      <c r="N1678">
        <v>1.8972222219999999</v>
      </c>
      <c r="O1678">
        <v>0</v>
      </c>
      <c r="P1678">
        <v>51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2.3482844744483846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2.3482844744483846</v>
      </c>
    </row>
    <row r="1679" spans="1:31" x14ac:dyDescent="0.25">
      <c r="A1679">
        <v>2232221</v>
      </c>
      <c r="B1679">
        <v>1</v>
      </c>
      <c r="C1679" t="s">
        <v>80</v>
      </c>
      <c r="D1679" t="s">
        <v>98</v>
      </c>
      <c r="E1679" t="s">
        <v>132</v>
      </c>
      <c r="F1679" t="s">
        <v>5104</v>
      </c>
      <c r="G1679" t="s">
        <v>148</v>
      </c>
      <c r="H1679" t="s">
        <v>135</v>
      </c>
      <c r="I1679" t="s">
        <v>136</v>
      </c>
      <c r="J1679" t="s">
        <v>137</v>
      </c>
      <c r="K1679" t="s">
        <v>138</v>
      </c>
      <c r="L1679" t="s">
        <v>5105</v>
      </c>
      <c r="M1679" t="s">
        <v>5106</v>
      </c>
      <c r="N1679">
        <v>6.4838888880000001</v>
      </c>
      <c r="O1679">
        <v>0</v>
      </c>
      <c r="P1679">
        <v>0</v>
      </c>
      <c r="Q1679">
        <v>0</v>
      </c>
      <c r="R1679">
        <v>0</v>
      </c>
      <c r="S1679">
        <v>0</v>
      </c>
      <c r="T1679">
        <v>1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1.1406289948269999E-2</v>
      </c>
      <c r="AC1679">
        <v>0</v>
      </c>
      <c r="AD1679">
        <v>0</v>
      </c>
      <c r="AE1679">
        <v>1.1406289948269999E-2</v>
      </c>
    </row>
    <row r="1680" spans="1:31" x14ac:dyDescent="0.25">
      <c r="A1680">
        <v>2232344</v>
      </c>
      <c r="B1680">
        <v>1</v>
      </c>
      <c r="C1680" t="s">
        <v>80</v>
      </c>
      <c r="D1680" t="s">
        <v>107</v>
      </c>
      <c r="E1680" t="s">
        <v>182</v>
      </c>
      <c r="F1680" t="s">
        <v>5107</v>
      </c>
      <c r="G1680" t="s">
        <v>548</v>
      </c>
      <c r="H1680" t="s">
        <v>163</v>
      </c>
      <c r="I1680" t="s">
        <v>136</v>
      </c>
      <c r="J1680" t="s">
        <v>137</v>
      </c>
      <c r="K1680" t="s">
        <v>138</v>
      </c>
      <c r="L1680" t="s">
        <v>5108</v>
      </c>
      <c r="M1680" t="s">
        <v>5109</v>
      </c>
      <c r="N1680">
        <v>1.7536111109999999</v>
      </c>
      <c r="O1680">
        <v>0</v>
      </c>
      <c r="P1680">
        <v>33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4.1081982020899881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4.1081982020899881</v>
      </c>
    </row>
    <row r="1681" spans="1:31" x14ac:dyDescent="0.25">
      <c r="A1681">
        <v>2232201</v>
      </c>
      <c r="B1681">
        <v>1</v>
      </c>
      <c r="C1681" t="s">
        <v>81</v>
      </c>
      <c r="D1681" t="s">
        <v>123</v>
      </c>
      <c r="E1681" t="s">
        <v>182</v>
      </c>
      <c r="F1681" t="s">
        <v>5110</v>
      </c>
      <c r="G1681" t="s">
        <v>196</v>
      </c>
      <c r="H1681" t="s">
        <v>163</v>
      </c>
      <c r="I1681" t="s">
        <v>136</v>
      </c>
      <c r="J1681" t="s">
        <v>137</v>
      </c>
      <c r="K1681" t="s">
        <v>144</v>
      </c>
      <c r="L1681" t="s">
        <v>5111</v>
      </c>
      <c r="M1681" t="s">
        <v>5112</v>
      </c>
      <c r="N1681">
        <v>0.383333333</v>
      </c>
      <c r="O1681">
        <v>0</v>
      </c>
      <c r="P1681">
        <v>15</v>
      </c>
      <c r="Q1681">
        <v>0</v>
      </c>
      <c r="R1681">
        <v>1</v>
      </c>
      <c r="S1681">
        <v>0</v>
      </c>
      <c r="T1681">
        <v>23</v>
      </c>
      <c r="U1681">
        <v>0</v>
      </c>
      <c r="V1681">
        <v>0</v>
      </c>
      <c r="W1681">
        <v>0</v>
      </c>
      <c r="X1681">
        <v>1.1812061203188999</v>
      </c>
      <c r="Y1681">
        <v>0</v>
      </c>
      <c r="Z1681">
        <v>0</v>
      </c>
      <c r="AA1681">
        <v>0</v>
      </c>
      <c r="AB1681">
        <v>12.359426752819067</v>
      </c>
      <c r="AC1681">
        <v>0</v>
      </c>
      <c r="AD1681">
        <v>0</v>
      </c>
      <c r="AE1681">
        <v>13.540632873137966</v>
      </c>
    </row>
    <row r="1682" spans="1:31" x14ac:dyDescent="0.25">
      <c r="A1682">
        <v>2232264</v>
      </c>
      <c r="B1682">
        <v>1</v>
      </c>
      <c r="C1682" t="s">
        <v>80</v>
      </c>
      <c r="D1682" t="s">
        <v>96</v>
      </c>
      <c r="E1682" t="s">
        <v>132</v>
      </c>
      <c r="F1682" t="s">
        <v>5113</v>
      </c>
      <c r="G1682" t="s">
        <v>148</v>
      </c>
      <c r="H1682" t="s">
        <v>135</v>
      </c>
      <c r="I1682" t="s">
        <v>136</v>
      </c>
      <c r="J1682" t="s">
        <v>137</v>
      </c>
      <c r="K1682" t="s">
        <v>138</v>
      </c>
      <c r="L1682" t="s">
        <v>5114</v>
      </c>
      <c r="M1682" t="s">
        <v>5115</v>
      </c>
      <c r="N1682">
        <v>6.8141666660000002</v>
      </c>
      <c r="O1682">
        <v>0</v>
      </c>
      <c r="P1682">
        <v>1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1.4392958921385102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1.4392958921385102</v>
      </c>
    </row>
    <row r="1683" spans="1:31" x14ac:dyDescent="0.25">
      <c r="A1683">
        <v>2231909</v>
      </c>
      <c r="B1683">
        <v>1</v>
      </c>
      <c r="C1683" t="s">
        <v>80</v>
      </c>
      <c r="D1683" t="s">
        <v>83</v>
      </c>
      <c r="E1683" t="s">
        <v>405</v>
      </c>
      <c r="F1683" t="s">
        <v>5116</v>
      </c>
      <c r="G1683" t="s">
        <v>303</v>
      </c>
      <c r="H1683" t="s">
        <v>163</v>
      </c>
      <c r="I1683" t="s">
        <v>136</v>
      </c>
      <c r="J1683" t="s">
        <v>137</v>
      </c>
      <c r="K1683" t="s">
        <v>144</v>
      </c>
      <c r="L1683" t="s">
        <v>5117</v>
      </c>
      <c r="M1683" t="s">
        <v>5118</v>
      </c>
      <c r="N1683">
        <v>0.34972222200000003</v>
      </c>
      <c r="O1683">
        <v>0</v>
      </c>
      <c r="P1683">
        <v>4082</v>
      </c>
      <c r="Q1683">
        <v>0</v>
      </c>
      <c r="R1683">
        <v>1</v>
      </c>
      <c r="S1683">
        <v>14</v>
      </c>
      <c r="T1683">
        <v>719</v>
      </c>
      <c r="U1683">
        <v>7</v>
      </c>
      <c r="V1683">
        <v>9</v>
      </c>
      <c r="W1683">
        <v>0</v>
      </c>
      <c r="X1683">
        <v>532.49370853667426</v>
      </c>
      <c r="Y1683">
        <v>0</v>
      </c>
      <c r="Z1683">
        <v>7.1520759247964458E-2</v>
      </c>
      <c r="AA1683">
        <v>14.762451299256753</v>
      </c>
      <c r="AB1683">
        <v>125.63945152625254</v>
      </c>
      <c r="AC1683">
        <v>69.428848521740434</v>
      </c>
      <c r="AD1683">
        <v>25.751569130904866</v>
      </c>
      <c r="AE1683">
        <v>768.14754977407677</v>
      </c>
    </row>
    <row r="1684" spans="1:31" x14ac:dyDescent="0.25">
      <c r="A1684">
        <v>2232009</v>
      </c>
      <c r="B1684">
        <v>1</v>
      </c>
      <c r="C1684" t="s">
        <v>80</v>
      </c>
      <c r="D1684" t="s">
        <v>84</v>
      </c>
      <c r="E1684" t="s">
        <v>132</v>
      </c>
      <c r="F1684" t="s">
        <v>5119</v>
      </c>
      <c r="G1684" t="s">
        <v>191</v>
      </c>
      <c r="H1684" t="s">
        <v>135</v>
      </c>
      <c r="I1684" t="s">
        <v>136</v>
      </c>
      <c r="J1684" t="s">
        <v>137</v>
      </c>
      <c r="K1684" t="s">
        <v>138</v>
      </c>
      <c r="L1684" t="s">
        <v>5120</v>
      </c>
      <c r="M1684" t="s">
        <v>5121</v>
      </c>
      <c r="N1684">
        <v>5.8508333329999997</v>
      </c>
      <c r="O1684">
        <v>0</v>
      </c>
      <c r="P1684">
        <v>0</v>
      </c>
      <c r="Q1684">
        <v>0</v>
      </c>
      <c r="R1684">
        <v>0</v>
      </c>
      <c r="S1684">
        <v>0</v>
      </c>
      <c r="T1684">
        <v>1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1.8790788235116336</v>
      </c>
      <c r="AC1684">
        <v>0</v>
      </c>
      <c r="AD1684">
        <v>0</v>
      </c>
      <c r="AE1684">
        <v>1.8790788235116336</v>
      </c>
    </row>
    <row r="1685" spans="1:31" x14ac:dyDescent="0.25">
      <c r="A1685">
        <v>2231866</v>
      </c>
      <c r="B1685">
        <v>1</v>
      </c>
      <c r="C1685" t="s">
        <v>81</v>
      </c>
      <c r="D1685" t="s">
        <v>118</v>
      </c>
      <c r="E1685" t="s">
        <v>405</v>
      </c>
      <c r="F1685" t="s">
        <v>5122</v>
      </c>
      <c r="G1685" t="s">
        <v>3430</v>
      </c>
      <c r="H1685" t="s">
        <v>163</v>
      </c>
      <c r="I1685" t="s">
        <v>136</v>
      </c>
      <c r="J1685" t="s">
        <v>137</v>
      </c>
      <c r="K1685" t="s">
        <v>138</v>
      </c>
      <c r="L1685" t="s">
        <v>5123</v>
      </c>
      <c r="M1685" t="s">
        <v>5124</v>
      </c>
      <c r="N1685">
        <v>4.9619444440000002</v>
      </c>
      <c r="O1685">
        <v>1</v>
      </c>
      <c r="P1685">
        <v>157</v>
      </c>
      <c r="Q1685">
        <v>2</v>
      </c>
      <c r="R1685">
        <v>23</v>
      </c>
      <c r="S1685">
        <v>2</v>
      </c>
      <c r="T1685">
        <v>11</v>
      </c>
      <c r="U1685">
        <v>1</v>
      </c>
      <c r="V1685">
        <v>1</v>
      </c>
      <c r="W1685">
        <v>1.5618141730946455</v>
      </c>
      <c r="X1685">
        <v>106.42148758037989</v>
      </c>
      <c r="Y1685">
        <v>6.5548511841776609</v>
      </c>
      <c r="Z1685">
        <v>14.58892977360988</v>
      </c>
      <c r="AA1685">
        <v>4.9104674604638809</v>
      </c>
      <c r="AB1685">
        <v>29.890483270497903</v>
      </c>
      <c r="AC1685">
        <v>19.468758822820778</v>
      </c>
      <c r="AD1685">
        <v>3.0868033276107996</v>
      </c>
      <c r="AE1685">
        <v>186.48359559265543</v>
      </c>
    </row>
    <row r="1686" spans="1:31" x14ac:dyDescent="0.25">
      <c r="A1686">
        <v>2232307</v>
      </c>
      <c r="B1686">
        <v>1</v>
      </c>
      <c r="C1686" t="s">
        <v>80</v>
      </c>
      <c r="D1686" t="s">
        <v>96</v>
      </c>
      <c r="E1686" t="s">
        <v>132</v>
      </c>
      <c r="F1686" t="s">
        <v>5125</v>
      </c>
      <c r="G1686" t="s">
        <v>148</v>
      </c>
      <c r="H1686" t="s">
        <v>135</v>
      </c>
      <c r="I1686" t="s">
        <v>136</v>
      </c>
      <c r="J1686" t="s">
        <v>137</v>
      </c>
      <c r="K1686" t="s">
        <v>138</v>
      </c>
      <c r="L1686" t="s">
        <v>5126</v>
      </c>
      <c r="M1686" t="s">
        <v>5127</v>
      </c>
      <c r="N1686">
        <v>1.613888888</v>
      </c>
      <c r="O1686">
        <v>0</v>
      </c>
      <c r="P1686">
        <v>1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1.4983696063550667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1.4983696063550667</v>
      </c>
    </row>
    <row r="1687" spans="1:31" x14ac:dyDescent="0.25">
      <c r="A1687">
        <v>2232373</v>
      </c>
      <c r="B1687">
        <v>1</v>
      </c>
      <c r="C1687" t="s">
        <v>80</v>
      </c>
      <c r="D1687" t="s">
        <v>96</v>
      </c>
      <c r="E1687" t="s">
        <v>194</v>
      </c>
      <c r="F1687" t="s">
        <v>5128</v>
      </c>
      <c r="G1687" t="s">
        <v>390</v>
      </c>
      <c r="H1687" t="s">
        <v>135</v>
      </c>
      <c r="I1687" t="s">
        <v>136</v>
      </c>
      <c r="J1687" t="s">
        <v>137</v>
      </c>
      <c r="K1687" t="s">
        <v>138</v>
      </c>
      <c r="L1687" t="s">
        <v>5129</v>
      </c>
      <c r="M1687" t="s">
        <v>5130</v>
      </c>
      <c r="N1687">
        <v>1.2238888880000001</v>
      </c>
      <c r="O1687">
        <v>0</v>
      </c>
      <c r="P1687">
        <v>16</v>
      </c>
      <c r="Q1687">
        <v>0</v>
      </c>
      <c r="R1687">
        <v>0</v>
      </c>
      <c r="S1687">
        <v>0</v>
      </c>
      <c r="T1687">
        <v>2</v>
      </c>
      <c r="U1687">
        <v>0</v>
      </c>
      <c r="V1687">
        <v>0</v>
      </c>
      <c r="W1687">
        <v>0</v>
      </c>
      <c r="X1687">
        <v>19.19853926457008</v>
      </c>
      <c r="Y1687">
        <v>0</v>
      </c>
      <c r="Z1687">
        <v>0</v>
      </c>
      <c r="AA1687">
        <v>0</v>
      </c>
      <c r="AB1687">
        <v>0.1174274581351511</v>
      </c>
      <c r="AC1687">
        <v>0</v>
      </c>
      <c r="AD1687">
        <v>0</v>
      </c>
      <c r="AE1687">
        <v>19.31596672270523</v>
      </c>
    </row>
    <row r="1688" spans="1:31" x14ac:dyDescent="0.25">
      <c r="A1688">
        <v>2232350</v>
      </c>
      <c r="B1688">
        <v>1</v>
      </c>
      <c r="C1688" t="s">
        <v>81</v>
      </c>
      <c r="D1688" t="s">
        <v>118</v>
      </c>
      <c r="E1688" t="s">
        <v>405</v>
      </c>
      <c r="F1688" t="s">
        <v>5131</v>
      </c>
      <c r="G1688" t="s">
        <v>174</v>
      </c>
      <c r="H1688" t="s">
        <v>163</v>
      </c>
      <c r="I1688" t="s">
        <v>136</v>
      </c>
      <c r="J1688" t="s">
        <v>137</v>
      </c>
      <c r="K1688" t="s">
        <v>138</v>
      </c>
      <c r="L1688" t="s">
        <v>5132</v>
      </c>
      <c r="M1688" t="s">
        <v>5133</v>
      </c>
      <c r="N1688">
        <v>7.0833332999999998E-2</v>
      </c>
      <c r="O1688">
        <v>4</v>
      </c>
      <c r="P1688">
        <v>395</v>
      </c>
      <c r="Q1688">
        <v>153</v>
      </c>
      <c r="R1688">
        <v>294</v>
      </c>
      <c r="S1688">
        <v>20</v>
      </c>
      <c r="T1688">
        <v>59</v>
      </c>
      <c r="U1688">
        <v>2</v>
      </c>
      <c r="V1688">
        <v>0</v>
      </c>
      <c r="W1688">
        <v>4.8420243681524998E-2</v>
      </c>
      <c r="X1688">
        <v>5.3202880945337316</v>
      </c>
      <c r="Y1688">
        <v>10.858460064201569</v>
      </c>
      <c r="Z1688">
        <v>15.133046428746727</v>
      </c>
      <c r="AA1688">
        <v>7.5097174185519684</v>
      </c>
      <c r="AB1688">
        <v>3.0944719940827436</v>
      </c>
      <c r="AC1688">
        <v>15.561896226312099</v>
      </c>
      <c r="AD1688">
        <v>0</v>
      </c>
      <c r="AE1688">
        <v>57.526300470110364</v>
      </c>
    </row>
    <row r="1689" spans="1:31" x14ac:dyDescent="0.25">
      <c r="A1689">
        <v>2232519</v>
      </c>
      <c r="B1689">
        <v>1</v>
      </c>
      <c r="C1689" t="s">
        <v>80</v>
      </c>
      <c r="D1689" t="s">
        <v>92</v>
      </c>
      <c r="E1689" t="s">
        <v>177</v>
      </c>
      <c r="F1689" t="s">
        <v>4539</v>
      </c>
      <c r="G1689" t="s">
        <v>235</v>
      </c>
      <c r="H1689" t="s">
        <v>135</v>
      </c>
      <c r="I1689" t="s">
        <v>136</v>
      </c>
      <c r="J1689" t="s">
        <v>137</v>
      </c>
      <c r="K1689" t="s">
        <v>138</v>
      </c>
      <c r="L1689" t="s">
        <v>5134</v>
      </c>
      <c r="M1689" t="s">
        <v>5135</v>
      </c>
      <c r="N1689">
        <v>2.6833333330000002</v>
      </c>
      <c r="O1689">
        <v>0</v>
      </c>
      <c r="P1689">
        <v>14</v>
      </c>
      <c r="Q1689">
        <v>0</v>
      </c>
      <c r="R1689">
        <v>0</v>
      </c>
      <c r="S1689">
        <v>0</v>
      </c>
      <c r="T1689">
        <v>7</v>
      </c>
      <c r="U1689">
        <v>0</v>
      </c>
      <c r="V1689">
        <v>0</v>
      </c>
      <c r="W1689">
        <v>0</v>
      </c>
      <c r="X1689">
        <v>26.897861988460086</v>
      </c>
      <c r="Y1689">
        <v>0</v>
      </c>
      <c r="Z1689">
        <v>0</v>
      </c>
      <c r="AA1689">
        <v>0</v>
      </c>
      <c r="AB1689">
        <v>11.789436040003565</v>
      </c>
      <c r="AC1689">
        <v>0</v>
      </c>
      <c r="AD1689">
        <v>0</v>
      </c>
      <c r="AE1689">
        <v>38.687298028463651</v>
      </c>
    </row>
    <row r="1690" spans="1:31" x14ac:dyDescent="0.25">
      <c r="A1690">
        <v>2232333</v>
      </c>
      <c r="B1690">
        <v>1</v>
      </c>
      <c r="C1690" t="s">
        <v>80</v>
      </c>
      <c r="D1690" t="s">
        <v>94</v>
      </c>
      <c r="E1690" t="s">
        <v>194</v>
      </c>
      <c r="F1690" t="s">
        <v>5136</v>
      </c>
      <c r="G1690" t="s">
        <v>179</v>
      </c>
      <c r="H1690" t="s">
        <v>135</v>
      </c>
      <c r="I1690" t="s">
        <v>136</v>
      </c>
      <c r="J1690" t="s">
        <v>137</v>
      </c>
      <c r="K1690" t="s">
        <v>138</v>
      </c>
      <c r="L1690" t="s">
        <v>5137</v>
      </c>
      <c r="M1690" t="s">
        <v>5138</v>
      </c>
      <c r="N1690">
        <v>2.8683333329999998</v>
      </c>
      <c r="O1690">
        <v>0</v>
      </c>
      <c r="P1690">
        <v>28</v>
      </c>
      <c r="Q1690">
        <v>0</v>
      </c>
      <c r="R1690">
        <v>0</v>
      </c>
      <c r="S1690">
        <v>0</v>
      </c>
      <c r="T1690">
        <v>1</v>
      </c>
      <c r="U1690">
        <v>0</v>
      </c>
      <c r="V1690">
        <v>0</v>
      </c>
      <c r="W1690">
        <v>0</v>
      </c>
      <c r="X1690">
        <v>5.1689956862937088</v>
      </c>
      <c r="Y1690">
        <v>0</v>
      </c>
      <c r="Z1690">
        <v>0</v>
      </c>
      <c r="AA1690">
        <v>0</v>
      </c>
      <c r="AB1690">
        <v>1.0626219000677779</v>
      </c>
      <c r="AC1690">
        <v>0</v>
      </c>
      <c r="AD1690">
        <v>0</v>
      </c>
      <c r="AE1690">
        <v>6.2316175863614864</v>
      </c>
    </row>
    <row r="1691" spans="1:31" x14ac:dyDescent="0.25">
      <c r="A1691">
        <v>2232582</v>
      </c>
      <c r="B1691">
        <v>1</v>
      </c>
      <c r="C1691" t="s">
        <v>81</v>
      </c>
      <c r="D1691" t="s">
        <v>113</v>
      </c>
      <c r="E1691" t="s">
        <v>194</v>
      </c>
      <c r="F1691" t="s">
        <v>5139</v>
      </c>
      <c r="G1691" t="s">
        <v>179</v>
      </c>
      <c r="H1691" t="s">
        <v>135</v>
      </c>
      <c r="I1691" t="s">
        <v>136</v>
      </c>
      <c r="J1691" t="s">
        <v>137</v>
      </c>
      <c r="K1691" t="s">
        <v>138</v>
      </c>
      <c r="L1691" t="s">
        <v>5140</v>
      </c>
      <c r="M1691" t="s">
        <v>5141</v>
      </c>
      <c r="N1691">
        <v>1.0961111109999999</v>
      </c>
      <c r="O1691">
        <v>0</v>
      </c>
      <c r="P1691">
        <v>175</v>
      </c>
      <c r="Q1691">
        <v>0</v>
      </c>
      <c r="R1691">
        <v>0</v>
      </c>
      <c r="S1691">
        <v>0</v>
      </c>
      <c r="T1691">
        <v>8</v>
      </c>
      <c r="U1691">
        <v>0</v>
      </c>
      <c r="V1691">
        <v>0</v>
      </c>
      <c r="W1691">
        <v>0</v>
      </c>
      <c r="X1691">
        <v>42.06663048330396</v>
      </c>
      <c r="Y1691">
        <v>0</v>
      </c>
      <c r="Z1691">
        <v>0</v>
      </c>
      <c r="AA1691">
        <v>0</v>
      </c>
      <c r="AB1691">
        <v>2.6584243501446689</v>
      </c>
      <c r="AC1691">
        <v>0</v>
      </c>
      <c r="AD1691">
        <v>0</v>
      </c>
      <c r="AE1691">
        <v>44.725054833448631</v>
      </c>
    </row>
    <row r="1692" spans="1:31" x14ac:dyDescent="0.25">
      <c r="A1692">
        <v>2231978</v>
      </c>
      <c r="B1692">
        <v>1</v>
      </c>
      <c r="C1692" t="s">
        <v>80</v>
      </c>
      <c r="D1692" t="s">
        <v>87</v>
      </c>
      <c r="E1692" t="s">
        <v>177</v>
      </c>
      <c r="F1692" t="s">
        <v>5142</v>
      </c>
      <c r="G1692" t="s">
        <v>215</v>
      </c>
      <c r="H1692" t="s">
        <v>135</v>
      </c>
      <c r="I1692" t="s">
        <v>136</v>
      </c>
      <c r="J1692" t="s">
        <v>137</v>
      </c>
      <c r="K1692" t="s">
        <v>138</v>
      </c>
      <c r="L1692" t="s">
        <v>5143</v>
      </c>
      <c r="M1692" t="s">
        <v>5144</v>
      </c>
      <c r="N1692">
        <v>2.2425000000000002</v>
      </c>
      <c r="O1692">
        <v>0</v>
      </c>
      <c r="P1692">
        <v>16</v>
      </c>
      <c r="Q1692">
        <v>0</v>
      </c>
      <c r="R1692">
        <v>0</v>
      </c>
      <c r="S1692">
        <v>0</v>
      </c>
      <c r="T1692">
        <v>4</v>
      </c>
      <c r="U1692">
        <v>0</v>
      </c>
      <c r="V1692">
        <v>0</v>
      </c>
      <c r="W1692">
        <v>0</v>
      </c>
      <c r="X1692">
        <v>15.694979309481749</v>
      </c>
      <c r="Y1692">
        <v>0</v>
      </c>
      <c r="Z1692">
        <v>0</v>
      </c>
      <c r="AA1692">
        <v>0</v>
      </c>
      <c r="AB1692">
        <v>1.4176414117716667</v>
      </c>
      <c r="AC1692">
        <v>0</v>
      </c>
      <c r="AD1692">
        <v>0</v>
      </c>
      <c r="AE1692">
        <v>17.112620721253414</v>
      </c>
    </row>
    <row r="1693" spans="1:31" x14ac:dyDescent="0.25">
      <c r="A1693">
        <v>2232227</v>
      </c>
      <c r="B1693">
        <v>1</v>
      </c>
      <c r="C1693" t="s">
        <v>80</v>
      </c>
      <c r="D1693" t="s">
        <v>88</v>
      </c>
      <c r="E1693" t="s">
        <v>141</v>
      </c>
      <c r="F1693" t="s">
        <v>5145</v>
      </c>
      <c r="G1693" t="s">
        <v>1257</v>
      </c>
      <c r="H1693" t="s">
        <v>135</v>
      </c>
      <c r="I1693" t="s">
        <v>136</v>
      </c>
      <c r="J1693" t="s">
        <v>137</v>
      </c>
      <c r="K1693" t="s">
        <v>138</v>
      </c>
      <c r="L1693" t="s">
        <v>5146</v>
      </c>
      <c r="M1693" t="s">
        <v>5147</v>
      </c>
      <c r="N1693">
        <v>1.2122222220000001</v>
      </c>
      <c r="O1693">
        <v>0</v>
      </c>
      <c r="P1693">
        <v>186</v>
      </c>
      <c r="Q1693">
        <v>0</v>
      </c>
      <c r="R1693">
        <v>0</v>
      </c>
      <c r="S1693">
        <v>0</v>
      </c>
      <c r="T1693">
        <v>17</v>
      </c>
      <c r="U1693">
        <v>0</v>
      </c>
      <c r="V1693">
        <v>0</v>
      </c>
      <c r="W1693">
        <v>0</v>
      </c>
      <c r="X1693">
        <v>60.17501045381929</v>
      </c>
      <c r="Y1693">
        <v>0</v>
      </c>
      <c r="Z1693">
        <v>0</v>
      </c>
      <c r="AA1693">
        <v>0</v>
      </c>
      <c r="AB1693">
        <v>17.700293474780825</v>
      </c>
      <c r="AC1693">
        <v>0</v>
      </c>
      <c r="AD1693">
        <v>0</v>
      </c>
      <c r="AE1693">
        <v>77.875303928600118</v>
      </c>
    </row>
    <row r="1694" spans="1:31" x14ac:dyDescent="0.25">
      <c r="A1694">
        <v>2232267</v>
      </c>
      <c r="B1694">
        <v>1</v>
      </c>
      <c r="C1694" t="s">
        <v>80</v>
      </c>
      <c r="D1694" t="s">
        <v>82</v>
      </c>
      <c r="E1694" t="s">
        <v>194</v>
      </c>
      <c r="F1694" t="s">
        <v>5148</v>
      </c>
      <c r="G1694" t="s">
        <v>1031</v>
      </c>
      <c r="H1694" t="s">
        <v>135</v>
      </c>
      <c r="I1694" t="s">
        <v>136</v>
      </c>
      <c r="J1694" t="s">
        <v>137</v>
      </c>
      <c r="K1694" t="s">
        <v>138</v>
      </c>
      <c r="L1694" t="s">
        <v>5149</v>
      </c>
      <c r="M1694" t="s">
        <v>5150</v>
      </c>
      <c r="N1694">
        <v>5.4730555550000002</v>
      </c>
      <c r="O1694">
        <v>0</v>
      </c>
      <c r="P1694">
        <v>217</v>
      </c>
      <c r="Q1694">
        <v>0</v>
      </c>
      <c r="R1694">
        <v>0</v>
      </c>
      <c r="S1694">
        <v>0</v>
      </c>
      <c r="T1694">
        <v>4</v>
      </c>
      <c r="U1694">
        <v>0</v>
      </c>
      <c r="V1694">
        <v>0</v>
      </c>
      <c r="W1694">
        <v>0</v>
      </c>
      <c r="X1694">
        <v>509.46802529310162</v>
      </c>
      <c r="Y1694">
        <v>0</v>
      </c>
      <c r="Z1694">
        <v>0</v>
      </c>
      <c r="AA1694">
        <v>0</v>
      </c>
      <c r="AB1694">
        <v>13.630264417934502</v>
      </c>
      <c r="AC1694">
        <v>0</v>
      </c>
      <c r="AD1694">
        <v>0</v>
      </c>
      <c r="AE1694">
        <v>523.09828971103616</v>
      </c>
    </row>
    <row r="1695" spans="1:31" x14ac:dyDescent="0.25">
      <c r="A1695">
        <v>2232433</v>
      </c>
      <c r="B1695">
        <v>1</v>
      </c>
      <c r="C1695" t="s">
        <v>80</v>
      </c>
      <c r="D1695" t="s">
        <v>103</v>
      </c>
      <c r="E1695" t="s">
        <v>141</v>
      </c>
      <c r="F1695" t="s">
        <v>5151</v>
      </c>
      <c r="G1695" t="s">
        <v>187</v>
      </c>
      <c r="H1695" t="s">
        <v>135</v>
      </c>
      <c r="I1695" t="s">
        <v>136</v>
      </c>
      <c r="J1695" t="s">
        <v>137</v>
      </c>
      <c r="K1695" t="s">
        <v>138</v>
      </c>
      <c r="L1695" t="s">
        <v>5152</v>
      </c>
      <c r="M1695" t="s">
        <v>5153</v>
      </c>
      <c r="N1695">
        <v>0.85499999999999998</v>
      </c>
      <c r="O1695">
        <v>0</v>
      </c>
      <c r="P1695">
        <v>27</v>
      </c>
      <c r="Q1695">
        <v>0</v>
      </c>
      <c r="R1695">
        <v>1</v>
      </c>
      <c r="S1695">
        <v>0</v>
      </c>
      <c r="T1695">
        <v>28</v>
      </c>
      <c r="U1695">
        <v>0</v>
      </c>
      <c r="V1695">
        <v>1</v>
      </c>
      <c r="W1695">
        <v>0</v>
      </c>
      <c r="X1695">
        <v>24.952053557239196</v>
      </c>
      <c r="Y1695">
        <v>0</v>
      </c>
      <c r="Z1695">
        <v>4.8719240640000011E-5</v>
      </c>
      <c r="AA1695">
        <v>0</v>
      </c>
      <c r="AB1695">
        <v>26.415568818554217</v>
      </c>
      <c r="AC1695">
        <v>0</v>
      </c>
      <c r="AD1695">
        <v>28.954209338039156</v>
      </c>
      <c r="AE1695">
        <v>80.321880433073204</v>
      </c>
    </row>
    <row r="1696" spans="1:31" x14ac:dyDescent="0.25">
      <c r="A1696">
        <v>2232104</v>
      </c>
      <c r="B1696">
        <v>1</v>
      </c>
      <c r="C1696" t="s">
        <v>80</v>
      </c>
      <c r="D1696" t="s">
        <v>100</v>
      </c>
      <c r="E1696" t="s">
        <v>132</v>
      </c>
      <c r="F1696" t="s">
        <v>5154</v>
      </c>
      <c r="G1696" t="s">
        <v>148</v>
      </c>
      <c r="H1696" t="s">
        <v>135</v>
      </c>
      <c r="I1696" t="s">
        <v>136</v>
      </c>
      <c r="J1696" t="s">
        <v>137</v>
      </c>
      <c r="K1696" t="s">
        <v>138</v>
      </c>
      <c r="L1696" t="s">
        <v>5155</v>
      </c>
      <c r="M1696" t="s">
        <v>5156</v>
      </c>
      <c r="N1696">
        <v>1.236388888</v>
      </c>
      <c r="O1696">
        <v>0</v>
      </c>
      <c r="P1696">
        <v>0</v>
      </c>
      <c r="Q1696">
        <v>0</v>
      </c>
      <c r="R1696">
        <v>0</v>
      </c>
      <c r="S1696">
        <v>0</v>
      </c>
      <c r="T1696">
        <v>2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1.1352408753513334</v>
      </c>
      <c r="AC1696">
        <v>0</v>
      </c>
      <c r="AD1696">
        <v>0</v>
      </c>
      <c r="AE1696">
        <v>1.1352408753513334</v>
      </c>
    </row>
    <row r="1697" spans="1:31" x14ac:dyDescent="0.25">
      <c r="A1697">
        <v>2232247</v>
      </c>
      <c r="B1697">
        <v>1</v>
      </c>
      <c r="C1697" t="s">
        <v>80</v>
      </c>
      <c r="D1697" t="s">
        <v>83</v>
      </c>
      <c r="E1697" t="s">
        <v>194</v>
      </c>
      <c r="F1697" t="s">
        <v>5157</v>
      </c>
      <c r="G1697" t="s">
        <v>179</v>
      </c>
      <c r="H1697" t="s">
        <v>135</v>
      </c>
      <c r="I1697" t="s">
        <v>136</v>
      </c>
      <c r="J1697" t="s">
        <v>137</v>
      </c>
      <c r="K1697" t="s">
        <v>138</v>
      </c>
      <c r="L1697" t="s">
        <v>5158</v>
      </c>
      <c r="M1697" t="s">
        <v>5159</v>
      </c>
      <c r="N1697">
        <v>0.86499999999999999</v>
      </c>
      <c r="O1697">
        <v>0</v>
      </c>
      <c r="P1697">
        <v>66</v>
      </c>
      <c r="Q1697">
        <v>0</v>
      </c>
      <c r="R1697">
        <v>0</v>
      </c>
      <c r="S1697">
        <v>0</v>
      </c>
      <c r="T1697">
        <v>6</v>
      </c>
      <c r="U1697">
        <v>0</v>
      </c>
      <c r="V1697">
        <v>0</v>
      </c>
      <c r="W1697">
        <v>0</v>
      </c>
      <c r="X1697">
        <v>17.004023207126203</v>
      </c>
      <c r="Y1697">
        <v>0</v>
      </c>
      <c r="Z1697">
        <v>0</v>
      </c>
      <c r="AA1697">
        <v>0</v>
      </c>
      <c r="AB1697">
        <v>3.4193099269160219</v>
      </c>
      <c r="AC1697">
        <v>0</v>
      </c>
      <c r="AD1697">
        <v>0</v>
      </c>
      <c r="AE1697">
        <v>20.423333134042224</v>
      </c>
    </row>
    <row r="1698" spans="1:31" x14ac:dyDescent="0.25">
      <c r="A1698">
        <v>2232124</v>
      </c>
      <c r="B1698">
        <v>1</v>
      </c>
      <c r="C1698" t="s">
        <v>80</v>
      </c>
      <c r="D1698" t="s">
        <v>103</v>
      </c>
      <c r="E1698" t="s">
        <v>273</v>
      </c>
      <c r="F1698" t="s">
        <v>2130</v>
      </c>
      <c r="G1698" t="s">
        <v>174</v>
      </c>
      <c r="H1698" t="s">
        <v>163</v>
      </c>
      <c r="I1698" t="s">
        <v>261</v>
      </c>
      <c r="J1698" t="s">
        <v>137</v>
      </c>
      <c r="K1698" t="s">
        <v>138</v>
      </c>
      <c r="L1698" t="s">
        <v>5160</v>
      </c>
      <c r="M1698" t="s">
        <v>5161</v>
      </c>
      <c r="N1698">
        <v>1.6111111000000001E-2</v>
      </c>
      <c r="O1698">
        <v>1</v>
      </c>
      <c r="P1698">
        <v>206</v>
      </c>
      <c r="Q1698">
        <v>18</v>
      </c>
      <c r="R1698">
        <v>96</v>
      </c>
      <c r="S1698">
        <v>9</v>
      </c>
      <c r="T1698">
        <v>32</v>
      </c>
      <c r="U1698">
        <v>4</v>
      </c>
      <c r="V1698">
        <v>0</v>
      </c>
      <c r="W1698">
        <v>3.1676900018026671E-2</v>
      </c>
      <c r="X1698">
        <v>0.75572722682510673</v>
      </c>
      <c r="Y1698">
        <v>3.7117785657816356</v>
      </c>
      <c r="Z1698">
        <v>2.3099666894842805</v>
      </c>
      <c r="AA1698">
        <v>8.9997769905850831</v>
      </c>
      <c r="AB1698">
        <v>0.54154657358007663</v>
      </c>
      <c r="AC1698">
        <v>0.79208996828792444</v>
      </c>
      <c r="AD1698">
        <v>0</v>
      </c>
      <c r="AE1698">
        <v>17.142562914562134</v>
      </c>
    </row>
    <row r="1699" spans="1:31" x14ac:dyDescent="0.25">
      <c r="A1699">
        <v>2231918</v>
      </c>
      <c r="B1699">
        <v>1</v>
      </c>
      <c r="C1699" t="s">
        <v>80</v>
      </c>
      <c r="D1699" t="s">
        <v>103</v>
      </c>
      <c r="E1699" t="s">
        <v>161</v>
      </c>
      <c r="F1699" t="s">
        <v>5162</v>
      </c>
      <c r="G1699" t="s">
        <v>174</v>
      </c>
      <c r="H1699" t="s">
        <v>163</v>
      </c>
      <c r="I1699" t="s">
        <v>261</v>
      </c>
      <c r="J1699" t="s">
        <v>137</v>
      </c>
      <c r="K1699" t="s">
        <v>138</v>
      </c>
      <c r="L1699" t="s">
        <v>5163</v>
      </c>
      <c r="M1699" t="s">
        <v>5164</v>
      </c>
      <c r="N1699">
        <v>2.7777777E-2</v>
      </c>
      <c r="O1699">
        <v>3</v>
      </c>
      <c r="P1699">
        <v>1986</v>
      </c>
      <c r="Q1699">
        <v>21</v>
      </c>
      <c r="R1699">
        <v>269</v>
      </c>
      <c r="S1699">
        <v>29</v>
      </c>
      <c r="T1699">
        <v>642</v>
      </c>
      <c r="U1699">
        <v>2</v>
      </c>
      <c r="V1699">
        <v>1</v>
      </c>
      <c r="W1699">
        <v>1.3804367308666667E-2</v>
      </c>
      <c r="X1699">
        <v>8.3526486283557126</v>
      </c>
      <c r="Y1699">
        <v>1.2436855250561665</v>
      </c>
      <c r="Z1699">
        <v>0.76392178592277771</v>
      </c>
      <c r="AA1699">
        <v>1.4882689488903338</v>
      </c>
      <c r="AB1699">
        <v>3.7487500236386193</v>
      </c>
      <c r="AC1699">
        <v>1.9554393210628889</v>
      </c>
      <c r="AD1699">
        <v>7.7648332025444453E-2</v>
      </c>
      <c r="AE1699">
        <v>17.64416693226061</v>
      </c>
    </row>
    <row r="1700" spans="1:31" x14ac:dyDescent="0.25">
      <c r="A1700">
        <v>2232416</v>
      </c>
      <c r="B1700">
        <v>1</v>
      </c>
      <c r="C1700" t="s">
        <v>80</v>
      </c>
      <c r="D1700" t="s">
        <v>97</v>
      </c>
      <c r="E1700" t="s">
        <v>132</v>
      </c>
      <c r="F1700" t="s">
        <v>5165</v>
      </c>
      <c r="G1700" t="s">
        <v>148</v>
      </c>
      <c r="H1700" t="s">
        <v>135</v>
      </c>
      <c r="I1700" t="s">
        <v>136</v>
      </c>
      <c r="J1700" t="s">
        <v>137</v>
      </c>
      <c r="K1700" t="s">
        <v>138</v>
      </c>
      <c r="L1700" t="s">
        <v>5166</v>
      </c>
      <c r="M1700" t="s">
        <v>5167</v>
      </c>
      <c r="N1700">
        <v>1.883611111</v>
      </c>
      <c r="O1700">
        <v>0</v>
      </c>
      <c r="P1700">
        <v>0</v>
      </c>
      <c r="Q1700">
        <v>0</v>
      </c>
      <c r="R1700">
        <v>1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0.43567005561103112</v>
      </c>
      <c r="AA1700">
        <v>0</v>
      </c>
      <c r="AB1700">
        <v>0</v>
      </c>
      <c r="AC1700">
        <v>0</v>
      </c>
      <c r="AD1700">
        <v>0</v>
      </c>
      <c r="AE1700">
        <v>0.43567005561103112</v>
      </c>
    </row>
    <row r="1701" spans="1:31" x14ac:dyDescent="0.25">
      <c r="A1701">
        <v>2232204</v>
      </c>
      <c r="B1701">
        <v>1</v>
      </c>
      <c r="C1701" t="s">
        <v>80</v>
      </c>
      <c r="D1701" t="s">
        <v>83</v>
      </c>
      <c r="E1701" t="s">
        <v>194</v>
      </c>
      <c r="F1701" t="s">
        <v>5168</v>
      </c>
      <c r="G1701" t="s">
        <v>518</v>
      </c>
      <c r="H1701" t="s">
        <v>135</v>
      </c>
      <c r="I1701" t="s">
        <v>136</v>
      </c>
      <c r="J1701" t="s">
        <v>137</v>
      </c>
      <c r="K1701" t="s">
        <v>138</v>
      </c>
      <c r="L1701" t="s">
        <v>5169</v>
      </c>
      <c r="M1701" t="s">
        <v>5170</v>
      </c>
      <c r="N1701">
        <v>3.190555555</v>
      </c>
      <c r="O1701">
        <v>0</v>
      </c>
      <c r="P1701">
        <v>207</v>
      </c>
      <c r="Q1701">
        <v>0</v>
      </c>
      <c r="R1701">
        <v>0</v>
      </c>
      <c r="S1701">
        <v>0</v>
      </c>
      <c r="T1701">
        <v>4</v>
      </c>
      <c r="U1701">
        <v>0</v>
      </c>
      <c r="V1701">
        <v>0</v>
      </c>
      <c r="W1701">
        <v>0</v>
      </c>
      <c r="X1701">
        <v>227.57870052510401</v>
      </c>
      <c r="Y1701">
        <v>0</v>
      </c>
      <c r="Z1701">
        <v>0</v>
      </c>
      <c r="AA1701">
        <v>0</v>
      </c>
      <c r="AB1701">
        <v>1.4114924528076089</v>
      </c>
      <c r="AC1701">
        <v>0</v>
      </c>
      <c r="AD1701">
        <v>0</v>
      </c>
      <c r="AE1701">
        <v>228.99019297791162</v>
      </c>
    </row>
    <row r="1702" spans="1:31" x14ac:dyDescent="0.25">
      <c r="A1702">
        <v>2232502</v>
      </c>
      <c r="B1702">
        <v>1</v>
      </c>
      <c r="C1702" t="s">
        <v>80</v>
      </c>
      <c r="D1702" t="s">
        <v>85</v>
      </c>
      <c r="E1702" t="s">
        <v>194</v>
      </c>
      <c r="F1702" t="s">
        <v>5171</v>
      </c>
      <c r="G1702" t="s">
        <v>134</v>
      </c>
      <c r="H1702" t="s">
        <v>135</v>
      </c>
      <c r="I1702" t="s">
        <v>136</v>
      </c>
      <c r="J1702" t="s">
        <v>137</v>
      </c>
      <c r="K1702" t="s">
        <v>138</v>
      </c>
      <c r="L1702" t="s">
        <v>5172</v>
      </c>
      <c r="M1702" t="s">
        <v>5173</v>
      </c>
      <c r="N1702">
        <v>1.3716666660000001</v>
      </c>
      <c r="O1702">
        <v>0</v>
      </c>
      <c r="P1702">
        <v>92</v>
      </c>
      <c r="Q1702">
        <v>0</v>
      </c>
      <c r="R1702">
        <v>0</v>
      </c>
      <c r="S1702">
        <v>0</v>
      </c>
      <c r="T1702">
        <v>1</v>
      </c>
      <c r="U1702">
        <v>0</v>
      </c>
      <c r="V1702">
        <v>0</v>
      </c>
      <c r="W1702">
        <v>0</v>
      </c>
      <c r="X1702">
        <v>35.717336467886135</v>
      </c>
      <c r="Y1702">
        <v>0</v>
      </c>
      <c r="Z1702">
        <v>0</v>
      </c>
      <c r="AA1702">
        <v>0</v>
      </c>
      <c r="AB1702">
        <v>3.7525788924337777E-2</v>
      </c>
      <c r="AC1702">
        <v>0</v>
      </c>
      <c r="AD1702">
        <v>0</v>
      </c>
      <c r="AE1702">
        <v>35.754862256810469</v>
      </c>
    </row>
    <row r="1703" spans="1:31" x14ac:dyDescent="0.25">
      <c r="A1703">
        <v>2232210</v>
      </c>
      <c r="B1703">
        <v>1</v>
      </c>
      <c r="C1703" t="s">
        <v>80</v>
      </c>
      <c r="D1703" t="s">
        <v>94</v>
      </c>
      <c r="E1703" t="s">
        <v>273</v>
      </c>
      <c r="F1703" t="s">
        <v>1944</v>
      </c>
      <c r="G1703" t="s">
        <v>174</v>
      </c>
      <c r="H1703" t="s">
        <v>163</v>
      </c>
      <c r="I1703" t="s">
        <v>136</v>
      </c>
      <c r="J1703" t="s">
        <v>137</v>
      </c>
      <c r="K1703" t="s">
        <v>138</v>
      </c>
      <c r="L1703" t="s">
        <v>5174</v>
      </c>
      <c r="M1703" t="s">
        <v>5175</v>
      </c>
      <c r="N1703">
        <v>0.52833333299999996</v>
      </c>
      <c r="O1703">
        <v>1</v>
      </c>
      <c r="P1703">
        <v>1704</v>
      </c>
      <c r="Q1703">
        <v>14</v>
      </c>
      <c r="R1703">
        <v>63</v>
      </c>
      <c r="S1703">
        <v>26</v>
      </c>
      <c r="T1703">
        <v>382</v>
      </c>
      <c r="U1703">
        <v>14</v>
      </c>
      <c r="V1703">
        <v>0</v>
      </c>
      <c r="W1703">
        <v>0.54146511535106667</v>
      </c>
      <c r="X1703">
        <v>156.43871209998682</v>
      </c>
      <c r="Y1703">
        <v>2.4014441430848001</v>
      </c>
      <c r="Z1703">
        <v>7.3548123264806522</v>
      </c>
      <c r="AA1703">
        <v>163.05038859205374</v>
      </c>
      <c r="AB1703">
        <v>107.62781567745641</v>
      </c>
      <c r="AC1703">
        <v>704.54371108910277</v>
      </c>
      <c r="AD1703">
        <v>0</v>
      </c>
      <c r="AE1703">
        <v>1141.9583490435161</v>
      </c>
    </row>
    <row r="1704" spans="1:31" x14ac:dyDescent="0.25">
      <c r="A1704">
        <v>2232061</v>
      </c>
      <c r="B1704">
        <v>1</v>
      </c>
      <c r="C1704" t="s">
        <v>81</v>
      </c>
      <c r="D1704" t="s">
        <v>112</v>
      </c>
      <c r="E1704" t="s">
        <v>132</v>
      </c>
      <c r="F1704" t="s">
        <v>5176</v>
      </c>
      <c r="G1704" t="s">
        <v>134</v>
      </c>
      <c r="H1704" t="s">
        <v>135</v>
      </c>
      <c r="I1704" t="s">
        <v>136</v>
      </c>
      <c r="J1704" t="s">
        <v>137</v>
      </c>
      <c r="K1704" t="s">
        <v>138</v>
      </c>
      <c r="L1704" t="s">
        <v>5177</v>
      </c>
      <c r="M1704" t="s">
        <v>5178</v>
      </c>
      <c r="N1704">
        <v>1.3063888880000001</v>
      </c>
      <c r="O1704">
        <v>0</v>
      </c>
      <c r="P1704">
        <v>0</v>
      </c>
      <c r="Q1704">
        <v>0</v>
      </c>
      <c r="R1704">
        <v>0</v>
      </c>
      <c r="S1704">
        <v>0</v>
      </c>
      <c r="T1704">
        <v>1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5.0493519608106254</v>
      </c>
      <c r="AC1704">
        <v>0</v>
      </c>
      <c r="AD1704">
        <v>0</v>
      </c>
      <c r="AE1704">
        <v>5.0493519608106254</v>
      </c>
    </row>
    <row r="1705" spans="1:31" x14ac:dyDescent="0.25">
      <c r="A1705">
        <v>2231998</v>
      </c>
      <c r="B1705">
        <v>1</v>
      </c>
      <c r="C1705" t="s">
        <v>80</v>
      </c>
      <c r="D1705" t="s">
        <v>104</v>
      </c>
      <c r="E1705" t="s">
        <v>132</v>
      </c>
      <c r="F1705" t="s">
        <v>5179</v>
      </c>
      <c r="G1705" t="s">
        <v>148</v>
      </c>
      <c r="H1705" t="s">
        <v>135</v>
      </c>
      <c r="I1705" t="s">
        <v>136</v>
      </c>
      <c r="J1705" t="s">
        <v>137</v>
      </c>
      <c r="K1705" t="s">
        <v>138</v>
      </c>
      <c r="L1705" t="s">
        <v>5180</v>
      </c>
      <c r="M1705" t="s">
        <v>5181</v>
      </c>
      <c r="N1705">
        <v>4.0075000000000003</v>
      </c>
      <c r="O1705">
        <v>0</v>
      </c>
      <c r="P1705">
        <v>1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1.1266152285540445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1.1266152285540445</v>
      </c>
    </row>
    <row r="1706" spans="1:31" x14ac:dyDescent="0.25">
      <c r="A1706">
        <v>2232021</v>
      </c>
      <c r="B1706">
        <v>1</v>
      </c>
      <c r="C1706" t="s">
        <v>80</v>
      </c>
      <c r="D1706" t="s">
        <v>97</v>
      </c>
      <c r="E1706" t="s">
        <v>194</v>
      </c>
      <c r="F1706" t="s">
        <v>5182</v>
      </c>
      <c r="G1706" t="s">
        <v>179</v>
      </c>
      <c r="H1706" t="s">
        <v>135</v>
      </c>
      <c r="I1706" t="s">
        <v>136</v>
      </c>
      <c r="J1706" t="s">
        <v>137</v>
      </c>
      <c r="K1706" t="s">
        <v>138</v>
      </c>
      <c r="L1706" t="s">
        <v>5183</v>
      </c>
      <c r="M1706" t="s">
        <v>5184</v>
      </c>
      <c r="N1706">
        <v>1.0266666659999999</v>
      </c>
      <c r="O1706">
        <v>0</v>
      </c>
      <c r="P1706">
        <v>6</v>
      </c>
      <c r="Q1706">
        <v>0</v>
      </c>
      <c r="R1706">
        <v>2</v>
      </c>
      <c r="S1706">
        <v>0</v>
      </c>
      <c r="T1706">
        <v>4</v>
      </c>
      <c r="U1706">
        <v>0</v>
      </c>
      <c r="V1706">
        <v>0</v>
      </c>
      <c r="W1706">
        <v>0</v>
      </c>
      <c r="X1706">
        <v>0.87444934324103218</v>
      </c>
      <c r="Y1706">
        <v>0</v>
      </c>
      <c r="Z1706">
        <v>1.0864844746E-2</v>
      </c>
      <c r="AA1706">
        <v>0</v>
      </c>
      <c r="AB1706">
        <v>2.6371576206672218</v>
      </c>
      <c r="AC1706">
        <v>0</v>
      </c>
      <c r="AD1706">
        <v>0</v>
      </c>
      <c r="AE1706">
        <v>3.5224718086542541</v>
      </c>
    </row>
    <row r="1707" spans="1:31" x14ac:dyDescent="0.25">
      <c r="A1707">
        <v>2232370</v>
      </c>
      <c r="B1707">
        <v>1</v>
      </c>
      <c r="C1707" t="s">
        <v>80</v>
      </c>
      <c r="D1707" t="s">
        <v>87</v>
      </c>
      <c r="E1707" t="s">
        <v>132</v>
      </c>
      <c r="F1707" t="s">
        <v>5185</v>
      </c>
      <c r="G1707" t="s">
        <v>191</v>
      </c>
      <c r="H1707" t="s">
        <v>135</v>
      </c>
      <c r="I1707" t="s">
        <v>136</v>
      </c>
      <c r="J1707" t="s">
        <v>137</v>
      </c>
      <c r="K1707" t="s">
        <v>138</v>
      </c>
      <c r="L1707" t="s">
        <v>5186</v>
      </c>
      <c r="M1707" t="s">
        <v>5187</v>
      </c>
      <c r="N1707">
        <v>1.7002777769999999</v>
      </c>
      <c r="O1707">
        <v>0</v>
      </c>
      <c r="P1707">
        <v>1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0.5514788784758401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0.5514788784758401</v>
      </c>
    </row>
    <row r="1708" spans="1:31" x14ac:dyDescent="0.25">
      <c r="A1708">
        <v>2231975</v>
      </c>
      <c r="B1708">
        <v>1</v>
      </c>
      <c r="C1708" t="s">
        <v>81</v>
      </c>
      <c r="D1708" t="s">
        <v>115</v>
      </c>
      <c r="E1708" t="s">
        <v>132</v>
      </c>
      <c r="F1708" t="s">
        <v>5188</v>
      </c>
      <c r="G1708" t="s">
        <v>148</v>
      </c>
      <c r="H1708" t="s">
        <v>135</v>
      </c>
      <c r="I1708" t="s">
        <v>136</v>
      </c>
      <c r="J1708" t="s">
        <v>137</v>
      </c>
      <c r="K1708" t="s">
        <v>138</v>
      </c>
      <c r="L1708" t="s">
        <v>5189</v>
      </c>
      <c r="M1708" t="s">
        <v>5190</v>
      </c>
      <c r="N1708">
        <v>0.895277777</v>
      </c>
      <c r="O1708">
        <v>0</v>
      </c>
      <c r="P1708">
        <v>1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0.14223773238091669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0.14223773238091669</v>
      </c>
    </row>
    <row r="1709" spans="1:31" x14ac:dyDescent="0.25">
      <c r="A1709">
        <v>2232476</v>
      </c>
      <c r="B1709">
        <v>1</v>
      </c>
      <c r="C1709" t="s">
        <v>80</v>
      </c>
      <c r="D1709" t="s">
        <v>94</v>
      </c>
      <c r="E1709" t="s">
        <v>273</v>
      </c>
      <c r="F1709" t="s">
        <v>4962</v>
      </c>
      <c r="G1709" t="s">
        <v>174</v>
      </c>
      <c r="H1709" t="s">
        <v>163</v>
      </c>
      <c r="I1709" t="s">
        <v>136</v>
      </c>
      <c r="J1709" t="s">
        <v>137</v>
      </c>
      <c r="K1709" t="s">
        <v>138</v>
      </c>
      <c r="L1709" t="s">
        <v>5191</v>
      </c>
      <c r="M1709" t="s">
        <v>5192</v>
      </c>
      <c r="N1709">
        <v>0.192222222</v>
      </c>
      <c r="O1709">
        <v>0</v>
      </c>
      <c r="P1709">
        <v>2012</v>
      </c>
      <c r="Q1709">
        <v>42</v>
      </c>
      <c r="R1709">
        <v>109</v>
      </c>
      <c r="S1709">
        <v>32</v>
      </c>
      <c r="T1709">
        <v>247</v>
      </c>
      <c r="U1709">
        <v>15</v>
      </c>
      <c r="V1709">
        <v>0</v>
      </c>
      <c r="W1709">
        <v>0</v>
      </c>
      <c r="X1709">
        <v>106.48649543345309</v>
      </c>
      <c r="Y1709">
        <v>9.1605779034068693</v>
      </c>
      <c r="Z1709">
        <v>15.023893148376043</v>
      </c>
      <c r="AA1709">
        <v>37.687981861858624</v>
      </c>
      <c r="AB1709">
        <v>19.030756035379476</v>
      </c>
      <c r="AC1709">
        <v>289.61412715775555</v>
      </c>
      <c r="AD1709">
        <v>0</v>
      </c>
      <c r="AE1709">
        <v>477.00383154022961</v>
      </c>
    </row>
    <row r="1710" spans="1:31" x14ac:dyDescent="0.25">
      <c r="A1710">
        <v>2232144</v>
      </c>
      <c r="B1710">
        <v>1</v>
      </c>
      <c r="C1710" t="s">
        <v>80</v>
      </c>
      <c r="D1710" t="s">
        <v>84</v>
      </c>
      <c r="E1710" t="s">
        <v>141</v>
      </c>
      <c r="F1710" t="s">
        <v>5193</v>
      </c>
      <c r="G1710" t="s">
        <v>143</v>
      </c>
      <c r="H1710" t="s">
        <v>135</v>
      </c>
      <c r="I1710" t="s">
        <v>136</v>
      </c>
      <c r="J1710" t="s">
        <v>137</v>
      </c>
      <c r="K1710" t="s">
        <v>144</v>
      </c>
      <c r="L1710" t="s">
        <v>5194</v>
      </c>
      <c r="M1710" t="s">
        <v>5195</v>
      </c>
      <c r="N1710">
        <v>7.2555555549999999</v>
      </c>
      <c r="O1710">
        <v>0</v>
      </c>
      <c r="P1710">
        <v>115</v>
      </c>
      <c r="Q1710">
        <v>0</v>
      </c>
      <c r="R1710">
        <v>21</v>
      </c>
      <c r="S1710">
        <v>0</v>
      </c>
      <c r="T1710">
        <v>12</v>
      </c>
      <c r="U1710">
        <v>0</v>
      </c>
      <c r="V1710">
        <v>0</v>
      </c>
      <c r="W1710">
        <v>0</v>
      </c>
      <c r="X1710">
        <v>164.97803750201575</v>
      </c>
      <c r="Y1710">
        <v>0</v>
      </c>
      <c r="Z1710">
        <v>26.972028540203436</v>
      </c>
      <c r="AA1710">
        <v>0</v>
      </c>
      <c r="AB1710">
        <v>8.6507174572353112</v>
      </c>
      <c r="AC1710">
        <v>0</v>
      </c>
      <c r="AD1710">
        <v>0</v>
      </c>
      <c r="AE1710">
        <v>200.60078349945451</v>
      </c>
    </row>
    <row r="1711" spans="1:31" x14ac:dyDescent="0.25">
      <c r="A1711">
        <v>2232439</v>
      </c>
      <c r="B1711">
        <v>1</v>
      </c>
      <c r="C1711" t="s">
        <v>80</v>
      </c>
      <c r="D1711" t="s">
        <v>108</v>
      </c>
      <c r="E1711" t="s">
        <v>194</v>
      </c>
      <c r="F1711" t="s">
        <v>5196</v>
      </c>
      <c r="G1711" t="s">
        <v>179</v>
      </c>
      <c r="H1711" t="s">
        <v>135</v>
      </c>
      <c r="I1711" t="s">
        <v>136</v>
      </c>
      <c r="J1711" t="s">
        <v>137</v>
      </c>
      <c r="K1711" t="s">
        <v>138</v>
      </c>
      <c r="L1711" t="s">
        <v>5197</v>
      </c>
      <c r="M1711" t="s">
        <v>5198</v>
      </c>
      <c r="N1711">
        <v>4.6213888880000003</v>
      </c>
      <c r="O1711">
        <v>0</v>
      </c>
      <c r="P1711">
        <v>19</v>
      </c>
      <c r="Q1711">
        <v>0</v>
      </c>
      <c r="R1711">
        <v>3</v>
      </c>
      <c r="S1711">
        <v>0</v>
      </c>
      <c r="T1711">
        <v>1</v>
      </c>
      <c r="U1711">
        <v>0</v>
      </c>
      <c r="V1711">
        <v>0</v>
      </c>
      <c r="W1711">
        <v>0</v>
      </c>
      <c r="X1711">
        <v>11.483879283947839</v>
      </c>
      <c r="Y1711">
        <v>0</v>
      </c>
      <c r="Z1711">
        <v>2.2032443685604024</v>
      </c>
      <c r="AA1711">
        <v>0</v>
      </c>
      <c r="AB1711">
        <v>5.0062246084313893</v>
      </c>
      <c r="AC1711">
        <v>0</v>
      </c>
      <c r="AD1711">
        <v>0</v>
      </c>
      <c r="AE1711">
        <v>18.693348260939629</v>
      </c>
    </row>
    <row r="1712" spans="1:31" x14ac:dyDescent="0.25">
      <c r="A1712">
        <v>2232230</v>
      </c>
      <c r="B1712">
        <v>1</v>
      </c>
      <c r="C1712" t="s">
        <v>80</v>
      </c>
      <c r="D1712" t="s">
        <v>96</v>
      </c>
      <c r="E1712" t="s">
        <v>194</v>
      </c>
      <c r="F1712" t="s">
        <v>5199</v>
      </c>
      <c r="G1712" t="s">
        <v>390</v>
      </c>
      <c r="H1712" t="s">
        <v>135</v>
      </c>
      <c r="I1712" t="s">
        <v>136</v>
      </c>
      <c r="J1712" t="s">
        <v>137</v>
      </c>
      <c r="K1712" t="s">
        <v>138</v>
      </c>
      <c r="L1712" t="s">
        <v>5200</v>
      </c>
      <c r="M1712" t="s">
        <v>5201</v>
      </c>
      <c r="N1712">
        <v>3.7475000000000001</v>
      </c>
      <c r="O1712">
        <v>0</v>
      </c>
      <c r="P1712">
        <v>9</v>
      </c>
      <c r="Q1712">
        <v>0</v>
      </c>
      <c r="R1712">
        <v>0</v>
      </c>
      <c r="S1712">
        <v>0</v>
      </c>
      <c r="T1712">
        <v>2</v>
      </c>
      <c r="U1712">
        <v>0</v>
      </c>
      <c r="V1712">
        <v>0</v>
      </c>
      <c r="W1712">
        <v>0</v>
      </c>
      <c r="X1712">
        <v>20.846569656641304</v>
      </c>
      <c r="Y1712">
        <v>0</v>
      </c>
      <c r="Z1712">
        <v>0</v>
      </c>
      <c r="AA1712">
        <v>0</v>
      </c>
      <c r="AB1712">
        <v>6.2329058750467992</v>
      </c>
      <c r="AC1712">
        <v>0</v>
      </c>
      <c r="AD1712">
        <v>0</v>
      </c>
      <c r="AE1712">
        <v>27.079475531688104</v>
      </c>
    </row>
    <row r="1713" spans="1:31" x14ac:dyDescent="0.25">
      <c r="A1713">
        <v>2231892</v>
      </c>
      <c r="B1713">
        <v>1</v>
      </c>
      <c r="C1713" t="s">
        <v>80</v>
      </c>
      <c r="D1713" t="s">
        <v>103</v>
      </c>
      <c r="E1713" t="s">
        <v>141</v>
      </c>
      <c r="F1713" t="s">
        <v>5202</v>
      </c>
      <c r="G1713" t="s">
        <v>187</v>
      </c>
      <c r="H1713" t="s">
        <v>135</v>
      </c>
      <c r="I1713" t="s">
        <v>136</v>
      </c>
      <c r="J1713" t="s">
        <v>137</v>
      </c>
      <c r="K1713" t="s">
        <v>138</v>
      </c>
      <c r="L1713" t="s">
        <v>5203</v>
      </c>
      <c r="M1713" t="s">
        <v>5204</v>
      </c>
      <c r="N1713">
        <v>3.3680555550000002</v>
      </c>
      <c r="O1713">
        <v>0</v>
      </c>
      <c r="P1713">
        <v>273</v>
      </c>
      <c r="Q1713">
        <v>0</v>
      </c>
      <c r="R1713">
        <v>13</v>
      </c>
      <c r="S1713">
        <v>0</v>
      </c>
      <c r="T1713">
        <v>51</v>
      </c>
      <c r="U1713">
        <v>0</v>
      </c>
      <c r="V1713">
        <v>0</v>
      </c>
      <c r="W1713">
        <v>0</v>
      </c>
      <c r="X1713">
        <v>170.64886297046041</v>
      </c>
      <c r="Y1713">
        <v>0</v>
      </c>
      <c r="Z1713">
        <v>9.620775861910893</v>
      </c>
      <c r="AA1713">
        <v>0</v>
      </c>
      <c r="AB1713">
        <v>46.956645827297216</v>
      </c>
      <c r="AC1713">
        <v>0</v>
      </c>
      <c r="AD1713">
        <v>0</v>
      </c>
      <c r="AE1713">
        <v>227.22628465966852</v>
      </c>
    </row>
    <row r="1714" spans="1:31" x14ac:dyDescent="0.25">
      <c r="A1714">
        <v>2232038</v>
      </c>
      <c r="B1714">
        <v>1</v>
      </c>
      <c r="C1714" t="s">
        <v>81</v>
      </c>
      <c r="D1714" t="s">
        <v>113</v>
      </c>
      <c r="E1714" t="s">
        <v>194</v>
      </c>
      <c r="F1714" t="s">
        <v>5139</v>
      </c>
      <c r="G1714" t="s">
        <v>143</v>
      </c>
      <c r="H1714" t="s">
        <v>135</v>
      </c>
      <c r="I1714" t="s">
        <v>136</v>
      </c>
      <c r="J1714" t="s">
        <v>137</v>
      </c>
      <c r="K1714" t="s">
        <v>144</v>
      </c>
      <c r="L1714" t="s">
        <v>5205</v>
      </c>
      <c r="M1714" t="s">
        <v>5206</v>
      </c>
      <c r="N1714">
        <v>8.8261166660000008</v>
      </c>
      <c r="O1714">
        <v>0</v>
      </c>
      <c r="P1714">
        <v>175</v>
      </c>
      <c r="Q1714">
        <v>0</v>
      </c>
      <c r="R1714">
        <v>0</v>
      </c>
      <c r="S1714">
        <v>0</v>
      </c>
      <c r="T1714">
        <v>8</v>
      </c>
      <c r="U1714">
        <v>0</v>
      </c>
      <c r="V1714">
        <v>0</v>
      </c>
      <c r="W1714">
        <v>0</v>
      </c>
      <c r="X1714">
        <v>348.16667547486691</v>
      </c>
      <c r="Y1714">
        <v>0</v>
      </c>
      <c r="Z1714">
        <v>0</v>
      </c>
      <c r="AA1714">
        <v>0</v>
      </c>
      <c r="AB1714">
        <v>40.140853270485501</v>
      </c>
      <c r="AC1714">
        <v>0</v>
      </c>
      <c r="AD1714">
        <v>0</v>
      </c>
      <c r="AE1714">
        <v>388.30752874535239</v>
      </c>
    </row>
    <row r="1715" spans="1:31" x14ac:dyDescent="0.25">
      <c r="A1715">
        <v>2232184</v>
      </c>
      <c r="B1715">
        <v>1</v>
      </c>
      <c r="C1715" t="s">
        <v>80</v>
      </c>
      <c r="D1715" t="s">
        <v>83</v>
      </c>
      <c r="E1715" t="s">
        <v>132</v>
      </c>
      <c r="F1715" t="s">
        <v>5207</v>
      </c>
      <c r="G1715" t="s">
        <v>191</v>
      </c>
      <c r="H1715" t="s">
        <v>135</v>
      </c>
      <c r="I1715" t="s">
        <v>136</v>
      </c>
      <c r="J1715" t="s">
        <v>137</v>
      </c>
      <c r="K1715" t="s">
        <v>138</v>
      </c>
      <c r="L1715" t="s">
        <v>5208</v>
      </c>
      <c r="M1715" t="s">
        <v>5209</v>
      </c>
      <c r="N1715">
        <v>8.1319444440000002</v>
      </c>
      <c r="O1715">
        <v>0</v>
      </c>
      <c r="P1715">
        <v>1</v>
      </c>
      <c r="Q1715">
        <v>0</v>
      </c>
      <c r="R1715">
        <v>0</v>
      </c>
      <c r="S1715">
        <v>0</v>
      </c>
      <c r="T1715">
        <v>2</v>
      </c>
      <c r="U1715">
        <v>0</v>
      </c>
      <c r="V1715">
        <v>0</v>
      </c>
      <c r="W1715">
        <v>0</v>
      </c>
      <c r="X1715">
        <v>2.3826436182838138</v>
      </c>
      <c r="Y1715">
        <v>0</v>
      </c>
      <c r="Z1715">
        <v>0</v>
      </c>
      <c r="AA1715">
        <v>0</v>
      </c>
      <c r="AB1715">
        <v>24.254182355897058</v>
      </c>
      <c r="AC1715">
        <v>0</v>
      </c>
      <c r="AD1715">
        <v>0</v>
      </c>
      <c r="AE1715">
        <v>26.636825974180873</v>
      </c>
    </row>
    <row r="1716" spans="1:31" x14ac:dyDescent="0.25">
      <c r="A1716">
        <v>2232101</v>
      </c>
      <c r="B1716">
        <v>1</v>
      </c>
      <c r="C1716" t="s">
        <v>80</v>
      </c>
      <c r="D1716" t="s">
        <v>83</v>
      </c>
      <c r="E1716" t="s">
        <v>182</v>
      </c>
      <c r="F1716" t="s">
        <v>5210</v>
      </c>
      <c r="G1716" t="s">
        <v>174</v>
      </c>
      <c r="H1716" t="s">
        <v>163</v>
      </c>
      <c r="I1716" t="s">
        <v>136</v>
      </c>
      <c r="J1716" t="s">
        <v>137</v>
      </c>
      <c r="K1716" t="s">
        <v>138</v>
      </c>
      <c r="L1716" t="s">
        <v>5211</v>
      </c>
      <c r="M1716" t="s">
        <v>5212</v>
      </c>
      <c r="N1716">
        <v>0.65</v>
      </c>
      <c r="O1716">
        <v>0</v>
      </c>
      <c r="P1716">
        <v>1</v>
      </c>
      <c r="Q1716">
        <v>0</v>
      </c>
      <c r="R1716">
        <v>0</v>
      </c>
      <c r="S1716">
        <v>11</v>
      </c>
      <c r="T1716">
        <v>92</v>
      </c>
      <c r="U1716">
        <v>9</v>
      </c>
      <c r="V1716">
        <v>17</v>
      </c>
      <c r="W1716">
        <v>0</v>
      </c>
      <c r="X1716">
        <v>0.7744919545090001</v>
      </c>
      <c r="Y1716">
        <v>0</v>
      </c>
      <c r="Z1716">
        <v>0</v>
      </c>
      <c r="AA1716">
        <v>119.942174732952</v>
      </c>
      <c r="AB1716">
        <v>164.09291637633697</v>
      </c>
      <c r="AC1716">
        <v>1138.3610330038543</v>
      </c>
      <c r="AD1716">
        <v>413.07844576795685</v>
      </c>
      <c r="AE1716">
        <v>1836.2490618356092</v>
      </c>
    </row>
    <row r="1717" spans="1:31" x14ac:dyDescent="0.25">
      <c r="A1717">
        <v>2231958</v>
      </c>
      <c r="B1717">
        <v>1</v>
      </c>
      <c r="C1717" t="s">
        <v>80</v>
      </c>
      <c r="D1717" t="s">
        <v>95</v>
      </c>
      <c r="E1717" t="s">
        <v>194</v>
      </c>
      <c r="F1717" t="s">
        <v>5213</v>
      </c>
      <c r="G1717" t="s">
        <v>472</v>
      </c>
      <c r="H1717" t="s">
        <v>135</v>
      </c>
      <c r="I1717" t="s">
        <v>136</v>
      </c>
      <c r="J1717" t="s">
        <v>137</v>
      </c>
      <c r="K1717" t="s">
        <v>138</v>
      </c>
      <c r="L1717" t="s">
        <v>5214</v>
      </c>
      <c r="M1717" t="s">
        <v>5215</v>
      </c>
      <c r="N1717">
        <v>2.3747222219999999</v>
      </c>
      <c r="O1717">
        <v>0</v>
      </c>
      <c r="P1717">
        <v>68</v>
      </c>
      <c r="Q1717">
        <v>0</v>
      </c>
      <c r="R1717">
        <v>0</v>
      </c>
      <c r="S1717">
        <v>0</v>
      </c>
      <c r="T1717">
        <v>6</v>
      </c>
      <c r="U1717">
        <v>0</v>
      </c>
      <c r="V1717">
        <v>1</v>
      </c>
      <c r="W1717">
        <v>0</v>
      </c>
      <c r="X1717">
        <v>69.040125591959068</v>
      </c>
      <c r="Y1717">
        <v>0</v>
      </c>
      <c r="Z1717">
        <v>0</v>
      </c>
      <c r="AA1717">
        <v>0</v>
      </c>
      <c r="AB1717">
        <v>12.088139946751797</v>
      </c>
      <c r="AC1717">
        <v>0</v>
      </c>
      <c r="AD1717">
        <v>28.992252615321036</v>
      </c>
      <c r="AE1717">
        <v>110.1205181540319</v>
      </c>
    </row>
    <row r="1718" spans="1:31" x14ac:dyDescent="0.25">
      <c r="A1718">
        <v>2232250</v>
      </c>
      <c r="B1718">
        <v>1</v>
      </c>
      <c r="C1718" t="s">
        <v>80</v>
      </c>
      <c r="D1718" t="s">
        <v>83</v>
      </c>
      <c r="E1718" t="s">
        <v>194</v>
      </c>
      <c r="F1718" t="s">
        <v>5216</v>
      </c>
      <c r="G1718" t="s">
        <v>518</v>
      </c>
      <c r="H1718" t="s">
        <v>135</v>
      </c>
      <c r="I1718" t="s">
        <v>136</v>
      </c>
      <c r="J1718" t="s">
        <v>137</v>
      </c>
      <c r="K1718" t="s">
        <v>138</v>
      </c>
      <c r="L1718" t="s">
        <v>5217</v>
      </c>
      <c r="M1718" t="s">
        <v>5218</v>
      </c>
      <c r="N1718">
        <v>1.2322222220000001</v>
      </c>
      <c r="O1718">
        <v>0</v>
      </c>
      <c r="P1718">
        <v>136</v>
      </c>
      <c r="Q1718">
        <v>0</v>
      </c>
      <c r="R1718">
        <v>0</v>
      </c>
      <c r="S1718">
        <v>0</v>
      </c>
      <c r="T1718">
        <v>17</v>
      </c>
      <c r="U1718">
        <v>0</v>
      </c>
      <c r="V1718">
        <v>0</v>
      </c>
      <c r="W1718">
        <v>0</v>
      </c>
      <c r="X1718">
        <v>77.510004987916616</v>
      </c>
      <c r="Y1718">
        <v>0</v>
      </c>
      <c r="Z1718">
        <v>0</v>
      </c>
      <c r="AA1718">
        <v>0</v>
      </c>
      <c r="AB1718">
        <v>27.145347828627798</v>
      </c>
      <c r="AC1718">
        <v>0</v>
      </c>
      <c r="AD1718">
        <v>0</v>
      </c>
      <c r="AE1718">
        <v>104.65535281654442</v>
      </c>
    </row>
    <row r="1719" spans="1:31" x14ac:dyDescent="0.25">
      <c r="A1719">
        <v>2232001</v>
      </c>
      <c r="B1719">
        <v>1</v>
      </c>
      <c r="C1719" t="s">
        <v>80</v>
      </c>
      <c r="D1719" t="s">
        <v>96</v>
      </c>
      <c r="E1719" t="s">
        <v>194</v>
      </c>
      <c r="F1719" t="s">
        <v>2002</v>
      </c>
      <c r="G1719" t="s">
        <v>179</v>
      </c>
      <c r="H1719" t="s">
        <v>135</v>
      </c>
      <c r="I1719" t="s">
        <v>136</v>
      </c>
      <c r="J1719" t="s">
        <v>137</v>
      </c>
      <c r="K1719" t="s">
        <v>138</v>
      </c>
      <c r="L1719" t="s">
        <v>5219</v>
      </c>
      <c r="M1719" t="s">
        <v>5220</v>
      </c>
      <c r="N1719">
        <v>2.99</v>
      </c>
      <c r="O1719">
        <v>0</v>
      </c>
      <c r="P1719">
        <v>131</v>
      </c>
      <c r="Q1719">
        <v>0</v>
      </c>
      <c r="R1719">
        <v>0</v>
      </c>
      <c r="S1719">
        <v>0</v>
      </c>
      <c r="T1719">
        <v>7</v>
      </c>
      <c r="U1719">
        <v>0</v>
      </c>
      <c r="V1719">
        <v>0</v>
      </c>
      <c r="W1719">
        <v>0</v>
      </c>
      <c r="X1719">
        <v>269.37553003532048</v>
      </c>
      <c r="Y1719">
        <v>0</v>
      </c>
      <c r="Z1719">
        <v>0</v>
      </c>
      <c r="AA1719">
        <v>0</v>
      </c>
      <c r="AB1719">
        <v>34.093495627898314</v>
      </c>
      <c r="AC1719">
        <v>0</v>
      </c>
      <c r="AD1719">
        <v>0</v>
      </c>
      <c r="AE1719">
        <v>303.46902566321882</v>
      </c>
    </row>
    <row r="1720" spans="1:31" x14ac:dyDescent="0.25">
      <c r="A1720">
        <v>2231872</v>
      </c>
      <c r="B1720">
        <v>1</v>
      </c>
      <c r="C1720" t="s">
        <v>80</v>
      </c>
      <c r="D1720" t="s">
        <v>90</v>
      </c>
      <c r="E1720" t="s">
        <v>132</v>
      </c>
      <c r="F1720" t="s">
        <v>5221</v>
      </c>
      <c r="G1720" t="s">
        <v>148</v>
      </c>
      <c r="H1720" t="s">
        <v>135</v>
      </c>
      <c r="I1720" t="s">
        <v>136</v>
      </c>
      <c r="J1720" t="s">
        <v>137</v>
      </c>
      <c r="K1720" t="s">
        <v>138</v>
      </c>
      <c r="L1720" t="s">
        <v>5222</v>
      </c>
      <c r="M1720" t="s">
        <v>5223</v>
      </c>
      <c r="N1720">
        <v>1.321666666</v>
      </c>
      <c r="O1720">
        <v>0</v>
      </c>
      <c r="P1720">
        <v>2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1.1694462521152678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1.1694462521152678</v>
      </c>
    </row>
    <row r="1721" spans="1:31" x14ac:dyDescent="0.25">
      <c r="A1721">
        <v>2231915</v>
      </c>
      <c r="B1721">
        <v>1</v>
      </c>
      <c r="C1721" t="s">
        <v>80</v>
      </c>
      <c r="D1721" t="s">
        <v>93</v>
      </c>
      <c r="E1721" t="s">
        <v>273</v>
      </c>
      <c r="F1721" t="s">
        <v>5224</v>
      </c>
      <c r="G1721" t="s">
        <v>174</v>
      </c>
      <c r="H1721" t="s">
        <v>163</v>
      </c>
      <c r="I1721" t="s">
        <v>136</v>
      </c>
      <c r="J1721" t="s">
        <v>137</v>
      </c>
      <c r="K1721" t="s">
        <v>138</v>
      </c>
      <c r="L1721" t="s">
        <v>5225</v>
      </c>
      <c r="M1721" t="s">
        <v>5226</v>
      </c>
      <c r="N1721">
        <v>0.28444444400000002</v>
      </c>
      <c r="O1721">
        <v>0</v>
      </c>
      <c r="P1721">
        <v>250</v>
      </c>
      <c r="Q1721">
        <v>3</v>
      </c>
      <c r="R1721">
        <v>48</v>
      </c>
      <c r="S1721">
        <v>5</v>
      </c>
      <c r="T1721">
        <v>41</v>
      </c>
      <c r="U1721">
        <v>0</v>
      </c>
      <c r="V1721">
        <v>0</v>
      </c>
      <c r="W1721">
        <v>0</v>
      </c>
      <c r="X1721">
        <v>12.096088635843689</v>
      </c>
      <c r="Y1721">
        <v>0.56861288110819563</v>
      </c>
      <c r="Z1721">
        <v>5.7219288700814221</v>
      </c>
      <c r="AA1721">
        <v>28.463718631041704</v>
      </c>
      <c r="AB1721">
        <v>4.3517516602123374</v>
      </c>
      <c r="AC1721">
        <v>0</v>
      </c>
      <c r="AD1721">
        <v>0</v>
      </c>
      <c r="AE1721">
        <v>51.202100678287344</v>
      </c>
    </row>
    <row r="1722" spans="1:31" x14ac:dyDescent="0.25">
      <c r="A1722">
        <v>2232164</v>
      </c>
      <c r="B1722">
        <v>1</v>
      </c>
      <c r="C1722" t="s">
        <v>81</v>
      </c>
      <c r="D1722" t="s">
        <v>117</v>
      </c>
      <c r="E1722" t="s">
        <v>132</v>
      </c>
      <c r="F1722" t="s">
        <v>5227</v>
      </c>
      <c r="G1722" t="s">
        <v>191</v>
      </c>
      <c r="H1722" t="s">
        <v>135</v>
      </c>
      <c r="I1722" t="s">
        <v>136</v>
      </c>
      <c r="J1722" t="s">
        <v>137</v>
      </c>
      <c r="K1722" t="s">
        <v>138</v>
      </c>
      <c r="L1722" t="s">
        <v>5228</v>
      </c>
      <c r="M1722" t="s">
        <v>5229</v>
      </c>
      <c r="N1722">
        <v>1.9808333330000001</v>
      </c>
      <c r="O1722">
        <v>0</v>
      </c>
      <c r="P1722">
        <v>7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3.7632399499773004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3.7632399499773004</v>
      </c>
    </row>
    <row r="1723" spans="1:31" x14ac:dyDescent="0.25">
      <c r="A1723">
        <v>2232058</v>
      </c>
      <c r="B1723">
        <v>1</v>
      </c>
      <c r="C1723" t="s">
        <v>81</v>
      </c>
      <c r="D1723" t="s">
        <v>115</v>
      </c>
      <c r="E1723" t="s">
        <v>194</v>
      </c>
      <c r="F1723" t="s">
        <v>3049</v>
      </c>
      <c r="G1723" t="s">
        <v>143</v>
      </c>
      <c r="H1723" t="s">
        <v>135</v>
      </c>
      <c r="I1723" t="s">
        <v>136</v>
      </c>
      <c r="J1723" t="s">
        <v>137</v>
      </c>
      <c r="K1723" t="s">
        <v>144</v>
      </c>
      <c r="L1723" t="s">
        <v>5230</v>
      </c>
      <c r="M1723" t="s">
        <v>5231</v>
      </c>
      <c r="N1723">
        <v>8.4046433329999992</v>
      </c>
      <c r="O1723">
        <v>0</v>
      </c>
      <c r="P1723">
        <v>69</v>
      </c>
      <c r="Q1723">
        <v>0</v>
      </c>
      <c r="R1723">
        <v>0</v>
      </c>
      <c r="S1723">
        <v>0</v>
      </c>
      <c r="T1723">
        <v>4</v>
      </c>
      <c r="U1723">
        <v>0</v>
      </c>
      <c r="V1723">
        <v>0</v>
      </c>
      <c r="W1723">
        <v>0</v>
      </c>
      <c r="X1723">
        <v>59.554702902730696</v>
      </c>
      <c r="Y1723">
        <v>0</v>
      </c>
      <c r="Z1723">
        <v>0</v>
      </c>
      <c r="AA1723">
        <v>0</v>
      </c>
      <c r="AB1723">
        <v>5.0384880879267362</v>
      </c>
      <c r="AC1723">
        <v>0</v>
      </c>
      <c r="AD1723">
        <v>0</v>
      </c>
      <c r="AE1723">
        <v>64.593190990657433</v>
      </c>
    </row>
    <row r="1724" spans="1:31" x14ac:dyDescent="0.25">
      <c r="A1724">
        <v>2232064</v>
      </c>
      <c r="B1724">
        <v>1</v>
      </c>
      <c r="C1724" t="s">
        <v>80</v>
      </c>
      <c r="D1724" t="s">
        <v>108</v>
      </c>
      <c r="E1724" t="s">
        <v>182</v>
      </c>
      <c r="F1724" t="s">
        <v>5232</v>
      </c>
      <c r="G1724" t="s">
        <v>143</v>
      </c>
      <c r="H1724" t="s">
        <v>163</v>
      </c>
      <c r="I1724" t="s">
        <v>136</v>
      </c>
      <c r="J1724" t="s">
        <v>137</v>
      </c>
      <c r="K1724" t="s">
        <v>144</v>
      </c>
      <c r="L1724" t="s">
        <v>5233</v>
      </c>
      <c r="M1724" t="s">
        <v>5234</v>
      </c>
      <c r="N1724">
        <v>7.4413888879999996</v>
      </c>
      <c r="O1724">
        <v>0</v>
      </c>
      <c r="P1724">
        <v>475</v>
      </c>
      <c r="Q1724">
        <v>0</v>
      </c>
      <c r="R1724">
        <v>86</v>
      </c>
      <c r="S1724">
        <v>2</v>
      </c>
      <c r="T1724">
        <v>56</v>
      </c>
      <c r="U1724">
        <v>0</v>
      </c>
      <c r="V1724">
        <v>0</v>
      </c>
      <c r="W1724">
        <v>0</v>
      </c>
      <c r="X1724">
        <v>435.70751114739198</v>
      </c>
      <c r="Y1724">
        <v>0</v>
      </c>
      <c r="Z1724">
        <v>93.62672142644449</v>
      </c>
      <c r="AA1724">
        <v>21.189320090583692</v>
      </c>
      <c r="AB1724">
        <v>216.82545814752757</v>
      </c>
      <c r="AC1724">
        <v>0</v>
      </c>
      <c r="AD1724">
        <v>0</v>
      </c>
      <c r="AE1724">
        <v>767.34901081194778</v>
      </c>
    </row>
    <row r="1725" spans="1:31" x14ac:dyDescent="0.25">
      <c r="A1725">
        <v>2232588</v>
      </c>
      <c r="B1725">
        <v>1</v>
      </c>
      <c r="C1725" t="s">
        <v>80</v>
      </c>
      <c r="D1725" t="s">
        <v>84</v>
      </c>
      <c r="E1725" t="s">
        <v>194</v>
      </c>
      <c r="F1725" t="s">
        <v>3194</v>
      </c>
      <c r="G1725" t="s">
        <v>179</v>
      </c>
      <c r="H1725" t="s">
        <v>135</v>
      </c>
      <c r="I1725" t="s">
        <v>136</v>
      </c>
      <c r="J1725" t="s">
        <v>137</v>
      </c>
      <c r="K1725" t="s">
        <v>138</v>
      </c>
      <c r="L1725" t="s">
        <v>5235</v>
      </c>
      <c r="M1725" t="s">
        <v>5236</v>
      </c>
      <c r="N1725">
        <v>1.576944444</v>
      </c>
      <c r="O1725">
        <v>0</v>
      </c>
      <c r="P1725">
        <v>154</v>
      </c>
      <c r="Q1725">
        <v>0</v>
      </c>
      <c r="R1725">
        <v>0</v>
      </c>
      <c r="S1725">
        <v>0</v>
      </c>
      <c r="T1725">
        <v>18</v>
      </c>
      <c r="U1725">
        <v>0</v>
      </c>
      <c r="V1725">
        <v>0</v>
      </c>
      <c r="W1725">
        <v>0</v>
      </c>
      <c r="X1725">
        <v>83.699271772020978</v>
      </c>
      <c r="Y1725">
        <v>0</v>
      </c>
      <c r="Z1725">
        <v>0</v>
      </c>
      <c r="AA1725">
        <v>0</v>
      </c>
      <c r="AB1725">
        <v>15.700489094392976</v>
      </c>
      <c r="AC1725">
        <v>0</v>
      </c>
      <c r="AD1725">
        <v>0</v>
      </c>
      <c r="AE1725">
        <v>99.399760866413956</v>
      </c>
    </row>
    <row r="1726" spans="1:31" x14ac:dyDescent="0.25">
      <c r="A1726">
        <v>2231947</v>
      </c>
      <c r="B1726">
        <v>1</v>
      </c>
      <c r="C1726" t="s">
        <v>80</v>
      </c>
      <c r="D1726" t="s">
        <v>83</v>
      </c>
      <c r="E1726" t="s">
        <v>405</v>
      </c>
      <c r="F1726" t="s">
        <v>5237</v>
      </c>
      <c r="G1726" t="s">
        <v>174</v>
      </c>
      <c r="H1726" t="s">
        <v>163</v>
      </c>
      <c r="I1726" t="s">
        <v>136</v>
      </c>
      <c r="J1726" t="s">
        <v>137</v>
      </c>
      <c r="K1726" t="s">
        <v>138</v>
      </c>
      <c r="L1726" t="s">
        <v>5238</v>
      </c>
      <c r="M1726" t="s">
        <v>5239</v>
      </c>
      <c r="N1726">
        <v>2.069061944</v>
      </c>
      <c r="O1726">
        <v>0</v>
      </c>
      <c r="P1726">
        <v>1634</v>
      </c>
      <c r="Q1726">
        <v>0</v>
      </c>
      <c r="R1726">
        <v>0</v>
      </c>
      <c r="S1726">
        <v>0</v>
      </c>
      <c r="T1726">
        <v>23</v>
      </c>
      <c r="U1726">
        <v>0</v>
      </c>
      <c r="V1726">
        <v>0</v>
      </c>
      <c r="W1726">
        <v>0</v>
      </c>
      <c r="X1726">
        <v>927.20204022234736</v>
      </c>
      <c r="Y1726">
        <v>0</v>
      </c>
      <c r="Z1726">
        <v>0</v>
      </c>
      <c r="AA1726">
        <v>0</v>
      </c>
      <c r="AB1726">
        <v>121.45295022462845</v>
      </c>
      <c r="AC1726">
        <v>0</v>
      </c>
      <c r="AD1726">
        <v>0</v>
      </c>
      <c r="AE1726">
        <v>1048.6549904469757</v>
      </c>
    </row>
    <row r="1727" spans="1:31" x14ac:dyDescent="0.25">
      <c r="A1727">
        <v>2232302</v>
      </c>
      <c r="B1727">
        <v>1</v>
      </c>
      <c r="C1727" t="s">
        <v>80</v>
      </c>
      <c r="D1727" t="s">
        <v>85</v>
      </c>
      <c r="E1727" t="s">
        <v>132</v>
      </c>
      <c r="F1727" t="s">
        <v>5240</v>
      </c>
      <c r="G1727" t="s">
        <v>191</v>
      </c>
      <c r="H1727" t="s">
        <v>135</v>
      </c>
      <c r="I1727" t="s">
        <v>136</v>
      </c>
      <c r="J1727" t="s">
        <v>137</v>
      </c>
      <c r="K1727" t="s">
        <v>138</v>
      </c>
      <c r="L1727" t="s">
        <v>5241</v>
      </c>
      <c r="M1727" t="s">
        <v>5242</v>
      </c>
      <c r="N1727">
        <v>3.9816666660000002</v>
      </c>
      <c r="O1727">
        <v>0</v>
      </c>
      <c r="P1727">
        <v>1</v>
      </c>
      <c r="Q1727">
        <v>0</v>
      </c>
      <c r="R1727">
        <v>0</v>
      </c>
      <c r="S1727">
        <v>0</v>
      </c>
      <c r="T1727">
        <v>1</v>
      </c>
      <c r="U1727">
        <v>0</v>
      </c>
      <c r="V1727">
        <v>0</v>
      </c>
      <c r="W1727">
        <v>0</v>
      </c>
      <c r="X1727">
        <v>0.88407119392106659</v>
      </c>
      <c r="Y1727">
        <v>0</v>
      </c>
      <c r="Z1727">
        <v>0</v>
      </c>
      <c r="AA1727">
        <v>0</v>
      </c>
      <c r="AB1727">
        <v>116.86456745293805</v>
      </c>
      <c r="AC1727">
        <v>0</v>
      </c>
      <c r="AD1727">
        <v>0</v>
      </c>
      <c r="AE1727">
        <v>117.74863864685912</v>
      </c>
    </row>
    <row r="1728" spans="1:31" x14ac:dyDescent="0.25">
      <c r="A1728">
        <v>2232465</v>
      </c>
      <c r="B1728">
        <v>1</v>
      </c>
      <c r="C1728" t="s">
        <v>81</v>
      </c>
      <c r="D1728" t="s">
        <v>112</v>
      </c>
      <c r="E1728" t="s">
        <v>132</v>
      </c>
      <c r="F1728" t="s">
        <v>5243</v>
      </c>
      <c r="G1728" t="s">
        <v>148</v>
      </c>
      <c r="H1728" t="s">
        <v>135</v>
      </c>
      <c r="I1728" t="s">
        <v>136</v>
      </c>
      <c r="J1728" t="s">
        <v>137</v>
      </c>
      <c r="K1728" t="s">
        <v>138</v>
      </c>
      <c r="L1728" t="s">
        <v>5244</v>
      </c>
      <c r="M1728" t="s">
        <v>5245</v>
      </c>
      <c r="N1728">
        <v>1.32</v>
      </c>
      <c r="O1728">
        <v>0</v>
      </c>
      <c r="P1728">
        <v>1</v>
      </c>
      <c r="Q1728">
        <v>0</v>
      </c>
      <c r="R1728">
        <v>0</v>
      </c>
      <c r="S1728">
        <v>0</v>
      </c>
      <c r="T1728">
        <v>1</v>
      </c>
      <c r="U1728">
        <v>0</v>
      </c>
      <c r="V1728">
        <v>0</v>
      </c>
      <c r="W1728">
        <v>0</v>
      </c>
      <c r="X1728">
        <v>1.5271461088254314</v>
      </c>
      <c r="Y1728">
        <v>0</v>
      </c>
      <c r="Z1728">
        <v>0</v>
      </c>
      <c r="AA1728">
        <v>0</v>
      </c>
      <c r="AB1728">
        <v>0.62703564396047562</v>
      </c>
      <c r="AC1728">
        <v>0</v>
      </c>
      <c r="AD1728">
        <v>0</v>
      </c>
      <c r="AE1728">
        <v>2.1541817527859068</v>
      </c>
    </row>
    <row r="1729" spans="1:31" x14ac:dyDescent="0.25">
      <c r="A1729">
        <v>2232024</v>
      </c>
      <c r="B1729">
        <v>1</v>
      </c>
      <c r="C1729" t="s">
        <v>81</v>
      </c>
      <c r="D1729" t="s">
        <v>118</v>
      </c>
      <c r="E1729" t="s">
        <v>161</v>
      </c>
      <c r="F1729" t="s">
        <v>5246</v>
      </c>
      <c r="G1729" t="s">
        <v>196</v>
      </c>
      <c r="H1729" t="s">
        <v>163</v>
      </c>
      <c r="I1729" t="s">
        <v>136</v>
      </c>
      <c r="J1729" t="s">
        <v>137</v>
      </c>
      <c r="K1729" t="s">
        <v>144</v>
      </c>
      <c r="L1729" t="s">
        <v>5247</v>
      </c>
      <c r="M1729" t="s">
        <v>5248</v>
      </c>
      <c r="N1729">
        <v>3.35</v>
      </c>
      <c r="O1729">
        <v>3</v>
      </c>
      <c r="P1729">
        <v>389</v>
      </c>
      <c r="Q1729">
        <v>50</v>
      </c>
      <c r="R1729">
        <v>46</v>
      </c>
      <c r="S1729">
        <v>8</v>
      </c>
      <c r="T1729">
        <v>40</v>
      </c>
      <c r="U1729">
        <v>1</v>
      </c>
      <c r="V1729">
        <v>0</v>
      </c>
      <c r="W1729">
        <v>2.4255865134800669</v>
      </c>
      <c r="X1729">
        <v>250.30847752950797</v>
      </c>
      <c r="Y1729">
        <v>191.32594343777191</v>
      </c>
      <c r="Z1729">
        <v>156.74693295662502</v>
      </c>
      <c r="AA1729">
        <v>172.83929843089555</v>
      </c>
      <c r="AB1729">
        <v>79.481141593997677</v>
      </c>
      <c r="AC1729">
        <v>563.94370575276992</v>
      </c>
      <c r="AD1729">
        <v>0</v>
      </c>
      <c r="AE1729">
        <v>1417.0710862150481</v>
      </c>
    </row>
    <row r="1730" spans="1:31" x14ac:dyDescent="0.25">
      <c r="A1730">
        <v>2231901</v>
      </c>
      <c r="B1730">
        <v>1</v>
      </c>
      <c r="C1730" t="s">
        <v>80</v>
      </c>
      <c r="D1730" t="s">
        <v>89</v>
      </c>
      <c r="E1730" t="s">
        <v>132</v>
      </c>
      <c r="F1730" t="s">
        <v>4980</v>
      </c>
      <c r="G1730" t="s">
        <v>191</v>
      </c>
      <c r="H1730" t="s">
        <v>135</v>
      </c>
      <c r="I1730" t="s">
        <v>136</v>
      </c>
      <c r="J1730" t="s">
        <v>137</v>
      </c>
      <c r="K1730" t="s">
        <v>138</v>
      </c>
      <c r="L1730" t="s">
        <v>5249</v>
      </c>
      <c r="M1730" t="s">
        <v>5250</v>
      </c>
      <c r="N1730">
        <v>0.83583333299999996</v>
      </c>
      <c r="O1730">
        <v>0</v>
      </c>
      <c r="P1730">
        <v>7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2.0671205410477622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2.0671205410477622</v>
      </c>
    </row>
    <row r="1731" spans="1:31" x14ac:dyDescent="0.25">
      <c r="A1731">
        <v>2232571</v>
      </c>
      <c r="B1731">
        <v>1</v>
      </c>
      <c r="C1731" t="s">
        <v>80</v>
      </c>
      <c r="D1731" t="s">
        <v>88</v>
      </c>
      <c r="E1731" t="s">
        <v>194</v>
      </c>
      <c r="F1731" t="s">
        <v>5251</v>
      </c>
      <c r="G1731" t="s">
        <v>179</v>
      </c>
      <c r="H1731" t="s">
        <v>135</v>
      </c>
      <c r="I1731" t="s">
        <v>136</v>
      </c>
      <c r="J1731" t="s">
        <v>137</v>
      </c>
      <c r="K1731" t="s">
        <v>138</v>
      </c>
      <c r="L1731" t="s">
        <v>5252</v>
      </c>
      <c r="M1731" t="s">
        <v>5253</v>
      </c>
      <c r="N1731">
        <v>0.86638888800000002</v>
      </c>
      <c r="O1731">
        <v>0</v>
      </c>
      <c r="P1731">
        <v>46</v>
      </c>
      <c r="Q1731">
        <v>0</v>
      </c>
      <c r="R1731">
        <v>0</v>
      </c>
      <c r="S1731">
        <v>0</v>
      </c>
      <c r="T1731">
        <v>7</v>
      </c>
      <c r="U1731">
        <v>0</v>
      </c>
      <c r="V1731">
        <v>0</v>
      </c>
      <c r="W1731">
        <v>0</v>
      </c>
      <c r="X1731">
        <v>9.5345189279935987</v>
      </c>
      <c r="Y1731">
        <v>0</v>
      </c>
      <c r="Z1731">
        <v>0</v>
      </c>
      <c r="AA1731">
        <v>0</v>
      </c>
      <c r="AB1731">
        <v>6.411001497385044</v>
      </c>
      <c r="AC1731">
        <v>0</v>
      </c>
      <c r="AD1731">
        <v>0</v>
      </c>
      <c r="AE1731">
        <v>15.945520425378643</v>
      </c>
    </row>
    <row r="1732" spans="1:31" x14ac:dyDescent="0.25">
      <c r="A1732">
        <v>2232239</v>
      </c>
      <c r="B1732">
        <v>1</v>
      </c>
      <c r="C1732" t="s">
        <v>80</v>
      </c>
      <c r="D1732" t="s">
        <v>101</v>
      </c>
      <c r="E1732" t="s">
        <v>132</v>
      </c>
      <c r="F1732" t="s">
        <v>1686</v>
      </c>
      <c r="G1732" t="s">
        <v>170</v>
      </c>
      <c r="H1732" t="s">
        <v>135</v>
      </c>
      <c r="I1732" t="s">
        <v>136</v>
      </c>
      <c r="J1732" t="s">
        <v>137</v>
      </c>
      <c r="K1732" t="s">
        <v>138</v>
      </c>
      <c r="L1732" t="s">
        <v>5254</v>
      </c>
      <c r="M1732" t="s">
        <v>5255</v>
      </c>
      <c r="N1732">
        <v>1.000555555</v>
      </c>
      <c r="O1732">
        <v>0</v>
      </c>
      <c r="P1732">
        <v>9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2.2338965851808736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2.2338965851808736</v>
      </c>
    </row>
    <row r="1733" spans="1:31" x14ac:dyDescent="0.25">
      <c r="A1733">
        <v>2232425</v>
      </c>
      <c r="B1733">
        <v>1</v>
      </c>
      <c r="C1733" t="s">
        <v>80</v>
      </c>
      <c r="D1733" t="s">
        <v>106</v>
      </c>
      <c r="E1733" t="s">
        <v>141</v>
      </c>
      <c r="F1733" t="s">
        <v>5256</v>
      </c>
      <c r="G1733" t="s">
        <v>134</v>
      </c>
      <c r="H1733" t="s">
        <v>135</v>
      </c>
      <c r="I1733" t="s">
        <v>136</v>
      </c>
      <c r="J1733" t="s">
        <v>137</v>
      </c>
      <c r="K1733" t="s">
        <v>138</v>
      </c>
      <c r="L1733" t="s">
        <v>5257</v>
      </c>
      <c r="M1733" t="s">
        <v>5258</v>
      </c>
      <c r="N1733">
        <v>0.78249999999999997</v>
      </c>
      <c r="O1733">
        <v>0</v>
      </c>
      <c r="P1733">
        <v>38</v>
      </c>
      <c r="Q1733">
        <v>0</v>
      </c>
      <c r="R1733">
        <v>19</v>
      </c>
      <c r="S1733">
        <v>0</v>
      </c>
      <c r="T1733">
        <v>6</v>
      </c>
      <c r="U1733">
        <v>0</v>
      </c>
      <c r="V1733">
        <v>0</v>
      </c>
      <c r="W1733">
        <v>0</v>
      </c>
      <c r="X1733">
        <v>4.1698889990351988</v>
      </c>
      <c r="Y1733">
        <v>0</v>
      </c>
      <c r="Z1733">
        <v>2.9561003262940799</v>
      </c>
      <c r="AA1733">
        <v>0</v>
      </c>
      <c r="AB1733">
        <v>1.0105330289831</v>
      </c>
      <c r="AC1733">
        <v>0</v>
      </c>
      <c r="AD1733">
        <v>0</v>
      </c>
      <c r="AE1733">
        <v>8.1365223543123797</v>
      </c>
    </row>
    <row r="1734" spans="1:31" x14ac:dyDescent="0.25">
      <c r="A1734">
        <v>2232087</v>
      </c>
      <c r="B1734">
        <v>1</v>
      </c>
      <c r="C1734" t="s">
        <v>80</v>
      </c>
      <c r="D1734" t="s">
        <v>107</v>
      </c>
      <c r="E1734" t="s">
        <v>182</v>
      </c>
      <c r="F1734" t="s">
        <v>5259</v>
      </c>
      <c r="G1734" t="s">
        <v>1547</v>
      </c>
      <c r="H1734" t="s">
        <v>163</v>
      </c>
      <c r="I1734" t="s">
        <v>136</v>
      </c>
      <c r="J1734" t="s">
        <v>137</v>
      </c>
      <c r="K1734" t="s">
        <v>138</v>
      </c>
      <c r="L1734" t="s">
        <v>5260</v>
      </c>
      <c r="M1734" t="s">
        <v>5261</v>
      </c>
      <c r="N1734">
        <v>3.838055555</v>
      </c>
      <c r="O1734">
        <v>0</v>
      </c>
      <c r="P1734">
        <v>0</v>
      </c>
      <c r="Q1734">
        <v>6</v>
      </c>
      <c r="R1734">
        <v>0</v>
      </c>
      <c r="S1734">
        <v>2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9.0971909753694824</v>
      </c>
      <c r="Z1734">
        <v>0</v>
      </c>
      <c r="AA1734">
        <v>0.56648277787919998</v>
      </c>
      <c r="AB1734">
        <v>0</v>
      </c>
      <c r="AC1734">
        <v>0</v>
      </c>
      <c r="AD1734">
        <v>0</v>
      </c>
      <c r="AE1734">
        <v>9.6636737532486823</v>
      </c>
    </row>
    <row r="1735" spans="1:31" x14ac:dyDescent="0.25">
      <c r="A1735">
        <v>2232525</v>
      </c>
      <c r="B1735">
        <v>1</v>
      </c>
      <c r="C1735" t="s">
        <v>80</v>
      </c>
      <c r="D1735" t="s">
        <v>103</v>
      </c>
      <c r="E1735" t="s">
        <v>132</v>
      </c>
      <c r="F1735" t="s">
        <v>5262</v>
      </c>
      <c r="G1735" t="s">
        <v>148</v>
      </c>
      <c r="H1735" t="s">
        <v>135</v>
      </c>
      <c r="I1735" t="s">
        <v>136</v>
      </c>
      <c r="J1735" t="s">
        <v>137</v>
      </c>
      <c r="K1735" t="s">
        <v>138</v>
      </c>
      <c r="L1735" t="s">
        <v>5263</v>
      </c>
      <c r="M1735" t="s">
        <v>5264</v>
      </c>
      <c r="N1735">
        <v>1.264444444</v>
      </c>
      <c r="O1735">
        <v>0</v>
      </c>
      <c r="P1735">
        <v>1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9.609232940471113E-2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9.609232940471113E-2</v>
      </c>
    </row>
    <row r="1736" spans="1:31" x14ac:dyDescent="0.25">
      <c r="A1736">
        <v>2232133</v>
      </c>
      <c r="B1736">
        <v>1</v>
      </c>
      <c r="C1736" t="s">
        <v>81</v>
      </c>
      <c r="D1736" t="s">
        <v>115</v>
      </c>
      <c r="E1736" t="s">
        <v>194</v>
      </c>
      <c r="F1736" t="s">
        <v>5265</v>
      </c>
      <c r="G1736" t="s">
        <v>179</v>
      </c>
      <c r="H1736" t="s">
        <v>135</v>
      </c>
      <c r="I1736" t="s">
        <v>136</v>
      </c>
      <c r="J1736" t="s">
        <v>137</v>
      </c>
      <c r="K1736" t="s">
        <v>138</v>
      </c>
      <c r="L1736" t="s">
        <v>5266</v>
      </c>
      <c r="M1736" t="s">
        <v>5267</v>
      </c>
      <c r="N1736">
        <v>1.7963888880000001</v>
      </c>
      <c r="O1736">
        <v>0</v>
      </c>
      <c r="P1736">
        <v>2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3.7308223829333334E-3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3.7308223829333334E-3</v>
      </c>
    </row>
    <row r="1737" spans="1:31" x14ac:dyDescent="0.25">
      <c r="A1737">
        <v>2232030</v>
      </c>
      <c r="B1737">
        <v>1</v>
      </c>
      <c r="C1737" t="s">
        <v>81</v>
      </c>
      <c r="D1737" t="s">
        <v>119</v>
      </c>
      <c r="E1737" t="s">
        <v>273</v>
      </c>
      <c r="F1737" t="s">
        <v>5268</v>
      </c>
      <c r="G1737" t="s">
        <v>143</v>
      </c>
      <c r="H1737" t="s">
        <v>163</v>
      </c>
      <c r="I1737" t="s">
        <v>136</v>
      </c>
      <c r="J1737" t="s">
        <v>137</v>
      </c>
      <c r="K1737" t="s">
        <v>144</v>
      </c>
      <c r="L1737" t="s">
        <v>5269</v>
      </c>
      <c r="M1737" t="s">
        <v>5270</v>
      </c>
      <c r="N1737">
        <v>8.8338888880000006</v>
      </c>
      <c r="O1737">
        <v>3</v>
      </c>
      <c r="P1737">
        <v>2710</v>
      </c>
      <c r="Q1737">
        <v>29</v>
      </c>
      <c r="R1737">
        <v>550</v>
      </c>
      <c r="S1737">
        <v>17</v>
      </c>
      <c r="T1737">
        <v>277</v>
      </c>
      <c r="U1737">
        <v>0</v>
      </c>
      <c r="V1737">
        <v>3</v>
      </c>
      <c r="W1737">
        <v>5.454666259585248</v>
      </c>
      <c r="X1737">
        <v>2571.2984346132916</v>
      </c>
      <c r="Y1737">
        <v>116.30558807782106</v>
      </c>
      <c r="Z1737">
        <v>671.85221237398957</v>
      </c>
      <c r="AA1737">
        <v>660.44519192202108</v>
      </c>
      <c r="AB1737">
        <v>1463.6945263509674</v>
      </c>
      <c r="AC1737">
        <v>0</v>
      </c>
      <c r="AD1737">
        <v>66.729270039786613</v>
      </c>
      <c r="AE1737">
        <v>5555.7798896374625</v>
      </c>
    </row>
    <row r="1738" spans="1:31" x14ac:dyDescent="0.25">
      <c r="A1738">
        <v>2232073</v>
      </c>
      <c r="B1738">
        <v>1</v>
      </c>
      <c r="C1738" t="s">
        <v>80</v>
      </c>
      <c r="D1738" t="s">
        <v>107</v>
      </c>
      <c r="E1738" t="s">
        <v>194</v>
      </c>
      <c r="F1738" t="s">
        <v>5271</v>
      </c>
      <c r="G1738" t="s">
        <v>390</v>
      </c>
      <c r="H1738" t="s">
        <v>135</v>
      </c>
      <c r="I1738" t="s">
        <v>136</v>
      </c>
      <c r="J1738" t="s">
        <v>137</v>
      </c>
      <c r="K1738" t="s">
        <v>138</v>
      </c>
      <c r="L1738" t="s">
        <v>5272</v>
      </c>
      <c r="M1738" t="s">
        <v>5273</v>
      </c>
      <c r="N1738">
        <v>5.3255555550000002</v>
      </c>
      <c r="O1738">
        <v>0</v>
      </c>
      <c r="P1738">
        <v>71</v>
      </c>
      <c r="Q1738">
        <v>0</v>
      </c>
      <c r="R1738">
        <v>0</v>
      </c>
      <c r="S1738">
        <v>0</v>
      </c>
      <c r="T1738">
        <v>1</v>
      </c>
      <c r="U1738">
        <v>0</v>
      </c>
      <c r="V1738">
        <v>0</v>
      </c>
      <c r="W1738">
        <v>0</v>
      </c>
      <c r="X1738">
        <v>135.36834737686556</v>
      </c>
      <c r="Y1738">
        <v>0</v>
      </c>
      <c r="Z1738">
        <v>0</v>
      </c>
      <c r="AA1738">
        <v>0</v>
      </c>
      <c r="AB1738">
        <v>44.69231146004995</v>
      </c>
      <c r="AC1738">
        <v>0</v>
      </c>
      <c r="AD1738">
        <v>0</v>
      </c>
      <c r="AE1738">
        <v>180.06065883691551</v>
      </c>
    </row>
    <row r="1739" spans="1:31" x14ac:dyDescent="0.25">
      <c r="A1739">
        <v>2231967</v>
      </c>
      <c r="B1739">
        <v>1</v>
      </c>
      <c r="C1739" t="s">
        <v>81</v>
      </c>
      <c r="D1739" t="s">
        <v>128</v>
      </c>
      <c r="E1739" t="s">
        <v>194</v>
      </c>
      <c r="F1739" t="s">
        <v>5274</v>
      </c>
      <c r="G1739" t="s">
        <v>179</v>
      </c>
      <c r="H1739" t="s">
        <v>135</v>
      </c>
      <c r="I1739" t="s">
        <v>136</v>
      </c>
      <c r="J1739" t="s">
        <v>137</v>
      </c>
      <c r="K1739" t="s">
        <v>138</v>
      </c>
      <c r="L1739" t="s">
        <v>5275</v>
      </c>
      <c r="M1739" t="s">
        <v>5276</v>
      </c>
      <c r="N1739">
        <v>3.5783333329999998</v>
      </c>
      <c r="O1739">
        <v>0</v>
      </c>
      <c r="P1739">
        <v>8</v>
      </c>
      <c r="Q1739">
        <v>0</v>
      </c>
      <c r="R1739">
        <v>0</v>
      </c>
      <c r="S1739">
        <v>0</v>
      </c>
      <c r="T1739">
        <v>1</v>
      </c>
      <c r="U1739">
        <v>0</v>
      </c>
      <c r="V1739">
        <v>0</v>
      </c>
      <c r="W1739">
        <v>0</v>
      </c>
      <c r="X1739">
        <v>1.7539266101854001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1.7539266101854001</v>
      </c>
    </row>
    <row r="1740" spans="1:31" x14ac:dyDescent="0.25">
      <c r="A1740">
        <v>2232153</v>
      </c>
      <c r="B1740">
        <v>1</v>
      </c>
      <c r="C1740" t="s">
        <v>81</v>
      </c>
      <c r="D1740" t="s">
        <v>119</v>
      </c>
      <c r="E1740" t="s">
        <v>132</v>
      </c>
      <c r="F1740" t="s">
        <v>5277</v>
      </c>
      <c r="G1740" t="s">
        <v>134</v>
      </c>
      <c r="H1740" t="s">
        <v>135</v>
      </c>
      <c r="I1740" t="s">
        <v>136</v>
      </c>
      <c r="J1740" t="s">
        <v>137</v>
      </c>
      <c r="K1740" t="s">
        <v>138</v>
      </c>
      <c r="L1740" t="s">
        <v>5278</v>
      </c>
      <c r="M1740" t="s">
        <v>5279</v>
      </c>
      <c r="N1740">
        <v>2.1672222219999999</v>
      </c>
      <c r="O1740">
        <v>0</v>
      </c>
      <c r="P1740">
        <v>1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5.2350191050266675E-3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5.2350191050266675E-3</v>
      </c>
    </row>
    <row r="1741" spans="1:31" x14ac:dyDescent="0.25">
      <c r="A1741">
        <v>2232253</v>
      </c>
      <c r="B1741">
        <v>1</v>
      </c>
      <c r="C1741" t="s">
        <v>81</v>
      </c>
      <c r="D1741" t="s">
        <v>112</v>
      </c>
      <c r="E1741" t="s">
        <v>194</v>
      </c>
      <c r="F1741" t="s">
        <v>5280</v>
      </c>
      <c r="G1741" t="s">
        <v>179</v>
      </c>
      <c r="H1741" t="s">
        <v>135</v>
      </c>
      <c r="I1741" t="s">
        <v>136</v>
      </c>
      <c r="J1741" t="s">
        <v>137</v>
      </c>
      <c r="K1741" t="s">
        <v>138</v>
      </c>
      <c r="L1741" t="s">
        <v>5281</v>
      </c>
      <c r="M1741" t="s">
        <v>5282</v>
      </c>
      <c r="N1741">
        <v>2.244444444</v>
      </c>
      <c r="O1741">
        <v>0</v>
      </c>
      <c r="P1741">
        <v>5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1.2470870953496667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1.2470870953496667</v>
      </c>
    </row>
    <row r="1742" spans="1:31" x14ac:dyDescent="0.25">
      <c r="A1742">
        <v>2232508</v>
      </c>
      <c r="B1742">
        <v>1</v>
      </c>
      <c r="C1742" t="s">
        <v>80</v>
      </c>
      <c r="D1742" t="s">
        <v>100</v>
      </c>
      <c r="E1742" t="s">
        <v>132</v>
      </c>
      <c r="F1742" t="s">
        <v>5283</v>
      </c>
      <c r="G1742" t="s">
        <v>148</v>
      </c>
      <c r="H1742" t="s">
        <v>135</v>
      </c>
      <c r="I1742" t="s">
        <v>136</v>
      </c>
      <c r="J1742" t="s">
        <v>137</v>
      </c>
      <c r="K1742" t="s">
        <v>138</v>
      </c>
      <c r="L1742" t="s">
        <v>5284</v>
      </c>
      <c r="M1742" t="s">
        <v>5285</v>
      </c>
      <c r="N1742">
        <v>1.980277777</v>
      </c>
      <c r="O1742">
        <v>0</v>
      </c>
      <c r="P1742">
        <v>1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7.9528246280000006E-4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7.9528246280000006E-4</v>
      </c>
    </row>
    <row r="1743" spans="1:31" x14ac:dyDescent="0.25">
      <c r="A1743">
        <v>2232010</v>
      </c>
      <c r="B1743">
        <v>1</v>
      </c>
      <c r="C1743" t="s">
        <v>80</v>
      </c>
      <c r="D1743" t="s">
        <v>82</v>
      </c>
      <c r="E1743" t="s">
        <v>132</v>
      </c>
      <c r="F1743" t="s">
        <v>5286</v>
      </c>
      <c r="G1743" t="s">
        <v>148</v>
      </c>
      <c r="H1743" t="s">
        <v>135</v>
      </c>
      <c r="I1743" t="s">
        <v>136</v>
      </c>
      <c r="J1743" t="s">
        <v>137</v>
      </c>
      <c r="K1743" t="s">
        <v>138</v>
      </c>
      <c r="L1743" t="s">
        <v>5287</v>
      </c>
      <c r="M1743" t="s">
        <v>5288</v>
      </c>
      <c r="N1743">
        <v>1.039722222</v>
      </c>
      <c r="O1743">
        <v>0</v>
      </c>
      <c r="P1743">
        <v>2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0.69939789389120011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0.69939789389120011</v>
      </c>
    </row>
    <row r="1744" spans="1:31" x14ac:dyDescent="0.25">
      <c r="A1744">
        <v>2232259</v>
      </c>
      <c r="B1744">
        <v>1</v>
      </c>
      <c r="C1744" t="s">
        <v>80</v>
      </c>
      <c r="D1744" t="s">
        <v>82</v>
      </c>
      <c r="E1744" t="s">
        <v>132</v>
      </c>
      <c r="F1744" t="s">
        <v>5289</v>
      </c>
      <c r="G1744" t="s">
        <v>191</v>
      </c>
      <c r="H1744" t="s">
        <v>135</v>
      </c>
      <c r="I1744" t="s">
        <v>136</v>
      </c>
      <c r="J1744" t="s">
        <v>137</v>
      </c>
      <c r="K1744" t="s">
        <v>138</v>
      </c>
      <c r="L1744" t="s">
        <v>5290</v>
      </c>
      <c r="M1744" t="s">
        <v>5291</v>
      </c>
      <c r="N1744">
        <v>0.98944444399999998</v>
      </c>
      <c r="O1744">
        <v>0</v>
      </c>
      <c r="P1744">
        <v>5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2.0832962343279533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2.0832962343279533</v>
      </c>
    </row>
    <row r="1745" spans="1:31" x14ac:dyDescent="0.25">
      <c r="A1745">
        <v>2232402</v>
      </c>
      <c r="B1745">
        <v>1</v>
      </c>
      <c r="C1745" t="s">
        <v>80</v>
      </c>
      <c r="D1745" t="s">
        <v>97</v>
      </c>
      <c r="E1745" t="s">
        <v>132</v>
      </c>
      <c r="F1745" t="s">
        <v>5292</v>
      </c>
      <c r="G1745" t="s">
        <v>148</v>
      </c>
      <c r="H1745" t="s">
        <v>135</v>
      </c>
      <c r="I1745" t="s">
        <v>136</v>
      </c>
      <c r="J1745" t="s">
        <v>137</v>
      </c>
      <c r="K1745" t="s">
        <v>138</v>
      </c>
      <c r="L1745" t="s">
        <v>5293</v>
      </c>
      <c r="M1745" t="s">
        <v>5294</v>
      </c>
      <c r="N1745">
        <v>1.3361111109999999</v>
      </c>
      <c r="O1745">
        <v>0</v>
      </c>
      <c r="P1745">
        <v>1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1.9178243967258135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1.9178243967258135</v>
      </c>
    </row>
    <row r="1746" spans="1:31" x14ac:dyDescent="0.25">
      <c r="A1746">
        <v>2232110</v>
      </c>
      <c r="B1746">
        <v>1</v>
      </c>
      <c r="C1746" t="s">
        <v>80</v>
      </c>
      <c r="D1746" t="s">
        <v>92</v>
      </c>
      <c r="E1746" t="s">
        <v>132</v>
      </c>
      <c r="F1746" t="s">
        <v>5295</v>
      </c>
      <c r="G1746" t="s">
        <v>148</v>
      </c>
      <c r="H1746" t="s">
        <v>135</v>
      </c>
      <c r="I1746" t="s">
        <v>136</v>
      </c>
      <c r="J1746" t="s">
        <v>137</v>
      </c>
      <c r="K1746" t="s">
        <v>138</v>
      </c>
      <c r="L1746" t="s">
        <v>5296</v>
      </c>
      <c r="M1746" t="s">
        <v>5297</v>
      </c>
      <c r="N1746">
        <v>7.27</v>
      </c>
      <c r="O1746">
        <v>0</v>
      </c>
      <c r="P1746">
        <v>2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2.0457975353023135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2.0457975353023135</v>
      </c>
    </row>
    <row r="1747" spans="1:31" x14ac:dyDescent="0.25">
      <c r="A1747">
        <v>2232090</v>
      </c>
      <c r="B1747">
        <v>1</v>
      </c>
      <c r="C1747" t="s">
        <v>80</v>
      </c>
      <c r="D1747" t="s">
        <v>94</v>
      </c>
      <c r="E1747" t="s">
        <v>194</v>
      </c>
      <c r="F1747" t="s">
        <v>5298</v>
      </c>
      <c r="G1747" t="s">
        <v>589</v>
      </c>
      <c r="H1747" t="s">
        <v>135</v>
      </c>
      <c r="I1747" t="s">
        <v>136</v>
      </c>
      <c r="J1747" t="s">
        <v>137</v>
      </c>
      <c r="K1747" t="s">
        <v>138</v>
      </c>
      <c r="L1747" t="s">
        <v>5299</v>
      </c>
      <c r="M1747" t="s">
        <v>5300</v>
      </c>
      <c r="N1747">
        <v>3.6952777769999998</v>
      </c>
      <c r="O1747">
        <v>0</v>
      </c>
      <c r="P1747">
        <v>44</v>
      </c>
      <c r="Q1747">
        <v>0</v>
      </c>
      <c r="R1747">
        <v>0</v>
      </c>
      <c r="S1747">
        <v>0</v>
      </c>
      <c r="T1747">
        <v>5</v>
      </c>
      <c r="U1747">
        <v>0</v>
      </c>
      <c r="V1747">
        <v>0</v>
      </c>
      <c r="W1747">
        <v>0</v>
      </c>
      <c r="X1747">
        <v>26.681653486743688</v>
      </c>
      <c r="Y1747">
        <v>0</v>
      </c>
      <c r="Z1747">
        <v>0</v>
      </c>
      <c r="AA1747">
        <v>0</v>
      </c>
      <c r="AB1747">
        <v>2.4495295115388154</v>
      </c>
      <c r="AC1747">
        <v>0</v>
      </c>
      <c r="AD1747">
        <v>0</v>
      </c>
      <c r="AE1747">
        <v>29.131182998282505</v>
      </c>
    </row>
    <row r="1748" spans="1:31" x14ac:dyDescent="0.25">
      <c r="A1748">
        <v>2232113</v>
      </c>
      <c r="B1748">
        <v>1</v>
      </c>
      <c r="C1748" t="s">
        <v>80</v>
      </c>
      <c r="D1748" t="s">
        <v>110</v>
      </c>
      <c r="E1748" t="s">
        <v>132</v>
      </c>
      <c r="F1748" t="s">
        <v>5301</v>
      </c>
      <c r="G1748" t="s">
        <v>148</v>
      </c>
      <c r="H1748" t="s">
        <v>135</v>
      </c>
      <c r="I1748" t="s">
        <v>136</v>
      </c>
      <c r="J1748" t="s">
        <v>137</v>
      </c>
      <c r="K1748" t="s">
        <v>138</v>
      </c>
      <c r="L1748" t="s">
        <v>5302</v>
      </c>
      <c r="M1748" t="s">
        <v>5303</v>
      </c>
      <c r="N1748">
        <v>3.8983333330000001</v>
      </c>
      <c r="O1748">
        <v>0</v>
      </c>
      <c r="P1748">
        <v>2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3.2250450572854579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3.2250450572854579</v>
      </c>
    </row>
    <row r="1749" spans="1:31" x14ac:dyDescent="0.25">
      <c r="A1749">
        <v>2232399</v>
      </c>
      <c r="B1749">
        <v>1</v>
      </c>
      <c r="C1749" t="s">
        <v>80</v>
      </c>
      <c r="D1749" t="s">
        <v>92</v>
      </c>
      <c r="E1749" t="s">
        <v>132</v>
      </c>
      <c r="F1749" t="s">
        <v>5304</v>
      </c>
      <c r="G1749" t="s">
        <v>148</v>
      </c>
      <c r="H1749" t="s">
        <v>135</v>
      </c>
      <c r="I1749" t="s">
        <v>136</v>
      </c>
      <c r="J1749" t="s">
        <v>137</v>
      </c>
      <c r="K1749" t="s">
        <v>138</v>
      </c>
      <c r="L1749" t="s">
        <v>5305</v>
      </c>
      <c r="M1749" t="s">
        <v>5306</v>
      </c>
      <c r="N1749">
        <v>1.4416666659999999</v>
      </c>
      <c r="O1749">
        <v>0</v>
      </c>
      <c r="P1749">
        <v>1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0.40180894319920002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0.40180894319920002</v>
      </c>
    </row>
    <row r="1750" spans="1:31" x14ac:dyDescent="0.25">
      <c r="A1750">
        <v>2232067</v>
      </c>
      <c r="B1750">
        <v>1</v>
      </c>
      <c r="C1750" t="s">
        <v>80</v>
      </c>
      <c r="D1750" t="s">
        <v>95</v>
      </c>
      <c r="E1750" t="s">
        <v>132</v>
      </c>
      <c r="F1750" t="s">
        <v>5307</v>
      </c>
      <c r="G1750" t="s">
        <v>148</v>
      </c>
      <c r="H1750" t="s">
        <v>135</v>
      </c>
      <c r="I1750" t="s">
        <v>136</v>
      </c>
      <c r="J1750" t="s">
        <v>137</v>
      </c>
      <c r="K1750" t="s">
        <v>138</v>
      </c>
      <c r="L1750" t="s">
        <v>5308</v>
      </c>
      <c r="M1750" t="s">
        <v>5309</v>
      </c>
      <c r="N1750">
        <v>2.2977777769999999</v>
      </c>
      <c r="O1750">
        <v>0</v>
      </c>
      <c r="P1750">
        <v>1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3.5278852882777778E-4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3.5278852882777778E-4</v>
      </c>
    </row>
    <row r="1751" spans="1:31" x14ac:dyDescent="0.25">
      <c r="A1751">
        <v>2232468</v>
      </c>
      <c r="B1751">
        <v>1</v>
      </c>
      <c r="C1751" t="s">
        <v>81</v>
      </c>
      <c r="D1751" t="s">
        <v>112</v>
      </c>
      <c r="E1751" t="s">
        <v>132</v>
      </c>
      <c r="F1751" t="s">
        <v>5310</v>
      </c>
      <c r="G1751" t="s">
        <v>148</v>
      </c>
      <c r="H1751" t="s">
        <v>135</v>
      </c>
      <c r="I1751" t="s">
        <v>136</v>
      </c>
      <c r="J1751" t="s">
        <v>137</v>
      </c>
      <c r="K1751" t="s">
        <v>138</v>
      </c>
      <c r="L1751" t="s">
        <v>5311</v>
      </c>
      <c r="M1751" t="s">
        <v>5312</v>
      </c>
      <c r="N1751">
        <v>0.76472222199999995</v>
      </c>
      <c r="O1751">
        <v>0</v>
      </c>
      <c r="P1751">
        <v>7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3.4403553520840005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3.4403553520840005</v>
      </c>
    </row>
    <row r="1752" spans="1:31" x14ac:dyDescent="0.25">
      <c r="A1752">
        <v>2232236</v>
      </c>
      <c r="B1752">
        <v>1</v>
      </c>
      <c r="C1752" t="s">
        <v>80</v>
      </c>
      <c r="D1752" t="s">
        <v>93</v>
      </c>
      <c r="E1752" t="s">
        <v>194</v>
      </c>
      <c r="F1752" t="s">
        <v>5313</v>
      </c>
      <c r="G1752" t="s">
        <v>179</v>
      </c>
      <c r="H1752" t="s">
        <v>135</v>
      </c>
      <c r="I1752" t="s">
        <v>136</v>
      </c>
      <c r="J1752" t="s">
        <v>137</v>
      </c>
      <c r="K1752" t="s">
        <v>138</v>
      </c>
      <c r="L1752" t="s">
        <v>5314</v>
      </c>
      <c r="M1752" t="s">
        <v>5315</v>
      </c>
      <c r="N1752">
        <v>0.91833333299999997</v>
      </c>
      <c r="O1752">
        <v>0</v>
      </c>
      <c r="P1752">
        <v>0</v>
      </c>
      <c r="Q1752">
        <v>0</v>
      </c>
      <c r="R1752">
        <v>3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3.3333192346509999</v>
      </c>
      <c r="AA1752">
        <v>0</v>
      </c>
      <c r="AB1752">
        <v>0</v>
      </c>
      <c r="AC1752">
        <v>0</v>
      </c>
      <c r="AD1752">
        <v>0</v>
      </c>
      <c r="AE1752">
        <v>3.3333192346509999</v>
      </c>
    </row>
    <row r="1753" spans="1:31" x14ac:dyDescent="0.25">
      <c r="A1753">
        <v>2232531</v>
      </c>
      <c r="B1753">
        <v>1</v>
      </c>
      <c r="C1753" t="s">
        <v>80</v>
      </c>
      <c r="D1753" t="s">
        <v>83</v>
      </c>
      <c r="E1753" t="s">
        <v>194</v>
      </c>
      <c r="F1753" t="s">
        <v>1887</v>
      </c>
      <c r="G1753" t="s">
        <v>179</v>
      </c>
      <c r="H1753" t="s">
        <v>135</v>
      </c>
      <c r="I1753" t="s">
        <v>136</v>
      </c>
      <c r="J1753" t="s">
        <v>137</v>
      </c>
      <c r="K1753" t="s">
        <v>138</v>
      </c>
      <c r="L1753" t="s">
        <v>5316</v>
      </c>
      <c r="M1753" t="s">
        <v>5317</v>
      </c>
      <c r="N1753">
        <v>1.2513888879999999</v>
      </c>
      <c r="O1753">
        <v>0</v>
      </c>
      <c r="P1753">
        <v>130</v>
      </c>
      <c r="Q1753">
        <v>0</v>
      </c>
      <c r="R1753">
        <v>0</v>
      </c>
      <c r="S1753">
        <v>0</v>
      </c>
      <c r="T1753">
        <v>16</v>
      </c>
      <c r="U1753">
        <v>0</v>
      </c>
      <c r="V1753">
        <v>0</v>
      </c>
      <c r="W1753">
        <v>0</v>
      </c>
      <c r="X1753">
        <v>85.453239939239225</v>
      </c>
      <c r="Y1753">
        <v>0</v>
      </c>
      <c r="Z1753">
        <v>0</v>
      </c>
      <c r="AA1753">
        <v>0</v>
      </c>
      <c r="AB1753">
        <v>8.6864159496138651</v>
      </c>
      <c r="AC1753">
        <v>0</v>
      </c>
      <c r="AD1753">
        <v>0</v>
      </c>
      <c r="AE1753">
        <v>94.139655888853085</v>
      </c>
    </row>
    <row r="1754" spans="1:31" x14ac:dyDescent="0.25">
      <c r="A1754">
        <v>2232382</v>
      </c>
      <c r="B1754">
        <v>1</v>
      </c>
      <c r="C1754" t="s">
        <v>80</v>
      </c>
      <c r="D1754" t="s">
        <v>88</v>
      </c>
      <c r="E1754" t="s">
        <v>177</v>
      </c>
      <c r="F1754" t="s">
        <v>5318</v>
      </c>
      <c r="G1754" t="s">
        <v>235</v>
      </c>
      <c r="H1754" t="s">
        <v>135</v>
      </c>
      <c r="I1754" t="s">
        <v>136</v>
      </c>
      <c r="J1754" t="s">
        <v>137</v>
      </c>
      <c r="K1754" t="s">
        <v>138</v>
      </c>
      <c r="L1754" t="s">
        <v>5319</v>
      </c>
      <c r="M1754" t="s">
        <v>5320</v>
      </c>
      <c r="N1754">
        <v>7.4866666659999996</v>
      </c>
      <c r="O1754">
        <v>0</v>
      </c>
      <c r="P1754">
        <v>39</v>
      </c>
      <c r="Q1754">
        <v>0</v>
      </c>
      <c r="R1754">
        <v>0</v>
      </c>
      <c r="S1754">
        <v>0</v>
      </c>
      <c r="T1754">
        <v>1</v>
      </c>
      <c r="U1754">
        <v>0</v>
      </c>
      <c r="V1754">
        <v>0</v>
      </c>
      <c r="W1754">
        <v>0</v>
      </c>
      <c r="X1754">
        <v>82.691327614955583</v>
      </c>
      <c r="Y1754">
        <v>0</v>
      </c>
      <c r="Z1754">
        <v>0</v>
      </c>
      <c r="AA1754">
        <v>0</v>
      </c>
      <c r="AB1754">
        <v>2.2168279517268892</v>
      </c>
      <c r="AC1754">
        <v>0</v>
      </c>
      <c r="AD1754">
        <v>0</v>
      </c>
      <c r="AE1754">
        <v>84.908155566682467</v>
      </c>
    </row>
    <row r="1755" spans="1:31" x14ac:dyDescent="0.25">
      <c r="A1755">
        <v>2232528</v>
      </c>
      <c r="B1755">
        <v>1</v>
      </c>
      <c r="C1755" t="s">
        <v>80</v>
      </c>
      <c r="D1755" t="s">
        <v>97</v>
      </c>
      <c r="E1755" t="s">
        <v>132</v>
      </c>
      <c r="F1755" t="s">
        <v>5321</v>
      </c>
      <c r="G1755" t="s">
        <v>191</v>
      </c>
      <c r="H1755" t="s">
        <v>135</v>
      </c>
      <c r="I1755" t="s">
        <v>136</v>
      </c>
      <c r="J1755" t="s">
        <v>137</v>
      </c>
      <c r="K1755" t="s">
        <v>138</v>
      </c>
      <c r="L1755" t="s">
        <v>5322</v>
      </c>
      <c r="M1755" t="s">
        <v>5323</v>
      </c>
      <c r="N1755">
        <v>2.7263888879999998</v>
      </c>
      <c r="O1755">
        <v>0</v>
      </c>
      <c r="P1755">
        <v>1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2.6302580556699997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2.6302580556699997</v>
      </c>
    </row>
    <row r="1756" spans="1:31" x14ac:dyDescent="0.25">
      <c r="A1756">
        <v>2232505</v>
      </c>
      <c r="B1756">
        <v>1</v>
      </c>
      <c r="C1756" t="s">
        <v>81</v>
      </c>
      <c r="D1756" t="s">
        <v>116</v>
      </c>
      <c r="E1756" t="s">
        <v>194</v>
      </c>
      <c r="F1756" t="s">
        <v>2802</v>
      </c>
      <c r="G1756" t="s">
        <v>179</v>
      </c>
      <c r="H1756" t="s">
        <v>135</v>
      </c>
      <c r="I1756" t="s">
        <v>136</v>
      </c>
      <c r="J1756" t="s">
        <v>137</v>
      </c>
      <c r="K1756" t="s">
        <v>138</v>
      </c>
      <c r="L1756" t="s">
        <v>5324</v>
      </c>
      <c r="M1756" t="s">
        <v>5325</v>
      </c>
      <c r="N1756">
        <v>2.017222222</v>
      </c>
      <c r="O1756">
        <v>0</v>
      </c>
      <c r="P1756">
        <v>50</v>
      </c>
      <c r="Q1756">
        <v>0</v>
      </c>
      <c r="R1756">
        <v>0</v>
      </c>
      <c r="S1756">
        <v>0</v>
      </c>
      <c r="T1756">
        <v>3</v>
      </c>
      <c r="U1756">
        <v>0</v>
      </c>
      <c r="V1756">
        <v>0</v>
      </c>
      <c r="W1756">
        <v>0</v>
      </c>
      <c r="X1756">
        <v>7.4317809153325296</v>
      </c>
      <c r="Y1756">
        <v>0</v>
      </c>
      <c r="Z1756">
        <v>0</v>
      </c>
      <c r="AA1756">
        <v>0</v>
      </c>
      <c r="AB1756">
        <v>1.8639716020450232</v>
      </c>
      <c r="AC1756">
        <v>0</v>
      </c>
      <c r="AD1756">
        <v>0</v>
      </c>
      <c r="AE1756">
        <v>9.2957525173775526</v>
      </c>
    </row>
    <row r="1757" spans="1:31" x14ac:dyDescent="0.25">
      <c r="A1757">
        <v>2232150</v>
      </c>
      <c r="B1757">
        <v>1</v>
      </c>
      <c r="C1757" t="s">
        <v>80</v>
      </c>
      <c r="D1757" t="s">
        <v>90</v>
      </c>
      <c r="E1757" t="s">
        <v>141</v>
      </c>
      <c r="F1757" t="s">
        <v>5326</v>
      </c>
      <c r="G1757" t="s">
        <v>187</v>
      </c>
      <c r="H1757" t="s">
        <v>135</v>
      </c>
      <c r="I1757" t="s">
        <v>136</v>
      </c>
      <c r="J1757" t="s">
        <v>137</v>
      </c>
      <c r="K1757" t="s">
        <v>138</v>
      </c>
      <c r="L1757" t="s">
        <v>5327</v>
      </c>
      <c r="M1757" t="s">
        <v>5328</v>
      </c>
      <c r="N1757">
        <v>1.7655555549999999</v>
      </c>
      <c r="O1757">
        <v>0</v>
      </c>
      <c r="P1757">
        <v>404</v>
      </c>
      <c r="Q1757">
        <v>0</v>
      </c>
      <c r="R1757">
        <v>0</v>
      </c>
      <c r="S1757">
        <v>0</v>
      </c>
      <c r="T1757">
        <v>64</v>
      </c>
      <c r="U1757">
        <v>0</v>
      </c>
      <c r="V1757">
        <v>0</v>
      </c>
      <c r="W1757">
        <v>0</v>
      </c>
      <c r="X1757">
        <v>253.91699140451237</v>
      </c>
      <c r="Y1757">
        <v>0</v>
      </c>
      <c r="Z1757">
        <v>0</v>
      </c>
      <c r="AA1757">
        <v>0</v>
      </c>
      <c r="AB1757">
        <v>67.342059007573667</v>
      </c>
      <c r="AC1757">
        <v>0</v>
      </c>
      <c r="AD1757">
        <v>0</v>
      </c>
      <c r="AE1757">
        <v>321.25905041208603</v>
      </c>
    </row>
    <row r="1758" spans="1:31" x14ac:dyDescent="0.25">
      <c r="A1758">
        <v>2231984</v>
      </c>
      <c r="B1758">
        <v>1</v>
      </c>
      <c r="C1758" t="s">
        <v>80</v>
      </c>
      <c r="D1758" t="s">
        <v>88</v>
      </c>
      <c r="E1758" t="s">
        <v>132</v>
      </c>
      <c r="F1758" t="s">
        <v>5329</v>
      </c>
      <c r="G1758" t="s">
        <v>170</v>
      </c>
      <c r="H1758" t="s">
        <v>135</v>
      </c>
      <c r="I1758" t="s">
        <v>136</v>
      </c>
      <c r="J1758" t="s">
        <v>137</v>
      </c>
      <c r="K1758" t="s">
        <v>138</v>
      </c>
      <c r="L1758" t="s">
        <v>5330</v>
      </c>
      <c r="M1758" t="s">
        <v>5331</v>
      </c>
      <c r="N1758">
        <v>1.3805555549999999</v>
      </c>
      <c r="O1758">
        <v>0</v>
      </c>
      <c r="P1758">
        <v>0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1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8.4070975414658538</v>
      </c>
      <c r="AE1758">
        <v>8.4070975414658538</v>
      </c>
    </row>
    <row r="1759" spans="1:31" x14ac:dyDescent="0.25">
      <c r="A1759">
        <v>2232385</v>
      </c>
      <c r="B1759">
        <v>1</v>
      </c>
      <c r="C1759" t="s">
        <v>80</v>
      </c>
      <c r="D1759" t="s">
        <v>84</v>
      </c>
      <c r="E1759" t="s">
        <v>132</v>
      </c>
      <c r="F1759" t="s">
        <v>5332</v>
      </c>
      <c r="G1759" t="s">
        <v>148</v>
      </c>
      <c r="H1759" t="s">
        <v>135</v>
      </c>
      <c r="I1759" t="s">
        <v>136</v>
      </c>
      <c r="J1759" t="s">
        <v>137</v>
      </c>
      <c r="K1759" t="s">
        <v>138</v>
      </c>
      <c r="L1759" t="s">
        <v>5333</v>
      </c>
      <c r="M1759" t="s">
        <v>5334</v>
      </c>
      <c r="N1759">
        <v>3.2508333330000001</v>
      </c>
      <c r="O1759">
        <v>0</v>
      </c>
      <c r="P1759">
        <v>0</v>
      </c>
      <c r="Q1759">
        <v>0</v>
      </c>
      <c r="R1759">
        <v>0</v>
      </c>
      <c r="S1759">
        <v>0</v>
      </c>
      <c r="T1759">
        <v>2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0.14293675735875666</v>
      </c>
      <c r="AC1759">
        <v>0</v>
      </c>
      <c r="AD1759">
        <v>0</v>
      </c>
      <c r="AE1759">
        <v>0.14293675735875666</v>
      </c>
    </row>
    <row r="1760" spans="1:31" x14ac:dyDescent="0.25">
      <c r="A1760">
        <v>2232362</v>
      </c>
      <c r="B1760">
        <v>1</v>
      </c>
      <c r="C1760" t="s">
        <v>80</v>
      </c>
      <c r="D1760" t="s">
        <v>88</v>
      </c>
      <c r="E1760" t="s">
        <v>132</v>
      </c>
      <c r="F1760" t="s">
        <v>5335</v>
      </c>
      <c r="G1760" t="s">
        <v>148</v>
      </c>
      <c r="H1760" t="s">
        <v>135</v>
      </c>
      <c r="I1760" t="s">
        <v>136</v>
      </c>
      <c r="J1760" t="s">
        <v>137</v>
      </c>
      <c r="K1760" t="s">
        <v>138</v>
      </c>
      <c r="L1760" t="s">
        <v>5336</v>
      </c>
      <c r="M1760" t="s">
        <v>5337</v>
      </c>
      <c r="N1760">
        <v>4.8436111110000004</v>
      </c>
      <c r="O1760">
        <v>0</v>
      </c>
      <c r="P1760">
        <v>1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1.3490436462121269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1.3490436462121269</v>
      </c>
    </row>
    <row r="1761" spans="1:31" x14ac:dyDescent="0.25">
      <c r="A1761">
        <v>2232027</v>
      </c>
      <c r="B1761">
        <v>1</v>
      </c>
      <c r="C1761" t="s">
        <v>80</v>
      </c>
      <c r="D1761" t="s">
        <v>107</v>
      </c>
      <c r="E1761" t="s">
        <v>132</v>
      </c>
      <c r="F1761" t="s">
        <v>5338</v>
      </c>
      <c r="G1761" t="s">
        <v>170</v>
      </c>
      <c r="H1761" t="s">
        <v>135</v>
      </c>
      <c r="I1761" t="s">
        <v>136</v>
      </c>
      <c r="J1761" t="s">
        <v>137</v>
      </c>
      <c r="K1761" t="s">
        <v>138</v>
      </c>
      <c r="L1761" t="s">
        <v>5339</v>
      </c>
      <c r="M1761" t="s">
        <v>5340</v>
      </c>
      <c r="N1761">
        <v>0.80333333299999998</v>
      </c>
      <c r="O1761">
        <v>0</v>
      </c>
      <c r="P1761">
        <v>0</v>
      </c>
      <c r="Q1761">
        <v>0</v>
      </c>
      <c r="R1761">
        <v>0</v>
      </c>
      <c r="S1761">
        <v>0</v>
      </c>
      <c r="T1761">
        <v>1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0.38307578731725339</v>
      </c>
      <c r="AC1761">
        <v>0</v>
      </c>
      <c r="AD1761">
        <v>0</v>
      </c>
      <c r="AE1761">
        <v>0.38307578731725339</v>
      </c>
    </row>
    <row r="1762" spans="1:31" x14ac:dyDescent="0.25">
      <c r="A1762">
        <v>2232050</v>
      </c>
      <c r="B1762">
        <v>1</v>
      </c>
      <c r="C1762" t="s">
        <v>80</v>
      </c>
      <c r="D1762" t="s">
        <v>103</v>
      </c>
      <c r="E1762" t="s">
        <v>161</v>
      </c>
      <c r="F1762" t="s">
        <v>5341</v>
      </c>
      <c r="G1762" t="s">
        <v>174</v>
      </c>
      <c r="H1762" t="s">
        <v>163</v>
      </c>
      <c r="I1762" t="s">
        <v>261</v>
      </c>
      <c r="J1762" t="s">
        <v>137</v>
      </c>
      <c r="K1762" t="s">
        <v>138</v>
      </c>
      <c r="L1762" t="s">
        <v>5342</v>
      </c>
      <c r="M1762" t="s">
        <v>5343</v>
      </c>
      <c r="N1762">
        <v>3.1388887999999997E-2</v>
      </c>
      <c r="O1762">
        <v>19</v>
      </c>
      <c r="P1762">
        <v>2394</v>
      </c>
      <c r="Q1762">
        <v>33</v>
      </c>
      <c r="R1762">
        <v>189</v>
      </c>
      <c r="S1762">
        <v>54</v>
      </c>
      <c r="T1762">
        <v>623</v>
      </c>
      <c r="U1762">
        <v>7</v>
      </c>
      <c r="V1762">
        <v>1</v>
      </c>
      <c r="W1762">
        <v>0.60546898122209347</v>
      </c>
      <c r="X1762">
        <v>16.980470827652034</v>
      </c>
      <c r="Y1762">
        <v>4.3728241986829408</v>
      </c>
      <c r="Z1762">
        <v>1.6501372035745896</v>
      </c>
      <c r="AA1762">
        <v>8.4340860743353794</v>
      </c>
      <c r="AB1762">
        <v>13.180917975782018</v>
      </c>
      <c r="AC1762">
        <v>23.119069236798634</v>
      </c>
      <c r="AD1762">
        <v>0.70724989468777777</v>
      </c>
      <c r="AE1762">
        <v>69.050224392735458</v>
      </c>
    </row>
    <row r="1763" spans="1:31" x14ac:dyDescent="0.25">
      <c r="A1763">
        <v>2232156</v>
      </c>
      <c r="B1763">
        <v>1</v>
      </c>
      <c r="C1763" t="s">
        <v>80</v>
      </c>
      <c r="D1763" t="s">
        <v>88</v>
      </c>
      <c r="E1763" t="s">
        <v>182</v>
      </c>
      <c r="F1763" t="s">
        <v>5344</v>
      </c>
      <c r="G1763" t="s">
        <v>143</v>
      </c>
      <c r="H1763" t="s">
        <v>163</v>
      </c>
      <c r="I1763" t="s">
        <v>136</v>
      </c>
      <c r="J1763" t="s">
        <v>137</v>
      </c>
      <c r="K1763" t="s">
        <v>144</v>
      </c>
      <c r="L1763" t="s">
        <v>5345</v>
      </c>
      <c r="M1763" t="s">
        <v>5346</v>
      </c>
      <c r="N1763">
        <v>1.2432341659999999</v>
      </c>
      <c r="O1763">
        <v>0</v>
      </c>
      <c r="P1763">
        <v>33</v>
      </c>
      <c r="Q1763">
        <v>0</v>
      </c>
      <c r="R1763">
        <v>0</v>
      </c>
      <c r="S1763">
        <v>0</v>
      </c>
      <c r="T1763">
        <v>4</v>
      </c>
      <c r="U1763">
        <v>0</v>
      </c>
      <c r="V1763">
        <v>0</v>
      </c>
      <c r="W1763">
        <v>0</v>
      </c>
      <c r="X1763">
        <v>17.756003614471744</v>
      </c>
      <c r="Y1763">
        <v>0</v>
      </c>
      <c r="Z1763">
        <v>0</v>
      </c>
      <c r="AA1763">
        <v>0</v>
      </c>
      <c r="AB1763">
        <v>9.2900635254270014</v>
      </c>
      <c r="AC1763">
        <v>0</v>
      </c>
      <c r="AD1763">
        <v>0</v>
      </c>
      <c r="AE1763">
        <v>27.046067139898746</v>
      </c>
    </row>
    <row r="1764" spans="1:31" x14ac:dyDescent="0.25">
      <c r="A1764">
        <v>2232213</v>
      </c>
      <c r="B1764">
        <v>1</v>
      </c>
      <c r="C1764" t="s">
        <v>80</v>
      </c>
      <c r="D1764" t="s">
        <v>94</v>
      </c>
      <c r="E1764" t="s">
        <v>132</v>
      </c>
      <c r="F1764" t="s">
        <v>5347</v>
      </c>
      <c r="G1764" t="s">
        <v>148</v>
      </c>
      <c r="H1764" t="s">
        <v>135</v>
      </c>
      <c r="I1764" t="s">
        <v>136</v>
      </c>
      <c r="J1764" t="s">
        <v>137</v>
      </c>
      <c r="K1764" t="s">
        <v>138</v>
      </c>
      <c r="L1764" t="s">
        <v>5348</v>
      </c>
      <c r="M1764" t="s">
        <v>5349</v>
      </c>
      <c r="N1764">
        <v>1.1216666660000001</v>
      </c>
      <c r="O1764">
        <v>0</v>
      </c>
      <c r="P1764">
        <v>0</v>
      </c>
      <c r="Q1764">
        <v>0</v>
      </c>
      <c r="R1764">
        <v>0</v>
      </c>
      <c r="S1764">
        <v>0</v>
      </c>
      <c r="T1764">
        <v>1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0.38140584996304</v>
      </c>
      <c r="AC1764">
        <v>0</v>
      </c>
      <c r="AD1764">
        <v>0</v>
      </c>
      <c r="AE1764">
        <v>0.38140584996304</v>
      </c>
    </row>
    <row r="1765" spans="1:31" x14ac:dyDescent="0.25">
      <c r="A1765">
        <v>2232299</v>
      </c>
      <c r="B1765">
        <v>1</v>
      </c>
      <c r="C1765" t="s">
        <v>81</v>
      </c>
      <c r="D1765" t="s">
        <v>114</v>
      </c>
      <c r="E1765" t="s">
        <v>161</v>
      </c>
      <c r="F1765" t="s">
        <v>5350</v>
      </c>
      <c r="G1765" t="s">
        <v>174</v>
      </c>
      <c r="H1765" t="s">
        <v>163</v>
      </c>
      <c r="I1765" t="s">
        <v>136</v>
      </c>
      <c r="J1765" t="s">
        <v>137</v>
      </c>
      <c r="K1765" t="s">
        <v>138</v>
      </c>
      <c r="L1765" t="s">
        <v>5351</v>
      </c>
      <c r="M1765" t="s">
        <v>5352</v>
      </c>
      <c r="N1765">
        <v>0.69555555499999999</v>
      </c>
      <c r="O1765">
        <v>0</v>
      </c>
      <c r="P1765">
        <v>249</v>
      </c>
      <c r="Q1765">
        <v>0</v>
      </c>
      <c r="R1765">
        <v>1</v>
      </c>
      <c r="S1765">
        <v>3</v>
      </c>
      <c r="T1765">
        <v>41</v>
      </c>
      <c r="U1765">
        <v>0</v>
      </c>
      <c r="V1765">
        <v>0</v>
      </c>
      <c r="W1765">
        <v>0</v>
      </c>
      <c r="X1765">
        <v>13.315900802413459</v>
      </c>
      <c r="Y1765">
        <v>0</v>
      </c>
      <c r="Z1765">
        <v>3.8545195916266663E-3</v>
      </c>
      <c r="AA1765">
        <v>3.2821350926269295</v>
      </c>
      <c r="AB1765">
        <v>5.9662176660202828</v>
      </c>
      <c r="AC1765">
        <v>0</v>
      </c>
      <c r="AD1765">
        <v>0</v>
      </c>
      <c r="AE1765">
        <v>22.568108080652301</v>
      </c>
    </row>
    <row r="1766" spans="1:31" x14ac:dyDescent="0.25">
      <c r="A1766">
        <v>2232548</v>
      </c>
      <c r="B1766">
        <v>1</v>
      </c>
      <c r="C1766" t="s">
        <v>80</v>
      </c>
      <c r="D1766" t="s">
        <v>103</v>
      </c>
      <c r="E1766" t="s">
        <v>132</v>
      </c>
      <c r="F1766" t="s">
        <v>5353</v>
      </c>
      <c r="G1766" t="s">
        <v>191</v>
      </c>
      <c r="H1766" t="s">
        <v>135</v>
      </c>
      <c r="I1766" t="s">
        <v>136</v>
      </c>
      <c r="J1766" t="s">
        <v>137</v>
      </c>
      <c r="K1766" t="s">
        <v>138</v>
      </c>
      <c r="L1766" t="s">
        <v>5354</v>
      </c>
      <c r="M1766" t="s">
        <v>5355</v>
      </c>
      <c r="N1766">
        <v>1.1044444440000001</v>
      </c>
      <c r="O1766">
        <v>0</v>
      </c>
      <c r="P1766">
        <v>1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1.19485429504E-3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1.19485429504E-3</v>
      </c>
    </row>
    <row r="1767" spans="1:31" x14ac:dyDescent="0.25">
      <c r="A1767">
        <v>2232405</v>
      </c>
      <c r="B1767">
        <v>1</v>
      </c>
      <c r="C1767" t="s">
        <v>80</v>
      </c>
      <c r="D1767" t="s">
        <v>110</v>
      </c>
      <c r="E1767" t="s">
        <v>132</v>
      </c>
      <c r="F1767" t="s">
        <v>5356</v>
      </c>
      <c r="G1767" t="s">
        <v>170</v>
      </c>
      <c r="H1767" t="s">
        <v>135</v>
      </c>
      <c r="I1767" t="s">
        <v>136</v>
      </c>
      <c r="J1767" t="s">
        <v>137</v>
      </c>
      <c r="K1767" t="s">
        <v>138</v>
      </c>
      <c r="L1767" t="s">
        <v>5357</v>
      </c>
      <c r="M1767" t="s">
        <v>5358</v>
      </c>
      <c r="N1767">
        <v>4.6277777770000004</v>
      </c>
      <c r="O1767">
        <v>0</v>
      </c>
      <c r="P1767">
        <v>16</v>
      </c>
      <c r="Q1767">
        <v>0</v>
      </c>
      <c r="R1767">
        <v>0</v>
      </c>
      <c r="S1767">
        <v>0</v>
      </c>
      <c r="T1767">
        <v>3</v>
      </c>
      <c r="U1767">
        <v>0</v>
      </c>
      <c r="V1767">
        <v>0</v>
      </c>
      <c r="W1767">
        <v>0</v>
      </c>
      <c r="X1767">
        <v>21.040802630877096</v>
      </c>
      <c r="Y1767">
        <v>0</v>
      </c>
      <c r="Z1767">
        <v>0</v>
      </c>
      <c r="AA1767">
        <v>0</v>
      </c>
      <c r="AB1767">
        <v>24.016413035211009</v>
      </c>
      <c r="AC1767">
        <v>0</v>
      </c>
      <c r="AD1767">
        <v>0</v>
      </c>
      <c r="AE1767">
        <v>45.057215666088105</v>
      </c>
    </row>
    <row r="1768" spans="1:31" x14ac:dyDescent="0.25">
      <c r="A1768">
        <v>2232185</v>
      </c>
      <c r="B1768">
        <v>1</v>
      </c>
      <c r="C1768" t="s">
        <v>80</v>
      </c>
      <c r="D1768" t="s">
        <v>83</v>
      </c>
      <c r="E1768" t="s">
        <v>132</v>
      </c>
      <c r="F1768" t="s">
        <v>5359</v>
      </c>
      <c r="G1768" t="s">
        <v>170</v>
      </c>
      <c r="H1768" t="s">
        <v>135</v>
      </c>
      <c r="I1768" t="s">
        <v>136</v>
      </c>
      <c r="J1768" t="s">
        <v>137</v>
      </c>
      <c r="K1768" t="s">
        <v>138</v>
      </c>
      <c r="L1768" t="s">
        <v>5360</v>
      </c>
      <c r="M1768" t="s">
        <v>5361</v>
      </c>
      <c r="N1768">
        <v>1.270277777</v>
      </c>
      <c r="O1768">
        <v>0</v>
      </c>
      <c r="P1768">
        <v>5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1.7053444778955866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1.7053444778955866</v>
      </c>
    </row>
    <row r="1769" spans="1:31" x14ac:dyDescent="0.25">
      <c r="A1769">
        <v>2232139</v>
      </c>
      <c r="B1769">
        <v>1</v>
      </c>
      <c r="C1769" t="s">
        <v>81</v>
      </c>
      <c r="D1769" t="s">
        <v>123</v>
      </c>
      <c r="E1769" t="s">
        <v>182</v>
      </c>
      <c r="F1769" t="s">
        <v>5110</v>
      </c>
      <c r="G1769" t="s">
        <v>196</v>
      </c>
      <c r="H1769" t="s">
        <v>163</v>
      </c>
      <c r="I1769" t="s">
        <v>136</v>
      </c>
      <c r="J1769" t="s">
        <v>137</v>
      </c>
      <c r="K1769" t="s">
        <v>144</v>
      </c>
      <c r="L1769" t="s">
        <v>5362</v>
      </c>
      <c r="M1769" t="s">
        <v>5363</v>
      </c>
      <c r="N1769">
        <v>0.94579444400000001</v>
      </c>
      <c r="O1769">
        <v>0</v>
      </c>
      <c r="P1769">
        <v>15</v>
      </c>
      <c r="Q1769">
        <v>0</v>
      </c>
      <c r="R1769">
        <v>1</v>
      </c>
      <c r="S1769">
        <v>0</v>
      </c>
      <c r="T1769">
        <v>23</v>
      </c>
      <c r="U1769">
        <v>0</v>
      </c>
      <c r="V1769">
        <v>0</v>
      </c>
      <c r="W1769">
        <v>0</v>
      </c>
      <c r="X1769">
        <v>2.9745746976759415</v>
      </c>
      <c r="Y1769">
        <v>0</v>
      </c>
      <c r="Z1769">
        <v>0</v>
      </c>
      <c r="AA1769">
        <v>0</v>
      </c>
      <c r="AB1769">
        <v>31.516580083781566</v>
      </c>
      <c r="AC1769">
        <v>0</v>
      </c>
      <c r="AD1769">
        <v>0</v>
      </c>
      <c r="AE1769">
        <v>34.49115478145751</v>
      </c>
    </row>
    <row r="1770" spans="1:31" x14ac:dyDescent="0.25">
      <c r="A1770">
        <v>2232448</v>
      </c>
      <c r="B1770">
        <v>1</v>
      </c>
      <c r="C1770" t="s">
        <v>81</v>
      </c>
      <c r="D1770" t="s">
        <v>119</v>
      </c>
      <c r="E1770" t="s">
        <v>194</v>
      </c>
      <c r="F1770" t="s">
        <v>3766</v>
      </c>
      <c r="G1770" t="s">
        <v>390</v>
      </c>
      <c r="H1770" t="s">
        <v>135</v>
      </c>
      <c r="I1770" t="s">
        <v>136</v>
      </c>
      <c r="J1770" t="s">
        <v>137</v>
      </c>
      <c r="K1770" t="s">
        <v>138</v>
      </c>
      <c r="L1770" t="s">
        <v>5364</v>
      </c>
      <c r="M1770" t="s">
        <v>5365</v>
      </c>
      <c r="N1770">
        <v>1.734722222</v>
      </c>
      <c r="O1770">
        <v>0</v>
      </c>
      <c r="P1770">
        <v>2</v>
      </c>
      <c r="Q1770">
        <v>0</v>
      </c>
      <c r="R1770">
        <v>5</v>
      </c>
      <c r="S1770">
        <v>0</v>
      </c>
      <c r="T1770">
        <v>1</v>
      </c>
      <c r="U1770">
        <v>0</v>
      </c>
      <c r="V1770">
        <v>0</v>
      </c>
      <c r="W1770">
        <v>0</v>
      </c>
      <c r="X1770">
        <v>0.72072564308303999</v>
      </c>
      <c r="Y1770">
        <v>0</v>
      </c>
      <c r="Z1770">
        <v>0.18396554059780559</v>
      </c>
      <c r="AA1770">
        <v>0</v>
      </c>
      <c r="AB1770">
        <v>2.1333366573439303</v>
      </c>
      <c r="AC1770">
        <v>0</v>
      </c>
      <c r="AD1770">
        <v>0</v>
      </c>
      <c r="AE1770">
        <v>3.0380278410247756</v>
      </c>
    </row>
    <row r="1771" spans="1:31" x14ac:dyDescent="0.25">
      <c r="A1771">
        <v>2232371</v>
      </c>
      <c r="B1771">
        <v>1</v>
      </c>
      <c r="C1771" t="s">
        <v>80</v>
      </c>
      <c r="D1771" t="s">
        <v>82</v>
      </c>
      <c r="E1771" t="s">
        <v>132</v>
      </c>
      <c r="F1771" t="s">
        <v>5366</v>
      </c>
      <c r="G1771" t="s">
        <v>191</v>
      </c>
      <c r="H1771" t="s">
        <v>135</v>
      </c>
      <c r="I1771" t="s">
        <v>136</v>
      </c>
      <c r="J1771" t="s">
        <v>137</v>
      </c>
      <c r="K1771" t="s">
        <v>138</v>
      </c>
      <c r="L1771" t="s">
        <v>5367</v>
      </c>
      <c r="M1771" t="s">
        <v>5368</v>
      </c>
      <c r="N1771">
        <v>1.3094444439999999</v>
      </c>
      <c r="O1771">
        <v>0</v>
      </c>
      <c r="P1771">
        <v>0</v>
      </c>
      <c r="Q1771">
        <v>0</v>
      </c>
      <c r="R1771">
        <v>0</v>
      </c>
      <c r="S1771">
        <v>0</v>
      </c>
      <c r="T1771">
        <v>1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2.05634580767E-2</v>
      </c>
      <c r="AC1771">
        <v>0</v>
      </c>
      <c r="AD1771">
        <v>0</v>
      </c>
      <c r="AE1771">
        <v>2.05634580767E-2</v>
      </c>
    </row>
    <row r="1772" spans="1:31" x14ac:dyDescent="0.25">
      <c r="A1772">
        <v>2231930</v>
      </c>
      <c r="B1772">
        <v>1</v>
      </c>
      <c r="C1772" t="s">
        <v>80</v>
      </c>
      <c r="D1772" t="s">
        <v>83</v>
      </c>
      <c r="E1772" t="s">
        <v>182</v>
      </c>
      <c r="F1772" t="s">
        <v>4874</v>
      </c>
      <c r="G1772" t="s">
        <v>174</v>
      </c>
      <c r="H1772" t="s">
        <v>163</v>
      </c>
      <c r="I1772" t="s">
        <v>136</v>
      </c>
      <c r="J1772" t="s">
        <v>137</v>
      </c>
      <c r="K1772" t="s">
        <v>138</v>
      </c>
      <c r="L1772" t="s">
        <v>5369</v>
      </c>
      <c r="M1772" t="s">
        <v>5370</v>
      </c>
      <c r="N1772">
        <v>0.30472222199999999</v>
      </c>
      <c r="O1772">
        <v>0</v>
      </c>
      <c r="P1772">
        <v>160</v>
      </c>
      <c r="Q1772">
        <v>0</v>
      </c>
      <c r="R1772">
        <v>0</v>
      </c>
      <c r="S1772">
        <v>3</v>
      </c>
      <c r="T1772">
        <v>52</v>
      </c>
      <c r="U1772">
        <v>1</v>
      </c>
      <c r="V1772">
        <v>1</v>
      </c>
      <c r="W1772">
        <v>0</v>
      </c>
      <c r="X1772">
        <v>22.727880985605562</v>
      </c>
      <c r="Y1772">
        <v>0</v>
      </c>
      <c r="Z1772">
        <v>0</v>
      </c>
      <c r="AA1772">
        <v>0.94839097235654168</v>
      </c>
      <c r="AB1772">
        <v>13.956930644366114</v>
      </c>
      <c r="AC1772">
        <v>22.717602508117782</v>
      </c>
      <c r="AD1772">
        <v>4.4531699272585783</v>
      </c>
      <c r="AE1772">
        <v>64.803975037704589</v>
      </c>
    </row>
    <row r="1773" spans="1:31" x14ac:dyDescent="0.25">
      <c r="A1773">
        <v>2232285</v>
      </c>
      <c r="B1773">
        <v>1</v>
      </c>
      <c r="C1773" t="s">
        <v>80</v>
      </c>
      <c r="D1773" t="s">
        <v>83</v>
      </c>
      <c r="E1773" t="s">
        <v>132</v>
      </c>
      <c r="F1773" t="s">
        <v>5050</v>
      </c>
      <c r="G1773" t="s">
        <v>170</v>
      </c>
      <c r="H1773" t="s">
        <v>135</v>
      </c>
      <c r="I1773" t="s">
        <v>136</v>
      </c>
      <c r="J1773" t="s">
        <v>137</v>
      </c>
      <c r="K1773" t="s">
        <v>138</v>
      </c>
      <c r="L1773" t="s">
        <v>5371</v>
      </c>
      <c r="M1773" t="s">
        <v>5372</v>
      </c>
      <c r="N1773">
        <v>7.1452777770000004</v>
      </c>
      <c r="O1773">
        <v>0</v>
      </c>
      <c r="P1773">
        <v>0</v>
      </c>
      <c r="Q1773">
        <v>0</v>
      </c>
      <c r="R1773">
        <v>0</v>
      </c>
      <c r="S1773">
        <v>0</v>
      </c>
      <c r="T1773">
        <v>16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154.80414058699017</v>
      </c>
      <c r="AC1773">
        <v>0</v>
      </c>
      <c r="AD1773">
        <v>0</v>
      </c>
      <c r="AE1773">
        <v>154.80414058699017</v>
      </c>
    </row>
    <row r="1774" spans="1:31" x14ac:dyDescent="0.25">
      <c r="A1774">
        <v>2232225</v>
      </c>
      <c r="B1774">
        <v>1</v>
      </c>
      <c r="C1774" t="s">
        <v>80</v>
      </c>
      <c r="D1774" t="s">
        <v>96</v>
      </c>
      <c r="E1774" t="s">
        <v>132</v>
      </c>
      <c r="F1774" t="s">
        <v>5373</v>
      </c>
      <c r="G1774" t="s">
        <v>170</v>
      </c>
      <c r="H1774" t="s">
        <v>135</v>
      </c>
      <c r="I1774" t="s">
        <v>136</v>
      </c>
      <c r="J1774" t="s">
        <v>137</v>
      </c>
      <c r="K1774" t="s">
        <v>138</v>
      </c>
      <c r="L1774" t="s">
        <v>5374</v>
      </c>
      <c r="M1774" t="s">
        <v>5375</v>
      </c>
      <c r="N1774">
        <v>6.1497222220000003</v>
      </c>
      <c r="O1774">
        <v>0</v>
      </c>
      <c r="P1774">
        <v>0</v>
      </c>
      <c r="Q1774">
        <v>0</v>
      </c>
      <c r="R1774">
        <v>0</v>
      </c>
      <c r="S1774">
        <v>0</v>
      </c>
      <c r="T1774">
        <v>1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12.584694021478192</v>
      </c>
      <c r="AC1774">
        <v>0</v>
      </c>
      <c r="AD1774">
        <v>0</v>
      </c>
      <c r="AE1774">
        <v>12.584694021478192</v>
      </c>
    </row>
    <row r="1775" spans="1:31" x14ac:dyDescent="0.25">
      <c r="A1775">
        <v>2232033</v>
      </c>
      <c r="B1775">
        <v>1</v>
      </c>
      <c r="C1775" t="s">
        <v>80</v>
      </c>
      <c r="D1775" t="s">
        <v>93</v>
      </c>
      <c r="E1775" t="s">
        <v>141</v>
      </c>
      <c r="F1775" t="s">
        <v>5376</v>
      </c>
      <c r="G1775" t="s">
        <v>143</v>
      </c>
      <c r="H1775" t="s">
        <v>135</v>
      </c>
      <c r="I1775" t="s">
        <v>136</v>
      </c>
      <c r="J1775" t="s">
        <v>137</v>
      </c>
      <c r="K1775" t="s">
        <v>144</v>
      </c>
      <c r="L1775" t="s">
        <v>5377</v>
      </c>
      <c r="M1775" t="s">
        <v>5378</v>
      </c>
      <c r="N1775">
        <v>8.2757258329999992</v>
      </c>
      <c r="O1775">
        <v>0</v>
      </c>
      <c r="P1775">
        <v>176</v>
      </c>
      <c r="Q1775">
        <v>0</v>
      </c>
      <c r="R1775">
        <v>10</v>
      </c>
      <c r="S1775">
        <v>0</v>
      </c>
      <c r="T1775">
        <v>7</v>
      </c>
      <c r="U1775">
        <v>0</v>
      </c>
      <c r="V1775">
        <v>0</v>
      </c>
      <c r="W1775">
        <v>0</v>
      </c>
      <c r="X1775">
        <v>337.48925105518083</v>
      </c>
      <c r="Y1775">
        <v>0</v>
      </c>
      <c r="Z1775">
        <v>29.911865435477694</v>
      </c>
      <c r="AA1775">
        <v>0</v>
      </c>
      <c r="AB1775">
        <v>55.76055824655851</v>
      </c>
      <c r="AC1775">
        <v>0</v>
      </c>
      <c r="AD1775">
        <v>0</v>
      </c>
      <c r="AE1775">
        <v>423.16167473721703</v>
      </c>
    </row>
    <row r="1776" spans="1:31" x14ac:dyDescent="0.25">
      <c r="A1776">
        <v>2232580</v>
      </c>
      <c r="B1776">
        <v>1</v>
      </c>
      <c r="C1776" t="s">
        <v>80</v>
      </c>
      <c r="D1776" t="s">
        <v>96</v>
      </c>
      <c r="E1776" t="s">
        <v>132</v>
      </c>
      <c r="F1776" t="s">
        <v>5379</v>
      </c>
      <c r="G1776" t="s">
        <v>148</v>
      </c>
      <c r="H1776" t="s">
        <v>135</v>
      </c>
      <c r="I1776" t="s">
        <v>136</v>
      </c>
      <c r="J1776" t="s">
        <v>137</v>
      </c>
      <c r="K1776" t="s">
        <v>138</v>
      </c>
      <c r="L1776" t="s">
        <v>5380</v>
      </c>
      <c r="M1776" t="s">
        <v>5381</v>
      </c>
      <c r="N1776">
        <v>1.1486111109999999</v>
      </c>
      <c r="O1776">
        <v>0</v>
      </c>
      <c r="P1776">
        <v>0</v>
      </c>
      <c r="Q1776">
        <v>0</v>
      </c>
      <c r="R1776">
        <v>0</v>
      </c>
      <c r="S1776">
        <v>0</v>
      </c>
      <c r="T1776">
        <v>1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0.51131656270666226</v>
      </c>
      <c r="AC1776">
        <v>0</v>
      </c>
      <c r="AD1776">
        <v>0</v>
      </c>
      <c r="AE1776">
        <v>0.51131656270666226</v>
      </c>
    </row>
    <row r="1777" spans="1:31" x14ac:dyDescent="0.25">
      <c r="A1777">
        <v>2232053</v>
      </c>
      <c r="B1777">
        <v>1</v>
      </c>
      <c r="C1777" t="s">
        <v>80</v>
      </c>
      <c r="D1777" t="s">
        <v>82</v>
      </c>
      <c r="E1777" t="s">
        <v>194</v>
      </c>
      <c r="F1777" t="s">
        <v>5382</v>
      </c>
      <c r="G1777" t="s">
        <v>143</v>
      </c>
      <c r="H1777" t="s">
        <v>135</v>
      </c>
      <c r="I1777" t="s">
        <v>136</v>
      </c>
      <c r="J1777" t="s">
        <v>137</v>
      </c>
      <c r="K1777" t="s">
        <v>144</v>
      </c>
      <c r="L1777" t="s">
        <v>5383</v>
      </c>
      <c r="M1777" t="s">
        <v>5384</v>
      </c>
      <c r="N1777">
        <v>8.2833333329999999</v>
      </c>
      <c r="O1777">
        <v>0</v>
      </c>
      <c r="P1777">
        <v>228</v>
      </c>
      <c r="Q1777">
        <v>0</v>
      </c>
      <c r="R1777">
        <v>0</v>
      </c>
      <c r="S1777">
        <v>0</v>
      </c>
      <c r="T1777">
        <v>8</v>
      </c>
      <c r="U1777">
        <v>0</v>
      </c>
      <c r="V1777">
        <v>0</v>
      </c>
      <c r="W1777">
        <v>0</v>
      </c>
      <c r="X1777">
        <v>613.80540260452938</v>
      </c>
      <c r="Y1777">
        <v>0</v>
      </c>
      <c r="Z1777">
        <v>0</v>
      </c>
      <c r="AA1777">
        <v>0</v>
      </c>
      <c r="AB1777">
        <v>33.842482941409337</v>
      </c>
      <c r="AC1777">
        <v>0</v>
      </c>
      <c r="AD1777">
        <v>0</v>
      </c>
      <c r="AE1777">
        <v>647.64788554593872</v>
      </c>
    </row>
    <row r="1778" spans="1:31" x14ac:dyDescent="0.25">
      <c r="A1778">
        <v>2232079</v>
      </c>
      <c r="B1778">
        <v>1</v>
      </c>
      <c r="C1778" t="s">
        <v>80</v>
      </c>
      <c r="D1778" t="s">
        <v>84</v>
      </c>
      <c r="E1778" t="s">
        <v>182</v>
      </c>
      <c r="F1778" t="s">
        <v>5385</v>
      </c>
      <c r="G1778" t="s">
        <v>1303</v>
      </c>
      <c r="H1778" t="s">
        <v>163</v>
      </c>
      <c r="I1778" t="s">
        <v>136</v>
      </c>
      <c r="J1778" t="s">
        <v>137</v>
      </c>
      <c r="K1778" t="s">
        <v>138</v>
      </c>
      <c r="L1778" t="s">
        <v>5386</v>
      </c>
      <c r="M1778" t="s">
        <v>5387</v>
      </c>
      <c r="N1778">
        <v>5.3574999999999999</v>
      </c>
      <c r="O1778">
        <v>0</v>
      </c>
      <c r="P1778">
        <v>518</v>
      </c>
      <c r="Q1778">
        <v>0</v>
      </c>
      <c r="R1778">
        <v>0</v>
      </c>
      <c r="S1778">
        <v>0</v>
      </c>
      <c r="T1778">
        <v>16</v>
      </c>
      <c r="U1778">
        <v>0</v>
      </c>
      <c r="V1778">
        <v>0</v>
      </c>
      <c r="W1778">
        <v>0</v>
      </c>
      <c r="X1778">
        <v>697.83742290673558</v>
      </c>
      <c r="Y1778">
        <v>0</v>
      </c>
      <c r="Z1778">
        <v>0</v>
      </c>
      <c r="AA1778">
        <v>0</v>
      </c>
      <c r="AB1778">
        <v>317.38692312730717</v>
      </c>
      <c r="AC1778">
        <v>0</v>
      </c>
      <c r="AD1778">
        <v>0</v>
      </c>
      <c r="AE1778">
        <v>1015.2243460340428</v>
      </c>
    </row>
    <row r="1779" spans="1:31" x14ac:dyDescent="0.25">
      <c r="A1779">
        <v>2232365</v>
      </c>
      <c r="B1779">
        <v>1</v>
      </c>
      <c r="C1779" t="s">
        <v>81</v>
      </c>
      <c r="D1779" t="s">
        <v>119</v>
      </c>
      <c r="E1779" t="s">
        <v>132</v>
      </c>
      <c r="F1779" t="s">
        <v>5388</v>
      </c>
      <c r="G1779" t="s">
        <v>134</v>
      </c>
      <c r="H1779" t="s">
        <v>135</v>
      </c>
      <c r="I1779" t="s">
        <v>136</v>
      </c>
      <c r="J1779" t="s">
        <v>137</v>
      </c>
      <c r="K1779" t="s">
        <v>138</v>
      </c>
      <c r="L1779" t="s">
        <v>5389</v>
      </c>
      <c r="M1779" t="s">
        <v>5390</v>
      </c>
      <c r="N1779">
        <v>1.6927777770000001</v>
      </c>
      <c r="O1779">
        <v>0</v>
      </c>
      <c r="P1779">
        <v>1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0.10556766178298668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0.10556766178298668</v>
      </c>
    </row>
    <row r="1780" spans="1:31" x14ac:dyDescent="0.25">
      <c r="A1780">
        <v>2232222</v>
      </c>
      <c r="B1780">
        <v>1</v>
      </c>
      <c r="C1780" t="s">
        <v>80</v>
      </c>
      <c r="D1780" t="s">
        <v>89</v>
      </c>
      <c r="E1780" t="s">
        <v>273</v>
      </c>
      <c r="F1780" t="s">
        <v>5391</v>
      </c>
      <c r="G1780" t="s">
        <v>303</v>
      </c>
      <c r="H1780" t="s">
        <v>163</v>
      </c>
      <c r="I1780" t="s">
        <v>136</v>
      </c>
      <c r="J1780" t="s">
        <v>137</v>
      </c>
      <c r="K1780" t="s">
        <v>138</v>
      </c>
      <c r="L1780" t="s">
        <v>5392</v>
      </c>
      <c r="M1780" t="s">
        <v>5393</v>
      </c>
      <c r="N1780">
        <v>0.177777777</v>
      </c>
      <c r="O1780">
        <v>0</v>
      </c>
      <c r="P1780">
        <v>2175</v>
      </c>
      <c r="Q1780">
        <v>0</v>
      </c>
      <c r="R1780">
        <v>9</v>
      </c>
      <c r="S1780">
        <v>0</v>
      </c>
      <c r="T1780">
        <v>239</v>
      </c>
      <c r="U1780">
        <v>0</v>
      </c>
      <c r="V1780">
        <v>0</v>
      </c>
      <c r="W1780">
        <v>0</v>
      </c>
      <c r="X1780">
        <v>182.59198252433137</v>
      </c>
      <c r="Y1780">
        <v>0</v>
      </c>
      <c r="Z1780">
        <v>0.47053396764373334</v>
      </c>
      <c r="AA1780">
        <v>0</v>
      </c>
      <c r="AB1780">
        <v>63.7615704741632</v>
      </c>
      <c r="AC1780">
        <v>0</v>
      </c>
      <c r="AD1780">
        <v>0</v>
      </c>
      <c r="AE1780">
        <v>246.82408696613831</v>
      </c>
    </row>
    <row r="1781" spans="1:31" x14ac:dyDescent="0.25">
      <c r="A1781">
        <v>2232594</v>
      </c>
      <c r="B1781">
        <v>1</v>
      </c>
      <c r="C1781" t="s">
        <v>80</v>
      </c>
      <c r="D1781" t="s">
        <v>88</v>
      </c>
      <c r="E1781" t="s">
        <v>177</v>
      </c>
      <c r="F1781" t="s">
        <v>5394</v>
      </c>
      <c r="G1781" t="s">
        <v>235</v>
      </c>
      <c r="H1781" t="s">
        <v>135</v>
      </c>
      <c r="I1781" t="s">
        <v>136</v>
      </c>
      <c r="J1781" t="s">
        <v>137</v>
      </c>
      <c r="K1781" t="s">
        <v>138</v>
      </c>
      <c r="L1781" t="s">
        <v>5395</v>
      </c>
      <c r="M1781" t="s">
        <v>5396</v>
      </c>
      <c r="N1781">
        <v>5.7750000000000004</v>
      </c>
      <c r="O1781">
        <v>0</v>
      </c>
      <c r="P1781">
        <v>0</v>
      </c>
      <c r="Q1781">
        <v>0</v>
      </c>
      <c r="R1781">
        <v>0</v>
      </c>
      <c r="S1781">
        <v>0</v>
      </c>
      <c r="T1781">
        <v>79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151.50479787548167</v>
      </c>
      <c r="AC1781">
        <v>0</v>
      </c>
      <c r="AD1781">
        <v>0</v>
      </c>
      <c r="AE1781">
        <v>151.50479787548167</v>
      </c>
    </row>
    <row r="1782" spans="1:31" x14ac:dyDescent="0.25">
      <c r="A1782">
        <v>2232345</v>
      </c>
      <c r="B1782">
        <v>1</v>
      </c>
      <c r="C1782" t="s">
        <v>80</v>
      </c>
      <c r="D1782" t="s">
        <v>107</v>
      </c>
      <c r="E1782" t="s">
        <v>132</v>
      </c>
      <c r="F1782" t="s">
        <v>5397</v>
      </c>
      <c r="G1782" t="s">
        <v>170</v>
      </c>
      <c r="H1782" t="s">
        <v>135</v>
      </c>
      <c r="I1782" t="s">
        <v>136</v>
      </c>
      <c r="J1782" t="s">
        <v>137</v>
      </c>
      <c r="K1782" t="s">
        <v>138</v>
      </c>
      <c r="L1782" t="s">
        <v>5398</v>
      </c>
      <c r="M1782" t="s">
        <v>5399</v>
      </c>
      <c r="N1782">
        <v>1.1525000000000001</v>
      </c>
      <c r="O1782">
        <v>0</v>
      </c>
      <c r="P1782">
        <v>5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2.2865787404760298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2.2865787404760298</v>
      </c>
    </row>
    <row r="1783" spans="1:31" x14ac:dyDescent="0.25">
      <c r="A1783">
        <v>2232557</v>
      </c>
      <c r="B1783">
        <v>1</v>
      </c>
      <c r="C1783" t="s">
        <v>80</v>
      </c>
      <c r="D1783" t="s">
        <v>93</v>
      </c>
      <c r="E1783" t="s">
        <v>194</v>
      </c>
      <c r="F1783" t="s">
        <v>5400</v>
      </c>
      <c r="G1783" t="s">
        <v>179</v>
      </c>
      <c r="H1783" t="s">
        <v>135</v>
      </c>
      <c r="I1783" t="s">
        <v>136</v>
      </c>
      <c r="J1783" t="s">
        <v>137</v>
      </c>
      <c r="K1783" t="s">
        <v>138</v>
      </c>
      <c r="L1783" t="s">
        <v>5401</v>
      </c>
      <c r="M1783" t="s">
        <v>5402</v>
      </c>
      <c r="N1783">
        <v>2.346666666</v>
      </c>
      <c r="O1783">
        <v>0</v>
      </c>
      <c r="P1783">
        <v>4</v>
      </c>
      <c r="Q1783">
        <v>0</v>
      </c>
      <c r="R1783">
        <v>3</v>
      </c>
      <c r="S1783">
        <v>0</v>
      </c>
      <c r="T1783">
        <v>1</v>
      </c>
      <c r="U1783">
        <v>0</v>
      </c>
      <c r="V1783">
        <v>0</v>
      </c>
      <c r="W1783">
        <v>0</v>
      </c>
      <c r="X1783">
        <v>5.4360865012913324</v>
      </c>
      <c r="Y1783">
        <v>0</v>
      </c>
      <c r="Z1783">
        <v>5.9024826599822222E-2</v>
      </c>
      <c r="AA1783">
        <v>0</v>
      </c>
      <c r="AB1783">
        <v>1.8037194810568889E-2</v>
      </c>
      <c r="AC1783">
        <v>0</v>
      </c>
      <c r="AD1783">
        <v>0</v>
      </c>
      <c r="AE1783">
        <v>5.5131485227017238</v>
      </c>
    </row>
    <row r="1784" spans="1:31" x14ac:dyDescent="0.25">
      <c r="A1784">
        <v>2232016</v>
      </c>
      <c r="B1784">
        <v>1</v>
      </c>
      <c r="C1784" t="s">
        <v>80</v>
      </c>
      <c r="D1784" t="s">
        <v>105</v>
      </c>
      <c r="E1784" t="s">
        <v>194</v>
      </c>
      <c r="F1784" t="s">
        <v>5403</v>
      </c>
      <c r="G1784" t="s">
        <v>143</v>
      </c>
      <c r="H1784" t="s">
        <v>135</v>
      </c>
      <c r="I1784" t="s">
        <v>136</v>
      </c>
      <c r="J1784" t="s">
        <v>137</v>
      </c>
      <c r="K1784" t="s">
        <v>144</v>
      </c>
      <c r="L1784" t="s">
        <v>5404</v>
      </c>
      <c r="M1784" t="s">
        <v>5405</v>
      </c>
      <c r="N1784">
        <v>7.9677794439999996</v>
      </c>
      <c r="O1784">
        <v>0</v>
      </c>
      <c r="P1784">
        <v>92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190.26579164494373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190.26579164494373</v>
      </c>
    </row>
    <row r="1785" spans="1:31" x14ac:dyDescent="0.25">
      <c r="A1785">
        <v>2232308</v>
      </c>
      <c r="B1785">
        <v>1</v>
      </c>
      <c r="C1785" t="s">
        <v>80</v>
      </c>
      <c r="D1785" t="s">
        <v>88</v>
      </c>
      <c r="E1785" t="s">
        <v>132</v>
      </c>
      <c r="F1785" t="s">
        <v>5406</v>
      </c>
      <c r="G1785" t="s">
        <v>148</v>
      </c>
      <c r="H1785" t="s">
        <v>135</v>
      </c>
      <c r="I1785" t="s">
        <v>136</v>
      </c>
      <c r="J1785" t="s">
        <v>137</v>
      </c>
      <c r="K1785" t="s">
        <v>138</v>
      </c>
      <c r="L1785" t="s">
        <v>5407</v>
      </c>
      <c r="M1785" t="s">
        <v>5408</v>
      </c>
      <c r="N1785">
        <v>5.0358333330000002</v>
      </c>
      <c r="O1785">
        <v>0</v>
      </c>
      <c r="P1785">
        <v>1</v>
      </c>
      <c r="Q1785">
        <v>0</v>
      </c>
      <c r="R1785">
        <v>0</v>
      </c>
      <c r="S1785">
        <v>0</v>
      </c>
      <c r="T1785">
        <v>1</v>
      </c>
      <c r="U1785">
        <v>0</v>
      </c>
      <c r="V1785">
        <v>0</v>
      </c>
      <c r="W1785">
        <v>0</v>
      </c>
      <c r="X1785">
        <v>4.7739670510386407</v>
      </c>
      <c r="Y1785">
        <v>0</v>
      </c>
      <c r="Z1785">
        <v>0</v>
      </c>
      <c r="AA1785">
        <v>0</v>
      </c>
      <c r="AB1785">
        <v>0.10084510053380777</v>
      </c>
      <c r="AC1785">
        <v>0</v>
      </c>
      <c r="AD1785">
        <v>0</v>
      </c>
      <c r="AE1785">
        <v>4.8748121515724483</v>
      </c>
    </row>
    <row r="1786" spans="1:31" x14ac:dyDescent="0.25">
      <c r="A1786">
        <v>2231873</v>
      </c>
      <c r="B1786">
        <v>1</v>
      </c>
      <c r="C1786" t="s">
        <v>80</v>
      </c>
      <c r="D1786" t="s">
        <v>83</v>
      </c>
      <c r="E1786" t="s">
        <v>182</v>
      </c>
      <c r="F1786" t="s">
        <v>4874</v>
      </c>
      <c r="G1786" t="s">
        <v>174</v>
      </c>
      <c r="H1786" t="s">
        <v>163</v>
      </c>
      <c r="I1786" t="s">
        <v>136</v>
      </c>
      <c r="J1786" t="s">
        <v>137</v>
      </c>
      <c r="K1786" t="s">
        <v>138</v>
      </c>
      <c r="L1786" t="s">
        <v>5409</v>
      </c>
      <c r="M1786" t="s">
        <v>5410</v>
      </c>
      <c r="N1786">
        <v>0.83111111100000001</v>
      </c>
      <c r="O1786">
        <v>0</v>
      </c>
      <c r="P1786">
        <v>160</v>
      </c>
      <c r="Q1786">
        <v>0</v>
      </c>
      <c r="R1786">
        <v>0</v>
      </c>
      <c r="S1786">
        <v>3</v>
      </c>
      <c r="T1786">
        <v>52</v>
      </c>
      <c r="U1786">
        <v>1</v>
      </c>
      <c r="V1786">
        <v>1</v>
      </c>
      <c r="W1786">
        <v>0</v>
      </c>
      <c r="X1786">
        <v>60.304881864268168</v>
      </c>
      <c r="Y1786">
        <v>0</v>
      </c>
      <c r="Z1786">
        <v>0</v>
      </c>
      <c r="AA1786">
        <v>2.5033695898429582</v>
      </c>
      <c r="AB1786">
        <v>34.601485096466178</v>
      </c>
      <c r="AC1786">
        <v>64.939175257602386</v>
      </c>
      <c r="AD1786">
        <v>11.464094308870155</v>
      </c>
      <c r="AE1786">
        <v>173.81300611704987</v>
      </c>
    </row>
    <row r="1787" spans="1:31" x14ac:dyDescent="0.25">
      <c r="A1787">
        <v>2231973</v>
      </c>
      <c r="B1787">
        <v>1</v>
      </c>
      <c r="C1787" t="s">
        <v>80</v>
      </c>
      <c r="D1787" t="s">
        <v>98</v>
      </c>
      <c r="E1787" t="s">
        <v>194</v>
      </c>
      <c r="F1787" t="s">
        <v>5411</v>
      </c>
      <c r="G1787" t="s">
        <v>179</v>
      </c>
      <c r="H1787" t="s">
        <v>135</v>
      </c>
      <c r="I1787" t="s">
        <v>136</v>
      </c>
      <c r="J1787" t="s">
        <v>137</v>
      </c>
      <c r="K1787" t="s">
        <v>138</v>
      </c>
      <c r="L1787" t="s">
        <v>5412</v>
      </c>
      <c r="M1787" t="s">
        <v>5413</v>
      </c>
      <c r="N1787">
        <v>0.91472222199999997</v>
      </c>
      <c r="O1787">
        <v>0</v>
      </c>
      <c r="P1787">
        <v>32</v>
      </c>
      <c r="Q1787">
        <v>0</v>
      </c>
      <c r="R1787">
        <v>0</v>
      </c>
      <c r="S1787">
        <v>0</v>
      </c>
      <c r="T1787">
        <v>2</v>
      </c>
      <c r="U1787">
        <v>0</v>
      </c>
      <c r="V1787">
        <v>0</v>
      </c>
      <c r="W1787">
        <v>0</v>
      </c>
      <c r="X1787">
        <v>4.6236116795672526</v>
      </c>
      <c r="Y1787">
        <v>0</v>
      </c>
      <c r="Z1787">
        <v>0</v>
      </c>
      <c r="AA1787">
        <v>0</v>
      </c>
      <c r="AB1787">
        <v>3.88008203513E-3</v>
      </c>
      <c r="AC1787">
        <v>0</v>
      </c>
      <c r="AD1787">
        <v>0</v>
      </c>
      <c r="AE1787">
        <v>4.627491761602383</v>
      </c>
    </row>
    <row r="1788" spans="1:31" x14ac:dyDescent="0.25">
      <c r="A1788">
        <v>2232491</v>
      </c>
      <c r="B1788">
        <v>1</v>
      </c>
      <c r="C1788" t="s">
        <v>80</v>
      </c>
      <c r="D1788" t="s">
        <v>110</v>
      </c>
      <c r="E1788" t="s">
        <v>194</v>
      </c>
      <c r="F1788" t="s">
        <v>5414</v>
      </c>
      <c r="G1788" t="s">
        <v>134</v>
      </c>
      <c r="H1788" t="s">
        <v>135</v>
      </c>
      <c r="I1788" t="s">
        <v>136</v>
      </c>
      <c r="J1788" t="s">
        <v>137</v>
      </c>
      <c r="K1788" t="s">
        <v>138</v>
      </c>
      <c r="L1788" t="s">
        <v>5415</v>
      </c>
      <c r="M1788" t="s">
        <v>5416</v>
      </c>
      <c r="N1788">
        <v>0.99666666599999998</v>
      </c>
      <c r="O1788">
        <v>0</v>
      </c>
      <c r="P1788">
        <v>190</v>
      </c>
      <c r="Q1788">
        <v>0</v>
      </c>
      <c r="R1788">
        <v>0</v>
      </c>
      <c r="S1788">
        <v>0</v>
      </c>
      <c r="T1788">
        <v>2</v>
      </c>
      <c r="U1788">
        <v>0</v>
      </c>
      <c r="V1788">
        <v>0</v>
      </c>
      <c r="W1788">
        <v>0</v>
      </c>
      <c r="X1788">
        <v>70.586128588855914</v>
      </c>
      <c r="Y1788">
        <v>0</v>
      </c>
      <c r="Z1788">
        <v>0</v>
      </c>
      <c r="AA1788">
        <v>0</v>
      </c>
      <c r="AB1788">
        <v>0.31340759919939554</v>
      </c>
      <c r="AC1788">
        <v>0</v>
      </c>
      <c r="AD1788">
        <v>0</v>
      </c>
      <c r="AE1788">
        <v>70.899536188055308</v>
      </c>
    </row>
    <row r="1789" spans="1:31" x14ac:dyDescent="0.25">
      <c r="A1789">
        <v>2232428</v>
      </c>
      <c r="B1789">
        <v>1</v>
      </c>
      <c r="C1789" t="s">
        <v>80</v>
      </c>
      <c r="D1789" t="s">
        <v>110</v>
      </c>
      <c r="E1789" t="s">
        <v>141</v>
      </c>
      <c r="F1789" t="s">
        <v>5417</v>
      </c>
      <c r="G1789" t="s">
        <v>134</v>
      </c>
      <c r="H1789" t="s">
        <v>135</v>
      </c>
      <c r="I1789" t="s">
        <v>136</v>
      </c>
      <c r="J1789" t="s">
        <v>137</v>
      </c>
      <c r="K1789" t="s">
        <v>138</v>
      </c>
      <c r="L1789" t="s">
        <v>5418</v>
      </c>
      <c r="M1789" t="s">
        <v>5419</v>
      </c>
      <c r="N1789">
        <v>0.69222222200000005</v>
      </c>
      <c r="O1789">
        <v>0</v>
      </c>
      <c r="P1789">
        <v>862</v>
      </c>
      <c r="Q1789">
        <v>0</v>
      </c>
      <c r="R1789">
        <v>0</v>
      </c>
      <c r="S1789">
        <v>0</v>
      </c>
      <c r="T1789">
        <v>56</v>
      </c>
      <c r="U1789">
        <v>0</v>
      </c>
      <c r="V1789">
        <v>0</v>
      </c>
      <c r="W1789">
        <v>0</v>
      </c>
      <c r="X1789">
        <v>193.63017140281244</v>
      </c>
      <c r="Y1789">
        <v>0</v>
      </c>
      <c r="Z1789">
        <v>0</v>
      </c>
      <c r="AA1789">
        <v>0</v>
      </c>
      <c r="AB1789">
        <v>16.323953182594899</v>
      </c>
      <c r="AC1789">
        <v>0</v>
      </c>
      <c r="AD1789">
        <v>0</v>
      </c>
      <c r="AE1789">
        <v>209.95412458540733</v>
      </c>
    </row>
    <row r="1790" spans="1:31" x14ac:dyDescent="0.25">
      <c r="A1790">
        <v>2232142</v>
      </c>
      <c r="B1790">
        <v>1</v>
      </c>
      <c r="C1790" t="s">
        <v>80</v>
      </c>
      <c r="D1790" t="s">
        <v>99</v>
      </c>
      <c r="E1790" t="s">
        <v>194</v>
      </c>
      <c r="F1790" t="s">
        <v>5420</v>
      </c>
      <c r="G1790" t="s">
        <v>390</v>
      </c>
      <c r="H1790" t="s">
        <v>135</v>
      </c>
      <c r="I1790" t="s">
        <v>136</v>
      </c>
      <c r="J1790" t="s">
        <v>137</v>
      </c>
      <c r="K1790" t="s">
        <v>138</v>
      </c>
      <c r="L1790" t="s">
        <v>5421</v>
      </c>
      <c r="M1790" t="s">
        <v>5422</v>
      </c>
      <c r="N1790">
        <v>8.4386111110000002</v>
      </c>
      <c r="O1790">
        <v>0</v>
      </c>
      <c r="P1790">
        <v>58</v>
      </c>
      <c r="Q1790">
        <v>0</v>
      </c>
      <c r="R1790">
        <v>1</v>
      </c>
      <c r="S1790">
        <v>0</v>
      </c>
      <c r="T1790">
        <v>4</v>
      </c>
      <c r="U1790">
        <v>0</v>
      </c>
      <c r="V1790">
        <v>0</v>
      </c>
      <c r="W1790">
        <v>0</v>
      </c>
      <c r="X1790">
        <v>130.24744078517722</v>
      </c>
      <c r="Y1790">
        <v>0</v>
      </c>
      <c r="Z1790">
        <v>0.40858147615985002</v>
      </c>
      <c r="AA1790">
        <v>0</v>
      </c>
      <c r="AB1790">
        <v>15.648035155827634</v>
      </c>
      <c r="AC1790">
        <v>0</v>
      </c>
      <c r="AD1790">
        <v>0</v>
      </c>
      <c r="AE1790">
        <v>146.3040574171647</v>
      </c>
    </row>
    <row r="1791" spans="1:31" x14ac:dyDescent="0.25">
      <c r="A1791">
        <v>2232288</v>
      </c>
      <c r="B1791">
        <v>1</v>
      </c>
      <c r="C1791" t="s">
        <v>80</v>
      </c>
      <c r="D1791" t="s">
        <v>94</v>
      </c>
      <c r="E1791" t="s">
        <v>132</v>
      </c>
      <c r="F1791" t="s">
        <v>5423</v>
      </c>
      <c r="G1791" t="s">
        <v>148</v>
      </c>
      <c r="H1791" t="s">
        <v>135</v>
      </c>
      <c r="I1791" t="s">
        <v>136</v>
      </c>
      <c r="J1791" t="s">
        <v>137</v>
      </c>
      <c r="K1791" t="s">
        <v>138</v>
      </c>
      <c r="L1791" t="s">
        <v>5424</v>
      </c>
      <c r="M1791" t="s">
        <v>5425</v>
      </c>
      <c r="N1791">
        <v>2.235833333</v>
      </c>
      <c r="O1791">
        <v>0</v>
      </c>
      <c r="P1791">
        <v>9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6.2124322139687482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6.2124322139687482</v>
      </c>
    </row>
    <row r="1792" spans="1:31" x14ac:dyDescent="0.25">
      <c r="A1792">
        <v>2231933</v>
      </c>
      <c r="B1792">
        <v>1</v>
      </c>
      <c r="C1792" t="s">
        <v>80</v>
      </c>
      <c r="D1792" t="s">
        <v>103</v>
      </c>
      <c r="E1792" t="s">
        <v>132</v>
      </c>
      <c r="F1792" t="s">
        <v>5426</v>
      </c>
      <c r="G1792" t="s">
        <v>191</v>
      </c>
      <c r="H1792" t="s">
        <v>135</v>
      </c>
      <c r="I1792" t="s">
        <v>136</v>
      </c>
      <c r="J1792" t="s">
        <v>137</v>
      </c>
      <c r="K1792" t="s">
        <v>138</v>
      </c>
      <c r="L1792" t="s">
        <v>5427</v>
      </c>
      <c r="M1792" t="s">
        <v>5428</v>
      </c>
      <c r="N1792">
        <v>0.35166666600000002</v>
      </c>
      <c r="O1792">
        <v>0</v>
      </c>
      <c r="P1792">
        <v>12</v>
      </c>
      <c r="Q1792">
        <v>0</v>
      </c>
      <c r="R1792">
        <v>0</v>
      </c>
      <c r="S1792">
        <v>0</v>
      </c>
      <c r="T1792">
        <v>1</v>
      </c>
      <c r="U1792">
        <v>0</v>
      </c>
      <c r="V1792">
        <v>0</v>
      </c>
      <c r="W1792">
        <v>0</v>
      </c>
      <c r="X1792">
        <v>0.70582960190899013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0.70582960190899013</v>
      </c>
    </row>
    <row r="1793" spans="1:31" x14ac:dyDescent="0.25">
      <c r="A1793">
        <v>2231890</v>
      </c>
      <c r="B1793">
        <v>1</v>
      </c>
      <c r="C1793" t="s">
        <v>80</v>
      </c>
      <c r="D1793" t="s">
        <v>96</v>
      </c>
      <c r="E1793" t="s">
        <v>194</v>
      </c>
      <c r="F1793" t="s">
        <v>5429</v>
      </c>
      <c r="G1793" t="s">
        <v>885</v>
      </c>
      <c r="H1793" t="s">
        <v>135</v>
      </c>
      <c r="I1793" t="s">
        <v>136</v>
      </c>
      <c r="J1793" t="s">
        <v>137</v>
      </c>
      <c r="K1793" t="s">
        <v>138</v>
      </c>
      <c r="L1793" t="s">
        <v>5430</v>
      </c>
      <c r="M1793" t="s">
        <v>5431</v>
      </c>
      <c r="N1793">
        <v>1.941944444</v>
      </c>
      <c r="O1793">
        <v>0</v>
      </c>
      <c r="P1793">
        <v>12</v>
      </c>
      <c r="Q1793">
        <v>0</v>
      </c>
      <c r="R1793">
        <v>14</v>
      </c>
      <c r="S1793">
        <v>0</v>
      </c>
      <c r="T1793">
        <v>7</v>
      </c>
      <c r="U1793">
        <v>0</v>
      </c>
      <c r="V1793">
        <v>0</v>
      </c>
      <c r="W1793">
        <v>0</v>
      </c>
      <c r="X1793">
        <v>26.934761556867141</v>
      </c>
      <c r="Y1793">
        <v>0</v>
      </c>
      <c r="Z1793">
        <v>6.7173976862985461</v>
      </c>
      <c r="AA1793">
        <v>0</v>
      </c>
      <c r="AB1793">
        <v>9.5644410124552248</v>
      </c>
      <c r="AC1793">
        <v>0</v>
      </c>
      <c r="AD1793">
        <v>0</v>
      </c>
      <c r="AE1793">
        <v>43.216600255620911</v>
      </c>
    </row>
    <row r="1794" spans="1:31" x14ac:dyDescent="0.25">
      <c r="A1794">
        <v>2232136</v>
      </c>
      <c r="B1794">
        <v>1</v>
      </c>
      <c r="C1794" t="s">
        <v>81</v>
      </c>
      <c r="D1794" t="s">
        <v>112</v>
      </c>
      <c r="E1794" t="s">
        <v>194</v>
      </c>
      <c r="F1794" t="s">
        <v>5432</v>
      </c>
      <c r="G1794" t="s">
        <v>143</v>
      </c>
      <c r="H1794" t="s">
        <v>135</v>
      </c>
      <c r="I1794" t="s">
        <v>136</v>
      </c>
      <c r="J1794" t="s">
        <v>137</v>
      </c>
      <c r="K1794" t="s">
        <v>144</v>
      </c>
      <c r="L1794" t="s">
        <v>5021</v>
      </c>
      <c r="M1794" t="s">
        <v>5433</v>
      </c>
      <c r="N1794">
        <v>7.1386111110000003</v>
      </c>
      <c r="O1794">
        <v>0</v>
      </c>
      <c r="P1794">
        <v>67</v>
      </c>
      <c r="Q1794">
        <v>0</v>
      </c>
      <c r="R1794">
        <v>5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123.73025113664077</v>
      </c>
      <c r="Y1794">
        <v>0</v>
      </c>
      <c r="Z1794">
        <v>0.24333828818736886</v>
      </c>
      <c r="AA1794">
        <v>0</v>
      </c>
      <c r="AB1794">
        <v>0</v>
      </c>
      <c r="AC1794">
        <v>0</v>
      </c>
      <c r="AD1794">
        <v>0</v>
      </c>
      <c r="AE1794">
        <v>123.97358942482815</v>
      </c>
    </row>
    <row r="1795" spans="1:31" x14ac:dyDescent="0.25">
      <c r="A1795">
        <v>2232577</v>
      </c>
      <c r="B1795">
        <v>1</v>
      </c>
      <c r="C1795" t="s">
        <v>80</v>
      </c>
      <c r="D1795" t="s">
        <v>87</v>
      </c>
      <c r="E1795" t="s">
        <v>194</v>
      </c>
      <c r="F1795" t="s">
        <v>5434</v>
      </c>
      <c r="G1795" t="s">
        <v>179</v>
      </c>
      <c r="H1795" t="s">
        <v>135</v>
      </c>
      <c r="I1795" t="s">
        <v>136</v>
      </c>
      <c r="J1795" t="s">
        <v>137</v>
      </c>
      <c r="K1795" t="s">
        <v>138</v>
      </c>
      <c r="L1795" t="s">
        <v>5435</v>
      </c>
      <c r="M1795" t="s">
        <v>5436</v>
      </c>
      <c r="N1795">
        <v>1.5361111110000001</v>
      </c>
      <c r="O1795">
        <v>0</v>
      </c>
      <c r="P1795">
        <v>38</v>
      </c>
      <c r="Q1795">
        <v>0</v>
      </c>
      <c r="R1795">
        <v>0</v>
      </c>
      <c r="S1795">
        <v>0</v>
      </c>
      <c r="T1795">
        <v>1</v>
      </c>
      <c r="U1795">
        <v>0</v>
      </c>
      <c r="V1795">
        <v>0</v>
      </c>
      <c r="W1795">
        <v>0</v>
      </c>
      <c r="X1795">
        <v>21.654388087701168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21.654388087701168</v>
      </c>
    </row>
    <row r="1796" spans="1:31" x14ac:dyDescent="0.25">
      <c r="A1796">
        <v>2232036</v>
      </c>
      <c r="B1796">
        <v>1</v>
      </c>
      <c r="C1796" t="s">
        <v>80</v>
      </c>
      <c r="D1796" t="s">
        <v>85</v>
      </c>
      <c r="E1796" t="s">
        <v>182</v>
      </c>
      <c r="F1796" t="s">
        <v>5437</v>
      </c>
      <c r="G1796" t="s">
        <v>319</v>
      </c>
      <c r="H1796" t="s">
        <v>163</v>
      </c>
      <c r="I1796" t="s">
        <v>136</v>
      </c>
      <c r="J1796" t="s">
        <v>137</v>
      </c>
      <c r="K1796" t="s">
        <v>138</v>
      </c>
      <c r="L1796" t="s">
        <v>5438</v>
      </c>
      <c r="M1796" t="s">
        <v>5439</v>
      </c>
      <c r="N1796">
        <v>2.9224999999999999</v>
      </c>
      <c r="O1796">
        <v>0</v>
      </c>
      <c r="P1796">
        <v>44</v>
      </c>
      <c r="Q1796">
        <v>0</v>
      </c>
      <c r="R1796">
        <v>1</v>
      </c>
      <c r="S1796">
        <v>0</v>
      </c>
      <c r="T1796">
        <v>3</v>
      </c>
      <c r="U1796">
        <v>0</v>
      </c>
      <c r="V1796">
        <v>0</v>
      </c>
      <c r="W1796">
        <v>0</v>
      </c>
      <c r="X1796">
        <v>32.902883619296411</v>
      </c>
      <c r="Y1796">
        <v>0</v>
      </c>
      <c r="Z1796">
        <v>0.18570300942592</v>
      </c>
      <c r="AA1796">
        <v>0</v>
      </c>
      <c r="AB1796">
        <v>3.6418946275573871</v>
      </c>
      <c r="AC1796">
        <v>0</v>
      </c>
      <c r="AD1796">
        <v>0</v>
      </c>
      <c r="AE1796">
        <v>36.730481256279717</v>
      </c>
    </row>
    <row r="1797" spans="1:31" x14ac:dyDescent="0.25">
      <c r="A1797">
        <v>2232242</v>
      </c>
      <c r="B1797">
        <v>1</v>
      </c>
      <c r="C1797" t="s">
        <v>81</v>
      </c>
      <c r="D1797" t="s">
        <v>113</v>
      </c>
      <c r="E1797" t="s">
        <v>194</v>
      </c>
      <c r="F1797" t="s">
        <v>5440</v>
      </c>
      <c r="G1797" t="s">
        <v>1031</v>
      </c>
      <c r="H1797" t="s">
        <v>135</v>
      </c>
      <c r="I1797" t="s">
        <v>136</v>
      </c>
      <c r="J1797" t="s">
        <v>137</v>
      </c>
      <c r="K1797" t="s">
        <v>138</v>
      </c>
      <c r="L1797" t="s">
        <v>5441</v>
      </c>
      <c r="M1797" t="s">
        <v>5442</v>
      </c>
      <c r="N1797">
        <v>3.4794444439999999</v>
      </c>
      <c r="O1797">
        <v>0</v>
      </c>
      <c r="P1797">
        <v>6</v>
      </c>
      <c r="Q1797">
        <v>0</v>
      </c>
      <c r="R1797">
        <v>3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3.4100175911822217</v>
      </c>
      <c r="Y1797">
        <v>0</v>
      </c>
      <c r="Z1797">
        <v>2.2613599437603744</v>
      </c>
      <c r="AA1797">
        <v>0</v>
      </c>
      <c r="AB1797">
        <v>0</v>
      </c>
      <c r="AC1797">
        <v>0</v>
      </c>
      <c r="AD1797">
        <v>0</v>
      </c>
      <c r="AE1797">
        <v>5.6713775349425966</v>
      </c>
    </row>
    <row r="1798" spans="1:31" x14ac:dyDescent="0.25">
      <c r="A1798">
        <v>2232199</v>
      </c>
      <c r="B1798">
        <v>1</v>
      </c>
      <c r="C1798" t="s">
        <v>80</v>
      </c>
      <c r="D1798" t="s">
        <v>83</v>
      </c>
      <c r="E1798" t="s">
        <v>132</v>
      </c>
      <c r="F1798" t="s">
        <v>5443</v>
      </c>
      <c r="G1798" t="s">
        <v>170</v>
      </c>
      <c r="H1798" t="s">
        <v>135</v>
      </c>
      <c r="I1798" t="s">
        <v>136</v>
      </c>
      <c r="J1798" t="s">
        <v>137</v>
      </c>
      <c r="K1798" t="s">
        <v>138</v>
      </c>
      <c r="L1798" t="s">
        <v>5444</v>
      </c>
      <c r="M1798" t="s">
        <v>5445</v>
      </c>
      <c r="N1798">
        <v>6.9911111110000004</v>
      </c>
      <c r="O1798">
        <v>0</v>
      </c>
      <c r="P1798">
        <v>4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2.9350065276414865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2.9350065276414865</v>
      </c>
    </row>
    <row r="1799" spans="1:31" x14ac:dyDescent="0.25">
      <c r="A1799">
        <v>2232391</v>
      </c>
      <c r="B1799">
        <v>1</v>
      </c>
      <c r="C1799" t="s">
        <v>80</v>
      </c>
      <c r="D1799" t="s">
        <v>101</v>
      </c>
      <c r="E1799" t="s">
        <v>161</v>
      </c>
      <c r="F1799" t="s">
        <v>3076</v>
      </c>
      <c r="G1799" t="s">
        <v>174</v>
      </c>
      <c r="H1799" t="s">
        <v>163</v>
      </c>
      <c r="I1799" t="s">
        <v>261</v>
      </c>
      <c r="J1799" t="s">
        <v>137</v>
      </c>
      <c r="K1799" t="s">
        <v>138</v>
      </c>
      <c r="L1799" t="s">
        <v>5446</v>
      </c>
      <c r="M1799" t="s">
        <v>5447</v>
      </c>
      <c r="N1799">
        <v>8.3333330000000001E-3</v>
      </c>
      <c r="O1799">
        <v>7</v>
      </c>
      <c r="P1799">
        <v>2324</v>
      </c>
      <c r="Q1799">
        <v>3</v>
      </c>
      <c r="R1799">
        <v>77</v>
      </c>
      <c r="S1799">
        <v>15</v>
      </c>
      <c r="T1799">
        <v>254</v>
      </c>
      <c r="U1799">
        <v>1</v>
      </c>
      <c r="V1799">
        <v>1</v>
      </c>
      <c r="W1799">
        <v>2.4581477915366669E-2</v>
      </c>
      <c r="X1799">
        <v>7.5599420274548024</v>
      </c>
      <c r="Y1799">
        <v>7.7132094962999997E-2</v>
      </c>
      <c r="Z1799">
        <v>0.16350351729046675</v>
      </c>
      <c r="AA1799">
        <v>0.75012042059709994</v>
      </c>
      <c r="AB1799">
        <v>2.328635651677732</v>
      </c>
      <c r="AC1799">
        <v>0.16487587458999997</v>
      </c>
      <c r="AD1799">
        <v>1.7316995870533331E-2</v>
      </c>
      <c r="AE1799">
        <v>11.086108060359003</v>
      </c>
    </row>
    <row r="1800" spans="1:31" x14ac:dyDescent="0.25">
      <c r="A1800">
        <v>2232368</v>
      </c>
      <c r="B1800">
        <v>1</v>
      </c>
      <c r="C1800" t="s">
        <v>80</v>
      </c>
      <c r="D1800" t="s">
        <v>88</v>
      </c>
      <c r="E1800" t="s">
        <v>132</v>
      </c>
      <c r="F1800" t="s">
        <v>5448</v>
      </c>
      <c r="G1800" t="s">
        <v>170</v>
      </c>
      <c r="H1800" t="s">
        <v>135</v>
      </c>
      <c r="I1800" t="s">
        <v>136</v>
      </c>
      <c r="J1800" t="s">
        <v>137</v>
      </c>
      <c r="K1800" t="s">
        <v>138</v>
      </c>
      <c r="L1800" t="s">
        <v>5449</v>
      </c>
      <c r="M1800" t="s">
        <v>5450</v>
      </c>
      <c r="N1800">
        <v>3.4513888879999999</v>
      </c>
      <c r="O1800">
        <v>0</v>
      </c>
      <c r="P1800">
        <v>15</v>
      </c>
      <c r="Q1800">
        <v>0</v>
      </c>
      <c r="R1800">
        <v>0</v>
      </c>
      <c r="S1800">
        <v>0</v>
      </c>
      <c r="T1800">
        <v>1</v>
      </c>
      <c r="U1800">
        <v>0</v>
      </c>
      <c r="V1800">
        <v>0</v>
      </c>
      <c r="W1800">
        <v>0</v>
      </c>
      <c r="X1800">
        <v>15.009758897864415</v>
      </c>
      <c r="Y1800">
        <v>0</v>
      </c>
      <c r="Z1800">
        <v>0</v>
      </c>
      <c r="AA1800">
        <v>0</v>
      </c>
      <c r="AB1800">
        <v>4.6995311707160417</v>
      </c>
      <c r="AC1800">
        <v>0</v>
      </c>
      <c r="AD1800">
        <v>0</v>
      </c>
      <c r="AE1800">
        <v>19.709290068580458</v>
      </c>
    </row>
    <row r="1801" spans="1:31" x14ac:dyDescent="0.25">
      <c r="A1801">
        <v>2231956</v>
      </c>
      <c r="B1801">
        <v>1</v>
      </c>
      <c r="C1801" t="s">
        <v>81</v>
      </c>
      <c r="D1801" t="s">
        <v>128</v>
      </c>
      <c r="E1801" t="s">
        <v>405</v>
      </c>
      <c r="F1801" t="s">
        <v>5451</v>
      </c>
      <c r="G1801" t="s">
        <v>174</v>
      </c>
      <c r="H1801" t="s">
        <v>163</v>
      </c>
      <c r="I1801" t="s">
        <v>136</v>
      </c>
      <c r="J1801" t="s">
        <v>137</v>
      </c>
      <c r="K1801" t="s">
        <v>138</v>
      </c>
      <c r="L1801" t="s">
        <v>5452</v>
      </c>
      <c r="M1801" t="s">
        <v>5453</v>
      </c>
      <c r="N1801">
        <v>0.120931388</v>
      </c>
      <c r="O1801">
        <v>0</v>
      </c>
      <c r="P1801">
        <v>4227</v>
      </c>
      <c r="Q1801">
        <v>7</v>
      </c>
      <c r="R1801">
        <v>24</v>
      </c>
      <c r="S1801">
        <v>9</v>
      </c>
      <c r="T1801">
        <v>164</v>
      </c>
      <c r="U1801">
        <v>1</v>
      </c>
      <c r="V1801">
        <v>0</v>
      </c>
      <c r="W1801">
        <v>0</v>
      </c>
      <c r="X1801">
        <v>121.81095200282928</v>
      </c>
      <c r="Y1801">
        <v>1.7060366427898752</v>
      </c>
      <c r="Z1801">
        <v>1.0945751994424333</v>
      </c>
      <c r="AA1801">
        <v>14.568419790049834</v>
      </c>
      <c r="AB1801">
        <v>18.988328508591877</v>
      </c>
      <c r="AC1801">
        <v>3.3699002804775002</v>
      </c>
      <c r="AD1801">
        <v>0</v>
      </c>
      <c r="AE1801">
        <v>161.53821242418081</v>
      </c>
    </row>
    <row r="1802" spans="1:31" x14ac:dyDescent="0.25">
      <c r="A1802">
        <v>2232497</v>
      </c>
      <c r="B1802">
        <v>1</v>
      </c>
      <c r="C1802" t="s">
        <v>80</v>
      </c>
      <c r="D1802" t="s">
        <v>82</v>
      </c>
      <c r="E1802" t="s">
        <v>194</v>
      </c>
      <c r="F1802" t="s">
        <v>3656</v>
      </c>
      <c r="G1802" t="s">
        <v>179</v>
      </c>
      <c r="H1802" t="s">
        <v>135</v>
      </c>
      <c r="I1802" t="s">
        <v>136</v>
      </c>
      <c r="J1802" t="s">
        <v>137</v>
      </c>
      <c r="K1802" t="s">
        <v>138</v>
      </c>
      <c r="L1802" t="s">
        <v>5454</v>
      </c>
      <c r="M1802" t="s">
        <v>5455</v>
      </c>
      <c r="N1802">
        <v>3.054166666</v>
      </c>
      <c r="O1802">
        <v>0</v>
      </c>
      <c r="P1802">
        <v>43</v>
      </c>
      <c r="Q1802">
        <v>0</v>
      </c>
      <c r="R1802">
        <v>0</v>
      </c>
      <c r="S1802">
        <v>0</v>
      </c>
      <c r="T1802">
        <v>4</v>
      </c>
      <c r="U1802">
        <v>0</v>
      </c>
      <c r="V1802">
        <v>0</v>
      </c>
      <c r="W1802">
        <v>0</v>
      </c>
      <c r="X1802">
        <v>77.380287331352775</v>
      </c>
      <c r="Y1802">
        <v>0</v>
      </c>
      <c r="Z1802">
        <v>0</v>
      </c>
      <c r="AA1802">
        <v>0</v>
      </c>
      <c r="AB1802">
        <v>0.65888535614720012</v>
      </c>
      <c r="AC1802">
        <v>0</v>
      </c>
      <c r="AD1802">
        <v>0</v>
      </c>
      <c r="AE1802">
        <v>78.03917268749997</v>
      </c>
    </row>
    <row r="1803" spans="1:31" x14ac:dyDescent="0.25">
      <c r="A1803">
        <v>2232205</v>
      </c>
      <c r="B1803">
        <v>1</v>
      </c>
      <c r="C1803" t="s">
        <v>80</v>
      </c>
      <c r="D1803" t="s">
        <v>96</v>
      </c>
      <c r="E1803" t="s">
        <v>132</v>
      </c>
      <c r="F1803" t="s">
        <v>5456</v>
      </c>
      <c r="G1803" t="s">
        <v>134</v>
      </c>
      <c r="H1803" t="s">
        <v>135</v>
      </c>
      <c r="I1803" t="s">
        <v>136</v>
      </c>
      <c r="J1803" t="s">
        <v>137</v>
      </c>
      <c r="K1803" t="s">
        <v>138</v>
      </c>
      <c r="L1803" t="s">
        <v>5457</v>
      </c>
      <c r="M1803" t="s">
        <v>5458</v>
      </c>
      <c r="N1803">
        <v>0.61499999999999999</v>
      </c>
      <c r="O1803">
        <v>0</v>
      </c>
      <c r="P1803">
        <v>1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0.30600318860664005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0.30600318860664005</v>
      </c>
    </row>
    <row r="1804" spans="1:31" x14ac:dyDescent="0.25">
      <c r="A1804">
        <v>2232305</v>
      </c>
      <c r="B1804">
        <v>1</v>
      </c>
      <c r="C1804" t="s">
        <v>80</v>
      </c>
      <c r="D1804" t="s">
        <v>98</v>
      </c>
      <c r="E1804" t="s">
        <v>141</v>
      </c>
      <c r="F1804" t="s">
        <v>5459</v>
      </c>
      <c r="G1804" t="s">
        <v>885</v>
      </c>
      <c r="H1804" t="s">
        <v>135</v>
      </c>
      <c r="I1804" t="s">
        <v>136</v>
      </c>
      <c r="J1804" t="s">
        <v>137</v>
      </c>
      <c r="K1804" t="s">
        <v>138</v>
      </c>
      <c r="L1804" t="s">
        <v>5460</v>
      </c>
      <c r="M1804" t="s">
        <v>5461</v>
      </c>
      <c r="N1804">
        <v>0.47944444400000003</v>
      </c>
      <c r="O1804">
        <v>0</v>
      </c>
      <c r="P1804">
        <v>64</v>
      </c>
      <c r="Q1804">
        <v>0</v>
      </c>
      <c r="R1804">
        <v>22</v>
      </c>
      <c r="S1804">
        <v>0</v>
      </c>
      <c r="T1804">
        <v>10</v>
      </c>
      <c r="U1804">
        <v>0</v>
      </c>
      <c r="V1804">
        <v>0</v>
      </c>
      <c r="W1804">
        <v>0</v>
      </c>
      <c r="X1804">
        <v>4.7126580355516072</v>
      </c>
      <c r="Y1804">
        <v>0</v>
      </c>
      <c r="Z1804">
        <v>0.53471187433794676</v>
      </c>
      <c r="AA1804">
        <v>0</v>
      </c>
      <c r="AB1804">
        <v>0.95929148517782226</v>
      </c>
      <c r="AC1804">
        <v>0</v>
      </c>
      <c r="AD1804">
        <v>0</v>
      </c>
      <c r="AE1804">
        <v>6.2066613950673766</v>
      </c>
    </row>
    <row r="1805" spans="1:31" x14ac:dyDescent="0.25">
      <c r="A1805">
        <v>2232554</v>
      </c>
      <c r="B1805">
        <v>1</v>
      </c>
      <c r="C1805" t="s">
        <v>80</v>
      </c>
      <c r="D1805" t="s">
        <v>84</v>
      </c>
      <c r="E1805" t="s">
        <v>194</v>
      </c>
      <c r="F1805" t="s">
        <v>5462</v>
      </c>
      <c r="G1805" t="s">
        <v>179</v>
      </c>
      <c r="H1805" t="s">
        <v>135</v>
      </c>
      <c r="I1805" t="s">
        <v>136</v>
      </c>
      <c r="J1805" t="s">
        <v>137</v>
      </c>
      <c r="K1805" t="s">
        <v>138</v>
      </c>
      <c r="L1805" t="s">
        <v>5463</v>
      </c>
      <c r="M1805" t="s">
        <v>5464</v>
      </c>
      <c r="N1805">
        <v>1.237222222</v>
      </c>
      <c r="O1805">
        <v>0</v>
      </c>
      <c r="P1805">
        <v>390</v>
      </c>
      <c r="Q1805">
        <v>0</v>
      </c>
      <c r="R1805">
        <v>0</v>
      </c>
      <c r="S1805">
        <v>0</v>
      </c>
      <c r="T1805">
        <v>25</v>
      </c>
      <c r="U1805">
        <v>0</v>
      </c>
      <c r="V1805">
        <v>0</v>
      </c>
      <c r="W1805">
        <v>0</v>
      </c>
      <c r="X1805">
        <v>132.32859281888287</v>
      </c>
      <c r="Y1805">
        <v>0</v>
      </c>
      <c r="Z1805">
        <v>0</v>
      </c>
      <c r="AA1805">
        <v>0</v>
      </c>
      <c r="AB1805">
        <v>8.2010697374942634</v>
      </c>
      <c r="AC1805">
        <v>0</v>
      </c>
      <c r="AD1805">
        <v>0</v>
      </c>
      <c r="AE1805">
        <v>140.52966255637713</v>
      </c>
    </row>
    <row r="1806" spans="1:31" x14ac:dyDescent="0.25">
      <c r="A1806">
        <v>2232454</v>
      </c>
      <c r="B1806">
        <v>1</v>
      </c>
      <c r="C1806" t="s">
        <v>80</v>
      </c>
      <c r="D1806" t="s">
        <v>84</v>
      </c>
      <c r="E1806" t="s">
        <v>132</v>
      </c>
      <c r="F1806" t="s">
        <v>5465</v>
      </c>
      <c r="G1806" t="s">
        <v>191</v>
      </c>
      <c r="H1806" t="s">
        <v>135</v>
      </c>
      <c r="I1806" t="s">
        <v>136</v>
      </c>
      <c r="J1806" t="s">
        <v>137</v>
      </c>
      <c r="K1806" t="s">
        <v>138</v>
      </c>
      <c r="L1806" t="s">
        <v>5466</v>
      </c>
      <c r="M1806" t="s">
        <v>5467</v>
      </c>
      <c r="N1806">
        <v>4.0813888880000002</v>
      </c>
      <c r="O1806">
        <v>0</v>
      </c>
      <c r="P1806">
        <v>6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5.7273845682832807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5.7273845682832807</v>
      </c>
    </row>
    <row r="1807" spans="1:31" x14ac:dyDescent="0.25">
      <c r="A1807">
        <v>2232068</v>
      </c>
      <c r="B1807">
        <v>1</v>
      </c>
      <c r="C1807" t="s">
        <v>80</v>
      </c>
      <c r="D1807" t="s">
        <v>83</v>
      </c>
      <c r="E1807" t="s">
        <v>182</v>
      </c>
      <c r="F1807" t="s">
        <v>5468</v>
      </c>
      <c r="G1807" t="s">
        <v>174</v>
      </c>
      <c r="H1807" t="s">
        <v>163</v>
      </c>
      <c r="I1807" t="s">
        <v>136</v>
      </c>
      <c r="J1807" t="s">
        <v>137</v>
      </c>
      <c r="K1807" t="s">
        <v>138</v>
      </c>
      <c r="L1807" t="s">
        <v>5469</v>
      </c>
      <c r="M1807" t="s">
        <v>5470</v>
      </c>
      <c r="N1807">
        <v>0.54944444400000003</v>
      </c>
      <c r="O1807">
        <v>0</v>
      </c>
      <c r="P1807">
        <v>0</v>
      </c>
      <c r="Q1807">
        <v>0</v>
      </c>
      <c r="R1807">
        <v>0</v>
      </c>
      <c r="S1807">
        <v>0</v>
      </c>
      <c r="T1807">
        <v>72</v>
      </c>
      <c r="U1807">
        <v>0</v>
      </c>
      <c r="V1807">
        <v>1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43.717514646806983</v>
      </c>
      <c r="AC1807">
        <v>0</v>
      </c>
      <c r="AD1807">
        <v>10.038840650560306</v>
      </c>
      <c r="AE1807">
        <v>53.756355297367293</v>
      </c>
    </row>
    <row r="1808" spans="1:31" x14ac:dyDescent="0.25">
      <c r="A1808">
        <v>2232022</v>
      </c>
      <c r="B1808">
        <v>1</v>
      </c>
      <c r="C1808" t="s">
        <v>80</v>
      </c>
      <c r="D1808" t="s">
        <v>108</v>
      </c>
      <c r="E1808" t="s">
        <v>161</v>
      </c>
      <c r="F1808" t="s">
        <v>5471</v>
      </c>
      <c r="G1808" t="s">
        <v>303</v>
      </c>
      <c r="H1808" t="s">
        <v>163</v>
      </c>
      <c r="I1808" t="s">
        <v>136</v>
      </c>
      <c r="J1808" t="s">
        <v>137</v>
      </c>
      <c r="K1808" t="s">
        <v>138</v>
      </c>
      <c r="L1808" t="s">
        <v>5472</v>
      </c>
      <c r="M1808" t="s">
        <v>5473</v>
      </c>
      <c r="N1808">
        <v>6.9444443999999994E-2</v>
      </c>
      <c r="O1808">
        <v>0</v>
      </c>
      <c r="P1808">
        <v>233</v>
      </c>
      <c r="Q1808">
        <v>0</v>
      </c>
      <c r="R1808">
        <v>127</v>
      </c>
      <c r="S1808">
        <v>1</v>
      </c>
      <c r="T1808">
        <v>93</v>
      </c>
      <c r="U1808">
        <v>0</v>
      </c>
      <c r="V1808">
        <v>0</v>
      </c>
      <c r="W1808">
        <v>0</v>
      </c>
      <c r="X1808">
        <v>3.975406008886667</v>
      </c>
      <c r="Y1808">
        <v>0</v>
      </c>
      <c r="Z1808">
        <v>3.3248817113749993</v>
      </c>
      <c r="AA1808">
        <v>0.11039964841319445</v>
      </c>
      <c r="AB1808">
        <v>5.9476350689806976</v>
      </c>
      <c r="AC1808">
        <v>0</v>
      </c>
      <c r="AD1808">
        <v>0</v>
      </c>
      <c r="AE1808">
        <v>13.358322437655559</v>
      </c>
    </row>
    <row r="1809" spans="1:31" x14ac:dyDescent="0.25">
      <c r="A1809">
        <v>2231899</v>
      </c>
      <c r="B1809">
        <v>1</v>
      </c>
      <c r="C1809" t="s">
        <v>80</v>
      </c>
      <c r="D1809" t="s">
        <v>105</v>
      </c>
      <c r="E1809" t="s">
        <v>194</v>
      </c>
      <c r="F1809" t="s">
        <v>5474</v>
      </c>
      <c r="G1809" t="s">
        <v>390</v>
      </c>
      <c r="H1809" t="s">
        <v>135</v>
      </c>
      <c r="I1809" t="s">
        <v>136</v>
      </c>
      <c r="J1809" t="s">
        <v>137</v>
      </c>
      <c r="K1809" t="s">
        <v>138</v>
      </c>
      <c r="L1809" t="s">
        <v>5475</v>
      </c>
      <c r="M1809" t="s">
        <v>5476</v>
      </c>
      <c r="N1809">
        <v>2.650833333</v>
      </c>
      <c r="O1809">
        <v>0</v>
      </c>
      <c r="P1809">
        <v>0</v>
      </c>
      <c r="Q1809">
        <v>0</v>
      </c>
      <c r="R1809">
        <v>0</v>
      </c>
      <c r="S1809">
        <v>0</v>
      </c>
      <c r="T1809">
        <v>15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26.128177600507776</v>
      </c>
      <c r="AC1809">
        <v>0</v>
      </c>
      <c r="AD1809">
        <v>0</v>
      </c>
      <c r="AE1809">
        <v>26.128177600507776</v>
      </c>
    </row>
    <row r="1810" spans="1:31" x14ac:dyDescent="0.25">
      <c r="A1810">
        <v>2232417</v>
      </c>
      <c r="B1810">
        <v>1</v>
      </c>
      <c r="C1810" t="s">
        <v>80</v>
      </c>
      <c r="D1810" t="s">
        <v>97</v>
      </c>
      <c r="E1810" t="s">
        <v>194</v>
      </c>
      <c r="F1810" t="s">
        <v>5477</v>
      </c>
      <c r="G1810" t="s">
        <v>885</v>
      </c>
      <c r="H1810" t="s">
        <v>135</v>
      </c>
      <c r="I1810" t="s">
        <v>136</v>
      </c>
      <c r="J1810" t="s">
        <v>137</v>
      </c>
      <c r="K1810" t="s">
        <v>138</v>
      </c>
      <c r="L1810" t="s">
        <v>5478</v>
      </c>
      <c r="M1810" t="s">
        <v>5479</v>
      </c>
      <c r="N1810">
        <v>3.1919444440000002</v>
      </c>
      <c r="O1810">
        <v>0</v>
      </c>
      <c r="P1810">
        <v>3</v>
      </c>
      <c r="Q1810">
        <v>0</v>
      </c>
      <c r="R1810">
        <v>6</v>
      </c>
      <c r="S1810">
        <v>0</v>
      </c>
      <c r="T1810">
        <v>3</v>
      </c>
      <c r="U1810">
        <v>0</v>
      </c>
      <c r="V1810">
        <v>0</v>
      </c>
      <c r="W1810">
        <v>0</v>
      </c>
      <c r="X1810">
        <v>1.5785216921696446</v>
      </c>
      <c r="Y1810">
        <v>0</v>
      </c>
      <c r="Z1810">
        <v>35.191471044280142</v>
      </c>
      <c r="AA1810">
        <v>0</v>
      </c>
      <c r="AB1810">
        <v>29.064410159815196</v>
      </c>
      <c r="AC1810">
        <v>0</v>
      </c>
      <c r="AD1810">
        <v>0</v>
      </c>
      <c r="AE1810">
        <v>65.834402896264976</v>
      </c>
    </row>
    <row r="1811" spans="1:31" x14ac:dyDescent="0.25">
      <c r="A1811">
        <v>2232191</v>
      </c>
      <c r="B1811">
        <v>1</v>
      </c>
      <c r="C1811" t="s">
        <v>80</v>
      </c>
      <c r="D1811" t="s">
        <v>98</v>
      </c>
      <c r="E1811" t="s">
        <v>132</v>
      </c>
      <c r="F1811" t="s">
        <v>5480</v>
      </c>
      <c r="G1811" t="s">
        <v>148</v>
      </c>
      <c r="H1811" t="s">
        <v>135</v>
      </c>
      <c r="I1811" t="s">
        <v>136</v>
      </c>
      <c r="J1811" t="s">
        <v>137</v>
      </c>
      <c r="K1811" t="s">
        <v>138</v>
      </c>
      <c r="L1811" t="s">
        <v>5481</v>
      </c>
      <c r="M1811" t="s">
        <v>5482</v>
      </c>
      <c r="N1811">
        <v>0.837777777</v>
      </c>
      <c r="O1811">
        <v>0</v>
      </c>
      <c r="P1811">
        <v>1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6.215104517440001E-2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6.215104517440001E-2</v>
      </c>
    </row>
    <row r="1812" spans="1:31" x14ac:dyDescent="0.25">
      <c r="A1812">
        <v>2232523</v>
      </c>
      <c r="B1812">
        <v>1</v>
      </c>
      <c r="C1812" t="s">
        <v>80</v>
      </c>
      <c r="D1812" t="s">
        <v>87</v>
      </c>
      <c r="E1812" t="s">
        <v>273</v>
      </c>
      <c r="F1812" t="s">
        <v>5483</v>
      </c>
      <c r="G1812" t="s">
        <v>303</v>
      </c>
      <c r="H1812" t="s">
        <v>163</v>
      </c>
      <c r="I1812" t="s">
        <v>261</v>
      </c>
      <c r="J1812" t="s">
        <v>137</v>
      </c>
      <c r="K1812" t="s">
        <v>138</v>
      </c>
      <c r="L1812" t="s">
        <v>5484</v>
      </c>
      <c r="M1812" t="s">
        <v>5485</v>
      </c>
      <c r="N1812">
        <v>2.6666665999999999E-2</v>
      </c>
      <c r="O1812">
        <v>0</v>
      </c>
      <c r="P1812">
        <v>76</v>
      </c>
      <c r="Q1812">
        <v>0</v>
      </c>
      <c r="R1812">
        <v>0</v>
      </c>
      <c r="S1812">
        <v>9</v>
      </c>
      <c r="T1812">
        <v>28</v>
      </c>
      <c r="U1812">
        <v>3</v>
      </c>
      <c r="V1812">
        <v>4</v>
      </c>
      <c r="W1812">
        <v>0</v>
      </c>
      <c r="X1812">
        <v>0.68687573733546692</v>
      </c>
      <c r="Y1812">
        <v>0</v>
      </c>
      <c r="Z1812">
        <v>0</v>
      </c>
      <c r="AA1812">
        <v>2.5857617649134936</v>
      </c>
      <c r="AB1812">
        <v>1.1605067150166937</v>
      </c>
      <c r="AC1812">
        <v>1.3200945732292266</v>
      </c>
      <c r="AD1812">
        <v>0.91563157612266666</v>
      </c>
      <c r="AE1812">
        <v>6.668870366617548</v>
      </c>
    </row>
    <row r="1813" spans="1:31" x14ac:dyDescent="0.25">
      <c r="A1813">
        <v>2232377</v>
      </c>
      <c r="B1813">
        <v>1</v>
      </c>
      <c r="C1813" t="s">
        <v>80</v>
      </c>
      <c r="D1813" t="s">
        <v>107</v>
      </c>
      <c r="E1813" t="s">
        <v>141</v>
      </c>
      <c r="F1813" t="s">
        <v>5486</v>
      </c>
      <c r="G1813" t="s">
        <v>187</v>
      </c>
      <c r="H1813" t="s">
        <v>135</v>
      </c>
      <c r="I1813" t="s">
        <v>136</v>
      </c>
      <c r="J1813" t="s">
        <v>137</v>
      </c>
      <c r="K1813" t="s">
        <v>138</v>
      </c>
      <c r="L1813" t="s">
        <v>5487</v>
      </c>
      <c r="M1813" t="s">
        <v>5488</v>
      </c>
      <c r="N1813">
        <v>4.4680555550000003</v>
      </c>
      <c r="O1813">
        <v>0</v>
      </c>
      <c r="P1813">
        <v>77</v>
      </c>
      <c r="Q1813">
        <v>0</v>
      </c>
      <c r="R1813">
        <v>0</v>
      </c>
      <c r="S1813">
        <v>0</v>
      </c>
      <c r="T1813">
        <v>1</v>
      </c>
      <c r="U1813">
        <v>0</v>
      </c>
      <c r="V1813">
        <v>0</v>
      </c>
      <c r="W1813">
        <v>0</v>
      </c>
      <c r="X1813">
        <v>47.438330750958833</v>
      </c>
      <c r="Y1813">
        <v>0</v>
      </c>
      <c r="Z1813">
        <v>0</v>
      </c>
      <c r="AA1813">
        <v>0</v>
      </c>
      <c r="AB1813">
        <v>0.35912305975028008</v>
      </c>
      <c r="AC1813">
        <v>0</v>
      </c>
      <c r="AD1813">
        <v>0</v>
      </c>
      <c r="AE1813">
        <v>47.797453810709115</v>
      </c>
    </row>
    <row r="1814" spans="1:31" x14ac:dyDescent="0.25">
      <c r="A1814">
        <v>2232477</v>
      </c>
      <c r="B1814">
        <v>1</v>
      </c>
      <c r="C1814" t="s">
        <v>80</v>
      </c>
      <c r="D1814" t="s">
        <v>87</v>
      </c>
      <c r="E1814" t="s">
        <v>182</v>
      </c>
      <c r="F1814" t="s">
        <v>5489</v>
      </c>
      <c r="G1814" t="s">
        <v>1963</v>
      </c>
      <c r="H1814" t="s">
        <v>163</v>
      </c>
      <c r="I1814" t="s">
        <v>136</v>
      </c>
      <c r="J1814" t="s">
        <v>137</v>
      </c>
      <c r="K1814" t="s">
        <v>138</v>
      </c>
      <c r="L1814" t="s">
        <v>5490</v>
      </c>
      <c r="M1814" t="s">
        <v>5491</v>
      </c>
      <c r="N1814">
        <v>2.3113888880000002</v>
      </c>
      <c r="O1814">
        <v>0</v>
      </c>
      <c r="P1814">
        <v>33</v>
      </c>
      <c r="Q1814">
        <v>0</v>
      </c>
      <c r="R1814">
        <v>0</v>
      </c>
      <c r="S1814">
        <v>2</v>
      </c>
      <c r="T1814">
        <v>17</v>
      </c>
      <c r="U1814">
        <v>9</v>
      </c>
      <c r="V1814">
        <v>2</v>
      </c>
      <c r="W1814">
        <v>0</v>
      </c>
      <c r="X1814">
        <v>36.535572298041934</v>
      </c>
      <c r="Y1814">
        <v>0</v>
      </c>
      <c r="Z1814">
        <v>0</v>
      </c>
      <c r="AA1814">
        <v>36.97240960967487</v>
      </c>
      <c r="AB1814">
        <v>142.85032717253853</v>
      </c>
      <c r="AC1814">
        <v>1186.0774754024251</v>
      </c>
      <c r="AD1814">
        <v>57.303780205497461</v>
      </c>
      <c r="AE1814">
        <v>1459.739564688178</v>
      </c>
    </row>
    <row r="1815" spans="1:31" x14ac:dyDescent="0.25">
      <c r="A1815">
        <v>2232085</v>
      </c>
      <c r="B1815">
        <v>1</v>
      </c>
      <c r="C1815" t="s">
        <v>80</v>
      </c>
      <c r="D1815" t="s">
        <v>83</v>
      </c>
      <c r="E1815" t="s">
        <v>161</v>
      </c>
      <c r="F1815" t="s">
        <v>5492</v>
      </c>
      <c r="G1815" t="s">
        <v>174</v>
      </c>
      <c r="H1815" t="s">
        <v>163</v>
      </c>
      <c r="I1815" t="s">
        <v>136</v>
      </c>
      <c r="J1815" t="s">
        <v>137</v>
      </c>
      <c r="K1815" t="s">
        <v>138</v>
      </c>
      <c r="L1815" t="s">
        <v>5493</v>
      </c>
      <c r="M1815" t="s">
        <v>5494</v>
      </c>
      <c r="N1815">
        <v>0.383333333</v>
      </c>
      <c r="O1815">
        <v>2</v>
      </c>
      <c r="P1815">
        <v>908</v>
      </c>
      <c r="Q1815">
        <v>4</v>
      </c>
      <c r="R1815">
        <v>2</v>
      </c>
      <c r="S1815">
        <v>14</v>
      </c>
      <c r="T1815">
        <v>82</v>
      </c>
      <c r="U1815">
        <v>4</v>
      </c>
      <c r="V1815">
        <v>0</v>
      </c>
      <c r="W1815">
        <v>6.6843208683160002E-2</v>
      </c>
      <c r="X1815">
        <v>153.53797558430131</v>
      </c>
      <c r="Y1815">
        <v>1.3142262400621201</v>
      </c>
      <c r="Z1815">
        <v>5.2595495420766677E-2</v>
      </c>
      <c r="AA1815">
        <v>42.823582794624571</v>
      </c>
      <c r="AB1815">
        <v>48.587467535017268</v>
      </c>
      <c r="AC1815">
        <v>61.852170685777587</v>
      </c>
      <c r="AD1815">
        <v>0</v>
      </c>
      <c r="AE1815">
        <v>308.23486154388678</v>
      </c>
    </row>
    <row r="1816" spans="1:31" x14ac:dyDescent="0.25">
      <c r="A1816">
        <v>2231936</v>
      </c>
      <c r="B1816">
        <v>1</v>
      </c>
      <c r="C1816" t="s">
        <v>80</v>
      </c>
      <c r="D1816" t="s">
        <v>103</v>
      </c>
      <c r="E1816" t="s">
        <v>182</v>
      </c>
      <c r="F1816" t="s">
        <v>5495</v>
      </c>
      <c r="G1816" t="s">
        <v>548</v>
      </c>
      <c r="H1816" t="s">
        <v>163</v>
      </c>
      <c r="I1816" t="s">
        <v>136</v>
      </c>
      <c r="J1816" t="s">
        <v>137</v>
      </c>
      <c r="K1816" t="s">
        <v>138</v>
      </c>
      <c r="L1816" t="s">
        <v>5496</v>
      </c>
      <c r="M1816" t="s">
        <v>5497</v>
      </c>
      <c r="N1816">
        <v>7.6352777769999998</v>
      </c>
      <c r="O1816">
        <v>0</v>
      </c>
      <c r="P1816">
        <v>163</v>
      </c>
      <c r="Q1816">
        <v>0</v>
      </c>
      <c r="R1816">
        <v>2</v>
      </c>
      <c r="S1816">
        <v>0</v>
      </c>
      <c r="T1816">
        <v>27</v>
      </c>
      <c r="U1816">
        <v>0</v>
      </c>
      <c r="V1816">
        <v>0</v>
      </c>
      <c r="W1816">
        <v>0</v>
      </c>
      <c r="X1816">
        <v>197.97388967751772</v>
      </c>
      <c r="Y1816">
        <v>0</v>
      </c>
      <c r="Z1816">
        <v>31.169781940769923</v>
      </c>
      <c r="AA1816">
        <v>0</v>
      </c>
      <c r="AB1816">
        <v>76.225421834963726</v>
      </c>
      <c r="AC1816">
        <v>0</v>
      </c>
      <c r="AD1816">
        <v>0</v>
      </c>
      <c r="AE1816">
        <v>305.36909345325137</v>
      </c>
    </row>
    <row r="1817" spans="1:31" x14ac:dyDescent="0.25">
      <c r="A1817">
        <v>2231959</v>
      </c>
      <c r="B1817">
        <v>1</v>
      </c>
      <c r="C1817" t="s">
        <v>80</v>
      </c>
      <c r="D1817" t="s">
        <v>83</v>
      </c>
      <c r="E1817" t="s">
        <v>182</v>
      </c>
      <c r="F1817" t="s">
        <v>5498</v>
      </c>
      <c r="G1817" t="s">
        <v>174</v>
      </c>
      <c r="H1817" t="s">
        <v>163</v>
      </c>
      <c r="I1817" t="s">
        <v>136</v>
      </c>
      <c r="J1817" t="s">
        <v>137</v>
      </c>
      <c r="K1817" t="s">
        <v>138</v>
      </c>
      <c r="L1817" t="s">
        <v>5499</v>
      </c>
      <c r="M1817" t="s">
        <v>5500</v>
      </c>
      <c r="N1817">
        <v>2.506388888</v>
      </c>
      <c r="O1817">
        <v>0</v>
      </c>
      <c r="P1817">
        <v>2289</v>
      </c>
      <c r="Q1817">
        <v>0</v>
      </c>
      <c r="R1817">
        <v>0</v>
      </c>
      <c r="S1817">
        <v>12</v>
      </c>
      <c r="T1817">
        <v>383</v>
      </c>
      <c r="U1817">
        <v>11</v>
      </c>
      <c r="V1817">
        <v>20</v>
      </c>
      <c r="W1817">
        <v>0</v>
      </c>
      <c r="X1817">
        <v>1855.1440724000083</v>
      </c>
      <c r="Y1817">
        <v>0</v>
      </c>
      <c r="Z1817">
        <v>0</v>
      </c>
      <c r="AA1817">
        <v>480.53769997344784</v>
      </c>
      <c r="AB1817">
        <v>1327.4151198769955</v>
      </c>
      <c r="AC1817">
        <v>4983.3813885544332</v>
      </c>
      <c r="AD1817">
        <v>1628.9775966170396</v>
      </c>
      <c r="AE1817">
        <v>10275.455877421924</v>
      </c>
    </row>
    <row r="1818" spans="1:31" x14ac:dyDescent="0.25">
      <c r="A1818">
        <v>2232151</v>
      </c>
      <c r="B1818">
        <v>1</v>
      </c>
      <c r="C1818" t="s">
        <v>81</v>
      </c>
      <c r="D1818" t="s">
        <v>119</v>
      </c>
      <c r="E1818" t="s">
        <v>132</v>
      </c>
      <c r="F1818" t="s">
        <v>5501</v>
      </c>
      <c r="G1818" t="s">
        <v>148</v>
      </c>
      <c r="H1818" t="s">
        <v>135</v>
      </c>
      <c r="I1818" t="s">
        <v>136</v>
      </c>
      <c r="J1818" t="s">
        <v>137</v>
      </c>
      <c r="K1818" t="s">
        <v>138</v>
      </c>
      <c r="L1818" t="s">
        <v>5502</v>
      </c>
      <c r="M1818" t="s">
        <v>5503</v>
      </c>
      <c r="N1818">
        <v>1.744444444</v>
      </c>
      <c r="O1818">
        <v>0</v>
      </c>
      <c r="P1818">
        <v>1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0.40099576919825897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0.40099576919825897</v>
      </c>
    </row>
    <row r="1819" spans="1:31" x14ac:dyDescent="0.25">
      <c r="A1819">
        <v>2232128</v>
      </c>
      <c r="B1819">
        <v>1</v>
      </c>
      <c r="C1819" t="s">
        <v>80</v>
      </c>
      <c r="D1819" t="s">
        <v>84</v>
      </c>
      <c r="E1819" t="s">
        <v>194</v>
      </c>
      <c r="F1819" t="s">
        <v>5504</v>
      </c>
      <c r="G1819" t="s">
        <v>152</v>
      </c>
      <c r="H1819" t="s">
        <v>135</v>
      </c>
      <c r="I1819" t="s">
        <v>136</v>
      </c>
      <c r="J1819" t="s">
        <v>137</v>
      </c>
      <c r="K1819" t="s">
        <v>138</v>
      </c>
      <c r="L1819" t="s">
        <v>5505</v>
      </c>
      <c r="M1819" t="s">
        <v>5506</v>
      </c>
      <c r="N1819">
        <v>7.6813888879999999</v>
      </c>
      <c r="O1819">
        <v>0</v>
      </c>
      <c r="P1819">
        <v>96</v>
      </c>
      <c r="Q1819">
        <v>0</v>
      </c>
      <c r="R1819">
        <v>0</v>
      </c>
      <c r="S1819">
        <v>0</v>
      </c>
      <c r="T1819">
        <v>2</v>
      </c>
      <c r="U1819">
        <v>0</v>
      </c>
      <c r="V1819">
        <v>0</v>
      </c>
      <c r="W1819">
        <v>0</v>
      </c>
      <c r="X1819">
        <v>228.23437448110178</v>
      </c>
      <c r="Y1819">
        <v>0</v>
      </c>
      <c r="Z1819">
        <v>0</v>
      </c>
      <c r="AA1819">
        <v>0</v>
      </c>
      <c r="AB1819">
        <v>12.732683998055082</v>
      </c>
      <c r="AC1819">
        <v>0</v>
      </c>
      <c r="AD1819">
        <v>0</v>
      </c>
      <c r="AE1819">
        <v>240.96705847915686</v>
      </c>
    </row>
    <row r="1820" spans="1:31" x14ac:dyDescent="0.25">
      <c r="A1820">
        <v>2232337</v>
      </c>
      <c r="B1820">
        <v>1</v>
      </c>
      <c r="C1820" t="s">
        <v>80</v>
      </c>
      <c r="D1820" t="s">
        <v>96</v>
      </c>
      <c r="E1820" t="s">
        <v>194</v>
      </c>
      <c r="F1820" t="s">
        <v>5507</v>
      </c>
      <c r="G1820" t="s">
        <v>134</v>
      </c>
      <c r="H1820" t="s">
        <v>135</v>
      </c>
      <c r="I1820" t="s">
        <v>136</v>
      </c>
      <c r="J1820" t="s">
        <v>137</v>
      </c>
      <c r="K1820" t="s">
        <v>138</v>
      </c>
      <c r="L1820" t="s">
        <v>5508</v>
      </c>
      <c r="M1820" t="s">
        <v>5509</v>
      </c>
      <c r="N1820">
        <v>2.6066666660000002</v>
      </c>
      <c r="O1820">
        <v>0</v>
      </c>
      <c r="P1820">
        <v>4</v>
      </c>
      <c r="Q1820">
        <v>0</v>
      </c>
      <c r="R1820">
        <v>4</v>
      </c>
      <c r="S1820">
        <v>0</v>
      </c>
      <c r="T1820">
        <v>1</v>
      </c>
      <c r="U1820">
        <v>0</v>
      </c>
      <c r="V1820">
        <v>0</v>
      </c>
      <c r="W1820">
        <v>0</v>
      </c>
      <c r="X1820">
        <v>24.317245184347922</v>
      </c>
      <c r="Y1820">
        <v>0</v>
      </c>
      <c r="Z1820">
        <v>4.7948773414070667</v>
      </c>
      <c r="AA1820">
        <v>0</v>
      </c>
      <c r="AB1820">
        <v>0.24838391910975999</v>
      </c>
      <c r="AC1820">
        <v>0</v>
      </c>
      <c r="AD1820">
        <v>0</v>
      </c>
      <c r="AE1820">
        <v>29.360506444864747</v>
      </c>
    </row>
    <row r="1821" spans="1:31" x14ac:dyDescent="0.25">
      <c r="A1821">
        <v>2232145</v>
      </c>
      <c r="B1821">
        <v>1</v>
      </c>
      <c r="C1821" t="s">
        <v>80</v>
      </c>
      <c r="D1821" t="s">
        <v>99</v>
      </c>
      <c r="E1821" t="s">
        <v>194</v>
      </c>
      <c r="F1821" t="s">
        <v>5510</v>
      </c>
      <c r="G1821" t="s">
        <v>390</v>
      </c>
      <c r="H1821" t="s">
        <v>135</v>
      </c>
      <c r="I1821" t="s">
        <v>136</v>
      </c>
      <c r="J1821" t="s">
        <v>137</v>
      </c>
      <c r="K1821" t="s">
        <v>138</v>
      </c>
      <c r="L1821" t="s">
        <v>5511</v>
      </c>
      <c r="M1821" t="s">
        <v>5512</v>
      </c>
      <c r="N1821">
        <v>4.4050000000000002</v>
      </c>
      <c r="O1821">
        <v>0</v>
      </c>
      <c r="P1821">
        <v>21</v>
      </c>
      <c r="Q1821">
        <v>0</v>
      </c>
      <c r="R1821">
        <v>2</v>
      </c>
      <c r="S1821">
        <v>0</v>
      </c>
      <c r="T1821">
        <v>7</v>
      </c>
      <c r="U1821">
        <v>0</v>
      </c>
      <c r="V1821">
        <v>1</v>
      </c>
      <c r="W1821">
        <v>0</v>
      </c>
      <c r="X1821">
        <v>58.561741538562131</v>
      </c>
      <c r="Y1821">
        <v>0</v>
      </c>
      <c r="Z1821">
        <v>1.85427513122376</v>
      </c>
      <c r="AA1821">
        <v>0</v>
      </c>
      <c r="AB1821">
        <v>36.929485021853779</v>
      </c>
      <c r="AC1821">
        <v>0</v>
      </c>
      <c r="AD1821">
        <v>725.49263822081252</v>
      </c>
      <c r="AE1821">
        <v>822.83813991245222</v>
      </c>
    </row>
    <row r="1822" spans="1:31" x14ac:dyDescent="0.25">
      <c r="A1822">
        <v>2232294</v>
      </c>
      <c r="B1822">
        <v>1</v>
      </c>
      <c r="C1822" t="s">
        <v>81</v>
      </c>
      <c r="D1822" t="s">
        <v>128</v>
      </c>
      <c r="E1822" t="s">
        <v>132</v>
      </c>
      <c r="F1822" t="s">
        <v>5513</v>
      </c>
      <c r="G1822" t="s">
        <v>134</v>
      </c>
      <c r="H1822" t="s">
        <v>135</v>
      </c>
      <c r="I1822" t="s">
        <v>136</v>
      </c>
      <c r="J1822" t="s">
        <v>137</v>
      </c>
      <c r="K1822" t="s">
        <v>138</v>
      </c>
      <c r="L1822" t="s">
        <v>5514</v>
      </c>
      <c r="M1822" t="s">
        <v>5515</v>
      </c>
      <c r="N1822">
        <v>2.0405555550000001</v>
      </c>
      <c r="O1822">
        <v>0</v>
      </c>
      <c r="P1822">
        <v>4</v>
      </c>
      <c r="Q1822">
        <v>0</v>
      </c>
      <c r="R1822">
        <v>0</v>
      </c>
      <c r="S1822">
        <v>0</v>
      </c>
      <c r="T1822">
        <v>5</v>
      </c>
      <c r="U1822">
        <v>0</v>
      </c>
      <c r="V1822">
        <v>0</v>
      </c>
      <c r="W1822">
        <v>0</v>
      </c>
      <c r="X1822">
        <v>2.267662975020845</v>
      </c>
      <c r="Y1822">
        <v>0</v>
      </c>
      <c r="Z1822">
        <v>0</v>
      </c>
      <c r="AA1822">
        <v>0</v>
      </c>
      <c r="AB1822">
        <v>15.94377090559847</v>
      </c>
      <c r="AC1822">
        <v>0</v>
      </c>
      <c r="AD1822">
        <v>0</v>
      </c>
      <c r="AE1822">
        <v>18.211433880619314</v>
      </c>
    </row>
    <row r="1823" spans="1:31" x14ac:dyDescent="0.25">
      <c r="A1823">
        <v>2232171</v>
      </c>
      <c r="B1823">
        <v>1</v>
      </c>
      <c r="C1823" t="s">
        <v>81</v>
      </c>
      <c r="D1823" t="s">
        <v>128</v>
      </c>
      <c r="E1823" t="s">
        <v>132</v>
      </c>
      <c r="F1823" t="s">
        <v>5516</v>
      </c>
      <c r="G1823" t="s">
        <v>148</v>
      </c>
      <c r="H1823" t="s">
        <v>135</v>
      </c>
      <c r="I1823" t="s">
        <v>136</v>
      </c>
      <c r="J1823" t="s">
        <v>137</v>
      </c>
      <c r="K1823" t="s">
        <v>138</v>
      </c>
      <c r="L1823" t="s">
        <v>5517</v>
      </c>
      <c r="M1823" t="s">
        <v>5518</v>
      </c>
      <c r="N1823">
        <v>0.71194444400000001</v>
      </c>
      <c r="O1823">
        <v>0</v>
      </c>
      <c r="P1823">
        <v>1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4.4073236651888896E-4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4.4073236651888896E-4</v>
      </c>
    </row>
    <row r="1824" spans="1:31" x14ac:dyDescent="0.25">
      <c r="A1824">
        <v>2232002</v>
      </c>
      <c r="B1824">
        <v>1</v>
      </c>
      <c r="C1824" t="s">
        <v>80</v>
      </c>
      <c r="D1824" t="s">
        <v>92</v>
      </c>
      <c r="E1824" t="s">
        <v>132</v>
      </c>
      <c r="F1824" t="s">
        <v>5519</v>
      </c>
      <c r="G1824" t="s">
        <v>191</v>
      </c>
      <c r="H1824" t="s">
        <v>135</v>
      </c>
      <c r="I1824" t="s">
        <v>136</v>
      </c>
      <c r="J1824" t="s">
        <v>137</v>
      </c>
      <c r="K1824" t="s">
        <v>138</v>
      </c>
      <c r="L1824" t="s">
        <v>5520</v>
      </c>
      <c r="M1824" t="s">
        <v>5521</v>
      </c>
      <c r="N1824">
        <v>2.235833333</v>
      </c>
      <c r="O1824">
        <v>0</v>
      </c>
      <c r="P1824">
        <v>2</v>
      </c>
      <c r="Q1824">
        <v>0</v>
      </c>
      <c r="R1824">
        <v>0</v>
      </c>
      <c r="S1824">
        <v>0</v>
      </c>
      <c r="T1824">
        <v>1</v>
      </c>
      <c r="U1824">
        <v>0</v>
      </c>
      <c r="V1824">
        <v>0</v>
      </c>
      <c r="W1824">
        <v>0</v>
      </c>
      <c r="X1824">
        <v>1.1216511896465791</v>
      </c>
      <c r="Y1824">
        <v>0</v>
      </c>
      <c r="Z1824">
        <v>0</v>
      </c>
      <c r="AA1824">
        <v>0</v>
      </c>
      <c r="AB1824">
        <v>3.9669499573764666</v>
      </c>
      <c r="AC1824">
        <v>0</v>
      </c>
      <c r="AD1824">
        <v>0</v>
      </c>
      <c r="AE1824">
        <v>5.0886011470230459</v>
      </c>
    </row>
    <row r="1825" spans="1:31" x14ac:dyDescent="0.25">
      <c r="A1825">
        <v>2232500</v>
      </c>
      <c r="B1825">
        <v>1</v>
      </c>
      <c r="C1825" t="s">
        <v>80</v>
      </c>
      <c r="D1825" t="s">
        <v>96</v>
      </c>
      <c r="E1825" t="s">
        <v>194</v>
      </c>
      <c r="F1825" t="s">
        <v>5522</v>
      </c>
      <c r="G1825" t="s">
        <v>179</v>
      </c>
      <c r="H1825" t="s">
        <v>135</v>
      </c>
      <c r="I1825" t="s">
        <v>136</v>
      </c>
      <c r="J1825" t="s">
        <v>137</v>
      </c>
      <c r="K1825" t="s">
        <v>138</v>
      </c>
      <c r="L1825" t="s">
        <v>5523</v>
      </c>
      <c r="M1825" t="s">
        <v>5524</v>
      </c>
      <c r="N1825">
        <v>3.2022222220000001</v>
      </c>
      <c r="O1825">
        <v>0</v>
      </c>
      <c r="P1825">
        <v>124</v>
      </c>
      <c r="Q1825">
        <v>0</v>
      </c>
      <c r="R1825">
        <v>0</v>
      </c>
      <c r="S1825">
        <v>0</v>
      </c>
      <c r="T1825">
        <v>12</v>
      </c>
      <c r="U1825">
        <v>0</v>
      </c>
      <c r="V1825">
        <v>0</v>
      </c>
      <c r="W1825">
        <v>0</v>
      </c>
      <c r="X1825">
        <v>223.00510113951947</v>
      </c>
      <c r="Y1825">
        <v>0</v>
      </c>
      <c r="Z1825">
        <v>0</v>
      </c>
      <c r="AA1825">
        <v>0</v>
      </c>
      <c r="AB1825">
        <v>17.547534438674994</v>
      </c>
      <c r="AC1825">
        <v>0</v>
      </c>
      <c r="AD1825">
        <v>0</v>
      </c>
      <c r="AE1825">
        <v>240.55263557819447</v>
      </c>
    </row>
    <row r="1826" spans="1:31" x14ac:dyDescent="0.25">
      <c r="A1826">
        <v>2231916</v>
      </c>
      <c r="B1826">
        <v>1</v>
      </c>
      <c r="C1826" t="s">
        <v>81</v>
      </c>
      <c r="D1826" t="s">
        <v>123</v>
      </c>
      <c r="E1826" t="s">
        <v>182</v>
      </c>
      <c r="F1826" t="s">
        <v>5525</v>
      </c>
      <c r="G1826" t="s">
        <v>174</v>
      </c>
      <c r="H1826" t="s">
        <v>163</v>
      </c>
      <c r="I1826" t="s">
        <v>136</v>
      </c>
      <c r="J1826" t="s">
        <v>137</v>
      </c>
      <c r="K1826" t="s">
        <v>138</v>
      </c>
      <c r="L1826" t="s">
        <v>5526</v>
      </c>
      <c r="M1826" t="s">
        <v>5527</v>
      </c>
      <c r="N1826">
        <v>0.72833333300000003</v>
      </c>
      <c r="O1826">
        <v>9</v>
      </c>
      <c r="P1826">
        <v>18</v>
      </c>
      <c r="Q1826">
        <v>198</v>
      </c>
      <c r="R1826">
        <v>232</v>
      </c>
      <c r="S1826">
        <v>48</v>
      </c>
      <c r="T1826">
        <v>38</v>
      </c>
      <c r="U1826">
        <v>0</v>
      </c>
      <c r="V1826">
        <v>0</v>
      </c>
      <c r="W1826">
        <v>1.5237707438800416</v>
      </c>
      <c r="X1826">
        <v>4.2680225498725335</v>
      </c>
      <c r="Y1826">
        <v>62.295177446894421</v>
      </c>
      <c r="Z1826">
        <v>54.321266178774003</v>
      </c>
      <c r="AA1826">
        <v>156.71791955819884</v>
      </c>
      <c r="AB1826">
        <v>17.286806416760204</v>
      </c>
      <c r="AC1826">
        <v>0</v>
      </c>
      <c r="AD1826">
        <v>0</v>
      </c>
      <c r="AE1826">
        <v>296.41296289438003</v>
      </c>
    </row>
    <row r="1827" spans="1:31" x14ac:dyDescent="0.25">
      <c r="A1827">
        <v>2232065</v>
      </c>
      <c r="B1827">
        <v>1</v>
      </c>
      <c r="C1827" t="s">
        <v>80</v>
      </c>
      <c r="D1827" t="s">
        <v>103</v>
      </c>
      <c r="E1827" t="s">
        <v>273</v>
      </c>
      <c r="F1827" t="s">
        <v>4692</v>
      </c>
      <c r="G1827" t="s">
        <v>174</v>
      </c>
      <c r="H1827" t="s">
        <v>163</v>
      </c>
      <c r="I1827" t="s">
        <v>136</v>
      </c>
      <c r="J1827" t="s">
        <v>137</v>
      </c>
      <c r="K1827" t="s">
        <v>138</v>
      </c>
      <c r="L1827" t="s">
        <v>5528</v>
      </c>
      <c r="M1827" t="s">
        <v>5529</v>
      </c>
      <c r="N1827">
        <v>1.241666666</v>
      </c>
      <c r="O1827">
        <v>1</v>
      </c>
      <c r="P1827">
        <v>286</v>
      </c>
      <c r="Q1827">
        <v>18</v>
      </c>
      <c r="R1827">
        <v>108</v>
      </c>
      <c r="S1827">
        <v>9</v>
      </c>
      <c r="T1827">
        <v>45</v>
      </c>
      <c r="U1827">
        <v>4</v>
      </c>
      <c r="V1827">
        <v>0</v>
      </c>
      <c r="W1827">
        <v>2.3627832517889598</v>
      </c>
      <c r="X1827">
        <v>84.432462127878537</v>
      </c>
      <c r="Y1827">
        <v>280.02107621166465</v>
      </c>
      <c r="Z1827">
        <v>178.55956656883853</v>
      </c>
      <c r="AA1827">
        <v>692.16602436243272</v>
      </c>
      <c r="AB1827">
        <v>53.583342105218406</v>
      </c>
      <c r="AC1827">
        <v>61.851912675412009</v>
      </c>
      <c r="AD1827">
        <v>0</v>
      </c>
      <c r="AE1827">
        <v>1352.977167303234</v>
      </c>
    </row>
    <row r="1828" spans="1:31" x14ac:dyDescent="0.25">
      <c r="A1828">
        <v>2232520</v>
      </c>
      <c r="B1828">
        <v>1</v>
      </c>
      <c r="C1828" t="s">
        <v>80</v>
      </c>
      <c r="D1828" t="s">
        <v>96</v>
      </c>
      <c r="E1828" t="s">
        <v>177</v>
      </c>
      <c r="F1828" t="s">
        <v>5530</v>
      </c>
      <c r="G1828" t="s">
        <v>179</v>
      </c>
      <c r="H1828" t="s">
        <v>135</v>
      </c>
      <c r="I1828" t="s">
        <v>136</v>
      </c>
      <c r="J1828" t="s">
        <v>137</v>
      </c>
      <c r="K1828" t="s">
        <v>138</v>
      </c>
      <c r="L1828" t="s">
        <v>5531</v>
      </c>
      <c r="M1828" t="s">
        <v>5532</v>
      </c>
      <c r="N1828">
        <v>0.75027777699999998</v>
      </c>
      <c r="O1828">
        <v>0</v>
      </c>
      <c r="P1828">
        <v>79</v>
      </c>
      <c r="Q1828">
        <v>0</v>
      </c>
      <c r="R1828">
        <v>0</v>
      </c>
      <c r="S1828">
        <v>0</v>
      </c>
      <c r="T1828">
        <v>71</v>
      </c>
      <c r="U1828">
        <v>0</v>
      </c>
      <c r="V1828">
        <v>0</v>
      </c>
      <c r="W1828">
        <v>0</v>
      </c>
      <c r="X1828">
        <v>42.41831383669561</v>
      </c>
      <c r="Y1828">
        <v>0</v>
      </c>
      <c r="Z1828">
        <v>0</v>
      </c>
      <c r="AA1828">
        <v>0</v>
      </c>
      <c r="AB1828">
        <v>38.137392740813354</v>
      </c>
      <c r="AC1828">
        <v>0</v>
      </c>
      <c r="AD1828">
        <v>0</v>
      </c>
      <c r="AE1828">
        <v>80.555706577508971</v>
      </c>
    </row>
    <row r="1829" spans="1:31" x14ac:dyDescent="0.25">
      <c r="A1829">
        <v>2232420</v>
      </c>
      <c r="B1829">
        <v>1</v>
      </c>
      <c r="C1829" t="s">
        <v>80</v>
      </c>
      <c r="D1829" t="s">
        <v>90</v>
      </c>
      <c r="E1829" t="s">
        <v>194</v>
      </c>
      <c r="F1829" t="s">
        <v>5533</v>
      </c>
      <c r="G1829" t="s">
        <v>179</v>
      </c>
      <c r="H1829" t="s">
        <v>135</v>
      </c>
      <c r="I1829" t="s">
        <v>136</v>
      </c>
      <c r="J1829" t="s">
        <v>137</v>
      </c>
      <c r="K1829" t="s">
        <v>138</v>
      </c>
      <c r="L1829" t="s">
        <v>5534</v>
      </c>
      <c r="M1829" t="s">
        <v>5535</v>
      </c>
      <c r="N1829">
        <v>2.2422222220000001</v>
      </c>
      <c r="O1829">
        <v>0</v>
      </c>
      <c r="P1829">
        <v>7</v>
      </c>
      <c r="Q1829">
        <v>0</v>
      </c>
      <c r="R1829">
        <v>0</v>
      </c>
      <c r="S1829">
        <v>0</v>
      </c>
      <c r="T1829">
        <v>76</v>
      </c>
      <c r="U1829">
        <v>0</v>
      </c>
      <c r="V1829">
        <v>2</v>
      </c>
      <c r="W1829">
        <v>0</v>
      </c>
      <c r="X1829">
        <v>8.8281249548251122</v>
      </c>
      <c r="Y1829">
        <v>0</v>
      </c>
      <c r="Z1829">
        <v>0</v>
      </c>
      <c r="AA1829">
        <v>0</v>
      </c>
      <c r="AB1829">
        <v>308.60267524954975</v>
      </c>
      <c r="AC1829">
        <v>0</v>
      </c>
      <c r="AD1829">
        <v>279.82458072868218</v>
      </c>
      <c r="AE1829">
        <v>597.25538093305704</v>
      </c>
    </row>
    <row r="1830" spans="1:31" x14ac:dyDescent="0.25">
      <c r="A1830">
        <v>2232566</v>
      </c>
      <c r="B1830">
        <v>1</v>
      </c>
      <c r="C1830" t="s">
        <v>80</v>
      </c>
      <c r="D1830" t="s">
        <v>83</v>
      </c>
      <c r="E1830" t="s">
        <v>194</v>
      </c>
      <c r="F1830" t="s">
        <v>1887</v>
      </c>
      <c r="G1830" t="s">
        <v>179</v>
      </c>
      <c r="H1830" t="s">
        <v>135</v>
      </c>
      <c r="I1830" t="s">
        <v>136</v>
      </c>
      <c r="J1830" t="s">
        <v>137</v>
      </c>
      <c r="K1830" t="s">
        <v>138</v>
      </c>
      <c r="L1830" t="s">
        <v>5536</v>
      </c>
      <c r="M1830" t="s">
        <v>5537</v>
      </c>
      <c r="N1830">
        <v>2.221666666</v>
      </c>
      <c r="O1830">
        <v>0</v>
      </c>
      <c r="P1830">
        <v>130</v>
      </c>
      <c r="Q1830">
        <v>0</v>
      </c>
      <c r="R1830">
        <v>0</v>
      </c>
      <c r="S1830">
        <v>0</v>
      </c>
      <c r="T1830">
        <v>16</v>
      </c>
      <c r="U1830">
        <v>0</v>
      </c>
      <c r="V1830">
        <v>0</v>
      </c>
      <c r="W1830">
        <v>0</v>
      </c>
      <c r="X1830">
        <v>139.47990073300116</v>
      </c>
      <c r="Y1830">
        <v>0</v>
      </c>
      <c r="Z1830">
        <v>0</v>
      </c>
      <c r="AA1830">
        <v>0</v>
      </c>
      <c r="AB1830">
        <v>14.267960023917292</v>
      </c>
      <c r="AC1830">
        <v>0</v>
      </c>
      <c r="AD1830">
        <v>0</v>
      </c>
      <c r="AE1830">
        <v>153.74786075691844</v>
      </c>
    </row>
    <row r="1831" spans="1:31" x14ac:dyDescent="0.25">
      <c r="A1831">
        <v>2232274</v>
      </c>
      <c r="B1831">
        <v>1</v>
      </c>
      <c r="C1831" t="s">
        <v>80</v>
      </c>
      <c r="D1831" t="s">
        <v>95</v>
      </c>
      <c r="E1831" t="s">
        <v>132</v>
      </c>
      <c r="F1831" t="s">
        <v>5538</v>
      </c>
      <c r="G1831" t="s">
        <v>170</v>
      </c>
      <c r="H1831" t="s">
        <v>135</v>
      </c>
      <c r="I1831" t="s">
        <v>136</v>
      </c>
      <c r="J1831" t="s">
        <v>137</v>
      </c>
      <c r="K1831" t="s">
        <v>138</v>
      </c>
      <c r="L1831" t="s">
        <v>5539</v>
      </c>
      <c r="M1831" t="s">
        <v>5540</v>
      </c>
      <c r="N1831">
        <v>2.438055555</v>
      </c>
      <c r="O1831">
        <v>0</v>
      </c>
      <c r="P1831">
        <v>8</v>
      </c>
      <c r="Q1831">
        <v>0</v>
      </c>
      <c r="R1831">
        <v>0</v>
      </c>
      <c r="S1831">
        <v>0</v>
      </c>
      <c r="T1831">
        <v>11</v>
      </c>
      <c r="U1831">
        <v>0</v>
      </c>
      <c r="V1831">
        <v>0</v>
      </c>
      <c r="W1831">
        <v>0</v>
      </c>
      <c r="X1831">
        <v>4.9986619086374606</v>
      </c>
      <c r="Y1831">
        <v>0</v>
      </c>
      <c r="Z1831">
        <v>0</v>
      </c>
      <c r="AA1831">
        <v>0</v>
      </c>
      <c r="AB1831">
        <v>15.947449915811591</v>
      </c>
      <c r="AC1831">
        <v>0</v>
      </c>
      <c r="AD1831">
        <v>0</v>
      </c>
      <c r="AE1831">
        <v>20.946111824449051</v>
      </c>
    </row>
    <row r="1832" spans="1:31" x14ac:dyDescent="0.25">
      <c r="A1832">
        <v>2232025</v>
      </c>
      <c r="B1832">
        <v>1</v>
      </c>
      <c r="C1832" t="s">
        <v>80</v>
      </c>
      <c r="D1832" t="s">
        <v>98</v>
      </c>
      <c r="E1832" t="s">
        <v>194</v>
      </c>
      <c r="F1832" t="s">
        <v>5541</v>
      </c>
      <c r="G1832" t="s">
        <v>179</v>
      </c>
      <c r="H1832" t="s">
        <v>135</v>
      </c>
      <c r="I1832" t="s">
        <v>136</v>
      </c>
      <c r="J1832" t="s">
        <v>137</v>
      </c>
      <c r="K1832" t="s">
        <v>138</v>
      </c>
      <c r="L1832" t="s">
        <v>5542</v>
      </c>
      <c r="M1832" t="s">
        <v>5543</v>
      </c>
      <c r="N1832">
        <v>2.0094444440000001</v>
      </c>
      <c r="O1832">
        <v>0</v>
      </c>
      <c r="P1832">
        <v>0</v>
      </c>
      <c r="Q1832">
        <v>0</v>
      </c>
      <c r="R1832">
        <v>1</v>
      </c>
      <c r="S1832">
        <v>0</v>
      </c>
      <c r="T1832">
        <v>4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4.5269802941376929</v>
      </c>
      <c r="AA1832">
        <v>0</v>
      </c>
      <c r="AB1832">
        <v>9.0416504641066648</v>
      </c>
      <c r="AC1832">
        <v>0</v>
      </c>
      <c r="AD1832">
        <v>0</v>
      </c>
      <c r="AE1832">
        <v>13.568630758244357</v>
      </c>
    </row>
    <row r="1833" spans="1:31" x14ac:dyDescent="0.25">
      <c r="A1833">
        <v>2232334</v>
      </c>
      <c r="B1833">
        <v>1</v>
      </c>
      <c r="C1833" t="s">
        <v>81</v>
      </c>
      <c r="D1833" t="s">
        <v>118</v>
      </c>
      <c r="E1833" t="s">
        <v>132</v>
      </c>
      <c r="F1833" t="s">
        <v>5544</v>
      </c>
      <c r="G1833" t="s">
        <v>148</v>
      </c>
      <c r="H1833" t="s">
        <v>135</v>
      </c>
      <c r="I1833" t="s">
        <v>136</v>
      </c>
      <c r="J1833" t="s">
        <v>137</v>
      </c>
      <c r="K1833" t="s">
        <v>138</v>
      </c>
      <c r="L1833" t="s">
        <v>5545</v>
      </c>
      <c r="M1833" t="s">
        <v>5546</v>
      </c>
      <c r="N1833">
        <v>0.87527777699999998</v>
      </c>
      <c r="O1833">
        <v>0</v>
      </c>
      <c r="P1833">
        <v>0</v>
      </c>
      <c r="Q1833">
        <v>0</v>
      </c>
      <c r="R1833">
        <v>0</v>
      </c>
      <c r="S1833">
        <v>0</v>
      </c>
      <c r="T1833">
        <v>1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1.373814942041472</v>
      </c>
      <c r="AC1833">
        <v>0</v>
      </c>
      <c r="AD1833">
        <v>0</v>
      </c>
      <c r="AE1833">
        <v>1.373814942041472</v>
      </c>
    </row>
    <row r="1834" spans="1:31" x14ac:dyDescent="0.25">
      <c r="A1834">
        <v>2231979</v>
      </c>
      <c r="B1834">
        <v>1</v>
      </c>
      <c r="C1834" t="s">
        <v>80</v>
      </c>
      <c r="D1834" t="s">
        <v>110</v>
      </c>
      <c r="E1834" t="s">
        <v>182</v>
      </c>
      <c r="F1834" t="s">
        <v>5547</v>
      </c>
      <c r="G1834" t="s">
        <v>319</v>
      </c>
      <c r="H1834" t="s">
        <v>163</v>
      </c>
      <c r="I1834" t="s">
        <v>136</v>
      </c>
      <c r="J1834" t="s">
        <v>137</v>
      </c>
      <c r="K1834" t="s">
        <v>138</v>
      </c>
      <c r="L1834" t="s">
        <v>5548</v>
      </c>
      <c r="M1834" t="s">
        <v>5549</v>
      </c>
      <c r="N1834">
        <v>4.6491666660000002</v>
      </c>
      <c r="O1834">
        <v>0</v>
      </c>
      <c r="P1834">
        <v>267</v>
      </c>
      <c r="Q1834">
        <v>0</v>
      </c>
      <c r="R1834">
        <v>0</v>
      </c>
      <c r="S1834">
        <v>0</v>
      </c>
      <c r="T1834">
        <v>6</v>
      </c>
      <c r="U1834">
        <v>0</v>
      </c>
      <c r="V1834">
        <v>0</v>
      </c>
      <c r="W1834">
        <v>0</v>
      </c>
      <c r="X1834">
        <v>645.48275475765854</v>
      </c>
      <c r="Y1834">
        <v>0</v>
      </c>
      <c r="Z1834">
        <v>0</v>
      </c>
      <c r="AA1834">
        <v>0</v>
      </c>
      <c r="AB1834">
        <v>27.540610839351487</v>
      </c>
      <c r="AC1834">
        <v>0</v>
      </c>
      <c r="AD1834">
        <v>0</v>
      </c>
      <c r="AE1834">
        <v>673.02336559701007</v>
      </c>
    </row>
    <row r="1835" spans="1:31" x14ac:dyDescent="0.25">
      <c r="A1835">
        <v>2232526</v>
      </c>
      <c r="B1835">
        <v>1</v>
      </c>
      <c r="C1835" t="s">
        <v>80</v>
      </c>
      <c r="D1835" t="s">
        <v>96</v>
      </c>
      <c r="E1835" t="s">
        <v>194</v>
      </c>
      <c r="F1835" t="s">
        <v>5550</v>
      </c>
      <c r="G1835" t="s">
        <v>179</v>
      </c>
      <c r="H1835" t="s">
        <v>135</v>
      </c>
      <c r="I1835" t="s">
        <v>136</v>
      </c>
      <c r="J1835" t="s">
        <v>137</v>
      </c>
      <c r="K1835" t="s">
        <v>138</v>
      </c>
      <c r="L1835" t="s">
        <v>5551</v>
      </c>
      <c r="M1835" t="s">
        <v>5552</v>
      </c>
      <c r="N1835">
        <v>6.386666666</v>
      </c>
      <c r="O1835">
        <v>0</v>
      </c>
      <c r="P1835">
        <v>50</v>
      </c>
      <c r="Q1835">
        <v>0</v>
      </c>
      <c r="R1835">
        <v>0</v>
      </c>
      <c r="S1835">
        <v>0</v>
      </c>
      <c r="T1835">
        <v>6</v>
      </c>
      <c r="U1835">
        <v>0</v>
      </c>
      <c r="V1835">
        <v>0</v>
      </c>
      <c r="W1835">
        <v>0</v>
      </c>
      <c r="X1835">
        <v>161.33559771898987</v>
      </c>
      <c r="Y1835">
        <v>0</v>
      </c>
      <c r="Z1835">
        <v>0</v>
      </c>
      <c r="AA1835">
        <v>0</v>
      </c>
      <c r="AB1835">
        <v>26.114407998976276</v>
      </c>
      <c r="AC1835">
        <v>0</v>
      </c>
      <c r="AD1835">
        <v>0</v>
      </c>
      <c r="AE1835">
        <v>187.45000571796615</v>
      </c>
    </row>
    <row r="1836" spans="1:31" x14ac:dyDescent="0.25">
      <c r="A1836">
        <v>2232188</v>
      </c>
      <c r="B1836">
        <v>1</v>
      </c>
      <c r="C1836" t="s">
        <v>81</v>
      </c>
      <c r="D1836" t="s">
        <v>128</v>
      </c>
      <c r="E1836" t="s">
        <v>194</v>
      </c>
      <c r="F1836" t="s">
        <v>5553</v>
      </c>
      <c r="G1836" t="s">
        <v>472</v>
      </c>
      <c r="H1836" t="s">
        <v>135</v>
      </c>
      <c r="I1836" t="s">
        <v>136</v>
      </c>
      <c r="J1836" t="s">
        <v>137</v>
      </c>
      <c r="K1836" t="s">
        <v>138</v>
      </c>
      <c r="L1836" t="s">
        <v>5554</v>
      </c>
      <c r="M1836" t="s">
        <v>4988</v>
      </c>
      <c r="N1836">
        <v>2.3374999999999999</v>
      </c>
      <c r="O1836">
        <v>0</v>
      </c>
      <c r="P1836">
        <v>30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8.6294405514057555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8.6294405514057555</v>
      </c>
    </row>
    <row r="1837" spans="1:31" x14ac:dyDescent="0.25">
      <c r="A1837">
        <v>2232088</v>
      </c>
      <c r="B1837">
        <v>1</v>
      </c>
      <c r="C1837" t="s">
        <v>81</v>
      </c>
      <c r="D1837" t="s">
        <v>123</v>
      </c>
      <c r="E1837" t="s">
        <v>141</v>
      </c>
      <c r="F1837" t="s">
        <v>5555</v>
      </c>
      <c r="G1837" t="s">
        <v>143</v>
      </c>
      <c r="H1837" t="s">
        <v>135</v>
      </c>
      <c r="I1837" t="s">
        <v>136</v>
      </c>
      <c r="J1837" t="s">
        <v>137</v>
      </c>
      <c r="K1837" t="s">
        <v>144</v>
      </c>
      <c r="L1837" t="s">
        <v>5556</v>
      </c>
      <c r="M1837" t="s">
        <v>5557</v>
      </c>
      <c r="N1837">
        <v>4.4286266660000004</v>
      </c>
      <c r="O1837">
        <v>0</v>
      </c>
      <c r="P1837">
        <v>598</v>
      </c>
      <c r="Q1837">
        <v>0</v>
      </c>
      <c r="R1837">
        <v>0</v>
      </c>
      <c r="S1837">
        <v>0</v>
      </c>
      <c r="T1837">
        <v>27</v>
      </c>
      <c r="U1837">
        <v>0</v>
      </c>
      <c r="V1837">
        <v>0</v>
      </c>
      <c r="W1837">
        <v>0</v>
      </c>
      <c r="X1837">
        <v>661.24759324255308</v>
      </c>
      <c r="Y1837">
        <v>0</v>
      </c>
      <c r="Z1837">
        <v>0</v>
      </c>
      <c r="AA1837">
        <v>0</v>
      </c>
      <c r="AB1837">
        <v>70.298188552641577</v>
      </c>
      <c r="AC1837">
        <v>0</v>
      </c>
      <c r="AD1837">
        <v>0</v>
      </c>
      <c r="AE1837">
        <v>731.54578179519467</v>
      </c>
    </row>
    <row r="1838" spans="1:31" x14ac:dyDescent="0.25">
      <c r="A1838">
        <v>2232082</v>
      </c>
      <c r="B1838">
        <v>1</v>
      </c>
      <c r="C1838" t="s">
        <v>80</v>
      </c>
      <c r="D1838" t="s">
        <v>94</v>
      </c>
      <c r="E1838" t="s">
        <v>132</v>
      </c>
      <c r="F1838" t="s">
        <v>5558</v>
      </c>
      <c r="G1838" t="s">
        <v>148</v>
      </c>
      <c r="H1838" t="s">
        <v>135</v>
      </c>
      <c r="I1838" t="s">
        <v>136</v>
      </c>
      <c r="J1838" t="s">
        <v>137</v>
      </c>
      <c r="K1838" t="s">
        <v>138</v>
      </c>
      <c r="L1838" t="s">
        <v>5559</v>
      </c>
      <c r="M1838" t="s">
        <v>5560</v>
      </c>
      <c r="N1838">
        <v>5.2952777769999999</v>
      </c>
      <c r="O1838">
        <v>0</v>
      </c>
      <c r="P1838">
        <v>1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3.3428787909397069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3.3428787909397069</v>
      </c>
    </row>
    <row r="1839" spans="1:31" x14ac:dyDescent="0.25">
      <c r="A1839">
        <v>2232291</v>
      </c>
      <c r="B1839">
        <v>1</v>
      </c>
      <c r="C1839" t="s">
        <v>81</v>
      </c>
      <c r="D1839" t="s">
        <v>116</v>
      </c>
      <c r="E1839" t="s">
        <v>132</v>
      </c>
      <c r="F1839" t="s">
        <v>5561</v>
      </c>
      <c r="G1839" t="s">
        <v>148</v>
      </c>
      <c r="H1839" t="s">
        <v>135</v>
      </c>
      <c r="I1839" t="s">
        <v>136</v>
      </c>
      <c r="J1839" t="s">
        <v>137</v>
      </c>
      <c r="K1839" t="s">
        <v>138</v>
      </c>
      <c r="L1839" t="s">
        <v>5562</v>
      </c>
      <c r="M1839" t="s">
        <v>5563</v>
      </c>
      <c r="N1839">
        <v>2.0072222219999998</v>
      </c>
      <c r="O1839">
        <v>0</v>
      </c>
      <c r="P1839">
        <v>0</v>
      </c>
      <c r="Q1839">
        <v>0</v>
      </c>
      <c r="R1839">
        <v>0</v>
      </c>
      <c r="S1839">
        <v>0</v>
      </c>
      <c r="T1839">
        <v>1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2.5602173199629599</v>
      </c>
      <c r="AC1839">
        <v>0</v>
      </c>
      <c r="AD1839">
        <v>0</v>
      </c>
      <c r="AE1839">
        <v>2.5602173199629599</v>
      </c>
    </row>
    <row r="1840" spans="1:31" x14ac:dyDescent="0.25">
      <c r="A1840">
        <v>2231982</v>
      </c>
      <c r="B1840">
        <v>1</v>
      </c>
      <c r="C1840" t="s">
        <v>80</v>
      </c>
      <c r="D1840" t="s">
        <v>84</v>
      </c>
      <c r="E1840" t="s">
        <v>161</v>
      </c>
      <c r="F1840" t="s">
        <v>5564</v>
      </c>
      <c r="G1840" t="s">
        <v>174</v>
      </c>
      <c r="H1840" t="s">
        <v>163</v>
      </c>
      <c r="I1840" t="s">
        <v>136</v>
      </c>
      <c r="J1840" t="s">
        <v>137</v>
      </c>
      <c r="K1840" t="s">
        <v>138</v>
      </c>
      <c r="L1840" t="s">
        <v>5565</v>
      </c>
      <c r="M1840" t="s">
        <v>5299</v>
      </c>
      <c r="N1840">
        <v>1.376944444</v>
      </c>
      <c r="O1840">
        <v>0</v>
      </c>
      <c r="P1840">
        <v>1634</v>
      </c>
      <c r="Q1840">
        <v>0</v>
      </c>
      <c r="R1840">
        <v>0</v>
      </c>
      <c r="S1840">
        <v>0</v>
      </c>
      <c r="T1840">
        <v>22</v>
      </c>
      <c r="U1840">
        <v>0</v>
      </c>
      <c r="V1840">
        <v>0</v>
      </c>
      <c r="W1840">
        <v>0</v>
      </c>
      <c r="X1840">
        <v>659.4108271020757</v>
      </c>
      <c r="Y1840">
        <v>0</v>
      </c>
      <c r="Z1840">
        <v>0</v>
      </c>
      <c r="AA1840">
        <v>0</v>
      </c>
      <c r="AB1840">
        <v>102.93832720639394</v>
      </c>
      <c r="AC1840">
        <v>0</v>
      </c>
      <c r="AD1840">
        <v>0</v>
      </c>
      <c r="AE1840">
        <v>762.34915430846968</v>
      </c>
    </row>
    <row r="1841" spans="1:31" x14ac:dyDescent="0.25">
      <c r="A1841">
        <v>2232460</v>
      </c>
      <c r="B1841">
        <v>1</v>
      </c>
      <c r="C1841" t="s">
        <v>80</v>
      </c>
      <c r="D1841" t="s">
        <v>104</v>
      </c>
      <c r="E1841" t="s">
        <v>194</v>
      </c>
      <c r="F1841" t="s">
        <v>5566</v>
      </c>
      <c r="G1841" t="s">
        <v>179</v>
      </c>
      <c r="H1841" t="s">
        <v>135</v>
      </c>
      <c r="I1841" t="s">
        <v>136</v>
      </c>
      <c r="J1841" t="s">
        <v>137</v>
      </c>
      <c r="K1841" t="s">
        <v>138</v>
      </c>
      <c r="L1841" t="s">
        <v>5567</v>
      </c>
      <c r="M1841" t="s">
        <v>5568</v>
      </c>
      <c r="N1841">
        <v>2.7366666660000001</v>
      </c>
      <c r="O1841">
        <v>0</v>
      </c>
      <c r="P1841">
        <v>2</v>
      </c>
      <c r="Q1841">
        <v>0</v>
      </c>
      <c r="R1841">
        <v>14</v>
      </c>
      <c r="S1841">
        <v>0</v>
      </c>
      <c r="T1841">
        <v>1</v>
      </c>
      <c r="U1841">
        <v>0</v>
      </c>
      <c r="V1841">
        <v>0</v>
      </c>
      <c r="W1841">
        <v>0</v>
      </c>
      <c r="X1841">
        <v>7.7242109494666672E-3</v>
      </c>
      <c r="Y1841">
        <v>0</v>
      </c>
      <c r="Z1841">
        <v>9.7476224216327871</v>
      </c>
      <c r="AA1841">
        <v>0</v>
      </c>
      <c r="AB1841">
        <v>3.0562036423085002</v>
      </c>
      <c r="AC1841">
        <v>0</v>
      </c>
      <c r="AD1841">
        <v>0</v>
      </c>
      <c r="AE1841">
        <v>12.811550274890754</v>
      </c>
    </row>
    <row r="1842" spans="1:31" x14ac:dyDescent="0.25">
      <c r="A1842">
        <v>2232248</v>
      </c>
      <c r="B1842">
        <v>1</v>
      </c>
      <c r="C1842" t="s">
        <v>80</v>
      </c>
      <c r="D1842" t="s">
        <v>97</v>
      </c>
      <c r="E1842" t="s">
        <v>405</v>
      </c>
      <c r="F1842" t="s">
        <v>5569</v>
      </c>
      <c r="G1842" t="s">
        <v>174</v>
      </c>
      <c r="H1842" t="s">
        <v>5570</v>
      </c>
      <c r="I1842" t="s">
        <v>136</v>
      </c>
      <c r="J1842" t="s">
        <v>137</v>
      </c>
      <c r="K1842" t="s">
        <v>138</v>
      </c>
      <c r="L1842" t="s">
        <v>5571</v>
      </c>
      <c r="M1842" t="s">
        <v>5572</v>
      </c>
      <c r="N1842">
        <v>0.32416666599999999</v>
      </c>
      <c r="O1842">
        <v>81</v>
      </c>
      <c r="P1842">
        <v>36630</v>
      </c>
      <c r="Q1842">
        <v>91</v>
      </c>
      <c r="R1842">
        <v>2081</v>
      </c>
      <c r="S1842">
        <v>209</v>
      </c>
      <c r="T1842">
        <v>4334</v>
      </c>
      <c r="U1842">
        <v>9</v>
      </c>
      <c r="V1842">
        <v>25</v>
      </c>
      <c r="W1842">
        <v>594.69495219952751</v>
      </c>
      <c r="X1842">
        <v>4323.941505373723</v>
      </c>
      <c r="Y1842">
        <v>209.29916930538784</v>
      </c>
      <c r="Z1842">
        <v>226.78944437800305</v>
      </c>
      <c r="AA1842">
        <v>774.33012273517375</v>
      </c>
      <c r="AB1842">
        <v>1467.9344636475671</v>
      </c>
      <c r="AC1842">
        <v>136.73083806776145</v>
      </c>
      <c r="AD1842">
        <v>503.19734256734449</v>
      </c>
      <c r="AE1842">
        <v>8236.9178382744885</v>
      </c>
    </row>
    <row r="1843" spans="1:31" x14ac:dyDescent="0.25">
      <c r="A1843">
        <v>2232148</v>
      </c>
      <c r="B1843">
        <v>1</v>
      </c>
      <c r="C1843" t="s">
        <v>80</v>
      </c>
      <c r="D1843" t="s">
        <v>96</v>
      </c>
      <c r="E1843" t="s">
        <v>182</v>
      </c>
      <c r="F1843" t="s">
        <v>5573</v>
      </c>
      <c r="G1843" t="s">
        <v>174</v>
      </c>
      <c r="H1843" t="s">
        <v>163</v>
      </c>
      <c r="I1843" t="s">
        <v>136</v>
      </c>
      <c r="J1843" t="s">
        <v>137</v>
      </c>
      <c r="K1843" t="s">
        <v>138</v>
      </c>
      <c r="L1843" t="s">
        <v>5574</v>
      </c>
      <c r="M1843" t="s">
        <v>5575</v>
      </c>
      <c r="N1843">
        <v>1.757222222</v>
      </c>
      <c r="O1843">
        <v>1</v>
      </c>
      <c r="P1843">
        <v>15</v>
      </c>
      <c r="Q1843">
        <v>2</v>
      </c>
      <c r="R1843">
        <v>16</v>
      </c>
      <c r="S1843">
        <v>4</v>
      </c>
      <c r="T1843">
        <v>16</v>
      </c>
      <c r="U1843">
        <v>0</v>
      </c>
      <c r="V1843">
        <v>0</v>
      </c>
      <c r="W1843">
        <v>3.4936179777333331E-4</v>
      </c>
      <c r="X1843">
        <v>10.526224367787284</v>
      </c>
      <c r="Y1843">
        <v>363.28070158809555</v>
      </c>
      <c r="Z1843">
        <v>28.302311668217381</v>
      </c>
      <c r="AA1843">
        <v>31.740535810289362</v>
      </c>
      <c r="AB1843">
        <v>83.338797131599037</v>
      </c>
      <c r="AC1843">
        <v>0</v>
      </c>
      <c r="AD1843">
        <v>0</v>
      </c>
      <c r="AE1843">
        <v>517.1889199277864</v>
      </c>
    </row>
    <row r="1844" spans="1:31" x14ac:dyDescent="0.25">
      <c r="A1844">
        <v>2232168</v>
      </c>
      <c r="B1844">
        <v>1</v>
      </c>
      <c r="C1844" t="s">
        <v>80</v>
      </c>
      <c r="D1844" t="s">
        <v>105</v>
      </c>
      <c r="E1844" t="s">
        <v>132</v>
      </c>
      <c r="F1844" t="s">
        <v>5576</v>
      </c>
      <c r="G1844" t="s">
        <v>148</v>
      </c>
      <c r="H1844" t="s">
        <v>135</v>
      </c>
      <c r="I1844" t="s">
        <v>136</v>
      </c>
      <c r="J1844" t="s">
        <v>137</v>
      </c>
      <c r="K1844" t="s">
        <v>138</v>
      </c>
      <c r="L1844" t="s">
        <v>5577</v>
      </c>
      <c r="M1844" t="s">
        <v>5578</v>
      </c>
      <c r="N1844">
        <v>1.863611111</v>
      </c>
      <c r="O1844">
        <v>0</v>
      </c>
      <c r="P1844">
        <v>2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6.1456585181444447E-4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6.1456585181444447E-4</v>
      </c>
    </row>
    <row r="1845" spans="1:31" x14ac:dyDescent="0.25">
      <c r="A1845">
        <v>2232311</v>
      </c>
      <c r="B1845">
        <v>1</v>
      </c>
      <c r="C1845" t="s">
        <v>81</v>
      </c>
      <c r="D1845" t="s">
        <v>119</v>
      </c>
      <c r="E1845" t="s">
        <v>194</v>
      </c>
      <c r="F1845" t="s">
        <v>5579</v>
      </c>
      <c r="G1845" t="s">
        <v>371</v>
      </c>
      <c r="H1845" t="s">
        <v>135</v>
      </c>
      <c r="I1845" t="s">
        <v>136</v>
      </c>
      <c r="J1845" t="s">
        <v>137</v>
      </c>
      <c r="K1845" t="s">
        <v>138</v>
      </c>
      <c r="L1845" t="s">
        <v>5580</v>
      </c>
      <c r="M1845" t="s">
        <v>5581</v>
      </c>
      <c r="N1845">
        <v>0.79444444400000003</v>
      </c>
      <c r="O1845">
        <v>0</v>
      </c>
      <c r="P1845">
        <v>1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</row>
    <row r="1846" spans="1:31" x14ac:dyDescent="0.25">
      <c r="A1846">
        <v>2231919</v>
      </c>
      <c r="B1846">
        <v>1</v>
      </c>
      <c r="C1846" t="s">
        <v>80</v>
      </c>
      <c r="D1846" t="s">
        <v>103</v>
      </c>
      <c r="E1846" t="s">
        <v>161</v>
      </c>
      <c r="F1846" t="s">
        <v>5582</v>
      </c>
      <c r="G1846" t="s">
        <v>174</v>
      </c>
      <c r="H1846" t="s">
        <v>163</v>
      </c>
      <c r="I1846" t="s">
        <v>261</v>
      </c>
      <c r="J1846" t="s">
        <v>137</v>
      </c>
      <c r="K1846" t="s">
        <v>138</v>
      </c>
      <c r="L1846" t="s">
        <v>5583</v>
      </c>
      <c r="M1846" t="s">
        <v>5584</v>
      </c>
      <c r="N1846">
        <v>2.5277777000000001E-2</v>
      </c>
      <c r="O1846">
        <v>3</v>
      </c>
      <c r="P1846">
        <v>2645</v>
      </c>
      <c r="Q1846">
        <v>21</v>
      </c>
      <c r="R1846">
        <v>392</v>
      </c>
      <c r="S1846">
        <v>31</v>
      </c>
      <c r="T1846">
        <v>801</v>
      </c>
      <c r="U1846">
        <v>2</v>
      </c>
      <c r="V1846">
        <v>2</v>
      </c>
      <c r="W1846">
        <v>1.2561974250886667E-2</v>
      </c>
      <c r="X1846">
        <v>11.20783116918968</v>
      </c>
      <c r="Y1846">
        <v>1.1317538278011114</v>
      </c>
      <c r="Z1846">
        <v>1.3329974924078938</v>
      </c>
      <c r="AA1846">
        <v>1.4050213624707872</v>
      </c>
      <c r="AB1846">
        <v>5.3061639470988586</v>
      </c>
      <c r="AC1846">
        <v>1.7794497821672288</v>
      </c>
      <c r="AD1846">
        <v>0.10709729324708556</v>
      </c>
      <c r="AE1846">
        <v>22.282876848633535</v>
      </c>
    </row>
    <row r="1847" spans="1:31" x14ac:dyDescent="0.25">
      <c r="A1847">
        <v>2232354</v>
      </c>
      <c r="B1847">
        <v>1</v>
      </c>
      <c r="C1847" t="s">
        <v>80</v>
      </c>
      <c r="D1847" t="s">
        <v>83</v>
      </c>
      <c r="E1847" t="s">
        <v>132</v>
      </c>
      <c r="F1847" t="s">
        <v>5585</v>
      </c>
      <c r="G1847" t="s">
        <v>148</v>
      </c>
      <c r="H1847" t="s">
        <v>135</v>
      </c>
      <c r="I1847" t="s">
        <v>136</v>
      </c>
      <c r="J1847" t="s">
        <v>137</v>
      </c>
      <c r="K1847" t="s">
        <v>138</v>
      </c>
      <c r="L1847" t="s">
        <v>5586</v>
      </c>
      <c r="M1847" t="s">
        <v>5587</v>
      </c>
      <c r="N1847">
        <v>1.551666666</v>
      </c>
      <c r="O1847">
        <v>0</v>
      </c>
      <c r="P1847">
        <v>1</v>
      </c>
      <c r="Q1847">
        <v>0</v>
      </c>
      <c r="R1847">
        <v>0</v>
      </c>
      <c r="S1847">
        <v>0</v>
      </c>
      <c r="T1847">
        <v>2</v>
      </c>
      <c r="U1847">
        <v>0</v>
      </c>
      <c r="V1847">
        <v>0</v>
      </c>
      <c r="W1847">
        <v>0</v>
      </c>
      <c r="X1847">
        <v>0.98659099155157337</v>
      </c>
      <c r="Y1847">
        <v>0</v>
      </c>
      <c r="Z1847">
        <v>0</v>
      </c>
      <c r="AA1847">
        <v>0</v>
      </c>
      <c r="AB1847">
        <v>2.1765155265030334</v>
      </c>
      <c r="AC1847">
        <v>0</v>
      </c>
      <c r="AD1847">
        <v>0</v>
      </c>
      <c r="AE1847">
        <v>3.1631065180546067</v>
      </c>
    </row>
    <row r="1848" spans="1:31" x14ac:dyDescent="0.25">
      <c r="A1848">
        <v>2232062</v>
      </c>
      <c r="B1848">
        <v>1</v>
      </c>
      <c r="C1848" t="s">
        <v>80</v>
      </c>
      <c r="D1848" t="s">
        <v>82</v>
      </c>
      <c r="E1848" t="s">
        <v>194</v>
      </c>
      <c r="F1848" t="s">
        <v>5588</v>
      </c>
      <c r="G1848" t="s">
        <v>143</v>
      </c>
      <c r="H1848" t="s">
        <v>135</v>
      </c>
      <c r="I1848" t="s">
        <v>136</v>
      </c>
      <c r="J1848" t="s">
        <v>137</v>
      </c>
      <c r="K1848" t="s">
        <v>144</v>
      </c>
      <c r="L1848" t="s">
        <v>5589</v>
      </c>
      <c r="M1848" t="s">
        <v>5590</v>
      </c>
      <c r="N1848">
        <v>7.1511916659999999</v>
      </c>
      <c r="O1848">
        <v>0</v>
      </c>
      <c r="P1848">
        <v>13</v>
      </c>
      <c r="Q1848">
        <v>0</v>
      </c>
      <c r="R1848">
        <v>0</v>
      </c>
      <c r="S1848">
        <v>0</v>
      </c>
      <c r="T1848">
        <v>29</v>
      </c>
      <c r="U1848">
        <v>0</v>
      </c>
      <c r="V1848">
        <v>0</v>
      </c>
      <c r="W1848">
        <v>0</v>
      </c>
      <c r="X1848">
        <v>24.227998249916261</v>
      </c>
      <c r="Y1848">
        <v>0</v>
      </c>
      <c r="Z1848">
        <v>0</v>
      </c>
      <c r="AA1848">
        <v>0</v>
      </c>
      <c r="AB1848">
        <v>151.13749694357267</v>
      </c>
      <c r="AC1848">
        <v>0</v>
      </c>
      <c r="AD1848">
        <v>0</v>
      </c>
      <c r="AE1848">
        <v>175.36549519348893</v>
      </c>
    </row>
    <row r="1849" spans="1:31" x14ac:dyDescent="0.25">
      <c r="A1849">
        <v>2231962</v>
      </c>
      <c r="B1849">
        <v>1</v>
      </c>
      <c r="C1849" t="s">
        <v>80</v>
      </c>
      <c r="D1849" t="s">
        <v>108</v>
      </c>
      <c r="E1849" t="s">
        <v>141</v>
      </c>
      <c r="F1849" t="s">
        <v>5591</v>
      </c>
      <c r="G1849" t="s">
        <v>187</v>
      </c>
      <c r="H1849" t="s">
        <v>135</v>
      </c>
      <c r="I1849" t="s">
        <v>136</v>
      </c>
      <c r="J1849" t="s">
        <v>137</v>
      </c>
      <c r="K1849" t="s">
        <v>138</v>
      </c>
      <c r="L1849" t="s">
        <v>5592</v>
      </c>
      <c r="M1849" t="s">
        <v>5593</v>
      </c>
      <c r="N1849">
        <v>4.2061111110000002</v>
      </c>
      <c r="O1849">
        <v>0</v>
      </c>
      <c r="P1849">
        <v>70</v>
      </c>
      <c r="Q1849">
        <v>0</v>
      </c>
      <c r="R1849">
        <v>23</v>
      </c>
      <c r="S1849">
        <v>0</v>
      </c>
      <c r="T1849">
        <v>4</v>
      </c>
      <c r="U1849">
        <v>0</v>
      </c>
      <c r="V1849">
        <v>0</v>
      </c>
      <c r="W1849">
        <v>0</v>
      </c>
      <c r="X1849">
        <v>36.076806899837401</v>
      </c>
      <c r="Y1849">
        <v>0</v>
      </c>
      <c r="Z1849">
        <v>8.5717570637498817</v>
      </c>
      <c r="AA1849">
        <v>0</v>
      </c>
      <c r="AB1849">
        <v>8.6404090186618365</v>
      </c>
      <c r="AC1849">
        <v>0</v>
      </c>
      <c r="AD1849">
        <v>0</v>
      </c>
      <c r="AE1849">
        <v>53.288972982249113</v>
      </c>
    </row>
    <row r="1850" spans="1:31" x14ac:dyDescent="0.25">
      <c r="A1850">
        <v>2232469</v>
      </c>
      <c r="B1850">
        <v>1</v>
      </c>
      <c r="C1850" t="s">
        <v>80</v>
      </c>
      <c r="D1850" t="s">
        <v>82</v>
      </c>
      <c r="E1850" t="s">
        <v>132</v>
      </c>
      <c r="F1850" t="s">
        <v>5594</v>
      </c>
      <c r="G1850" t="s">
        <v>148</v>
      </c>
      <c r="H1850" t="s">
        <v>135</v>
      </c>
      <c r="I1850" t="s">
        <v>136</v>
      </c>
      <c r="J1850" t="s">
        <v>137</v>
      </c>
      <c r="K1850" t="s">
        <v>138</v>
      </c>
      <c r="L1850" t="s">
        <v>5595</v>
      </c>
      <c r="M1850" t="s">
        <v>5596</v>
      </c>
      <c r="N1850">
        <v>3.3997222219999998</v>
      </c>
      <c r="O1850">
        <v>0</v>
      </c>
      <c r="P1850">
        <v>4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3.8710125998689602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3.8710125998689602</v>
      </c>
    </row>
    <row r="1851" spans="1:31" x14ac:dyDescent="0.25">
      <c r="A1851">
        <v>2232091</v>
      </c>
      <c r="B1851">
        <v>1</v>
      </c>
      <c r="C1851" t="s">
        <v>81</v>
      </c>
      <c r="D1851" t="s">
        <v>128</v>
      </c>
      <c r="E1851" t="s">
        <v>182</v>
      </c>
      <c r="F1851" t="s">
        <v>5597</v>
      </c>
      <c r="G1851" t="s">
        <v>143</v>
      </c>
      <c r="H1851" t="s">
        <v>163</v>
      </c>
      <c r="I1851" t="s">
        <v>136</v>
      </c>
      <c r="J1851" t="s">
        <v>137</v>
      </c>
      <c r="K1851" t="s">
        <v>144</v>
      </c>
      <c r="L1851" t="s">
        <v>5598</v>
      </c>
      <c r="M1851" t="s">
        <v>5599</v>
      </c>
      <c r="N1851">
        <v>5.5322222219999997</v>
      </c>
      <c r="O1851">
        <v>0</v>
      </c>
      <c r="P1851">
        <v>812</v>
      </c>
      <c r="Q1851">
        <v>0</v>
      </c>
      <c r="R1851">
        <v>0</v>
      </c>
      <c r="S1851">
        <v>0</v>
      </c>
      <c r="T1851">
        <v>19</v>
      </c>
      <c r="U1851">
        <v>0</v>
      </c>
      <c r="V1851">
        <v>0</v>
      </c>
      <c r="W1851">
        <v>0</v>
      </c>
      <c r="X1851">
        <v>1109.8448054286171</v>
      </c>
      <c r="Y1851">
        <v>0</v>
      </c>
      <c r="Z1851">
        <v>0</v>
      </c>
      <c r="AA1851">
        <v>0</v>
      </c>
      <c r="AB1851">
        <v>142.03119017646085</v>
      </c>
      <c r="AC1851">
        <v>0</v>
      </c>
      <c r="AD1851">
        <v>0</v>
      </c>
      <c r="AE1851">
        <v>1251.8759956050778</v>
      </c>
    </row>
    <row r="1852" spans="1:31" x14ac:dyDescent="0.25">
      <c r="A1852">
        <v>2231945</v>
      </c>
      <c r="B1852">
        <v>1</v>
      </c>
      <c r="C1852" t="s">
        <v>80</v>
      </c>
      <c r="D1852" t="s">
        <v>104</v>
      </c>
      <c r="E1852" t="s">
        <v>273</v>
      </c>
      <c r="F1852" t="s">
        <v>5600</v>
      </c>
      <c r="G1852" t="s">
        <v>174</v>
      </c>
      <c r="H1852" t="s">
        <v>163</v>
      </c>
      <c r="I1852" t="s">
        <v>136</v>
      </c>
      <c r="J1852" t="s">
        <v>137</v>
      </c>
      <c r="K1852" t="s">
        <v>138</v>
      </c>
      <c r="L1852" t="s">
        <v>5076</v>
      </c>
      <c r="M1852" t="s">
        <v>5601</v>
      </c>
      <c r="N1852">
        <v>0.48166666600000002</v>
      </c>
      <c r="O1852">
        <v>8</v>
      </c>
      <c r="P1852">
        <v>5057</v>
      </c>
      <c r="Q1852">
        <v>8</v>
      </c>
      <c r="R1852">
        <v>44</v>
      </c>
      <c r="S1852">
        <v>5</v>
      </c>
      <c r="T1852">
        <v>477</v>
      </c>
      <c r="U1852">
        <v>0</v>
      </c>
      <c r="V1852">
        <v>3</v>
      </c>
      <c r="W1852">
        <v>8.5131868789818821</v>
      </c>
      <c r="X1852">
        <v>915.33131768296334</v>
      </c>
      <c r="Y1852">
        <v>2.1871995589304936</v>
      </c>
      <c r="Z1852">
        <v>11.083047139231745</v>
      </c>
      <c r="AA1852">
        <v>11.301680999963072</v>
      </c>
      <c r="AB1852">
        <v>150.78283093545221</v>
      </c>
      <c r="AC1852">
        <v>0</v>
      </c>
      <c r="AD1852">
        <v>10.866267729054266</v>
      </c>
      <c r="AE1852">
        <v>1110.0655309245769</v>
      </c>
    </row>
    <row r="1853" spans="1:31" x14ac:dyDescent="0.25">
      <c r="A1853">
        <v>2232237</v>
      </c>
      <c r="B1853">
        <v>1</v>
      </c>
      <c r="C1853" t="s">
        <v>80</v>
      </c>
      <c r="D1853" t="s">
        <v>84</v>
      </c>
      <c r="E1853" t="s">
        <v>182</v>
      </c>
      <c r="F1853" t="s">
        <v>5602</v>
      </c>
      <c r="G1853" t="s">
        <v>319</v>
      </c>
      <c r="H1853" t="s">
        <v>163</v>
      </c>
      <c r="I1853" t="s">
        <v>136</v>
      </c>
      <c r="J1853" t="s">
        <v>137</v>
      </c>
      <c r="K1853" t="s">
        <v>138</v>
      </c>
      <c r="L1853" t="s">
        <v>5603</v>
      </c>
      <c r="M1853" t="s">
        <v>5604</v>
      </c>
      <c r="N1853">
        <v>2.122222222</v>
      </c>
      <c r="O1853">
        <v>0</v>
      </c>
      <c r="P1853">
        <v>17</v>
      </c>
      <c r="Q1853">
        <v>0</v>
      </c>
      <c r="R1853">
        <v>16</v>
      </c>
      <c r="S1853">
        <v>1</v>
      </c>
      <c r="T1853">
        <v>1</v>
      </c>
      <c r="U1853">
        <v>0</v>
      </c>
      <c r="V1853">
        <v>0</v>
      </c>
      <c r="W1853">
        <v>0</v>
      </c>
      <c r="X1853">
        <v>19.909570630879635</v>
      </c>
      <c r="Y1853">
        <v>0</v>
      </c>
      <c r="Z1853">
        <v>18.255003028898031</v>
      </c>
      <c r="AA1853">
        <v>53.927035939139998</v>
      </c>
      <c r="AB1853">
        <v>0.13492469015480002</v>
      </c>
      <c r="AC1853">
        <v>0</v>
      </c>
      <c r="AD1853">
        <v>0</v>
      </c>
      <c r="AE1853">
        <v>92.226534289072475</v>
      </c>
    </row>
    <row r="1854" spans="1:31" x14ac:dyDescent="0.25">
      <c r="A1854">
        <v>2232569</v>
      </c>
      <c r="B1854">
        <v>1</v>
      </c>
      <c r="C1854" t="s">
        <v>80</v>
      </c>
      <c r="D1854" t="s">
        <v>85</v>
      </c>
      <c r="E1854" t="s">
        <v>194</v>
      </c>
      <c r="F1854" t="s">
        <v>5605</v>
      </c>
      <c r="G1854" t="s">
        <v>179</v>
      </c>
      <c r="H1854" t="s">
        <v>135</v>
      </c>
      <c r="I1854" t="s">
        <v>136</v>
      </c>
      <c r="J1854" t="s">
        <v>137</v>
      </c>
      <c r="K1854" t="s">
        <v>138</v>
      </c>
      <c r="L1854" t="s">
        <v>5606</v>
      </c>
      <c r="M1854" t="s">
        <v>5607</v>
      </c>
      <c r="N1854">
        <v>3.210555555</v>
      </c>
      <c r="O1854">
        <v>0</v>
      </c>
      <c r="P1854">
        <v>141</v>
      </c>
      <c r="Q1854">
        <v>0</v>
      </c>
      <c r="R1854">
        <v>0</v>
      </c>
      <c r="S1854">
        <v>0</v>
      </c>
      <c r="T1854">
        <v>16</v>
      </c>
      <c r="U1854">
        <v>0</v>
      </c>
      <c r="V1854">
        <v>0</v>
      </c>
      <c r="W1854">
        <v>0</v>
      </c>
      <c r="X1854">
        <v>113.36003870194105</v>
      </c>
      <c r="Y1854">
        <v>0</v>
      </c>
      <c r="Z1854">
        <v>0</v>
      </c>
      <c r="AA1854">
        <v>0</v>
      </c>
      <c r="AB1854">
        <v>36.713526385009615</v>
      </c>
      <c r="AC1854">
        <v>0</v>
      </c>
      <c r="AD1854">
        <v>0</v>
      </c>
      <c r="AE1854">
        <v>150.07356508695068</v>
      </c>
    </row>
    <row r="1855" spans="1:31" x14ac:dyDescent="0.25">
      <c r="A1855">
        <v>2231991</v>
      </c>
      <c r="B1855">
        <v>1</v>
      </c>
      <c r="C1855" t="s">
        <v>80</v>
      </c>
      <c r="D1855" t="s">
        <v>92</v>
      </c>
      <c r="E1855" t="s">
        <v>194</v>
      </c>
      <c r="F1855" t="s">
        <v>5608</v>
      </c>
      <c r="G1855" t="s">
        <v>390</v>
      </c>
      <c r="H1855" t="s">
        <v>135</v>
      </c>
      <c r="I1855" t="s">
        <v>136</v>
      </c>
      <c r="J1855" t="s">
        <v>137</v>
      </c>
      <c r="K1855" t="s">
        <v>138</v>
      </c>
      <c r="L1855" t="s">
        <v>5609</v>
      </c>
      <c r="M1855" t="s">
        <v>5610</v>
      </c>
      <c r="N1855">
        <v>2.3508333330000002</v>
      </c>
      <c r="O1855">
        <v>0</v>
      </c>
      <c r="P1855">
        <v>31</v>
      </c>
      <c r="Q1855">
        <v>0</v>
      </c>
      <c r="R1855">
        <v>29</v>
      </c>
      <c r="S1855">
        <v>0</v>
      </c>
      <c r="T1855">
        <v>6</v>
      </c>
      <c r="U1855">
        <v>0</v>
      </c>
      <c r="V1855">
        <v>0</v>
      </c>
      <c r="W1855">
        <v>0</v>
      </c>
      <c r="X1855">
        <v>18.070252591852125</v>
      </c>
      <c r="Y1855">
        <v>0</v>
      </c>
      <c r="Z1855">
        <v>1.7547143250469004</v>
      </c>
      <c r="AA1855">
        <v>0</v>
      </c>
      <c r="AB1855">
        <v>8.8736216145993065</v>
      </c>
      <c r="AC1855">
        <v>0</v>
      </c>
      <c r="AD1855">
        <v>0</v>
      </c>
      <c r="AE1855">
        <v>28.698588531498331</v>
      </c>
    </row>
    <row r="1856" spans="1:31" x14ac:dyDescent="0.25">
      <c r="A1856">
        <v>2231882</v>
      </c>
      <c r="B1856">
        <v>1</v>
      </c>
      <c r="C1856" t="s">
        <v>80</v>
      </c>
      <c r="D1856" t="s">
        <v>97</v>
      </c>
      <c r="E1856" t="s">
        <v>132</v>
      </c>
      <c r="F1856" t="s">
        <v>5611</v>
      </c>
      <c r="G1856" t="s">
        <v>148</v>
      </c>
      <c r="H1856" t="s">
        <v>135</v>
      </c>
      <c r="I1856" t="s">
        <v>136</v>
      </c>
      <c r="J1856" t="s">
        <v>137</v>
      </c>
      <c r="K1856" t="s">
        <v>138</v>
      </c>
      <c r="L1856" t="s">
        <v>5612</v>
      </c>
      <c r="M1856" t="s">
        <v>5613</v>
      </c>
      <c r="N1856">
        <v>1.4086111109999999</v>
      </c>
      <c r="O1856">
        <v>0</v>
      </c>
      <c r="P1856">
        <v>1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7.0034294056533344E-2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7.0034294056533344E-2</v>
      </c>
    </row>
    <row r="1857" spans="1:31" x14ac:dyDescent="0.25">
      <c r="A1857">
        <v>2232277</v>
      </c>
      <c r="B1857">
        <v>1</v>
      </c>
      <c r="C1857" t="s">
        <v>80</v>
      </c>
      <c r="D1857" t="s">
        <v>84</v>
      </c>
      <c r="E1857" t="s">
        <v>182</v>
      </c>
      <c r="F1857" t="s">
        <v>5614</v>
      </c>
      <c r="G1857" t="s">
        <v>303</v>
      </c>
      <c r="H1857" t="s">
        <v>163</v>
      </c>
      <c r="I1857" t="s">
        <v>136</v>
      </c>
      <c r="J1857" t="s">
        <v>137</v>
      </c>
      <c r="K1857" t="s">
        <v>138</v>
      </c>
      <c r="L1857" t="s">
        <v>5615</v>
      </c>
      <c r="M1857" t="s">
        <v>5616</v>
      </c>
      <c r="N1857">
        <v>0.25083333299999999</v>
      </c>
      <c r="O1857">
        <v>1</v>
      </c>
      <c r="P1857">
        <v>518</v>
      </c>
      <c r="Q1857">
        <v>0</v>
      </c>
      <c r="R1857">
        <v>16</v>
      </c>
      <c r="S1857">
        <v>26</v>
      </c>
      <c r="T1857">
        <v>372</v>
      </c>
      <c r="U1857">
        <v>7</v>
      </c>
      <c r="V1857">
        <v>2</v>
      </c>
      <c r="W1857">
        <v>0</v>
      </c>
      <c r="X1857">
        <v>57.858665103650246</v>
      </c>
      <c r="Y1857">
        <v>0</v>
      </c>
      <c r="Z1857">
        <v>2.1543198974225368</v>
      </c>
      <c r="AA1857">
        <v>34.867457777004162</v>
      </c>
      <c r="AB1857">
        <v>143.06987000133662</v>
      </c>
      <c r="AC1857">
        <v>204.98366014393753</v>
      </c>
      <c r="AD1857">
        <v>46.051652782755205</v>
      </c>
      <c r="AE1857">
        <v>488.9856257061063</v>
      </c>
    </row>
    <row r="1858" spans="1:31" x14ac:dyDescent="0.25">
      <c r="A1858">
        <v>2231985</v>
      </c>
      <c r="B1858">
        <v>1</v>
      </c>
      <c r="C1858" t="s">
        <v>80</v>
      </c>
      <c r="D1858" t="s">
        <v>107</v>
      </c>
      <c r="E1858" t="s">
        <v>132</v>
      </c>
      <c r="F1858" t="s">
        <v>4936</v>
      </c>
      <c r="G1858" t="s">
        <v>191</v>
      </c>
      <c r="H1858" t="s">
        <v>135</v>
      </c>
      <c r="I1858" t="s">
        <v>136</v>
      </c>
      <c r="J1858" t="s">
        <v>137</v>
      </c>
      <c r="K1858" t="s">
        <v>138</v>
      </c>
      <c r="L1858" t="s">
        <v>5617</v>
      </c>
      <c r="M1858" t="s">
        <v>5618</v>
      </c>
      <c r="N1858">
        <v>1.4141666660000001</v>
      </c>
      <c r="O1858">
        <v>0</v>
      </c>
      <c r="P1858">
        <v>2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0.3483289627381434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0.3483289627381434</v>
      </c>
    </row>
    <row r="1859" spans="1:31" x14ac:dyDescent="0.25">
      <c r="A1859">
        <v>2231888</v>
      </c>
      <c r="B1859">
        <v>1</v>
      </c>
      <c r="C1859" t="s">
        <v>80</v>
      </c>
      <c r="D1859" t="s">
        <v>104</v>
      </c>
      <c r="E1859" t="s">
        <v>182</v>
      </c>
      <c r="F1859" t="s">
        <v>5619</v>
      </c>
      <c r="G1859" t="s">
        <v>1303</v>
      </c>
      <c r="H1859" t="s">
        <v>163</v>
      </c>
      <c r="I1859" t="s">
        <v>136</v>
      </c>
      <c r="J1859" t="s">
        <v>137</v>
      </c>
      <c r="K1859" t="s">
        <v>138</v>
      </c>
      <c r="L1859" t="s">
        <v>5620</v>
      </c>
      <c r="M1859" t="s">
        <v>5621</v>
      </c>
      <c r="N1859">
        <v>1.2413888879999999</v>
      </c>
      <c r="O1859">
        <v>0</v>
      </c>
      <c r="P1859">
        <v>76</v>
      </c>
      <c r="Q1859">
        <v>0</v>
      </c>
      <c r="R1859">
        <v>9</v>
      </c>
      <c r="S1859">
        <v>0</v>
      </c>
      <c r="T1859">
        <v>10</v>
      </c>
      <c r="U1859">
        <v>0</v>
      </c>
      <c r="V1859">
        <v>0</v>
      </c>
      <c r="W1859">
        <v>0</v>
      </c>
      <c r="X1859">
        <v>20.388011537996125</v>
      </c>
      <c r="Y1859">
        <v>0</v>
      </c>
      <c r="Z1859">
        <v>0.5942968835692467</v>
      </c>
      <c r="AA1859">
        <v>0</v>
      </c>
      <c r="AB1859">
        <v>3.1289859054563527</v>
      </c>
      <c r="AC1859">
        <v>0</v>
      </c>
      <c r="AD1859">
        <v>0</v>
      </c>
      <c r="AE1859">
        <v>24.111294327021724</v>
      </c>
    </row>
    <row r="1860" spans="1:31" x14ac:dyDescent="0.25">
      <c r="A1860">
        <v>2232529</v>
      </c>
      <c r="B1860">
        <v>1</v>
      </c>
      <c r="C1860" t="s">
        <v>81</v>
      </c>
      <c r="D1860" t="s">
        <v>116</v>
      </c>
      <c r="E1860" t="s">
        <v>132</v>
      </c>
      <c r="F1860" t="s">
        <v>5622</v>
      </c>
      <c r="G1860" t="s">
        <v>148</v>
      </c>
      <c r="H1860" t="s">
        <v>135</v>
      </c>
      <c r="I1860" t="s">
        <v>136</v>
      </c>
      <c r="J1860" t="s">
        <v>137</v>
      </c>
      <c r="K1860" t="s">
        <v>138</v>
      </c>
      <c r="L1860" t="s">
        <v>5623</v>
      </c>
      <c r="M1860" t="s">
        <v>5624</v>
      </c>
      <c r="N1860">
        <v>1.7727777769999999</v>
      </c>
      <c r="O1860">
        <v>0</v>
      </c>
      <c r="P1860">
        <v>1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0.12040367602766221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0.12040367602766221</v>
      </c>
    </row>
    <row r="1861" spans="1:31" x14ac:dyDescent="0.25">
      <c r="A1861">
        <v>2232363</v>
      </c>
      <c r="B1861">
        <v>1</v>
      </c>
      <c r="C1861" t="s">
        <v>80</v>
      </c>
      <c r="D1861" t="s">
        <v>92</v>
      </c>
      <c r="E1861" t="s">
        <v>132</v>
      </c>
      <c r="F1861" t="s">
        <v>5625</v>
      </c>
      <c r="G1861" t="s">
        <v>170</v>
      </c>
      <c r="H1861" t="s">
        <v>135</v>
      </c>
      <c r="I1861" t="s">
        <v>136</v>
      </c>
      <c r="J1861" t="s">
        <v>137</v>
      </c>
      <c r="K1861" t="s">
        <v>138</v>
      </c>
      <c r="L1861" t="s">
        <v>5626</v>
      </c>
      <c r="M1861" t="s">
        <v>5627</v>
      </c>
      <c r="N1861">
        <v>3.7063888880000002</v>
      </c>
      <c r="O1861">
        <v>0</v>
      </c>
      <c r="P1861">
        <v>1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2.4254642384672001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2.4254642384672001</v>
      </c>
    </row>
    <row r="1862" spans="1:31" x14ac:dyDescent="0.25">
      <c r="A1862">
        <v>2232008</v>
      </c>
      <c r="B1862">
        <v>1</v>
      </c>
      <c r="C1862" t="s">
        <v>81</v>
      </c>
      <c r="D1862" t="s">
        <v>112</v>
      </c>
      <c r="E1862" t="s">
        <v>182</v>
      </c>
      <c r="F1862" t="s">
        <v>5628</v>
      </c>
      <c r="G1862" t="s">
        <v>196</v>
      </c>
      <c r="H1862" t="s">
        <v>163</v>
      </c>
      <c r="I1862" t="s">
        <v>136</v>
      </c>
      <c r="J1862" t="s">
        <v>137</v>
      </c>
      <c r="K1862" t="s">
        <v>144</v>
      </c>
      <c r="L1862" t="s">
        <v>5629</v>
      </c>
      <c r="M1862" t="s">
        <v>5630</v>
      </c>
      <c r="N1862">
        <v>8.3864322219999998</v>
      </c>
      <c r="O1862">
        <v>0</v>
      </c>
      <c r="P1862">
        <v>34</v>
      </c>
      <c r="Q1862">
        <v>0</v>
      </c>
      <c r="R1862">
        <v>8</v>
      </c>
      <c r="S1862">
        <v>0</v>
      </c>
      <c r="T1862">
        <v>2</v>
      </c>
      <c r="U1862">
        <v>0</v>
      </c>
      <c r="V1862">
        <v>0</v>
      </c>
      <c r="W1862">
        <v>0</v>
      </c>
      <c r="X1862">
        <v>39.811929909645031</v>
      </c>
      <c r="Y1862">
        <v>0</v>
      </c>
      <c r="Z1862">
        <v>0.42126412219870218</v>
      </c>
      <c r="AA1862">
        <v>0</v>
      </c>
      <c r="AB1862">
        <v>0.2021562038685778</v>
      </c>
      <c r="AC1862">
        <v>0</v>
      </c>
      <c r="AD1862">
        <v>0</v>
      </c>
      <c r="AE1862">
        <v>40.435350235712306</v>
      </c>
    </row>
    <row r="1863" spans="1:31" x14ac:dyDescent="0.25">
      <c r="A1863">
        <v>2232386</v>
      </c>
      <c r="B1863">
        <v>1</v>
      </c>
      <c r="C1863" t="s">
        <v>80</v>
      </c>
      <c r="D1863" t="s">
        <v>96</v>
      </c>
      <c r="E1863" t="s">
        <v>132</v>
      </c>
      <c r="F1863" t="s">
        <v>5631</v>
      </c>
      <c r="G1863" t="s">
        <v>191</v>
      </c>
      <c r="H1863" t="s">
        <v>135</v>
      </c>
      <c r="I1863" t="s">
        <v>136</v>
      </c>
      <c r="J1863" t="s">
        <v>137</v>
      </c>
      <c r="K1863" t="s">
        <v>138</v>
      </c>
      <c r="L1863" t="s">
        <v>5632</v>
      </c>
      <c r="M1863" t="s">
        <v>5633</v>
      </c>
      <c r="N1863">
        <v>6.5583333330000002</v>
      </c>
      <c r="O1863">
        <v>0</v>
      </c>
      <c r="P1863">
        <v>1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4.9252829111388001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4.9252829111388001</v>
      </c>
    </row>
    <row r="1864" spans="1:31" x14ac:dyDescent="0.25">
      <c r="A1864">
        <v>2232194</v>
      </c>
      <c r="B1864">
        <v>1</v>
      </c>
      <c r="C1864" t="s">
        <v>80</v>
      </c>
      <c r="D1864" t="s">
        <v>110</v>
      </c>
      <c r="E1864" t="s">
        <v>132</v>
      </c>
      <c r="F1864" t="s">
        <v>5634</v>
      </c>
      <c r="G1864" t="s">
        <v>148</v>
      </c>
      <c r="H1864" t="s">
        <v>135</v>
      </c>
      <c r="I1864" t="s">
        <v>136</v>
      </c>
      <c r="J1864" t="s">
        <v>137</v>
      </c>
      <c r="K1864" t="s">
        <v>138</v>
      </c>
      <c r="L1864" t="s">
        <v>5635</v>
      </c>
      <c r="M1864" t="s">
        <v>5636</v>
      </c>
      <c r="N1864">
        <v>6.0211111109999997</v>
      </c>
      <c r="O1864">
        <v>0</v>
      </c>
      <c r="P1864">
        <v>3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1.6169742763948667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1.6169742763948667</v>
      </c>
    </row>
    <row r="1865" spans="1:31" x14ac:dyDescent="0.25">
      <c r="A1865">
        <v>2232051</v>
      </c>
      <c r="B1865">
        <v>1</v>
      </c>
      <c r="C1865" t="s">
        <v>80</v>
      </c>
      <c r="D1865" t="s">
        <v>104</v>
      </c>
      <c r="E1865" t="s">
        <v>273</v>
      </c>
      <c r="F1865" t="s">
        <v>5637</v>
      </c>
      <c r="G1865" t="s">
        <v>174</v>
      </c>
      <c r="H1865" t="s">
        <v>163</v>
      </c>
      <c r="I1865" t="s">
        <v>136</v>
      </c>
      <c r="J1865" t="s">
        <v>137</v>
      </c>
      <c r="K1865" t="s">
        <v>138</v>
      </c>
      <c r="L1865" t="s">
        <v>5638</v>
      </c>
      <c r="M1865" t="s">
        <v>5639</v>
      </c>
      <c r="N1865">
        <v>0.58750000000000002</v>
      </c>
      <c r="O1865">
        <v>26</v>
      </c>
      <c r="P1865">
        <v>5660</v>
      </c>
      <c r="Q1865">
        <v>25</v>
      </c>
      <c r="R1865">
        <v>84</v>
      </c>
      <c r="S1865">
        <v>52</v>
      </c>
      <c r="T1865">
        <v>595</v>
      </c>
      <c r="U1865">
        <v>14</v>
      </c>
      <c r="V1865">
        <v>3</v>
      </c>
      <c r="W1865">
        <v>83.904465640697197</v>
      </c>
      <c r="X1865">
        <v>1470.4451101392385</v>
      </c>
      <c r="Y1865">
        <v>33.773054963000433</v>
      </c>
      <c r="Z1865">
        <v>27.562134259899373</v>
      </c>
      <c r="AA1865">
        <v>465.13116974070903</v>
      </c>
      <c r="AB1865">
        <v>434.25211268170898</v>
      </c>
      <c r="AC1865">
        <v>724.0434956629523</v>
      </c>
      <c r="AD1865">
        <v>25.352717087453932</v>
      </c>
      <c r="AE1865">
        <v>3264.46426017566</v>
      </c>
    </row>
    <row r="1866" spans="1:31" x14ac:dyDescent="0.25">
      <c r="A1866">
        <v>2231965</v>
      </c>
      <c r="B1866">
        <v>1</v>
      </c>
      <c r="C1866" t="s">
        <v>81</v>
      </c>
      <c r="D1866" t="s">
        <v>127</v>
      </c>
      <c r="E1866" t="s">
        <v>141</v>
      </c>
      <c r="F1866" t="s">
        <v>5640</v>
      </c>
      <c r="G1866" t="s">
        <v>187</v>
      </c>
      <c r="H1866" t="s">
        <v>135</v>
      </c>
      <c r="I1866" t="s">
        <v>136</v>
      </c>
      <c r="J1866" t="s">
        <v>137</v>
      </c>
      <c r="K1866" t="s">
        <v>138</v>
      </c>
      <c r="L1866" t="s">
        <v>5641</v>
      </c>
      <c r="M1866" t="s">
        <v>5642</v>
      </c>
      <c r="N1866">
        <v>1.8663888879999999</v>
      </c>
      <c r="O1866">
        <v>0</v>
      </c>
      <c r="P1866">
        <v>46</v>
      </c>
      <c r="Q1866">
        <v>0</v>
      </c>
      <c r="R1866">
        <v>24</v>
      </c>
      <c r="S1866">
        <v>0</v>
      </c>
      <c r="T1866">
        <v>6</v>
      </c>
      <c r="U1866">
        <v>0</v>
      </c>
      <c r="V1866">
        <v>0</v>
      </c>
      <c r="W1866">
        <v>0</v>
      </c>
      <c r="X1866">
        <v>35.015682765009188</v>
      </c>
      <c r="Y1866">
        <v>0</v>
      </c>
      <c r="Z1866">
        <v>19.144450604403175</v>
      </c>
      <c r="AA1866">
        <v>0</v>
      </c>
      <c r="AB1866">
        <v>8.8457561254488635</v>
      </c>
      <c r="AC1866">
        <v>0</v>
      </c>
      <c r="AD1866">
        <v>0</v>
      </c>
      <c r="AE1866">
        <v>63.005889494861229</v>
      </c>
    </row>
    <row r="1867" spans="1:31" x14ac:dyDescent="0.25">
      <c r="A1867">
        <v>2232512</v>
      </c>
      <c r="B1867">
        <v>1</v>
      </c>
      <c r="C1867" t="s">
        <v>80</v>
      </c>
      <c r="D1867" t="s">
        <v>98</v>
      </c>
      <c r="E1867" t="s">
        <v>132</v>
      </c>
      <c r="F1867" t="s">
        <v>5643</v>
      </c>
      <c r="G1867" t="s">
        <v>148</v>
      </c>
      <c r="H1867" t="s">
        <v>135</v>
      </c>
      <c r="I1867" t="s">
        <v>136</v>
      </c>
      <c r="J1867" t="s">
        <v>137</v>
      </c>
      <c r="K1867" t="s">
        <v>138</v>
      </c>
      <c r="L1867" t="s">
        <v>5644</v>
      </c>
      <c r="M1867" t="s">
        <v>5645</v>
      </c>
      <c r="N1867">
        <v>1.592222222</v>
      </c>
      <c r="O1867">
        <v>0</v>
      </c>
      <c r="P1867">
        <v>1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1.4227711416321669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1.4227711416321669</v>
      </c>
    </row>
    <row r="1868" spans="1:31" x14ac:dyDescent="0.25">
      <c r="A1868">
        <v>2231908</v>
      </c>
      <c r="B1868">
        <v>1</v>
      </c>
      <c r="C1868" t="s">
        <v>81</v>
      </c>
      <c r="D1868" t="s">
        <v>115</v>
      </c>
      <c r="E1868" t="s">
        <v>141</v>
      </c>
      <c r="F1868" t="s">
        <v>5646</v>
      </c>
      <c r="G1868" t="s">
        <v>187</v>
      </c>
      <c r="H1868" t="s">
        <v>135</v>
      </c>
      <c r="I1868" t="s">
        <v>136</v>
      </c>
      <c r="J1868" t="s">
        <v>137</v>
      </c>
      <c r="K1868" t="s">
        <v>138</v>
      </c>
      <c r="L1868" t="s">
        <v>5647</v>
      </c>
      <c r="M1868" t="s">
        <v>5648</v>
      </c>
      <c r="N1868">
        <v>1.2369444439999999</v>
      </c>
      <c r="O1868">
        <v>0</v>
      </c>
      <c r="P1868">
        <v>26</v>
      </c>
      <c r="Q1868">
        <v>0</v>
      </c>
      <c r="R1868">
        <v>3</v>
      </c>
      <c r="S1868">
        <v>0</v>
      </c>
      <c r="T1868">
        <v>2</v>
      </c>
      <c r="U1868">
        <v>0</v>
      </c>
      <c r="V1868">
        <v>0</v>
      </c>
      <c r="W1868">
        <v>0</v>
      </c>
      <c r="X1868">
        <v>5.2694174439901849</v>
      </c>
      <c r="Y1868">
        <v>0</v>
      </c>
      <c r="Z1868">
        <v>0.92265080100486219</v>
      </c>
      <c r="AA1868">
        <v>0</v>
      </c>
      <c r="AB1868">
        <v>0.49211005422701115</v>
      </c>
      <c r="AC1868">
        <v>0</v>
      </c>
      <c r="AD1868">
        <v>0</v>
      </c>
      <c r="AE1868">
        <v>6.684178299222058</v>
      </c>
    </row>
    <row r="1869" spans="1:31" x14ac:dyDescent="0.25">
      <c r="A1869">
        <v>2232300</v>
      </c>
      <c r="B1869">
        <v>1</v>
      </c>
      <c r="C1869" t="s">
        <v>81</v>
      </c>
      <c r="D1869" t="s">
        <v>117</v>
      </c>
      <c r="E1869" t="s">
        <v>132</v>
      </c>
      <c r="F1869" t="s">
        <v>5649</v>
      </c>
      <c r="G1869" t="s">
        <v>134</v>
      </c>
      <c r="H1869" t="s">
        <v>135</v>
      </c>
      <c r="I1869" t="s">
        <v>136</v>
      </c>
      <c r="J1869" t="s">
        <v>137</v>
      </c>
      <c r="K1869" t="s">
        <v>138</v>
      </c>
      <c r="L1869" t="s">
        <v>5650</v>
      </c>
      <c r="M1869" t="s">
        <v>5651</v>
      </c>
      <c r="N1869">
        <v>0.78583333300000002</v>
      </c>
      <c r="O1869">
        <v>0</v>
      </c>
      <c r="P1869">
        <v>1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0.25553700676086333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0.25553700676086333</v>
      </c>
    </row>
    <row r="1870" spans="1:31" x14ac:dyDescent="0.25">
      <c r="A1870">
        <v>2232263</v>
      </c>
      <c r="B1870">
        <v>1</v>
      </c>
      <c r="C1870" t="s">
        <v>81</v>
      </c>
      <c r="D1870" t="s">
        <v>112</v>
      </c>
      <c r="E1870" t="s">
        <v>194</v>
      </c>
      <c r="F1870" t="s">
        <v>5652</v>
      </c>
      <c r="G1870" t="s">
        <v>179</v>
      </c>
      <c r="H1870" t="s">
        <v>135</v>
      </c>
      <c r="I1870" t="s">
        <v>136</v>
      </c>
      <c r="J1870" t="s">
        <v>137</v>
      </c>
      <c r="K1870" t="s">
        <v>138</v>
      </c>
      <c r="L1870" t="s">
        <v>5653</v>
      </c>
      <c r="M1870" t="s">
        <v>5654</v>
      </c>
      <c r="N1870">
        <v>5.1405555549999997</v>
      </c>
      <c r="O1870">
        <v>0</v>
      </c>
      <c r="P1870">
        <v>18</v>
      </c>
      <c r="Q1870">
        <v>0</v>
      </c>
      <c r="R1870">
        <v>2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12.142099082954974</v>
      </c>
      <c r="Y1870">
        <v>0</v>
      </c>
      <c r="Z1870">
        <v>1.4533609411543291</v>
      </c>
      <c r="AA1870">
        <v>0</v>
      </c>
      <c r="AB1870">
        <v>0</v>
      </c>
      <c r="AC1870">
        <v>0</v>
      </c>
      <c r="AD1870">
        <v>0</v>
      </c>
      <c r="AE1870">
        <v>13.595460024109304</v>
      </c>
    </row>
    <row r="1871" spans="1:31" x14ac:dyDescent="0.25">
      <c r="A1871">
        <v>2232157</v>
      </c>
      <c r="B1871">
        <v>1</v>
      </c>
      <c r="C1871" t="s">
        <v>80</v>
      </c>
      <c r="D1871" t="s">
        <v>99</v>
      </c>
      <c r="E1871" t="s">
        <v>132</v>
      </c>
      <c r="F1871" t="s">
        <v>5655</v>
      </c>
      <c r="G1871" t="s">
        <v>148</v>
      </c>
      <c r="H1871" t="s">
        <v>135</v>
      </c>
      <c r="I1871" t="s">
        <v>136</v>
      </c>
      <c r="J1871" t="s">
        <v>137</v>
      </c>
      <c r="K1871" t="s">
        <v>138</v>
      </c>
      <c r="L1871" t="s">
        <v>5212</v>
      </c>
      <c r="M1871" t="s">
        <v>5656</v>
      </c>
      <c r="N1871">
        <v>4.2697222220000004</v>
      </c>
      <c r="O1871">
        <v>0</v>
      </c>
      <c r="P1871">
        <v>3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2.960269499218267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2.960269499218267</v>
      </c>
    </row>
    <row r="1872" spans="1:31" x14ac:dyDescent="0.25">
      <c r="A1872">
        <v>2232257</v>
      </c>
      <c r="B1872">
        <v>1</v>
      </c>
      <c r="C1872" t="s">
        <v>80</v>
      </c>
      <c r="D1872" t="s">
        <v>104</v>
      </c>
      <c r="E1872" t="s">
        <v>132</v>
      </c>
      <c r="F1872" t="s">
        <v>5657</v>
      </c>
      <c r="G1872" t="s">
        <v>152</v>
      </c>
      <c r="H1872" t="s">
        <v>135</v>
      </c>
      <c r="I1872" t="s">
        <v>136</v>
      </c>
      <c r="J1872" t="s">
        <v>137</v>
      </c>
      <c r="K1872" t="s">
        <v>138</v>
      </c>
      <c r="L1872" t="s">
        <v>5658</v>
      </c>
      <c r="M1872" t="s">
        <v>5659</v>
      </c>
      <c r="N1872">
        <v>2.5241666660000002</v>
      </c>
      <c r="O1872">
        <v>0</v>
      </c>
      <c r="P1872">
        <v>4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1.4030156275828001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1.4030156275828001</v>
      </c>
    </row>
    <row r="1873" spans="1:31" x14ac:dyDescent="0.25">
      <c r="A1873">
        <v>2231948</v>
      </c>
      <c r="B1873">
        <v>1</v>
      </c>
      <c r="C1873" t="s">
        <v>80</v>
      </c>
      <c r="D1873" t="s">
        <v>94</v>
      </c>
      <c r="E1873" t="s">
        <v>141</v>
      </c>
      <c r="F1873" t="s">
        <v>5660</v>
      </c>
      <c r="G1873" t="s">
        <v>187</v>
      </c>
      <c r="H1873" t="s">
        <v>135</v>
      </c>
      <c r="I1873" t="s">
        <v>136</v>
      </c>
      <c r="J1873" t="s">
        <v>137</v>
      </c>
      <c r="K1873" t="s">
        <v>138</v>
      </c>
      <c r="L1873" t="s">
        <v>5661</v>
      </c>
      <c r="M1873" t="s">
        <v>5662</v>
      </c>
      <c r="N1873">
        <v>3.4905555549999998</v>
      </c>
      <c r="O1873">
        <v>0</v>
      </c>
      <c r="P1873">
        <v>148</v>
      </c>
      <c r="Q1873">
        <v>0</v>
      </c>
      <c r="R1873">
        <v>9</v>
      </c>
      <c r="S1873">
        <v>0</v>
      </c>
      <c r="T1873">
        <v>10</v>
      </c>
      <c r="U1873">
        <v>0</v>
      </c>
      <c r="V1873">
        <v>0</v>
      </c>
      <c r="W1873">
        <v>0</v>
      </c>
      <c r="X1873">
        <v>105.96334104432476</v>
      </c>
      <c r="Y1873">
        <v>0</v>
      </c>
      <c r="Z1873">
        <v>1.5974604081688393</v>
      </c>
      <c r="AA1873">
        <v>0</v>
      </c>
      <c r="AB1873">
        <v>19.505291008097551</v>
      </c>
      <c r="AC1873">
        <v>0</v>
      </c>
      <c r="AD1873">
        <v>0</v>
      </c>
      <c r="AE1873">
        <v>127.06609246059116</v>
      </c>
    </row>
    <row r="1874" spans="1:31" x14ac:dyDescent="0.25">
      <c r="A1874">
        <v>2231971</v>
      </c>
      <c r="B1874">
        <v>1</v>
      </c>
      <c r="C1874" t="s">
        <v>80</v>
      </c>
      <c r="D1874" t="s">
        <v>109</v>
      </c>
      <c r="E1874" t="s">
        <v>194</v>
      </c>
      <c r="F1874" t="s">
        <v>4584</v>
      </c>
      <c r="G1874" t="s">
        <v>179</v>
      </c>
      <c r="H1874" t="s">
        <v>135</v>
      </c>
      <c r="I1874" t="s">
        <v>136</v>
      </c>
      <c r="J1874" t="s">
        <v>137</v>
      </c>
      <c r="K1874" t="s">
        <v>138</v>
      </c>
      <c r="L1874" t="s">
        <v>5663</v>
      </c>
      <c r="M1874" t="s">
        <v>5664</v>
      </c>
      <c r="N1874">
        <v>1.8105555550000001</v>
      </c>
      <c r="O1874">
        <v>0</v>
      </c>
      <c r="P1874">
        <v>19</v>
      </c>
      <c r="Q1874">
        <v>0</v>
      </c>
      <c r="R1874">
        <v>0</v>
      </c>
      <c r="S1874">
        <v>0</v>
      </c>
      <c r="T1874">
        <v>1</v>
      </c>
      <c r="U1874">
        <v>0</v>
      </c>
      <c r="V1874">
        <v>0</v>
      </c>
      <c r="W1874">
        <v>0</v>
      </c>
      <c r="X1874">
        <v>3.2071758376420703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3.2071758376420703</v>
      </c>
    </row>
    <row r="1875" spans="1:31" x14ac:dyDescent="0.25">
      <c r="A1875">
        <v>2232117</v>
      </c>
      <c r="B1875">
        <v>1</v>
      </c>
      <c r="C1875" t="s">
        <v>80</v>
      </c>
      <c r="D1875" t="s">
        <v>83</v>
      </c>
      <c r="E1875" t="s">
        <v>182</v>
      </c>
      <c r="F1875" t="s">
        <v>5665</v>
      </c>
      <c r="G1875" t="s">
        <v>174</v>
      </c>
      <c r="H1875" t="s">
        <v>163</v>
      </c>
      <c r="I1875" t="s">
        <v>136</v>
      </c>
      <c r="J1875" t="s">
        <v>137</v>
      </c>
      <c r="K1875" t="s">
        <v>138</v>
      </c>
      <c r="L1875" t="s">
        <v>5666</v>
      </c>
      <c r="M1875" t="s">
        <v>5667</v>
      </c>
      <c r="N1875">
        <v>0.97222222199999997</v>
      </c>
      <c r="O1875">
        <v>0</v>
      </c>
      <c r="P1875">
        <v>160</v>
      </c>
      <c r="Q1875">
        <v>0</v>
      </c>
      <c r="R1875">
        <v>0</v>
      </c>
      <c r="S1875">
        <v>3</v>
      </c>
      <c r="T1875">
        <v>52</v>
      </c>
      <c r="U1875">
        <v>1</v>
      </c>
      <c r="V1875">
        <v>1</v>
      </c>
      <c r="W1875">
        <v>0</v>
      </c>
      <c r="X1875">
        <v>83.6778194464883</v>
      </c>
      <c r="Y1875">
        <v>0</v>
      </c>
      <c r="Z1875">
        <v>0</v>
      </c>
      <c r="AA1875">
        <v>4.5325581935833323</v>
      </c>
      <c r="AB1875">
        <v>58.114997117476115</v>
      </c>
      <c r="AC1875">
        <v>156.31942391173834</v>
      </c>
      <c r="AD1875">
        <v>34.71555595315111</v>
      </c>
      <c r="AE1875">
        <v>337.36035462243717</v>
      </c>
    </row>
    <row r="1876" spans="1:31" x14ac:dyDescent="0.25">
      <c r="A1876">
        <v>2232443</v>
      </c>
      <c r="B1876">
        <v>1</v>
      </c>
      <c r="C1876" t="s">
        <v>80</v>
      </c>
      <c r="D1876" t="s">
        <v>105</v>
      </c>
      <c r="E1876" t="s">
        <v>194</v>
      </c>
      <c r="F1876" t="s">
        <v>5668</v>
      </c>
      <c r="G1876" t="s">
        <v>179</v>
      </c>
      <c r="H1876" t="s">
        <v>135</v>
      </c>
      <c r="I1876" t="s">
        <v>136</v>
      </c>
      <c r="J1876" t="s">
        <v>137</v>
      </c>
      <c r="K1876" t="s">
        <v>138</v>
      </c>
      <c r="L1876" t="s">
        <v>5669</v>
      </c>
      <c r="M1876" t="s">
        <v>5670</v>
      </c>
      <c r="N1876">
        <v>2.239166666</v>
      </c>
      <c r="O1876">
        <v>0</v>
      </c>
      <c r="P1876">
        <v>114</v>
      </c>
      <c r="Q1876">
        <v>0</v>
      </c>
      <c r="R1876">
        <v>0</v>
      </c>
      <c r="S1876">
        <v>0</v>
      </c>
      <c r="T1876">
        <v>2</v>
      </c>
      <c r="U1876">
        <v>0</v>
      </c>
      <c r="V1876">
        <v>0</v>
      </c>
      <c r="W1876">
        <v>0</v>
      </c>
      <c r="X1876">
        <v>78.666532315548551</v>
      </c>
      <c r="Y1876">
        <v>0</v>
      </c>
      <c r="Z1876">
        <v>0</v>
      </c>
      <c r="AA1876">
        <v>0</v>
      </c>
      <c r="AB1876">
        <v>0.25961823146653334</v>
      </c>
      <c r="AC1876">
        <v>0</v>
      </c>
      <c r="AD1876">
        <v>0</v>
      </c>
      <c r="AE1876">
        <v>78.926150547015084</v>
      </c>
    </row>
    <row r="1877" spans="1:31" x14ac:dyDescent="0.25">
      <c r="A1877">
        <v>2232071</v>
      </c>
      <c r="B1877">
        <v>1</v>
      </c>
      <c r="C1877" t="s">
        <v>80</v>
      </c>
      <c r="D1877" t="s">
        <v>84</v>
      </c>
      <c r="E1877" t="s">
        <v>132</v>
      </c>
      <c r="F1877" t="s">
        <v>5671</v>
      </c>
      <c r="G1877" t="s">
        <v>170</v>
      </c>
      <c r="H1877" t="s">
        <v>135</v>
      </c>
      <c r="I1877" t="s">
        <v>136</v>
      </c>
      <c r="J1877" t="s">
        <v>137</v>
      </c>
      <c r="K1877" t="s">
        <v>138</v>
      </c>
      <c r="L1877" t="s">
        <v>5672</v>
      </c>
      <c r="M1877" t="s">
        <v>5673</v>
      </c>
      <c r="N1877">
        <v>7.5708333330000004</v>
      </c>
      <c r="O1877">
        <v>0</v>
      </c>
      <c r="P1877">
        <v>3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14.381053674452499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14.381053674452499</v>
      </c>
    </row>
    <row r="1878" spans="1:31" x14ac:dyDescent="0.25">
      <c r="A1878">
        <v>2232180</v>
      </c>
      <c r="B1878">
        <v>1</v>
      </c>
      <c r="C1878" t="s">
        <v>80</v>
      </c>
      <c r="D1878" t="s">
        <v>106</v>
      </c>
      <c r="E1878" t="s">
        <v>194</v>
      </c>
      <c r="F1878" t="s">
        <v>5674</v>
      </c>
      <c r="G1878" t="s">
        <v>465</v>
      </c>
      <c r="H1878" t="s">
        <v>135</v>
      </c>
      <c r="I1878" t="s">
        <v>136</v>
      </c>
      <c r="J1878" t="s">
        <v>137</v>
      </c>
      <c r="K1878" t="s">
        <v>138</v>
      </c>
      <c r="L1878" t="s">
        <v>5675</v>
      </c>
      <c r="M1878" t="s">
        <v>5676</v>
      </c>
      <c r="N1878">
        <v>2.6469444439999998</v>
      </c>
      <c r="O1878">
        <v>0</v>
      </c>
      <c r="P1878">
        <v>40</v>
      </c>
      <c r="Q1878">
        <v>0</v>
      </c>
      <c r="R1878">
        <v>0</v>
      </c>
      <c r="S1878">
        <v>0</v>
      </c>
      <c r="T1878">
        <v>2</v>
      </c>
      <c r="U1878">
        <v>0</v>
      </c>
      <c r="V1878">
        <v>0</v>
      </c>
      <c r="W1878">
        <v>0</v>
      </c>
      <c r="X1878">
        <v>24.328670733006799</v>
      </c>
      <c r="Y1878">
        <v>0</v>
      </c>
      <c r="Z1878">
        <v>0</v>
      </c>
      <c r="AA1878">
        <v>0</v>
      </c>
      <c r="AB1878">
        <v>3.7964703446038444</v>
      </c>
      <c r="AC1878">
        <v>0</v>
      </c>
      <c r="AD1878">
        <v>0</v>
      </c>
      <c r="AE1878">
        <v>28.125141077610643</v>
      </c>
    </row>
    <row r="1879" spans="1:31" x14ac:dyDescent="0.25">
      <c r="A1879">
        <v>2232034</v>
      </c>
      <c r="B1879">
        <v>1</v>
      </c>
      <c r="C1879" t="s">
        <v>80</v>
      </c>
      <c r="D1879" t="s">
        <v>83</v>
      </c>
      <c r="E1879" t="s">
        <v>132</v>
      </c>
      <c r="F1879" t="s">
        <v>4924</v>
      </c>
      <c r="G1879" t="s">
        <v>191</v>
      </c>
      <c r="H1879" t="s">
        <v>135</v>
      </c>
      <c r="I1879" t="s">
        <v>136</v>
      </c>
      <c r="J1879" t="s">
        <v>137</v>
      </c>
      <c r="K1879" t="s">
        <v>138</v>
      </c>
      <c r="L1879" t="s">
        <v>5677</v>
      </c>
      <c r="M1879" t="s">
        <v>5678</v>
      </c>
      <c r="N1879">
        <v>2.4700000000000002</v>
      </c>
      <c r="O1879">
        <v>0</v>
      </c>
      <c r="P1879">
        <v>0</v>
      </c>
      <c r="Q1879">
        <v>0</v>
      </c>
      <c r="R1879">
        <v>0</v>
      </c>
      <c r="S1879">
        <v>0</v>
      </c>
      <c r="T1879">
        <v>4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8.7949059361100002</v>
      </c>
      <c r="AC1879">
        <v>0</v>
      </c>
      <c r="AD1879">
        <v>0</v>
      </c>
      <c r="AE1879">
        <v>8.7949059361100002</v>
      </c>
    </row>
    <row r="1880" spans="1:31" x14ac:dyDescent="0.25">
      <c r="A1880">
        <v>2231988</v>
      </c>
      <c r="B1880">
        <v>1</v>
      </c>
      <c r="C1880" t="s">
        <v>80</v>
      </c>
      <c r="D1880" t="s">
        <v>84</v>
      </c>
      <c r="E1880" t="s">
        <v>194</v>
      </c>
      <c r="F1880" t="s">
        <v>5679</v>
      </c>
      <c r="G1880" t="s">
        <v>1031</v>
      </c>
      <c r="H1880" t="s">
        <v>135</v>
      </c>
      <c r="I1880" t="s">
        <v>136</v>
      </c>
      <c r="J1880" t="s">
        <v>137</v>
      </c>
      <c r="K1880" t="s">
        <v>138</v>
      </c>
      <c r="L1880" t="s">
        <v>5680</v>
      </c>
      <c r="M1880" t="s">
        <v>5681</v>
      </c>
      <c r="N1880">
        <v>3.7080555550000001</v>
      </c>
      <c r="O1880">
        <v>0</v>
      </c>
      <c r="P1880">
        <v>30</v>
      </c>
      <c r="Q1880">
        <v>0</v>
      </c>
      <c r="R1880">
        <v>0</v>
      </c>
      <c r="S1880">
        <v>0</v>
      </c>
      <c r="T1880">
        <v>7</v>
      </c>
      <c r="U1880">
        <v>0</v>
      </c>
      <c r="V1880">
        <v>0</v>
      </c>
      <c r="W1880">
        <v>0</v>
      </c>
      <c r="X1880">
        <v>35.900707126225484</v>
      </c>
      <c r="Y1880">
        <v>0</v>
      </c>
      <c r="Z1880">
        <v>0</v>
      </c>
      <c r="AA1880">
        <v>0</v>
      </c>
      <c r="AB1880">
        <v>19.13525141334269</v>
      </c>
      <c r="AC1880">
        <v>0</v>
      </c>
      <c r="AD1880">
        <v>0</v>
      </c>
      <c r="AE1880">
        <v>55.035958539568171</v>
      </c>
    </row>
    <row r="1881" spans="1:31" x14ac:dyDescent="0.25">
      <c r="A1881">
        <v>2232197</v>
      </c>
      <c r="B1881">
        <v>1</v>
      </c>
      <c r="C1881" t="s">
        <v>81</v>
      </c>
      <c r="D1881" t="s">
        <v>116</v>
      </c>
      <c r="E1881" t="s">
        <v>182</v>
      </c>
      <c r="F1881" t="s">
        <v>5682</v>
      </c>
      <c r="G1881" t="s">
        <v>319</v>
      </c>
      <c r="H1881" t="s">
        <v>163</v>
      </c>
      <c r="I1881" t="s">
        <v>136</v>
      </c>
      <c r="J1881" t="s">
        <v>137</v>
      </c>
      <c r="K1881" t="s">
        <v>138</v>
      </c>
      <c r="L1881" t="s">
        <v>5683</v>
      </c>
      <c r="M1881" t="s">
        <v>5684</v>
      </c>
      <c r="N1881">
        <v>1.5858333330000001</v>
      </c>
      <c r="O1881">
        <v>0</v>
      </c>
      <c r="P1881">
        <v>45</v>
      </c>
      <c r="Q1881">
        <v>0</v>
      </c>
      <c r="R1881">
        <v>0</v>
      </c>
      <c r="S1881">
        <v>0</v>
      </c>
      <c r="T1881">
        <v>1</v>
      </c>
      <c r="U1881">
        <v>0</v>
      </c>
      <c r="V1881">
        <v>0</v>
      </c>
      <c r="W1881">
        <v>0</v>
      </c>
      <c r="X1881">
        <v>8.6475118443841001</v>
      </c>
      <c r="Y1881">
        <v>0</v>
      </c>
      <c r="Z1881">
        <v>0</v>
      </c>
      <c r="AA1881">
        <v>0</v>
      </c>
      <c r="AB1881">
        <v>0.59070970063422346</v>
      </c>
      <c r="AC1881">
        <v>0</v>
      </c>
      <c r="AD1881">
        <v>0</v>
      </c>
      <c r="AE1881">
        <v>9.2382215450183232</v>
      </c>
    </row>
    <row r="1882" spans="1:31" x14ac:dyDescent="0.25">
      <c r="A1882">
        <v>2232031</v>
      </c>
      <c r="B1882">
        <v>1</v>
      </c>
      <c r="C1882" t="s">
        <v>81</v>
      </c>
      <c r="D1882" t="s">
        <v>128</v>
      </c>
      <c r="E1882" t="s">
        <v>141</v>
      </c>
      <c r="F1882" t="s">
        <v>5685</v>
      </c>
      <c r="G1882" t="s">
        <v>143</v>
      </c>
      <c r="H1882" t="s">
        <v>135</v>
      </c>
      <c r="I1882" t="s">
        <v>136</v>
      </c>
      <c r="J1882" t="s">
        <v>137</v>
      </c>
      <c r="K1882" t="s">
        <v>144</v>
      </c>
      <c r="L1882" t="s">
        <v>5686</v>
      </c>
      <c r="M1882" t="s">
        <v>5687</v>
      </c>
      <c r="N1882">
        <v>8.7205555550000007</v>
      </c>
      <c r="O1882">
        <v>0</v>
      </c>
      <c r="P1882">
        <v>88</v>
      </c>
      <c r="Q1882">
        <v>0</v>
      </c>
      <c r="R1882">
        <v>1</v>
      </c>
      <c r="S1882">
        <v>0</v>
      </c>
      <c r="T1882">
        <v>24</v>
      </c>
      <c r="U1882">
        <v>0</v>
      </c>
      <c r="V1882">
        <v>0</v>
      </c>
      <c r="W1882">
        <v>0</v>
      </c>
      <c r="X1882">
        <v>518.95557779265948</v>
      </c>
      <c r="Y1882">
        <v>0</v>
      </c>
      <c r="Z1882">
        <v>6.6878329190555551E-3</v>
      </c>
      <c r="AA1882">
        <v>0</v>
      </c>
      <c r="AB1882">
        <v>957.99792574548394</v>
      </c>
      <c r="AC1882">
        <v>0</v>
      </c>
      <c r="AD1882">
        <v>0</v>
      </c>
      <c r="AE1882">
        <v>1476.9601913710626</v>
      </c>
    </row>
    <row r="1883" spans="1:31" x14ac:dyDescent="0.25">
      <c r="A1883">
        <v>2232174</v>
      </c>
      <c r="B1883">
        <v>1</v>
      </c>
      <c r="C1883" t="s">
        <v>80</v>
      </c>
      <c r="D1883" t="s">
        <v>88</v>
      </c>
      <c r="E1883" t="s">
        <v>177</v>
      </c>
      <c r="F1883" t="s">
        <v>5318</v>
      </c>
      <c r="G1883" t="s">
        <v>215</v>
      </c>
      <c r="H1883" t="s">
        <v>135</v>
      </c>
      <c r="I1883" t="s">
        <v>136</v>
      </c>
      <c r="J1883" t="s">
        <v>137</v>
      </c>
      <c r="K1883" t="s">
        <v>138</v>
      </c>
      <c r="L1883" t="s">
        <v>5688</v>
      </c>
      <c r="M1883" t="s">
        <v>5689</v>
      </c>
      <c r="N1883">
        <v>3.644722222</v>
      </c>
      <c r="O1883">
        <v>0</v>
      </c>
      <c r="P1883">
        <v>39</v>
      </c>
      <c r="Q1883">
        <v>0</v>
      </c>
      <c r="R1883">
        <v>0</v>
      </c>
      <c r="S1883">
        <v>0</v>
      </c>
      <c r="T1883">
        <v>1</v>
      </c>
      <c r="U1883">
        <v>0</v>
      </c>
      <c r="V1883">
        <v>0</v>
      </c>
      <c r="W1883">
        <v>0</v>
      </c>
      <c r="X1883">
        <v>38.36518280210511</v>
      </c>
      <c r="Y1883">
        <v>0</v>
      </c>
      <c r="Z1883">
        <v>0</v>
      </c>
      <c r="AA1883">
        <v>0</v>
      </c>
      <c r="AB1883">
        <v>1.6378143196803112</v>
      </c>
      <c r="AC1883">
        <v>0</v>
      </c>
      <c r="AD1883">
        <v>0</v>
      </c>
      <c r="AE1883">
        <v>40.00299712178542</v>
      </c>
    </row>
    <row r="1884" spans="1:31" x14ac:dyDescent="0.25">
      <c r="A1884">
        <v>2232054</v>
      </c>
      <c r="B1884">
        <v>1</v>
      </c>
      <c r="C1884" t="s">
        <v>80</v>
      </c>
      <c r="D1884" t="s">
        <v>93</v>
      </c>
      <c r="E1884" t="s">
        <v>141</v>
      </c>
      <c r="F1884" t="s">
        <v>5690</v>
      </c>
      <c r="G1884" t="s">
        <v>196</v>
      </c>
      <c r="H1884" t="s">
        <v>135</v>
      </c>
      <c r="I1884" t="s">
        <v>136</v>
      </c>
      <c r="J1884" t="s">
        <v>137</v>
      </c>
      <c r="K1884" t="s">
        <v>144</v>
      </c>
      <c r="L1884" t="s">
        <v>5691</v>
      </c>
      <c r="M1884" t="s">
        <v>5692</v>
      </c>
      <c r="N1884">
        <v>2.9788888880000002</v>
      </c>
      <c r="O1884">
        <v>0</v>
      </c>
      <c r="P1884">
        <v>334</v>
      </c>
      <c r="Q1884">
        <v>0</v>
      </c>
      <c r="R1884">
        <v>0</v>
      </c>
      <c r="S1884">
        <v>0</v>
      </c>
      <c r="T1884">
        <v>100</v>
      </c>
      <c r="U1884">
        <v>0</v>
      </c>
      <c r="V1884">
        <v>0</v>
      </c>
      <c r="W1884">
        <v>0</v>
      </c>
      <c r="X1884">
        <v>272.4577365716508</v>
      </c>
      <c r="Y1884">
        <v>0</v>
      </c>
      <c r="Z1884">
        <v>0</v>
      </c>
      <c r="AA1884">
        <v>0</v>
      </c>
      <c r="AB1884">
        <v>204.58838449695082</v>
      </c>
      <c r="AC1884">
        <v>0</v>
      </c>
      <c r="AD1884">
        <v>0</v>
      </c>
      <c r="AE1884">
        <v>477.04612106860162</v>
      </c>
    </row>
    <row r="1885" spans="1:31" x14ac:dyDescent="0.25">
      <c r="A1885">
        <v>2232346</v>
      </c>
      <c r="B1885">
        <v>1</v>
      </c>
      <c r="C1885" t="s">
        <v>80</v>
      </c>
      <c r="D1885" t="s">
        <v>106</v>
      </c>
      <c r="E1885" t="s">
        <v>132</v>
      </c>
      <c r="F1885" t="s">
        <v>5693</v>
      </c>
      <c r="G1885" t="s">
        <v>148</v>
      </c>
      <c r="H1885" t="s">
        <v>135</v>
      </c>
      <c r="I1885" t="s">
        <v>136</v>
      </c>
      <c r="J1885" t="s">
        <v>137</v>
      </c>
      <c r="K1885" t="s">
        <v>138</v>
      </c>
      <c r="L1885" t="s">
        <v>5694</v>
      </c>
      <c r="M1885" t="s">
        <v>5695</v>
      </c>
      <c r="N1885">
        <v>3.5083333329999999</v>
      </c>
      <c r="O1885">
        <v>0</v>
      </c>
      <c r="P1885">
        <v>1</v>
      </c>
      <c r="Q1885">
        <v>0</v>
      </c>
      <c r="R1885">
        <v>1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1.0365295017855557E-2</v>
      </c>
      <c r="Y1885">
        <v>0</v>
      </c>
      <c r="Z1885">
        <v>4.5125483696222225E-3</v>
      </c>
      <c r="AA1885">
        <v>0</v>
      </c>
      <c r="AB1885">
        <v>0</v>
      </c>
      <c r="AC1885">
        <v>0</v>
      </c>
      <c r="AD1885">
        <v>0</v>
      </c>
      <c r="AE1885">
        <v>1.4877843387477781E-2</v>
      </c>
    </row>
    <row r="1886" spans="1:31" x14ac:dyDescent="0.25">
      <c r="A1886">
        <v>2232154</v>
      </c>
      <c r="B1886">
        <v>1</v>
      </c>
      <c r="C1886" t="s">
        <v>80</v>
      </c>
      <c r="D1886" t="s">
        <v>96</v>
      </c>
      <c r="E1886" t="s">
        <v>132</v>
      </c>
      <c r="F1886" t="s">
        <v>5696</v>
      </c>
      <c r="G1886" t="s">
        <v>148</v>
      </c>
      <c r="H1886" t="s">
        <v>135</v>
      </c>
      <c r="I1886" t="s">
        <v>136</v>
      </c>
      <c r="J1886" t="s">
        <v>137</v>
      </c>
      <c r="K1886" t="s">
        <v>138</v>
      </c>
      <c r="L1886" t="s">
        <v>5697</v>
      </c>
      <c r="M1886" t="s">
        <v>5698</v>
      </c>
      <c r="N1886">
        <v>8.1905555549999995</v>
      </c>
      <c r="O1886">
        <v>0</v>
      </c>
      <c r="P1886">
        <v>1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0.40752802070903221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0.40752802070903221</v>
      </c>
    </row>
    <row r="1887" spans="1:31" x14ac:dyDescent="0.25">
      <c r="A1887">
        <v>2231905</v>
      </c>
      <c r="B1887">
        <v>1</v>
      </c>
      <c r="C1887" t="s">
        <v>80</v>
      </c>
      <c r="D1887" t="s">
        <v>99</v>
      </c>
      <c r="E1887" t="s">
        <v>273</v>
      </c>
      <c r="F1887" t="s">
        <v>561</v>
      </c>
      <c r="G1887" t="s">
        <v>174</v>
      </c>
      <c r="H1887" t="s">
        <v>163</v>
      </c>
      <c r="I1887" t="s">
        <v>136</v>
      </c>
      <c r="J1887" t="s">
        <v>137</v>
      </c>
      <c r="K1887" t="s">
        <v>138</v>
      </c>
      <c r="L1887" t="s">
        <v>5699</v>
      </c>
      <c r="M1887" t="s">
        <v>5700</v>
      </c>
      <c r="N1887">
        <v>0.77249999999999996</v>
      </c>
      <c r="O1887">
        <v>0</v>
      </c>
      <c r="P1887">
        <v>0</v>
      </c>
      <c r="Q1887">
        <v>0</v>
      </c>
      <c r="R1887">
        <v>0</v>
      </c>
      <c r="S1887">
        <v>8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128.74693986306968</v>
      </c>
      <c r="AB1887">
        <v>0</v>
      </c>
      <c r="AC1887">
        <v>0</v>
      </c>
      <c r="AD1887">
        <v>0</v>
      </c>
      <c r="AE1887">
        <v>128.74693986306968</v>
      </c>
    </row>
    <row r="1888" spans="1:31" x14ac:dyDescent="0.25">
      <c r="A1888">
        <v>2232509</v>
      </c>
      <c r="B1888">
        <v>1</v>
      </c>
      <c r="C1888" t="s">
        <v>81</v>
      </c>
      <c r="D1888" t="s">
        <v>127</v>
      </c>
      <c r="E1888" t="s">
        <v>182</v>
      </c>
      <c r="F1888" t="s">
        <v>5701</v>
      </c>
      <c r="G1888" t="s">
        <v>319</v>
      </c>
      <c r="H1888" t="s">
        <v>163</v>
      </c>
      <c r="I1888" t="s">
        <v>136</v>
      </c>
      <c r="J1888" t="s">
        <v>137</v>
      </c>
      <c r="K1888" t="s">
        <v>138</v>
      </c>
      <c r="L1888" t="s">
        <v>5702</v>
      </c>
      <c r="M1888" t="s">
        <v>5703</v>
      </c>
      <c r="N1888">
        <v>4.846944444</v>
      </c>
      <c r="O1888">
        <v>0</v>
      </c>
      <c r="P1888">
        <v>2</v>
      </c>
      <c r="Q1888">
        <v>0</v>
      </c>
      <c r="R1888">
        <v>3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2.1148217931610311</v>
      </c>
      <c r="Y1888">
        <v>0</v>
      </c>
      <c r="Z1888">
        <v>3.6753651430549672</v>
      </c>
      <c r="AA1888">
        <v>0</v>
      </c>
      <c r="AB1888">
        <v>0</v>
      </c>
      <c r="AC1888">
        <v>0</v>
      </c>
      <c r="AD1888">
        <v>0</v>
      </c>
      <c r="AE1888">
        <v>5.7901869362159983</v>
      </c>
    </row>
    <row r="1889" spans="1:31" x14ac:dyDescent="0.25">
      <c r="A1889">
        <v>2232260</v>
      </c>
      <c r="B1889">
        <v>1</v>
      </c>
      <c r="C1889" t="s">
        <v>80</v>
      </c>
      <c r="D1889" t="s">
        <v>94</v>
      </c>
      <c r="E1889" t="s">
        <v>132</v>
      </c>
      <c r="F1889" t="s">
        <v>5704</v>
      </c>
      <c r="G1889" t="s">
        <v>148</v>
      </c>
      <c r="H1889" t="s">
        <v>135</v>
      </c>
      <c r="I1889" t="s">
        <v>136</v>
      </c>
      <c r="J1889" t="s">
        <v>137</v>
      </c>
      <c r="K1889" t="s">
        <v>138</v>
      </c>
      <c r="L1889" t="s">
        <v>5705</v>
      </c>
      <c r="M1889" t="s">
        <v>5706</v>
      </c>
      <c r="N1889">
        <v>1.7483333329999999</v>
      </c>
      <c r="O1889">
        <v>0</v>
      </c>
      <c r="P1889">
        <v>1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0.13974739845677334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0.13974739845677334</v>
      </c>
    </row>
    <row r="1890" spans="1:31" x14ac:dyDescent="0.25">
      <c r="A1890">
        <v>2232011</v>
      </c>
      <c r="B1890">
        <v>1</v>
      </c>
      <c r="C1890" t="s">
        <v>80</v>
      </c>
      <c r="D1890" t="s">
        <v>94</v>
      </c>
      <c r="E1890" t="s">
        <v>132</v>
      </c>
      <c r="F1890" t="s">
        <v>5707</v>
      </c>
      <c r="G1890" t="s">
        <v>148</v>
      </c>
      <c r="H1890" t="s">
        <v>135</v>
      </c>
      <c r="I1890" t="s">
        <v>136</v>
      </c>
      <c r="J1890" t="s">
        <v>137</v>
      </c>
      <c r="K1890" t="s">
        <v>138</v>
      </c>
      <c r="L1890" t="s">
        <v>5708</v>
      </c>
      <c r="M1890" t="s">
        <v>5709</v>
      </c>
      <c r="N1890">
        <v>2.3233333329999999</v>
      </c>
      <c r="O1890">
        <v>0</v>
      </c>
      <c r="P1890">
        <v>0</v>
      </c>
      <c r="Q1890">
        <v>0</v>
      </c>
      <c r="R1890">
        <v>0</v>
      </c>
      <c r="S1890">
        <v>0</v>
      </c>
      <c r="T1890">
        <v>1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1.4911811322837956</v>
      </c>
      <c r="AC1890">
        <v>0</v>
      </c>
      <c r="AD1890">
        <v>0</v>
      </c>
      <c r="AE1890">
        <v>1.4911811322837956</v>
      </c>
    </row>
    <row r="1891" spans="1:31" x14ac:dyDescent="0.25">
      <c r="A1891">
        <v>2231874</v>
      </c>
      <c r="B1891">
        <v>1</v>
      </c>
      <c r="C1891" t="s">
        <v>80</v>
      </c>
      <c r="D1891" t="s">
        <v>110</v>
      </c>
      <c r="E1891" t="s">
        <v>177</v>
      </c>
      <c r="F1891" t="s">
        <v>5710</v>
      </c>
      <c r="G1891" t="s">
        <v>215</v>
      </c>
      <c r="H1891" t="s">
        <v>135</v>
      </c>
      <c r="I1891" t="s">
        <v>136</v>
      </c>
      <c r="J1891" t="s">
        <v>137</v>
      </c>
      <c r="K1891" t="s">
        <v>138</v>
      </c>
      <c r="L1891" t="s">
        <v>5711</v>
      </c>
      <c r="M1891" t="s">
        <v>5712</v>
      </c>
      <c r="N1891">
        <v>0.49305555499999998</v>
      </c>
      <c r="O1891">
        <v>0</v>
      </c>
      <c r="P1891">
        <v>44</v>
      </c>
      <c r="Q1891">
        <v>0</v>
      </c>
      <c r="R1891">
        <v>0</v>
      </c>
      <c r="S1891">
        <v>0</v>
      </c>
      <c r="T1891">
        <v>10</v>
      </c>
      <c r="U1891">
        <v>0</v>
      </c>
      <c r="V1891">
        <v>0</v>
      </c>
      <c r="W1891">
        <v>0</v>
      </c>
      <c r="X1891">
        <v>4.467185971744903</v>
      </c>
      <c r="Y1891">
        <v>0</v>
      </c>
      <c r="Z1891">
        <v>0</v>
      </c>
      <c r="AA1891">
        <v>0</v>
      </c>
      <c r="AB1891">
        <v>2.5199660116329166</v>
      </c>
      <c r="AC1891">
        <v>0</v>
      </c>
      <c r="AD1891">
        <v>0</v>
      </c>
      <c r="AE1891">
        <v>6.9871519833778191</v>
      </c>
    </row>
    <row r="1892" spans="1:31" x14ac:dyDescent="0.25">
      <c r="A1892">
        <v>2232538</v>
      </c>
      <c r="B1892">
        <v>1</v>
      </c>
      <c r="C1892" t="s">
        <v>81</v>
      </c>
      <c r="D1892" t="s">
        <v>113</v>
      </c>
      <c r="E1892" t="s">
        <v>194</v>
      </c>
      <c r="F1892" t="s">
        <v>5139</v>
      </c>
      <c r="G1892" t="s">
        <v>179</v>
      </c>
      <c r="H1892" t="s">
        <v>135</v>
      </c>
      <c r="I1892" t="s">
        <v>136</v>
      </c>
      <c r="J1892" t="s">
        <v>137</v>
      </c>
      <c r="K1892" t="s">
        <v>138</v>
      </c>
      <c r="L1892" t="s">
        <v>5713</v>
      </c>
      <c r="M1892" t="s">
        <v>5714</v>
      </c>
      <c r="N1892">
        <v>1.4458333329999999</v>
      </c>
      <c r="O1892">
        <v>0</v>
      </c>
      <c r="P1892">
        <v>175</v>
      </c>
      <c r="Q1892">
        <v>0</v>
      </c>
      <c r="R1892">
        <v>0</v>
      </c>
      <c r="S1892">
        <v>0</v>
      </c>
      <c r="T1892">
        <v>8</v>
      </c>
      <c r="U1892">
        <v>0</v>
      </c>
      <c r="V1892">
        <v>0</v>
      </c>
      <c r="W1892">
        <v>0</v>
      </c>
      <c r="X1892">
        <v>61.425877320063222</v>
      </c>
      <c r="Y1892">
        <v>0</v>
      </c>
      <c r="Z1892">
        <v>0</v>
      </c>
      <c r="AA1892">
        <v>0</v>
      </c>
      <c r="AB1892">
        <v>3.7954431764335999</v>
      </c>
      <c r="AC1892">
        <v>0</v>
      </c>
      <c r="AD1892">
        <v>0</v>
      </c>
      <c r="AE1892">
        <v>65.221320496496816</v>
      </c>
    </row>
    <row r="1893" spans="1:31" x14ac:dyDescent="0.25">
      <c r="A1893">
        <v>2232561</v>
      </c>
      <c r="B1893">
        <v>1</v>
      </c>
      <c r="C1893" t="s">
        <v>80</v>
      </c>
      <c r="D1893" t="s">
        <v>82</v>
      </c>
      <c r="E1893" t="s">
        <v>194</v>
      </c>
      <c r="F1893" t="s">
        <v>5715</v>
      </c>
      <c r="G1893" t="s">
        <v>179</v>
      </c>
      <c r="H1893" t="s">
        <v>135</v>
      </c>
      <c r="I1893" t="s">
        <v>136</v>
      </c>
      <c r="J1893" t="s">
        <v>137</v>
      </c>
      <c r="K1893" t="s">
        <v>138</v>
      </c>
      <c r="L1893" t="s">
        <v>5716</v>
      </c>
      <c r="M1893" t="s">
        <v>5717</v>
      </c>
      <c r="N1893">
        <v>2.0847222219999999</v>
      </c>
      <c r="O1893">
        <v>0</v>
      </c>
      <c r="P1893">
        <v>75</v>
      </c>
      <c r="Q1893">
        <v>0</v>
      </c>
      <c r="R1893">
        <v>0</v>
      </c>
      <c r="S1893">
        <v>0</v>
      </c>
      <c r="T1893">
        <v>3</v>
      </c>
      <c r="U1893">
        <v>0</v>
      </c>
      <c r="V1893">
        <v>0</v>
      </c>
      <c r="W1893">
        <v>0</v>
      </c>
      <c r="X1893">
        <v>29.586028563405865</v>
      </c>
      <c r="Y1893">
        <v>0</v>
      </c>
      <c r="Z1893">
        <v>0</v>
      </c>
      <c r="AA1893">
        <v>0</v>
      </c>
      <c r="AB1893">
        <v>1.9435181112105111</v>
      </c>
      <c r="AC1893">
        <v>0</v>
      </c>
      <c r="AD1893">
        <v>0</v>
      </c>
      <c r="AE1893">
        <v>31.529546674616377</v>
      </c>
    </row>
    <row r="1894" spans="1:31" x14ac:dyDescent="0.25">
      <c r="A1894">
        <v>2232515</v>
      </c>
      <c r="B1894">
        <v>1</v>
      </c>
      <c r="C1894" t="s">
        <v>80</v>
      </c>
      <c r="D1894" t="s">
        <v>99</v>
      </c>
      <c r="E1894" t="s">
        <v>132</v>
      </c>
      <c r="F1894" t="s">
        <v>5718</v>
      </c>
      <c r="G1894" t="s">
        <v>148</v>
      </c>
      <c r="H1894" t="s">
        <v>135</v>
      </c>
      <c r="I1894" t="s">
        <v>136</v>
      </c>
      <c r="J1894" t="s">
        <v>137</v>
      </c>
      <c r="K1894" t="s">
        <v>138</v>
      </c>
      <c r="L1894" t="s">
        <v>5719</v>
      </c>
      <c r="M1894" t="s">
        <v>5720</v>
      </c>
      <c r="N1894">
        <v>0.80055555499999997</v>
      </c>
      <c r="O1894">
        <v>0</v>
      </c>
      <c r="P1894">
        <v>1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0.2837670112256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0.2837670112256</v>
      </c>
    </row>
    <row r="1895" spans="1:31" x14ac:dyDescent="0.25">
      <c r="A1895">
        <v>2231974</v>
      </c>
      <c r="B1895">
        <v>1</v>
      </c>
      <c r="C1895" t="s">
        <v>80</v>
      </c>
      <c r="D1895" t="s">
        <v>83</v>
      </c>
      <c r="E1895" t="s">
        <v>194</v>
      </c>
      <c r="F1895" t="s">
        <v>5721</v>
      </c>
      <c r="G1895" t="s">
        <v>179</v>
      </c>
      <c r="H1895" t="s">
        <v>135</v>
      </c>
      <c r="I1895" t="s">
        <v>136</v>
      </c>
      <c r="J1895" t="s">
        <v>137</v>
      </c>
      <c r="K1895" t="s">
        <v>138</v>
      </c>
      <c r="L1895" t="s">
        <v>5722</v>
      </c>
      <c r="M1895" t="s">
        <v>5723</v>
      </c>
      <c r="N1895">
        <v>1.547222222</v>
      </c>
      <c r="O1895">
        <v>0</v>
      </c>
      <c r="P1895">
        <v>145</v>
      </c>
      <c r="Q1895">
        <v>0</v>
      </c>
      <c r="R1895">
        <v>0</v>
      </c>
      <c r="S1895">
        <v>0</v>
      </c>
      <c r="T1895">
        <v>10</v>
      </c>
      <c r="U1895">
        <v>0</v>
      </c>
      <c r="V1895">
        <v>0</v>
      </c>
      <c r="W1895">
        <v>0</v>
      </c>
      <c r="X1895">
        <v>66.764067329799374</v>
      </c>
      <c r="Y1895">
        <v>0</v>
      </c>
      <c r="Z1895">
        <v>0</v>
      </c>
      <c r="AA1895">
        <v>0</v>
      </c>
      <c r="AB1895">
        <v>7.8849137456715281</v>
      </c>
      <c r="AC1895">
        <v>0</v>
      </c>
      <c r="AD1895">
        <v>0</v>
      </c>
      <c r="AE1895">
        <v>74.6489810754709</v>
      </c>
    </row>
    <row r="1896" spans="1:31" x14ac:dyDescent="0.25">
      <c r="A1896">
        <v>2232037</v>
      </c>
      <c r="B1896">
        <v>1</v>
      </c>
      <c r="C1896" t="s">
        <v>81</v>
      </c>
      <c r="D1896" t="s">
        <v>113</v>
      </c>
      <c r="E1896" t="s">
        <v>194</v>
      </c>
      <c r="F1896" t="s">
        <v>5724</v>
      </c>
      <c r="G1896" t="s">
        <v>143</v>
      </c>
      <c r="H1896" t="s">
        <v>135</v>
      </c>
      <c r="I1896" t="s">
        <v>136</v>
      </c>
      <c r="J1896" t="s">
        <v>137</v>
      </c>
      <c r="K1896" t="s">
        <v>144</v>
      </c>
      <c r="L1896" t="s">
        <v>5725</v>
      </c>
      <c r="M1896" t="s">
        <v>5726</v>
      </c>
      <c r="N1896">
        <v>8.8901888880000008</v>
      </c>
      <c r="O1896">
        <v>0</v>
      </c>
      <c r="P1896">
        <v>174</v>
      </c>
      <c r="Q1896">
        <v>0</v>
      </c>
      <c r="R1896">
        <v>0</v>
      </c>
      <c r="S1896">
        <v>0</v>
      </c>
      <c r="T1896">
        <v>4</v>
      </c>
      <c r="U1896">
        <v>0</v>
      </c>
      <c r="V1896">
        <v>0</v>
      </c>
      <c r="W1896">
        <v>0</v>
      </c>
      <c r="X1896">
        <v>393.7682990713966</v>
      </c>
      <c r="Y1896">
        <v>0</v>
      </c>
      <c r="Z1896">
        <v>0</v>
      </c>
      <c r="AA1896">
        <v>0</v>
      </c>
      <c r="AB1896">
        <v>29.738676569216722</v>
      </c>
      <c r="AC1896">
        <v>0</v>
      </c>
      <c r="AD1896">
        <v>0</v>
      </c>
      <c r="AE1896">
        <v>423.50697564061329</v>
      </c>
    </row>
    <row r="1897" spans="1:31" x14ac:dyDescent="0.25">
      <c r="A1897">
        <v>2232369</v>
      </c>
      <c r="B1897">
        <v>1</v>
      </c>
      <c r="C1897" t="s">
        <v>80</v>
      </c>
      <c r="D1897" t="s">
        <v>96</v>
      </c>
      <c r="E1897" t="s">
        <v>141</v>
      </c>
      <c r="F1897" t="s">
        <v>5727</v>
      </c>
      <c r="G1897" t="s">
        <v>390</v>
      </c>
      <c r="H1897" t="s">
        <v>135</v>
      </c>
      <c r="I1897" t="s">
        <v>136</v>
      </c>
      <c r="J1897" t="s">
        <v>137</v>
      </c>
      <c r="K1897" t="s">
        <v>138</v>
      </c>
      <c r="L1897" t="s">
        <v>5728</v>
      </c>
      <c r="M1897" t="s">
        <v>5729</v>
      </c>
      <c r="N1897">
        <v>0.77944444400000001</v>
      </c>
      <c r="O1897">
        <v>0</v>
      </c>
      <c r="P1897">
        <v>9</v>
      </c>
      <c r="Q1897">
        <v>0</v>
      </c>
      <c r="R1897">
        <v>9</v>
      </c>
      <c r="S1897">
        <v>0</v>
      </c>
      <c r="T1897">
        <v>3</v>
      </c>
      <c r="U1897">
        <v>0</v>
      </c>
      <c r="V1897">
        <v>0</v>
      </c>
      <c r="W1897">
        <v>0</v>
      </c>
      <c r="X1897">
        <v>7.0718904088005816</v>
      </c>
      <c r="Y1897">
        <v>0</v>
      </c>
      <c r="Z1897">
        <v>3.9537391427115391</v>
      </c>
      <c r="AA1897">
        <v>0</v>
      </c>
      <c r="AB1897">
        <v>11.60265582399812</v>
      </c>
      <c r="AC1897">
        <v>0</v>
      </c>
      <c r="AD1897">
        <v>0</v>
      </c>
      <c r="AE1897">
        <v>22.628285375510242</v>
      </c>
    </row>
    <row r="1898" spans="1:31" x14ac:dyDescent="0.25">
      <c r="A1898">
        <v>2232475</v>
      </c>
      <c r="B1898">
        <v>1</v>
      </c>
      <c r="C1898" t="s">
        <v>80</v>
      </c>
      <c r="D1898" t="s">
        <v>82</v>
      </c>
      <c r="E1898" t="s">
        <v>132</v>
      </c>
      <c r="F1898" t="s">
        <v>5730</v>
      </c>
      <c r="G1898" t="s">
        <v>148</v>
      </c>
      <c r="H1898" t="s">
        <v>135</v>
      </c>
      <c r="I1898" t="s">
        <v>136</v>
      </c>
      <c r="J1898" t="s">
        <v>137</v>
      </c>
      <c r="K1898" t="s">
        <v>138</v>
      </c>
      <c r="L1898" t="s">
        <v>5731</v>
      </c>
      <c r="M1898" t="s">
        <v>5732</v>
      </c>
      <c r="N1898">
        <v>1.667777777</v>
      </c>
      <c r="O1898">
        <v>0</v>
      </c>
      <c r="P1898">
        <v>1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1.3880534197259022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1.3880534197259022</v>
      </c>
    </row>
    <row r="1899" spans="1:31" x14ac:dyDescent="0.25">
      <c r="A1899">
        <v>2232143</v>
      </c>
      <c r="B1899">
        <v>1</v>
      </c>
      <c r="C1899" t="s">
        <v>80</v>
      </c>
      <c r="D1899" t="s">
        <v>85</v>
      </c>
      <c r="E1899" t="s">
        <v>132</v>
      </c>
      <c r="F1899" t="s">
        <v>5733</v>
      </c>
      <c r="G1899" t="s">
        <v>191</v>
      </c>
      <c r="H1899" t="s">
        <v>135</v>
      </c>
      <c r="I1899" t="s">
        <v>136</v>
      </c>
      <c r="J1899" t="s">
        <v>137</v>
      </c>
      <c r="K1899" t="s">
        <v>138</v>
      </c>
      <c r="L1899" t="s">
        <v>5734</v>
      </c>
      <c r="M1899" t="s">
        <v>5735</v>
      </c>
      <c r="N1899">
        <v>1.370833333</v>
      </c>
      <c r="O1899">
        <v>0</v>
      </c>
      <c r="P1899">
        <v>0</v>
      </c>
      <c r="Q1899">
        <v>0</v>
      </c>
      <c r="R1899">
        <v>0</v>
      </c>
      <c r="S1899">
        <v>0</v>
      </c>
      <c r="T1899">
        <v>1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2.4647234012845831</v>
      </c>
      <c r="AC1899">
        <v>0</v>
      </c>
      <c r="AD1899">
        <v>0</v>
      </c>
      <c r="AE1899">
        <v>2.4647234012845831</v>
      </c>
    </row>
    <row r="1900" spans="1:31" x14ac:dyDescent="0.25">
      <c r="A1900">
        <v>2231891</v>
      </c>
      <c r="B1900">
        <v>1</v>
      </c>
      <c r="C1900" t="s">
        <v>80</v>
      </c>
      <c r="D1900" t="s">
        <v>88</v>
      </c>
      <c r="E1900" t="s">
        <v>405</v>
      </c>
      <c r="F1900" t="s">
        <v>5736</v>
      </c>
      <c r="G1900" t="s">
        <v>303</v>
      </c>
      <c r="H1900" t="s">
        <v>163</v>
      </c>
      <c r="I1900" t="s">
        <v>136</v>
      </c>
      <c r="J1900" t="s">
        <v>137</v>
      </c>
      <c r="K1900" t="s">
        <v>144</v>
      </c>
      <c r="L1900" t="s">
        <v>5737</v>
      </c>
      <c r="M1900" t="s">
        <v>5738</v>
      </c>
      <c r="N1900">
        <v>5.4722222000000001E-2</v>
      </c>
      <c r="O1900">
        <v>0</v>
      </c>
      <c r="P1900">
        <v>6650</v>
      </c>
      <c r="Q1900">
        <v>0</v>
      </c>
      <c r="R1900">
        <v>0</v>
      </c>
      <c r="S1900">
        <v>1</v>
      </c>
      <c r="T1900">
        <v>513</v>
      </c>
      <c r="U1900">
        <v>0</v>
      </c>
      <c r="V1900">
        <v>1</v>
      </c>
      <c r="W1900">
        <v>0</v>
      </c>
      <c r="X1900">
        <v>104.56606548919974</v>
      </c>
      <c r="Y1900">
        <v>0</v>
      </c>
      <c r="Z1900">
        <v>0</v>
      </c>
      <c r="AA1900">
        <v>5.3988505725444447E-2</v>
      </c>
      <c r="AB1900">
        <v>10.848536378524855</v>
      </c>
      <c r="AC1900">
        <v>0</v>
      </c>
      <c r="AD1900">
        <v>0.12975265071556669</v>
      </c>
      <c r="AE1900">
        <v>115.59834302416562</v>
      </c>
    </row>
    <row r="1901" spans="1:31" x14ac:dyDescent="0.25">
      <c r="A1901">
        <v>2232229</v>
      </c>
      <c r="B1901">
        <v>1</v>
      </c>
      <c r="C1901" t="s">
        <v>80</v>
      </c>
      <c r="D1901" t="s">
        <v>107</v>
      </c>
      <c r="E1901" t="s">
        <v>132</v>
      </c>
      <c r="F1901" t="s">
        <v>5739</v>
      </c>
      <c r="G1901" t="s">
        <v>148</v>
      </c>
      <c r="H1901" t="s">
        <v>135</v>
      </c>
      <c r="I1901" t="s">
        <v>136</v>
      </c>
      <c r="J1901" t="s">
        <v>137</v>
      </c>
      <c r="K1901" t="s">
        <v>138</v>
      </c>
      <c r="L1901" t="s">
        <v>5740</v>
      </c>
      <c r="M1901" t="s">
        <v>5741</v>
      </c>
      <c r="N1901">
        <v>5.3991666660000002</v>
      </c>
      <c r="O1901">
        <v>0</v>
      </c>
      <c r="P1901">
        <v>1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0.90746722607165342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0.90746722607165342</v>
      </c>
    </row>
    <row r="1902" spans="1:31" x14ac:dyDescent="0.25">
      <c r="A1902">
        <v>2232083</v>
      </c>
      <c r="B1902">
        <v>1</v>
      </c>
      <c r="C1902" t="s">
        <v>80</v>
      </c>
      <c r="D1902" t="s">
        <v>99</v>
      </c>
      <c r="E1902" t="s">
        <v>194</v>
      </c>
      <c r="F1902" t="s">
        <v>5742</v>
      </c>
      <c r="G1902" t="s">
        <v>179</v>
      </c>
      <c r="H1902" t="s">
        <v>135</v>
      </c>
      <c r="I1902" t="s">
        <v>136</v>
      </c>
      <c r="J1902" t="s">
        <v>137</v>
      </c>
      <c r="K1902" t="s">
        <v>138</v>
      </c>
      <c r="L1902" t="s">
        <v>5743</v>
      </c>
      <c r="M1902" t="s">
        <v>5744</v>
      </c>
      <c r="N1902">
        <v>4.7008333330000003</v>
      </c>
      <c r="O1902">
        <v>0</v>
      </c>
      <c r="P1902">
        <v>16</v>
      </c>
      <c r="Q1902">
        <v>0</v>
      </c>
      <c r="R1902">
        <v>6</v>
      </c>
      <c r="S1902">
        <v>0</v>
      </c>
      <c r="T1902">
        <v>6</v>
      </c>
      <c r="U1902">
        <v>0</v>
      </c>
      <c r="V1902">
        <v>0</v>
      </c>
      <c r="W1902">
        <v>0</v>
      </c>
      <c r="X1902">
        <v>45.210556557620713</v>
      </c>
      <c r="Y1902">
        <v>0</v>
      </c>
      <c r="Z1902">
        <v>0.77308491518297662</v>
      </c>
      <c r="AA1902">
        <v>0</v>
      </c>
      <c r="AB1902">
        <v>21.414651826514461</v>
      </c>
      <c r="AC1902">
        <v>0</v>
      </c>
      <c r="AD1902">
        <v>0</v>
      </c>
      <c r="AE1902">
        <v>67.398293299318155</v>
      </c>
    </row>
    <row r="1903" spans="1:31" x14ac:dyDescent="0.25">
      <c r="A1903">
        <v>2232578</v>
      </c>
      <c r="B1903">
        <v>1</v>
      </c>
      <c r="C1903" t="s">
        <v>80</v>
      </c>
      <c r="D1903" t="s">
        <v>92</v>
      </c>
      <c r="E1903" t="s">
        <v>273</v>
      </c>
      <c r="F1903" t="s">
        <v>5745</v>
      </c>
      <c r="G1903" t="s">
        <v>174</v>
      </c>
      <c r="H1903" t="s">
        <v>163</v>
      </c>
      <c r="I1903" t="s">
        <v>136</v>
      </c>
      <c r="J1903" t="s">
        <v>137</v>
      </c>
      <c r="K1903" t="s">
        <v>138</v>
      </c>
      <c r="L1903" t="s">
        <v>5746</v>
      </c>
      <c r="M1903" t="s">
        <v>5747</v>
      </c>
      <c r="N1903">
        <v>0.821111111</v>
      </c>
      <c r="O1903">
        <v>0</v>
      </c>
      <c r="P1903">
        <v>901</v>
      </c>
      <c r="Q1903">
        <v>2</v>
      </c>
      <c r="R1903">
        <v>304</v>
      </c>
      <c r="S1903">
        <v>7</v>
      </c>
      <c r="T1903">
        <v>88</v>
      </c>
      <c r="U1903">
        <v>0</v>
      </c>
      <c r="V1903">
        <v>1</v>
      </c>
      <c r="W1903">
        <v>0</v>
      </c>
      <c r="X1903">
        <v>170.42061222124693</v>
      </c>
      <c r="Y1903">
        <v>0.4840990084452278</v>
      </c>
      <c r="Z1903">
        <v>40.161583074673622</v>
      </c>
      <c r="AA1903">
        <v>6.9632781526137411</v>
      </c>
      <c r="AB1903">
        <v>28.999784077215267</v>
      </c>
      <c r="AC1903">
        <v>0</v>
      </c>
      <c r="AD1903">
        <v>0.13519180638189332</v>
      </c>
      <c r="AE1903">
        <v>247.16454834057669</v>
      </c>
    </row>
    <row r="1904" spans="1:31" x14ac:dyDescent="0.25">
      <c r="A1904">
        <v>2232329</v>
      </c>
      <c r="B1904">
        <v>1</v>
      </c>
      <c r="C1904" t="s">
        <v>80</v>
      </c>
      <c r="D1904" t="s">
        <v>99</v>
      </c>
      <c r="E1904" t="s">
        <v>132</v>
      </c>
      <c r="F1904" t="s">
        <v>5748</v>
      </c>
      <c r="G1904" t="s">
        <v>148</v>
      </c>
      <c r="H1904" t="s">
        <v>135</v>
      </c>
      <c r="I1904" t="s">
        <v>136</v>
      </c>
      <c r="J1904" t="s">
        <v>137</v>
      </c>
      <c r="K1904" t="s">
        <v>138</v>
      </c>
      <c r="L1904" t="s">
        <v>5749</v>
      </c>
      <c r="M1904" t="s">
        <v>5750</v>
      </c>
      <c r="N1904">
        <v>2.83</v>
      </c>
      <c r="O1904">
        <v>0</v>
      </c>
      <c r="P1904">
        <v>0</v>
      </c>
      <c r="Q1904">
        <v>0</v>
      </c>
      <c r="R1904">
        <v>0</v>
      </c>
      <c r="S1904">
        <v>0</v>
      </c>
      <c r="T1904">
        <v>1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4.1394407967056663</v>
      </c>
      <c r="AC1904">
        <v>0</v>
      </c>
      <c r="AD1904">
        <v>0</v>
      </c>
      <c r="AE1904">
        <v>4.1394407967056663</v>
      </c>
    </row>
    <row r="1905" spans="1:31" x14ac:dyDescent="0.25">
      <c r="A1905">
        <v>2231937</v>
      </c>
      <c r="B1905">
        <v>1</v>
      </c>
      <c r="C1905" t="s">
        <v>80</v>
      </c>
      <c r="D1905" t="s">
        <v>83</v>
      </c>
      <c r="E1905" t="s">
        <v>182</v>
      </c>
      <c r="F1905" t="s">
        <v>5751</v>
      </c>
      <c r="G1905" t="s">
        <v>174</v>
      </c>
      <c r="H1905" t="s">
        <v>163</v>
      </c>
      <c r="I1905" t="s">
        <v>136</v>
      </c>
      <c r="J1905" t="s">
        <v>137</v>
      </c>
      <c r="K1905" t="s">
        <v>138</v>
      </c>
      <c r="L1905" t="s">
        <v>5752</v>
      </c>
      <c r="M1905" t="s">
        <v>5753</v>
      </c>
      <c r="N1905">
        <v>1.1563888879999999</v>
      </c>
      <c r="O1905">
        <v>0</v>
      </c>
      <c r="P1905">
        <v>2289</v>
      </c>
      <c r="Q1905">
        <v>0</v>
      </c>
      <c r="R1905">
        <v>0</v>
      </c>
      <c r="S1905">
        <v>12</v>
      </c>
      <c r="T1905">
        <v>383</v>
      </c>
      <c r="U1905">
        <v>11</v>
      </c>
      <c r="V1905">
        <v>20</v>
      </c>
      <c r="W1905">
        <v>0</v>
      </c>
      <c r="X1905">
        <v>776.86572114354954</v>
      </c>
      <c r="Y1905">
        <v>0</v>
      </c>
      <c r="Z1905">
        <v>0</v>
      </c>
      <c r="AA1905">
        <v>169.24101118081907</v>
      </c>
      <c r="AB1905">
        <v>405.73888770567203</v>
      </c>
      <c r="AC1905">
        <v>1256.2277204624972</v>
      </c>
      <c r="AD1905">
        <v>403.7746963537233</v>
      </c>
      <c r="AE1905">
        <v>3011.848036846261</v>
      </c>
    </row>
    <row r="1906" spans="1:31" x14ac:dyDescent="0.25">
      <c r="A1906">
        <v>2232077</v>
      </c>
      <c r="B1906">
        <v>1</v>
      </c>
      <c r="C1906" t="s">
        <v>80</v>
      </c>
      <c r="D1906" t="s">
        <v>82</v>
      </c>
      <c r="E1906" t="s">
        <v>177</v>
      </c>
      <c r="F1906" t="s">
        <v>5754</v>
      </c>
      <c r="G1906" t="s">
        <v>215</v>
      </c>
      <c r="H1906" t="s">
        <v>135</v>
      </c>
      <c r="I1906" t="s">
        <v>136</v>
      </c>
      <c r="J1906" t="s">
        <v>137</v>
      </c>
      <c r="K1906" t="s">
        <v>138</v>
      </c>
      <c r="L1906" t="s">
        <v>5755</v>
      </c>
      <c r="M1906" t="s">
        <v>5756</v>
      </c>
      <c r="N1906">
        <v>1.2949999999999999</v>
      </c>
      <c r="O1906">
        <v>0</v>
      </c>
      <c r="P1906">
        <v>45</v>
      </c>
      <c r="Q1906">
        <v>0</v>
      </c>
      <c r="R1906">
        <v>0</v>
      </c>
      <c r="S1906">
        <v>0</v>
      </c>
      <c r="T1906">
        <v>21</v>
      </c>
      <c r="U1906">
        <v>0</v>
      </c>
      <c r="V1906">
        <v>1</v>
      </c>
      <c r="W1906">
        <v>0</v>
      </c>
      <c r="X1906">
        <v>21.692082819209322</v>
      </c>
      <c r="Y1906">
        <v>0</v>
      </c>
      <c r="Z1906">
        <v>0</v>
      </c>
      <c r="AA1906">
        <v>0</v>
      </c>
      <c r="AB1906">
        <v>25.768917463983357</v>
      </c>
      <c r="AC1906">
        <v>0</v>
      </c>
      <c r="AD1906">
        <v>15.989354820219972</v>
      </c>
      <c r="AE1906">
        <v>63.450355103412647</v>
      </c>
    </row>
    <row r="1907" spans="1:31" x14ac:dyDescent="0.25">
      <c r="A1907">
        <v>2232435</v>
      </c>
      <c r="B1907">
        <v>1</v>
      </c>
      <c r="C1907" t="s">
        <v>80</v>
      </c>
      <c r="D1907" t="s">
        <v>90</v>
      </c>
      <c r="E1907" t="s">
        <v>194</v>
      </c>
      <c r="F1907" t="s">
        <v>5757</v>
      </c>
      <c r="G1907" t="s">
        <v>1031</v>
      </c>
      <c r="H1907" t="s">
        <v>135</v>
      </c>
      <c r="I1907" t="s">
        <v>136</v>
      </c>
      <c r="J1907" t="s">
        <v>137</v>
      </c>
      <c r="K1907" t="s">
        <v>138</v>
      </c>
      <c r="L1907" t="s">
        <v>5758</v>
      </c>
      <c r="M1907" t="s">
        <v>5759</v>
      </c>
      <c r="N1907">
        <v>1.301388888</v>
      </c>
      <c r="O1907">
        <v>0</v>
      </c>
      <c r="P1907">
        <v>232</v>
      </c>
      <c r="Q1907">
        <v>0</v>
      </c>
      <c r="R1907">
        <v>0</v>
      </c>
      <c r="S1907">
        <v>0</v>
      </c>
      <c r="T1907">
        <v>13</v>
      </c>
      <c r="U1907">
        <v>0</v>
      </c>
      <c r="V1907">
        <v>0</v>
      </c>
      <c r="W1907">
        <v>0</v>
      </c>
      <c r="X1907">
        <v>84.882431575720446</v>
      </c>
      <c r="Y1907">
        <v>0</v>
      </c>
      <c r="Z1907">
        <v>0</v>
      </c>
      <c r="AA1907">
        <v>0</v>
      </c>
      <c r="AB1907">
        <v>4.8046407519299947</v>
      </c>
      <c r="AC1907">
        <v>0</v>
      </c>
      <c r="AD1907">
        <v>0</v>
      </c>
      <c r="AE1907">
        <v>89.687072327650441</v>
      </c>
    </row>
    <row r="1908" spans="1:31" x14ac:dyDescent="0.25">
      <c r="A1908">
        <v>2232100</v>
      </c>
      <c r="B1908">
        <v>1</v>
      </c>
      <c r="C1908" t="s">
        <v>80</v>
      </c>
      <c r="D1908" t="s">
        <v>105</v>
      </c>
      <c r="E1908" t="s">
        <v>194</v>
      </c>
      <c r="F1908" t="s">
        <v>3046</v>
      </c>
      <c r="G1908" t="s">
        <v>143</v>
      </c>
      <c r="H1908" t="s">
        <v>135</v>
      </c>
      <c r="I1908" t="s">
        <v>136</v>
      </c>
      <c r="J1908" t="s">
        <v>137</v>
      </c>
      <c r="K1908" t="s">
        <v>144</v>
      </c>
      <c r="L1908" t="s">
        <v>5211</v>
      </c>
      <c r="M1908" t="s">
        <v>5384</v>
      </c>
      <c r="N1908">
        <v>7.6333333330000004</v>
      </c>
      <c r="O1908">
        <v>0</v>
      </c>
      <c r="P1908">
        <v>358</v>
      </c>
      <c r="Q1908">
        <v>0</v>
      </c>
      <c r="R1908">
        <v>0</v>
      </c>
      <c r="S1908">
        <v>0</v>
      </c>
      <c r="T1908">
        <v>7</v>
      </c>
      <c r="U1908">
        <v>0</v>
      </c>
      <c r="V1908">
        <v>0</v>
      </c>
      <c r="W1908">
        <v>0</v>
      </c>
      <c r="X1908">
        <v>711.6086462185375</v>
      </c>
      <c r="Y1908">
        <v>0</v>
      </c>
      <c r="Z1908">
        <v>0</v>
      </c>
      <c r="AA1908">
        <v>0</v>
      </c>
      <c r="AB1908">
        <v>39.001474779354666</v>
      </c>
      <c r="AC1908">
        <v>0</v>
      </c>
      <c r="AD1908">
        <v>0</v>
      </c>
      <c r="AE1908">
        <v>750.61012099789218</v>
      </c>
    </row>
    <row r="1909" spans="1:31" x14ac:dyDescent="0.25">
      <c r="A1909">
        <v>2232243</v>
      </c>
      <c r="B1909">
        <v>1</v>
      </c>
      <c r="C1909" t="s">
        <v>81</v>
      </c>
      <c r="D1909" t="s">
        <v>118</v>
      </c>
      <c r="E1909" t="s">
        <v>132</v>
      </c>
      <c r="F1909" t="s">
        <v>5760</v>
      </c>
      <c r="G1909" t="s">
        <v>148</v>
      </c>
      <c r="H1909" t="s">
        <v>135</v>
      </c>
      <c r="I1909" t="s">
        <v>136</v>
      </c>
      <c r="J1909" t="s">
        <v>137</v>
      </c>
      <c r="K1909" t="s">
        <v>138</v>
      </c>
      <c r="L1909" t="s">
        <v>5761</v>
      </c>
      <c r="M1909" t="s">
        <v>5762</v>
      </c>
      <c r="N1909">
        <v>1.305555555</v>
      </c>
      <c r="O1909">
        <v>0</v>
      </c>
      <c r="P1909">
        <v>1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0.42817805041122226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0.42817805041122226</v>
      </c>
    </row>
    <row r="1910" spans="1:31" x14ac:dyDescent="0.25">
      <c r="A1910">
        <v>2232392</v>
      </c>
      <c r="B1910">
        <v>1</v>
      </c>
      <c r="C1910" t="s">
        <v>80</v>
      </c>
      <c r="D1910" t="s">
        <v>90</v>
      </c>
      <c r="E1910" t="s">
        <v>132</v>
      </c>
      <c r="F1910" t="s">
        <v>5763</v>
      </c>
      <c r="G1910" t="s">
        <v>148</v>
      </c>
      <c r="H1910" t="s">
        <v>135</v>
      </c>
      <c r="I1910" t="s">
        <v>136</v>
      </c>
      <c r="J1910" t="s">
        <v>137</v>
      </c>
      <c r="K1910" t="s">
        <v>138</v>
      </c>
      <c r="L1910" t="s">
        <v>5764</v>
      </c>
      <c r="M1910" t="s">
        <v>5765</v>
      </c>
      <c r="N1910">
        <v>0.76722222200000001</v>
      </c>
      <c r="O1910">
        <v>0</v>
      </c>
      <c r="P1910">
        <v>1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0.19781245636842668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0.19781245636842668</v>
      </c>
    </row>
    <row r="1911" spans="1:31" x14ac:dyDescent="0.25">
      <c r="A1911">
        <v>2232120</v>
      </c>
      <c r="B1911">
        <v>1</v>
      </c>
      <c r="C1911" t="s">
        <v>80</v>
      </c>
      <c r="D1911" t="s">
        <v>96</v>
      </c>
      <c r="E1911" t="s">
        <v>132</v>
      </c>
      <c r="F1911" t="s">
        <v>4871</v>
      </c>
      <c r="G1911" t="s">
        <v>148</v>
      </c>
      <c r="H1911" t="s">
        <v>135</v>
      </c>
      <c r="I1911" t="s">
        <v>136</v>
      </c>
      <c r="J1911" t="s">
        <v>137</v>
      </c>
      <c r="K1911" t="s">
        <v>138</v>
      </c>
      <c r="L1911" t="s">
        <v>5766</v>
      </c>
      <c r="M1911" t="s">
        <v>5767</v>
      </c>
      <c r="N1911">
        <v>4.9749999999999996</v>
      </c>
      <c r="O1911">
        <v>0</v>
      </c>
      <c r="P1911">
        <v>1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0.89329924264319671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0.89329924264319671</v>
      </c>
    </row>
    <row r="1912" spans="1:31" x14ac:dyDescent="0.25">
      <c r="A1912">
        <v>2232498</v>
      </c>
      <c r="B1912">
        <v>1</v>
      </c>
      <c r="C1912" t="s">
        <v>80</v>
      </c>
      <c r="D1912" t="s">
        <v>105</v>
      </c>
      <c r="E1912" t="s">
        <v>132</v>
      </c>
      <c r="F1912" t="s">
        <v>5768</v>
      </c>
      <c r="G1912" t="s">
        <v>148</v>
      </c>
      <c r="H1912" t="s">
        <v>135</v>
      </c>
      <c r="I1912" t="s">
        <v>136</v>
      </c>
      <c r="J1912" t="s">
        <v>137</v>
      </c>
      <c r="K1912" t="s">
        <v>138</v>
      </c>
      <c r="L1912" t="s">
        <v>5769</v>
      </c>
      <c r="M1912" t="s">
        <v>5770</v>
      </c>
      <c r="N1912">
        <v>1.2122222220000001</v>
      </c>
      <c r="O1912">
        <v>0</v>
      </c>
      <c r="P1912">
        <v>2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2.2936977739153339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2.2936977739153339</v>
      </c>
    </row>
    <row r="1913" spans="1:31" x14ac:dyDescent="0.25">
      <c r="A1913">
        <v>2232312</v>
      </c>
      <c r="B1913">
        <v>1</v>
      </c>
      <c r="C1913" t="s">
        <v>80</v>
      </c>
      <c r="D1913" t="s">
        <v>91</v>
      </c>
      <c r="E1913" t="s">
        <v>194</v>
      </c>
      <c r="F1913" t="s">
        <v>5771</v>
      </c>
      <c r="G1913" t="s">
        <v>465</v>
      </c>
      <c r="H1913" t="s">
        <v>135</v>
      </c>
      <c r="I1913" t="s">
        <v>136</v>
      </c>
      <c r="J1913" t="s">
        <v>137</v>
      </c>
      <c r="K1913" t="s">
        <v>138</v>
      </c>
      <c r="L1913" t="s">
        <v>5772</v>
      </c>
      <c r="M1913" t="s">
        <v>5773</v>
      </c>
      <c r="N1913">
        <v>0.73777777700000002</v>
      </c>
      <c r="O1913">
        <v>0</v>
      </c>
      <c r="P1913">
        <v>107</v>
      </c>
      <c r="Q1913">
        <v>0</v>
      </c>
      <c r="R1913">
        <v>0</v>
      </c>
      <c r="S1913">
        <v>0</v>
      </c>
      <c r="T1913">
        <v>1</v>
      </c>
      <c r="U1913">
        <v>0</v>
      </c>
      <c r="V1913">
        <v>0</v>
      </c>
      <c r="W1913">
        <v>0</v>
      </c>
      <c r="X1913">
        <v>18.079910754733422</v>
      </c>
      <c r="Y1913">
        <v>0</v>
      </c>
      <c r="Z1913">
        <v>0</v>
      </c>
      <c r="AA1913">
        <v>0</v>
      </c>
      <c r="AB1913">
        <v>0.39755484175512001</v>
      </c>
      <c r="AC1913">
        <v>0</v>
      </c>
      <c r="AD1913">
        <v>0</v>
      </c>
      <c r="AE1913">
        <v>18.477465596488543</v>
      </c>
    </row>
    <row r="1914" spans="1:31" x14ac:dyDescent="0.25">
      <c r="A1914">
        <v>2231957</v>
      </c>
      <c r="B1914">
        <v>1</v>
      </c>
      <c r="C1914" t="s">
        <v>80</v>
      </c>
      <c r="D1914" t="s">
        <v>93</v>
      </c>
      <c r="E1914" t="s">
        <v>182</v>
      </c>
      <c r="F1914" t="s">
        <v>5774</v>
      </c>
      <c r="G1914" t="s">
        <v>319</v>
      </c>
      <c r="H1914" t="s">
        <v>163</v>
      </c>
      <c r="I1914" t="s">
        <v>136</v>
      </c>
      <c r="J1914" t="s">
        <v>137</v>
      </c>
      <c r="K1914" t="s">
        <v>138</v>
      </c>
      <c r="L1914" t="s">
        <v>5775</v>
      </c>
      <c r="M1914" t="s">
        <v>5776</v>
      </c>
      <c r="N1914">
        <v>3.287222222</v>
      </c>
      <c r="O1914">
        <v>0</v>
      </c>
      <c r="P1914">
        <v>49</v>
      </c>
      <c r="Q1914">
        <v>0</v>
      </c>
      <c r="R1914">
        <v>1</v>
      </c>
      <c r="S1914">
        <v>0</v>
      </c>
      <c r="T1914">
        <v>5</v>
      </c>
      <c r="U1914">
        <v>0</v>
      </c>
      <c r="V1914">
        <v>0</v>
      </c>
      <c r="W1914">
        <v>0</v>
      </c>
      <c r="X1914">
        <v>21.222996665237851</v>
      </c>
      <c r="Y1914">
        <v>0</v>
      </c>
      <c r="Z1914">
        <v>1.0213769472386667E-2</v>
      </c>
      <c r="AA1914">
        <v>0</v>
      </c>
      <c r="AB1914">
        <v>13.402072588582843</v>
      </c>
      <c r="AC1914">
        <v>0</v>
      </c>
      <c r="AD1914">
        <v>0</v>
      </c>
      <c r="AE1914">
        <v>34.635283023293084</v>
      </c>
    </row>
    <row r="1915" spans="1:31" x14ac:dyDescent="0.25">
      <c r="A1915">
        <v>2232206</v>
      </c>
      <c r="B1915">
        <v>1</v>
      </c>
      <c r="C1915" t="s">
        <v>80</v>
      </c>
      <c r="D1915" t="s">
        <v>84</v>
      </c>
      <c r="E1915" t="s">
        <v>132</v>
      </c>
      <c r="F1915" t="s">
        <v>5777</v>
      </c>
      <c r="G1915" t="s">
        <v>148</v>
      </c>
      <c r="H1915" t="s">
        <v>135</v>
      </c>
      <c r="I1915" t="s">
        <v>136</v>
      </c>
      <c r="J1915" t="s">
        <v>137</v>
      </c>
      <c r="K1915" t="s">
        <v>138</v>
      </c>
      <c r="L1915" t="s">
        <v>5778</v>
      </c>
      <c r="M1915" t="s">
        <v>5779</v>
      </c>
      <c r="N1915">
        <v>6.4655555549999999</v>
      </c>
      <c r="O1915">
        <v>0</v>
      </c>
      <c r="P1915">
        <v>2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3.735865706057528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3.735865706057528</v>
      </c>
    </row>
    <row r="1916" spans="1:31" x14ac:dyDescent="0.25">
      <c r="A1916">
        <v>2232455</v>
      </c>
      <c r="B1916">
        <v>1</v>
      </c>
      <c r="C1916" t="s">
        <v>80</v>
      </c>
      <c r="D1916" t="s">
        <v>93</v>
      </c>
      <c r="E1916" t="s">
        <v>132</v>
      </c>
      <c r="F1916" t="s">
        <v>5780</v>
      </c>
      <c r="G1916" t="s">
        <v>148</v>
      </c>
      <c r="H1916" t="s">
        <v>135</v>
      </c>
      <c r="I1916" t="s">
        <v>136</v>
      </c>
      <c r="J1916" t="s">
        <v>137</v>
      </c>
      <c r="K1916" t="s">
        <v>138</v>
      </c>
      <c r="L1916" t="s">
        <v>5781</v>
      </c>
      <c r="M1916" t="s">
        <v>5782</v>
      </c>
      <c r="N1916">
        <v>1.5022222220000001</v>
      </c>
      <c r="O1916">
        <v>0</v>
      </c>
      <c r="P1916">
        <v>0</v>
      </c>
      <c r="Q1916">
        <v>0</v>
      </c>
      <c r="R1916">
        <v>0</v>
      </c>
      <c r="S1916">
        <v>0</v>
      </c>
      <c r="T1916">
        <v>1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1.8591760730666666E-3</v>
      </c>
      <c r="AC1916">
        <v>0</v>
      </c>
      <c r="AD1916">
        <v>0</v>
      </c>
      <c r="AE1916">
        <v>1.8591760730666666E-3</v>
      </c>
    </row>
    <row r="1917" spans="1:31" x14ac:dyDescent="0.25">
      <c r="A1917">
        <v>2232063</v>
      </c>
      <c r="B1917">
        <v>1</v>
      </c>
      <c r="C1917" t="s">
        <v>80</v>
      </c>
      <c r="D1917" t="s">
        <v>82</v>
      </c>
      <c r="E1917" t="s">
        <v>177</v>
      </c>
      <c r="F1917" t="s">
        <v>5783</v>
      </c>
      <c r="G1917" t="s">
        <v>196</v>
      </c>
      <c r="H1917" t="s">
        <v>135</v>
      </c>
      <c r="I1917" t="s">
        <v>136</v>
      </c>
      <c r="J1917" t="s">
        <v>137</v>
      </c>
      <c r="K1917" t="s">
        <v>144</v>
      </c>
      <c r="L1917" t="s">
        <v>5784</v>
      </c>
      <c r="M1917" t="s">
        <v>5785</v>
      </c>
      <c r="N1917">
        <v>1.05</v>
      </c>
      <c r="O1917">
        <v>0</v>
      </c>
      <c r="P1917">
        <v>95</v>
      </c>
      <c r="Q1917">
        <v>0</v>
      </c>
      <c r="R1917">
        <v>0</v>
      </c>
      <c r="S1917">
        <v>0</v>
      </c>
      <c r="T1917">
        <v>15</v>
      </c>
      <c r="U1917">
        <v>0</v>
      </c>
      <c r="V1917">
        <v>0</v>
      </c>
      <c r="W1917">
        <v>0</v>
      </c>
      <c r="X1917">
        <v>42.94856493440647</v>
      </c>
      <c r="Y1917">
        <v>0</v>
      </c>
      <c r="Z1917">
        <v>0</v>
      </c>
      <c r="AA1917">
        <v>0</v>
      </c>
      <c r="AB1917">
        <v>3.9723216908284007</v>
      </c>
      <c r="AC1917">
        <v>0</v>
      </c>
      <c r="AD1917">
        <v>0</v>
      </c>
      <c r="AE1917">
        <v>46.920886625234871</v>
      </c>
    </row>
    <row r="1918" spans="1:31" x14ac:dyDescent="0.25">
      <c r="A1918">
        <v>2232057</v>
      </c>
      <c r="B1918">
        <v>1</v>
      </c>
      <c r="C1918" t="s">
        <v>80</v>
      </c>
      <c r="D1918" t="s">
        <v>103</v>
      </c>
      <c r="E1918" t="s">
        <v>182</v>
      </c>
      <c r="F1918" t="s">
        <v>5786</v>
      </c>
      <c r="G1918" t="s">
        <v>1858</v>
      </c>
      <c r="H1918" t="s">
        <v>163</v>
      </c>
      <c r="I1918" t="s">
        <v>136</v>
      </c>
      <c r="J1918" t="s">
        <v>137</v>
      </c>
      <c r="K1918" t="s">
        <v>138</v>
      </c>
      <c r="L1918" t="s">
        <v>5787</v>
      </c>
      <c r="M1918" t="s">
        <v>5788</v>
      </c>
      <c r="N1918">
        <v>1.2538888880000001</v>
      </c>
      <c r="O1918">
        <v>0</v>
      </c>
      <c r="P1918">
        <v>0</v>
      </c>
      <c r="Q1918">
        <v>0</v>
      </c>
      <c r="R1918">
        <v>14</v>
      </c>
      <c r="S1918">
        <v>0</v>
      </c>
      <c r="T1918">
        <v>4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13.503018991739687</v>
      </c>
      <c r="AA1918">
        <v>0</v>
      </c>
      <c r="AB1918">
        <v>2.5717099165428903</v>
      </c>
      <c r="AC1918">
        <v>0</v>
      </c>
      <c r="AD1918">
        <v>0</v>
      </c>
      <c r="AE1918">
        <v>16.074728908282577</v>
      </c>
    </row>
    <row r="1919" spans="1:31" x14ac:dyDescent="0.25">
      <c r="A1919">
        <v>2231914</v>
      </c>
      <c r="B1919">
        <v>1</v>
      </c>
      <c r="C1919" t="s">
        <v>80</v>
      </c>
      <c r="D1919" t="s">
        <v>103</v>
      </c>
      <c r="E1919" t="s">
        <v>161</v>
      </c>
      <c r="F1919" t="s">
        <v>5341</v>
      </c>
      <c r="G1919" t="s">
        <v>174</v>
      </c>
      <c r="H1919" t="s">
        <v>163</v>
      </c>
      <c r="I1919" t="s">
        <v>136</v>
      </c>
      <c r="J1919" t="s">
        <v>137</v>
      </c>
      <c r="K1919" t="s">
        <v>138</v>
      </c>
      <c r="L1919" t="s">
        <v>5789</v>
      </c>
      <c r="M1919" t="s">
        <v>5790</v>
      </c>
      <c r="N1919">
        <v>0.45166666599999999</v>
      </c>
      <c r="O1919">
        <v>19</v>
      </c>
      <c r="P1919">
        <v>2557</v>
      </c>
      <c r="Q1919">
        <v>33</v>
      </c>
      <c r="R1919">
        <v>191</v>
      </c>
      <c r="S1919">
        <v>54</v>
      </c>
      <c r="T1919">
        <v>650</v>
      </c>
      <c r="U1919">
        <v>7</v>
      </c>
      <c r="V1919">
        <v>1</v>
      </c>
      <c r="W1919">
        <v>6.7171189792712811</v>
      </c>
      <c r="X1919">
        <v>207.20880458355327</v>
      </c>
      <c r="Y1919">
        <v>51.076574487226907</v>
      </c>
      <c r="Z1919">
        <v>21.613928246695227</v>
      </c>
      <c r="AA1919">
        <v>76.552619081397737</v>
      </c>
      <c r="AB1919">
        <v>96.050795623790222</v>
      </c>
      <c r="AC1919">
        <v>148.82385541252179</v>
      </c>
      <c r="AD1919">
        <v>3.9986627645533335</v>
      </c>
      <c r="AE1919">
        <v>612.04235917900985</v>
      </c>
    </row>
    <row r="1920" spans="1:31" x14ac:dyDescent="0.25">
      <c r="A1920">
        <v>2232918</v>
      </c>
      <c r="B1920">
        <v>1</v>
      </c>
      <c r="C1920" t="s">
        <v>80</v>
      </c>
      <c r="D1920" t="s">
        <v>108</v>
      </c>
      <c r="E1920" t="s">
        <v>161</v>
      </c>
      <c r="F1920" t="s">
        <v>5791</v>
      </c>
      <c r="G1920" t="s">
        <v>174</v>
      </c>
      <c r="H1920" t="s">
        <v>163</v>
      </c>
      <c r="I1920" t="s">
        <v>136</v>
      </c>
      <c r="J1920" t="s">
        <v>137</v>
      </c>
      <c r="K1920" t="s">
        <v>138</v>
      </c>
      <c r="L1920" t="s">
        <v>5792</v>
      </c>
      <c r="M1920" t="s">
        <v>5793</v>
      </c>
      <c r="N1920">
        <v>0.39250000000000002</v>
      </c>
      <c r="O1920">
        <v>0</v>
      </c>
      <c r="P1920">
        <v>807</v>
      </c>
      <c r="Q1920">
        <v>4</v>
      </c>
      <c r="R1920">
        <v>96</v>
      </c>
      <c r="S1920">
        <v>3</v>
      </c>
      <c r="T1920">
        <v>147</v>
      </c>
      <c r="U1920">
        <v>1</v>
      </c>
      <c r="V1920">
        <v>0</v>
      </c>
      <c r="W1920">
        <v>0</v>
      </c>
      <c r="X1920">
        <v>70.8273839009873</v>
      </c>
      <c r="Y1920">
        <v>3.3824761332366204</v>
      </c>
      <c r="Z1920">
        <v>6.9715275358114184</v>
      </c>
      <c r="AA1920">
        <v>8.697394700003521</v>
      </c>
      <c r="AB1920">
        <v>25.648849383908516</v>
      </c>
      <c r="AC1920">
        <v>4.0703115412260003</v>
      </c>
      <c r="AD1920">
        <v>0</v>
      </c>
      <c r="AE1920">
        <v>119.59794319517339</v>
      </c>
    </row>
    <row r="1921" spans="1:31" x14ac:dyDescent="0.25">
      <c r="A1921">
        <v>2233170</v>
      </c>
      <c r="B1921">
        <v>1</v>
      </c>
      <c r="C1921" t="s">
        <v>80</v>
      </c>
      <c r="D1921" t="s">
        <v>96</v>
      </c>
      <c r="E1921" t="s">
        <v>194</v>
      </c>
      <c r="F1921" t="s">
        <v>5794</v>
      </c>
      <c r="G1921" t="s">
        <v>179</v>
      </c>
      <c r="H1921" t="s">
        <v>135</v>
      </c>
      <c r="I1921" t="s">
        <v>136</v>
      </c>
      <c r="J1921" t="s">
        <v>137</v>
      </c>
      <c r="K1921" t="s">
        <v>138</v>
      </c>
      <c r="L1921" t="s">
        <v>5795</v>
      </c>
      <c r="M1921" t="s">
        <v>5796</v>
      </c>
      <c r="N1921">
        <v>2.085</v>
      </c>
      <c r="O1921">
        <v>0</v>
      </c>
      <c r="P1921">
        <v>90</v>
      </c>
      <c r="Q1921">
        <v>0</v>
      </c>
      <c r="R1921">
        <v>0</v>
      </c>
      <c r="S1921">
        <v>0</v>
      </c>
      <c r="T1921">
        <v>4</v>
      </c>
      <c r="U1921">
        <v>0</v>
      </c>
      <c r="V1921">
        <v>0</v>
      </c>
      <c r="W1921">
        <v>0</v>
      </c>
      <c r="X1921">
        <v>103.6023673823792</v>
      </c>
      <c r="Y1921">
        <v>0</v>
      </c>
      <c r="Z1921">
        <v>0</v>
      </c>
      <c r="AA1921">
        <v>0</v>
      </c>
      <c r="AB1921">
        <v>4.0461540635704205</v>
      </c>
      <c r="AC1921">
        <v>0</v>
      </c>
      <c r="AD1921">
        <v>0</v>
      </c>
      <c r="AE1921">
        <v>107.64852144594963</v>
      </c>
    </row>
    <row r="1922" spans="1:31" x14ac:dyDescent="0.25">
      <c r="A1922">
        <v>2232669</v>
      </c>
      <c r="B1922">
        <v>1</v>
      </c>
      <c r="C1922" t="s">
        <v>81</v>
      </c>
      <c r="D1922" t="s">
        <v>118</v>
      </c>
      <c r="E1922" t="s">
        <v>405</v>
      </c>
      <c r="F1922" t="s">
        <v>5797</v>
      </c>
      <c r="G1922" t="s">
        <v>174</v>
      </c>
      <c r="H1922" t="s">
        <v>163</v>
      </c>
      <c r="I1922" t="s">
        <v>136</v>
      </c>
      <c r="J1922" t="s">
        <v>137</v>
      </c>
      <c r="K1922" t="s">
        <v>138</v>
      </c>
      <c r="L1922" t="s">
        <v>5798</v>
      </c>
      <c r="M1922" t="s">
        <v>5799</v>
      </c>
      <c r="N1922">
        <v>2.7966666660000001</v>
      </c>
      <c r="O1922">
        <v>23</v>
      </c>
      <c r="P1922">
        <v>6766</v>
      </c>
      <c r="Q1922">
        <v>309</v>
      </c>
      <c r="R1922">
        <v>469</v>
      </c>
      <c r="S1922">
        <v>80</v>
      </c>
      <c r="T1922">
        <v>711</v>
      </c>
      <c r="U1922">
        <v>26</v>
      </c>
      <c r="V1922">
        <v>1</v>
      </c>
      <c r="W1922">
        <v>27.349058418611033</v>
      </c>
      <c r="X1922">
        <v>3492.3371905986423</v>
      </c>
      <c r="Y1922">
        <v>913.94112857204141</v>
      </c>
      <c r="Z1922">
        <v>673.5251405312523</v>
      </c>
      <c r="AA1922">
        <v>1464.490225575737</v>
      </c>
      <c r="AB1922">
        <v>972.75190535357149</v>
      </c>
      <c r="AC1922">
        <v>7823.4011137961661</v>
      </c>
      <c r="AD1922">
        <v>16.907155909425349</v>
      </c>
      <c r="AE1922">
        <v>15384.702918755445</v>
      </c>
    </row>
    <row r="1923" spans="1:31" x14ac:dyDescent="0.25">
      <c r="A1923">
        <v>2232792</v>
      </c>
      <c r="B1923">
        <v>1</v>
      </c>
      <c r="C1923" t="s">
        <v>80</v>
      </c>
      <c r="D1923" t="s">
        <v>94</v>
      </c>
      <c r="E1923" t="s">
        <v>182</v>
      </c>
      <c r="F1923" t="s">
        <v>5800</v>
      </c>
      <c r="G1923" t="s">
        <v>196</v>
      </c>
      <c r="H1923" t="s">
        <v>163</v>
      </c>
      <c r="I1923" t="s">
        <v>136</v>
      </c>
      <c r="J1923" t="s">
        <v>137</v>
      </c>
      <c r="K1923" t="s">
        <v>144</v>
      </c>
      <c r="L1923" t="s">
        <v>5801</v>
      </c>
      <c r="M1923" t="s">
        <v>5802</v>
      </c>
      <c r="N1923">
        <v>2.616198888</v>
      </c>
      <c r="O1923">
        <v>0</v>
      </c>
      <c r="P1923">
        <v>182</v>
      </c>
      <c r="Q1923">
        <v>0</v>
      </c>
      <c r="R1923">
        <v>1</v>
      </c>
      <c r="S1923">
        <v>3</v>
      </c>
      <c r="T1923">
        <v>31</v>
      </c>
      <c r="U1923">
        <v>0</v>
      </c>
      <c r="V1923">
        <v>0</v>
      </c>
      <c r="W1923">
        <v>0</v>
      </c>
      <c r="X1923">
        <v>83.183850150713113</v>
      </c>
      <c r="Y1923">
        <v>0</v>
      </c>
      <c r="Z1923">
        <v>0.54308417844641332</v>
      </c>
      <c r="AA1923">
        <v>15.563873420459005</v>
      </c>
      <c r="AB1923">
        <v>25.318047501602457</v>
      </c>
      <c r="AC1923">
        <v>0</v>
      </c>
      <c r="AD1923">
        <v>0</v>
      </c>
      <c r="AE1923">
        <v>124.60885525122097</v>
      </c>
    </row>
    <row r="1924" spans="1:31" x14ac:dyDescent="0.25">
      <c r="A1924">
        <v>2232812</v>
      </c>
      <c r="B1924">
        <v>1</v>
      </c>
      <c r="C1924" t="s">
        <v>80</v>
      </c>
      <c r="D1924" t="s">
        <v>85</v>
      </c>
      <c r="E1924" t="s">
        <v>132</v>
      </c>
      <c r="F1924" t="s">
        <v>5803</v>
      </c>
      <c r="G1924" t="s">
        <v>148</v>
      </c>
      <c r="H1924" t="s">
        <v>135</v>
      </c>
      <c r="I1924" t="s">
        <v>136</v>
      </c>
      <c r="J1924" t="s">
        <v>137</v>
      </c>
      <c r="K1924" t="s">
        <v>138</v>
      </c>
      <c r="L1924" t="s">
        <v>5804</v>
      </c>
      <c r="M1924" t="s">
        <v>5805</v>
      </c>
      <c r="N1924">
        <v>2.1172222220000001</v>
      </c>
      <c r="O1924">
        <v>0</v>
      </c>
      <c r="P1924">
        <v>3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2.015159763064879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2.015159763064879</v>
      </c>
    </row>
    <row r="1925" spans="1:31" x14ac:dyDescent="0.25">
      <c r="A1925">
        <v>2233104</v>
      </c>
      <c r="B1925">
        <v>1</v>
      </c>
      <c r="C1925" t="s">
        <v>80</v>
      </c>
      <c r="D1925" t="s">
        <v>108</v>
      </c>
      <c r="E1925" t="s">
        <v>132</v>
      </c>
      <c r="F1925" t="s">
        <v>5806</v>
      </c>
      <c r="G1925" t="s">
        <v>191</v>
      </c>
      <c r="H1925" t="s">
        <v>135</v>
      </c>
      <c r="I1925" t="s">
        <v>136</v>
      </c>
      <c r="J1925" t="s">
        <v>137</v>
      </c>
      <c r="K1925" t="s">
        <v>138</v>
      </c>
      <c r="L1925" t="s">
        <v>5807</v>
      </c>
      <c r="M1925" t="s">
        <v>5808</v>
      </c>
      <c r="N1925">
        <v>1.7497222219999999</v>
      </c>
      <c r="O1925">
        <v>0</v>
      </c>
      <c r="P1925">
        <v>2</v>
      </c>
      <c r="Q1925">
        <v>0</v>
      </c>
      <c r="R1925">
        <v>0</v>
      </c>
      <c r="S1925">
        <v>0</v>
      </c>
      <c r="T1925">
        <v>1</v>
      </c>
      <c r="U1925">
        <v>0</v>
      </c>
      <c r="V1925">
        <v>0</v>
      </c>
      <c r="W1925">
        <v>0</v>
      </c>
      <c r="X1925">
        <v>1.0982750107744557</v>
      </c>
      <c r="Y1925">
        <v>0</v>
      </c>
      <c r="Z1925">
        <v>0</v>
      </c>
      <c r="AA1925">
        <v>0</v>
      </c>
      <c r="AB1925">
        <v>1.5910658234874444</v>
      </c>
      <c r="AC1925">
        <v>0</v>
      </c>
      <c r="AD1925">
        <v>0</v>
      </c>
      <c r="AE1925">
        <v>2.6893408342619001</v>
      </c>
    </row>
    <row r="1926" spans="1:31" x14ac:dyDescent="0.25">
      <c r="A1926">
        <v>2232649</v>
      </c>
      <c r="B1926">
        <v>1</v>
      </c>
      <c r="C1926" t="s">
        <v>81</v>
      </c>
      <c r="D1926" t="s">
        <v>113</v>
      </c>
      <c r="E1926" t="s">
        <v>194</v>
      </c>
      <c r="F1926" t="s">
        <v>5139</v>
      </c>
      <c r="G1926" t="s">
        <v>179</v>
      </c>
      <c r="H1926" t="s">
        <v>135</v>
      </c>
      <c r="I1926" t="s">
        <v>136</v>
      </c>
      <c r="J1926" t="s">
        <v>137</v>
      </c>
      <c r="K1926" t="s">
        <v>138</v>
      </c>
      <c r="L1926" t="s">
        <v>5809</v>
      </c>
      <c r="M1926" t="s">
        <v>5810</v>
      </c>
      <c r="N1926">
        <v>2.7802777769999998</v>
      </c>
      <c r="O1926">
        <v>0</v>
      </c>
      <c r="P1926">
        <v>175</v>
      </c>
      <c r="Q1926">
        <v>0</v>
      </c>
      <c r="R1926">
        <v>0</v>
      </c>
      <c r="S1926">
        <v>0</v>
      </c>
      <c r="T1926">
        <v>8</v>
      </c>
      <c r="U1926">
        <v>0</v>
      </c>
      <c r="V1926">
        <v>0</v>
      </c>
      <c r="W1926">
        <v>0</v>
      </c>
      <c r="X1926">
        <v>99.922276693229065</v>
      </c>
      <c r="Y1926">
        <v>0</v>
      </c>
      <c r="Z1926">
        <v>0</v>
      </c>
      <c r="AA1926">
        <v>0</v>
      </c>
      <c r="AB1926">
        <v>7.0987175016774904</v>
      </c>
      <c r="AC1926">
        <v>0</v>
      </c>
      <c r="AD1926">
        <v>0</v>
      </c>
      <c r="AE1926">
        <v>107.02099419490655</v>
      </c>
    </row>
    <row r="1927" spans="1:31" x14ac:dyDescent="0.25">
      <c r="A1927">
        <v>2232749</v>
      </c>
      <c r="B1927">
        <v>1</v>
      </c>
      <c r="C1927" t="s">
        <v>81</v>
      </c>
      <c r="D1927" t="s">
        <v>115</v>
      </c>
      <c r="E1927" t="s">
        <v>161</v>
      </c>
      <c r="F1927" t="s">
        <v>5811</v>
      </c>
      <c r="G1927" t="s">
        <v>174</v>
      </c>
      <c r="H1927" t="s">
        <v>163</v>
      </c>
      <c r="I1927" t="s">
        <v>261</v>
      </c>
      <c r="J1927" t="s">
        <v>137</v>
      </c>
      <c r="K1927" t="s">
        <v>138</v>
      </c>
      <c r="L1927" t="s">
        <v>5812</v>
      </c>
      <c r="M1927" t="s">
        <v>5813</v>
      </c>
      <c r="N1927">
        <v>2.5000000000000001E-2</v>
      </c>
      <c r="O1927">
        <v>0</v>
      </c>
      <c r="P1927">
        <v>1187</v>
      </c>
      <c r="Q1927">
        <v>1</v>
      </c>
      <c r="R1927">
        <v>20</v>
      </c>
      <c r="S1927">
        <v>9</v>
      </c>
      <c r="T1927">
        <v>102</v>
      </c>
      <c r="U1927">
        <v>1</v>
      </c>
      <c r="V1927">
        <v>0</v>
      </c>
      <c r="W1927">
        <v>0</v>
      </c>
      <c r="X1927">
        <v>2.5783503887757035</v>
      </c>
      <c r="Y1927">
        <v>1.5812151108600001E-2</v>
      </c>
      <c r="Z1927">
        <v>1.3612758876500002E-2</v>
      </c>
      <c r="AA1927">
        <v>1.0298605208514002</v>
      </c>
      <c r="AB1927">
        <v>0.69173237821920019</v>
      </c>
      <c r="AC1927">
        <v>0.71132295920069999</v>
      </c>
      <c r="AD1927">
        <v>0</v>
      </c>
      <c r="AE1927">
        <v>5.0406911570321036</v>
      </c>
    </row>
    <row r="1928" spans="1:31" x14ac:dyDescent="0.25">
      <c r="A1928">
        <v>2232706</v>
      </c>
      <c r="B1928">
        <v>1</v>
      </c>
      <c r="C1928" t="s">
        <v>80</v>
      </c>
      <c r="D1928" t="s">
        <v>93</v>
      </c>
      <c r="E1928" t="s">
        <v>141</v>
      </c>
      <c r="F1928" t="s">
        <v>5814</v>
      </c>
      <c r="G1928" t="s">
        <v>143</v>
      </c>
      <c r="H1928" t="s">
        <v>135</v>
      </c>
      <c r="I1928" t="s">
        <v>136</v>
      </c>
      <c r="J1928" t="s">
        <v>137</v>
      </c>
      <c r="K1928" t="s">
        <v>144</v>
      </c>
      <c r="L1928" t="s">
        <v>5815</v>
      </c>
      <c r="M1928" t="s">
        <v>5816</v>
      </c>
      <c r="N1928">
        <v>8.3069444440000009</v>
      </c>
      <c r="O1928">
        <v>0</v>
      </c>
      <c r="P1928">
        <v>0</v>
      </c>
      <c r="Q1928">
        <v>0</v>
      </c>
      <c r="R1928">
        <v>0</v>
      </c>
      <c r="S1928">
        <v>0</v>
      </c>
      <c r="T1928">
        <v>156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447.97193985938708</v>
      </c>
      <c r="AC1928">
        <v>0</v>
      </c>
      <c r="AD1928">
        <v>0</v>
      </c>
      <c r="AE1928">
        <v>447.97193985938708</v>
      </c>
    </row>
    <row r="1929" spans="1:31" x14ac:dyDescent="0.25">
      <c r="A1929">
        <v>2233107</v>
      </c>
      <c r="B1929">
        <v>1</v>
      </c>
      <c r="C1929" t="s">
        <v>81</v>
      </c>
      <c r="D1929" t="s">
        <v>113</v>
      </c>
      <c r="E1929" t="s">
        <v>132</v>
      </c>
      <c r="F1929" t="s">
        <v>5817</v>
      </c>
      <c r="G1929" t="s">
        <v>191</v>
      </c>
      <c r="H1929" t="s">
        <v>135</v>
      </c>
      <c r="I1929" t="s">
        <v>136</v>
      </c>
      <c r="J1929" t="s">
        <v>137</v>
      </c>
      <c r="K1929" t="s">
        <v>138</v>
      </c>
      <c r="L1929" t="s">
        <v>5818</v>
      </c>
      <c r="M1929" t="s">
        <v>5819</v>
      </c>
      <c r="N1929">
        <v>1.305555555</v>
      </c>
      <c r="O1929">
        <v>0</v>
      </c>
      <c r="P1929">
        <v>3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1.83916059111435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1.83916059111435</v>
      </c>
    </row>
    <row r="1930" spans="1:31" x14ac:dyDescent="0.25">
      <c r="A1930">
        <v>2233084</v>
      </c>
      <c r="B1930">
        <v>1</v>
      </c>
      <c r="C1930" t="s">
        <v>80</v>
      </c>
      <c r="D1930" t="s">
        <v>106</v>
      </c>
      <c r="E1930" t="s">
        <v>161</v>
      </c>
      <c r="F1930" t="s">
        <v>5820</v>
      </c>
      <c r="G1930" t="s">
        <v>174</v>
      </c>
      <c r="H1930" t="s">
        <v>163</v>
      </c>
      <c r="I1930" t="s">
        <v>136</v>
      </c>
      <c r="J1930" t="s">
        <v>137</v>
      </c>
      <c r="K1930" t="s">
        <v>138</v>
      </c>
      <c r="L1930" t="s">
        <v>5821</v>
      </c>
      <c r="M1930" t="s">
        <v>5822</v>
      </c>
      <c r="N1930">
        <v>0.53027777700000001</v>
      </c>
      <c r="O1930">
        <v>0</v>
      </c>
      <c r="P1930">
        <v>290</v>
      </c>
      <c r="Q1930">
        <v>0</v>
      </c>
      <c r="R1930">
        <v>18</v>
      </c>
      <c r="S1930">
        <v>4</v>
      </c>
      <c r="T1930">
        <v>56</v>
      </c>
      <c r="U1930">
        <v>0</v>
      </c>
      <c r="V1930">
        <v>0</v>
      </c>
      <c r="W1930">
        <v>0</v>
      </c>
      <c r="X1930">
        <v>27.267715061203528</v>
      </c>
      <c r="Y1930">
        <v>0</v>
      </c>
      <c r="Z1930">
        <v>2.5725288183740203</v>
      </c>
      <c r="AA1930">
        <v>12.380925624714383</v>
      </c>
      <c r="AB1930">
        <v>9.0732954525091696</v>
      </c>
      <c r="AC1930">
        <v>0</v>
      </c>
      <c r="AD1930">
        <v>0</v>
      </c>
      <c r="AE1930">
        <v>51.294464956801107</v>
      </c>
    </row>
    <row r="1931" spans="1:31" x14ac:dyDescent="0.25">
      <c r="A1931">
        <v>2232712</v>
      </c>
      <c r="B1931">
        <v>1</v>
      </c>
      <c r="C1931" t="s">
        <v>80</v>
      </c>
      <c r="D1931" t="s">
        <v>83</v>
      </c>
      <c r="E1931" t="s">
        <v>194</v>
      </c>
      <c r="F1931" t="s">
        <v>5823</v>
      </c>
      <c r="G1931" t="s">
        <v>143</v>
      </c>
      <c r="H1931" t="s">
        <v>135</v>
      </c>
      <c r="I1931" t="s">
        <v>136</v>
      </c>
      <c r="J1931" t="s">
        <v>137</v>
      </c>
      <c r="K1931" t="s">
        <v>144</v>
      </c>
      <c r="L1931" t="s">
        <v>5824</v>
      </c>
      <c r="M1931" t="s">
        <v>5825</v>
      </c>
      <c r="N1931">
        <v>7.1003591659999996</v>
      </c>
      <c r="O1931">
        <v>0</v>
      </c>
      <c r="P1931">
        <v>156</v>
      </c>
      <c r="Q1931">
        <v>0</v>
      </c>
      <c r="R1931">
        <v>0</v>
      </c>
      <c r="S1931">
        <v>0</v>
      </c>
      <c r="T1931">
        <v>15</v>
      </c>
      <c r="U1931">
        <v>0</v>
      </c>
      <c r="V1931">
        <v>0</v>
      </c>
      <c r="W1931">
        <v>0</v>
      </c>
      <c r="X1931">
        <v>493.07229633802672</v>
      </c>
      <c r="Y1931">
        <v>0</v>
      </c>
      <c r="Z1931">
        <v>0</v>
      </c>
      <c r="AA1931">
        <v>0</v>
      </c>
      <c r="AB1931">
        <v>66.143434535754309</v>
      </c>
      <c r="AC1931">
        <v>0</v>
      </c>
      <c r="AD1931">
        <v>0</v>
      </c>
      <c r="AE1931">
        <v>559.21573087378101</v>
      </c>
    </row>
    <row r="1932" spans="1:31" x14ac:dyDescent="0.25">
      <c r="A1932">
        <v>2232961</v>
      </c>
      <c r="B1932">
        <v>1</v>
      </c>
      <c r="C1932" t="s">
        <v>80</v>
      </c>
      <c r="D1932" t="s">
        <v>105</v>
      </c>
      <c r="E1932" t="s">
        <v>161</v>
      </c>
      <c r="F1932" t="s">
        <v>5826</v>
      </c>
      <c r="G1932" t="s">
        <v>174</v>
      </c>
      <c r="H1932" t="s">
        <v>163</v>
      </c>
      <c r="I1932" t="s">
        <v>136</v>
      </c>
      <c r="J1932" t="s">
        <v>137</v>
      </c>
      <c r="K1932" t="s">
        <v>138</v>
      </c>
      <c r="L1932" t="s">
        <v>5827</v>
      </c>
      <c r="M1932" t="s">
        <v>5828</v>
      </c>
      <c r="N1932">
        <v>0.33333333300000001</v>
      </c>
      <c r="O1932">
        <v>5</v>
      </c>
      <c r="P1932">
        <v>1427</v>
      </c>
      <c r="Q1932">
        <v>5</v>
      </c>
      <c r="R1932">
        <v>13</v>
      </c>
      <c r="S1932">
        <v>21</v>
      </c>
      <c r="T1932">
        <v>198</v>
      </c>
      <c r="U1932">
        <v>4</v>
      </c>
      <c r="V1932">
        <v>0</v>
      </c>
      <c r="W1932">
        <v>3.2575450840159998</v>
      </c>
      <c r="X1932">
        <v>129.12629785470506</v>
      </c>
      <c r="Y1932">
        <v>20.101299413316003</v>
      </c>
      <c r="Z1932">
        <v>1.9563342607760001</v>
      </c>
      <c r="AA1932">
        <v>31.78384299409333</v>
      </c>
      <c r="AB1932">
        <v>38.282426179503972</v>
      </c>
      <c r="AC1932">
        <v>98.768929274589325</v>
      </c>
      <c r="AD1932">
        <v>0</v>
      </c>
      <c r="AE1932">
        <v>323.27667506099971</v>
      </c>
    </row>
    <row r="1933" spans="1:31" x14ac:dyDescent="0.25">
      <c r="A1933">
        <v>2232775</v>
      </c>
      <c r="B1933">
        <v>1</v>
      </c>
      <c r="C1933" t="s">
        <v>80</v>
      </c>
      <c r="D1933" t="s">
        <v>83</v>
      </c>
      <c r="E1933" t="s">
        <v>132</v>
      </c>
      <c r="F1933" t="s">
        <v>5829</v>
      </c>
      <c r="G1933" t="s">
        <v>148</v>
      </c>
      <c r="H1933" t="s">
        <v>135</v>
      </c>
      <c r="I1933" t="s">
        <v>136</v>
      </c>
      <c r="J1933" t="s">
        <v>137</v>
      </c>
      <c r="K1933" t="s">
        <v>138</v>
      </c>
      <c r="L1933" t="s">
        <v>5830</v>
      </c>
      <c r="M1933" t="s">
        <v>5831</v>
      </c>
      <c r="N1933">
        <v>2.142222222</v>
      </c>
      <c r="O1933">
        <v>0</v>
      </c>
      <c r="P1933">
        <v>0</v>
      </c>
      <c r="Q1933">
        <v>0</v>
      </c>
      <c r="R1933">
        <v>0</v>
      </c>
      <c r="S1933">
        <v>0</v>
      </c>
      <c r="T1933">
        <v>1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11.694599856864773</v>
      </c>
      <c r="AC1933">
        <v>0</v>
      </c>
      <c r="AD1933">
        <v>0</v>
      </c>
      <c r="AE1933">
        <v>11.694599856864773</v>
      </c>
    </row>
    <row r="1934" spans="1:31" x14ac:dyDescent="0.25">
      <c r="A1934">
        <v>2232921</v>
      </c>
      <c r="B1934">
        <v>1</v>
      </c>
      <c r="C1934" t="s">
        <v>80</v>
      </c>
      <c r="D1934" t="s">
        <v>105</v>
      </c>
      <c r="E1934" t="s">
        <v>161</v>
      </c>
      <c r="F1934" t="s">
        <v>5826</v>
      </c>
      <c r="G1934" t="s">
        <v>174</v>
      </c>
      <c r="H1934" t="s">
        <v>163</v>
      </c>
      <c r="I1934" t="s">
        <v>136</v>
      </c>
      <c r="J1934" t="s">
        <v>137</v>
      </c>
      <c r="K1934" t="s">
        <v>138</v>
      </c>
      <c r="L1934" t="s">
        <v>5832</v>
      </c>
      <c r="M1934" t="s">
        <v>5833</v>
      </c>
      <c r="N1934">
        <v>2.134166666</v>
      </c>
      <c r="O1934">
        <v>5</v>
      </c>
      <c r="P1934">
        <v>1427</v>
      </c>
      <c r="Q1934">
        <v>5</v>
      </c>
      <c r="R1934">
        <v>13</v>
      </c>
      <c r="S1934">
        <v>21</v>
      </c>
      <c r="T1934">
        <v>198</v>
      </c>
      <c r="U1934">
        <v>4</v>
      </c>
      <c r="V1934">
        <v>0</v>
      </c>
      <c r="W1934">
        <v>19.828676496854669</v>
      </c>
      <c r="X1934">
        <v>819.93653654926345</v>
      </c>
      <c r="Y1934">
        <v>131.74565731164489</v>
      </c>
      <c r="Z1934">
        <v>11.682808817303052</v>
      </c>
      <c r="AA1934">
        <v>210.0686289958054</v>
      </c>
      <c r="AB1934">
        <v>275.49653964898209</v>
      </c>
      <c r="AC1934">
        <v>749.66262418878239</v>
      </c>
      <c r="AD1934">
        <v>0</v>
      </c>
      <c r="AE1934">
        <v>2218.4214720086361</v>
      </c>
    </row>
    <row r="1935" spans="1:31" x14ac:dyDescent="0.25">
      <c r="A1935">
        <v>2233167</v>
      </c>
      <c r="B1935">
        <v>1</v>
      </c>
      <c r="C1935" t="s">
        <v>80</v>
      </c>
      <c r="D1935" t="s">
        <v>90</v>
      </c>
      <c r="E1935" t="s">
        <v>132</v>
      </c>
      <c r="F1935" t="s">
        <v>5834</v>
      </c>
      <c r="G1935" t="s">
        <v>148</v>
      </c>
      <c r="H1935" t="s">
        <v>135</v>
      </c>
      <c r="I1935" t="s">
        <v>136</v>
      </c>
      <c r="J1935" t="s">
        <v>137</v>
      </c>
      <c r="K1935" t="s">
        <v>138</v>
      </c>
      <c r="L1935" t="s">
        <v>5835</v>
      </c>
      <c r="M1935" t="s">
        <v>5836</v>
      </c>
      <c r="N1935">
        <v>3.4474999999999998</v>
      </c>
      <c r="O1935">
        <v>0</v>
      </c>
      <c r="P1935">
        <v>1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0.27214507692217998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0.27214507692217998</v>
      </c>
    </row>
    <row r="1936" spans="1:31" x14ac:dyDescent="0.25">
      <c r="A1936">
        <v>2232838</v>
      </c>
      <c r="B1936">
        <v>1</v>
      </c>
      <c r="C1936" t="s">
        <v>81</v>
      </c>
      <c r="D1936" t="s">
        <v>127</v>
      </c>
      <c r="E1936" t="s">
        <v>194</v>
      </c>
      <c r="F1936" t="s">
        <v>5837</v>
      </c>
      <c r="G1936" t="s">
        <v>179</v>
      </c>
      <c r="H1936" t="s">
        <v>135</v>
      </c>
      <c r="I1936" t="s">
        <v>136</v>
      </c>
      <c r="J1936" t="s">
        <v>137</v>
      </c>
      <c r="K1936" t="s">
        <v>138</v>
      </c>
      <c r="L1936" t="s">
        <v>5838</v>
      </c>
      <c r="M1936" t="s">
        <v>5839</v>
      </c>
      <c r="N1936">
        <v>4.2050000000000001</v>
      </c>
      <c r="O1936">
        <v>0</v>
      </c>
      <c r="P1936">
        <v>45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47.383372110144698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47.383372110144698</v>
      </c>
    </row>
    <row r="1937" spans="1:31" x14ac:dyDescent="0.25">
      <c r="A1937">
        <v>2232789</v>
      </c>
      <c r="B1937">
        <v>1</v>
      </c>
      <c r="C1937" t="s">
        <v>80</v>
      </c>
      <c r="D1937" t="s">
        <v>96</v>
      </c>
      <c r="E1937" t="s">
        <v>182</v>
      </c>
      <c r="F1937" t="s">
        <v>5840</v>
      </c>
      <c r="G1937" t="s">
        <v>219</v>
      </c>
      <c r="H1937" t="s">
        <v>163</v>
      </c>
      <c r="I1937" t="s">
        <v>136</v>
      </c>
      <c r="J1937" t="s">
        <v>137</v>
      </c>
      <c r="K1937" t="s">
        <v>138</v>
      </c>
      <c r="L1937" t="s">
        <v>5841</v>
      </c>
      <c r="M1937" t="s">
        <v>5842</v>
      </c>
      <c r="N1937">
        <v>1.49</v>
      </c>
      <c r="O1937">
        <v>0</v>
      </c>
      <c r="P1937">
        <v>378</v>
      </c>
      <c r="Q1937">
        <v>0</v>
      </c>
      <c r="R1937">
        <v>0</v>
      </c>
      <c r="S1937">
        <v>0</v>
      </c>
      <c r="T1937">
        <v>7</v>
      </c>
      <c r="U1937">
        <v>0</v>
      </c>
      <c r="V1937">
        <v>0</v>
      </c>
      <c r="W1937">
        <v>0</v>
      </c>
      <c r="X1937">
        <v>143.74055107180186</v>
      </c>
      <c r="Y1937">
        <v>0</v>
      </c>
      <c r="Z1937">
        <v>0</v>
      </c>
      <c r="AA1937">
        <v>0</v>
      </c>
      <c r="AB1937">
        <v>11.766043556226041</v>
      </c>
      <c r="AC1937">
        <v>0</v>
      </c>
      <c r="AD1937">
        <v>0</v>
      </c>
      <c r="AE1937">
        <v>155.5065946280279</v>
      </c>
    </row>
    <row r="1938" spans="1:31" x14ac:dyDescent="0.25">
      <c r="A1938">
        <v>2233001</v>
      </c>
      <c r="B1938">
        <v>1</v>
      </c>
      <c r="C1938" t="s">
        <v>80</v>
      </c>
      <c r="D1938" t="s">
        <v>105</v>
      </c>
      <c r="E1938" t="s">
        <v>273</v>
      </c>
      <c r="F1938" t="s">
        <v>5843</v>
      </c>
      <c r="G1938" t="s">
        <v>174</v>
      </c>
      <c r="H1938" t="s">
        <v>163</v>
      </c>
      <c r="I1938" t="s">
        <v>136</v>
      </c>
      <c r="J1938" t="s">
        <v>137</v>
      </c>
      <c r="K1938" t="s">
        <v>138</v>
      </c>
      <c r="L1938" t="s">
        <v>5844</v>
      </c>
      <c r="M1938" t="s">
        <v>5845</v>
      </c>
      <c r="N1938">
        <v>0.129722222</v>
      </c>
      <c r="O1938">
        <v>0</v>
      </c>
      <c r="P1938">
        <v>1082</v>
      </c>
      <c r="Q1938">
        <v>1</v>
      </c>
      <c r="R1938">
        <v>1</v>
      </c>
      <c r="S1938">
        <v>7</v>
      </c>
      <c r="T1938">
        <v>83</v>
      </c>
      <c r="U1938">
        <v>1</v>
      </c>
      <c r="V1938">
        <v>0</v>
      </c>
      <c r="W1938">
        <v>0</v>
      </c>
      <c r="X1938">
        <v>63.849967155961579</v>
      </c>
      <c r="Y1938">
        <v>3.4776861314222224E-2</v>
      </c>
      <c r="Z1938">
        <v>3.2951766962053333E-2</v>
      </c>
      <c r="AA1938">
        <v>19.145955236737631</v>
      </c>
      <c r="AB1938">
        <v>9.574563248467328</v>
      </c>
      <c r="AC1938">
        <v>2.4982213601426824</v>
      </c>
      <c r="AD1938">
        <v>0</v>
      </c>
      <c r="AE1938">
        <v>95.136435629585492</v>
      </c>
    </row>
    <row r="1939" spans="1:31" x14ac:dyDescent="0.25">
      <c r="A1939">
        <v>2233124</v>
      </c>
      <c r="B1939">
        <v>1</v>
      </c>
      <c r="C1939" t="s">
        <v>81</v>
      </c>
      <c r="D1939" t="s">
        <v>115</v>
      </c>
      <c r="E1939" t="s">
        <v>182</v>
      </c>
      <c r="F1939" t="s">
        <v>5846</v>
      </c>
      <c r="G1939" t="s">
        <v>1027</v>
      </c>
      <c r="H1939" t="s">
        <v>163</v>
      </c>
      <c r="I1939" t="s">
        <v>136</v>
      </c>
      <c r="J1939" t="s">
        <v>137</v>
      </c>
      <c r="K1939" t="s">
        <v>138</v>
      </c>
      <c r="L1939" t="s">
        <v>2359</v>
      </c>
      <c r="M1939" t="s">
        <v>5847</v>
      </c>
      <c r="N1939">
        <v>3.6630555550000001</v>
      </c>
      <c r="O1939">
        <v>0</v>
      </c>
      <c r="P1939">
        <v>6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1.9120749278188134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1.9120749278188134</v>
      </c>
    </row>
    <row r="1940" spans="1:31" x14ac:dyDescent="0.25">
      <c r="A1940">
        <v>2232938</v>
      </c>
      <c r="B1940">
        <v>1</v>
      </c>
      <c r="C1940" t="s">
        <v>80</v>
      </c>
      <c r="D1940" t="s">
        <v>92</v>
      </c>
      <c r="E1940" t="s">
        <v>194</v>
      </c>
      <c r="F1940" t="s">
        <v>5848</v>
      </c>
      <c r="G1940" t="s">
        <v>390</v>
      </c>
      <c r="H1940" t="s">
        <v>135</v>
      </c>
      <c r="I1940" t="s">
        <v>136</v>
      </c>
      <c r="J1940" t="s">
        <v>137</v>
      </c>
      <c r="K1940" t="s">
        <v>138</v>
      </c>
      <c r="L1940" t="s">
        <v>5849</v>
      </c>
      <c r="M1940" t="s">
        <v>5850</v>
      </c>
      <c r="N1940">
        <v>1.0036111109999999</v>
      </c>
      <c r="O1940">
        <v>0</v>
      </c>
      <c r="P1940">
        <v>1</v>
      </c>
      <c r="Q1940">
        <v>0</v>
      </c>
      <c r="R1940">
        <v>8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1.6705338625499998E-3</v>
      </c>
      <c r="Y1940">
        <v>0</v>
      </c>
      <c r="Z1940">
        <v>5.4782265069811613</v>
      </c>
      <c r="AA1940">
        <v>0</v>
      </c>
      <c r="AB1940">
        <v>0</v>
      </c>
      <c r="AC1940">
        <v>0</v>
      </c>
      <c r="AD1940">
        <v>0</v>
      </c>
      <c r="AE1940">
        <v>5.4798970408437109</v>
      </c>
    </row>
    <row r="1941" spans="1:31" x14ac:dyDescent="0.25">
      <c r="A1941">
        <v>2232689</v>
      </c>
      <c r="B1941">
        <v>1</v>
      </c>
      <c r="C1941" t="s">
        <v>81</v>
      </c>
      <c r="D1941" t="s">
        <v>118</v>
      </c>
      <c r="E1941" t="s">
        <v>405</v>
      </c>
      <c r="F1941" t="s">
        <v>5851</v>
      </c>
      <c r="G1941" t="s">
        <v>174</v>
      </c>
      <c r="H1941" t="s">
        <v>163</v>
      </c>
      <c r="I1941" t="s">
        <v>136</v>
      </c>
      <c r="J1941" t="s">
        <v>137</v>
      </c>
      <c r="K1941" t="s">
        <v>138</v>
      </c>
      <c r="L1941" t="s">
        <v>5852</v>
      </c>
      <c r="M1941" t="s">
        <v>5853</v>
      </c>
      <c r="N1941">
        <v>0.94750000000000001</v>
      </c>
      <c r="O1941">
        <v>17</v>
      </c>
      <c r="P1941">
        <v>918</v>
      </c>
      <c r="Q1941">
        <v>162</v>
      </c>
      <c r="R1941">
        <v>246</v>
      </c>
      <c r="S1941">
        <v>34</v>
      </c>
      <c r="T1941">
        <v>102</v>
      </c>
      <c r="U1941">
        <v>11</v>
      </c>
      <c r="V1941">
        <v>0</v>
      </c>
      <c r="W1941">
        <v>6.5229656187667509</v>
      </c>
      <c r="X1941">
        <v>156.92641059108905</v>
      </c>
      <c r="Y1941">
        <v>164.29532911542316</v>
      </c>
      <c r="Z1941">
        <v>144.76719312851216</v>
      </c>
      <c r="AA1941">
        <v>152.80202910180418</v>
      </c>
      <c r="AB1941">
        <v>89.392653785641286</v>
      </c>
      <c r="AC1941">
        <v>576.30780574093069</v>
      </c>
      <c r="AD1941">
        <v>0</v>
      </c>
      <c r="AE1941">
        <v>1291.0143870821671</v>
      </c>
    </row>
    <row r="1942" spans="1:31" x14ac:dyDescent="0.25">
      <c r="A1942">
        <v>2232795</v>
      </c>
      <c r="B1942">
        <v>1</v>
      </c>
      <c r="C1942" t="s">
        <v>80</v>
      </c>
      <c r="D1942" t="s">
        <v>96</v>
      </c>
      <c r="E1942" t="s">
        <v>132</v>
      </c>
      <c r="F1942" t="s">
        <v>5854</v>
      </c>
      <c r="G1942" t="s">
        <v>134</v>
      </c>
      <c r="H1942" t="s">
        <v>135</v>
      </c>
      <c r="I1942" t="s">
        <v>136</v>
      </c>
      <c r="J1942" t="s">
        <v>137</v>
      </c>
      <c r="K1942" t="s">
        <v>138</v>
      </c>
      <c r="L1942" t="s">
        <v>5855</v>
      </c>
      <c r="M1942" t="s">
        <v>5856</v>
      </c>
      <c r="N1942">
        <v>5.7688888880000002</v>
      </c>
      <c r="O1942">
        <v>0</v>
      </c>
      <c r="P1942">
        <v>1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2.7382279174232269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2.7382279174232269</v>
      </c>
    </row>
    <row r="1943" spans="1:31" x14ac:dyDescent="0.25">
      <c r="A1943">
        <v>2232752</v>
      </c>
      <c r="B1943">
        <v>1</v>
      </c>
      <c r="C1943" t="s">
        <v>80</v>
      </c>
      <c r="D1943" t="s">
        <v>104</v>
      </c>
      <c r="E1943" t="s">
        <v>141</v>
      </c>
      <c r="F1943" t="s">
        <v>5857</v>
      </c>
      <c r="G1943" t="s">
        <v>196</v>
      </c>
      <c r="H1943" t="s">
        <v>135</v>
      </c>
      <c r="I1943" t="s">
        <v>136</v>
      </c>
      <c r="J1943" t="s">
        <v>137</v>
      </c>
      <c r="K1943" t="s">
        <v>144</v>
      </c>
      <c r="L1943" t="s">
        <v>5858</v>
      </c>
      <c r="M1943" t="s">
        <v>5859</v>
      </c>
      <c r="N1943">
        <v>2.197085</v>
      </c>
      <c r="O1943">
        <v>0</v>
      </c>
      <c r="P1943">
        <v>652</v>
      </c>
      <c r="Q1943">
        <v>0</v>
      </c>
      <c r="R1943">
        <v>2</v>
      </c>
      <c r="S1943">
        <v>0</v>
      </c>
      <c r="T1943">
        <v>32</v>
      </c>
      <c r="U1943">
        <v>0</v>
      </c>
      <c r="V1943">
        <v>0</v>
      </c>
      <c r="W1943">
        <v>0</v>
      </c>
      <c r="X1943">
        <v>383.30352649788074</v>
      </c>
      <c r="Y1943">
        <v>0</v>
      </c>
      <c r="Z1943">
        <v>9.2953788412319014</v>
      </c>
      <c r="AA1943">
        <v>0</v>
      </c>
      <c r="AB1943">
        <v>42.015970078130721</v>
      </c>
      <c r="AC1943">
        <v>0</v>
      </c>
      <c r="AD1943">
        <v>0</v>
      </c>
      <c r="AE1943">
        <v>434.61487541724341</v>
      </c>
    </row>
    <row r="1944" spans="1:31" x14ac:dyDescent="0.25">
      <c r="A1944">
        <v>2233144</v>
      </c>
      <c r="B1944">
        <v>1</v>
      </c>
      <c r="C1944" t="s">
        <v>81</v>
      </c>
      <c r="D1944" t="s">
        <v>116</v>
      </c>
      <c r="E1944" t="s">
        <v>194</v>
      </c>
      <c r="F1944" t="s">
        <v>2403</v>
      </c>
      <c r="G1944" t="s">
        <v>179</v>
      </c>
      <c r="H1944" t="s">
        <v>135</v>
      </c>
      <c r="I1944" t="s">
        <v>136</v>
      </c>
      <c r="J1944" t="s">
        <v>137</v>
      </c>
      <c r="K1944" t="s">
        <v>138</v>
      </c>
      <c r="L1944" t="s">
        <v>5860</v>
      </c>
      <c r="M1944" t="s">
        <v>5861</v>
      </c>
      <c r="N1944">
        <v>0.54583333300000003</v>
      </c>
      <c r="O1944">
        <v>0</v>
      </c>
      <c r="P1944">
        <v>83</v>
      </c>
      <c r="Q1944">
        <v>0</v>
      </c>
      <c r="R1944">
        <v>0</v>
      </c>
      <c r="S1944">
        <v>0</v>
      </c>
      <c r="T1944">
        <v>2</v>
      </c>
      <c r="U1944">
        <v>0</v>
      </c>
      <c r="V1944">
        <v>0</v>
      </c>
      <c r="W1944">
        <v>0</v>
      </c>
      <c r="X1944">
        <v>9.8334882747965828</v>
      </c>
      <c r="Y1944">
        <v>0</v>
      </c>
      <c r="Z1944">
        <v>0</v>
      </c>
      <c r="AA1944">
        <v>0</v>
      </c>
      <c r="AB1944">
        <v>0.19872373160621334</v>
      </c>
      <c r="AC1944">
        <v>0</v>
      </c>
      <c r="AD1944">
        <v>0</v>
      </c>
      <c r="AE1944">
        <v>10.032212006402796</v>
      </c>
    </row>
    <row r="1945" spans="1:31" x14ac:dyDescent="0.25">
      <c r="A1945">
        <v>2232895</v>
      </c>
      <c r="B1945">
        <v>1</v>
      </c>
      <c r="C1945" t="s">
        <v>80</v>
      </c>
      <c r="D1945" t="s">
        <v>106</v>
      </c>
      <c r="E1945" t="s">
        <v>132</v>
      </c>
      <c r="F1945" t="s">
        <v>5862</v>
      </c>
      <c r="G1945" t="s">
        <v>148</v>
      </c>
      <c r="H1945" t="s">
        <v>135</v>
      </c>
      <c r="I1945" t="s">
        <v>136</v>
      </c>
      <c r="J1945" t="s">
        <v>137</v>
      </c>
      <c r="K1945" t="s">
        <v>138</v>
      </c>
      <c r="L1945" t="s">
        <v>5863</v>
      </c>
      <c r="M1945" t="s">
        <v>5864</v>
      </c>
      <c r="N1945">
        <v>0.84055555500000001</v>
      </c>
      <c r="O1945">
        <v>0</v>
      </c>
      <c r="P1945">
        <v>1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0.1760616157954889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0.1760616157954889</v>
      </c>
    </row>
    <row r="1946" spans="1:31" x14ac:dyDescent="0.25">
      <c r="A1946">
        <v>2233044</v>
      </c>
      <c r="B1946">
        <v>1</v>
      </c>
      <c r="C1946" t="s">
        <v>80</v>
      </c>
      <c r="D1946" t="s">
        <v>100</v>
      </c>
      <c r="E1946" t="s">
        <v>132</v>
      </c>
      <c r="F1946" t="s">
        <v>4570</v>
      </c>
      <c r="G1946" t="s">
        <v>148</v>
      </c>
      <c r="H1946" t="s">
        <v>135</v>
      </c>
      <c r="I1946" t="s">
        <v>136</v>
      </c>
      <c r="J1946" t="s">
        <v>137</v>
      </c>
      <c r="K1946" t="s">
        <v>138</v>
      </c>
      <c r="L1946" t="s">
        <v>5865</v>
      </c>
      <c r="M1946" t="s">
        <v>5866</v>
      </c>
      <c r="N1946">
        <v>0.74583333299999999</v>
      </c>
      <c r="O1946">
        <v>0</v>
      </c>
      <c r="P1946">
        <v>1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6.2209192228944443E-2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6.2209192228944443E-2</v>
      </c>
    </row>
    <row r="1947" spans="1:31" x14ac:dyDescent="0.25">
      <c r="A1947">
        <v>2233110</v>
      </c>
      <c r="B1947">
        <v>1</v>
      </c>
      <c r="C1947" t="s">
        <v>80</v>
      </c>
      <c r="D1947" t="s">
        <v>84</v>
      </c>
      <c r="E1947" t="s">
        <v>132</v>
      </c>
      <c r="F1947" t="s">
        <v>5867</v>
      </c>
      <c r="G1947" t="s">
        <v>191</v>
      </c>
      <c r="H1947" t="s">
        <v>135</v>
      </c>
      <c r="I1947" t="s">
        <v>136</v>
      </c>
      <c r="J1947" t="s">
        <v>137</v>
      </c>
      <c r="K1947" t="s">
        <v>138</v>
      </c>
      <c r="L1947" t="s">
        <v>5868</v>
      </c>
      <c r="M1947" t="s">
        <v>5869</v>
      </c>
      <c r="N1947">
        <v>5.5386111109999998</v>
      </c>
      <c r="O1947">
        <v>0</v>
      </c>
      <c r="P1947">
        <v>2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4.1922126663943162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4.1922126663943162</v>
      </c>
    </row>
    <row r="1948" spans="1:31" x14ac:dyDescent="0.25">
      <c r="A1948">
        <v>2233133</v>
      </c>
      <c r="B1948">
        <v>1</v>
      </c>
      <c r="C1948" t="s">
        <v>81</v>
      </c>
      <c r="D1948" t="s">
        <v>118</v>
      </c>
      <c r="E1948" t="s">
        <v>132</v>
      </c>
      <c r="F1948" t="s">
        <v>5870</v>
      </c>
      <c r="G1948" t="s">
        <v>148</v>
      </c>
      <c r="H1948" t="s">
        <v>135</v>
      </c>
      <c r="I1948" t="s">
        <v>136</v>
      </c>
      <c r="J1948" t="s">
        <v>137</v>
      </c>
      <c r="K1948" t="s">
        <v>138</v>
      </c>
      <c r="L1948" t="s">
        <v>5871</v>
      </c>
      <c r="M1948" t="s">
        <v>5872</v>
      </c>
      <c r="N1948">
        <v>0.86305555499999997</v>
      </c>
      <c r="O1948">
        <v>0</v>
      </c>
      <c r="P1948">
        <v>11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1.8085720706974704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1.8085720706974704</v>
      </c>
    </row>
    <row r="1949" spans="1:31" x14ac:dyDescent="0.25">
      <c r="A1949">
        <v>2232755</v>
      </c>
      <c r="B1949">
        <v>1</v>
      </c>
      <c r="C1949" t="s">
        <v>81</v>
      </c>
      <c r="D1949" t="s">
        <v>128</v>
      </c>
      <c r="E1949" t="s">
        <v>132</v>
      </c>
      <c r="F1949" t="s">
        <v>5873</v>
      </c>
      <c r="G1949" t="s">
        <v>134</v>
      </c>
      <c r="H1949" t="s">
        <v>135</v>
      </c>
      <c r="I1949" t="s">
        <v>136</v>
      </c>
      <c r="J1949" t="s">
        <v>137</v>
      </c>
      <c r="K1949" t="s">
        <v>138</v>
      </c>
      <c r="L1949" t="s">
        <v>5874</v>
      </c>
      <c r="M1949" t="s">
        <v>5875</v>
      </c>
      <c r="N1949">
        <v>2.0358333329999998</v>
      </c>
      <c r="O1949">
        <v>0</v>
      </c>
      <c r="P1949">
        <v>7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3.1123080131118726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3.1123080131118726</v>
      </c>
    </row>
    <row r="1950" spans="1:31" x14ac:dyDescent="0.25">
      <c r="A1950">
        <v>2233156</v>
      </c>
      <c r="B1950">
        <v>1</v>
      </c>
      <c r="C1950" t="s">
        <v>80</v>
      </c>
      <c r="D1950" t="s">
        <v>101</v>
      </c>
      <c r="E1950" t="s">
        <v>182</v>
      </c>
      <c r="F1950" t="s">
        <v>5876</v>
      </c>
      <c r="G1950" t="s">
        <v>5877</v>
      </c>
      <c r="H1950" t="s">
        <v>163</v>
      </c>
      <c r="I1950" t="s">
        <v>136</v>
      </c>
      <c r="J1950" t="s">
        <v>137</v>
      </c>
      <c r="K1950" t="s">
        <v>138</v>
      </c>
      <c r="L1950" t="s">
        <v>5878</v>
      </c>
      <c r="M1950" t="s">
        <v>5879</v>
      </c>
      <c r="N1950">
        <v>0.71333333300000001</v>
      </c>
      <c r="O1950">
        <v>1</v>
      </c>
      <c r="P1950">
        <v>3</v>
      </c>
      <c r="Q1950">
        <v>0</v>
      </c>
      <c r="R1950">
        <v>0</v>
      </c>
      <c r="S1950">
        <v>2</v>
      </c>
      <c r="T1950">
        <v>24</v>
      </c>
      <c r="U1950">
        <v>0</v>
      </c>
      <c r="V1950">
        <v>0</v>
      </c>
      <c r="W1950">
        <v>4.7514375372396795</v>
      </c>
      <c r="X1950">
        <v>1.5531594766251198</v>
      </c>
      <c r="Y1950">
        <v>0</v>
      </c>
      <c r="Z1950">
        <v>0</v>
      </c>
      <c r="AA1950">
        <v>11.501375314691842</v>
      </c>
      <c r="AB1950">
        <v>3.7974981331237605</v>
      </c>
      <c r="AC1950">
        <v>0</v>
      </c>
      <c r="AD1950">
        <v>0</v>
      </c>
      <c r="AE1950">
        <v>21.603470461680402</v>
      </c>
    </row>
    <row r="1951" spans="1:31" x14ac:dyDescent="0.25">
      <c r="A1951">
        <v>2232818</v>
      </c>
      <c r="B1951">
        <v>1</v>
      </c>
      <c r="C1951" t="s">
        <v>81</v>
      </c>
      <c r="D1951" t="s">
        <v>113</v>
      </c>
      <c r="E1951" t="s">
        <v>194</v>
      </c>
      <c r="F1951" t="s">
        <v>5139</v>
      </c>
      <c r="G1951" t="s">
        <v>179</v>
      </c>
      <c r="H1951" t="s">
        <v>135</v>
      </c>
      <c r="I1951" t="s">
        <v>136</v>
      </c>
      <c r="J1951" t="s">
        <v>137</v>
      </c>
      <c r="K1951" t="s">
        <v>138</v>
      </c>
      <c r="L1951" t="s">
        <v>5880</v>
      </c>
      <c r="M1951" t="s">
        <v>5881</v>
      </c>
      <c r="N1951">
        <v>1.2383333329999999</v>
      </c>
      <c r="O1951">
        <v>0</v>
      </c>
      <c r="P1951">
        <v>175</v>
      </c>
      <c r="Q1951">
        <v>0</v>
      </c>
      <c r="R1951">
        <v>0</v>
      </c>
      <c r="S1951">
        <v>0</v>
      </c>
      <c r="T1951">
        <v>8</v>
      </c>
      <c r="U1951">
        <v>0</v>
      </c>
      <c r="V1951">
        <v>0</v>
      </c>
      <c r="W1951">
        <v>0</v>
      </c>
      <c r="X1951">
        <v>46.918898425154929</v>
      </c>
      <c r="Y1951">
        <v>0</v>
      </c>
      <c r="Z1951">
        <v>0</v>
      </c>
      <c r="AA1951">
        <v>0</v>
      </c>
      <c r="AB1951">
        <v>4.2326096157475597</v>
      </c>
      <c r="AC1951">
        <v>0</v>
      </c>
      <c r="AD1951">
        <v>0</v>
      </c>
      <c r="AE1951">
        <v>51.151508040902485</v>
      </c>
    </row>
    <row r="1952" spans="1:31" x14ac:dyDescent="0.25">
      <c r="A1952">
        <v>2232924</v>
      </c>
      <c r="B1952">
        <v>1</v>
      </c>
      <c r="C1952" t="s">
        <v>80</v>
      </c>
      <c r="D1952" t="s">
        <v>108</v>
      </c>
      <c r="E1952" t="s">
        <v>141</v>
      </c>
      <c r="F1952" t="s">
        <v>5882</v>
      </c>
      <c r="G1952" t="s">
        <v>152</v>
      </c>
      <c r="H1952" t="s">
        <v>135</v>
      </c>
      <c r="I1952" t="s">
        <v>136</v>
      </c>
      <c r="J1952" t="s">
        <v>137</v>
      </c>
      <c r="K1952" t="s">
        <v>138</v>
      </c>
      <c r="L1952" t="s">
        <v>5883</v>
      </c>
      <c r="M1952" t="s">
        <v>5884</v>
      </c>
      <c r="N1952">
        <v>0.55944444400000004</v>
      </c>
      <c r="O1952">
        <v>0</v>
      </c>
      <c r="P1952">
        <v>23</v>
      </c>
      <c r="Q1952">
        <v>0</v>
      </c>
      <c r="R1952">
        <v>9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2.5520441073061493</v>
      </c>
      <c r="Y1952">
        <v>0</v>
      </c>
      <c r="Z1952">
        <v>0.36893293633816665</v>
      </c>
      <c r="AA1952">
        <v>0</v>
      </c>
      <c r="AB1952">
        <v>0</v>
      </c>
      <c r="AC1952">
        <v>0</v>
      </c>
      <c r="AD1952">
        <v>0</v>
      </c>
      <c r="AE1952">
        <v>2.9209770436443159</v>
      </c>
    </row>
    <row r="1953" spans="1:31" x14ac:dyDescent="0.25">
      <c r="A1953">
        <v>2233070</v>
      </c>
      <c r="B1953">
        <v>1</v>
      </c>
      <c r="C1953" t="s">
        <v>80</v>
      </c>
      <c r="D1953" t="s">
        <v>107</v>
      </c>
      <c r="E1953" t="s">
        <v>132</v>
      </c>
      <c r="F1953" t="s">
        <v>5885</v>
      </c>
      <c r="G1953" t="s">
        <v>148</v>
      </c>
      <c r="H1953" t="s">
        <v>135</v>
      </c>
      <c r="I1953" t="s">
        <v>136</v>
      </c>
      <c r="J1953" t="s">
        <v>137</v>
      </c>
      <c r="K1953" t="s">
        <v>138</v>
      </c>
      <c r="L1953" t="s">
        <v>5886</v>
      </c>
      <c r="M1953" t="s">
        <v>5887</v>
      </c>
      <c r="N1953">
        <v>2.0838888880000002</v>
      </c>
      <c r="O1953">
        <v>0</v>
      </c>
      <c r="P1953">
        <v>1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0.82810560050512005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0.82810560050512005</v>
      </c>
    </row>
    <row r="1954" spans="1:31" x14ac:dyDescent="0.25">
      <c r="A1954">
        <v>2232970</v>
      </c>
      <c r="B1954">
        <v>1</v>
      </c>
      <c r="C1954" t="s">
        <v>81</v>
      </c>
      <c r="D1954" t="s">
        <v>127</v>
      </c>
      <c r="E1954" t="s">
        <v>161</v>
      </c>
      <c r="F1954" t="s">
        <v>5888</v>
      </c>
      <c r="G1954" t="s">
        <v>174</v>
      </c>
      <c r="H1954" t="s">
        <v>163</v>
      </c>
      <c r="I1954" t="s">
        <v>261</v>
      </c>
      <c r="J1954" t="s">
        <v>137</v>
      </c>
      <c r="K1954" t="s">
        <v>138</v>
      </c>
      <c r="L1954" t="s">
        <v>5889</v>
      </c>
      <c r="M1954" t="s">
        <v>5890</v>
      </c>
      <c r="N1954">
        <v>1.3888888E-2</v>
      </c>
      <c r="O1954">
        <v>3</v>
      </c>
      <c r="P1954">
        <v>470</v>
      </c>
      <c r="Q1954">
        <v>79</v>
      </c>
      <c r="R1954">
        <v>74</v>
      </c>
      <c r="S1954">
        <v>17</v>
      </c>
      <c r="T1954">
        <v>38</v>
      </c>
      <c r="U1954">
        <v>5</v>
      </c>
      <c r="V1954">
        <v>0</v>
      </c>
      <c r="W1954">
        <v>6.4490796711111111E-3</v>
      </c>
      <c r="X1954">
        <v>1.1550929916230011</v>
      </c>
      <c r="Y1954">
        <v>0.76391396290555558</v>
      </c>
      <c r="Z1954">
        <v>0.27012196711183323</v>
      </c>
      <c r="AA1954">
        <v>4.8282534482187485</v>
      </c>
      <c r="AB1954">
        <v>0.32736052142013888</v>
      </c>
      <c r="AC1954">
        <v>4.4589965103868332</v>
      </c>
      <c r="AD1954">
        <v>0</v>
      </c>
      <c r="AE1954">
        <v>11.810188481337221</v>
      </c>
    </row>
    <row r="1955" spans="1:31" x14ac:dyDescent="0.25">
      <c r="A1955">
        <v>2232741</v>
      </c>
      <c r="B1955">
        <v>1</v>
      </c>
      <c r="C1955" t="s">
        <v>80</v>
      </c>
      <c r="D1955" t="s">
        <v>84</v>
      </c>
      <c r="E1955" t="s">
        <v>194</v>
      </c>
      <c r="F1955" t="s">
        <v>5891</v>
      </c>
      <c r="G1955" t="s">
        <v>465</v>
      </c>
      <c r="H1955" t="s">
        <v>135</v>
      </c>
      <c r="I1955" t="s">
        <v>136</v>
      </c>
      <c r="J1955" t="s">
        <v>137</v>
      </c>
      <c r="K1955" t="s">
        <v>138</v>
      </c>
      <c r="L1955" t="s">
        <v>5892</v>
      </c>
      <c r="M1955" t="s">
        <v>5893</v>
      </c>
      <c r="N1955">
        <v>1.027222222</v>
      </c>
      <c r="O1955">
        <v>0</v>
      </c>
      <c r="P1955">
        <v>277</v>
      </c>
      <c r="Q1955">
        <v>0</v>
      </c>
      <c r="R1955">
        <v>0</v>
      </c>
      <c r="S1955">
        <v>0</v>
      </c>
      <c r="T1955">
        <v>7</v>
      </c>
      <c r="U1955">
        <v>0</v>
      </c>
      <c r="V1955">
        <v>0</v>
      </c>
      <c r="W1955">
        <v>0</v>
      </c>
      <c r="X1955">
        <v>65.109601240753491</v>
      </c>
      <c r="Y1955">
        <v>0</v>
      </c>
      <c r="Z1955">
        <v>0</v>
      </c>
      <c r="AA1955">
        <v>0</v>
      </c>
      <c r="AB1955">
        <v>2.5372803531932417</v>
      </c>
      <c r="AC1955">
        <v>0</v>
      </c>
      <c r="AD1955">
        <v>0</v>
      </c>
      <c r="AE1955">
        <v>67.646881593946731</v>
      </c>
    </row>
    <row r="1956" spans="1:31" x14ac:dyDescent="0.25">
      <c r="A1956">
        <v>2232718</v>
      </c>
      <c r="B1956">
        <v>1</v>
      </c>
      <c r="C1956" t="s">
        <v>80</v>
      </c>
      <c r="D1956" t="s">
        <v>98</v>
      </c>
      <c r="E1956" t="s">
        <v>141</v>
      </c>
      <c r="F1956" t="s">
        <v>5894</v>
      </c>
      <c r="G1956" t="s">
        <v>143</v>
      </c>
      <c r="H1956" t="s">
        <v>135</v>
      </c>
      <c r="I1956" t="s">
        <v>136</v>
      </c>
      <c r="J1956" t="s">
        <v>137</v>
      </c>
      <c r="K1956" t="s">
        <v>144</v>
      </c>
      <c r="L1956" t="s">
        <v>5895</v>
      </c>
      <c r="M1956" t="s">
        <v>5896</v>
      </c>
      <c r="N1956">
        <v>7.5479433330000001</v>
      </c>
      <c r="O1956">
        <v>0</v>
      </c>
      <c r="P1956">
        <v>109</v>
      </c>
      <c r="Q1956">
        <v>0</v>
      </c>
      <c r="R1956">
        <v>6</v>
      </c>
      <c r="S1956">
        <v>0</v>
      </c>
      <c r="T1956">
        <v>14</v>
      </c>
      <c r="U1956">
        <v>0</v>
      </c>
      <c r="V1956">
        <v>0</v>
      </c>
      <c r="W1956">
        <v>0</v>
      </c>
      <c r="X1956">
        <v>218.16068160435816</v>
      </c>
      <c r="Y1956">
        <v>0</v>
      </c>
      <c r="Z1956">
        <v>28.444933087032489</v>
      </c>
      <c r="AA1956">
        <v>0</v>
      </c>
      <c r="AB1956">
        <v>26.782348089994692</v>
      </c>
      <c r="AC1956">
        <v>0</v>
      </c>
      <c r="AD1956">
        <v>0</v>
      </c>
      <c r="AE1956">
        <v>273.38796278138534</v>
      </c>
    </row>
    <row r="1957" spans="1:31" x14ac:dyDescent="0.25">
      <c r="A1957">
        <v>2232884</v>
      </c>
      <c r="B1957">
        <v>1</v>
      </c>
      <c r="C1957" t="s">
        <v>80</v>
      </c>
      <c r="D1957" t="s">
        <v>82</v>
      </c>
      <c r="E1957" t="s">
        <v>177</v>
      </c>
      <c r="F1957" t="s">
        <v>4632</v>
      </c>
      <c r="G1957" t="s">
        <v>1031</v>
      </c>
      <c r="H1957" t="s">
        <v>135</v>
      </c>
      <c r="I1957" t="s">
        <v>136</v>
      </c>
      <c r="J1957" t="s">
        <v>137</v>
      </c>
      <c r="K1957" t="s">
        <v>138</v>
      </c>
      <c r="L1957" t="s">
        <v>5897</v>
      </c>
      <c r="M1957" t="s">
        <v>5898</v>
      </c>
      <c r="N1957">
        <v>4.0416666660000002</v>
      </c>
      <c r="O1957">
        <v>0</v>
      </c>
      <c r="P1957">
        <v>0</v>
      </c>
      <c r="Q1957">
        <v>0</v>
      </c>
      <c r="R1957">
        <v>0</v>
      </c>
      <c r="S1957">
        <v>0</v>
      </c>
      <c r="T1957">
        <v>15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38.433712517155179</v>
      </c>
      <c r="AC1957">
        <v>0</v>
      </c>
      <c r="AD1957">
        <v>0</v>
      </c>
      <c r="AE1957">
        <v>38.433712517155179</v>
      </c>
    </row>
    <row r="1958" spans="1:31" x14ac:dyDescent="0.25">
      <c r="A1958">
        <v>2233033</v>
      </c>
      <c r="B1958">
        <v>1</v>
      </c>
      <c r="C1958" t="s">
        <v>80</v>
      </c>
      <c r="D1958" t="s">
        <v>105</v>
      </c>
      <c r="E1958" t="s">
        <v>132</v>
      </c>
      <c r="F1958" t="s">
        <v>5899</v>
      </c>
      <c r="G1958" t="s">
        <v>148</v>
      </c>
      <c r="H1958" t="s">
        <v>135</v>
      </c>
      <c r="I1958" t="s">
        <v>136</v>
      </c>
      <c r="J1958" t="s">
        <v>137</v>
      </c>
      <c r="K1958" t="s">
        <v>138</v>
      </c>
      <c r="L1958" t="s">
        <v>5900</v>
      </c>
      <c r="M1958" t="s">
        <v>5901</v>
      </c>
      <c r="N1958">
        <v>3.736111111</v>
      </c>
      <c r="O1958">
        <v>0</v>
      </c>
      <c r="P1958">
        <v>0</v>
      </c>
      <c r="Q1958">
        <v>0</v>
      </c>
      <c r="R1958">
        <v>0</v>
      </c>
      <c r="S1958">
        <v>0</v>
      </c>
      <c r="T1958">
        <v>1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</row>
    <row r="1959" spans="1:31" x14ac:dyDescent="0.25">
      <c r="A1959">
        <v>2232655</v>
      </c>
      <c r="B1959">
        <v>1</v>
      </c>
      <c r="C1959" t="s">
        <v>80</v>
      </c>
      <c r="D1959" t="s">
        <v>99</v>
      </c>
      <c r="E1959" t="s">
        <v>273</v>
      </c>
      <c r="F1959" t="s">
        <v>561</v>
      </c>
      <c r="G1959" t="s">
        <v>174</v>
      </c>
      <c r="H1959" t="s">
        <v>163</v>
      </c>
      <c r="I1959" t="s">
        <v>136</v>
      </c>
      <c r="J1959" t="s">
        <v>137</v>
      </c>
      <c r="K1959" t="s">
        <v>138</v>
      </c>
      <c r="L1959" t="s">
        <v>5902</v>
      </c>
      <c r="M1959" t="s">
        <v>5903</v>
      </c>
      <c r="N1959">
        <v>0.883611111</v>
      </c>
      <c r="O1959">
        <v>0</v>
      </c>
      <c r="P1959">
        <v>0</v>
      </c>
      <c r="Q1959">
        <v>0</v>
      </c>
      <c r="R1959">
        <v>0</v>
      </c>
      <c r="S1959">
        <v>8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145.82707971747971</v>
      </c>
      <c r="AB1959">
        <v>0</v>
      </c>
      <c r="AC1959">
        <v>0</v>
      </c>
      <c r="AD1959">
        <v>0</v>
      </c>
      <c r="AE1959">
        <v>145.82707971747971</v>
      </c>
    </row>
    <row r="1960" spans="1:31" x14ac:dyDescent="0.25">
      <c r="A1960">
        <v>2232841</v>
      </c>
      <c r="B1960">
        <v>1</v>
      </c>
      <c r="C1960" t="s">
        <v>81</v>
      </c>
      <c r="D1960" t="s">
        <v>128</v>
      </c>
      <c r="E1960" t="s">
        <v>141</v>
      </c>
      <c r="F1960" t="s">
        <v>5904</v>
      </c>
      <c r="G1960" t="s">
        <v>196</v>
      </c>
      <c r="H1960" t="s">
        <v>135</v>
      </c>
      <c r="I1960" t="s">
        <v>136</v>
      </c>
      <c r="J1960" t="s">
        <v>137</v>
      </c>
      <c r="K1960" t="s">
        <v>144</v>
      </c>
      <c r="L1960" t="s">
        <v>5905</v>
      </c>
      <c r="M1960" t="s">
        <v>5906</v>
      </c>
      <c r="N1960">
        <v>4.1809452770000002</v>
      </c>
      <c r="O1960">
        <v>0</v>
      </c>
      <c r="P1960">
        <v>353</v>
      </c>
      <c r="Q1960">
        <v>0</v>
      </c>
      <c r="R1960">
        <v>0</v>
      </c>
      <c r="S1960">
        <v>0</v>
      </c>
      <c r="T1960">
        <v>49</v>
      </c>
      <c r="U1960">
        <v>0</v>
      </c>
      <c r="V1960">
        <v>0</v>
      </c>
      <c r="W1960">
        <v>0</v>
      </c>
      <c r="X1960">
        <v>372.62494409755647</v>
      </c>
      <c r="Y1960">
        <v>0</v>
      </c>
      <c r="Z1960">
        <v>0</v>
      </c>
      <c r="AA1960">
        <v>0</v>
      </c>
      <c r="AB1960">
        <v>135.06543713981279</v>
      </c>
      <c r="AC1960">
        <v>0</v>
      </c>
      <c r="AD1960">
        <v>0</v>
      </c>
      <c r="AE1960">
        <v>507.69038123736925</v>
      </c>
    </row>
    <row r="1961" spans="1:31" x14ac:dyDescent="0.25">
      <c r="A1961">
        <v>2232698</v>
      </c>
      <c r="B1961">
        <v>1</v>
      </c>
      <c r="C1961" t="s">
        <v>80</v>
      </c>
      <c r="D1961" t="s">
        <v>85</v>
      </c>
      <c r="E1961" t="s">
        <v>194</v>
      </c>
      <c r="F1961" t="s">
        <v>5907</v>
      </c>
      <c r="G1961" t="s">
        <v>143</v>
      </c>
      <c r="H1961" t="s">
        <v>135</v>
      </c>
      <c r="I1961" t="s">
        <v>136</v>
      </c>
      <c r="J1961" t="s">
        <v>137</v>
      </c>
      <c r="K1961" t="s">
        <v>144</v>
      </c>
      <c r="L1961" t="s">
        <v>5908</v>
      </c>
      <c r="M1961" t="s">
        <v>5909</v>
      </c>
      <c r="N1961">
        <v>7.2270424999999996</v>
      </c>
      <c r="O1961">
        <v>0</v>
      </c>
      <c r="P1961">
        <v>131</v>
      </c>
      <c r="Q1961">
        <v>0</v>
      </c>
      <c r="R1961">
        <v>0</v>
      </c>
      <c r="S1961">
        <v>0</v>
      </c>
      <c r="T1961">
        <v>12</v>
      </c>
      <c r="U1961">
        <v>0</v>
      </c>
      <c r="V1961">
        <v>0</v>
      </c>
      <c r="W1961">
        <v>0</v>
      </c>
      <c r="X1961">
        <v>242.69585279507817</v>
      </c>
      <c r="Y1961">
        <v>0</v>
      </c>
      <c r="Z1961">
        <v>0</v>
      </c>
      <c r="AA1961">
        <v>0</v>
      </c>
      <c r="AB1961">
        <v>69.754949669211712</v>
      </c>
      <c r="AC1961">
        <v>0</v>
      </c>
      <c r="AD1961">
        <v>0</v>
      </c>
      <c r="AE1961">
        <v>312.45080246428989</v>
      </c>
    </row>
    <row r="1962" spans="1:31" x14ac:dyDescent="0.25">
      <c r="A1962">
        <v>2233047</v>
      </c>
      <c r="B1962">
        <v>1</v>
      </c>
      <c r="C1962" t="s">
        <v>80</v>
      </c>
      <c r="D1962" t="s">
        <v>105</v>
      </c>
      <c r="E1962" t="s">
        <v>132</v>
      </c>
      <c r="F1962" t="s">
        <v>5910</v>
      </c>
      <c r="G1962" t="s">
        <v>170</v>
      </c>
      <c r="H1962" t="s">
        <v>135</v>
      </c>
      <c r="I1962" t="s">
        <v>136</v>
      </c>
      <c r="J1962" t="s">
        <v>137</v>
      </c>
      <c r="K1962" t="s">
        <v>138</v>
      </c>
      <c r="L1962" t="s">
        <v>5911</v>
      </c>
      <c r="M1962" t="s">
        <v>5912</v>
      </c>
      <c r="N1962">
        <v>3.7827777770000002</v>
      </c>
      <c r="O1962">
        <v>0</v>
      </c>
      <c r="P1962">
        <v>24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26.128560941176836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26.128560941176836</v>
      </c>
    </row>
    <row r="1963" spans="1:31" x14ac:dyDescent="0.25">
      <c r="A1963">
        <v>2232798</v>
      </c>
      <c r="B1963">
        <v>1</v>
      </c>
      <c r="C1963" t="s">
        <v>80</v>
      </c>
      <c r="D1963" t="s">
        <v>82</v>
      </c>
      <c r="E1963" t="s">
        <v>132</v>
      </c>
      <c r="F1963" t="s">
        <v>5913</v>
      </c>
      <c r="G1963" t="s">
        <v>191</v>
      </c>
      <c r="H1963" t="s">
        <v>135</v>
      </c>
      <c r="I1963" t="s">
        <v>136</v>
      </c>
      <c r="J1963" t="s">
        <v>137</v>
      </c>
      <c r="K1963" t="s">
        <v>138</v>
      </c>
      <c r="L1963" t="s">
        <v>5914</v>
      </c>
      <c r="M1963" t="s">
        <v>5915</v>
      </c>
      <c r="N1963">
        <v>6.2538888879999996</v>
      </c>
      <c r="O1963">
        <v>0</v>
      </c>
      <c r="P1963">
        <v>11</v>
      </c>
      <c r="Q1963">
        <v>0</v>
      </c>
      <c r="R1963">
        <v>0</v>
      </c>
      <c r="S1963">
        <v>0</v>
      </c>
      <c r="T1963">
        <v>3</v>
      </c>
      <c r="U1963">
        <v>0</v>
      </c>
      <c r="V1963">
        <v>0</v>
      </c>
      <c r="W1963">
        <v>0</v>
      </c>
      <c r="X1963">
        <v>19.344063124177652</v>
      </c>
      <c r="Y1963">
        <v>0</v>
      </c>
      <c r="Z1963">
        <v>0</v>
      </c>
      <c r="AA1963">
        <v>0</v>
      </c>
      <c r="AB1963">
        <v>6.2048159659627551</v>
      </c>
      <c r="AC1963">
        <v>0</v>
      </c>
      <c r="AD1963">
        <v>0</v>
      </c>
      <c r="AE1963">
        <v>25.548879090140407</v>
      </c>
    </row>
    <row r="1964" spans="1:31" x14ac:dyDescent="0.25">
      <c r="A1964">
        <v>2232990</v>
      </c>
      <c r="B1964">
        <v>1</v>
      </c>
      <c r="C1964" t="s">
        <v>80</v>
      </c>
      <c r="D1964" t="s">
        <v>101</v>
      </c>
      <c r="E1964" t="s">
        <v>194</v>
      </c>
      <c r="F1964" t="s">
        <v>5916</v>
      </c>
      <c r="G1964" t="s">
        <v>179</v>
      </c>
      <c r="H1964" t="s">
        <v>135</v>
      </c>
      <c r="I1964" t="s">
        <v>136</v>
      </c>
      <c r="J1964" t="s">
        <v>137</v>
      </c>
      <c r="K1964" t="s">
        <v>138</v>
      </c>
      <c r="L1964" t="s">
        <v>5917</v>
      </c>
      <c r="M1964" t="s">
        <v>5918</v>
      </c>
      <c r="N1964">
        <v>2.3536111110000002</v>
      </c>
      <c r="O1964">
        <v>0</v>
      </c>
      <c r="P1964">
        <v>1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</row>
    <row r="1965" spans="1:31" x14ac:dyDescent="0.25">
      <c r="A1965">
        <v>2233136</v>
      </c>
      <c r="B1965">
        <v>1</v>
      </c>
      <c r="C1965" t="s">
        <v>80</v>
      </c>
      <c r="D1965" t="s">
        <v>100</v>
      </c>
      <c r="E1965" t="s">
        <v>182</v>
      </c>
      <c r="F1965" t="s">
        <v>5919</v>
      </c>
      <c r="G1965" t="s">
        <v>1303</v>
      </c>
      <c r="H1965" t="s">
        <v>163</v>
      </c>
      <c r="I1965" t="s">
        <v>136</v>
      </c>
      <c r="J1965" t="s">
        <v>137</v>
      </c>
      <c r="K1965" t="s">
        <v>138</v>
      </c>
      <c r="L1965" t="s">
        <v>5920</v>
      </c>
      <c r="M1965" t="s">
        <v>5921</v>
      </c>
      <c r="N1965">
        <v>0.60361111099999998</v>
      </c>
      <c r="O1965">
        <v>0</v>
      </c>
      <c r="P1965">
        <v>741</v>
      </c>
      <c r="Q1965">
        <v>0</v>
      </c>
      <c r="R1965">
        <v>0</v>
      </c>
      <c r="S1965">
        <v>3</v>
      </c>
      <c r="T1965">
        <v>20</v>
      </c>
      <c r="U1965">
        <v>0</v>
      </c>
      <c r="V1965">
        <v>0</v>
      </c>
      <c r="W1965">
        <v>0</v>
      </c>
      <c r="X1965">
        <v>111.08345396104221</v>
      </c>
      <c r="Y1965">
        <v>0</v>
      </c>
      <c r="Z1965">
        <v>0</v>
      </c>
      <c r="AA1965">
        <v>9.6027445136756224</v>
      </c>
      <c r="AB1965">
        <v>4.9815247989186986</v>
      </c>
      <c r="AC1965">
        <v>0</v>
      </c>
      <c r="AD1965">
        <v>0</v>
      </c>
      <c r="AE1965">
        <v>125.66772327363653</v>
      </c>
    </row>
    <row r="1966" spans="1:31" x14ac:dyDescent="0.25">
      <c r="A1966">
        <v>2232804</v>
      </c>
      <c r="B1966">
        <v>1</v>
      </c>
      <c r="C1966" t="s">
        <v>80</v>
      </c>
      <c r="D1966" t="s">
        <v>95</v>
      </c>
      <c r="E1966" t="s">
        <v>132</v>
      </c>
      <c r="F1966" t="s">
        <v>5922</v>
      </c>
      <c r="G1966" t="s">
        <v>148</v>
      </c>
      <c r="H1966" t="s">
        <v>135</v>
      </c>
      <c r="I1966" t="s">
        <v>136</v>
      </c>
      <c r="J1966" t="s">
        <v>137</v>
      </c>
      <c r="K1966" t="s">
        <v>138</v>
      </c>
      <c r="L1966" t="s">
        <v>5923</v>
      </c>
      <c r="M1966" t="s">
        <v>5924</v>
      </c>
      <c r="N1966">
        <v>0.72111111100000003</v>
      </c>
      <c r="O1966">
        <v>0</v>
      </c>
      <c r="P1966">
        <v>3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0.64685554927839994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0.64685554927839994</v>
      </c>
    </row>
    <row r="1967" spans="1:31" x14ac:dyDescent="0.25">
      <c r="A1967">
        <v>2232758</v>
      </c>
      <c r="B1967">
        <v>1</v>
      </c>
      <c r="C1967" t="s">
        <v>80</v>
      </c>
      <c r="D1967" t="s">
        <v>85</v>
      </c>
      <c r="E1967" t="s">
        <v>194</v>
      </c>
      <c r="F1967" t="s">
        <v>5605</v>
      </c>
      <c r="G1967" t="s">
        <v>143</v>
      </c>
      <c r="H1967" t="s">
        <v>135</v>
      </c>
      <c r="I1967" t="s">
        <v>136</v>
      </c>
      <c r="J1967" t="s">
        <v>137</v>
      </c>
      <c r="K1967" t="s">
        <v>144</v>
      </c>
      <c r="L1967" t="s">
        <v>5925</v>
      </c>
      <c r="M1967" t="s">
        <v>5926</v>
      </c>
      <c r="N1967">
        <v>6.5366238880000003</v>
      </c>
      <c r="O1967">
        <v>0</v>
      </c>
      <c r="P1967">
        <v>141</v>
      </c>
      <c r="Q1967">
        <v>0</v>
      </c>
      <c r="R1967">
        <v>0</v>
      </c>
      <c r="S1967">
        <v>0</v>
      </c>
      <c r="T1967">
        <v>16</v>
      </c>
      <c r="U1967">
        <v>0</v>
      </c>
      <c r="V1967">
        <v>0</v>
      </c>
      <c r="W1967">
        <v>0</v>
      </c>
      <c r="X1967">
        <v>229.43500695389179</v>
      </c>
      <c r="Y1967">
        <v>0</v>
      </c>
      <c r="Z1967">
        <v>0</v>
      </c>
      <c r="AA1967">
        <v>0</v>
      </c>
      <c r="AB1967">
        <v>101.74721631827236</v>
      </c>
      <c r="AC1967">
        <v>0</v>
      </c>
      <c r="AD1967">
        <v>0</v>
      </c>
      <c r="AE1967">
        <v>331.18222327216415</v>
      </c>
    </row>
    <row r="1968" spans="1:31" x14ac:dyDescent="0.25">
      <c r="A1968">
        <v>2232735</v>
      </c>
      <c r="B1968">
        <v>1</v>
      </c>
      <c r="C1968" t="s">
        <v>81</v>
      </c>
      <c r="D1968" t="s">
        <v>128</v>
      </c>
      <c r="E1968" t="s">
        <v>141</v>
      </c>
      <c r="F1968" t="s">
        <v>5685</v>
      </c>
      <c r="G1968" t="s">
        <v>143</v>
      </c>
      <c r="H1968" t="s">
        <v>135</v>
      </c>
      <c r="I1968" t="s">
        <v>136</v>
      </c>
      <c r="J1968" t="s">
        <v>137</v>
      </c>
      <c r="K1968" t="s">
        <v>144</v>
      </c>
      <c r="L1968" t="s">
        <v>5927</v>
      </c>
      <c r="M1968" t="s">
        <v>5928</v>
      </c>
      <c r="N1968">
        <v>7.5663238880000003</v>
      </c>
      <c r="O1968">
        <v>0</v>
      </c>
      <c r="P1968">
        <v>88</v>
      </c>
      <c r="Q1968">
        <v>0</v>
      </c>
      <c r="R1968">
        <v>1</v>
      </c>
      <c r="S1968">
        <v>0</v>
      </c>
      <c r="T1968">
        <v>24</v>
      </c>
      <c r="U1968">
        <v>0</v>
      </c>
      <c r="V1968">
        <v>0</v>
      </c>
      <c r="W1968">
        <v>0</v>
      </c>
      <c r="X1968">
        <v>426.10824797070489</v>
      </c>
      <c r="Y1968">
        <v>0</v>
      </c>
      <c r="Z1968">
        <v>6.0346171789944442E-3</v>
      </c>
      <c r="AA1968">
        <v>0</v>
      </c>
      <c r="AB1968">
        <v>592.27362790775987</v>
      </c>
      <c r="AC1968">
        <v>0</v>
      </c>
      <c r="AD1968">
        <v>0</v>
      </c>
      <c r="AE1968">
        <v>1018.3879104956438</v>
      </c>
    </row>
    <row r="1969" spans="1:31" x14ac:dyDescent="0.25">
      <c r="A1969">
        <v>2232721</v>
      </c>
      <c r="B1969">
        <v>1</v>
      </c>
      <c r="C1969" t="s">
        <v>80</v>
      </c>
      <c r="D1969" t="s">
        <v>85</v>
      </c>
      <c r="E1969" t="s">
        <v>177</v>
      </c>
      <c r="F1969" t="s">
        <v>5929</v>
      </c>
      <c r="G1969" t="s">
        <v>143</v>
      </c>
      <c r="H1969" t="s">
        <v>135</v>
      </c>
      <c r="I1969" t="s">
        <v>136</v>
      </c>
      <c r="J1969" t="s">
        <v>137</v>
      </c>
      <c r="K1969" t="s">
        <v>144</v>
      </c>
      <c r="L1969" t="s">
        <v>5930</v>
      </c>
      <c r="M1969" t="s">
        <v>5931</v>
      </c>
      <c r="N1969">
        <v>6.8775183330000003</v>
      </c>
      <c r="O1969">
        <v>0</v>
      </c>
      <c r="P1969">
        <v>11</v>
      </c>
      <c r="Q1969">
        <v>0</v>
      </c>
      <c r="R1969">
        <v>0</v>
      </c>
      <c r="S1969">
        <v>0</v>
      </c>
      <c r="T1969">
        <v>4</v>
      </c>
      <c r="U1969">
        <v>0</v>
      </c>
      <c r="V1969">
        <v>0</v>
      </c>
      <c r="W1969">
        <v>0</v>
      </c>
      <c r="X1969">
        <v>15.477126587904472</v>
      </c>
      <c r="Y1969">
        <v>0</v>
      </c>
      <c r="Z1969">
        <v>0</v>
      </c>
      <c r="AA1969">
        <v>0</v>
      </c>
      <c r="AB1969">
        <v>15.644192945259928</v>
      </c>
      <c r="AC1969">
        <v>0</v>
      </c>
      <c r="AD1969">
        <v>0</v>
      </c>
      <c r="AE1969">
        <v>31.121319533164399</v>
      </c>
    </row>
    <row r="1970" spans="1:31" x14ac:dyDescent="0.25">
      <c r="A1970">
        <v>2232675</v>
      </c>
      <c r="B1970">
        <v>1</v>
      </c>
      <c r="C1970" t="s">
        <v>81</v>
      </c>
      <c r="D1970" t="s">
        <v>115</v>
      </c>
      <c r="E1970" t="s">
        <v>161</v>
      </c>
      <c r="F1970" t="s">
        <v>5932</v>
      </c>
      <c r="G1970" t="s">
        <v>1303</v>
      </c>
      <c r="H1970" t="s">
        <v>163</v>
      </c>
      <c r="I1970" t="s">
        <v>136</v>
      </c>
      <c r="J1970" t="s">
        <v>137</v>
      </c>
      <c r="K1970" t="s">
        <v>138</v>
      </c>
      <c r="L1970" t="s">
        <v>5933</v>
      </c>
      <c r="M1970" t="s">
        <v>5934</v>
      </c>
      <c r="N1970">
        <v>6.9455555550000003</v>
      </c>
      <c r="O1970">
        <v>0</v>
      </c>
      <c r="P1970">
        <v>0</v>
      </c>
      <c r="Q1970">
        <v>0</v>
      </c>
      <c r="R1970">
        <v>0</v>
      </c>
      <c r="S1970">
        <v>2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19.516748629680958</v>
      </c>
      <c r="AB1970">
        <v>0</v>
      </c>
      <c r="AC1970">
        <v>0</v>
      </c>
      <c r="AD1970">
        <v>0</v>
      </c>
      <c r="AE1970">
        <v>19.516748629680958</v>
      </c>
    </row>
    <row r="1971" spans="1:31" x14ac:dyDescent="0.25">
      <c r="A1971">
        <v>2233073</v>
      </c>
      <c r="B1971">
        <v>1</v>
      </c>
      <c r="C1971" t="s">
        <v>80</v>
      </c>
      <c r="D1971" t="s">
        <v>96</v>
      </c>
      <c r="E1971" t="s">
        <v>405</v>
      </c>
      <c r="F1971" t="s">
        <v>5935</v>
      </c>
      <c r="G1971" t="s">
        <v>174</v>
      </c>
      <c r="H1971" t="s">
        <v>163</v>
      </c>
      <c r="I1971" t="s">
        <v>136</v>
      </c>
      <c r="J1971" t="s">
        <v>137</v>
      </c>
      <c r="K1971" t="s">
        <v>138</v>
      </c>
      <c r="L1971" t="s">
        <v>5936</v>
      </c>
      <c r="M1971" t="s">
        <v>5937</v>
      </c>
      <c r="N1971">
        <v>0.26674805499999998</v>
      </c>
      <c r="O1971">
        <v>0</v>
      </c>
      <c r="P1971">
        <v>277</v>
      </c>
      <c r="Q1971">
        <v>13</v>
      </c>
      <c r="R1971">
        <v>26</v>
      </c>
      <c r="S1971">
        <v>20</v>
      </c>
      <c r="T1971">
        <v>43</v>
      </c>
      <c r="U1971">
        <v>5</v>
      </c>
      <c r="V1971">
        <v>0</v>
      </c>
      <c r="W1971">
        <v>0</v>
      </c>
      <c r="X1971">
        <v>31.593864309063378</v>
      </c>
      <c r="Y1971">
        <v>2.7494264371484842</v>
      </c>
      <c r="Z1971">
        <v>4.1366146502119463</v>
      </c>
      <c r="AA1971">
        <v>72.5886123489244</v>
      </c>
      <c r="AB1971">
        <v>4.9539275860867722</v>
      </c>
      <c r="AC1971">
        <v>43.843004291716689</v>
      </c>
      <c r="AD1971">
        <v>0</v>
      </c>
      <c r="AE1971">
        <v>159.86544962315168</v>
      </c>
    </row>
    <row r="1972" spans="1:31" x14ac:dyDescent="0.25">
      <c r="A1972">
        <v>2232864</v>
      </c>
      <c r="B1972">
        <v>1</v>
      </c>
      <c r="C1972" t="s">
        <v>81</v>
      </c>
      <c r="D1972" t="s">
        <v>128</v>
      </c>
      <c r="E1972" t="s">
        <v>194</v>
      </c>
      <c r="F1972" t="s">
        <v>5938</v>
      </c>
      <c r="G1972" t="s">
        <v>179</v>
      </c>
      <c r="H1972" t="s">
        <v>135</v>
      </c>
      <c r="I1972" t="s">
        <v>136</v>
      </c>
      <c r="J1972" t="s">
        <v>137</v>
      </c>
      <c r="K1972" t="s">
        <v>138</v>
      </c>
      <c r="L1972" t="s">
        <v>5939</v>
      </c>
      <c r="M1972" t="s">
        <v>5940</v>
      </c>
      <c r="N1972">
        <v>1.551111111</v>
      </c>
      <c r="O1972">
        <v>0</v>
      </c>
      <c r="P1972">
        <v>8</v>
      </c>
      <c r="Q1972">
        <v>0</v>
      </c>
      <c r="R1972">
        <v>9</v>
      </c>
      <c r="S1972">
        <v>0</v>
      </c>
      <c r="T1972">
        <v>1</v>
      </c>
      <c r="U1972">
        <v>0</v>
      </c>
      <c r="V1972">
        <v>0</v>
      </c>
      <c r="W1972">
        <v>0</v>
      </c>
      <c r="X1972">
        <v>3.6216885534031071</v>
      </c>
      <c r="Y1972">
        <v>0</v>
      </c>
      <c r="Z1972">
        <v>10.051856231716444</v>
      </c>
      <c r="AA1972">
        <v>0</v>
      </c>
      <c r="AB1972">
        <v>5.2811716485976934</v>
      </c>
      <c r="AC1972">
        <v>0</v>
      </c>
      <c r="AD1972">
        <v>0</v>
      </c>
      <c r="AE1972">
        <v>18.954716433717245</v>
      </c>
    </row>
    <row r="1973" spans="1:31" x14ac:dyDescent="0.25">
      <c r="A1973">
        <v>2232881</v>
      </c>
      <c r="B1973">
        <v>1</v>
      </c>
      <c r="C1973" t="s">
        <v>80</v>
      </c>
      <c r="D1973" t="s">
        <v>88</v>
      </c>
      <c r="E1973" t="s">
        <v>177</v>
      </c>
      <c r="F1973" t="s">
        <v>5941</v>
      </c>
      <c r="G1973" t="s">
        <v>1909</v>
      </c>
      <c r="H1973" t="s">
        <v>135</v>
      </c>
      <c r="I1973" t="s">
        <v>136</v>
      </c>
      <c r="J1973" t="s">
        <v>137</v>
      </c>
      <c r="K1973" t="s">
        <v>138</v>
      </c>
      <c r="L1973" t="s">
        <v>5942</v>
      </c>
      <c r="M1973" t="s">
        <v>5943</v>
      </c>
      <c r="N1973">
        <v>0.98083333299999997</v>
      </c>
      <c r="O1973">
        <v>0</v>
      </c>
      <c r="P1973">
        <v>40</v>
      </c>
      <c r="Q1973">
        <v>0</v>
      </c>
      <c r="R1973">
        <v>0</v>
      </c>
      <c r="S1973">
        <v>0</v>
      </c>
      <c r="T1973">
        <v>1</v>
      </c>
      <c r="U1973">
        <v>0</v>
      </c>
      <c r="V1973">
        <v>0</v>
      </c>
      <c r="W1973">
        <v>0</v>
      </c>
      <c r="X1973">
        <v>9.3403742288479279</v>
      </c>
      <c r="Y1973">
        <v>0</v>
      </c>
      <c r="Z1973">
        <v>0</v>
      </c>
      <c r="AA1973">
        <v>0</v>
      </c>
      <c r="AB1973">
        <v>1.5008932457127</v>
      </c>
      <c r="AC1973">
        <v>0</v>
      </c>
      <c r="AD1973">
        <v>0</v>
      </c>
      <c r="AE1973">
        <v>10.841267474560627</v>
      </c>
    </row>
    <row r="1974" spans="1:31" x14ac:dyDescent="0.25">
      <c r="A1974">
        <v>2232907</v>
      </c>
      <c r="B1974">
        <v>1</v>
      </c>
      <c r="C1974" t="s">
        <v>80</v>
      </c>
      <c r="D1974" t="s">
        <v>106</v>
      </c>
      <c r="E1974" t="s">
        <v>273</v>
      </c>
      <c r="F1974" t="s">
        <v>5944</v>
      </c>
      <c r="G1974" t="s">
        <v>174</v>
      </c>
      <c r="H1974" t="s">
        <v>163</v>
      </c>
      <c r="I1974" t="s">
        <v>136</v>
      </c>
      <c r="J1974" t="s">
        <v>137</v>
      </c>
      <c r="K1974" t="s">
        <v>138</v>
      </c>
      <c r="L1974" t="s">
        <v>5945</v>
      </c>
      <c r="M1974" t="s">
        <v>5946</v>
      </c>
      <c r="N1974">
        <v>0.45361111100000001</v>
      </c>
      <c r="O1974">
        <v>0</v>
      </c>
      <c r="P1974">
        <v>132</v>
      </c>
      <c r="Q1974">
        <v>32</v>
      </c>
      <c r="R1974">
        <v>271</v>
      </c>
      <c r="S1974">
        <v>9</v>
      </c>
      <c r="T1974">
        <v>62</v>
      </c>
      <c r="U1974">
        <v>1</v>
      </c>
      <c r="V1974">
        <v>0</v>
      </c>
      <c r="W1974">
        <v>0</v>
      </c>
      <c r="X1974">
        <v>20.891909108615092</v>
      </c>
      <c r="Y1974">
        <v>14.089539092200658</v>
      </c>
      <c r="Z1974">
        <v>53.596368618869</v>
      </c>
      <c r="AA1974">
        <v>2.6847625818377097</v>
      </c>
      <c r="AB1974">
        <v>19.018683590389315</v>
      </c>
      <c r="AC1974">
        <v>49.196292776123116</v>
      </c>
      <c r="AD1974">
        <v>0</v>
      </c>
      <c r="AE1974">
        <v>159.4775557680349</v>
      </c>
    </row>
    <row r="1975" spans="1:31" x14ac:dyDescent="0.25">
      <c r="A1975">
        <v>2232844</v>
      </c>
      <c r="B1975">
        <v>1</v>
      </c>
      <c r="C1975" t="s">
        <v>81</v>
      </c>
      <c r="D1975" t="s">
        <v>118</v>
      </c>
      <c r="E1975" t="s">
        <v>132</v>
      </c>
      <c r="F1975" t="s">
        <v>5947</v>
      </c>
      <c r="G1975" t="s">
        <v>170</v>
      </c>
      <c r="H1975" t="s">
        <v>135</v>
      </c>
      <c r="I1975" t="s">
        <v>136</v>
      </c>
      <c r="J1975" t="s">
        <v>137</v>
      </c>
      <c r="K1975" t="s">
        <v>138</v>
      </c>
      <c r="L1975" t="s">
        <v>5948</v>
      </c>
      <c r="M1975" t="s">
        <v>5949</v>
      </c>
      <c r="N1975">
        <v>6.2649999999999997</v>
      </c>
      <c r="O1975">
        <v>0</v>
      </c>
      <c r="P1975">
        <v>3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2.4843640032545853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2.4843640032545853</v>
      </c>
    </row>
    <row r="1976" spans="1:31" x14ac:dyDescent="0.25">
      <c r="A1976">
        <v>2233093</v>
      </c>
      <c r="B1976">
        <v>1</v>
      </c>
      <c r="C1976" t="s">
        <v>81</v>
      </c>
      <c r="D1976" t="s">
        <v>122</v>
      </c>
      <c r="E1976" t="s">
        <v>273</v>
      </c>
      <c r="F1976" t="s">
        <v>5950</v>
      </c>
      <c r="G1976" t="s">
        <v>174</v>
      </c>
      <c r="H1976" t="s">
        <v>163</v>
      </c>
      <c r="I1976" t="s">
        <v>136</v>
      </c>
      <c r="J1976" t="s">
        <v>137</v>
      </c>
      <c r="K1976" t="s">
        <v>138</v>
      </c>
      <c r="L1976" t="s">
        <v>5951</v>
      </c>
      <c r="M1976" t="s">
        <v>5952</v>
      </c>
      <c r="N1976">
        <v>0.108611111</v>
      </c>
      <c r="O1976">
        <v>6</v>
      </c>
      <c r="P1976">
        <v>3996</v>
      </c>
      <c r="Q1976">
        <v>88</v>
      </c>
      <c r="R1976">
        <v>148</v>
      </c>
      <c r="S1976">
        <v>50</v>
      </c>
      <c r="T1976">
        <v>385</v>
      </c>
      <c r="U1976">
        <v>6</v>
      </c>
      <c r="V1976">
        <v>1</v>
      </c>
      <c r="W1976">
        <v>0.30852649725008113</v>
      </c>
      <c r="X1976">
        <v>73.885650841637059</v>
      </c>
      <c r="Y1976">
        <v>22.766244456092537</v>
      </c>
      <c r="Z1976">
        <v>2.4758108874247067</v>
      </c>
      <c r="AA1976">
        <v>65.289967570820934</v>
      </c>
      <c r="AB1976">
        <v>13.558780367602541</v>
      </c>
      <c r="AC1976">
        <v>9.7143853773857369</v>
      </c>
      <c r="AD1976">
        <v>5.208817479107033</v>
      </c>
      <c r="AE1976">
        <v>193.20818347732063</v>
      </c>
    </row>
    <row r="1977" spans="1:31" x14ac:dyDescent="0.25">
      <c r="A1977">
        <v>2232707</v>
      </c>
      <c r="B1977">
        <v>1</v>
      </c>
      <c r="C1977" t="s">
        <v>80</v>
      </c>
      <c r="D1977" t="s">
        <v>83</v>
      </c>
      <c r="E1977" t="s">
        <v>194</v>
      </c>
      <c r="F1977" t="s">
        <v>5953</v>
      </c>
      <c r="G1977" t="s">
        <v>143</v>
      </c>
      <c r="H1977" t="s">
        <v>135</v>
      </c>
      <c r="I1977" t="s">
        <v>136</v>
      </c>
      <c r="J1977" t="s">
        <v>137</v>
      </c>
      <c r="K1977" t="s">
        <v>144</v>
      </c>
      <c r="L1977" t="s">
        <v>5954</v>
      </c>
      <c r="M1977" t="s">
        <v>5955</v>
      </c>
      <c r="N1977">
        <v>7.2221147219999997</v>
      </c>
      <c r="O1977">
        <v>0</v>
      </c>
      <c r="P1977">
        <v>148</v>
      </c>
      <c r="Q1977">
        <v>0</v>
      </c>
      <c r="R1977">
        <v>0</v>
      </c>
      <c r="S1977">
        <v>0</v>
      </c>
      <c r="T1977">
        <v>15</v>
      </c>
      <c r="U1977">
        <v>0</v>
      </c>
      <c r="V1977">
        <v>0</v>
      </c>
      <c r="W1977">
        <v>0</v>
      </c>
      <c r="X1977">
        <v>425.66009078877693</v>
      </c>
      <c r="Y1977">
        <v>0</v>
      </c>
      <c r="Z1977">
        <v>0</v>
      </c>
      <c r="AA1977">
        <v>0</v>
      </c>
      <c r="AB1977">
        <v>35.961321731612216</v>
      </c>
      <c r="AC1977">
        <v>0</v>
      </c>
      <c r="AD1977">
        <v>0</v>
      </c>
      <c r="AE1977">
        <v>461.62141252038913</v>
      </c>
    </row>
    <row r="1978" spans="1:31" x14ac:dyDescent="0.25">
      <c r="A1978">
        <v>2233016</v>
      </c>
      <c r="B1978">
        <v>1</v>
      </c>
      <c r="C1978" t="s">
        <v>81</v>
      </c>
      <c r="D1978" t="s">
        <v>113</v>
      </c>
      <c r="E1978" t="s">
        <v>177</v>
      </c>
      <c r="F1978" t="s">
        <v>5956</v>
      </c>
      <c r="G1978" t="s">
        <v>235</v>
      </c>
      <c r="H1978" t="s">
        <v>135</v>
      </c>
      <c r="I1978" t="s">
        <v>136</v>
      </c>
      <c r="J1978" t="s">
        <v>137</v>
      </c>
      <c r="K1978" t="s">
        <v>138</v>
      </c>
      <c r="L1978" t="s">
        <v>5957</v>
      </c>
      <c r="M1978" t="s">
        <v>5958</v>
      </c>
      <c r="N1978">
        <v>1.6044444440000001</v>
      </c>
      <c r="O1978">
        <v>0</v>
      </c>
      <c r="P1978">
        <v>10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3.4615826422026501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3.4615826422026501</v>
      </c>
    </row>
    <row r="1979" spans="1:31" x14ac:dyDescent="0.25">
      <c r="A1979">
        <v>2233179</v>
      </c>
      <c r="B1979">
        <v>1</v>
      </c>
      <c r="C1979" t="s">
        <v>80</v>
      </c>
      <c r="D1979" t="s">
        <v>99</v>
      </c>
      <c r="E1979" t="s">
        <v>194</v>
      </c>
      <c r="F1979" t="s">
        <v>5959</v>
      </c>
      <c r="G1979" t="s">
        <v>1031</v>
      </c>
      <c r="H1979" t="s">
        <v>135</v>
      </c>
      <c r="I1979" t="s">
        <v>136</v>
      </c>
      <c r="J1979" t="s">
        <v>137</v>
      </c>
      <c r="K1979" t="s">
        <v>138</v>
      </c>
      <c r="L1979" t="s">
        <v>5960</v>
      </c>
      <c r="M1979" t="s">
        <v>5961</v>
      </c>
      <c r="N1979">
        <v>1.318888888</v>
      </c>
      <c r="O1979">
        <v>0</v>
      </c>
      <c r="P1979">
        <v>10</v>
      </c>
      <c r="Q1979">
        <v>0</v>
      </c>
      <c r="R1979">
        <v>1</v>
      </c>
      <c r="S1979">
        <v>0</v>
      </c>
      <c r="T1979">
        <v>2</v>
      </c>
      <c r="U1979">
        <v>0</v>
      </c>
      <c r="V1979">
        <v>0</v>
      </c>
      <c r="W1979">
        <v>0</v>
      </c>
      <c r="X1979">
        <v>2.1390358251380004</v>
      </c>
      <c r="Y1979">
        <v>0</v>
      </c>
      <c r="Z1979">
        <v>0.54996587104632455</v>
      </c>
      <c r="AA1979">
        <v>0</v>
      </c>
      <c r="AB1979">
        <v>0.42928005014776005</v>
      </c>
      <c r="AC1979">
        <v>0</v>
      </c>
      <c r="AD1979">
        <v>0</v>
      </c>
      <c r="AE1979">
        <v>3.1182817463320851</v>
      </c>
    </row>
    <row r="1980" spans="1:31" x14ac:dyDescent="0.25">
      <c r="A1980">
        <v>2232784</v>
      </c>
      <c r="B1980">
        <v>1</v>
      </c>
      <c r="C1980" t="s">
        <v>80</v>
      </c>
      <c r="D1980" t="s">
        <v>103</v>
      </c>
      <c r="E1980" t="s">
        <v>194</v>
      </c>
      <c r="F1980" t="s">
        <v>5962</v>
      </c>
      <c r="G1980" t="s">
        <v>134</v>
      </c>
      <c r="H1980" t="s">
        <v>135</v>
      </c>
      <c r="I1980" t="s">
        <v>136</v>
      </c>
      <c r="J1980" t="s">
        <v>137</v>
      </c>
      <c r="K1980" t="s">
        <v>138</v>
      </c>
      <c r="L1980" t="s">
        <v>5963</v>
      </c>
      <c r="M1980" t="s">
        <v>5964</v>
      </c>
      <c r="N1980">
        <v>2.93</v>
      </c>
      <c r="O1980">
        <v>0</v>
      </c>
      <c r="P1980">
        <v>65</v>
      </c>
      <c r="Q1980">
        <v>0</v>
      </c>
      <c r="R1980">
        <v>0</v>
      </c>
      <c r="S1980">
        <v>0</v>
      </c>
      <c r="T1980">
        <v>19</v>
      </c>
      <c r="U1980">
        <v>0</v>
      </c>
      <c r="V1980">
        <v>0</v>
      </c>
      <c r="W1980">
        <v>0</v>
      </c>
      <c r="X1980">
        <v>84.998590467078174</v>
      </c>
      <c r="Y1980">
        <v>0</v>
      </c>
      <c r="Z1980">
        <v>0</v>
      </c>
      <c r="AA1980">
        <v>0</v>
      </c>
      <c r="AB1980">
        <v>28.514790918706808</v>
      </c>
      <c r="AC1980">
        <v>0</v>
      </c>
      <c r="AD1980">
        <v>0</v>
      </c>
      <c r="AE1980">
        <v>113.51338138578498</v>
      </c>
    </row>
    <row r="1981" spans="1:31" x14ac:dyDescent="0.25">
      <c r="A1981">
        <v>2232916</v>
      </c>
      <c r="B1981">
        <v>1</v>
      </c>
      <c r="C1981" t="s">
        <v>81</v>
      </c>
      <c r="D1981" t="s">
        <v>123</v>
      </c>
      <c r="E1981" t="s">
        <v>132</v>
      </c>
      <c r="F1981" t="s">
        <v>5965</v>
      </c>
      <c r="G1981" t="s">
        <v>134</v>
      </c>
      <c r="H1981" t="s">
        <v>135</v>
      </c>
      <c r="I1981" t="s">
        <v>136</v>
      </c>
      <c r="J1981" t="s">
        <v>137</v>
      </c>
      <c r="K1981" t="s">
        <v>138</v>
      </c>
      <c r="L1981" t="s">
        <v>5966</v>
      </c>
      <c r="M1981" t="s">
        <v>5967</v>
      </c>
      <c r="N1981">
        <v>0.97694444400000002</v>
      </c>
      <c r="O1981">
        <v>0</v>
      </c>
      <c r="P1981">
        <v>0</v>
      </c>
      <c r="Q1981">
        <v>0</v>
      </c>
      <c r="R1981">
        <v>0</v>
      </c>
      <c r="S1981">
        <v>0</v>
      </c>
      <c r="T1981">
        <v>1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0.16921902646133333</v>
      </c>
      <c r="AC1981">
        <v>0</v>
      </c>
      <c r="AD1981">
        <v>0</v>
      </c>
      <c r="AE1981">
        <v>0.16921902646133333</v>
      </c>
    </row>
    <row r="1982" spans="1:31" x14ac:dyDescent="0.25">
      <c r="A1982">
        <v>2232870</v>
      </c>
      <c r="B1982">
        <v>1</v>
      </c>
      <c r="C1982" t="s">
        <v>80</v>
      </c>
      <c r="D1982" t="s">
        <v>105</v>
      </c>
      <c r="E1982" t="s">
        <v>161</v>
      </c>
      <c r="F1982" t="s">
        <v>5968</v>
      </c>
      <c r="G1982" t="s">
        <v>174</v>
      </c>
      <c r="H1982" t="s">
        <v>163</v>
      </c>
      <c r="I1982" t="s">
        <v>136</v>
      </c>
      <c r="J1982" t="s">
        <v>137</v>
      </c>
      <c r="K1982" t="s">
        <v>138</v>
      </c>
      <c r="L1982" t="s">
        <v>5969</v>
      </c>
      <c r="M1982" t="s">
        <v>5970</v>
      </c>
      <c r="N1982">
        <v>1.987777777</v>
      </c>
      <c r="O1982">
        <v>3</v>
      </c>
      <c r="P1982">
        <v>376</v>
      </c>
      <c r="Q1982">
        <v>5</v>
      </c>
      <c r="R1982">
        <v>2</v>
      </c>
      <c r="S1982">
        <v>29</v>
      </c>
      <c r="T1982">
        <v>158</v>
      </c>
      <c r="U1982">
        <v>20</v>
      </c>
      <c r="V1982">
        <v>35</v>
      </c>
      <c r="W1982">
        <v>26.986735150929729</v>
      </c>
      <c r="X1982">
        <v>233.73783877269847</v>
      </c>
      <c r="Y1982">
        <v>10.276885594056045</v>
      </c>
      <c r="Z1982">
        <v>28.142991592579012</v>
      </c>
      <c r="AA1982">
        <v>427.71627625842433</v>
      </c>
      <c r="AB1982">
        <v>757.80756801463212</v>
      </c>
      <c r="AC1982">
        <v>4291.5784937451317</v>
      </c>
      <c r="AD1982">
        <v>2940.318753732538</v>
      </c>
      <c r="AE1982">
        <v>8716.5655428609898</v>
      </c>
    </row>
    <row r="1983" spans="1:31" x14ac:dyDescent="0.25">
      <c r="A1983">
        <v>2232770</v>
      </c>
      <c r="B1983">
        <v>1</v>
      </c>
      <c r="C1983" t="s">
        <v>80</v>
      </c>
      <c r="D1983" t="s">
        <v>95</v>
      </c>
      <c r="E1983" t="s">
        <v>132</v>
      </c>
      <c r="F1983" t="s">
        <v>5971</v>
      </c>
      <c r="G1983" t="s">
        <v>152</v>
      </c>
      <c r="H1983" t="s">
        <v>135</v>
      </c>
      <c r="I1983" t="s">
        <v>136</v>
      </c>
      <c r="J1983" t="s">
        <v>137</v>
      </c>
      <c r="K1983" t="s">
        <v>138</v>
      </c>
      <c r="L1983" t="s">
        <v>5972</v>
      </c>
      <c r="M1983" t="s">
        <v>5973</v>
      </c>
      <c r="N1983">
        <v>0.645277777</v>
      </c>
      <c r="O1983">
        <v>0</v>
      </c>
      <c r="P1983">
        <v>1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1.566558542630667E-2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1.566558542630667E-2</v>
      </c>
    </row>
    <row r="1984" spans="1:31" x14ac:dyDescent="0.25">
      <c r="A1984">
        <v>2232624</v>
      </c>
      <c r="B1984">
        <v>1</v>
      </c>
      <c r="C1984" t="s">
        <v>80</v>
      </c>
      <c r="D1984" t="s">
        <v>88</v>
      </c>
      <c r="E1984" t="s">
        <v>405</v>
      </c>
      <c r="F1984" t="s">
        <v>5736</v>
      </c>
      <c r="G1984" t="s">
        <v>303</v>
      </c>
      <c r="H1984" t="s">
        <v>163</v>
      </c>
      <c r="I1984" t="s">
        <v>136</v>
      </c>
      <c r="J1984" t="s">
        <v>137</v>
      </c>
      <c r="K1984" t="s">
        <v>144</v>
      </c>
      <c r="L1984" t="s">
        <v>5974</v>
      </c>
      <c r="M1984" t="s">
        <v>5975</v>
      </c>
      <c r="N1984">
        <v>0.19388888800000001</v>
      </c>
      <c r="O1984">
        <v>0</v>
      </c>
      <c r="P1984">
        <v>6650</v>
      </c>
      <c r="Q1984">
        <v>0</v>
      </c>
      <c r="R1984">
        <v>0</v>
      </c>
      <c r="S1984">
        <v>1</v>
      </c>
      <c r="T1984">
        <v>513</v>
      </c>
      <c r="U1984">
        <v>0</v>
      </c>
      <c r="V1984">
        <v>1</v>
      </c>
      <c r="W1984">
        <v>0</v>
      </c>
      <c r="X1984">
        <v>378.6845090795947</v>
      </c>
      <c r="Y1984">
        <v>0</v>
      </c>
      <c r="Z1984">
        <v>0</v>
      </c>
      <c r="AA1984">
        <v>0.18869096429313886</v>
      </c>
      <c r="AB1984">
        <v>37.000334919119361</v>
      </c>
      <c r="AC1984">
        <v>0</v>
      </c>
      <c r="AD1984">
        <v>0.42551012451220005</v>
      </c>
      <c r="AE1984">
        <v>416.2990450875194</v>
      </c>
    </row>
    <row r="1985" spans="1:31" x14ac:dyDescent="0.25">
      <c r="A1985">
        <v>2233076</v>
      </c>
      <c r="B1985">
        <v>1</v>
      </c>
      <c r="C1985" t="s">
        <v>80</v>
      </c>
      <c r="D1985" t="s">
        <v>94</v>
      </c>
      <c r="E1985" t="s">
        <v>273</v>
      </c>
      <c r="F1985" t="s">
        <v>5976</v>
      </c>
      <c r="G1985" t="s">
        <v>174</v>
      </c>
      <c r="H1985" t="s">
        <v>163</v>
      </c>
      <c r="I1985" t="s">
        <v>136</v>
      </c>
      <c r="J1985" t="s">
        <v>137</v>
      </c>
      <c r="K1985" t="s">
        <v>138</v>
      </c>
      <c r="L1985" t="s">
        <v>5977</v>
      </c>
      <c r="M1985" t="s">
        <v>5978</v>
      </c>
      <c r="N1985">
        <v>1.179166666</v>
      </c>
      <c r="O1985">
        <v>0</v>
      </c>
      <c r="P1985">
        <v>328</v>
      </c>
      <c r="Q1985">
        <v>7</v>
      </c>
      <c r="R1985">
        <v>79</v>
      </c>
      <c r="S1985">
        <v>1</v>
      </c>
      <c r="T1985">
        <v>48</v>
      </c>
      <c r="U1985">
        <v>0</v>
      </c>
      <c r="V1985">
        <v>0</v>
      </c>
      <c r="W1985">
        <v>0</v>
      </c>
      <c r="X1985">
        <v>85.27404226377827</v>
      </c>
      <c r="Y1985">
        <v>4.6451755862796675</v>
      </c>
      <c r="Z1985">
        <v>74.051097555557178</v>
      </c>
      <c r="AA1985">
        <v>2.1275990731607579</v>
      </c>
      <c r="AB1985">
        <v>25.481682949757307</v>
      </c>
      <c r="AC1985">
        <v>0</v>
      </c>
      <c r="AD1985">
        <v>0</v>
      </c>
      <c r="AE1985">
        <v>191.57959742853316</v>
      </c>
    </row>
    <row r="1986" spans="1:31" x14ac:dyDescent="0.25">
      <c r="A1986">
        <v>2232767</v>
      </c>
      <c r="B1986">
        <v>1</v>
      </c>
      <c r="C1986" t="s">
        <v>80</v>
      </c>
      <c r="D1986" t="s">
        <v>99</v>
      </c>
      <c r="E1986" t="s">
        <v>132</v>
      </c>
      <c r="F1986" t="s">
        <v>5979</v>
      </c>
      <c r="G1986" t="s">
        <v>148</v>
      </c>
      <c r="H1986" t="s">
        <v>135</v>
      </c>
      <c r="I1986" t="s">
        <v>136</v>
      </c>
      <c r="J1986" t="s">
        <v>137</v>
      </c>
      <c r="K1986" t="s">
        <v>138</v>
      </c>
      <c r="L1986" t="s">
        <v>5980</v>
      </c>
      <c r="M1986" t="s">
        <v>5981</v>
      </c>
      <c r="N1986">
        <v>2.1841666659999999</v>
      </c>
      <c r="O1986">
        <v>0</v>
      </c>
      <c r="P1986">
        <v>1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6.5262396757164443E-2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6.5262396757164443E-2</v>
      </c>
    </row>
    <row r="1987" spans="1:31" x14ac:dyDescent="0.25">
      <c r="A1987">
        <v>2232933</v>
      </c>
      <c r="B1987">
        <v>1</v>
      </c>
      <c r="C1987" t="s">
        <v>80</v>
      </c>
      <c r="D1987" t="s">
        <v>90</v>
      </c>
      <c r="E1987" t="s">
        <v>132</v>
      </c>
      <c r="F1987" t="s">
        <v>5982</v>
      </c>
      <c r="G1987" t="s">
        <v>148</v>
      </c>
      <c r="H1987" t="s">
        <v>135</v>
      </c>
      <c r="I1987" t="s">
        <v>136</v>
      </c>
      <c r="J1987" t="s">
        <v>137</v>
      </c>
      <c r="K1987" t="s">
        <v>138</v>
      </c>
      <c r="L1987" t="s">
        <v>5983</v>
      </c>
      <c r="M1987" t="s">
        <v>5984</v>
      </c>
      <c r="N1987">
        <v>1.543055555</v>
      </c>
      <c r="O1987">
        <v>0</v>
      </c>
      <c r="P1987">
        <v>3</v>
      </c>
      <c r="Q1987">
        <v>0</v>
      </c>
      <c r="R1987">
        <v>0</v>
      </c>
      <c r="S1987">
        <v>0</v>
      </c>
      <c r="T1987">
        <v>1</v>
      </c>
      <c r="U1987">
        <v>0</v>
      </c>
      <c r="V1987">
        <v>0</v>
      </c>
      <c r="W1987">
        <v>0</v>
      </c>
      <c r="X1987">
        <v>1.3098518201626665E-2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1.3098518201626665E-2</v>
      </c>
    </row>
    <row r="1988" spans="1:31" x14ac:dyDescent="0.25">
      <c r="A1988">
        <v>2232641</v>
      </c>
      <c r="B1988">
        <v>1</v>
      </c>
      <c r="C1988" t="s">
        <v>81</v>
      </c>
      <c r="D1988" t="s">
        <v>121</v>
      </c>
      <c r="E1988" t="s">
        <v>182</v>
      </c>
      <c r="F1988" t="s">
        <v>5985</v>
      </c>
      <c r="G1988" t="s">
        <v>174</v>
      </c>
      <c r="H1988" t="s">
        <v>163</v>
      </c>
      <c r="I1988" t="s">
        <v>136</v>
      </c>
      <c r="J1988" t="s">
        <v>137</v>
      </c>
      <c r="K1988" t="s">
        <v>138</v>
      </c>
      <c r="L1988" t="s">
        <v>5986</v>
      </c>
      <c r="M1988" t="s">
        <v>5987</v>
      </c>
      <c r="N1988">
        <v>1.364166666</v>
      </c>
      <c r="O1988">
        <v>0</v>
      </c>
      <c r="P1988">
        <v>448</v>
      </c>
      <c r="Q1988">
        <v>0</v>
      </c>
      <c r="R1988">
        <v>118</v>
      </c>
      <c r="S1988">
        <v>0</v>
      </c>
      <c r="T1988">
        <v>63</v>
      </c>
      <c r="U1988">
        <v>1</v>
      </c>
      <c r="V1988">
        <v>1</v>
      </c>
      <c r="W1988">
        <v>0</v>
      </c>
      <c r="X1988">
        <v>93.753167035266273</v>
      </c>
      <c r="Y1988">
        <v>0</v>
      </c>
      <c r="Z1988">
        <v>13.168425278646051</v>
      </c>
      <c r="AA1988">
        <v>0</v>
      </c>
      <c r="AB1988">
        <v>28.041947255511438</v>
      </c>
      <c r="AC1988">
        <v>29.802220811204243</v>
      </c>
      <c r="AD1988">
        <v>11.650451855153719</v>
      </c>
      <c r="AE1988">
        <v>176.41621223578176</v>
      </c>
    </row>
    <row r="1989" spans="1:31" x14ac:dyDescent="0.25">
      <c r="A1989">
        <v>2232853</v>
      </c>
      <c r="B1989">
        <v>1</v>
      </c>
      <c r="C1989" t="s">
        <v>81</v>
      </c>
      <c r="D1989" t="s">
        <v>118</v>
      </c>
      <c r="E1989" t="s">
        <v>182</v>
      </c>
      <c r="F1989" t="s">
        <v>5988</v>
      </c>
      <c r="G1989" t="s">
        <v>174</v>
      </c>
      <c r="H1989" t="s">
        <v>163</v>
      </c>
      <c r="I1989" t="s">
        <v>136</v>
      </c>
      <c r="J1989" t="s">
        <v>137</v>
      </c>
      <c r="K1989" t="s">
        <v>138</v>
      </c>
      <c r="L1989" t="s">
        <v>5842</v>
      </c>
      <c r="M1989" t="s">
        <v>5989</v>
      </c>
      <c r="N1989">
        <v>0.73361111099999998</v>
      </c>
      <c r="O1989">
        <v>0</v>
      </c>
      <c r="P1989">
        <v>135</v>
      </c>
      <c r="Q1989">
        <v>0</v>
      </c>
      <c r="R1989">
        <v>6</v>
      </c>
      <c r="S1989">
        <v>0</v>
      </c>
      <c r="T1989">
        <v>3</v>
      </c>
      <c r="U1989">
        <v>0</v>
      </c>
      <c r="V1989">
        <v>0</v>
      </c>
      <c r="W1989">
        <v>0</v>
      </c>
      <c r="X1989">
        <v>23.817668295734247</v>
      </c>
      <c r="Y1989">
        <v>0</v>
      </c>
      <c r="Z1989">
        <v>0.65977081581145802</v>
      </c>
      <c r="AA1989">
        <v>0</v>
      </c>
      <c r="AB1989">
        <v>2.8525313943699995E-3</v>
      </c>
      <c r="AC1989">
        <v>0</v>
      </c>
      <c r="AD1989">
        <v>0</v>
      </c>
      <c r="AE1989">
        <v>24.480291642940077</v>
      </c>
    </row>
    <row r="1990" spans="1:31" x14ac:dyDescent="0.25">
      <c r="A1990">
        <v>2232704</v>
      </c>
      <c r="B1990">
        <v>1</v>
      </c>
      <c r="C1990" t="s">
        <v>80</v>
      </c>
      <c r="D1990" t="s">
        <v>83</v>
      </c>
      <c r="E1990" t="s">
        <v>194</v>
      </c>
      <c r="F1990" t="s">
        <v>5990</v>
      </c>
      <c r="G1990" t="s">
        <v>143</v>
      </c>
      <c r="H1990" t="s">
        <v>135</v>
      </c>
      <c r="I1990" t="s">
        <v>136</v>
      </c>
      <c r="J1990" t="s">
        <v>137</v>
      </c>
      <c r="K1990" t="s">
        <v>144</v>
      </c>
      <c r="L1990" t="s">
        <v>5991</v>
      </c>
      <c r="M1990" t="s">
        <v>5992</v>
      </c>
      <c r="N1990">
        <v>7.3194194440000002</v>
      </c>
      <c r="O1990">
        <v>0</v>
      </c>
      <c r="P1990">
        <v>56</v>
      </c>
      <c r="Q1990">
        <v>0</v>
      </c>
      <c r="R1990">
        <v>0</v>
      </c>
      <c r="S1990">
        <v>0</v>
      </c>
      <c r="T1990">
        <v>38</v>
      </c>
      <c r="U1990">
        <v>0</v>
      </c>
      <c r="V1990">
        <v>0</v>
      </c>
      <c r="W1990">
        <v>0</v>
      </c>
      <c r="X1990">
        <v>146.66855039622271</v>
      </c>
      <c r="Y1990">
        <v>0</v>
      </c>
      <c r="Z1990">
        <v>0</v>
      </c>
      <c r="AA1990">
        <v>0</v>
      </c>
      <c r="AB1990">
        <v>461.30106815534867</v>
      </c>
      <c r="AC1990">
        <v>0</v>
      </c>
      <c r="AD1990">
        <v>0</v>
      </c>
      <c r="AE1990">
        <v>607.96961855157133</v>
      </c>
    </row>
    <row r="1991" spans="1:31" x14ac:dyDescent="0.25">
      <c r="A1991">
        <v>2233096</v>
      </c>
      <c r="B1991">
        <v>1</v>
      </c>
      <c r="C1991" t="s">
        <v>81</v>
      </c>
      <c r="D1991" t="s">
        <v>128</v>
      </c>
      <c r="E1991" t="s">
        <v>132</v>
      </c>
      <c r="F1991" t="s">
        <v>5993</v>
      </c>
      <c r="G1991" t="s">
        <v>170</v>
      </c>
      <c r="H1991" t="s">
        <v>135</v>
      </c>
      <c r="I1991" t="s">
        <v>136</v>
      </c>
      <c r="J1991" t="s">
        <v>137</v>
      </c>
      <c r="K1991" t="s">
        <v>138</v>
      </c>
      <c r="L1991" t="s">
        <v>5994</v>
      </c>
      <c r="M1991" t="s">
        <v>5995</v>
      </c>
      <c r="N1991">
        <v>7.2794444440000001</v>
      </c>
      <c r="O1991">
        <v>0</v>
      </c>
      <c r="P1991">
        <v>8</v>
      </c>
      <c r="Q1991">
        <v>0</v>
      </c>
      <c r="R1991">
        <v>0</v>
      </c>
      <c r="S1991">
        <v>0</v>
      </c>
      <c r="T1991">
        <v>1</v>
      </c>
      <c r="U1991">
        <v>0</v>
      </c>
      <c r="V1991">
        <v>0</v>
      </c>
      <c r="W1991">
        <v>0</v>
      </c>
      <c r="X1991">
        <v>10.953390970450592</v>
      </c>
      <c r="Y1991">
        <v>0</v>
      </c>
      <c r="Z1991">
        <v>0</v>
      </c>
      <c r="AA1991">
        <v>0</v>
      </c>
      <c r="AB1991">
        <v>5.2019366467444452E-3</v>
      </c>
      <c r="AC1991">
        <v>0</v>
      </c>
      <c r="AD1991">
        <v>0</v>
      </c>
      <c r="AE1991">
        <v>10.958592907097335</v>
      </c>
    </row>
    <row r="1992" spans="1:31" x14ac:dyDescent="0.25">
      <c r="A1992">
        <v>2232306</v>
      </c>
      <c r="B1992">
        <v>1</v>
      </c>
      <c r="C1992" t="s">
        <v>80</v>
      </c>
      <c r="D1992" t="s">
        <v>88</v>
      </c>
      <c r="E1992" t="s">
        <v>177</v>
      </c>
      <c r="F1992" t="s">
        <v>5394</v>
      </c>
      <c r="G1992" t="s">
        <v>235</v>
      </c>
      <c r="H1992" t="s">
        <v>135</v>
      </c>
      <c r="I1992" t="s">
        <v>136</v>
      </c>
      <c r="J1992" t="s">
        <v>137</v>
      </c>
      <c r="K1992" t="s">
        <v>138</v>
      </c>
      <c r="L1992" t="s">
        <v>5996</v>
      </c>
      <c r="M1992" t="s">
        <v>5997</v>
      </c>
      <c r="N1992">
        <v>4.6494444440000002</v>
      </c>
      <c r="O1992">
        <v>0</v>
      </c>
      <c r="P1992">
        <v>0</v>
      </c>
      <c r="Q1992">
        <v>0</v>
      </c>
      <c r="R1992">
        <v>0</v>
      </c>
      <c r="S1992">
        <v>0</v>
      </c>
      <c r="T1992">
        <v>79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211.03267876661943</v>
      </c>
      <c r="AC1992">
        <v>0</v>
      </c>
      <c r="AD1992">
        <v>0</v>
      </c>
      <c r="AE1992">
        <v>211.03267876661943</v>
      </c>
    </row>
    <row r="1993" spans="1:31" x14ac:dyDescent="0.25">
      <c r="A1993">
        <v>2231994</v>
      </c>
      <c r="B1993">
        <v>1</v>
      </c>
      <c r="C1993" t="s">
        <v>80</v>
      </c>
      <c r="D1993" t="s">
        <v>98</v>
      </c>
      <c r="E1993" t="s">
        <v>194</v>
      </c>
      <c r="F1993" t="s">
        <v>5998</v>
      </c>
      <c r="G1993" t="s">
        <v>179</v>
      </c>
      <c r="H1993" t="s">
        <v>135</v>
      </c>
      <c r="I1993" t="s">
        <v>136</v>
      </c>
      <c r="J1993" t="s">
        <v>137</v>
      </c>
      <c r="K1993" t="s">
        <v>138</v>
      </c>
      <c r="L1993" t="s">
        <v>5999</v>
      </c>
      <c r="M1993" t="s">
        <v>6000</v>
      </c>
      <c r="N1993">
        <v>1.7749999999999999</v>
      </c>
      <c r="O1993">
        <v>0</v>
      </c>
      <c r="P1993">
        <v>28</v>
      </c>
      <c r="Q1993">
        <v>0</v>
      </c>
      <c r="R1993">
        <v>7</v>
      </c>
      <c r="S1993">
        <v>0</v>
      </c>
      <c r="T1993">
        <v>2</v>
      </c>
      <c r="U1993">
        <v>0</v>
      </c>
      <c r="V1993">
        <v>0</v>
      </c>
      <c r="W1993">
        <v>0</v>
      </c>
      <c r="X1993">
        <v>6.265945856327054</v>
      </c>
      <c r="Y1993">
        <v>0</v>
      </c>
      <c r="Z1993">
        <v>1.1441784222187199</v>
      </c>
      <c r="AA1993">
        <v>0</v>
      </c>
      <c r="AB1993">
        <v>3.7428322402299115</v>
      </c>
      <c r="AC1993">
        <v>0</v>
      </c>
      <c r="AD1993">
        <v>0</v>
      </c>
      <c r="AE1993">
        <v>11.152956518775685</v>
      </c>
    </row>
    <row r="1994" spans="1:31" x14ac:dyDescent="0.25">
      <c r="A1994">
        <v>2232495</v>
      </c>
      <c r="B1994">
        <v>1</v>
      </c>
      <c r="C1994" t="s">
        <v>80</v>
      </c>
      <c r="D1994" t="s">
        <v>108</v>
      </c>
      <c r="E1994" t="s">
        <v>194</v>
      </c>
      <c r="F1994" t="s">
        <v>6001</v>
      </c>
      <c r="G1994" t="s">
        <v>390</v>
      </c>
      <c r="H1994" t="s">
        <v>135</v>
      </c>
      <c r="I1994" t="s">
        <v>136</v>
      </c>
      <c r="J1994" t="s">
        <v>137</v>
      </c>
      <c r="K1994" t="s">
        <v>138</v>
      </c>
      <c r="L1994" t="s">
        <v>6002</v>
      </c>
      <c r="M1994" t="s">
        <v>6003</v>
      </c>
      <c r="N1994">
        <v>1.7111111109999999</v>
      </c>
      <c r="O1994">
        <v>0</v>
      </c>
      <c r="P1994">
        <v>9</v>
      </c>
      <c r="Q1994">
        <v>0</v>
      </c>
      <c r="R1994">
        <v>9</v>
      </c>
      <c r="S1994">
        <v>0</v>
      </c>
      <c r="T1994">
        <v>1</v>
      </c>
      <c r="U1994">
        <v>0</v>
      </c>
      <c r="V1994">
        <v>0</v>
      </c>
      <c r="W1994">
        <v>0</v>
      </c>
      <c r="X1994">
        <v>1.6112908064246307</v>
      </c>
      <c r="Y1994">
        <v>0</v>
      </c>
      <c r="Z1994">
        <v>0.58187019326366007</v>
      </c>
      <c r="AA1994">
        <v>0</v>
      </c>
      <c r="AB1994">
        <v>0.20222314572768002</v>
      </c>
      <c r="AC1994">
        <v>0</v>
      </c>
      <c r="AD1994">
        <v>0</v>
      </c>
      <c r="AE1994">
        <v>2.3953841454159712</v>
      </c>
    </row>
    <row r="1995" spans="1:31" x14ac:dyDescent="0.25">
      <c r="A1995">
        <v>2232163</v>
      </c>
      <c r="B1995">
        <v>1</v>
      </c>
      <c r="C1995" t="s">
        <v>80</v>
      </c>
      <c r="D1995" t="s">
        <v>94</v>
      </c>
      <c r="E1995" t="s">
        <v>194</v>
      </c>
      <c r="F1995" t="s">
        <v>6004</v>
      </c>
      <c r="G1995" t="s">
        <v>134</v>
      </c>
      <c r="H1995" t="s">
        <v>135</v>
      </c>
      <c r="I1995" t="s">
        <v>136</v>
      </c>
      <c r="J1995" t="s">
        <v>137</v>
      </c>
      <c r="K1995" t="s">
        <v>138</v>
      </c>
      <c r="L1995" t="s">
        <v>6005</v>
      </c>
      <c r="M1995" t="s">
        <v>6006</v>
      </c>
      <c r="N1995">
        <v>2.4961111109999998</v>
      </c>
      <c r="O1995">
        <v>0</v>
      </c>
      <c r="P1995">
        <v>26</v>
      </c>
      <c r="Q1995">
        <v>0</v>
      </c>
      <c r="R1995">
        <v>0</v>
      </c>
      <c r="S1995">
        <v>0</v>
      </c>
      <c r="T1995">
        <v>1</v>
      </c>
      <c r="U1995">
        <v>0</v>
      </c>
      <c r="V1995">
        <v>0</v>
      </c>
      <c r="W1995">
        <v>0</v>
      </c>
      <c r="X1995">
        <v>11.655497022169518</v>
      </c>
      <c r="Y1995">
        <v>0</v>
      </c>
      <c r="Z1995">
        <v>0</v>
      </c>
      <c r="AA1995">
        <v>0</v>
      </c>
      <c r="AB1995">
        <v>1.6920646827217778E-2</v>
      </c>
      <c r="AC1995">
        <v>0</v>
      </c>
      <c r="AD1995">
        <v>0</v>
      </c>
      <c r="AE1995">
        <v>11.672417668996736</v>
      </c>
    </row>
    <row r="1996" spans="1:31" x14ac:dyDescent="0.25">
      <c r="A1996">
        <v>2232472</v>
      </c>
      <c r="B1996">
        <v>1</v>
      </c>
      <c r="C1996" t="s">
        <v>80</v>
      </c>
      <c r="D1996" t="s">
        <v>100</v>
      </c>
      <c r="E1996" t="s">
        <v>132</v>
      </c>
      <c r="F1996" t="s">
        <v>6007</v>
      </c>
      <c r="G1996" t="s">
        <v>148</v>
      </c>
      <c r="H1996" t="s">
        <v>135</v>
      </c>
      <c r="I1996" t="s">
        <v>136</v>
      </c>
      <c r="J1996" t="s">
        <v>137</v>
      </c>
      <c r="K1996" t="s">
        <v>138</v>
      </c>
      <c r="L1996" t="s">
        <v>6008</v>
      </c>
      <c r="M1996" t="s">
        <v>6009</v>
      </c>
      <c r="N1996">
        <v>0.85611111100000004</v>
      </c>
      <c r="O1996">
        <v>0</v>
      </c>
      <c r="P1996">
        <v>0</v>
      </c>
      <c r="Q1996">
        <v>0</v>
      </c>
      <c r="R1996">
        <v>1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3.1547459412434935</v>
      </c>
      <c r="AA1996">
        <v>0</v>
      </c>
      <c r="AB1996">
        <v>0</v>
      </c>
      <c r="AC1996">
        <v>0</v>
      </c>
      <c r="AD1996">
        <v>0</v>
      </c>
      <c r="AE1996">
        <v>3.1547459412434935</v>
      </c>
    </row>
    <row r="1997" spans="1:31" x14ac:dyDescent="0.25">
      <c r="A1997">
        <v>2232000</v>
      </c>
      <c r="B1997">
        <v>1</v>
      </c>
      <c r="C1997" t="s">
        <v>80</v>
      </c>
      <c r="D1997" t="s">
        <v>83</v>
      </c>
      <c r="E1997" t="s">
        <v>182</v>
      </c>
      <c r="F1997" t="s">
        <v>4874</v>
      </c>
      <c r="G1997" t="s">
        <v>174</v>
      </c>
      <c r="H1997" t="s">
        <v>163</v>
      </c>
      <c r="I1997" t="s">
        <v>136</v>
      </c>
      <c r="J1997" t="s">
        <v>137</v>
      </c>
      <c r="K1997" t="s">
        <v>138</v>
      </c>
      <c r="L1997" t="s">
        <v>6010</v>
      </c>
      <c r="M1997" t="s">
        <v>6011</v>
      </c>
      <c r="N1997">
        <v>1.677777777</v>
      </c>
      <c r="O1997">
        <v>0</v>
      </c>
      <c r="P1997">
        <v>160</v>
      </c>
      <c r="Q1997">
        <v>0</v>
      </c>
      <c r="R1997">
        <v>0</v>
      </c>
      <c r="S1997">
        <v>3</v>
      </c>
      <c r="T1997">
        <v>52</v>
      </c>
      <c r="U1997">
        <v>1</v>
      </c>
      <c r="V1997">
        <v>1</v>
      </c>
      <c r="W1997">
        <v>0</v>
      </c>
      <c r="X1997">
        <v>149.31516180077142</v>
      </c>
      <c r="Y1997">
        <v>0</v>
      </c>
      <c r="Z1997">
        <v>0</v>
      </c>
      <c r="AA1997">
        <v>7.8904444618969567</v>
      </c>
      <c r="AB1997">
        <v>97.075492707560031</v>
      </c>
      <c r="AC1997">
        <v>279.67478263203276</v>
      </c>
      <c r="AD1997">
        <v>61.219816442330625</v>
      </c>
      <c r="AE1997">
        <v>595.17569804459174</v>
      </c>
    </row>
    <row r="1998" spans="1:31" x14ac:dyDescent="0.25">
      <c r="A1998">
        <v>2232535</v>
      </c>
      <c r="B1998">
        <v>1</v>
      </c>
      <c r="C1998" t="s">
        <v>80</v>
      </c>
      <c r="D1998" t="s">
        <v>84</v>
      </c>
      <c r="E1998" t="s">
        <v>132</v>
      </c>
      <c r="F1998" t="s">
        <v>6012</v>
      </c>
      <c r="G1998" t="s">
        <v>191</v>
      </c>
      <c r="H1998" t="s">
        <v>135</v>
      </c>
      <c r="I1998" t="s">
        <v>136</v>
      </c>
      <c r="J1998" t="s">
        <v>137</v>
      </c>
      <c r="K1998" t="s">
        <v>138</v>
      </c>
      <c r="L1998" t="s">
        <v>6013</v>
      </c>
      <c r="M1998" t="s">
        <v>6014</v>
      </c>
      <c r="N1998">
        <v>1.035833333</v>
      </c>
      <c r="O1998">
        <v>0</v>
      </c>
      <c r="P1998">
        <v>9</v>
      </c>
      <c r="Q1998">
        <v>0</v>
      </c>
      <c r="R1998">
        <v>0</v>
      </c>
      <c r="S1998">
        <v>0</v>
      </c>
      <c r="T1998">
        <v>1</v>
      </c>
      <c r="U1998">
        <v>0</v>
      </c>
      <c r="V1998">
        <v>0</v>
      </c>
      <c r="W1998">
        <v>0</v>
      </c>
      <c r="X1998">
        <v>2.6336646876513403</v>
      </c>
      <c r="Y1998">
        <v>0</v>
      </c>
      <c r="Z1998">
        <v>0</v>
      </c>
      <c r="AA1998">
        <v>0</v>
      </c>
      <c r="AB1998">
        <v>0.54807630435945343</v>
      </c>
      <c r="AC1998">
        <v>0</v>
      </c>
      <c r="AD1998">
        <v>0</v>
      </c>
      <c r="AE1998">
        <v>3.181740992010794</v>
      </c>
    </row>
    <row r="1999" spans="1:31" x14ac:dyDescent="0.25">
      <c r="A1999">
        <v>2232286</v>
      </c>
      <c r="B1999">
        <v>1</v>
      </c>
      <c r="C1999" t="s">
        <v>80</v>
      </c>
      <c r="D1999" t="s">
        <v>94</v>
      </c>
      <c r="E1999" t="s">
        <v>132</v>
      </c>
      <c r="F1999" t="s">
        <v>6015</v>
      </c>
      <c r="G1999" t="s">
        <v>148</v>
      </c>
      <c r="H1999" t="s">
        <v>135</v>
      </c>
      <c r="I1999" t="s">
        <v>136</v>
      </c>
      <c r="J1999" t="s">
        <v>137</v>
      </c>
      <c r="K1999" t="s">
        <v>138</v>
      </c>
      <c r="L1999" t="s">
        <v>6016</v>
      </c>
      <c r="M1999" t="s">
        <v>6017</v>
      </c>
      <c r="N1999">
        <v>4.6888888880000001</v>
      </c>
      <c r="O1999">
        <v>0</v>
      </c>
      <c r="P1999">
        <v>1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0.85922654834580681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0.85922654834580681</v>
      </c>
    </row>
    <row r="2000" spans="1:31" x14ac:dyDescent="0.25">
      <c r="A2000">
        <v>2231977</v>
      </c>
      <c r="B2000">
        <v>1</v>
      </c>
      <c r="C2000" t="s">
        <v>81</v>
      </c>
      <c r="D2000" t="s">
        <v>115</v>
      </c>
      <c r="E2000" t="s">
        <v>194</v>
      </c>
      <c r="F2000" t="s">
        <v>6018</v>
      </c>
      <c r="G2000" t="s">
        <v>179</v>
      </c>
      <c r="H2000" t="s">
        <v>135</v>
      </c>
      <c r="I2000" t="s">
        <v>136</v>
      </c>
      <c r="J2000" t="s">
        <v>137</v>
      </c>
      <c r="K2000" t="s">
        <v>138</v>
      </c>
      <c r="L2000" t="s">
        <v>6019</v>
      </c>
      <c r="M2000" t="s">
        <v>6020</v>
      </c>
      <c r="N2000">
        <v>2.5583333330000002</v>
      </c>
      <c r="O2000">
        <v>0</v>
      </c>
      <c r="P2000">
        <v>22</v>
      </c>
      <c r="Q2000">
        <v>0</v>
      </c>
      <c r="R2000">
        <v>0</v>
      </c>
      <c r="S2000">
        <v>0</v>
      </c>
      <c r="T2000">
        <v>2</v>
      </c>
      <c r="U2000">
        <v>0</v>
      </c>
      <c r="V2000">
        <v>0</v>
      </c>
      <c r="W2000">
        <v>0</v>
      </c>
      <c r="X2000">
        <v>6.5240707144023729</v>
      </c>
      <c r="Y2000">
        <v>0</v>
      </c>
      <c r="Z2000">
        <v>0</v>
      </c>
      <c r="AA2000">
        <v>0</v>
      </c>
      <c r="AB2000">
        <v>0.10179746290522668</v>
      </c>
      <c r="AC2000">
        <v>0</v>
      </c>
      <c r="AD2000">
        <v>0</v>
      </c>
      <c r="AE2000">
        <v>6.6258681773075994</v>
      </c>
    </row>
    <row r="2001" spans="1:31" x14ac:dyDescent="0.25">
      <c r="A2001">
        <v>2231931</v>
      </c>
      <c r="B2001">
        <v>1</v>
      </c>
      <c r="C2001" t="s">
        <v>81</v>
      </c>
      <c r="D2001" t="s">
        <v>119</v>
      </c>
      <c r="E2001" t="s">
        <v>194</v>
      </c>
      <c r="F2001" t="s">
        <v>6021</v>
      </c>
      <c r="G2001" t="s">
        <v>179</v>
      </c>
      <c r="H2001" t="s">
        <v>135</v>
      </c>
      <c r="I2001" t="s">
        <v>136</v>
      </c>
      <c r="J2001" t="s">
        <v>137</v>
      </c>
      <c r="K2001" t="s">
        <v>138</v>
      </c>
      <c r="L2001" t="s">
        <v>6022</v>
      </c>
      <c r="M2001" t="s">
        <v>6023</v>
      </c>
      <c r="N2001">
        <v>0.66333333299999997</v>
      </c>
      <c r="O2001">
        <v>0</v>
      </c>
      <c r="P2001">
        <v>55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7.6837309829533877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7.6837309829533877</v>
      </c>
    </row>
    <row r="2002" spans="1:31" x14ac:dyDescent="0.25">
      <c r="A2002">
        <v>2232226</v>
      </c>
      <c r="B2002">
        <v>1</v>
      </c>
      <c r="C2002" t="s">
        <v>80</v>
      </c>
      <c r="D2002" t="s">
        <v>96</v>
      </c>
      <c r="E2002" t="s">
        <v>182</v>
      </c>
      <c r="F2002" t="s">
        <v>6024</v>
      </c>
      <c r="G2002" t="s">
        <v>1858</v>
      </c>
      <c r="H2002" t="s">
        <v>163</v>
      </c>
      <c r="I2002" t="s">
        <v>136</v>
      </c>
      <c r="J2002" t="s">
        <v>137</v>
      </c>
      <c r="K2002" t="s">
        <v>138</v>
      </c>
      <c r="L2002" t="s">
        <v>6025</v>
      </c>
      <c r="M2002" t="s">
        <v>6026</v>
      </c>
      <c r="N2002">
        <v>5.5613888879999998</v>
      </c>
      <c r="O2002">
        <v>0</v>
      </c>
      <c r="P2002">
        <v>83</v>
      </c>
      <c r="Q2002">
        <v>0</v>
      </c>
      <c r="R2002">
        <v>0</v>
      </c>
      <c r="S2002">
        <v>0</v>
      </c>
      <c r="T2002">
        <v>1</v>
      </c>
      <c r="U2002">
        <v>0</v>
      </c>
      <c r="V2002">
        <v>0</v>
      </c>
      <c r="W2002">
        <v>0</v>
      </c>
      <c r="X2002">
        <v>333.12106129468827</v>
      </c>
      <c r="Y2002">
        <v>0</v>
      </c>
      <c r="Z2002">
        <v>0</v>
      </c>
      <c r="AA2002">
        <v>0</v>
      </c>
      <c r="AB2002">
        <v>6.1277225525480681</v>
      </c>
      <c r="AC2002">
        <v>0</v>
      </c>
      <c r="AD2002">
        <v>0</v>
      </c>
      <c r="AE2002">
        <v>339.24878384723633</v>
      </c>
    </row>
    <row r="2003" spans="1:31" x14ac:dyDescent="0.25">
      <c r="A2003">
        <v>2232040</v>
      </c>
      <c r="B2003">
        <v>1</v>
      </c>
      <c r="C2003" t="s">
        <v>80</v>
      </c>
      <c r="D2003" t="s">
        <v>88</v>
      </c>
      <c r="E2003" t="s">
        <v>177</v>
      </c>
      <c r="F2003" t="s">
        <v>6027</v>
      </c>
      <c r="G2003" t="s">
        <v>1507</v>
      </c>
      <c r="H2003" t="s">
        <v>135</v>
      </c>
      <c r="I2003" t="s">
        <v>136</v>
      </c>
      <c r="J2003" t="s">
        <v>137</v>
      </c>
      <c r="K2003" t="s">
        <v>138</v>
      </c>
      <c r="L2003" t="s">
        <v>6028</v>
      </c>
      <c r="M2003" t="s">
        <v>6029</v>
      </c>
      <c r="N2003">
        <v>1.9186111109999999</v>
      </c>
      <c r="O2003">
        <v>0</v>
      </c>
      <c r="P2003">
        <v>15</v>
      </c>
      <c r="Q2003">
        <v>0</v>
      </c>
      <c r="R2003">
        <v>0</v>
      </c>
      <c r="S2003">
        <v>0</v>
      </c>
      <c r="T2003">
        <v>4</v>
      </c>
      <c r="U2003">
        <v>0</v>
      </c>
      <c r="V2003">
        <v>0</v>
      </c>
      <c r="W2003">
        <v>0</v>
      </c>
      <c r="X2003">
        <v>14.497490421121146</v>
      </c>
      <c r="Y2003">
        <v>0</v>
      </c>
      <c r="Z2003">
        <v>0</v>
      </c>
      <c r="AA2003">
        <v>0</v>
      </c>
      <c r="AB2003">
        <v>3.5646551487551981</v>
      </c>
      <c r="AC2003">
        <v>0</v>
      </c>
      <c r="AD2003">
        <v>0</v>
      </c>
      <c r="AE2003">
        <v>18.062145569876343</v>
      </c>
    </row>
    <row r="2004" spans="1:31" x14ac:dyDescent="0.25">
      <c r="A2004">
        <v>2232432</v>
      </c>
      <c r="B2004">
        <v>1</v>
      </c>
      <c r="C2004" t="s">
        <v>80</v>
      </c>
      <c r="D2004" t="s">
        <v>87</v>
      </c>
      <c r="E2004" t="s">
        <v>273</v>
      </c>
      <c r="F2004" t="s">
        <v>5483</v>
      </c>
      <c r="G2004" t="s">
        <v>174</v>
      </c>
      <c r="H2004" t="s">
        <v>163</v>
      </c>
      <c r="I2004" t="s">
        <v>136</v>
      </c>
      <c r="J2004" t="s">
        <v>137</v>
      </c>
      <c r="K2004" t="s">
        <v>138</v>
      </c>
      <c r="L2004" t="s">
        <v>6030</v>
      </c>
      <c r="M2004" t="s">
        <v>6031</v>
      </c>
      <c r="N2004">
        <v>0.94</v>
      </c>
      <c r="O2004">
        <v>0</v>
      </c>
      <c r="P2004">
        <v>109</v>
      </c>
      <c r="Q2004">
        <v>0</v>
      </c>
      <c r="R2004">
        <v>0</v>
      </c>
      <c r="S2004">
        <v>11</v>
      </c>
      <c r="T2004">
        <v>45</v>
      </c>
      <c r="U2004">
        <v>12</v>
      </c>
      <c r="V2004">
        <v>6</v>
      </c>
      <c r="W2004">
        <v>0</v>
      </c>
      <c r="X2004">
        <v>34.46119326939381</v>
      </c>
      <c r="Y2004">
        <v>0</v>
      </c>
      <c r="Z2004">
        <v>0</v>
      </c>
      <c r="AA2004">
        <v>107.89071717421362</v>
      </c>
      <c r="AB2004">
        <v>120.22309679064907</v>
      </c>
      <c r="AC2004">
        <v>603.6514271870376</v>
      </c>
      <c r="AD2004">
        <v>79.539190904754932</v>
      </c>
      <c r="AE2004">
        <v>945.76562532604908</v>
      </c>
    </row>
    <row r="2005" spans="1:31" x14ac:dyDescent="0.25">
      <c r="A2005">
        <v>2232409</v>
      </c>
      <c r="B2005">
        <v>1</v>
      </c>
      <c r="C2005" t="s">
        <v>80</v>
      </c>
      <c r="D2005" t="s">
        <v>108</v>
      </c>
      <c r="E2005" t="s">
        <v>161</v>
      </c>
      <c r="F2005" t="s">
        <v>5791</v>
      </c>
      <c r="G2005" t="s">
        <v>174</v>
      </c>
      <c r="H2005" t="s">
        <v>163</v>
      </c>
      <c r="I2005" t="s">
        <v>136</v>
      </c>
      <c r="J2005" t="s">
        <v>137</v>
      </c>
      <c r="K2005" t="s">
        <v>138</v>
      </c>
      <c r="L2005" t="s">
        <v>6032</v>
      </c>
      <c r="M2005" t="s">
        <v>6033</v>
      </c>
      <c r="N2005">
        <v>1.068333333</v>
      </c>
      <c r="O2005">
        <v>0</v>
      </c>
      <c r="P2005">
        <v>807</v>
      </c>
      <c r="Q2005">
        <v>4</v>
      </c>
      <c r="R2005">
        <v>96</v>
      </c>
      <c r="S2005">
        <v>3</v>
      </c>
      <c r="T2005">
        <v>147</v>
      </c>
      <c r="U2005">
        <v>1</v>
      </c>
      <c r="V2005">
        <v>0</v>
      </c>
      <c r="W2005">
        <v>0</v>
      </c>
      <c r="X2005">
        <v>200.31127088221115</v>
      </c>
      <c r="Y2005">
        <v>8.0746253093573674</v>
      </c>
      <c r="Z2005">
        <v>20.706284519553154</v>
      </c>
      <c r="AA2005">
        <v>25.950645720082441</v>
      </c>
      <c r="AB2005">
        <v>84.881113131012</v>
      </c>
      <c r="AC2005">
        <v>12.625435704644</v>
      </c>
      <c r="AD2005">
        <v>0</v>
      </c>
      <c r="AE2005">
        <v>352.54937526686012</v>
      </c>
    </row>
    <row r="2006" spans="1:31" x14ac:dyDescent="0.25">
      <c r="A2006">
        <v>2232080</v>
      </c>
      <c r="B2006">
        <v>1</v>
      </c>
      <c r="C2006" t="s">
        <v>80</v>
      </c>
      <c r="D2006" t="s">
        <v>98</v>
      </c>
      <c r="E2006" t="s">
        <v>182</v>
      </c>
      <c r="F2006" t="s">
        <v>6034</v>
      </c>
      <c r="G2006" t="s">
        <v>143</v>
      </c>
      <c r="H2006" t="s">
        <v>163</v>
      </c>
      <c r="I2006" t="s">
        <v>136</v>
      </c>
      <c r="J2006" t="s">
        <v>137</v>
      </c>
      <c r="K2006" t="s">
        <v>144</v>
      </c>
      <c r="L2006" t="s">
        <v>5099</v>
      </c>
      <c r="M2006" t="s">
        <v>6035</v>
      </c>
      <c r="N2006">
        <v>7.3833333330000004</v>
      </c>
      <c r="O2006">
        <v>0</v>
      </c>
      <c r="P2006">
        <v>106</v>
      </c>
      <c r="Q2006">
        <v>0</v>
      </c>
      <c r="R2006">
        <v>6</v>
      </c>
      <c r="S2006">
        <v>0</v>
      </c>
      <c r="T2006">
        <v>18</v>
      </c>
      <c r="U2006">
        <v>0</v>
      </c>
      <c r="V2006">
        <v>0</v>
      </c>
      <c r="W2006">
        <v>0</v>
      </c>
      <c r="X2006">
        <v>179.56672536273115</v>
      </c>
      <c r="Y2006">
        <v>0</v>
      </c>
      <c r="Z2006">
        <v>28.972448975179738</v>
      </c>
      <c r="AA2006">
        <v>0</v>
      </c>
      <c r="AB2006">
        <v>73.561545833073907</v>
      </c>
      <c r="AC2006">
        <v>0</v>
      </c>
      <c r="AD2006">
        <v>0</v>
      </c>
      <c r="AE2006">
        <v>282.1007201709848</v>
      </c>
    </row>
    <row r="2007" spans="1:31" x14ac:dyDescent="0.25">
      <c r="A2007">
        <v>2232103</v>
      </c>
      <c r="B2007">
        <v>1</v>
      </c>
      <c r="C2007" t="s">
        <v>80</v>
      </c>
      <c r="D2007" t="s">
        <v>97</v>
      </c>
      <c r="E2007" t="s">
        <v>194</v>
      </c>
      <c r="F2007" t="s">
        <v>6036</v>
      </c>
      <c r="G2007" t="s">
        <v>589</v>
      </c>
      <c r="H2007" t="s">
        <v>135</v>
      </c>
      <c r="I2007" t="s">
        <v>136</v>
      </c>
      <c r="J2007" t="s">
        <v>137</v>
      </c>
      <c r="K2007" t="s">
        <v>138</v>
      </c>
      <c r="L2007" t="s">
        <v>6037</v>
      </c>
      <c r="M2007" t="s">
        <v>6038</v>
      </c>
      <c r="N2007">
        <v>1.278611111</v>
      </c>
      <c r="O2007">
        <v>0</v>
      </c>
      <c r="P2007">
        <v>34</v>
      </c>
      <c r="Q2007">
        <v>0</v>
      </c>
      <c r="R2007">
        <v>30</v>
      </c>
      <c r="S2007">
        <v>0</v>
      </c>
      <c r="T2007">
        <v>7</v>
      </c>
      <c r="U2007">
        <v>0</v>
      </c>
      <c r="V2007">
        <v>0</v>
      </c>
      <c r="W2007">
        <v>0</v>
      </c>
      <c r="X2007">
        <v>26.48024719301268</v>
      </c>
      <c r="Y2007">
        <v>0</v>
      </c>
      <c r="Z2007">
        <v>15.045369668035448</v>
      </c>
      <c r="AA2007">
        <v>0</v>
      </c>
      <c r="AB2007">
        <v>5.1574130384149344</v>
      </c>
      <c r="AC2007">
        <v>0</v>
      </c>
      <c r="AD2007">
        <v>0</v>
      </c>
      <c r="AE2007">
        <v>46.683029899463065</v>
      </c>
    </row>
    <row r="2008" spans="1:31" x14ac:dyDescent="0.25">
      <c r="A2008">
        <v>2232289</v>
      </c>
      <c r="B2008">
        <v>1</v>
      </c>
      <c r="C2008" t="s">
        <v>81</v>
      </c>
      <c r="D2008" t="s">
        <v>118</v>
      </c>
      <c r="E2008" t="s">
        <v>132</v>
      </c>
      <c r="F2008" t="s">
        <v>6039</v>
      </c>
      <c r="G2008" t="s">
        <v>148</v>
      </c>
      <c r="H2008" t="s">
        <v>135</v>
      </c>
      <c r="I2008" t="s">
        <v>136</v>
      </c>
      <c r="J2008" t="s">
        <v>137</v>
      </c>
      <c r="K2008" t="s">
        <v>138</v>
      </c>
      <c r="L2008" t="s">
        <v>6040</v>
      </c>
      <c r="M2008" t="s">
        <v>6041</v>
      </c>
      <c r="N2008">
        <v>0.95083333299999995</v>
      </c>
      <c r="O2008">
        <v>0</v>
      </c>
      <c r="P2008">
        <v>1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0.32848535079216112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0.32848535079216112</v>
      </c>
    </row>
    <row r="2009" spans="1:31" x14ac:dyDescent="0.25">
      <c r="A2009">
        <v>2232223</v>
      </c>
      <c r="B2009">
        <v>1</v>
      </c>
      <c r="C2009" t="s">
        <v>80</v>
      </c>
      <c r="D2009" t="s">
        <v>107</v>
      </c>
      <c r="E2009" t="s">
        <v>132</v>
      </c>
      <c r="F2009" t="s">
        <v>4936</v>
      </c>
      <c r="G2009" t="s">
        <v>191</v>
      </c>
      <c r="H2009" t="s">
        <v>135</v>
      </c>
      <c r="I2009" t="s">
        <v>136</v>
      </c>
      <c r="J2009" t="s">
        <v>137</v>
      </c>
      <c r="K2009" t="s">
        <v>138</v>
      </c>
      <c r="L2009" t="s">
        <v>6042</v>
      </c>
      <c r="M2009" t="s">
        <v>6043</v>
      </c>
      <c r="N2009">
        <v>3.4769444439999999</v>
      </c>
      <c r="O2009">
        <v>0</v>
      </c>
      <c r="P2009">
        <v>2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0.76650843797142232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0.76650843797142232</v>
      </c>
    </row>
    <row r="2010" spans="1:31" x14ac:dyDescent="0.25">
      <c r="A2010">
        <v>2232246</v>
      </c>
      <c r="B2010">
        <v>1</v>
      </c>
      <c r="C2010" t="s">
        <v>80</v>
      </c>
      <c r="D2010" t="s">
        <v>108</v>
      </c>
      <c r="E2010" t="s">
        <v>161</v>
      </c>
      <c r="F2010" t="s">
        <v>6044</v>
      </c>
      <c r="G2010" t="s">
        <v>174</v>
      </c>
      <c r="H2010" t="s">
        <v>163</v>
      </c>
      <c r="I2010" t="s">
        <v>136</v>
      </c>
      <c r="J2010" t="s">
        <v>137</v>
      </c>
      <c r="K2010" t="s">
        <v>138</v>
      </c>
      <c r="L2010" t="s">
        <v>6045</v>
      </c>
      <c r="M2010" t="s">
        <v>6046</v>
      </c>
      <c r="N2010">
        <v>0.5625</v>
      </c>
      <c r="O2010">
        <v>0</v>
      </c>
      <c r="P2010">
        <v>807</v>
      </c>
      <c r="Q2010">
        <v>4</v>
      </c>
      <c r="R2010">
        <v>96</v>
      </c>
      <c r="S2010">
        <v>3</v>
      </c>
      <c r="T2010">
        <v>147</v>
      </c>
      <c r="U2010">
        <v>1</v>
      </c>
      <c r="V2010">
        <v>0</v>
      </c>
      <c r="W2010">
        <v>0</v>
      </c>
      <c r="X2010">
        <v>108.63046171011371</v>
      </c>
      <c r="Y2010">
        <v>4.8095540106857797</v>
      </c>
      <c r="Z2010">
        <v>9.5823941086374731</v>
      </c>
      <c r="AA2010">
        <v>16.416340515671038</v>
      </c>
      <c r="AB2010">
        <v>54.03744307923116</v>
      </c>
      <c r="AC2010">
        <v>8.5252017604040002</v>
      </c>
      <c r="AD2010">
        <v>0</v>
      </c>
      <c r="AE2010">
        <v>202.00139518474319</v>
      </c>
    </row>
    <row r="2011" spans="1:31" x14ac:dyDescent="0.25">
      <c r="A2011">
        <v>2232415</v>
      </c>
      <c r="B2011">
        <v>1</v>
      </c>
      <c r="C2011" t="s">
        <v>81</v>
      </c>
      <c r="D2011" t="s">
        <v>127</v>
      </c>
      <c r="E2011" t="s">
        <v>182</v>
      </c>
      <c r="F2011" t="s">
        <v>6047</v>
      </c>
      <c r="G2011" t="s">
        <v>1027</v>
      </c>
      <c r="H2011" t="s">
        <v>163</v>
      </c>
      <c r="I2011" t="s">
        <v>136</v>
      </c>
      <c r="J2011" t="s">
        <v>137</v>
      </c>
      <c r="K2011" t="s">
        <v>138</v>
      </c>
      <c r="L2011" t="s">
        <v>6048</v>
      </c>
      <c r="M2011" t="s">
        <v>6049</v>
      </c>
      <c r="N2011">
        <v>6.1438888880000002</v>
      </c>
      <c r="O2011">
        <v>0</v>
      </c>
      <c r="P2011">
        <v>0</v>
      </c>
      <c r="Q2011">
        <v>3</v>
      </c>
      <c r="R2011">
        <v>8</v>
      </c>
      <c r="S2011">
        <v>0</v>
      </c>
      <c r="T2011">
        <v>1</v>
      </c>
      <c r="U2011">
        <v>0</v>
      </c>
      <c r="V2011">
        <v>0</v>
      </c>
      <c r="W2011">
        <v>0</v>
      </c>
      <c r="X2011">
        <v>0</v>
      </c>
      <c r="Y2011">
        <v>15.686400852014899</v>
      </c>
      <c r="Z2011">
        <v>143.34979243033857</v>
      </c>
      <c r="AA2011">
        <v>0</v>
      </c>
      <c r="AB2011">
        <v>5.5205074690234479</v>
      </c>
      <c r="AC2011">
        <v>0</v>
      </c>
      <c r="AD2011">
        <v>0</v>
      </c>
      <c r="AE2011">
        <v>164.55670075137689</v>
      </c>
    </row>
    <row r="2012" spans="1:31" x14ac:dyDescent="0.25">
      <c r="A2012">
        <v>2232097</v>
      </c>
      <c r="B2012">
        <v>1</v>
      </c>
      <c r="C2012" t="s">
        <v>80</v>
      </c>
      <c r="D2012" t="s">
        <v>96</v>
      </c>
      <c r="E2012" t="s">
        <v>132</v>
      </c>
      <c r="F2012" t="s">
        <v>6050</v>
      </c>
      <c r="G2012" t="s">
        <v>170</v>
      </c>
      <c r="H2012" t="s">
        <v>135</v>
      </c>
      <c r="I2012" t="s">
        <v>136</v>
      </c>
      <c r="J2012" t="s">
        <v>137</v>
      </c>
      <c r="K2012" t="s">
        <v>138</v>
      </c>
      <c r="L2012" t="s">
        <v>6051</v>
      </c>
      <c r="M2012" t="s">
        <v>6052</v>
      </c>
      <c r="N2012">
        <v>4.8052777769999997</v>
      </c>
      <c r="O2012">
        <v>0</v>
      </c>
      <c r="P2012">
        <v>1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13.298005106077074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13.298005106077074</v>
      </c>
    </row>
    <row r="2013" spans="1:31" x14ac:dyDescent="0.25">
      <c r="A2013">
        <v>2232146</v>
      </c>
      <c r="B2013">
        <v>1</v>
      </c>
      <c r="C2013" t="s">
        <v>80</v>
      </c>
      <c r="D2013" t="s">
        <v>105</v>
      </c>
      <c r="E2013" t="s">
        <v>182</v>
      </c>
      <c r="F2013" t="s">
        <v>6053</v>
      </c>
      <c r="G2013" t="s">
        <v>143</v>
      </c>
      <c r="H2013" t="s">
        <v>163</v>
      </c>
      <c r="I2013" t="s">
        <v>136</v>
      </c>
      <c r="J2013" t="s">
        <v>137</v>
      </c>
      <c r="K2013" t="s">
        <v>144</v>
      </c>
      <c r="L2013" t="s">
        <v>6054</v>
      </c>
      <c r="M2013" t="s">
        <v>6055</v>
      </c>
      <c r="N2013">
        <v>2.1937250000000001</v>
      </c>
      <c r="O2013">
        <v>0</v>
      </c>
      <c r="P2013">
        <v>59</v>
      </c>
      <c r="Q2013">
        <v>0</v>
      </c>
      <c r="R2013">
        <v>0</v>
      </c>
      <c r="S2013">
        <v>0</v>
      </c>
      <c r="T2013">
        <v>4</v>
      </c>
      <c r="U2013">
        <v>0</v>
      </c>
      <c r="V2013">
        <v>0</v>
      </c>
      <c r="W2013">
        <v>0</v>
      </c>
      <c r="X2013">
        <v>32.638939086152803</v>
      </c>
      <c r="Y2013">
        <v>0</v>
      </c>
      <c r="Z2013">
        <v>0</v>
      </c>
      <c r="AA2013">
        <v>0</v>
      </c>
      <c r="AB2013">
        <v>0.80600666804370236</v>
      </c>
      <c r="AC2013">
        <v>0</v>
      </c>
      <c r="AD2013">
        <v>0</v>
      </c>
      <c r="AE2013">
        <v>33.444945754196503</v>
      </c>
    </row>
    <row r="2014" spans="1:31" x14ac:dyDescent="0.25">
      <c r="A2014">
        <v>2231954</v>
      </c>
      <c r="B2014">
        <v>1</v>
      </c>
      <c r="C2014" t="s">
        <v>81</v>
      </c>
      <c r="D2014" t="s">
        <v>123</v>
      </c>
      <c r="E2014" t="s">
        <v>194</v>
      </c>
      <c r="F2014" t="s">
        <v>6056</v>
      </c>
      <c r="G2014" t="s">
        <v>179</v>
      </c>
      <c r="H2014" t="s">
        <v>135</v>
      </c>
      <c r="I2014" t="s">
        <v>136</v>
      </c>
      <c r="J2014" t="s">
        <v>137</v>
      </c>
      <c r="K2014" t="s">
        <v>138</v>
      </c>
      <c r="L2014" t="s">
        <v>6057</v>
      </c>
      <c r="M2014" t="s">
        <v>6058</v>
      </c>
      <c r="N2014">
        <v>1.088333333</v>
      </c>
      <c r="O2014">
        <v>0</v>
      </c>
      <c r="P2014">
        <v>0</v>
      </c>
      <c r="Q2014">
        <v>0</v>
      </c>
      <c r="R2014">
        <v>9</v>
      </c>
      <c r="S2014">
        <v>0</v>
      </c>
      <c r="T2014">
        <v>1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3.2689742660754662</v>
      </c>
      <c r="AA2014">
        <v>0</v>
      </c>
      <c r="AB2014">
        <v>0.72317956973808006</v>
      </c>
      <c r="AC2014">
        <v>0</v>
      </c>
      <c r="AD2014">
        <v>0</v>
      </c>
      <c r="AE2014">
        <v>3.9921538358135464</v>
      </c>
    </row>
    <row r="2015" spans="1:31" x14ac:dyDescent="0.25">
      <c r="A2015">
        <v>2232203</v>
      </c>
      <c r="B2015">
        <v>1</v>
      </c>
      <c r="C2015" t="s">
        <v>80</v>
      </c>
      <c r="D2015" t="s">
        <v>82</v>
      </c>
      <c r="E2015" t="s">
        <v>132</v>
      </c>
      <c r="F2015" t="s">
        <v>6059</v>
      </c>
      <c r="G2015" t="s">
        <v>191</v>
      </c>
      <c r="H2015" t="s">
        <v>135</v>
      </c>
      <c r="I2015" t="s">
        <v>136</v>
      </c>
      <c r="J2015" t="s">
        <v>137</v>
      </c>
      <c r="K2015" t="s">
        <v>138</v>
      </c>
      <c r="L2015" t="s">
        <v>6060</v>
      </c>
      <c r="M2015" t="s">
        <v>6061</v>
      </c>
      <c r="N2015">
        <v>1.413611111</v>
      </c>
      <c r="O2015">
        <v>0</v>
      </c>
      <c r="P2015">
        <v>0</v>
      </c>
      <c r="Q2015">
        <v>0</v>
      </c>
      <c r="R2015">
        <v>0</v>
      </c>
      <c r="S2015">
        <v>0</v>
      </c>
      <c r="T2015">
        <v>3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1.6293191925001445</v>
      </c>
      <c r="AC2015">
        <v>0</v>
      </c>
      <c r="AD2015">
        <v>0</v>
      </c>
      <c r="AE2015">
        <v>1.6293191925001445</v>
      </c>
    </row>
    <row r="2016" spans="1:31" x14ac:dyDescent="0.25">
      <c r="A2016">
        <v>2232166</v>
      </c>
      <c r="B2016">
        <v>1</v>
      </c>
      <c r="C2016" t="s">
        <v>80</v>
      </c>
      <c r="D2016" t="s">
        <v>95</v>
      </c>
      <c r="E2016" t="s">
        <v>132</v>
      </c>
      <c r="F2016" t="s">
        <v>6062</v>
      </c>
      <c r="G2016" t="s">
        <v>148</v>
      </c>
      <c r="H2016" t="s">
        <v>135</v>
      </c>
      <c r="I2016" t="s">
        <v>136</v>
      </c>
      <c r="J2016" t="s">
        <v>137</v>
      </c>
      <c r="K2016" t="s">
        <v>138</v>
      </c>
      <c r="L2016" t="s">
        <v>6063</v>
      </c>
      <c r="M2016" t="s">
        <v>6064</v>
      </c>
      <c r="N2016">
        <v>1.3811111110000001</v>
      </c>
      <c r="O2016">
        <v>0</v>
      </c>
      <c r="P2016">
        <v>1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0.12033263786339445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0.12033263786339445</v>
      </c>
    </row>
    <row r="2017" spans="1:31" x14ac:dyDescent="0.25">
      <c r="A2017">
        <v>2231868</v>
      </c>
      <c r="B2017">
        <v>1</v>
      </c>
      <c r="C2017" t="s">
        <v>80</v>
      </c>
      <c r="D2017" t="s">
        <v>87</v>
      </c>
      <c r="E2017" t="s">
        <v>194</v>
      </c>
      <c r="F2017" t="s">
        <v>5434</v>
      </c>
      <c r="G2017" t="s">
        <v>179</v>
      </c>
      <c r="H2017" t="s">
        <v>135</v>
      </c>
      <c r="I2017" t="s">
        <v>136</v>
      </c>
      <c r="J2017" t="s">
        <v>137</v>
      </c>
      <c r="K2017" t="s">
        <v>138</v>
      </c>
      <c r="L2017" t="s">
        <v>6065</v>
      </c>
      <c r="M2017" t="s">
        <v>6066</v>
      </c>
      <c r="N2017">
        <v>1.545833333</v>
      </c>
      <c r="O2017">
        <v>0</v>
      </c>
      <c r="P2017">
        <v>38</v>
      </c>
      <c r="Q2017">
        <v>0</v>
      </c>
      <c r="R2017">
        <v>0</v>
      </c>
      <c r="S2017">
        <v>0</v>
      </c>
      <c r="T2017">
        <v>1</v>
      </c>
      <c r="U2017">
        <v>0</v>
      </c>
      <c r="V2017">
        <v>0</v>
      </c>
      <c r="W2017">
        <v>0</v>
      </c>
      <c r="X2017">
        <v>19.536025288548597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19.536025288548597</v>
      </c>
    </row>
    <row r="2018" spans="1:31" x14ac:dyDescent="0.25">
      <c r="A2018">
        <v>2230314</v>
      </c>
      <c r="B2018">
        <v>1</v>
      </c>
      <c r="C2018" t="s">
        <v>80</v>
      </c>
      <c r="D2018" t="s">
        <v>88</v>
      </c>
      <c r="E2018" t="s">
        <v>132</v>
      </c>
      <c r="F2018" t="s">
        <v>6067</v>
      </c>
      <c r="G2018" t="s">
        <v>191</v>
      </c>
      <c r="H2018" t="s">
        <v>135</v>
      </c>
      <c r="I2018" t="s">
        <v>136</v>
      </c>
      <c r="J2018" t="s">
        <v>137</v>
      </c>
      <c r="K2018" t="s">
        <v>138</v>
      </c>
      <c r="L2018" t="s">
        <v>6068</v>
      </c>
      <c r="M2018" t="s">
        <v>4250</v>
      </c>
      <c r="N2018">
        <v>2.7627777770000002</v>
      </c>
      <c r="O2018">
        <v>0</v>
      </c>
      <c r="P2018">
        <v>3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1.7824509869460312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1.7824509869460312</v>
      </c>
    </row>
    <row r="2019" spans="1:31" x14ac:dyDescent="0.25">
      <c r="A2019">
        <v>2230371</v>
      </c>
      <c r="B2019">
        <v>1</v>
      </c>
      <c r="C2019" t="s">
        <v>81</v>
      </c>
      <c r="D2019" t="s">
        <v>127</v>
      </c>
      <c r="E2019" t="s">
        <v>161</v>
      </c>
      <c r="F2019" t="s">
        <v>881</v>
      </c>
      <c r="G2019" t="s">
        <v>174</v>
      </c>
      <c r="H2019" t="s">
        <v>163</v>
      </c>
      <c r="I2019" t="s">
        <v>136</v>
      </c>
      <c r="J2019" t="s">
        <v>137</v>
      </c>
      <c r="K2019" t="s">
        <v>138</v>
      </c>
      <c r="L2019" t="s">
        <v>6069</v>
      </c>
      <c r="M2019" t="s">
        <v>6070</v>
      </c>
      <c r="N2019">
        <v>1.2180555550000001</v>
      </c>
      <c r="O2019">
        <v>3</v>
      </c>
      <c r="P2019">
        <v>59</v>
      </c>
      <c r="Q2019">
        <v>95</v>
      </c>
      <c r="R2019">
        <v>89</v>
      </c>
      <c r="S2019">
        <v>2</v>
      </c>
      <c r="T2019">
        <v>7</v>
      </c>
      <c r="U2019">
        <v>1</v>
      </c>
      <c r="V2019">
        <v>1</v>
      </c>
      <c r="W2019">
        <v>0.42127800617205335</v>
      </c>
      <c r="X2019">
        <v>14.687164133359104</v>
      </c>
      <c r="Y2019">
        <v>59.820921336359675</v>
      </c>
      <c r="Z2019">
        <v>82.586411531948556</v>
      </c>
      <c r="AA2019">
        <v>9.5054528681485682</v>
      </c>
      <c r="AB2019">
        <v>4.8613559721598278</v>
      </c>
      <c r="AC2019">
        <v>313.26531714568284</v>
      </c>
      <c r="AD2019">
        <v>0</v>
      </c>
      <c r="AE2019">
        <v>485.14790099383066</v>
      </c>
    </row>
    <row r="2020" spans="1:31" x14ac:dyDescent="0.25">
      <c r="A2020">
        <v>2230726</v>
      </c>
      <c r="B2020">
        <v>1</v>
      </c>
      <c r="C2020" t="s">
        <v>80</v>
      </c>
      <c r="D2020" t="s">
        <v>84</v>
      </c>
      <c r="E2020" t="s">
        <v>194</v>
      </c>
      <c r="F2020" t="s">
        <v>6071</v>
      </c>
      <c r="G2020" t="s">
        <v>179</v>
      </c>
      <c r="H2020" t="s">
        <v>135</v>
      </c>
      <c r="I2020" t="s">
        <v>136</v>
      </c>
      <c r="J2020" t="s">
        <v>137</v>
      </c>
      <c r="K2020" t="s">
        <v>138</v>
      </c>
      <c r="L2020" t="s">
        <v>6072</v>
      </c>
      <c r="M2020" t="s">
        <v>6073</v>
      </c>
      <c r="N2020">
        <v>1.6783333330000001</v>
      </c>
      <c r="O2020">
        <v>0</v>
      </c>
      <c r="P2020">
        <v>101</v>
      </c>
      <c r="Q2020">
        <v>0</v>
      </c>
      <c r="R2020">
        <v>0</v>
      </c>
      <c r="S2020">
        <v>0</v>
      </c>
      <c r="T2020">
        <v>4</v>
      </c>
      <c r="U2020">
        <v>0</v>
      </c>
      <c r="V2020">
        <v>0</v>
      </c>
      <c r="W2020">
        <v>0</v>
      </c>
      <c r="X2020">
        <v>55.746007663013749</v>
      </c>
      <c r="Y2020">
        <v>0</v>
      </c>
      <c r="Z2020">
        <v>0</v>
      </c>
      <c r="AA2020">
        <v>0</v>
      </c>
      <c r="AB2020">
        <v>6.4512541278644342</v>
      </c>
      <c r="AC2020">
        <v>0</v>
      </c>
      <c r="AD2020">
        <v>0</v>
      </c>
      <c r="AE2020">
        <v>62.197261790878187</v>
      </c>
    </row>
    <row r="2021" spans="1:31" x14ac:dyDescent="0.25">
      <c r="A2021">
        <v>2230397</v>
      </c>
      <c r="B2021">
        <v>1</v>
      </c>
      <c r="C2021" t="s">
        <v>80</v>
      </c>
      <c r="D2021" t="s">
        <v>96</v>
      </c>
      <c r="E2021" t="s">
        <v>405</v>
      </c>
      <c r="F2021" t="s">
        <v>6074</v>
      </c>
      <c r="G2021" t="s">
        <v>174</v>
      </c>
      <c r="H2021" t="s">
        <v>163</v>
      </c>
      <c r="I2021" t="s">
        <v>136</v>
      </c>
      <c r="J2021" t="s">
        <v>137</v>
      </c>
      <c r="K2021" t="s">
        <v>138</v>
      </c>
      <c r="L2021" t="s">
        <v>4465</v>
      </c>
      <c r="M2021" t="s">
        <v>6075</v>
      </c>
      <c r="N2021">
        <v>7.4206387999999998E-2</v>
      </c>
      <c r="O2021">
        <v>0</v>
      </c>
      <c r="P2021">
        <v>1561</v>
      </c>
      <c r="Q2021">
        <v>1</v>
      </c>
      <c r="R2021">
        <v>37</v>
      </c>
      <c r="S2021">
        <v>4</v>
      </c>
      <c r="T2021">
        <v>19</v>
      </c>
      <c r="U2021">
        <v>0</v>
      </c>
      <c r="V2021">
        <v>0</v>
      </c>
      <c r="W2021">
        <v>0</v>
      </c>
      <c r="X2021">
        <v>41.040373215587401</v>
      </c>
      <c r="Y2021">
        <v>0.47173141830355342</v>
      </c>
      <c r="Z2021">
        <v>0.57720784786630019</v>
      </c>
      <c r="AA2021">
        <v>1.1138763431726699</v>
      </c>
      <c r="AB2021">
        <v>4.8432712226140211</v>
      </c>
      <c r="AC2021">
        <v>0</v>
      </c>
      <c r="AD2021">
        <v>0</v>
      </c>
      <c r="AE2021">
        <v>48.046460047543945</v>
      </c>
    </row>
    <row r="2022" spans="1:31" x14ac:dyDescent="0.25">
      <c r="A2022">
        <v>2230746</v>
      </c>
      <c r="B2022">
        <v>1</v>
      </c>
      <c r="C2022" t="s">
        <v>81</v>
      </c>
      <c r="D2022" t="s">
        <v>118</v>
      </c>
      <c r="E2022" t="s">
        <v>161</v>
      </c>
      <c r="F2022" t="s">
        <v>6076</v>
      </c>
      <c r="G2022" t="s">
        <v>174</v>
      </c>
      <c r="H2022" t="s">
        <v>163</v>
      </c>
      <c r="I2022" t="s">
        <v>136</v>
      </c>
      <c r="J2022" t="s">
        <v>137</v>
      </c>
      <c r="K2022" t="s">
        <v>138</v>
      </c>
      <c r="L2022" t="s">
        <v>6077</v>
      </c>
      <c r="M2022" t="s">
        <v>6078</v>
      </c>
      <c r="N2022">
        <v>2.1563888879999999</v>
      </c>
      <c r="O2022">
        <v>2</v>
      </c>
      <c r="P2022">
        <v>239</v>
      </c>
      <c r="Q2022">
        <v>48</v>
      </c>
      <c r="R2022">
        <v>55</v>
      </c>
      <c r="S2022">
        <v>4</v>
      </c>
      <c r="T2022">
        <v>27</v>
      </c>
      <c r="U2022">
        <v>0</v>
      </c>
      <c r="V2022">
        <v>0</v>
      </c>
      <c r="W2022">
        <v>0.3657446048782711</v>
      </c>
      <c r="X2022">
        <v>90.239965790423923</v>
      </c>
      <c r="Y2022">
        <v>28.43347525243459</v>
      </c>
      <c r="Z2022">
        <v>58.174834116423824</v>
      </c>
      <c r="AA2022">
        <v>6.8964323357741142</v>
      </c>
      <c r="AB2022">
        <v>9.2406895909077473</v>
      </c>
      <c r="AC2022">
        <v>0</v>
      </c>
      <c r="AD2022">
        <v>0</v>
      </c>
      <c r="AE2022">
        <v>193.35114169084247</v>
      </c>
    </row>
    <row r="2023" spans="1:31" x14ac:dyDescent="0.25">
      <c r="A2023">
        <v>2230328</v>
      </c>
      <c r="B2023">
        <v>1</v>
      </c>
      <c r="C2023" t="s">
        <v>81</v>
      </c>
      <c r="D2023" t="s">
        <v>127</v>
      </c>
      <c r="E2023" t="s">
        <v>161</v>
      </c>
      <c r="F2023" t="s">
        <v>6079</v>
      </c>
      <c r="G2023" t="s">
        <v>174</v>
      </c>
      <c r="H2023" t="s">
        <v>163</v>
      </c>
      <c r="I2023" t="s">
        <v>136</v>
      </c>
      <c r="J2023" t="s">
        <v>137</v>
      </c>
      <c r="K2023" t="s">
        <v>138</v>
      </c>
      <c r="L2023" t="s">
        <v>6080</v>
      </c>
      <c r="M2023" t="s">
        <v>6081</v>
      </c>
      <c r="N2023">
        <v>3.9044444440000001</v>
      </c>
      <c r="O2023">
        <v>0</v>
      </c>
      <c r="P2023">
        <v>0</v>
      </c>
      <c r="Q2023">
        <v>32</v>
      </c>
      <c r="R2023">
        <v>0</v>
      </c>
      <c r="S2023">
        <v>6</v>
      </c>
      <c r="T2023">
        <v>0</v>
      </c>
      <c r="U2023">
        <v>1</v>
      </c>
      <c r="V2023">
        <v>0</v>
      </c>
      <c r="W2023">
        <v>0</v>
      </c>
      <c r="X2023">
        <v>0</v>
      </c>
      <c r="Y2023">
        <v>39.040239453841963</v>
      </c>
      <c r="Z2023">
        <v>0</v>
      </c>
      <c r="AA2023">
        <v>245.50131263327842</v>
      </c>
      <c r="AB2023">
        <v>0</v>
      </c>
      <c r="AC2023">
        <v>63.211494061359929</v>
      </c>
      <c r="AD2023">
        <v>0</v>
      </c>
      <c r="AE2023">
        <v>347.75304614848034</v>
      </c>
    </row>
    <row r="2024" spans="1:31" x14ac:dyDescent="0.25">
      <c r="A2024">
        <v>2230228</v>
      </c>
      <c r="B2024">
        <v>1</v>
      </c>
      <c r="C2024" t="s">
        <v>81</v>
      </c>
      <c r="D2024" t="s">
        <v>123</v>
      </c>
      <c r="E2024" t="s">
        <v>132</v>
      </c>
      <c r="F2024" t="s">
        <v>6082</v>
      </c>
      <c r="G2024" t="s">
        <v>134</v>
      </c>
      <c r="H2024" t="s">
        <v>135</v>
      </c>
      <c r="I2024" t="s">
        <v>136</v>
      </c>
      <c r="J2024" t="s">
        <v>137</v>
      </c>
      <c r="K2024" t="s">
        <v>138</v>
      </c>
      <c r="L2024" t="s">
        <v>6083</v>
      </c>
      <c r="M2024" t="s">
        <v>6084</v>
      </c>
      <c r="N2024">
        <v>0.79749999999999999</v>
      </c>
      <c r="O2024">
        <v>0</v>
      </c>
      <c r="P2024">
        <v>7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1.9518288569631601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1.9518288569631601</v>
      </c>
    </row>
    <row r="2025" spans="1:31" x14ac:dyDescent="0.25">
      <c r="A2025">
        <v>2230626</v>
      </c>
      <c r="B2025">
        <v>1</v>
      </c>
      <c r="C2025" t="s">
        <v>80</v>
      </c>
      <c r="D2025" t="s">
        <v>95</v>
      </c>
      <c r="E2025" t="s">
        <v>405</v>
      </c>
      <c r="F2025" t="s">
        <v>6085</v>
      </c>
      <c r="G2025" t="s">
        <v>174</v>
      </c>
      <c r="H2025" t="s">
        <v>163</v>
      </c>
      <c r="I2025" t="s">
        <v>136</v>
      </c>
      <c r="J2025" t="s">
        <v>137</v>
      </c>
      <c r="K2025" t="s">
        <v>138</v>
      </c>
      <c r="L2025" t="s">
        <v>6086</v>
      </c>
      <c r="M2025" t="s">
        <v>6087</v>
      </c>
      <c r="N2025">
        <v>0.31333333299999999</v>
      </c>
      <c r="O2025">
        <v>8</v>
      </c>
      <c r="P2025">
        <v>3546</v>
      </c>
      <c r="Q2025">
        <v>10</v>
      </c>
      <c r="R2025">
        <v>168</v>
      </c>
      <c r="S2025">
        <v>57</v>
      </c>
      <c r="T2025">
        <v>354</v>
      </c>
      <c r="U2025">
        <v>14</v>
      </c>
      <c r="V2025">
        <v>2</v>
      </c>
      <c r="W2025">
        <v>1.4774390179101871</v>
      </c>
      <c r="X2025">
        <v>387.96067447562433</v>
      </c>
      <c r="Y2025">
        <v>13.37230995470172</v>
      </c>
      <c r="Z2025">
        <v>10.991746225972268</v>
      </c>
      <c r="AA2025">
        <v>450.18199803244738</v>
      </c>
      <c r="AB2025">
        <v>72.511379897029798</v>
      </c>
      <c r="AC2025">
        <v>280.99601671530843</v>
      </c>
      <c r="AD2025">
        <v>1.9252116414535199</v>
      </c>
      <c r="AE2025">
        <v>1219.4167759604475</v>
      </c>
    </row>
    <row r="2026" spans="1:31" x14ac:dyDescent="0.25">
      <c r="A2026">
        <v>2255183</v>
      </c>
      <c r="B2026">
        <v>1</v>
      </c>
      <c r="C2026" t="s">
        <v>80</v>
      </c>
      <c r="D2026" t="s">
        <v>105</v>
      </c>
      <c r="E2026" t="s">
        <v>405</v>
      </c>
      <c r="F2026" t="s">
        <v>6088</v>
      </c>
      <c r="G2026" t="s">
        <v>174</v>
      </c>
      <c r="H2026" t="s">
        <v>163</v>
      </c>
      <c r="I2026" t="s">
        <v>136</v>
      </c>
      <c r="J2026" t="s">
        <v>137</v>
      </c>
      <c r="K2026" t="s">
        <v>138</v>
      </c>
      <c r="L2026" t="s">
        <v>6089</v>
      </c>
      <c r="M2026" t="s">
        <v>6090</v>
      </c>
      <c r="N2026">
        <v>0.47833333300000003</v>
      </c>
      <c r="O2026">
        <v>0</v>
      </c>
      <c r="P2026">
        <v>0</v>
      </c>
      <c r="Q2026">
        <v>0</v>
      </c>
      <c r="R2026">
        <v>0</v>
      </c>
      <c r="S2026">
        <v>0</v>
      </c>
      <c r="T2026">
        <v>5</v>
      </c>
      <c r="U2026">
        <v>0</v>
      </c>
      <c r="V2026">
        <v>2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8.6881485809664003</v>
      </c>
      <c r="AC2026">
        <v>0</v>
      </c>
      <c r="AD2026">
        <v>6.4838893209028399</v>
      </c>
      <c r="AE2026">
        <v>15.17203790186924</v>
      </c>
    </row>
    <row r="2027" spans="1:31" x14ac:dyDescent="0.25">
      <c r="A2027">
        <v>2230248</v>
      </c>
      <c r="B2027">
        <v>1</v>
      </c>
      <c r="C2027" t="s">
        <v>80</v>
      </c>
      <c r="D2027" t="s">
        <v>86</v>
      </c>
      <c r="E2027" t="s">
        <v>132</v>
      </c>
      <c r="F2027" t="s">
        <v>6091</v>
      </c>
      <c r="G2027" t="s">
        <v>148</v>
      </c>
      <c r="H2027" t="s">
        <v>135</v>
      </c>
      <c r="I2027" t="s">
        <v>136</v>
      </c>
      <c r="J2027" t="s">
        <v>137</v>
      </c>
      <c r="K2027" t="s">
        <v>138</v>
      </c>
      <c r="L2027" t="s">
        <v>6092</v>
      </c>
      <c r="M2027" t="s">
        <v>6093</v>
      </c>
      <c r="N2027">
        <v>0.84666666599999996</v>
      </c>
      <c r="O2027">
        <v>0</v>
      </c>
      <c r="P2027">
        <v>2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0.22563338814855999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0.22563338814855999</v>
      </c>
    </row>
    <row r="2028" spans="1:31" x14ac:dyDescent="0.25">
      <c r="A2028">
        <v>2229999</v>
      </c>
      <c r="B2028">
        <v>1</v>
      </c>
      <c r="C2028" t="s">
        <v>80</v>
      </c>
      <c r="D2028" t="s">
        <v>108</v>
      </c>
      <c r="E2028" t="s">
        <v>194</v>
      </c>
      <c r="F2028" t="s">
        <v>6094</v>
      </c>
      <c r="G2028" t="s">
        <v>179</v>
      </c>
      <c r="H2028" t="s">
        <v>135</v>
      </c>
      <c r="I2028" t="s">
        <v>136</v>
      </c>
      <c r="J2028" t="s">
        <v>137</v>
      </c>
      <c r="K2028" t="s">
        <v>138</v>
      </c>
      <c r="L2028" t="s">
        <v>6095</v>
      </c>
      <c r="M2028" t="s">
        <v>6096</v>
      </c>
      <c r="N2028">
        <v>3.7402777770000002</v>
      </c>
      <c r="O2028">
        <v>0</v>
      </c>
      <c r="P2028">
        <v>2</v>
      </c>
      <c r="Q2028">
        <v>0</v>
      </c>
      <c r="R2028">
        <v>1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2.8183551958629205</v>
      </c>
      <c r="Y2028">
        <v>0</v>
      </c>
      <c r="Z2028">
        <v>0.23530785608158894</v>
      </c>
      <c r="AA2028">
        <v>0</v>
      </c>
      <c r="AB2028">
        <v>0</v>
      </c>
      <c r="AC2028">
        <v>0</v>
      </c>
      <c r="AD2028">
        <v>0</v>
      </c>
      <c r="AE2028">
        <v>3.0536630519445094</v>
      </c>
    </row>
    <row r="2029" spans="1:31" x14ac:dyDescent="0.25">
      <c r="A2029">
        <v>2230185</v>
      </c>
      <c r="B2029">
        <v>1</v>
      </c>
      <c r="C2029" t="s">
        <v>80</v>
      </c>
      <c r="D2029" t="s">
        <v>82</v>
      </c>
      <c r="E2029" t="s">
        <v>132</v>
      </c>
      <c r="F2029" t="s">
        <v>6097</v>
      </c>
      <c r="G2029" t="s">
        <v>191</v>
      </c>
      <c r="H2029" t="s">
        <v>135</v>
      </c>
      <c r="I2029" t="s">
        <v>136</v>
      </c>
      <c r="J2029" t="s">
        <v>137</v>
      </c>
      <c r="K2029" t="s">
        <v>138</v>
      </c>
      <c r="L2029" t="s">
        <v>6098</v>
      </c>
      <c r="M2029" t="s">
        <v>6099</v>
      </c>
      <c r="N2029">
        <v>2.4575</v>
      </c>
      <c r="O2029">
        <v>0</v>
      </c>
      <c r="P2029">
        <v>1</v>
      </c>
      <c r="Q2029">
        <v>0</v>
      </c>
      <c r="R2029">
        <v>0</v>
      </c>
      <c r="S2029">
        <v>0</v>
      </c>
      <c r="T2029">
        <v>13</v>
      </c>
      <c r="U2029">
        <v>0</v>
      </c>
      <c r="V2029">
        <v>0</v>
      </c>
      <c r="W2029">
        <v>0</v>
      </c>
      <c r="X2029">
        <v>0.72875909482184165</v>
      </c>
      <c r="Y2029">
        <v>0</v>
      </c>
      <c r="Z2029">
        <v>0</v>
      </c>
      <c r="AA2029">
        <v>0</v>
      </c>
      <c r="AB2029">
        <v>25.475826378581665</v>
      </c>
      <c r="AC2029">
        <v>0</v>
      </c>
      <c r="AD2029">
        <v>0</v>
      </c>
      <c r="AE2029">
        <v>26.204585473403508</v>
      </c>
    </row>
    <row r="2030" spans="1:31" x14ac:dyDescent="0.25">
      <c r="A2030">
        <v>2230042</v>
      </c>
      <c r="B2030">
        <v>1</v>
      </c>
      <c r="C2030" t="s">
        <v>80</v>
      </c>
      <c r="D2030" t="s">
        <v>108</v>
      </c>
      <c r="E2030" t="s">
        <v>141</v>
      </c>
      <c r="F2030" t="s">
        <v>6100</v>
      </c>
      <c r="G2030" t="s">
        <v>143</v>
      </c>
      <c r="H2030" t="s">
        <v>135</v>
      </c>
      <c r="I2030" t="s">
        <v>136</v>
      </c>
      <c r="J2030" t="s">
        <v>137</v>
      </c>
      <c r="K2030" t="s">
        <v>144</v>
      </c>
      <c r="L2030" t="s">
        <v>6101</v>
      </c>
      <c r="M2030" t="s">
        <v>6102</v>
      </c>
      <c r="N2030">
        <v>4.0838888879999997</v>
      </c>
      <c r="O2030">
        <v>0</v>
      </c>
      <c r="P2030">
        <v>73</v>
      </c>
      <c r="Q2030">
        <v>0</v>
      </c>
      <c r="R2030">
        <v>13</v>
      </c>
      <c r="S2030">
        <v>0</v>
      </c>
      <c r="T2030">
        <v>6</v>
      </c>
      <c r="U2030">
        <v>0</v>
      </c>
      <c r="V2030">
        <v>0</v>
      </c>
      <c r="W2030">
        <v>0</v>
      </c>
      <c r="X2030">
        <v>41.822831854459359</v>
      </c>
      <c r="Y2030">
        <v>0</v>
      </c>
      <c r="Z2030">
        <v>4.3117309698461286</v>
      </c>
      <c r="AA2030">
        <v>0</v>
      </c>
      <c r="AB2030">
        <v>2.4086735303543736</v>
      </c>
      <c r="AC2030">
        <v>0</v>
      </c>
      <c r="AD2030">
        <v>0</v>
      </c>
      <c r="AE2030">
        <v>48.543236354659861</v>
      </c>
    </row>
    <row r="2031" spans="1:31" x14ac:dyDescent="0.25">
      <c r="A2031">
        <v>2230540</v>
      </c>
      <c r="B2031">
        <v>1</v>
      </c>
      <c r="C2031" t="s">
        <v>80</v>
      </c>
      <c r="D2031" t="s">
        <v>106</v>
      </c>
      <c r="E2031" t="s">
        <v>194</v>
      </c>
      <c r="F2031" t="s">
        <v>6103</v>
      </c>
      <c r="G2031" t="s">
        <v>179</v>
      </c>
      <c r="H2031" t="s">
        <v>135</v>
      </c>
      <c r="I2031" t="s">
        <v>136</v>
      </c>
      <c r="J2031" t="s">
        <v>137</v>
      </c>
      <c r="K2031" t="s">
        <v>138</v>
      </c>
      <c r="L2031" t="s">
        <v>6104</v>
      </c>
      <c r="M2031" t="s">
        <v>6105</v>
      </c>
      <c r="N2031">
        <v>3.6922222219999998</v>
      </c>
      <c r="O2031">
        <v>0</v>
      </c>
      <c r="P2031">
        <v>22</v>
      </c>
      <c r="Q2031">
        <v>0</v>
      </c>
      <c r="R2031">
        <v>2</v>
      </c>
      <c r="S2031">
        <v>0</v>
      </c>
      <c r="T2031">
        <v>1</v>
      </c>
      <c r="U2031">
        <v>0</v>
      </c>
      <c r="V2031">
        <v>0</v>
      </c>
      <c r="W2031">
        <v>0</v>
      </c>
      <c r="X2031">
        <v>18.264678212773923</v>
      </c>
      <c r="Y2031">
        <v>0</v>
      </c>
      <c r="Z2031">
        <v>0.70320307796554682</v>
      </c>
      <c r="AA2031">
        <v>0</v>
      </c>
      <c r="AB2031">
        <v>0.24741140639632664</v>
      </c>
      <c r="AC2031">
        <v>0</v>
      </c>
      <c r="AD2031">
        <v>0</v>
      </c>
      <c r="AE2031">
        <v>19.215292697135798</v>
      </c>
    </row>
    <row r="2032" spans="1:31" x14ac:dyDescent="0.25">
      <c r="A2032">
        <v>2229893</v>
      </c>
      <c r="B2032">
        <v>1</v>
      </c>
      <c r="C2032" t="s">
        <v>80</v>
      </c>
      <c r="D2032" t="s">
        <v>82</v>
      </c>
      <c r="E2032" t="s">
        <v>177</v>
      </c>
      <c r="F2032" t="s">
        <v>6106</v>
      </c>
      <c r="G2032" t="s">
        <v>1909</v>
      </c>
      <c r="H2032" t="s">
        <v>135</v>
      </c>
      <c r="I2032" t="s">
        <v>136</v>
      </c>
      <c r="J2032" t="s">
        <v>137</v>
      </c>
      <c r="K2032" t="s">
        <v>138</v>
      </c>
      <c r="L2032" t="s">
        <v>6107</v>
      </c>
      <c r="M2032" t="s">
        <v>6108</v>
      </c>
      <c r="N2032">
        <v>0.90277777699999995</v>
      </c>
      <c r="O2032">
        <v>0</v>
      </c>
      <c r="P2032">
        <v>29</v>
      </c>
      <c r="Q2032">
        <v>0</v>
      </c>
      <c r="R2032">
        <v>0</v>
      </c>
      <c r="S2032">
        <v>0</v>
      </c>
      <c r="T2032">
        <v>77</v>
      </c>
      <c r="U2032">
        <v>0</v>
      </c>
      <c r="V2032">
        <v>0</v>
      </c>
      <c r="W2032">
        <v>0</v>
      </c>
      <c r="X2032">
        <v>6.1627006735295708</v>
      </c>
      <c r="Y2032">
        <v>0</v>
      </c>
      <c r="Z2032">
        <v>0</v>
      </c>
      <c r="AA2032">
        <v>0</v>
      </c>
      <c r="AB2032">
        <v>69.595628222255471</v>
      </c>
      <c r="AC2032">
        <v>0</v>
      </c>
      <c r="AD2032">
        <v>0</v>
      </c>
      <c r="AE2032">
        <v>75.758328895785041</v>
      </c>
    </row>
    <row r="2033" spans="1:31" x14ac:dyDescent="0.25">
      <c r="A2033">
        <v>2230434</v>
      </c>
      <c r="B2033">
        <v>1</v>
      </c>
      <c r="C2033" t="s">
        <v>80</v>
      </c>
      <c r="D2033" t="s">
        <v>88</v>
      </c>
      <c r="E2033" t="s">
        <v>177</v>
      </c>
      <c r="F2033" t="s">
        <v>6109</v>
      </c>
      <c r="G2033" t="s">
        <v>152</v>
      </c>
      <c r="H2033" t="s">
        <v>135</v>
      </c>
      <c r="I2033" t="s">
        <v>136</v>
      </c>
      <c r="J2033" t="s">
        <v>3</v>
      </c>
      <c r="K2033" t="s">
        <v>138</v>
      </c>
      <c r="L2033" t="s">
        <v>6110</v>
      </c>
      <c r="M2033" t="s">
        <v>6111</v>
      </c>
      <c r="N2033">
        <v>4.8049999999999997</v>
      </c>
      <c r="O2033">
        <v>0</v>
      </c>
      <c r="P2033">
        <v>18</v>
      </c>
      <c r="Q2033">
        <v>0</v>
      </c>
      <c r="R2033">
        <v>0</v>
      </c>
      <c r="S2033">
        <v>0</v>
      </c>
      <c r="T2033">
        <v>7</v>
      </c>
      <c r="U2033">
        <v>0</v>
      </c>
      <c r="V2033">
        <v>0</v>
      </c>
      <c r="W2033">
        <v>0</v>
      </c>
      <c r="X2033">
        <v>27.689438576406442</v>
      </c>
      <c r="Y2033">
        <v>0</v>
      </c>
      <c r="Z2033">
        <v>0</v>
      </c>
      <c r="AA2033">
        <v>0</v>
      </c>
      <c r="AB2033">
        <v>75.005910097976169</v>
      </c>
      <c r="AC2033">
        <v>0</v>
      </c>
      <c r="AD2033">
        <v>0</v>
      </c>
      <c r="AE2033">
        <v>102.69534867438261</v>
      </c>
    </row>
    <row r="2034" spans="1:31" x14ac:dyDescent="0.25">
      <c r="A2034">
        <v>2230583</v>
      </c>
      <c r="B2034">
        <v>1</v>
      </c>
      <c r="C2034" t="s">
        <v>80</v>
      </c>
      <c r="D2034" t="s">
        <v>84</v>
      </c>
      <c r="E2034" t="s">
        <v>132</v>
      </c>
      <c r="F2034" t="s">
        <v>6112</v>
      </c>
      <c r="G2034" t="s">
        <v>191</v>
      </c>
      <c r="H2034" t="s">
        <v>135</v>
      </c>
      <c r="I2034" t="s">
        <v>136</v>
      </c>
      <c r="J2034" t="s">
        <v>137</v>
      </c>
      <c r="K2034" t="s">
        <v>138</v>
      </c>
      <c r="L2034" t="s">
        <v>6113</v>
      </c>
      <c r="M2034" t="s">
        <v>6114</v>
      </c>
      <c r="N2034">
        <v>2.7241666659999999</v>
      </c>
      <c r="O2034">
        <v>0</v>
      </c>
      <c r="P2034">
        <v>9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6.7424100088636019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6.7424100088636019</v>
      </c>
    </row>
    <row r="2035" spans="1:31" x14ac:dyDescent="0.25">
      <c r="A2035">
        <v>2230683</v>
      </c>
      <c r="B2035">
        <v>1</v>
      </c>
      <c r="C2035" t="s">
        <v>80</v>
      </c>
      <c r="D2035" t="s">
        <v>95</v>
      </c>
      <c r="E2035" t="s">
        <v>161</v>
      </c>
      <c r="F2035" t="s">
        <v>6115</v>
      </c>
      <c r="G2035" t="s">
        <v>174</v>
      </c>
      <c r="H2035" t="s">
        <v>163</v>
      </c>
      <c r="I2035" t="s">
        <v>136</v>
      </c>
      <c r="J2035" t="s">
        <v>137</v>
      </c>
      <c r="K2035" t="s">
        <v>138</v>
      </c>
      <c r="L2035" t="s">
        <v>6116</v>
      </c>
      <c r="M2035" t="s">
        <v>6117</v>
      </c>
      <c r="N2035">
        <v>0.79111111099999998</v>
      </c>
      <c r="O2035">
        <v>1</v>
      </c>
      <c r="P2035">
        <v>0</v>
      </c>
      <c r="Q2035">
        <v>2</v>
      </c>
      <c r="R2035">
        <v>1</v>
      </c>
      <c r="S2035">
        <v>19</v>
      </c>
      <c r="T2035">
        <v>0</v>
      </c>
      <c r="U2035">
        <v>2</v>
      </c>
      <c r="V2035">
        <v>0</v>
      </c>
      <c r="W2035">
        <v>1.4957311553902046</v>
      </c>
      <c r="X2035">
        <v>0</v>
      </c>
      <c r="Y2035">
        <v>9.5563131480923875</v>
      </c>
      <c r="Z2035">
        <v>1.3995877885080001E-2</v>
      </c>
      <c r="AA2035">
        <v>111.4013459840683</v>
      </c>
      <c r="AB2035">
        <v>0</v>
      </c>
      <c r="AC2035">
        <v>32.76307852546848</v>
      </c>
      <c r="AD2035">
        <v>0</v>
      </c>
      <c r="AE2035">
        <v>155.23046469090445</v>
      </c>
    </row>
    <row r="2036" spans="1:31" x14ac:dyDescent="0.25">
      <c r="A2036">
        <v>2230142</v>
      </c>
      <c r="B2036">
        <v>1</v>
      </c>
      <c r="C2036" t="s">
        <v>81</v>
      </c>
      <c r="D2036" t="s">
        <v>119</v>
      </c>
      <c r="E2036" t="s">
        <v>161</v>
      </c>
      <c r="F2036" t="s">
        <v>3697</v>
      </c>
      <c r="G2036" t="s">
        <v>174</v>
      </c>
      <c r="H2036" t="s">
        <v>163</v>
      </c>
      <c r="I2036" t="s">
        <v>136</v>
      </c>
      <c r="J2036" t="s">
        <v>137</v>
      </c>
      <c r="K2036" t="s">
        <v>138</v>
      </c>
      <c r="L2036" t="s">
        <v>6118</v>
      </c>
      <c r="M2036" t="s">
        <v>6119</v>
      </c>
      <c r="N2036">
        <v>1.7252777770000001</v>
      </c>
      <c r="O2036">
        <v>0</v>
      </c>
      <c r="P2036">
        <v>981</v>
      </c>
      <c r="Q2036">
        <v>66</v>
      </c>
      <c r="R2036">
        <v>57</v>
      </c>
      <c r="S2036">
        <v>4</v>
      </c>
      <c r="T2036">
        <v>70</v>
      </c>
      <c r="U2036">
        <v>0</v>
      </c>
      <c r="V2036">
        <v>2</v>
      </c>
      <c r="W2036">
        <v>0</v>
      </c>
      <c r="X2036">
        <v>233.9683147020981</v>
      </c>
      <c r="Y2036">
        <v>90.60209879275051</v>
      </c>
      <c r="Z2036">
        <v>53.246906298618406</v>
      </c>
      <c r="AA2036">
        <v>23.082322710476131</v>
      </c>
      <c r="AB2036">
        <v>71.78106368854435</v>
      </c>
      <c r="AC2036">
        <v>0</v>
      </c>
      <c r="AD2036">
        <v>28.27581276506336</v>
      </c>
      <c r="AE2036">
        <v>500.95651895755083</v>
      </c>
    </row>
    <row r="2037" spans="1:31" x14ac:dyDescent="0.25">
      <c r="A2037">
        <v>2230288</v>
      </c>
      <c r="B2037">
        <v>1</v>
      </c>
      <c r="C2037" t="s">
        <v>80</v>
      </c>
      <c r="D2037" t="s">
        <v>96</v>
      </c>
      <c r="E2037" t="s">
        <v>177</v>
      </c>
      <c r="F2037" t="s">
        <v>6120</v>
      </c>
      <c r="G2037" t="s">
        <v>179</v>
      </c>
      <c r="H2037" t="s">
        <v>135</v>
      </c>
      <c r="I2037" t="s">
        <v>136</v>
      </c>
      <c r="J2037" t="s">
        <v>137</v>
      </c>
      <c r="K2037" t="s">
        <v>138</v>
      </c>
      <c r="L2037" t="s">
        <v>6121</v>
      </c>
      <c r="M2037" t="s">
        <v>6122</v>
      </c>
      <c r="N2037">
        <v>8.068888888</v>
      </c>
      <c r="O2037">
        <v>0</v>
      </c>
      <c r="P2037">
        <v>111</v>
      </c>
      <c r="Q2037">
        <v>0</v>
      </c>
      <c r="R2037">
        <v>0</v>
      </c>
      <c r="S2037">
        <v>0</v>
      </c>
      <c r="T2037">
        <v>22</v>
      </c>
      <c r="U2037">
        <v>0</v>
      </c>
      <c r="V2037">
        <v>0</v>
      </c>
      <c r="W2037">
        <v>0</v>
      </c>
      <c r="X2037">
        <v>375.80933635863499</v>
      </c>
      <c r="Y2037">
        <v>0</v>
      </c>
      <c r="Z2037">
        <v>0</v>
      </c>
      <c r="AA2037">
        <v>0</v>
      </c>
      <c r="AB2037">
        <v>242.88700771057617</v>
      </c>
      <c r="AC2037">
        <v>0</v>
      </c>
      <c r="AD2037">
        <v>0</v>
      </c>
      <c r="AE2037">
        <v>618.69634406921114</v>
      </c>
    </row>
    <row r="2038" spans="1:31" x14ac:dyDescent="0.25">
      <c r="A2038">
        <v>2230002</v>
      </c>
      <c r="B2038">
        <v>1</v>
      </c>
      <c r="C2038" t="s">
        <v>80</v>
      </c>
      <c r="D2038" t="s">
        <v>96</v>
      </c>
      <c r="E2038" t="s">
        <v>194</v>
      </c>
      <c r="F2038" t="s">
        <v>3255</v>
      </c>
      <c r="G2038" t="s">
        <v>390</v>
      </c>
      <c r="H2038" t="s">
        <v>135</v>
      </c>
      <c r="I2038" t="s">
        <v>136</v>
      </c>
      <c r="J2038" t="s">
        <v>137</v>
      </c>
      <c r="K2038" t="s">
        <v>138</v>
      </c>
      <c r="L2038" t="s">
        <v>6123</v>
      </c>
      <c r="M2038" t="s">
        <v>6124</v>
      </c>
      <c r="N2038">
        <v>2.0738888879999999</v>
      </c>
      <c r="O2038">
        <v>0</v>
      </c>
      <c r="P2038">
        <v>2</v>
      </c>
      <c r="Q2038">
        <v>0</v>
      </c>
      <c r="R2038">
        <v>1</v>
      </c>
      <c r="S2038">
        <v>0</v>
      </c>
      <c r="T2038">
        <v>4</v>
      </c>
      <c r="U2038">
        <v>0</v>
      </c>
      <c r="V2038">
        <v>0</v>
      </c>
      <c r="W2038">
        <v>0</v>
      </c>
      <c r="X2038">
        <v>0.12263847127343003</v>
      </c>
      <c r="Y2038">
        <v>0</v>
      </c>
      <c r="Z2038">
        <v>7.9118583919870762</v>
      </c>
      <c r="AA2038">
        <v>0</v>
      </c>
      <c r="AB2038">
        <v>24.692505846909324</v>
      </c>
      <c r="AC2038">
        <v>0</v>
      </c>
      <c r="AD2038">
        <v>0</v>
      </c>
      <c r="AE2038">
        <v>32.727002710169828</v>
      </c>
    </row>
    <row r="2039" spans="1:31" x14ac:dyDescent="0.25">
      <c r="A2039">
        <v>2230334</v>
      </c>
      <c r="B2039">
        <v>1</v>
      </c>
      <c r="C2039" t="s">
        <v>80</v>
      </c>
      <c r="D2039" t="s">
        <v>96</v>
      </c>
      <c r="E2039" t="s">
        <v>273</v>
      </c>
      <c r="F2039" t="s">
        <v>6125</v>
      </c>
      <c r="G2039" t="s">
        <v>174</v>
      </c>
      <c r="H2039" t="s">
        <v>163</v>
      </c>
      <c r="I2039" t="s">
        <v>136</v>
      </c>
      <c r="J2039" t="s">
        <v>137</v>
      </c>
      <c r="K2039" t="s">
        <v>138</v>
      </c>
      <c r="L2039" t="s">
        <v>6126</v>
      </c>
      <c r="M2039" t="s">
        <v>6127</v>
      </c>
      <c r="N2039">
        <v>0.18666666600000001</v>
      </c>
      <c r="O2039">
        <v>3</v>
      </c>
      <c r="P2039">
        <v>4421</v>
      </c>
      <c r="Q2039">
        <v>6</v>
      </c>
      <c r="R2039">
        <v>14</v>
      </c>
      <c r="S2039">
        <v>23</v>
      </c>
      <c r="T2039">
        <v>400</v>
      </c>
      <c r="U2039">
        <v>0</v>
      </c>
      <c r="V2039">
        <v>0</v>
      </c>
      <c r="W2039">
        <v>1.4145110310956801</v>
      </c>
      <c r="X2039">
        <v>326.35923120033436</v>
      </c>
      <c r="Y2039">
        <v>1.6089224806771203</v>
      </c>
      <c r="Z2039">
        <v>0.83302636945024</v>
      </c>
      <c r="AA2039">
        <v>112.39733939798636</v>
      </c>
      <c r="AB2039">
        <v>91.396772714788412</v>
      </c>
      <c r="AC2039">
        <v>0</v>
      </c>
      <c r="AD2039">
        <v>0</v>
      </c>
      <c r="AE2039">
        <v>534.00980319433211</v>
      </c>
    </row>
    <row r="2040" spans="1:31" x14ac:dyDescent="0.25">
      <c r="A2040">
        <v>2230480</v>
      </c>
      <c r="B2040">
        <v>1</v>
      </c>
      <c r="C2040" t="s">
        <v>80</v>
      </c>
      <c r="D2040" t="s">
        <v>93</v>
      </c>
      <c r="E2040" t="s">
        <v>194</v>
      </c>
      <c r="F2040" t="s">
        <v>2213</v>
      </c>
      <c r="G2040" t="s">
        <v>179</v>
      </c>
      <c r="H2040" t="s">
        <v>135</v>
      </c>
      <c r="I2040" t="s">
        <v>136</v>
      </c>
      <c r="J2040" t="s">
        <v>137</v>
      </c>
      <c r="K2040" t="s">
        <v>138</v>
      </c>
      <c r="L2040" t="s">
        <v>6128</v>
      </c>
      <c r="M2040" t="s">
        <v>6129</v>
      </c>
      <c r="N2040">
        <v>1.4836111110000001</v>
      </c>
      <c r="O2040">
        <v>0</v>
      </c>
      <c r="P2040">
        <v>39</v>
      </c>
      <c r="Q2040">
        <v>0</v>
      </c>
      <c r="R2040">
        <v>0</v>
      </c>
      <c r="S2040">
        <v>0</v>
      </c>
      <c r="T2040">
        <v>8</v>
      </c>
      <c r="U2040">
        <v>0</v>
      </c>
      <c r="V2040">
        <v>0</v>
      </c>
      <c r="W2040">
        <v>0</v>
      </c>
      <c r="X2040">
        <v>14.794502560577966</v>
      </c>
      <c r="Y2040">
        <v>0</v>
      </c>
      <c r="Z2040">
        <v>0</v>
      </c>
      <c r="AA2040">
        <v>0</v>
      </c>
      <c r="AB2040">
        <v>6.0895065285614001</v>
      </c>
      <c r="AC2040">
        <v>0</v>
      </c>
      <c r="AD2040">
        <v>0</v>
      </c>
      <c r="AE2040">
        <v>20.884009089139365</v>
      </c>
    </row>
    <row r="2041" spans="1:31" x14ac:dyDescent="0.25">
      <c r="A2041">
        <v>2230148</v>
      </c>
      <c r="B2041">
        <v>1</v>
      </c>
      <c r="C2041" t="s">
        <v>80</v>
      </c>
      <c r="D2041" t="s">
        <v>82</v>
      </c>
      <c r="E2041" t="s">
        <v>132</v>
      </c>
      <c r="F2041" t="s">
        <v>3893</v>
      </c>
      <c r="G2041" t="s">
        <v>148</v>
      </c>
      <c r="H2041" t="s">
        <v>135</v>
      </c>
      <c r="I2041" t="s">
        <v>136</v>
      </c>
      <c r="J2041" t="s">
        <v>137</v>
      </c>
      <c r="K2041" t="s">
        <v>138</v>
      </c>
      <c r="L2041" t="s">
        <v>6130</v>
      </c>
      <c r="M2041" t="s">
        <v>6131</v>
      </c>
      <c r="N2041">
        <v>2.1558333329999999</v>
      </c>
      <c r="O2041">
        <v>0</v>
      </c>
      <c r="P2041">
        <v>1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1.4553360242106623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1.4553360242106623</v>
      </c>
    </row>
    <row r="2042" spans="1:31" x14ac:dyDescent="0.25">
      <c r="A2042">
        <v>2230125</v>
      </c>
      <c r="B2042">
        <v>1</v>
      </c>
      <c r="C2042" t="s">
        <v>80</v>
      </c>
      <c r="D2042" t="s">
        <v>90</v>
      </c>
      <c r="E2042" t="s">
        <v>132</v>
      </c>
      <c r="F2042" t="s">
        <v>6132</v>
      </c>
      <c r="G2042" t="s">
        <v>148</v>
      </c>
      <c r="H2042" t="s">
        <v>135</v>
      </c>
      <c r="I2042" t="s">
        <v>136</v>
      </c>
      <c r="J2042" t="s">
        <v>137</v>
      </c>
      <c r="K2042" t="s">
        <v>138</v>
      </c>
      <c r="L2042" t="s">
        <v>6133</v>
      </c>
      <c r="M2042" t="s">
        <v>6134</v>
      </c>
      <c r="N2042">
        <v>2.8430555549999998</v>
      </c>
      <c r="O2042">
        <v>0</v>
      </c>
      <c r="P2042">
        <v>1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4.7018019541546663E-2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4.7018019541546663E-2</v>
      </c>
    </row>
    <row r="2043" spans="1:31" x14ac:dyDescent="0.25">
      <c r="A2043">
        <v>2230102</v>
      </c>
      <c r="B2043">
        <v>1</v>
      </c>
      <c r="C2043" t="s">
        <v>80</v>
      </c>
      <c r="D2043" t="s">
        <v>84</v>
      </c>
      <c r="E2043" t="s">
        <v>177</v>
      </c>
      <c r="F2043" t="s">
        <v>3685</v>
      </c>
      <c r="G2043" t="s">
        <v>179</v>
      </c>
      <c r="H2043" t="s">
        <v>135</v>
      </c>
      <c r="I2043" t="s">
        <v>136</v>
      </c>
      <c r="J2043" t="s">
        <v>137</v>
      </c>
      <c r="K2043" t="s">
        <v>138</v>
      </c>
      <c r="L2043" t="s">
        <v>6135</v>
      </c>
      <c r="M2043" t="s">
        <v>6136</v>
      </c>
      <c r="N2043">
        <v>1.5838888879999999</v>
      </c>
      <c r="O2043">
        <v>0</v>
      </c>
      <c r="P2043">
        <v>138</v>
      </c>
      <c r="Q2043">
        <v>0</v>
      </c>
      <c r="R2043">
        <v>0</v>
      </c>
      <c r="S2043">
        <v>0</v>
      </c>
      <c r="T2043">
        <v>3</v>
      </c>
      <c r="U2043">
        <v>0</v>
      </c>
      <c r="V2043">
        <v>0</v>
      </c>
      <c r="W2043">
        <v>0</v>
      </c>
      <c r="X2043">
        <v>61.468940620796481</v>
      </c>
      <c r="Y2043">
        <v>0</v>
      </c>
      <c r="Z2043">
        <v>0</v>
      </c>
      <c r="AA2043">
        <v>0</v>
      </c>
      <c r="AB2043">
        <v>4.8327690552142268</v>
      </c>
      <c r="AC2043">
        <v>0</v>
      </c>
      <c r="AD2043">
        <v>0</v>
      </c>
      <c r="AE2043">
        <v>66.301709676010702</v>
      </c>
    </row>
    <row r="2044" spans="1:31" x14ac:dyDescent="0.25">
      <c r="A2044">
        <v>2230766</v>
      </c>
      <c r="B2044">
        <v>1</v>
      </c>
      <c r="C2044" t="s">
        <v>81</v>
      </c>
      <c r="D2044" t="s">
        <v>128</v>
      </c>
      <c r="E2044" t="s">
        <v>132</v>
      </c>
      <c r="F2044" t="s">
        <v>6137</v>
      </c>
      <c r="G2044" t="s">
        <v>191</v>
      </c>
      <c r="H2044" t="s">
        <v>135</v>
      </c>
      <c r="I2044" t="s">
        <v>136</v>
      </c>
      <c r="J2044" t="s">
        <v>137</v>
      </c>
      <c r="K2044" t="s">
        <v>138</v>
      </c>
      <c r="L2044" t="s">
        <v>6138</v>
      </c>
      <c r="M2044" t="s">
        <v>6139</v>
      </c>
      <c r="N2044">
        <v>2.7025000000000001</v>
      </c>
      <c r="O2044">
        <v>0</v>
      </c>
      <c r="P2044">
        <v>1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0.60104587834774004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0.60104587834774004</v>
      </c>
    </row>
    <row r="2045" spans="1:31" x14ac:dyDescent="0.25">
      <c r="A2045">
        <v>2230079</v>
      </c>
      <c r="B2045">
        <v>1</v>
      </c>
      <c r="C2045" t="s">
        <v>80</v>
      </c>
      <c r="D2045" t="s">
        <v>99</v>
      </c>
      <c r="E2045" t="s">
        <v>132</v>
      </c>
      <c r="F2045" t="s">
        <v>6140</v>
      </c>
      <c r="G2045" t="s">
        <v>148</v>
      </c>
      <c r="H2045" t="s">
        <v>135</v>
      </c>
      <c r="I2045" t="s">
        <v>136</v>
      </c>
      <c r="J2045" t="s">
        <v>137</v>
      </c>
      <c r="K2045" t="s">
        <v>138</v>
      </c>
      <c r="L2045" t="s">
        <v>6141</v>
      </c>
      <c r="M2045" t="s">
        <v>6142</v>
      </c>
      <c r="N2045">
        <v>1.221944444</v>
      </c>
      <c r="O2045">
        <v>0</v>
      </c>
      <c r="P2045">
        <v>1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0.39407546991820003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0.39407546991820003</v>
      </c>
    </row>
    <row r="2046" spans="1:31" x14ac:dyDescent="0.25">
      <c r="A2046">
        <v>2230497</v>
      </c>
      <c r="B2046">
        <v>1</v>
      </c>
      <c r="C2046" t="s">
        <v>80</v>
      </c>
      <c r="D2046" t="s">
        <v>107</v>
      </c>
      <c r="E2046" t="s">
        <v>273</v>
      </c>
      <c r="F2046" t="s">
        <v>6143</v>
      </c>
      <c r="G2046" t="s">
        <v>174</v>
      </c>
      <c r="H2046" t="s">
        <v>163</v>
      </c>
      <c r="I2046" t="s">
        <v>136</v>
      </c>
      <c r="J2046" t="s">
        <v>137</v>
      </c>
      <c r="K2046" t="s">
        <v>138</v>
      </c>
      <c r="L2046" t="s">
        <v>6144</v>
      </c>
      <c r="M2046" t="s">
        <v>6145</v>
      </c>
      <c r="N2046">
        <v>2.9194444439999998</v>
      </c>
      <c r="O2046">
        <v>0</v>
      </c>
      <c r="P2046">
        <v>1</v>
      </c>
      <c r="Q2046">
        <v>9</v>
      </c>
      <c r="R2046">
        <v>47</v>
      </c>
      <c r="S2046">
        <v>0</v>
      </c>
      <c r="T2046">
        <v>10</v>
      </c>
      <c r="U2046">
        <v>0</v>
      </c>
      <c r="V2046">
        <v>0</v>
      </c>
      <c r="W2046">
        <v>0</v>
      </c>
      <c r="X2046">
        <v>2.980832194273547</v>
      </c>
      <c r="Y2046">
        <v>141.46862723392019</v>
      </c>
      <c r="Z2046">
        <v>115.64252871031721</v>
      </c>
      <c r="AA2046">
        <v>0</v>
      </c>
      <c r="AB2046">
        <v>18.294124854441598</v>
      </c>
      <c r="AC2046">
        <v>0</v>
      </c>
      <c r="AD2046">
        <v>0</v>
      </c>
      <c r="AE2046">
        <v>278.38611299295252</v>
      </c>
    </row>
    <row r="2047" spans="1:31" x14ac:dyDescent="0.25">
      <c r="A2047">
        <v>2230271</v>
      </c>
      <c r="B2047">
        <v>1</v>
      </c>
      <c r="C2047" t="s">
        <v>80</v>
      </c>
      <c r="D2047" t="s">
        <v>102</v>
      </c>
      <c r="E2047" t="s">
        <v>132</v>
      </c>
      <c r="F2047" t="s">
        <v>6146</v>
      </c>
      <c r="G2047" t="s">
        <v>148</v>
      </c>
      <c r="H2047" t="s">
        <v>135</v>
      </c>
      <c r="I2047" t="s">
        <v>136</v>
      </c>
      <c r="J2047" t="s">
        <v>137</v>
      </c>
      <c r="K2047" t="s">
        <v>138</v>
      </c>
      <c r="L2047" t="s">
        <v>6147</v>
      </c>
      <c r="M2047" t="s">
        <v>6148</v>
      </c>
      <c r="N2047">
        <v>1.364166666</v>
      </c>
      <c r="O2047">
        <v>0</v>
      </c>
      <c r="P2047">
        <v>2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0.88307337601787128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0.88307337601787128</v>
      </c>
    </row>
    <row r="2048" spans="1:31" x14ac:dyDescent="0.25">
      <c r="A2048">
        <v>2230019</v>
      </c>
      <c r="B2048">
        <v>1</v>
      </c>
      <c r="C2048" t="s">
        <v>80</v>
      </c>
      <c r="D2048" t="s">
        <v>104</v>
      </c>
      <c r="E2048" t="s">
        <v>182</v>
      </c>
      <c r="F2048" t="s">
        <v>6149</v>
      </c>
      <c r="G2048" t="s">
        <v>1547</v>
      </c>
      <c r="H2048" t="s">
        <v>163</v>
      </c>
      <c r="I2048" t="s">
        <v>136</v>
      </c>
      <c r="J2048" t="s">
        <v>137</v>
      </c>
      <c r="K2048" t="s">
        <v>138</v>
      </c>
      <c r="L2048" t="s">
        <v>6150</v>
      </c>
      <c r="M2048" t="s">
        <v>6151</v>
      </c>
      <c r="N2048">
        <v>5.585</v>
      </c>
      <c r="O2048">
        <v>0</v>
      </c>
      <c r="P2048">
        <v>98</v>
      </c>
      <c r="Q2048">
        <v>0</v>
      </c>
      <c r="R2048">
        <v>0</v>
      </c>
      <c r="S2048">
        <v>0</v>
      </c>
      <c r="T2048">
        <v>8</v>
      </c>
      <c r="U2048">
        <v>0</v>
      </c>
      <c r="V2048">
        <v>0</v>
      </c>
      <c r="W2048">
        <v>0</v>
      </c>
      <c r="X2048">
        <v>236.50955287528365</v>
      </c>
      <c r="Y2048">
        <v>0</v>
      </c>
      <c r="Z2048">
        <v>0</v>
      </c>
      <c r="AA2048">
        <v>0</v>
      </c>
      <c r="AB2048">
        <v>79.185072280800341</v>
      </c>
      <c r="AC2048">
        <v>0</v>
      </c>
      <c r="AD2048">
        <v>0</v>
      </c>
      <c r="AE2048">
        <v>315.69462515608399</v>
      </c>
    </row>
    <row r="2049" spans="1:31" x14ac:dyDescent="0.25">
      <c r="A2049">
        <v>2230417</v>
      </c>
      <c r="B2049">
        <v>1</v>
      </c>
      <c r="C2049" t="s">
        <v>80</v>
      </c>
      <c r="D2049" t="s">
        <v>85</v>
      </c>
      <c r="E2049" t="s">
        <v>177</v>
      </c>
      <c r="F2049" t="s">
        <v>3836</v>
      </c>
      <c r="G2049" t="s">
        <v>215</v>
      </c>
      <c r="H2049" t="s">
        <v>135</v>
      </c>
      <c r="I2049" t="s">
        <v>136</v>
      </c>
      <c r="J2049" t="s">
        <v>137</v>
      </c>
      <c r="K2049" t="s">
        <v>138</v>
      </c>
      <c r="L2049" t="s">
        <v>6152</v>
      </c>
      <c r="M2049" t="s">
        <v>6153</v>
      </c>
      <c r="N2049">
        <v>1.425</v>
      </c>
      <c r="O2049">
        <v>0</v>
      </c>
      <c r="P2049">
        <v>42</v>
      </c>
      <c r="Q2049">
        <v>0</v>
      </c>
      <c r="R2049">
        <v>0</v>
      </c>
      <c r="S2049">
        <v>0</v>
      </c>
      <c r="T2049">
        <v>10</v>
      </c>
      <c r="U2049">
        <v>0</v>
      </c>
      <c r="V2049">
        <v>0</v>
      </c>
      <c r="W2049">
        <v>0</v>
      </c>
      <c r="X2049">
        <v>19.681972546017835</v>
      </c>
      <c r="Y2049">
        <v>0</v>
      </c>
      <c r="Z2049">
        <v>0</v>
      </c>
      <c r="AA2049">
        <v>0</v>
      </c>
      <c r="AB2049">
        <v>9.2602236728895839</v>
      </c>
      <c r="AC2049">
        <v>0</v>
      </c>
      <c r="AD2049">
        <v>0</v>
      </c>
      <c r="AE2049">
        <v>28.942196218907419</v>
      </c>
    </row>
    <row r="2050" spans="1:31" x14ac:dyDescent="0.25">
      <c r="A2050">
        <v>2230749</v>
      </c>
      <c r="B2050">
        <v>1</v>
      </c>
      <c r="C2050" t="s">
        <v>80</v>
      </c>
      <c r="D2050" t="s">
        <v>94</v>
      </c>
      <c r="E2050" t="s">
        <v>194</v>
      </c>
      <c r="F2050" t="s">
        <v>6154</v>
      </c>
      <c r="G2050" t="s">
        <v>179</v>
      </c>
      <c r="H2050" t="s">
        <v>135</v>
      </c>
      <c r="I2050" t="s">
        <v>136</v>
      </c>
      <c r="J2050" t="s">
        <v>137</v>
      </c>
      <c r="K2050" t="s">
        <v>138</v>
      </c>
      <c r="L2050" t="s">
        <v>6155</v>
      </c>
      <c r="M2050" t="s">
        <v>6156</v>
      </c>
      <c r="N2050">
        <v>4.2266666659999999</v>
      </c>
      <c r="O2050">
        <v>0</v>
      </c>
      <c r="P2050">
        <v>1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0.35741254456249999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0.35741254456249999</v>
      </c>
    </row>
    <row r="2051" spans="1:31" x14ac:dyDescent="0.25">
      <c r="A2051">
        <v>2230082</v>
      </c>
      <c r="B2051">
        <v>1</v>
      </c>
      <c r="C2051" t="s">
        <v>80</v>
      </c>
      <c r="D2051" t="s">
        <v>82</v>
      </c>
      <c r="E2051" t="s">
        <v>132</v>
      </c>
      <c r="F2051" t="s">
        <v>6157</v>
      </c>
      <c r="G2051" t="s">
        <v>148</v>
      </c>
      <c r="H2051" t="s">
        <v>135</v>
      </c>
      <c r="I2051" t="s">
        <v>136</v>
      </c>
      <c r="J2051" t="s">
        <v>137</v>
      </c>
      <c r="K2051" t="s">
        <v>138</v>
      </c>
      <c r="L2051" t="s">
        <v>6158</v>
      </c>
      <c r="M2051" t="s">
        <v>6159</v>
      </c>
      <c r="N2051">
        <v>9.7144444439999997</v>
      </c>
      <c r="O2051">
        <v>0</v>
      </c>
      <c r="P2051">
        <v>1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4.984049641385889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4.984049641385889</v>
      </c>
    </row>
    <row r="2052" spans="1:31" x14ac:dyDescent="0.25">
      <c r="A2052">
        <v>2230251</v>
      </c>
      <c r="B2052">
        <v>1</v>
      </c>
      <c r="C2052" t="s">
        <v>80</v>
      </c>
      <c r="D2052" t="s">
        <v>92</v>
      </c>
      <c r="E2052" t="s">
        <v>132</v>
      </c>
      <c r="F2052" t="s">
        <v>6160</v>
      </c>
      <c r="G2052" t="s">
        <v>148</v>
      </c>
      <c r="H2052" t="s">
        <v>135</v>
      </c>
      <c r="I2052" t="s">
        <v>136</v>
      </c>
      <c r="J2052" t="s">
        <v>137</v>
      </c>
      <c r="K2052" t="s">
        <v>138</v>
      </c>
      <c r="L2052" t="s">
        <v>6161</v>
      </c>
      <c r="M2052" t="s">
        <v>6162</v>
      </c>
      <c r="N2052">
        <v>5.2019444439999996</v>
      </c>
      <c r="O2052">
        <v>0</v>
      </c>
      <c r="P2052">
        <v>1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0.30166210197461341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0.30166210197461341</v>
      </c>
    </row>
    <row r="2053" spans="1:31" x14ac:dyDescent="0.25">
      <c r="A2053">
        <v>2230294</v>
      </c>
      <c r="B2053">
        <v>1</v>
      </c>
      <c r="C2053" t="s">
        <v>80</v>
      </c>
      <c r="D2053" t="s">
        <v>108</v>
      </c>
      <c r="E2053" t="s">
        <v>194</v>
      </c>
      <c r="F2053" t="s">
        <v>6163</v>
      </c>
      <c r="G2053" t="s">
        <v>179</v>
      </c>
      <c r="H2053" t="s">
        <v>135</v>
      </c>
      <c r="I2053" t="s">
        <v>136</v>
      </c>
      <c r="J2053" t="s">
        <v>137</v>
      </c>
      <c r="K2053" t="s">
        <v>138</v>
      </c>
      <c r="L2053" t="s">
        <v>6164</v>
      </c>
      <c r="M2053" t="s">
        <v>6165</v>
      </c>
      <c r="N2053">
        <v>4.8386111109999996</v>
      </c>
      <c r="O2053">
        <v>0</v>
      </c>
      <c r="P2053">
        <v>15</v>
      </c>
      <c r="Q2053">
        <v>0</v>
      </c>
      <c r="R2053">
        <v>3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11.393493579081118</v>
      </c>
      <c r="Y2053">
        <v>0</v>
      </c>
      <c r="Z2053">
        <v>1.9994961144672192</v>
      </c>
      <c r="AA2053">
        <v>0</v>
      </c>
      <c r="AB2053">
        <v>0</v>
      </c>
      <c r="AC2053">
        <v>0</v>
      </c>
      <c r="AD2053">
        <v>0</v>
      </c>
      <c r="AE2053">
        <v>13.392989693548337</v>
      </c>
    </row>
    <row r="2054" spans="1:31" x14ac:dyDescent="0.25">
      <c r="A2054">
        <v>2230866</v>
      </c>
      <c r="B2054">
        <v>1</v>
      </c>
      <c r="C2054" t="s">
        <v>80</v>
      </c>
      <c r="D2054" t="s">
        <v>84</v>
      </c>
      <c r="E2054" t="s">
        <v>194</v>
      </c>
      <c r="F2054" t="s">
        <v>6166</v>
      </c>
      <c r="G2054" t="s">
        <v>179</v>
      </c>
      <c r="H2054" t="s">
        <v>135</v>
      </c>
      <c r="I2054" t="s">
        <v>136</v>
      </c>
      <c r="J2054" t="s">
        <v>137</v>
      </c>
      <c r="K2054" t="s">
        <v>138</v>
      </c>
      <c r="L2054" t="s">
        <v>6167</v>
      </c>
      <c r="M2054" t="s">
        <v>6168</v>
      </c>
      <c r="N2054">
        <v>9.2774999999999999</v>
      </c>
      <c r="O2054">
        <v>0</v>
      </c>
      <c r="P2054">
        <v>206</v>
      </c>
      <c r="Q2054">
        <v>0</v>
      </c>
      <c r="R2054">
        <v>0</v>
      </c>
      <c r="S2054">
        <v>0</v>
      </c>
      <c r="T2054">
        <v>1</v>
      </c>
      <c r="U2054">
        <v>0</v>
      </c>
      <c r="V2054">
        <v>0</v>
      </c>
      <c r="W2054">
        <v>0</v>
      </c>
      <c r="X2054">
        <v>513.22874416554157</v>
      </c>
      <c r="Y2054">
        <v>0</v>
      </c>
      <c r="Z2054">
        <v>0</v>
      </c>
      <c r="AA2054">
        <v>0</v>
      </c>
      <c r="AB2054">
        <v>13.736691525840914</v>
      </c>
      <c r="AC2054">
        <v>0</v>
      </c>
      <c r="AD2054">
        <v>0</v>
      </c>
      <c r="AE2054">
        <v>526.96543569138248</v>
      </c>
    </row>
    <row r="2055" spans="1:31" x14ac:dyDescent="0.25">
      <c r="A2055">
        <v>2230843</v>
      </c>
      <c r="B2055">
        <v>1</v>
      </c>
      <c r="C2055" t="s">
        <v>80</v>
      </c>
      <c r="D2055" t="s">
        <v>100</v>
      </c>
      <c r="E2055" t="s">
        <v>161</v>
      </c>
      <c r="F2055" t="s">
        <v>6169</v>
      </c>
      <c r="G2055" t="s">
        <v>174</v>
      </c>
      <c r="H2055" t="s">
        <v>163</v>
      </c>
      <c r="I2055" t="s">
        <v>136</v>
      </c>
      <c r="J2055" t="s">
        <v>137</v>
      </c>
      <c r="K2055" t="s">
        <v>138</v>
      </c>
      <c r="L2055" t="s">
        <v>6170</v>
      </c>
      <c r="M2055" t="s">
        <v>6171</v>
      </c>
      <c r="N2055">
        <v>3.216388888</v>
      </c>
      <c r="O2055">
        <v>2</v>
      </c>
      <c r="P2055">
        <v>437</v>
      </c>
      <c r="Q2055">
        <v>10</v>
      </c>
      <c r="R2055">
        <v>102</v>
      </c>
      <c r="S2055">
        <v>4</v>
      </c>
      <c r="T2055">
        <v>70</v>
      </c>
      <c r="U2055">
        <v>0</v>
      </c>
      <c r="V2055">
        <v>0</v>
      </c>
      <c r="W2055">
        <v>2.1406865417649836</v>
      </c>
      <c r="X2055">
        <v>274.1506890640901</v>
      </c>
      <c r="Y2055">
        <v>13.814607717739385</v>
      </c>
      <c r="Z2055">
        <v>73.395709745754289</v>
      </c>
      <c r="AA2055">
        <v>418.12350532516922</v>
      </c>
      <c r="AB2055">
        <v>65.14741273085248</v>
      </c>
      <c r="AC2055">
        <v>0</v>
      </c>
      <c r="AD2055">
        <v>0</v>
      </c>
      <c r="AE2055">
        <v>846.77261112537042</v>
      </c>
    </row>
    <row r="2056" spans="1:31" x14ac:dyDescent="0.25">
      <c r="A2056">
        <v>2231507</v>
      </c>
      <c r="B2056">
        <v>1</v>
      </c>
      <c r="C2056" t="s">
        <v>80</v>
      </c>
      <c r="D2056" t="s">
        <v>95</v>
      </c>
      <c r="E2056" t="s">
        <v>273</v>
      </c>
      <c r="F2056" t="s">
        <v>2481</v>
      </c>
      <c r="G2056" t="s">
        <v>174</v>
      </c>
      <c r="H2056" t="s">
        <v>163</v>
      </c>
      <c r="I2056" t="s">
        <v>136</v>
      </c>
      <c r="J2056" t="s">
        <v>137</v>
      </c>
      <c r="K2056" t="s">
        <v>138</v>
      </c>
      <c r="L2056" t="s">
        <v>6172</v>
      </c>
      <c r="M2056" t="s">
        <v>6173</v>
      </c>
      <c r="N2056">
        <v>0.15666666600000001</v>
      </c>
      <c r="O2056">
        <v>6</v>
      </c>
      <c r="P2056">
        <v>2141</v>
      </c>
      <c r="Q2056">
        <v>27</v>
      </c>
      <c r="R2056">
        <v>21</v>
      </c>
      <c r="S2056">
        <v>23</v>
      </c>
      <c r="T2056">
        <v>131</v>
      </c>
      <c r="U2056">
        <v>1</v>
      </c>
      <c r="V2056">
        <v>0</v>
      </c>
      <c r="W2056">
        <v>0.92979533983042018</v>
      </c>
      <c r="X2056">
        <v>86.291630420695554</v>
      </c>
      <c r="Y2056">
        <v>12.763983235598527</v>
      </c>
      <c r="Z2056">
        <v>0.90774548824217338</v>
      </c>
      <c r="AA2056">
        <v>30.351296090186004</v>
      </c>
      <c r="AB2056">
        <v>20.156824522858663</v>
      </c>
      <c r="AC2056">
        <v>0.4917739879173334</v>
      </c>
      <c r="AD2056">
        <v>0</v>
      </c>
      <c r="AE2056">
        <v>151.89304908532867</v>
      </c>
    </row>
    <row r="2057" spans="1:31" x14ac:dyDescent="0.25">
      <c r="A2057">
        <v>2230780</v>
      </c>
      <c r="B2057">
        <v>1</v>
      </c>
      <c r="C2057" t="s">
        <v>80</v>
      </c>
      <c r="D2057" t="s">
        <v>94</v>
      </c>
      <c r="E2057" t="s">
        <v>273</v>
      </c>
      <c r="F2057" t="s">
        <v>6174</v>
      </c>
      <c r="G2057" t="s">
        <v>174</v>
      </c>
      <c r="H2057" t="s">
        <v>163</v>
      </c>
      <c r="I2057" t="s">
        <v>136</v>
      </c>
      <c r="J2057" t="s">
        <v>137</v>
      </c>
      <c r="K2057" t="s">
        <v>138</v>
      </c>
      <c r="L2057" t="s">
        <v>6175</v>
      </c>
      <c r="M2057" t="s">
        <v>6176</v>
      </c>
      <c r="N2057">
        <v>0.19166666600000001</v>
      </c>
      <c r="O2057">
        <v>0</v>
      </c>
      <c r="P2057">
        <v>684</v>
      </c>
      <c r="Q2057">
        <v>36</v>
      </c>
      <c r="R2057">
        <v>79</v>
      </c>
      <c r="S2057">
        <v>15</v>
      </c>
      <c r="T2057">
        <v>84</v>
      </c>
      <c r="U2057">
        <v>3</v>
      </c>
      <c r="V2057">
        <v>0</v>
      </c>
      <c r="W2057">
        <v>0</v>
      </c>
      <c r="X2057">
        <v>29.6305554132203</v>
      </c>
      <c r="Y2057">
        <v>4.1460614913314355</v>
      </c>
      <c r="Z2057">
        <v>6.9861550821632656</v>
      </c>
      <c r="AA2057">
        <v>21.206916261118465</v>
      </c>
      <c r="AB2057">
        <v>8.4037692381416527</v>
      </c>
      <c r="AC2057">
        <v>87.833317235706673</v>
      </c>
      <c r="AD2057">
        <v>0</v>
      </c>
      <c r="AE2057">
        <v>158.2067747216818</v>
      </c>
    </row>
    <row r="2058" spans="1:31" x14ac:dyDescent="0.25">
      <c r="A2058">
        <v>2231135</v>
      </c>
      <c r="B2058">
        <v>1</v>
      </c>
      <c r="C2058" t="s">
        <v>81</v>
      </c>
      <c r="D2058" t="s">
        <v>113</v>
      </c>
      <c r="E2058" t="s">
        <v>141</v>
      </c>
      <c r="F2058" t="s">
        <v>6177</v>
      </c>
      <c r="G2058" t="s">
        <v>187</v>
      </c>
      <c r="H2058" t="s">
        <v>135</v>
      </c>
      <c r="I2058" t="s">
        <v>136</v>
      </c>
      <c r="J2058" t="s">
        <v>137</v>
      </c>
      <c r="K2058" t="s">
        <v>138</v>
      </c>
      <c r="L2058" t="s">
        <v>6178</v>
      </c>
      <c r="M2058" t="s">
        <v>6179</v>
      </c>
      <c r="N2058">
        <v>1.3488888880000001</v>
      </c>
      <c r="O2058">
        <v>0</v>
      </c>
      <c r="P2058">
        <v>22</v>
      </c>
      <c r="Q2058">
        <v>0</v>
      </c>
      <c r="R2058">
        <v>8</v>
      </c>
      <c r="S2058">
        <v>0</v>
      </c>
      <c r="T2058">
        <v>9</v>
      </c>
      <c r="U2058">
        <v>0</v>
      </c>
      <c r="V2058">
        <v>0</v>
      </c>
      <c r="W2058">
        <v>0</v>
      </c>
      <c r="X2058">
        <v>4.3735272268559449</v>
      </c>
      <c r="Y2058">
        <v>0</v>
      </c>
      <c r="Z2058">
        <v>9.7456541751994141</v>
      </c>
      <c r="AA2058">
        <v>0</v>
      </c>
      <c r="AB2058">
        <v>49.553625948692421</v>
      </c>
      <c r="AC2058">
        <v>0</v>
      </c>
      <c r="AD2058">
        <v>0</v>
      </c>
      <c r="AE2058">
        <v>63.672807350747782</v>
      </c>
    </row>
    <row r="2059" spans="1:31" x14ac:dyDescent="0.25">
      <c r="A2059">
        <v>2230886</v>
      </c>
      <c r="B2059">
        <v>1</v>
      </c>
      <c r="C2059" t="s">
        <v>81</v>
      </c>
      <c r="D2059" t="s">
        <v>113</v>
      </c>
      <c r="E2059" t="s">
        <v>161</v>
      </c>
      <c r="F2059" t="s">
        <v>6180</v>
      </c>
      <c r="G2059" t="s">
        <v>174</v>
      </c>
      <c r="H2059" t="s">
        <v>163</v>
      </c>
      <c r="I2059" t="s">
        <v>261</v>
      </c>
      <c r="J2059" t="s">
        <v>137</v>
      </c>
      <c r="K2059" t="s">
        <v>138</v>
      </c>
      <c r="L2059" t="s">
        <v>6181</v>
      </c>
      <c r="M2059" t="s">
        <v>6182</v>
      </c>
      <c r="N2059">
        <v>1.1111111E-2</v>
      </c>
      <c r="O2059">
        <v>0</v>
      </c>
      <c r="P2059">
        <v>592</v>
      </c>
      <c r="Q2059">
        <v>17</v>
      </c>
      <c r="R2059">
        <v>72</v>
      </c>
      <c r="S2059">
        <v>1</v>
      </c>
      <c r="T2059">
        <v>37</v>
      </c>
      <c r="U2059">
        <v>0</v>
      </c>
      <c r="V2059">
        <v>0</v>
      </c>
      <c r="W2059">
        <v>0</v>
      </c>
      <c r="X2059">
        <v>0.81210020033544483</v>
      </c>
      <c r="Y2059">
        <v>7.5761952722311121E-2</v>
      </c>
      <c r="Z2059">
        <v>0.16931322776871108</v>
      </c>
      <c r="AA2059">
        <v>0</v>
      </c>
      <c r="AB2059">
        <v>0.15583894018657779</v>
      </c>
      <c r="AC2059">
        <v>0</v>
      </c>
      <c r="AD2059">
        <v>0</v>
      </c>
      <c r="AE2059">
        <v>1.2130143210130448</v>
      </c>
    </row>
    <row r="2060" spans="1:31" x14ac:dyDescent="0.25">
      <c r="A2060">
        <v>2231762</v>
      </c>
      <c r="B2060">
        <v>1</v>
      </c>
      <c r="C2060" t="s">
        <v>80</v>
      </c>
      <c r="D2060" t="s">
        <v>98</v>
      </c>
      <c r="E2060" t="s">
        <v>194</v>
      </c>
      <c r="F2060" t="s">
        <v>6183</v>
      </c>
      <c r="G2060" t="s">
        <v>179</v>
      </c>
      <c r="H2060" t="s">
        <v>135</v>
      </c>
      <c r="I2060" t="s">
        <v>136</v>
      </c>
      <c r="J2060" t="s">
        <v>137</v>
      </c>
      <c r="K2060" t="s">
        <v>138</v>
      </c>
      <c r="L2060" t="s">
        <v>6184</v>
      </c>
      <c r="M2060" t="s">
        <v>6185</v>
      </c>
      <c r="N2060">
        <v>0.86694444400000004</v>
      </c>
      <c r="O2060">
        <v>0</v>
      </c>
      <c r="P2060">
        <v>85</v>
      </c>
      <c r="Q2060">
        <v>0</v>
      </c>
      <c r="R2060">
        <v>2</v>
      </c>
      <c r="S2060">
        <v>0</v>
      </c>
      <c r="T2060">
        <v>16</v>
      </c>
      <c r="U2060">
        <v>0</v>
      </c>
      <c r="V2060">
        <v>0</v>
      </c>
      <c r="W2060">
        <v>0</v>
      </c>
      <c r="X2060">
        <v>19.849831690471557</v>
      </c>
      <c r="Y2060">
        <v>0</v>
      </c>
      <c r="Z2060">
        <v>9.9630144919689995E-2</v>
      </c>
      <c r="AA2060">
        <v>0</v>
      </c>
      <c r="AB2060">
        <v>3.9376176437171497</v>
      </c>
      <c r="AC2060">
        <v>0</v>
      </c>
      <c r="AD2060">
        <v>0</v>
      </c>
      <c r="AE2060">
        <v>23.887079479108397</v>
      </c>
    </row>
    <row r="2061" spans="1:31" x14ac:dyDescent="0.25">
      <c r="A2061">
        <v>2231570</v>
      </c>
      <c r="B2061">
        <v>1</v>
      </c>
      <c r="C2061" t="s">
        <v>81</v>
      </c>
      <c r="D2061" t="s">
        <v>119</v>
      </c>
      <c r="E2061" t="s">
        <v>273</v>
      </c>
      <c r="F2061" t="s">
        <v>6186</v>
      </c>
      <c r="G2061" t="s">
        <v>174</v>
      </c>
      <c r="H2061" t="s">
        <v>163</v>
      </c>
      <c r="I2061" t="s">
        <v>136</v>
      </c>
      <c r="J2061" t="s">
        <v>137</v>
      </c>
      <c r="K2061" t="s">
        <v>138</v>
      </c>
      <c r="L2061" t="s">
        <v>6187</v>
      </c>
      <c r="M2061" t="s">
        <v>6188</v>
      </c>
      <c r="N2061">
        <v>9.9722221999999999E-2</v>
      </c>
      <c r="O2061">
        <v>3</v>
      </c>
      <c r="P2061">
        <v>2630</v>
      </c>
      <c r="Q2061">
        <v>29</v>
      </c>
      <c r="R2061">
        <v>524</v>
      </c>
      <c r="S2061">
        <v>17</v>
      </c>
      <c r="T2061">
        <v>270</v>
      </c>
      <c r="U2061">
        <v>0</v>
      </c>
      <c r="V2061">
        <v>3</v>
      </c>
      <c r="W2061">
        <v>6.2875425858797795E-2</v>
      </c>
      <c r="X2061">
        <v>27.662255968328385</v>
      </c>
      <c r="Y2061">
        <v>1.2473826932183203</v>
      </c>
      <c r="Z2061">
        <v>7.5884763156373927</v>
      </c>
      <c r="AA2061">
        <v>6.8769213559849716</v>
      </c>
      <c r="AB2061">
        <v>14.500052784137731</v>
      </c>
      <c r="AC2061">
        <v>0</v>
      </c>
      <c r="AD2061">
        <v>0.73777699654274009</v>
      </c>
      <c r="AE2061">
        <v>58.675741539708334</v>
      </c>
    </row>
    <row r="2062" spans="1:31" x14ac:dyDescent="0.25">
      <c r="A2062">
        <v>2231470</v>
      </c>
      <c r="B2062">
        <v>1</v>
      </c>
      <c r="C2062" t="s">
        <v>80</v>
      </c>
      <c r="D2062" t="s">
        <v>96</v>
      </c>
      <c r="E2062" t="s">
        <v>177</v>
      </c>
      <c r="F2062" t="s">
        <v>3014</v>
      </c>
      <c r="G2062" t="s">
        <v>179</v>
      </c>
      <c r="H2062" t="s">
        <v>135</v>
      </c>
      <c r="I2062" t="s">
        <v>136</v>
      </c>
      <c r="J2062" t="s">
        <v>137</v>
      </c>
      <c r="K2062" t="s">
        <v>138</v>
      </c>
      <c r="L2062" t="s">
        <v>6189</v>
      </c>
      <c r="M2062" t="s">
        <v>6190</v>
      </c>
      <c r="N2062">
        <v>1.399444444</v>
      </c>
      <c r="O2062">
        <v>0</v>
      </c>
      <c r="P2062">
        <v>14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9.1789989557264473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9.1789989557264473</v>
      </c>
    </row>
    <row r="2063" spans="1:31" x14ac:dyDescent="0.25">
      <c r="A2063">
        <v>2230929</v>
      </c>
      <c r="B2063">
        <v>1</v>
      </c>
      <c r="C2063" t="s">
        <v>80</v>
      </c>
      <c r="D2063" t="s">
        <v>103</v>
      </c>
      <c r="E2063" t="s">
        <v>161</v>
      </c>
      <c r="F2063" t="s">
        <v>6191</v>
      </c>
      <c r="G2063" t="s">
        <v>174</v>
      </c>
      <c r="H2063" t="s">
        <v>163</v>
      </c>
      <c r="I2063" t="s">
        <v>136</v>
      </c>
      <c r="J2063" t="s">
        <v>137</v>
      </c>
      <c r="K2063" t="s">
        <v>138</v>
      </c>
      <c r="L2063" t="s">
        <v>6192</v>
      </c>
      <c r="M2063" t="s">
        <v>6193</v>
      </c>
      <c r="N2063">
        <v>1.0338888879999999</v>
      </c>
      <c r="O2063">
        <v>0</v>
      </c>
      <c r="P2063">
        <v>0</v>
      </c>
      <c r="Q2063">
        <v>0</v>
      </c>
      <c r="R2063">
        <v>0</v>
      </c>
      <c r="S2063">
        <v>10</v>
      </c>
      <c r="T2063">
        <v>2</v>
      </c>
      <c r="U2063">
        <v>19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69.65491985736216</v>
      </c>
      <c r="AB2063">
        <v>0</v>
      </c>
      <c r="AC2063">
        <v>1207.8713205931324</v>
      </c>
      <c r="AD2063">
        <v>0</v>
      </c>
      <c r="AE2063">
        <v>1277.5262404504945</v>
      </c>
    </row>
    <row r="2064" spans="1:31" x14ac:dyDescent="0.25">
      <c r="A2064">
        <v>2231688</v>
      </c>
      <c r="B2064">
        <v>1</v>
      </c>
      <c r="C2064" t="s">
        <v>81</v>
      </c>
      <c r="D2064" t="s">
        <v>113</v>
      </c>
      <c r="E2064" t="s">
        <v>161</v>
      </c>
      <c r="F2064" t="s">
        <v>1281</v>
      </c>
      <c r="G2064" t="s">
        <v>174</v>
      </c>
      <c r="H2064" t="s">
        <v>163</v>
      </c>
      <c r="I2064" t="s">
        <v>261</v>
      </c>
      <c r="J2064" t="s">
        <v>137</v>
      </c>
      <c r="K2064" t="s">
        <v>138</v>
      </c>
      <c r="L2064" t="s">
        <v>6194</v>
      </c>
      <c r="M2064" t="s">
        <v>6195</v>
      </c>
      <c r="N2064">
        <v>1.1111111E-2</v>
      </c>
      <c r="O2064">
        <v>0</v>
      </c>
      <c r="P2064">
        <v>619</v>
      </c>
      <c r="Q2064">
        <v>50</v>
      </c>
      <c r="R2064">
        <v>263</v>
      </c>
      <c r="S2064">
        <v>10</v>
      </c>
      <c r="T2064">
        <v>39</v>
      </c>
      <c r="U2064">
        <v>1</v>
      </c>
      <c r="V2064">
        <v>0</v>
      </c>
      <c r="W2064">
        <v>0</v>
      </c>
      <c r="X2064">
        <v>1.4648489890821101</v>
      </c>
      <c r="Y2064">
        <v>0.53445318010284448</v>
      </c>
      <c r="Z2064">
        <v>2.0197123749747128</v>
      </c>
      <c r="AA2064">
        <v>2.0542650771926669</v>
      </c>
      <c r="AB2064">
        <v>0.28781021786288891</v>
      </c>
      <c r="AC2064">
        <v>0.47475454253577776</v>
      </c>
      <c r="AD2064">
        <v>0</v>
      </c>
      <c r="AE2064">
        <v>6.8358443817510013</v>
      </c>
    </row>
    <row r="2065" spans="1:31" x14ac:dyDescent="0.25">
      <c r="A2065">
        <v>2231473</v>
      </c>
      <c r="B2065">
        <v>1</v>
      </c>
      <c r="C2065" t="s">
        <v>80</v>
      </c>
      <c r="D2065" t="s">
        <v>96</v>
      </c>
      <c r="E2065" t="s">
        <v>141</v>
      </c>
      <c r="F2065" t="s">
        <v>1915</v>
      </c>
      <c r="G2065" t="s">
        <v>179</v>
      </c>
      <c r="H2065" t="s">
        <v>135</v>
      </c>
      <c r="I2065" t="s">
        <v>136</v>
      </c>
      <c r="J2065" t="s">
        <v>137</v>
      </c>
      <c r="K2065" t="s">
        <v>138</v>
      </c>
      <c r="L2065" t="s">
        <v>6196</v>
      </c>
      <c r="M2065" t="s">
        <v>6197</v>
      </c>
      <c r="N2065">
        <v>7.3902777769999997</v>
      </c>
      <c r="O2065">
        <v>0</v>
      </c>
      <c r="P2065">
        <v>460</v>
      </c>
      <c r="Q2065">
        <v>0</v>
      </c>
      <c r="R2065">
        <v>18</v>
      </c>
      <c r="S2065">
        <v>0</v>
      </c>
      <c r="T2065">
        <v>87</v>
      </c>
      <c r="U2065">
        <v>0</v>
      </c>
      <c r="V2065">
        <v>0</v>
      </c>
      <c r="W2065">
        <v>0</v>
      </c>
      <c r="X2065">
        <v>3012.1409476406266</v>
      </c>
      <c r="Y2065">
        <v>0</v>
      </c>
      <c r="Z2065">
        <v>128.39920030803515</v>
      </c>
      <c r="AA2065">
        <v>0</v>
      </c>
      <c r="AB2065">
        <v>1102.7441623425846</v>
      </c>
      <c r="AC2065">
        <v>0</v>
      </c>
      <c r="AD2065">
        <v>0</v>
      </c>
      <c r="AE2065">
        <v>4243.2843102912466</v>
      </c>
    </row>
    <row r="2066" spans="1:31" x14ac:dyDescent="0.25">
      <c r="A2066">
        <v>2230809</v>
      </c>
      <c r="B2066">
        <v>1</v>
      </c>
      <c r="C2066" t="s">
        <v>81</v>
      </c>
      <c r="D2066" t="s">
        <v>118</v>
      </c>
      <c r="E2066" t="s">
        <v>194</v>
      </c>
      <c r="F2066" t="s">
        <v>6198</v>
      </c>
      <c r="G2066" t="s">
        <v>472</v>
      </c>
      <c r="H2066" t="s">
        <v>135</v>
      </c>
      <c r="I2066" t="s">
        <v>136</v>
      </c>
      <c r="J2066" t="s">
        <v>137</v>
      </c>
      <c r="K2066" t="s">
        <v>138</v>
      </c>
      <c r="L2066" t="s">
        <v>6199</v>
      </c>
      <c r="M2066" t="s">
        <v>6200</v>
      </c>
      <c r="N2066">
        <v>2.0575000000000001</v>
      </c>
      <c r="O2066">
        <v>0</v>
      </c>
      <c r="P2066">
        <v>128</v>
      </c>
      <c r="Q2066">
        <v>0</v>
      </c>
      <c r="R2066">
        <v>0</v>
      </c>
      <c r="S2066">
        <v>0</v>
      </c>
      <c r="T2066">
        <v>2</v>
      </c>
      <c r="U2066">
        <v>0</v>
      </c>
      <c r="V2066">
        <v>0</v>
      </c>
      <c r="W2066">
        <v>0</v>
      </c>
      <c r="X2066">
        <v>58.224429585559356</v>
      </c>
      <c r="Y2066">
        <v>0</v>
      </c>
      <c r="Z2066">
        <v>0</v>
      </c>
      <c r="AA2066">
        <v>0</v>
      </c>
      <c r="AB2066">
        <v>1.9013175233443773</v>
      </c>
      <c r="AC2066">
        <v>0</v>
      </c>
      <c r="AD2066">
        <v>0</v>
      </c>
      <c r="AE2066">
        <v>60.125747108903731</v>
      </c>
    </row>
    <row r="2067" spans="1:31" x14ac:dyDescent="0.25">
      <c r="A2067">
        <v>2231141</v>
      </c>
      <c r="B2067">
        <v>1</v>
      </c>
      <c r="C2067" t="s">
        <v>80</v>
      </c>
      <c r="D2067" t="s">
        <v>96</v>
      </c>
      <c r="E2067" t="s">
        <v>132</v>
      </c>
      <c r="F2067" t="s">
        <v>6201</v>
      </c>
      <c r="G2067" t="s">
        <v>170</v>
      </c>
      <c r="H2067" t="s">
        <v>135</v>
      </c>
      <c r="I2067" t="s">
        <v>136</v>
      </c>
      <c r="J2067" t="s">
        <v>137</v>
      </c>
      <c r="K2067" t="s">
        <v>138</v>
      </c>
      <c r="L2067" t="s">
        <v>6202</v>
      </c>
      <c r="M2067" t="s">
        <v>6203</v>
      </c>
      <c r="N2067">
        <v>10.9025</v>
      </c>
      <c r="O2067">
        <v>0</v>
      </c>
      <c r="P2067">
        <v>0</v>
      </c>
      <c r="Q2067">
        <v>0</v>
      </c>
      <c r="R2067">
        <v>0</v>
      </c>
      <c r="S2067">
        <v>0</v>
      </c>
      <c r="T2067">
        <v>1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0.15258931884251997</v>
      </c>
      <c r="AC2067">
        <v>0</v>
      </c>
      <c r="AD2067">
        <v>0</v>
      </c>
      <c r="AE2067">
        <v>0.15258931884251997</v>
      </c>
    </row>
    <row r="2068" spans="1:31" x14ac:dyDescent="0.25">
      <c r="A2068">
        <v>2231287</v>
      </c>
      <c r="B2068">
        <v>1</v>
      </c>
      <c r="C2068" t="s">
        <v>80</v>
      </c>
      <c r="D2068" t="s">
        <v>97</v>
      </c>
      <c r="E2068" t="s">
        <v>132</v>
      </c>
      <c r="F2068" t="s">
        <v>6204</v>
      </c>
      <c r="G2068" t="s">
        <v>191</v>
      </c>
      <c r="H2068" t="s">
        <v>135</v>
      </c>
      <c r="I2068" t="s">
        <v>136</v>
      </c>
      <c r="J2068" t="s">
        <v>137</v>
      </c>
      <c r="K2068" t="s">
        <v>138</v>
      </c>
      <c r="L2068" t="s">
        <v>6205</v>
      </c>
      <c r="M2068" t="s">
        <v>6206</v>
      </c>
      <c r="N2068">
        <v>6.1088888880000001</v>
      </c>
      <c r="O2068">
        <v>0</v>
      </c>
      <c r="P2068">
        <v>6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74.368445481951639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74.368445481951639</v>
      </c>
    </row>
    <row r="2069" spans="1:31" x14ac:dyDescent="0.25">
      <c r="A2069">
        <v>2231828</v>
      </c>
      <c r="B2069">
        <v>1</v>
      </c>
      <c r="C2069" t="s">
        <v>80</v>
      </c>
      <c r="D2069" t="s">
        <v>98</v>
      </c>
      <c r="E2069" t="s">
        <v>194</v>
      </c>
      <c r="F2069" t="s">
        <v>6207</v>
      </c>
      <c r="G2069" t="s">
        <v>179</v>
      </c>
      <c r="H2069" t="s">
        <v>135</v>
      </c>
      <c r="I2069" t="s">
        <v>136</v>
      </c>
      <c r="J2069" t="s">
        <v>137</v>
      </c>
      <c r="K2069" t="s">
        <v>138</v>
      </c>
      <c r="L2069" t="s">
        <v>6208</v>
      </c>
      <c r="M2069" t="s">
        <v>6209</v>
      </c>
      <c r="N2069">
        <v>1.8263888880000001</v>
      </c>
      <c r="O2069">
        <v>0</v>
      </c>
      <c r="P2069">
        <v>10</v>
      </c>
      <c r="Q2069">
        <v>0</v>
      </c>
      <c r="R2069">
        <v>2</v>
      </c>
      <c r="S2069">
        <v>0</v>
      </c>
      <c r="T2069">
        <v>4</v>
      </c>
      <c r="U2069">
        <v>0</v>
      </c>
      <c r="V2069">
        <v>0</v>
      </c>
      <c r="W2069">
        <v>0</v>
      </c>
      <c r="X2069">
        <v>1.4628522626422917</v>
      </c>
      <c r="Y2069">
        <v>0</v>
      </c>
      <c r="Z2069">
        <v>0.84751963993281931</v>
      </c>
      <c r="AA2069">
        <v>0</v>
      </c>
      <c r="AB2069">
        <v>0.16962936641000004</v>
      </c>
      <c r="AC2069">
        <v>0</v>
      </c>
      <c r="AD2069">
        <v>0</v>
      </c>
      <c r="AE2069">
        <v>2.4800012689851112</v>
      </c>
    </row>
    <row r="2070" spans="1:31" x14ac:dyDescent="0.25">
      <c r="A2070">
        <v>2231310</v>
      </c>
      <c r="B2070">
        <v>1</v>
      </c>
      <c r="C2070" t="s">
        <v>80</v>
      </c>
      <c r="D2070" t="s">
        <v>90</v>
      </c>
      <c r="E2070" t="s">
        <v>132</v>
      </c>
      <c r="F2070" t="s">
        <v>6210</v>
      </c>
      <c r="G2070" t="s">
        <v>148</v>
      </c>
      <c r="H2070" t="s">
        <v>135</v>
      </c>
      <c r="I2070" t="s">
        <v>136</v>
      </c>
      <c r="J2070" t="s">
        <v>137</v>
      </c>
      <c r="K2070" t="s">
        <v>138</v>
      </c>
      <c r="L2070" t="s">
        <v>6211</v>
      </c>
      <c r="M2070" t="s">
        <v>6212</v>
      </c>
      <c r="N2070">
        <v>3.505833333</v>
      </c>
      <c r="O2070">
        <v>0</v>
      </c>
      <c r="P2070">
        <v>4</v>
      </c>
      <c r="Q2070">
        <v>0</v>
      </c>
      <c r="R2070">
        <v>0</v>
      </c>
      <c r="S2070">
        <v>0</v>
      </c>
      <c r="T2070">
        <v>1</v>
      </c>
      <c r="U2070">
        <v>0</v>
      </c>
      <c r="V2070">
        <v>0</v>
      </c>
      <c r="W2070">
        <v>0</v>
      </c>
      <c r="X2070">
        <v>4.5884850516261091</v>
      </c>
      <c r="Y2070">
        <v>0</v>
      </c>
      <c r="Z2070">
        <v>0</v>
      </c>
      <c r="AA2070">
        <v>0</v>
      </c>
      <c r="AB2070">
        <v>4.376814951191129</v>
      </c>
      <c r="AC2070">
        <v>0</v>
      </c>
      <c r="AD2070">
        <v>0</v>
      </c>
      <c r="AE2070">
        <v>8.9653000028172372</v>
      </c>
    </row>
    <row r="2071" spans="1:31" x14ac:dyDescent="0.25">
      <c r="A2071">
        <v>2231851</v>
      </c>
      <c r="B2071">
        <v>1</v>
      </c>
      <c r="C2071" t="s">
        <v>80</v>
      </c>
      <c r="D2071" t="s">
        <v>94</v>
      </c>
      <c r="E2071" t="s">
        <v>194</v>
      </c>
      <c r="F2071" t="s">
        <v>6213</v>
      </c>
      <c r="G2071" t="s">
        <v>179</v>
      </c>
      <c r="H2071" t="s">
        <v>135</v>
      </c>
      <c r="I2071" t="s">
        <v>136</v>
      </c>
      <c r="J2071" t="s">
        <v>137</v>
      </c>
      <c r="K2071" t="s">
        <v>138</v>
      </c>
      <c r="L2071" t="s">
        <v>6214</v>
      </c>
      <c r="M2071" t="s">
        <v>6215</v>
      </c>
      <c r="N2071">
        <v>0.51888888799999999</v>
      </c>
      <c r="O2071">
        <v>0</v>
      </c>
      <c r="P2071">
        <v>58</v>
      </c>
      <c r="Q2071">
        <v>0</v>
      </c>
      <c r="R2071">
        <v>0</v>
      </c>
      <c r="S2071">
        <v>0</v>
      </c>
      <c r="T2071">
        <v>3</v>
      </c>
      <c r="U2071">
        <v>0</v>
      </c>
      <c r="V2071">
        <v>0</v>
      </c>
      <c r="W2071">
        <v>0</v>
      </c>
      <c r="X2071">
        <v>7.7862804388432671</v>
      </c>
      <c r="Y2071">
        <v>0</v>
      </c>
      <c r="Z2071">
        <v>0</v>
      </c>
      <c r="AA2071">
        <v>0</v>
      </c>
      <c r="AB2071">
        <v>4.3057927779572456</v>
      </c>
      <c r="AC2071">
        <v>0</v>
      </c>
      <c r="AD2071">
        <v>0</v>
      </c>
      <c r="AE2071">
        <v>12.092073216800513</v>
      </c>
    </row>
    <row r="2072" spans="1:31" x14ac:dyDescent="0.25">
      <c r="A2072">
        <v>2231187</v>
      </c>
      <c r="B2072">
        <v>1</v>
      </c>
      <c r="C2072" t="s">
        <v>80</v>
      </c>
      <c r="D2072" t="s">
        <v>87</v>
      </c>
      <c r="E2072" t="s">
        <v>132</v>
      </c>
      <c r="F2072" t="s">
        <v>6216</v>
      </c>
      <c r="G2072" t="s">
        <v>134</v>
      </c>
      <c r="H2072" t="s">
        <v>135</v>
      </c>
      <c r="I2072" t="s">
        <v>136</v>
      </c>
      <c r="J2072" t="s">
        <v>137</v>
      </c>
      <c r="K2072" t="s">
        <v>138</v>
      </c>
      <c r="L2072" t="s">
        <v>6217</v>
      </c>
      <c r="M2072" t="s">
        <v>6218</v>
      </c>
      <c r="N2072">
        <v>2.239166666</v>
      </c>
      <c r="O2072">
        <v>0</v>
      </c>
      <c r="P2072">
        <v>1</v>
      </c>
      <c r="Q2072">
        <v>0</v>
      </c>
      <c r="R2072">
        <v>0</v>
      </c>
      <c r="S2072">
        <v>0</v>
      </c>
      <c r="T2072">
        <v>1</v>
      </c>
      <c r="U2072">
        <v>0</v>
      </c>
      <c r="V2072">
        <v>0</v>
      </c>
      <c r="W2072">
        <v>0</v>
      </c>
      <c r="X2072">
        <v>1.4417211247502935</v>
      </c>
      <c r="Y2072">
        <v>0</v>
      </c>
      <c r="Z2072">
        <v>0</v>
      </c>
      <c r="AA2072">
        <v>0</v>
      </c>
      <c r="AB2072">
        <v>1.2144049983212</v>
      </c>
      <c r="AC2072">
        <v>0</v>
      </c>
      <c r="AD2072">
        <v>0</v>
      </c>
      <c r="AE2072">
        <v>2.6561261230714934</v>
      </c>
    </row>
    <row r="2073" spans="1:31" x14ac:dyDescent="0.25">
      <c r="A2073">
        <v>2231788</v>
      </c>
      <c r="B2073">
        <v>1</v>
      </c>
      <c r="C2073" t="s">
        <v>80</v>
      </c>
      <c r="D2073" t="s">
        <v>84</v>
      </c>
      <c r="E2073" t="s">
        <v>132</v>
      </c>
      <c r="F2073" t="s">
        <v>6219</v>
      </c>
      <c r="G2073" t="s">
        <v>148</v>
      </c>
      <c r="H2073" t="s">
        <v>135</v>
      </c>
      <c r="I2073" t="s">
        <v>136</v>
      </c>
      <c r="J2073" t="s">
        <v>137</v>
      </c>
      <c r="K2073" t="s">
        <v>138</v>
      </c>
      <c r="L2073" t="s">
        <v>6220</v>
      </c>
      <c r="M2073" t="s">
        <v>6221</v>
      </c>
      <c r="N2073">
        <v>1.9502777769999999</v>
      </c>
      <c r="O2073">
        <v>0</v>
      </c>
      <c r="P2073">
        <v>5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3.9641199858912572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3.9641199858912572</v>
      </c>
    </row>
    <row r="2074" spans="1:31" x14ac:dyDescent="0.25">
      <c r="A2074">
        <v>2231682</v>
      </c>
      <c r="B2074">
        <v>1</v>
      </c>
      <c r="C2074" t="s">
        <v>80</v>
      </c>
      <c r="D2074" t="s">
        <v>98</v>
      </c>
      <c r="E2074" t="s">
        <v>194</v>
      </c>
      <c r="F2074" t="s">
        <v>6222</v>
      </c>
      <c r="G2074" t="s">
        <v>179</v>
      </c>
      <c r="H2074" t="s">
        <v>135</v>
      </c>
      <c r="I2074" t="s">
        <v>136</v>
      </c>
      <c r="J2074" t="s">
        <v>137</v>
      </c>
      <c r="K2074" t="s">
        <v>138</v>
      </c>
      <c r="L2074" t="s">
        <v>6223</v>
      </c>
      <c r="M2074" t="s">
        <v>6224</v>
      </c>
      <c r="N2074">
        <v>1.885277777</v>
      </c>
      <c r="O2074">
        <v>0</v>
      </c>
      <c r="P2074">
        <v>21</v>
      </c>
      <c r="Q2074">
        <v>0</v>
      </c>
      <c r="R2074">
        <v>2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8.5975604049718868</v>
      </c>
      <c r="Y2074">
        <v>0</v>
      </c>
      <c r="Z2074">
        <v>4.5535273998287114</v>
      </c>
      <c r="AA2074">
        <v>0</v>
      </c>
      <c r="AB2074">
        <v>0</v>
      </c>
      <c r="AC2074">
        <v>0</v>
      </c>
      <c r="AD2074">
        <v>0</v>
      </c>
      <c r="AE2074">
        <v>13.151087804800598</v>
      </c>
    </row>
    <row r="2075" spans="1:31" x14ac:dyDescent="0.25">
      <c r="A2075">
        <v>2231147</v>
      </c>
      <c r="B2075">
        <v>1</v>
      </c>
      <c r="C2075" t="s">
        <v>81</v>
      </c>
      <c r="D2075" t="s">
        <v>120</v>
      </c>
      <c r="E2075" t="s">
        <v>132</v>
      </c>
      <c r="F2075" t="s">
        <v>6225</v>
      </c>
      <c r="G2075" t="s">
        <v>191</v>
      </c>
      <c r="H2075" t="s">
        <v>135</v>
      </c>
      <c r="I2075" t="s">
        <v>136</v>
      </c>
      <c r="J2075" t="s">
        <v>137</v>
      </c>
      <c r="K2075" t="s">
        <v>138</v>
      </c>
      <c r="L2075" t="s">
        <v>6226</v>
      </c>
      <c r="M2075" t="s">
        <v>6227</v>
      </c>
      <c r="N2075">
        <v>0.97166666599999996</v>
      </c>
      <c r="O2075">
        <v>0</v>
      </c>
      <c r="P2075">
        <v>7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2.1731156694445333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2.1731156694445333</v>
      </c>
    </row>
    <row r="2076" spans="1:31" x14ac:dyDescent="0.25">
      <c r="A2076">
        <v>2230995</v>
      </c>
      <c r="B2076">
        <v>1</v>
      </c>
      <c r="C2076" t="s">
        <v>80</v>
      </c>
      <c r="D2076" t="s">
        <v>111</v>
      </c>
      <c r="E2076" t="s">
        <v>132</v>
      </c>
      <c r="F2076" t="s">
        <v>6228</v>
      </c>
      <c r="G2076" t="s">
        <v>148</v>
      </c>
      <c r="H2076" t="s">
        <v>135</v>
      </c>
      <c r="I2076" t="s">
        <v>136</v>
      </c>
      <c r="J2076" t="s">
        <v>137</v>
      </c>
      <c r="K2076" t="s">
        <v>138</v>
      </c>
      <c r="L2076" t="s">
        <v>6229</v>
      </c>
      <c r="M2076" t="s">
        <v>6230</v>
      </c>
      <c r="N2076">
        <v>1.1711111110000001</v>
      </c>
      <c r="O2076">
        <v>0</v>
      </c>
      <c r="P2076">
        <v>6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2.3252971299198668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2.3252971299198668</v>
      </c>
    </row>
    <row r="2077" spans="1:31" x14ac:dyDescent="0.25">
      <c r="A2077">
        <v>2231834</v>
      </c>
      <c r="B2077">
        <v>1</v>
      </c>
      <c r="C2077" t="s">
        <v>80</v>
      </c>
      <c r="D2077" t="s">
        <v>90</v>
      </c>
      <c r="E2077" t="s">
        <v>132</v>
      </c>
      <c r="F2077" t="s">
        <v>6231</v>
      </c>
      <c r="G2077" t="s">
        <v>148</v>
      </c>
      <c r="H2077" t="s">
        <v>135</v>
      </c>
      <c r="I2077" t="s">
        <v>136</v>
      </c>
      <c r="J2077" t="s">
        <v>137</v>
      </c>
      <c r="K2077" t="s">
        <v>138</v>
      </c>
      <c r="L2077" t="s">
        <v>6232</v>
      </c>
      <c r="M2077" t="s">
        <v>6233</v>
      </c>
      <c r="N2077">
        <v>1.7536111109999999</v>
      </c>
      <c r="O2077">
        <v>0</v>
      </c>
      <c r="P2077">
        <v>3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0.25832156157529557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0.25832156157529557</v>
      </c>
    </row>
    <row r="2078" spans="1:31" x14ac:dyDescent="0.25">
      <c r="A2078">
        <v>2231001</v>
      </c>
      <c r="B2078">
        <v>1</v>
      </c>
      <c r="C2078" t="s">
        <v>80</v>
      </c>
      <c r="D2078" t="s">
        <v>92</v>
      </c>
      <c r="E2078" t="s">
        <v>182</v>
      </c>
      <c r="F2078" t="s">
        <v>6234</v>
      </c>
      <c r="G2078" t="s">
        <v>319</v>
      </c>
      <c r="H2078" t="s">
        <v>163</v>
      </c>
      <c r="I2078" t="s">
        <v>136</v>
      </c>
      <c r="J2078" t="s">
        <v>137</v>
      </c>
      <c r="K2078" t="s">
        <v>138</v>
      </c>
      <c r="L2078" t="s">
        <v>6235</v>
      </c>
      <c r="M2078" t="s">
        <v>6236</v>
      </c>
      <c r="N2078">
        <v>1.8344444440000001</v>
      </c>
      <c r="O2078">
        <v>0</v>
      </c>
      <c r="P2078">
        <v>35</v>
      </c>
      <c r="Q2078">
        <v>0</v>
      </c>
      <c r="R2078">
        <v>22</v>
      </c>
      <c r="S2078">
        <v>0</v>
      </c>
      <c r="T2078">
        <v>2</v>
      </c>
      <c r="U2078">
        <v>0</v>
      </c>
      <c r="V2078">
        <v>0</v>
      </c>
      <c r="W2078">
        <v>0</v>
      </c>
      <c r="X2078">
        <v>12.73268846327851</v>
      </c>
      <c r="Y2078">
        <v>0</v>
      </c>
      <c r="Z2078">
        <v>8.1802086453655569</v>
      </c>
      <c r="AA2078">
        <v>0</v>
      </c>
      <c r="AB2078">
        <v>6.6074647898914662</v>
      </c>
      <c r="AC2078">
        <v>0</v>
      </c>
      <c r="AD2078">
        <v>0</v>
      </c>
      <c r="AE2078">
        <v>27.520361898535533</v>
      </c>
    </row>
    <row r="2079" spans="1:31" x14ac:dyDescent="0.25">
      <c r="A2079">
        <v>2231247</v>
      </c>
      <c r="B2079">
        <v>1</v>
      </c>
      <c r="C2079" t="s">
        <v>81</v>
      </c>
      <c r="D2079" t="s">
        <v>114</v>
      </c>
      <c r="E2079" t="s">
        <v>194</v>
      </c>
      <c r="F2079" t="s">
        <v>6237</v>
      </c>
      <c r="G2079" t="s">
        <v>472</v>
      </c>
      <c r="H2079" t="s">
        <v>135</v>
      </c>
      <c r="I2079" t="s">
        <v>136</v>
      </c>
      <c r="J2079" t="s">
        <v>137</v>
      </c>
      <c r="K2079" t="s">
        <v>138</v>
      </c>
      <c r="L2079" t="s">
        <v>6238</v>
      </c>
      <c r="M2079" t="s">
        <v>6239</v>
      </c>
      <c r="N2079">
        <v>1.7313888879999999</v>
      </c>
      <c r="O2079">
        <v>0</v>
      </c>
      <c r="P2079">
        <v>30</v>
      </c>
      <c r="Q2079">
        <v>0</v>
      </c>
      <c r="R2079">
        <v>0</v>
      </c>
      <c r="S2079">
        <v>0</v>
      </c>
      <c r="T2079">
        <v>1</v>
      </c>
      <c r="U2079">
        <v>0</v>
      </c>
      <c r="V2079">
        <v>0</v>
      </c>
      <c r="W2079">
        <v>0</v>
      </c>
      <c r="X2079">
        <v>2.8837766003342336</v>
      </c>
      <c r="Y2079">
        <v>0</v>
      </c>
      <c r="Z2079">
        <v>0</v>
      </c>
      <c r="AA2079">
        <v>0</v>
      </c>
      <c r="AB2079">
        <v>0.56877188207877327</v>
      </c>
      <c r="AC2079">
        <v>0</v>
      </c>
      <c r="AD2079">
        <v>0</v>
      </c>
      <c r="AE2079">
        <v>3.4525484824130066</v>
      </c>
    </row>
    <row r="2080" spans="1:31" x14ac:dyDescent="0.25">
      <c r="A2080">
        <v>2231496</v>
      </c>
      <c r="B2080">
        <v>1</v>
      </c>
      <c r="C2080" t="s">
        <v>80</v>
      </c>
      <c r="D2080" t="s">
        <v>96</v>
      </c>
      <c r="E2080" t="s">
        <v>132</v>
      </c>
      <c r="F2080" t="s">
        <v>6240</v>
      </c>
      <c r="G2080" t="s">
        <v>148</v>
      </c>
      <c r="H2080" t="s">
        <v>135</v>
      </c>
      <c r="I2080" t="s">
        <v>136</v>
      </c>
      <c r="J2080" t="s">
        <v>137</v>
      </c>
      <c r="K2080" t="s">
        <v>138</v>
      </c>
      <c r="L2080" t="s">
        <v>6241</v>
      </c>
      <c r="M2080" t="s">
        <v>6242</v>
      </c>
      <c r="N2080">
        <v>10.903055555</v>
      </c>
      <c r="O2080">
        <v>0</v>
      </c>
      <c r="P2080">
        <v>0</v>
      </c>
      <c r="Q2080">
        <v>0</v>
      </c>
      <c r="R2080">
        <v>0</v>
      </c>
      <c r="S2080">
        <v>0</v>
      </c>
      <c r="T2080">
        <v>1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9.2771008635277727</v>
      </c>
      <c r="AC2080">
        <v>0</v>
      </c>
      <c r="AD2080">
        <v>0</v>
      </c>
      <c r="AE2080">
        <v>9.2771008635277727</v>
      </c>
    </row>
    <row r="2081" spans="1:31" x14ac:dyDescent="0.25">
      <c r="A2081">
        <v>2231642</v>
      </c>
      <c r="B2081">
        <v>1</v>
      </c>
      <c r="C2081" t="s">
        <v>80</v>
      </c>
      <c r="D2081" t="s">
        <v>93</v>
      </c>
      <c r="E2081" t="s">
        <v>273</v>
      </c>
      <c r="F2081" t="s">
        <v>6243</v>
      </c>
      <c r="G2081" t="s">
        <v>174</v>
      </c>
      <c r="H2081" t="s">
        <v>163</v>
      </c>
      <c r="I2081" t="s">
        <v>136</v>
      </c>
      <c r="J2081" t="s">
        <v>137</v>
      </c>
      <c r="K2081" t="s">
        <v>138</v>
      </c>
      <c r="L2081" t="s">
        <v>6244</v>
      </c>
      <c r="M2081" t="s">
        <v>6245</v>
      </c>
      <c r="N2081">
        <v>0.59944444399999997</v>
      </c>
      <c r="O2081">
        <v>1</v>
      </c>
      <c r="P2081">
        <v>323</v>
      </c>
      <c r="Q2081">
        <v>38</v>
      </c>
      <c r="R2081">
        <v>179</v>
      </c>
      <c r="S2081">
        <v>7</v>
      </c>
      <c r="T2081">
        <v>99</v>
      </c>
      <c r="U2081">
        <v>0</v>
      </c>
      <c r="V2081">
        <v>0</v>
      </c>
      <c r="W2081">
        <v>0.59645409743434663</v>
      </c>
      <c r="X2081">
        <v>51.621129497038645</v>
      </c>
      <c r="Y2081">
        <v>70.92413149612463</v>
      </c>
      <c r="Z2081">
        <v>103.35974034151346</v>
      </c>
      <c r="AA2081">
        <v>7.6694181613293866</v>
      </c>
      <c r="AB2081">
        <v>51.793803824236463</v>
      </c>
      <c r="AC2081">
        <v>0</v>
      </c>
      <c r="AD2081">
        <v>0</v>
      </c>
      <c r="AE2081">
        <v>285.96467741767691</v>
      </c>
    </row>
    <row r="2082" spans="1:31" x14ac:dyDescent="0.25">
      <c r="A2082">
        <v>2231745</v>
      </c>
      <c r="B2082">
        <v>1</v>
      </c>
      <c r="C2082" t="s">
        <v>80</v>
      </c>
      <c r="D2082" t="s">
        <v>105</v>
      </c>
      <c r="E2082" t="s">
        <v>132</v>
      </c>
      <c r="F2082" t="s">
        <v>6246</v>
      </c>
      <c r="G2082" t="s">
        <v>148</v>
      </c>
      <c r="H2082" t="s">
        <v>135</v>
      </c>
      <c r="I2082" t="s">
        <v>136</v>
      </c>
      <c r="J2082" t="s">
        <v>137</v>
      </c>
      <c r="K2082" t="s">
        <v>138</v>
      </c>
      <c r="L2082" t="s">
        <v>6247</v>
      </c>
      <c r="M2082" t="s">
        <v>6248</v>
      </c>
      <c r="N2082">
        <v>2.1869444439999999</v>
      </c>
      <c r="O2082">
        <v>0</v>
      </c>
      <c r="P2082">
        <v>1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0.67895673427526004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0.67895673427526004</v>
      </c>
    </row>
    <row r="2083" spans="1:31" x14ac:dyDescent="0.25">
      <c r="A2083">
        <v>2231081</v>
      </c>
      <c r="B2083">
        <v>1</v>
      </c>
      <c r="C2083" t="s">
        <v>80</v>
      </c>
      <c r="D2083" t="s">
        <v>90</v>
      </c>
      <c r="E2083" t="s">
        <v>141</v>
      </c>
      <c r="F2083" t="s">
        <v>6249</v>
      </c>
      <c r="G2083" t="s">
        <v>235</v>
      </c>
      <c r="H2083" t="s">
        <v>135</v>
      </c>
      <c r="I2083" t="s">
        <v>136</v>
      </c>
      <c r="J2083" t="s">
        <v>137</v>
      </c>
      <c r="K2083" t="s">
        <v>138</v>
      </c>
      <c r="L2083" t="s">
        <v>6250</v>
      </c>
      <c r="M2083" t="s">
        <v>6251</v>
      </c>
      <c r="N2083">
        <v>4.9363888879999998</v>
      </c>
      <c r="O2083">
        <v>0</v>
      </c>
      <c r="P2083">
        <v>670</v>
      </c>
      <c r="Q2083">
        <v>0</v>
      </c>
      <c r="R2083">
        <v>0</v>
      </c>
      <c r="S2083">
        <v>0</v>
      </c>
      <c r="T2083">
        <v>16</v>
      </c>
      <c r="U2083">
        <v>0</v>
      </c>
      <c r="V2083">
        <v>0</v>
      </c>
      <c r="W2083">
        <v>0</v>
      </c>
      <c r="X2083">
        <v>1330.804795692153</v>
      </c>
      <c r="Y2083">
        <v>0</v>
      </c>
      <c r="Z2083">
        <v>0</v>
      </c>
      <c r="AA2083">
        <v>0</v>
      </c>
      <c r="AB2083">
        <v>40.563897376899959</v>
      </c>
      <c r="AC2083">
        <v>0</v>
      </c>
      <c r="AD2083">
        <v>0</v>
      </c>
      <c r="AE2083">
        <v>1371.3686930690531</v>
      </c>
    </row>
    <row r="2084" spans="1:31" x14ac:dyDescent="0.25">
      <c r="A2084">
        <v>2231771</v>
      </c>
      <c r="B2084">
        <v>1</v>
      </c>
      <c r="C2084" t="s">
        <v>80</v>
      </c>
      <c r="D2084" t="s">
        <v>100</v>
      </c>
      <c r="E2084" t="s">
        <v>132</v>
      </c>
      <c r="F2084" t="s">
        <v>6252</v>
      </c>
      <c r="G2084" t="s">
        <v>148</v>
      </c>
      <c r="H2084" t="s">
        <v>135</v>
      </c>
      <c r="I2084" t="s">
        <v>136</v>
      </c>
      <c r="J2084" t="s">
        <v>137</v>
      </c>
      <c r="K2084" t="s">
        <v>138</v>
      </c>
      <c r="L2084" t="s">
        <v>6253</v>
      </c>
      <c r="M2084" t="s">
        <v>6254</v>
      </c>
      <c r="N2084">
        <v>1.498888888</v>
      </c>
      <c r="O2084">
        <v>0</v>
      </c>
      <c r="P2084">
        <v>1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2.0429852376266669E-2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2.0429852376266669E-2</v>
      </c>
    </row>
    <row r="2085" spans="1:31" x14ac:dyDescent="0.25">
      <c r="A2085">
        <v>2231559</v>
      </c>
      <c r="B2085">
        <v>1</v>
      </c>
      <c r="C2085" t="s">
        <v>80</v>
      </c>
      <c r="D2085" t="s">
        <v>97</v>
      </c>
      <c r="E2085" t="s">
        <v>194</v>
      </c>
      <c r="F2085" t="s">
        <v>6255</v>
      </c>
      <c r="G2085" t="s">
        <v>390</v>
      </c>
      <c r="H2085" t="s">
        <v>135</v>
      </c>
      <c r="I2085" t="s">
        <v>136</v>
      </c>
      <c r="J2085" t="s">
        <v>137</v>
      </c>
      <c r="K2085" t="s">
        <v>138</v>
      </c>
      <c r="L2085" t="s">
        <v>6256</v>
      </c>
      <c r="M2085" t="s">
        <v>6257</v>
      </c>
      <c r="N2085">
        <v>1.978888888</v>
      </c>
      <c r="O2085">
        <v>0</v>
      </c>
      <c r="P2085">
        <v>34</v>
      </c>
      <c r="Q2085">
        <v>0</v>
      </c>
      <c r="R2085">
        <v>0</v>
      </c>
      <c r="S2085">
        <v>0</v>
      </c>
      <c r="T2085">
        <v>10</v>
      </c>
      <c r="U2085">
        <v>0</v>
      </c>
      <c r="V2085">
        <v>0</v>
      </c>
      <c r="W2085">
        <v>0</v>
      </c>
      <c r="X2085">
        <v>26.300196036858171</v>
      </c>
      <c r="Y2085">
        <v>0</v>
      </c>
      <c r="Z2085">
        <v>0</v>
      </c>
      <c r="AA2085">
        <v>0</v>
      </c>
      <c r="AB2085">
        <v>33.231364346175901</v>
      </c>
      <c r="AC2085">
        <v>0</v>
      </c>
      <c r="AD2085">
        <v>0</v>
      </c>
      <c r="AE2085">
        <v>59.531560383034076</v>
      </c>
    </row>
    <row r="2086" spans="1:31" x14ac:dyDescent="0.25">
      <c r="A2086">
        <v>2231436</v>
      </c>
      <c r="B2086">
        <v>1</v>
      </c>
      <c r="C2086" t="s">
        <v>80</v>
      </c>
      <c r="D2086" t="s">
        <v>97</v>
      </c>
      <c r="E2086" t="s">
        <v>194</v>
      </c>
      <c r="F2086" t="s">
        <v>6258</v>
      </c>
      <c r="G2086" t="s">
        <v>179</v>
      </c>
      <c r="H2086" t="s">
        <v>135</v>
      </c>
      <c r="I2086" t="s">
        <v>136</v>
      </c>
      <c r="J2086" t="s">
        <v>137</v>
      </c>
      <c r="K2086" t="s">
        <v>138</v>
      </c>
      <c r="L2086" t="s">
        <v>6259</v>
      </c>
      <c r="M2086" t="s">
        <v>6260</v>
      </c>
      <c r="N2086">
        <v>4.66</v>
      </c>
      <c r="O2086">
        <v>0</v>
      </c>
      <c r="P2086">
        <v>5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9.8093868705168035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9.8093868705168035</v>
      </c>
    </row>
    <row r="2087" spans="1:31" x14ac:dyDescent="0.25">
      <c r="A2087">
        <v>2231728</v>
      </c>
      <c r="B2087">
        <v>1</v>
      </c>
      <c r="C2087" t="s">
        <v>80</v>
      </c>
      <c r="D2087" t="s">
        <v>93</v>
      </c>
      <c r="E2087" t="s">
        <v>132</v>
      </c>
      <c r="F2087" t="s">
        <v>6261</v>
      </c>
      <c r="G2087" t="s">
        <v>191</v>
      </c>
      <c r="H2087" t="s">
        <v>135</v>
      </c>
      <c r="I2087" t="s">
        <v>136</v>
      </c>
      <c r="J2087" t="s">
        <v>137</v>
      </c>
      <c r="K2087" t="s">
        <v>138</v>
      </c>
      <c r="L2087" t="s">
        <v>6262</v>
      </c>
      <c r="M2087" t="s">
        <v>6263</v>
      </c>
      <c r="N2087">
        <v>0.57388888800000004</v>
      </c>
      <c r="O2087">
        <v>0</v>
      </c>
      <c r="P2087">
        <v>7</v>
      </c>
      <c r="Q2087">
        <v>0</v>
      </c>
      <c r="R2087">
        <v>0</v>
      </c>
      <c r="S2087">
        <v>0</v>
      </c>
      <c r="T2087">
        <v>1</v>
      </c>
      <c r="U2087">
        <v>0</v>
      </c>
      <c r="V2087">
        <v>0</v>
      </c>
      <c r="W2087">
        <v>0</v>
      </c>
      <c r="X2087">
        <v>0.97115234458209021</v>
      </c>
      <c r="Y2087">
        <v>0</v>
      </c>
      <c r="Z2087">
        <v>0</v>
      </c>
      <c r="AA2087">
        <v>0</v>
      </c>
      <c r="AB2087">
        <v>4.6152091013093338E-2</v>
      </c>
      <c r="AC2087">
        <v>0</v>
      </c>
      <c r="AD2087">
        <v>0</v>
      </c>
      <c r="AE2087">
        <v>1.0173044355951835</v>
      </c>
    </row>
    <row r="2088" spans="1:31" x14ac:dyDescent="0.25">
      <c r="A2088">
        <v>2230875</v>
      </c>
      <c r="B2088">
        <v>1</v>
      </c>
      <c r="C2088" t="s">
        <v>80</v>
      </c>
      <c r="D2088" t="s">
        <v>95</v>
      </c>
      <c r="E2088" t="s">
        <v>141</v>
      </c>
      <c r="F2088" t="s">
        <v>6264</v>
      </c>
      <c r="G2088" t="s">
        <v>179</v>
      </c>
      <c r="H2088" t="s">
        <v>135</v>
      </c>
      <c r="I2088" t="s">
        <v>136</v>
      </c>
      <c r="J2088" t="s">
        <v>137</v>
      </c>
      <c r="K2088" t="s">
        <v>138</v>
      </c>
      <c r="L2088" t="s">
        <v>6265</v>
      </c>
      <c r="M2088" t="s">
        <v>6266</v>
      </c>
      <c r="N2088">
        <v>0.60027777699999996</v>
      </c>
      <c r="O2088">
        <v>0</v>
      </c>
      <c r="P2088">
        <v>377</v>
      </c>
      <c r="Q2088">
        <v>0</v>
      </c>
      <c r="R2088">
        <v>0</v>
      </c>
      <c r="S2088">
        <v>0</v>
      </c>
      <c r="T2088">
        <v>15</v>
      </c>
      <c r="U2088">
        <v>0</v>
      </c>
      <c r="V2088">
        <v>0</v>
      </c>
      <c r="W2088">
        <v>0</v>
      </c>
      <c r="X2088">
        <v>51.091132134764699</v>
      </c>
      <c r="Y2088">
        <v>0</v>
      </c>
      <c r="Z2088">
        <v>0</v>
      </c>
      <c r="AA2088">
        <v>0</v>
      </c>
      <c r="AB2088">
        <v>17.106640553909443</v>
      </c>
      <c r="AC2088">
        <v>0</v>
      </c>
      <c r="AD2088">
        <v>0</v>
      </c>
      <c r="AE2088">
        <v>68.197772688674149</v>
      </c>
    </row>
    <row r="2089" spans="1:31" x14ac:dyDescent="0.25">
      <c r="A2089">
        <v>2231516</v>
      </c>
      <c r="B2089">
        <v>1</v>
      </c>
      <c r="C2089" t="s">
        <v>80</v>
      </c>
      <c r="D2089" t="s">
        <v>90</v>
      </c>
      <c r="E2089" t="s">
        <v>132</v>
      </c>
      <c r="F2089" t="s">
        <v>6267</v>
      </c>
      <c r="G2089" t="s">
        <v>134</v>
      </c>
      <c r="H2089" t="s">
        <v>135</v>
      </c>
      <c r="I2089" t="s">
        <v>136</v>
      </c>
      <c r="J2089" t="s">
        <v>137</v>
      </c>
      <c r="K2089" t="s">
        <v>138</v>
      </c>
      <c r="L2089" t="s">
        <v>6268</v>
      </c>
      <c r="M2089" t="s">
        <v>6269</v>
      </c>
      <c r="N2089">
        <v>2.8788888880000001</v>
      </c>
      <c r="O2089">
        <v>0</v>
      </c>
      <c r="P2089">
        <v>1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3.3174973647354307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3.3174973647354307</v>
      </c>
    </row>
    <row r="2090" spans="1:31" x14ac:dyDescent="0.25">
      <c r="A2090">
        <v>2231018</v>
      </c>
      <c r="B2090">
        <v>1</v>
      </c>
      <c r="C2090" t="s">
        <v>80</v>
      </c>
      <c r="D2090" t="s">
        <v>107</v>
      </c>
      <c r="E2090" t="s">
        <v>141</v>
      </c>
      <c r="F2090" t="s">
        <v>6270</v>
      </c>
      <c r="G2090" t="s">
        <v>187</v>
      </c>
      <c r="H2090" t="s">
        <v>135</v>
      </c>
      <c r="I2090" t="s">
        <v>136</v>
      </c>
      <c r="J2090" t="s">
        <v>137</v>
      </c>
      <c r="K2090" t="s">
        <v>138</v>
      </c>
      <c r="L2090" t="s">
        <v>6271</v>
      </c>
      <c r="M2090" t="s">
        <v>6272</v>
      </c>
      <c r="N2090">
        <v>8.9844444439999993</v>
      </c>
      <c r="O2090">
        <v>0</v>
      </c>
      <c r="P2090">
        <v>0</v>
      </c>
      <c r="Q2090">
        <v>0</v>
      </c>
      <c r="R2090">
        <v>4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146.59546365979682</v>
      </c>
      <c r="AA2090">
        <v>0</v>
      </c>
      <c r="AB2090">
        <v>0</v>
      </c>
      <c r="AC2090">
        <v>0</v>
      </c>
      <c r="AD2090">
        <v>0</v>
      </c>
      <c r="AE2090">
        <v>146.59546365979682</v>
      </c>
    </row>
    <row r="2091" spans="1:31" x14ac:dyDescent="0.25">
      <c r="A2091">
        <v>2231230</v>
      </c>
      <c r="B2091">
        <v>1</v>
      </c>
      <c r="C2091" t="s">
        <v>80</v>
      </c>
      <c r="D2091" t="s">
        <v>85</v>
      </c>
      <c r="E2091" t="s">
        <v>194</v>
      </c>
      <c r="F2091" t="s">
        <v>6273</v>
      </c>
      <c r="G2091" t="s">
        <v>143</v>
      </c>
      <c r="H2091" t="s">
        <v>135</v>
      </c>
      <c r="I2091" t="s">
        <v>136</v>
      </c>
      <c r="J2091" t="s">
        <v>137</v>
      </c>
      <c r="K2091" t="s">
        <v>144</v>
      </c>
      <c r="L2091" t="s">
        <v>6274</v>
      </c>
      <c r="M2091" t="s">
        <v>6275</v>
      </c>
      <c r="N2091">
        <v>4.6148388880000004</v>
      </c>
      <c r="O2091">
        <v>0</v>
      </c>
      <c r="P2091">
        <v>156</v>
      </c>
      <c r="Q2091">
        <v>0</v>
      </c>
      <c r="R2091">
        <v>0</v>
      </c>
      <c r="S2091">
        <v>0</v>
      </c>
      <c r="T2091">
        <v>3</v>
      </c>
      <c r="U2091">
        <v>0</v>
      </c>
      <c r="V2091">
        <v>0</v>
      </c>
      <c r="W2091">
        <v>0</v>
      </c>
      <c r="X2091">
        <v>199.23717252166344</v>
      </c>
      <c r="Y2091">
        <v>0</v>
      </c>
      <c r="Z2091">
        <v>0</v>
      </c>
      <c r="AA2091">
        <v>0</v>
      </c>
      <c r="AB2091">
        <v>8.5029733853875484</v>
      </c>
      <c r="AC2091">
        <v>0</v>
      </c>
      <c r="AD2091">
        <v>0</v>
      </c>
      <c r="AE2091">
        <v>207.74014590705099</v>
      </c>
    </row>
    <row r="2092" spans="1:31" x14ac:dyDescent="0.25">
      <c r="A2092">
        <v>2231307</v>
      </c>
      <c r="B2092">
        <v>1</v>
      </c>
      <c r="C2092" t="s">
        <v>80</v>
      </c>
      <c r="D2092" t="s">
        <v>82</v>
      </c>
      <c r="E2092" t="s">
        <v>132</v>
      </c>
      <c r="F2092" t="s">
        <v>6276</v>
      </c>
      <c r="G2092" t="s">
        <v>148</v>
      </c>
      <c r="H2092" t="s">
        <v>135</v>
      </c>
      <c r="I2092" t="s">
        <v>136</v>
      </c>
      <c r="J2092" t="s">
        <v>137</v>
      </c>
      <c r="K2092" t="s">
        <v>138</v>
      </c>
      <c r="L2092" t="s">
        <v>6277</v>
      </c>
      <c r="M2092" t="s">
        <v>6278</v>
      </c>
      <c r="N2092">
        <v>3.983333333</v>
      </c>
      <c r="O2092">
        <v>0</v>
      </c>
      <c r="P2092">
        <v>4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2.9516982561891996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2.9516982561891996</v>
      </c>
    </row>
    <row r="2093" spans="1:31" x14ac:dyDescent="0.25">
      <c r="A2093">
        <v>2231854</v>
      </c>
      <c r="B2093">
        <v>1</v>
      </c>
      <c r="C2093" t="s">
        <v>80</v>
      </c>
      <c r="D2093" t="s">
        <v>110</v>
      </c>
      <c r="E2093" t="s">
        <v>132</v>
      </c>
      <c r="F2093" t="s">
        <v>6279</v>
      </c>
      <c r="G2093" t="s">
        <v>148</v>
      </c>
      <c r="H2093" t="s">
        <v>135</v>
      </c>
      <c r="I2093" t="s">
        <v>136</v>
      </c>
      <c r="J2093" t="s">
        <v>137</v>
      </c>
      <c r="K2093" t="s">
        <v>138</v>
      </c>
      <c r="L2093" t="s">
        <v>6280</v>
      </c>
      <c r="M2093" t="s">
        <v>6281</v>
      </c>
      <c r="N2093">
        <v>1.3361111109999999</v>
      </c>
      <c r="O2093">
        <v>0</v>
      </c>
      <c r="P2093">
        <v>4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1.9820694047783067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1.9820694047783067</v>
      </c>
    </row>
    <row r="2094" spans="1:31" x14ac:dyDescent="0.25">
      <c r="A2094">
        <v>2231499</v>
      </c>
      <c r="B2094">
        <v>1</v>
      </c>
      <c r="C2094" t="s">
        <v>81</v>
      </c>
      <c r="D2094" t="s">
        <v>127</v>
      </c>
      <c r="E2094" t="s">
        <v>161</v>
      </c>
      <c r="F2094" t="s">
        <v>6282</v>
      </c>
      <c r="G2094" t="s">
        <v>174</v>
      </c>
      <c r="H2094" t="s">
        <v>163</v>
      </c>
      <c r="I2094" t="s">
        <v>136</v>
      </c>
      <c r="J2094" t="s">
        <v>137</v>
      </c>
      <c r="K2094" t="s">
        <v>138</v>
      </c>
      <c r="L2094" t="s">
        <v>6283</v>
      </c>
      <c r="M2094" t="s">
        <v>6284</v>
      </c>
      <c r="N2094">
        <v>2.125277777</v>
      </c>
      <c r="O2094">
        <v>0</v>
      </c>
      <c r="P2094">
        <v>128</v>
      </c>
      <c r="Q2094">
        <v>34</v>
      </c>
      <c r="R2094">
        <v>44</v>
      </c>
      <c r="S2094">
        <v>0</v>
      </c>
      <c r="T2094">
        <v>20</v>
      </c>
      <c r="U2094">
        <v>0</v>
      </c>
      <c r="V2094">
        <v>0</v>
      </c>
      <c r="W2094">
        <v>0</v>
      </c>
      <c r="X2094">
        <v>47.221147038666864</v>
      </c>
      <c r="Y2094">
        <v>25.774189667073948</v>
      </c>
      <c r="Z2094">
        <v>29.185144131415001</v>
      </c>
      <c r="AA2094">
        <v>0</v>
      </c>
      <c r="AB2094">
        <v>28.022049637700995</v>
      </c>
      <c r="AC2094">
        <v>0</v>
      </c>
      <c r="AD2094">
        <v>0</v>
      </c>
      <c r="AE2094">
        <v>130.20253047485681</v>
      </c>
    </row>
    <row r="2095" spans="1:31" x14ac:dyDescent="0.25">
      <c r="A2095">
        <v>2231831</v>
      </c>
      <c r="B2095">
        <v>1</v>
      </c>
      <c r="C2095" t="s">
        <v>81</v>
      </c>
      <c r="D2095" t="s">
        <v>128</v>
      </c>
      <c r="E2095" t="s">
        <v>161</v>
      </c>
      <c r="F2095" t="s">
        <v>6285</v>
      </c>
      <c r="G2095" t="s">
        <v>174</v>
      </c>
      <c r="H2095" t="s">
        <v>163</v>
      </c>
      <c r="I2095" t="s">
        <v>136</v>
      </c>
      <c r="J2095" t="s">
        <v>137</v>
      </c>
      <c r="K2095" t="s">
        <v>138</v>
      </c>
      <c r="L2095" t="s">
        <v>6286</v>
      </c>
      <c r="M2095" t="s">
        <v>6287</v>
      </c>
      <c r="N2095">
        <v>2.41</v>
      </c>
      <c r="O2095">
        <v>0</v>
      </c>
      <c r="P2095">
        <v>253</v>
      </c>
      <c r="Q2095">
        <v>0</v>
      </c>
      <c r="R2095">
        <v>1</v>
      </c>
      <c r="S2095">
        <v>0</v>
      </c>
      <c r="T2095">
        <v>18</v>
      </c>
      <c r="U2095">
        <v>0</v>
      </c>
      <c r="V2095">
        <v>0</v>
      </c>
      <c r="W2095">
        <v>0</v>
      </c>
      <c r="X2095">
        <v>95.875710638009267</v>
      </c>
      <c r="Y2095">
        <v>0</v>
      </c>
      <c r="Z2095">
        <v>0.96478269746404011</v>
      </c>
      <c r="AA2095">
        <v>0</v>
      </c>
      <c r="AB2095">
        <v>15.245539755747298</v>
      </c>
      <c r="AC2095">
        <v>0</v>
      </c>
      <c r="AD2095">
        <v>0</v>
      </c>
      <c r="AE2095">
        <v>112.08603309122061</v>
      </c>
    </row>
    <row r="2096" spans="1:31" x14ac:dyDescent="0.25">
      <c r="A2096">
        <v>2231167</v>
      </c>
      <c r="B2096">
        <v>1</v>
      </c>
      <c r="C2096" t="s">
        <v>81</v>
      </c>
      <c r="D2096" t="s">
        <v>112</v>
      </c>
      <c r="E2096" t="s">
        <v>273</v>
      </c>
      <c r="F2096" t="s">
        <v>6288</v>
      </c>
      <c r="G2096" t="s">
        <v>174</v>
      </c>
      <c r="H2096" t="s">
        <v>163</v>
      </c>
      <c r="I2096" t="s">
        <v>136</v>
      </c>
      <c r="J2096" t="s">
        <v>137</v>
      </c>
      <c r="K2096" t="s">
        <v>138</v>
      </c>
      <c r="L2096" t="s">
        <v>6289</v>
      </c>
      <c r="M2096" t="s">
        <v>6290</v>
      </c>
      <c r="N2096">
        <v>0.86666666599999997</v>
      </c>
      <c r="O2096">
        <v>15</v>
      </c>
      <c r="P2096">
        <v>13764</v>
      </c>
      <c r="Q2096">
        <v>1096</v>
      </c>
      <c r="R2096">
        <v>2679</v>
      </c>
      <c r="S2096">
        <v>172</v>
      </c>
      <c r="T2096">
        <v>1765</v>
      </c>
      <c r="U2096">
        <v>25</v>
      </c>
      <c r="V2096">
        <v>14</v>
      </c>
      <c r="W2096">
        <v>1.8517572695010003</v>
      </c>
      <c r="X2096">
        <v>2024.9449613777294</v>
      </c>
      <c r="Y2096">
        <v>249.87760023779535</v>
      </c>
      <c r="Z2096">
        <v>333.60161173786986</v>
      </c>
      <c r="AA2096">
        <v>1421.3018497569403</v>
      </c>
      <c r="AB2096">
        <v>856.22502966362515</v>
      </c>
      <c r="AC2096">
        <v>1336.4996733727767</v>
      </c>
      <c r="AD2096">
        <v>594.38308492739122</v>
      </c>
      <c r="AE2096">
        <v>6818.6855683436279</v>
      </c>
    </row>
    <row r="2097" spans="1:31" x14ac:dyDescent="0.25">
      <c r="A2097">
        <v>2230998</v>
      </c>
      <c r="B2097">
        <v>1</v>
      </c>
      <c r="C2097" t="s">
        <v>81</v>
      </c>
      <c r="D2097" t="s">
        <v>113</v>
      </c>
      <c r="E2097" t="s">
        <v>273</v>
      </c>
      <c r="F2097" t="s">
        <v>6291</v>
      </c>
      <c r="G2097" t="s">
        <v>174</v>
      </c>
      <c r="H2097" t="s">
        <v>163</v>
      </c>
      <c r="I2097" t="s">
        <v>136</v>
      </c>
      <c r="J2097" t="s">
        <v>137</v>
      </c>
      <c r="K2097" t="s">
        <v>138</v>
      </c>
      <c r="L2097" t="s">
        <v>6292</v>
      </c>
      <c r="M2097" t="s">
        <v>6293</v>
      </c>
      <c r="N2097">
        <v>1.5825</v>
      </c>
      <c r="O2097">
        <v>2</v>
      </c>
      <c r="P2097">
        <v>117</v>
      </c>
      <c r="Q2097">
        <v>4</v>
      </c>
      <c r="R2097">
        <v>23</v>
      </c>
      <c r="S2097">
        <v>9</v>
      </c>
      <c r="T2097">
        <v>20</v>
      </c>
      <c r="U2097">
        <v>5</v>
      </c>
      <c r="V2097">
        <v>1</v>
      </c>
      <c r="W2097">
        <v>0.62880008647679997</v>
      </c>
      <c r="X2097">
        <v>41.201488914930323</v>
      </c>
      <c r="Y2097">
        <v>5.2846477565166845</v>
      </c>
      <c r="Z2097">
        <v>4.3246323701773255</v>
      </c>
      <c r="AA2097">
        <v>571.91847415190932</v>
      </c>
      <c r="AB2097">
        <v>78.559092073577091</v>
      </c>
      <c r="AC2097">
        <v>1289.1538951090085</v>
      </c>
      <c r="AD2097">
        <v>15.183445056922334</v>
      </c>
      <c r="AE2097">
        <v>2006.2544755195183</v>
      </c>
    </row>
    <row r="2098" spans="1:31" x14ac:dyDescent="0.25">
      <c r="A2098">
        <v>2231330</v>
      </c>
      <c r="B2098">
        <v>1</v>
      </c>
      <c r="C2098" t="s">
        <v>81</v>
      </c>
      <c r="D2098" t="s">
        <v>123</v>
      </c>
      <c r="E2098" t="s">
        <v>194</v>
      </c>
      <c r="F2098" t="s">
        <v>6294</v>
      </c>
      <c r="G2098" t="s">
        <v>179</v>
      </c>
      <c r="H2098" t="s">
        <v>135</v>
      </c>
      <c r="I2098" t="s">
        <v>136</v>
      </c>
      <c r="J2098" t="s">
        <v>137</v>
      </c>
      <c r="K2098" t="s">
        <v>138</v>
      </c>
      <c r="L2098" t="s">
        <v>6295</v>
      </c>
      <c r="M2098" t="s">
        <v>6296</v>
      </c>
      <c r="N2098">
        <v>1.915277777</v>
      </c>
      <c r="O2098">
        <v>0</v>
      </c>
      <c r="P2098">
        <v>5</v>
      </c>
      <c r="Q2098">
        <v>0</v>
      </c>
      <c r="R2098">
        <v>11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3.7144453635271248</v>
      </c>
      <c r="Y2098">
        <v>0</v>
      </c>
      <c r="Z2098">
        <v>5.1884833812389664</v>
      </c>
      <c r="AA2098">
        <v>0</v>
      </c>
      <c r="AB2098">
        <v>0</v>
      </c>
      <c r="AC2098">
        <v>0</v>
      </c>
      <c r="AD2098">
        <v>0</v>
      </c>
      <c r="AE2098">
        <v>8.9029287447660916</v>
      </c>
    </row>
    <row r="2099" spans="1:31" x14ac:dyDescent="0.25">
      <c r="A2099">
        <v>2231353</v>
      </c>
      <c r="B2099">
        <v>1</v>
      </c>
      <c r="C2099" t="s">
        <v>80</v>
      </c>
      <c r="D2099" t="s">
        <v>97</v>
      </c>
      <c r="E2099" t="s">
        <v>161</v>
      </c>
      <c r="F2099" t="s">
        <v>6297</v>
      </c>
      <c r="G2099" t="s">
        <v>174</v>
      </c>
      <c r="H2099" t="s">
        <v>163</v>
      </c>
      <c r="I2099" t="s">
        <v>136</v>
      </c>
      <c r="J2099" t="s">
        <v>137</v>
      </c>
      <c r="K2099" t="s">
        <v>138</v>
      </c>
      <c r="L2099" t="s">
        <v>6298</v>
      </c>
      <c r="M2099" t="s">
        <v>6299</v>
      </c>
      <c r="N2099">
        <v>0.96083333299999996</v>
      </c>
      <c r="O2099">
        <v>1</v>
      </c>
      <c r="P2099">
        <v>3332</v>
      </c>
      <c r="Q2099">
        <v>0</v>
      </c>
      <c r="R2099">
        <v>84</v>
      </c>
      <c r="S2099">
        <v>8</v>
      </c>
      <c r="T2099">
        <v>386</v>
      </c>
      <c r="U2099">
        <v>0</v>
      </c>
      <c r="V2099">
        <v>1</v>
      </c>
      <c r="W2099">
        <v>22.773296559212287</v>
      </c>
      <c r="X2099">
        <v>1904.9675395250256</v>
      </c>
      <c r="Y2099">
        <v>0</v>
      </c>
      <c r="Z2099">
        <v>33.427055570999997</v>
      </c>
      <c r="AA2099">
        <v>90.593674415320038</v>
      </c>
      <c r="AB2099">
        <v>528.04338479169326</v>
      </c>
      <c r="AC2099">
        <v>0</v>
      </c>
      <c r="AD2099">
        <v>3.6008106458951903</v>
      </c>
      <c r="AE2099">
        <v>2583.4057615081465</v>
      </c>
    </row>
    <row r="2100" spans="1:31" x14ac:dyDescent="0.25">
      <c r="A2100">
        <v>2231685</v>
      </c>
      <c r="B2100">
        <v>1</v>
      </c>
      <c r="C2100" t="s">
        <v>81</v>
      </c>
      <c r="D2100" t="s">
        <v>119</v>
      </c>
      <c r="E2100" t="s">
        <v>141</v>
      </c>
      <c r="F2100" t="s">
        <v>6300</v>
      </c>
      <c r="G2100" t="s">
        <v>187</v>
      </c>
      <c r="H2100" t="s">
        <v>135</v>
      </c>
      <c r="I2100" t="s">
        <v>136</v>
      </c>
      <c r="J2100" t="s">
        <v>137</v>
      </c>
      <c r="K2100" t="s">
        <v>138</v>
      </c>
      <c r="L2100" t="s">
        <v>6301</v>
      </c>
      <c r="M2100" t="s">
        <v>6302</v>
      </c>
      <c r="N2100">
        <v>0.81777777699999998</v>
      </c>
      <c r="O2100">
        <v>0</v>
      </c>
      <c r="P2100">
        <v>93</v>
      </c>
      <c r="Q2100">
        <v>0</v>
      </c>
      <c r="R2100">
        <v>11</v>
      </c>
      <c r="S2100">
        <v>0</v>
      </c>
      <c r="T2100">
        <v>2</v>
      </c>
      <c r="U2100">
        <v>0</v>
      </c>
      <c r="V2100">
        <v>0</v>
      </c>
      <c r="W2100">
        <v>0</v>
      </c>
      <c r="X2100">
        <v>15.88428403493173</v>
      </c>
      <c r="Y2100">
        <v>0</v>
      </c>
      <c r="Z2100">
        <v>2.5618916384459376</v>
      </c>
      <c r="AA2100">
        <v>0</v>
      </c>
      <c r="AB2100">
        <v>0</v>
      </c>
      <c r="AC2100">
        <v>0</v>
      </c>
      <c r="AD2100">
        <v>0</v>
      </c>
      <c r="AE2100">
        <v>18.446175673377667</v>
      </c>
    </row>
    <row r="2101" spans="1:31" x14ac:dyDescent="0.25">
      <c r="A2101">
        <v>2231476</v>
      </c>
      <c r="B2101">
        <v>1</v>
      </c>
      <c r="C2101" t="s">
        <v>80</v>
      </c>
      <c r="D2101" t="s">
        <v>110</v>
      </c>
      <c r="E2101" t="s">
        <v>132</v>
      </c>
      <c r="F2101" t="s">
        <v>6303</v>
      </c>
      <c r="G2101" t="s">
        <v>191</v>
      </c>
      <c r="H2101" t="s">
        <v>135</v>
      </c>
      <c r="I2101" t="s">
        <v>136</v>
      </c>
      <c r="J2101" t="s">
        <v>137</v>
      </c>
      <c r="K2101" t="s">
        <v>138</v>
      </c>
      <c r="L2101" t="s">
        <v>6304</v>
      </c>
      <c r="M2101" t="s">
        <v>6305</v>
      </c>
      <c r="N2101">
        <v>2.7605555549999998</v>
      </c>
      <c r="O2101">
        <v>0</v>
      </c>
      <c r="P2101">
        <v>8</v>
      </c>
      <c r="Q2101">
        <v>0</v>
      </c>
      <c r="R2101">
        <v>0</v>
      </c>
      <c r="S2101">
        <v>0</v>
      </c>
      <c r="T2101">
        <v>8</v>
      </c>
      <c r="U2101">
        <v>0</v>
      </c>
      <c r="V2101">
        <v>0</v>
      </c>
      <c r="W2101">
        <v>0</v>
      </c>
      <c r="X2101">
        <v>8.2895356256967379</v>
      </c>
      <c r="Y2101">
        <v>0</v>
      </c>
      <c r="Z2101">
        <v>0</v>
      </c>
      <c r="AA2101">
        <v>0</v>
      </c>
      <c r="AB2101">
        <v>19.968727923714265</v>
      </c>
      <c r="AC2101">
        <v>0</v>
      </c>
      <c r="AD2101">
        <v>0</v>
      </c>
      <c r="AE2101">
        <v>28.258263549411005</v>
      </c>
    </row>
    <row r="2102" spans="1:31" x14ac:dyDescent="0.25">
      <c r="A2102">
        <v>2231144</v>
      </c>
      <c r="B2102">
        <v>1</v>
      </c>
      <c r="C2102" t="s">
        <v>80</v>
      </c>
      <c r="D2102" t="s">
        <v>98</v>
      </c>
      <c r="E2102" t="s">
        <v>194</v>
      </c>
      <c r="F2102" t="s">
        <v>6306</v>
      </c>
      <c r="G2102" t="s">
        <v>143</v>
      </c>
      <c r="H2102" t="s">
        <v>135</v>
      </c>
      <c r="I2102" t="s">
        <v>136</v>
      </c>
      <c r="J2102" t="s">
        <v>137</v>
      </c>
      <c r="K2102" t="s">
        <v>144</v>
      </c>
      <c r="L2102" t="s">
        <v>6307</v>
      </c>
      <c r="M2102" t="s">
        <v>6308</v>
      </c>
      <c r="N2102">
        <v>8.0569055550000002</v>
      </c>
      <c r="O2102">
        <v>0</v>
      </c>
      <c r="P2102">
        <v>29</v>
      </c>
      <c r="Q2102">
        <v>0</v>
      </c>
      <c r="R2102">
        <v>0</v>
      </c>
      <c r="S2102">
        <v>0</v>
      </c>
      <c r="T2102">
        <v>2</v>
      </c>
      <c r="U2102">
        <v>0</v>
      </c>
      <c r="V2102">
        <v>0</v>
      </c>
      <c r="W2102">
        <v>0</v>
      </c>
      <c r="X2102">
        <v>21.407942243296016</v>
      </c>
      <c r="Y2102">
        <v>0</v>
      </c>
      <c r="Z2102">
        <v>0</v>
      </c>
      <c r="AA2102">
        <v>0</v>
      </c>
      <c r="AB2102">
        <v>1.0739467888842467</v>
      </c>
      <c r="AC2102">
        <v>0</v>
      </c>
      <c r="AD2102">
        <v>0</v>
      </c>
      <c r="AE2102">
        <v>22.481889032180263</v>
      </c>
    </row>
    <row r="2103" spans="1:31" x14ac:dyDescent="0.25">
      <c r="A2103">
        <v>2230789</v>
      </c>
      <c r="B2103">
        <v>1</v>
      </c>
      <c r="C2103" t="s">
        <v>81</v>
      </c>
      <c r="D2103" t="s">
        <v>127</v>
      </c>
      <c r="E2103" t="s">
        <v>194</v>
      </c>
      <c r="F2103" t="s">
        <v>6309</v>
      </c>
      <c r="G2103" t="s">
        <v>179</v>
      </c>
      <c r="H2103" t="s">
        <v>135</v>
      </c>
      <c r="I2103" t="s">
        <v>136</v>
      </c>
      <c r="J2103" t="s">
        <v>137</v>
      </c>
      <c r="K2103" t="s">
        <v>138</v>
      </c>
      <c r="L2103" t="s">
        <v>6310</v>
      </c>
      <c r="M2103" t="s">
        <v>6311</v>
      </c>
      <c r="N2103">
        <v>8.3977777769999999</v>
      </c>
      <c r="O2103">
        <v>0</v>
      </c>
      <c r="P2103">
        <v>0</v>
      </c>
      <c r="Q2103">
        <v>0</v>
      </c>
      <c r="R2103">
        <v>4</v>
      </c>
      <c r="S2103">
        <v>0</v>
      </c>
      <c r="T2103">
        <v>1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1.6999746186833662</v>
      </c>
      <c r="AA2103">
        <v>0</v>
      </c>
      <c r="AB2103">
        <v>0</v>
      </c>
      <c r="AC2103">
        <v>0</v>
      </c>
      <c r="AD2103">
        <v>0</v>
      </c>
      <c r="AE2103">
        <v>1.6999746186833662</v>
      </c>
    </row>
    <row r="2104" spans="1:31" x14ac:dyDescent="0.25">
      <c r="A2104">
        <v>2231207</v>
      </c>
      <c r="B2104">
        <v>1</v>
      </c>
      <c r="C2104" t="s">
        <v>80</v>
      </c>
      <c r="D2104" t="s">
        <v>102</v>
      </c>
      <c r="E2104" t="s">
        <v>132</v>
      </c>
      <c r="F2104" t="s">
        <v>6312</v>
      </c>
      <c r="G2104" t="s">
        <v>191</v>
      </c>
      <c r="H2104" t="s">
        <v>135</v>
      </c>
      <c r="I2104" t="s">
        <v>136</v>
      </c>
      <c r="J2104" t="s">
        <v>137</v>
      </c>
      <c r="K2104" t="s">
        <v>138</v>
      </c>
      <c r="L2104" t="s">
        <v>6313</v>
      </c>
      <c r="M2104" t="s">
        <v>6314</v>
      </c>
      <c r="N2104">
        <v>2.6636111109999998</v>
      </c>
      <c r="O2104">
        <v>0</v>
      </c>
      <c r="P2104">
        <v>1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0.15021977843918888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0.15021977843918888</v>
      </c>
    </row>
    <row r="2105" spans="1:31" x14ac:dyDescent="0.25">
      <c r="A2105">
        <v>2231290</v>
      </c>
      <c r="B2105">
        <v>1</v>
      </c>
      <c r="C2105" t="s">
        <v>80</v>
      </c>
      <c r="D2105" t="s">
        <v>83</v>
      </c>
      <c r="E2105" t="s">
        <v>132</v>
      </c>
      <c r="F2105" t="s">
        <v>6315</v>
      </c>
      <c r="G2105" t="s">
        <v>148</v>
      </c>
      <c r="H2105" t="s">
        <v>135</v>
      </c>
      <c r="I2105" t="s">
        <v>136</v>
      </c>
      <c r="J2105" t="s">
        <v>137</v>
      </c>
      <c r="K2105" t="s">
        <v>138</v>
      </c>
      <c r="L2105" t="s">
        <v>6316</v>
      </c>
      <c r="M2105" t="s">
        <v>6317</v>
      </c>
      <c r="N2105">
        <v>5.0361111110000003</v>
      </c>
      <c r="O2105">
        <v>0</v>
      </c>
      <c r="P2105">
        <v>0</v>
      </c>
      <c r="Q2105">
        <v>0</v>
      </c>
      <c r="R2105">
        <v>0</v>
      </c>
      <c r="S2105">
        <v>0</v>
      </c>
      <c r="T2105">
        <v>1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11.30663457767278</v>
      </c>
      <c r="AC2105">
        <v>0</v>
      </c>
      <c r="AD2105">
        <v>0</v>
      </c>
      <c r="AE2105">
        <v>11.30663457767278</v>
      </c>
    </row>
    <row r="2106" spans="1:31" x14ac:dyDescent="0.25">
      <c r="A2106">
        <v>2231645</v>
      </c>
      <c r="B2106">
        <v>1</v>
      </c>
      <c r="C2106" t="s">
        <v>81</v>
      </c>
      <c r="D2106" t="s">
        <v>117</v>
      </c>
      <c r="E2106" t="s">
        <v>161</v>
      </c>
      <c r="F2106" t="s">
        <v>6318</v>
      </c>
      <c r="G2106" t="s">
        <v>174</v>
      </c>
      <c r="H2106" t="s">
        <v>163</v>
      </c>
      <c r="I2106" t="s">
        <v>261</v>
      </c>
      <c r="J2106" t="s">
        <v>137</v>
      </c>
      <c r="K2106" t="s">
        <v>138</v>
      </c>
      <c r="L2106" t="s">
        <v>6319</v>
      </c>
      <c r="M2106" t="s">
        <v>6320</v>
      </c>
      <c r="N2106">
        <v>5.5555550000000002E-3</v>
      </c>
      <c r="O2106">
        <v>0</v>
      </c>
      <c r="P2106">
        <v>716</v>
      </c>
      <c r="Q2106">
        <v>15</v>
      </c>
      <c r="R2106">
        <v>73</v>
      </c>
      <c r="S2106">
        <v>5</v>
      </c>
      <c r="T2106">
        <v>40</v>
      </c>
      <c r="U2106">
        <v>0</v>
      </c>
      <c r="V2106">
        <v>0</v>
      </c>
      <c r="W2106">
        <v>0</v>
      </c>
      <c r="X2106">
        <v>0.42394254638866691</v>
      </c>
      <c r="Y2106">
        <v>3.3967186017644445E-2</v>
      </c>
      <c r="Z2106">
        <v>5.0884691496611123E-2</v>
      </c>
      <c r="AA2106">
        <v>0.19418961770506665</v>
      </c>
      <c r="AB2106">
        <v>0.12233956978320006</v>
      </c>
      <c r="AC2106">
        <v>0</v>
      </c>
      <c r="AD2106">
        <v>0</v>
      </c>
      <c r="AE2106">
        <v>0.82532361139118915</v>
      </c>
    </row>
    <row r="2107" spans="1:31" x14ac:dyDescent="0.25">
      <c r="A2107">
        <v>2231848</v>
      </c>
      <c r="B2107">
        <v>1</v>
      </c>
      <c r="C2107" t="s">
        <v>81</v>
      </c>
      <c r="D2107" t="s">
        <v>122</v>
      </c>
      <c r="E2107" t="s">
        <v>141</v>
      </c>
      <c r="F2107" t="s">
        <v>6321</v>
      </c>
      <c r="G2107" t="s">
        <v>187</v>
      </c>
      <c r="H2107" t="s">
        <v>135</v>
      </c>
      <c r="I2107" t="s">
        <v>136</v>
      </c>
      <c r="J2107" t="s">
        <v>137</v>
      </c>
      <c r="K2107" t="s">
        <v>138</v>
      </c>
      <c r="L2107" t="s">
        <v>6322</v>
      </c>
      <c r="M2107" t="s">
        <v>6323</v>
      </c>
      <c r="N2107">
        <v>2.5163888879999998</v>
      </c>
      <c r="O2107">
        <v>0</v>
      </c>
      <c r="P2107">
        <v>47</v>
      </c>
      <c r="Q2107">
        <v>0</v>
      </c>
      <c r="R2107">
        <v>0</v>
      </c>
      <c r="S2107">
        <v>0</v>
      </c>
      <c r="T2107">
        <v>2</v>
      </c>
      <c r="U2107">
        <v>0</v>
      </c>
      <c r="V2107">
        <v>0</v>
      </c>
      <c r="W2107">
        <v>0</v>
      </c>
      <c r="X2107">
        <v>7.87415922662895</v>
      </c>
      <c r="Y2107">
        <v>0</v>
      </c>
      <c r="Z2107">
        <v>0</v>
      </c>
      <c r="AA2107">
        <v>0</v>
      </c>
      <c r="AB2107">
        <v>1.9730303245473337E-2</v>
      </c>
      <c r="AC2107">
        <v>0</v>
      </c>
      <c r="AD2107">
        <v>0</v>
      </c>
      <c r="AE2107">
        <v>7.8938895298744232</v>
      </c>
    </row>
    <row r="2108" spans="1:31" x14ac:dyDescent="0.25">
      <c r="A2108">
        <v>2231791</v>
      </c>
      <c r="B2108">
        <v>1</v>
      </c>
      <c r="C2108" t="s">
        <v>80</v>
      </c>
      <c r="D2108" t="s">
        <v>103</v>
      </c>
      <c r="E2108" t="s">
        <v>273</v>
      </c>
      <c r="F2108" t="s">
        <v>2130</v>
      </c>
      <c r="G2108" t="s">
        <v>174</v>
      </c>
      <c r="H2108" t="s">
        <v>163</v>
      </c>
      <c r="I2108" t="s">
        <v>136</v>
      </c>
      <c r="J2108" t="s">
        <v>137</v>
      </c>
      <c r="K2108" t="s">
        <v>138</v>
      </c>
      <c r="L2108" t="s">
        <v>6324</v>
      </c>
      <c r="M2108" t="s">
        <v>6325</v>
      </c>
      <c r="N2108">
        <v>5.8888888E-2</v>
      </c>
      <c r="O2108">
        <v>1</v>
      </c>
      <c r="P2108">
        <v>286</v>
      </c>
      <c r="Q2108">
        <v>18</v>
      </c>
      <c r="R2108">
        <v>108</v>
      </c>
      <c r="S2108">
        <v>9</v>
      </c>
      <c r="T2108">
        <v>45</v>
      </c>
      <c r="U2108">
        <v>4</v>
      </c>
      <c r="V2108">
        <v>0</v>
      </c>
      <c r="W2108">
        <v>0.13341376545280001</v>
      </c>
      <c r="X2108">
        <v>3.9757651395752798</v>
      </c>
      <c r="Y2108">
        <v>11.036497586557761</v>
      </c>
      <c r="Z2108">
        <v>7.3218783346346665</v>
      </c>
      <c r="AA2108">
        <v>22.763978134152886</v>
      </c>
      <c r="AB2108">
        <v>1.2986274417360621</v>
      </c>
      <c r="AC2108">
        <v>1.4710363666649779</v>
      </c>
      <c r="AD2108">
        <v>0</v>
      </c>
      <c r="AE2108">
        <v>48.001196768774427</v>
      </c>
    </row>
    <row r="2109" spans="1:31" x14ac:dyDescent="0.25">
      <c r="A2109">
        <v>2231104</v>
      </c>
      <c r="B2109">
        <v>1</v>
      </c>
      <c r="C2109" t="s">
        <v>81</v>
      </c>
      <c r="D2109" t="s">
        <v>112</v>
      </c>
      <c r="E2109" t="s">
        <v>273</v>
      </c>
      <c r="F2109" t="s">
        <v>3243</v>
      </c>
      <c r="G2109" t="s">
        <v>174</v>
      </c>
      <c r="H2109" t="s">
        <v>163</v>
      </c>
      <c r="I2109" t="s">
        <v>261</v>
      </c>
      <c r="J2109" t="s">
        <v>137</v>
      </c>
      <c r="K2109" t="s">
        <v>138</v>
      </c>
      <c r="L2109" t="s">
        <v>6326</v>
      </c>
      <c r="M2109" t="s">
        <v>6327</v>
      </c>
      <c r="N2109">
        <v>1.4722222E-2</v>
      </c>
      <c r="O2109">
        <v>0</v>
      </c>
      <c r="P2109">
        <v>0</v>
      </c>
      <c r="Q2109">
        <v>0</v>
      </c>
      <c r="R2109">
        <v>0</v>
      </c>
      <c r="S2109">
        <v>1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3.6734276369007772</v>
      </c>
      <c r="AB2109">
        <v>0</v>
      </c>
      <c r="AC2109">
        <v>0</v>
      </c>
      <c r="AD2109">
        <v>0</v>
      </c>
      <c r="AE2109">
        <v>3.6734276369007772</v>
      </c>
    </row>
    <row r="2110" spans="1:31" x14ac:dyDescent="0.25">
      <c r="A2110">
        <v>2231098</v>
      </c>
      <c r="B2110">
        <v>1</v>
      </c>
      <c r="C2110" t="s">
        <v>80</v>
      </c>
      <c r="D2110" t="s">
        <v>110</v>
      </c>
      <c r="E2110" t="s">
        <v>132</v>
      </c>
      <c r="F2110" t="s">
        <v>6328</v>
      </c>
      <c r="G2110" t="s">
        <v>191</v>
      </c>
      <c r="H2110" t="s">
        <v>135</v>
      </c>
      <c r="I2110" t="s">
        <v>136</v>
      </c>
      <c r="J2110" t="s">
        <v>137</v>
      </c>
      <c r="K2110" t="s">
        <v>138</v>
      </c>
      <c r="L2110" t="s">
        <v>6329</v>
      </c>
      <c r="M2110" t="s">
        <v>6330</v>
      </c>
      <c r="N2110">
        <v>5.2149999999999999</v>
      </c>
      <c r="O2110">
        <v>0</v>
      </c>
      <c r="P2110">
        <v>0</v>
      </c>
      <c r="Q2110">
        <v>0</v>
      </c>
      <c r="R2110">
        <v>0</v>
      </c>
      <c r="S2110">
        <v>0</v>
      </c>
      <c r="T2110">
        <v>1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9.4861011140754172</v>
      </c>
      <c r="AC2110">
        <v>0</v>
      </c>
      <c r="AD2110">
        <v>0</v>
      </c>
      <c r="AE2110">
        <v>9.4861011140754172</v>
      </c>
    </row>
    <row r="2111" spans="1:31" x14ac:dyDescent="0.25">
      <c r="A2111">
        <v>2231748</v>
      </c>
      <c r="B2111">
        <v>1</v>
      </c>
      <c r="C2111" t="s">
        <v>81</v>
      </c>
      <c r="D2111" t="s">
        <v>117</v>
      </c>
      <c r="E2111" t="s">
        <v>194</v>
      </c>
      <c r="F2111" t="s">
        <v>6331</v>
      </c>
      <c r="G2111" t="s">
        <v>179</v>
      </c>
      <c r="H2111" t="s">
        <v>135</v>
      </c>
      <c r="I2111" t="s">
        <v>136</v>
      </c>
      <c r="J2111" t="s">
        <v>137</v>
      </c>
      <c r="K2111" t="s">
        <v>138</v>
      </c>
      <c r="L2111" t="s">
        <v>6332</v>
      </c>
      <c r="M2111" t="s">
        <v>6333</v>
      </c>
      <c r="N2111">
        <v>2.1430555550000001</v>
      </c>
      <c r="O2111">
        <v>0</v>
      </c>
      <c r="P2111">
        <v>6</v>
      </c>
      <c r="Q2111">
        <v>0</v>
      </c>
      <c r="R2111">
        <v>5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3.2799432248722171</v>
      </c>
      <c r="Y2111">
        <v>0</v>
      </c>
      <c r="Z2111">
        <v>2.6895242700310331</v>
      </c>
      <c r="AA2111">
        <v>0</v>
      </c>
      <c r="AB2111">
        <v>0</v>
      </c>
      <c r="AC2111">
        <v>0</v>
      </c>
      <c r="AD2111">
        <v>0</v>
      </c>
      <c r="AE2111">
        <v>5.9694674949032507</v>
      </c>
    </row>
    <row r="2112" spans="1:31" x14ac:dyDescent="0.25">
      <c r="A2112">
        <v>2231413</v>
      </c>
      <c r="B2112">
        <v>1</v>
      </c>
      <c r="C2112" t="s">
        <v>80</v>
      </c>
      <c r="D2112" t="s">
        <v>85</v>
      </c>
      <c r="E2112" t="s">
        <v>132</v>
      </c>
      <c r="F2112" t="s">
        <v>6334</v>
      </c>
      <c r="G2112" t="s">
        <v>191</v>
      </c>
      <c r="H2112" t="s">
        <v>135</v>
      </c>
      <c r="I2112" t="s">
        <v>136</v>
      </c>
      <c r="J2112" t="s">
        <v>137</v>
      </c>
      <c r="K2112" t="s">
        <v>138</v>
      </c>
      <c r="L2112" t="s">
        <v>6335</v>
      </c>
      <c r="M2112" t="s">
        <v>6336</v>
      </c>
      <c r="N2112">
        <v>4.0763888880000003</v>
      </c>
      <c r="O2112">
        <v>0</v>
      </c>
      <c r="P2112">
        <v>10</v>
      </c>
      <c r="Q2112">
        <v>0</v>
      </c>
      <c r="R2112">
        <v>0</v>
      </c>
      <c r="S2112">
        <v>0</v>
      </c>
      <c r="T2112">
        <v>1</v>
      </c>
      <c r="U2112">
        <v>0</v>
      </c>
      <c r="V2112">
        <v>0</v>
      </c>
      <c r="W2112">
        <v>0</v>
      </c>
      <c r="X2112">
        <v>12.488531557401167</v>
      </c>
      <c r="Y2112">
        <v>0</v>
      </c>
      <c r="Z2112">
        <v>0</v>
      </c>
      <c r="AA2112">
        <v>0</v>
      </c>
      <c r="AB2112">
        <v>7.7387551456833348E-2</v>
      </c>
      <c r="AC2112">
        <v>0</v>
      </c>
      <c r="AD2112">
        <v>0</v>
      </c>
      <c r="AE2112">
        <v>12.565919108858001</v>
      </c>
    </row>
    <row r="2113" spans="1:31" x14ac:dyDescent="0.25">
      <c r="A2113">
        <v>2231084</v>
      </c>
      <c r="B2113">
        <v>1</v>
      </c>
      <c r="C2113" t="s">
        <v>80</v>
      </c>
      <c r="D2113" t="s">
        <v>95</v>
      </c>
      <c r="E2113" t="s">
        <v>132</v>
      </c>
      <c r="F2113" t="s">
        <v>6337</v>
      </c>
      <c r="G2113" t="s">
        <v>148</v>
      </c>
      <c r="H2113" t="s">
        <v>135</v>
      </c>
      <c r="I2113" t="s">
        <v>136</v>
      </c>
      <c r="J2113" t="s">
        <v>137</v>
      </c>
      <c r="K2113" t="s">
        <v>138</v>
      </c>
      <c r="L2113" t="s">
        <v>6338</v>
      </c>
      <c r="M2113" t="s">
        <v>6339</v>
      </c>
      <c r="N2113">
        <v>1.0349999999999999</v>
      </c>
      <c r="O2113">
        <v>0</v>
      </c>
      <c r="P2113">
        <v>4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2.53699793366544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2.53699793366544</v>
      </c>
    </row>
    <row r="2114" spans="1:31" x14ac:dyDescent="0.25">
      <c r="A2114">
        <v>2231390</v>
      </c>
      <c r="B2114">
        <v>1</v>
      </c>
      <c r="C2114" t="s">
        <v>81</v>
      </c>
      <c r="D2114" t="s">
        <v>118</v>
      </c>
      <c r="E2114" t="s">
        <v>161</v>
      </c>
      <c r="F2114" t="s">
        <v>936</v>
      </c>
      <c r="G2114" t="s">
        <v>174</v>
      </c>
      <c r="H2114" t="s">
        <v>163</v>
      </c>
      <c r="I2114" t="s">
        <v>261</v>
      </c>
      <c r="J2114" t="s">
        <v>137</v>
      </c>
      <c r="K2114" t="s">
        <v>138</v>
      </c>
      <c r="L2114" t="s">
        <v>6340</v>
      </c>
      <c r="M2114" t="s">
        <v>6341</v>
      </c>
      <c r="N2114">
        <v>3.6111111000000001E-2</v>
      </c>
      <c r="O2114">
        <v>1</v>
      </c>
      <c r="P2114">
        <v>391</v>
      </c>
      <c r="Q2114">
        <v>49</v>
      </c>
      <c r="R2114">
        <v>38</v>
      </c>
      <c r="S2114">
        <v>15</v>
      </c>
      <c r="T2114">
        <v>46</v>
      </c>
      <c r="U2114">
        <v>0</v>
      </c>
      <c r="V2114">
        <v>0</v>
      </c>
      <c r="W2114">
        <v>1.3999260554066665E-2</v>
      </c>
      <c r="X2114">
        <v>1.8563321580370662</v>
      </c>
      <c r="Y2114">
        <v>6.3158327897951017</v>
      </c>
      <c r="Z2114">
        <v>0.44843337107356657</v>
      </c>
      <c r="AA2114">
        <v>3.4757710908542552</v>
      </c>
      <c r="AB2114">
        <v>0.97569749385997773</v>
      </c>
      <c r="AC2114">
        <v>0</v>
      </c>
      <c r="AD2114">
        <v>0</v>
      </c>
      <c r="AE2114">
        <v>13.086066164174033</v>
      </c>
    </row>
    <row r="2115" spans="1:31" x14ac:dyDescent="0.25">
      <c r="A2115">
        <v>2230915</v>
      </c>
      <c r="B2115">
        <v>1</v>
      </c>
      <c r="C2115" t="s">
        <v>80</v>
      </c>
      <c r="D2115" t="s">
        <v>103</v>
      </c>
      <c r="E2115" t="s">
        <v>161</v>
      </c>
      <c r="F2115" t="s">
        <v>6342</v>
      </c>
      <c r="G2115" t="s">
        <v>174</v>
      </c>
      <c r="H2115" t="s">
        <v>163</v>
      </c>
      <c r="I2115" t="s">
        <v>136</v>
      </c>
      <c r="J2115" t="s">
        <v>137</v>
      </c>
      <c r="K2115" t="s">
        <v>138</v>
      </c>
      <c r="L2115" t="s">
        <v>6343</v>
      </c>
      <c r="M2115" t="s">
        <v>6344</v>
      </c>
      <c r="N2115">
        <v>0.76027777699999999</v>
      </c>
      <c r="O2115">
        <v>0</v>
      </c>
      <c r="P2115">
        <v>0</v>
      </c>
      <c r="Q2115">
        <v>2</v>
      </c>
      <c r="R2115">
        <v>0</v>
      </c>
      <c r="S2115">
        <v>2</v>
      </c>
      <c r="T2115">
        <v>28</v>
      </c>
      <c r="U2115">
        <v>11</v>
      </c>
      <c r="V2115">
        <v>4</v>
      </c>
      <c r="W2115">
        <v>0</v>
      </c>
      <c r="X2115">
        <v>0</v>
      </c>
      <c r="Y2115">
        <v>0.4005115859692267</v>
      </c>
      <c r="Z2115">
        <v>0</v>
      </c>
      <c r="AA2115">
        <v>118.7814133473771</v>
      </c>
      <c r="AB2115">
        <v>25.336240612917496</v>
      </c>
      <c r="AC2115">
        <v>2201.8406611303908</v>
      </c>
      <c r="AD2115">
        <v>120.40240204737943</v>
      </c>
      <c r="AE2115">
        <v>2466.761228724034</v>
      </c>
    </row>
    <row r="2116" spans="1:31" x14ac:dyDescent="0.25">
      <c r="A2116">
        <v>2231582</v>
      </c>
      <c r="B2116">
        <v>1</v>
      </c>
      <c r="C2116" t="s">
        <v>80</v>
      </c>
      <c r="D2116" t="s">
        <v>90</v>
      </c>
      <c r="E2116" t="s">
        <v>132</v>
      </c>
      <c r="F2116" t="s">
        <v>6345</v>
      </c>
      <c r="G2116" t="s">
        <v>148</v>
      </c>
      <c r="H2116" t="s">
        <v>135</v>
      </c>
      <c r="I2116" t="s">
        <v>136</v>
      </c>
      <c r="J2116" t="s">
        <v>137</v>
      </c>
      <c r="K2116" t="s">
        <v>138</v>
      </c>
      <c r="L2116" t="s">
        <v>6346</v>
      </c>
      <c r="M2116" t="s">
        <v>6347</v>
      </c>
      <c r="N2116">
        <v>2.3369444439999998</v>
      </c>
      <c r="O2116">
        <v>0</v>
      </c>
      <c r="P2116">
        <v>2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3.0626158397024401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3.0626158397024401</v>
      </c>
    </row>
    <row r="2117" spans="1:31" x14ac:dyDescent="0.25">
      <c r="A2117">
        <v>2231433</v>
      </c>
      <c r="B2117">
        <v>1</v>
      </c>
      <c r="C2117" t="s">
        <v>80</v>
      </c>
      <c r="D2117" t="s">
        <v>83</v>
      </c>
      <c r="E2117" t="s">
        <v>132</v>
      </c>
      <c r="F2117" t="s">
        <v>6348</v>
      </c>
      <c r="G2117" t="s">
        <v>134</v>
      </c>
      <c r="H2117" t="s">
        <v>135</v>
      </c>
      <c r="I2117" t="s">
        <v>136</v>
      </c>
      <c r="J2117" t="s">
        <v>137</v>
      </c>
      <c r="K2117" t="s">
        <v>138</v>
      </c>
      <c r="L2117" t="s">
        <v>6349</v>
      </c>
      <c r="M2117" t="s">
        <v>6350</v>
      </c>
      <c r="N2117">
        <v>2.9958333330000002</v>
      </c>
      <c r="O2117">
        <v>0</v>
      </c>
      <c r="P2117">
        <v>2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3.8028585588086505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3.8028585588086505</v>
      </c>
    </row>
    <row r="2118" spans="1:31" x14ac:dyDescent="0.25">
      <c r="A2118">
        <v>2230792</v>
      </c>
      <c r="B2118">
        <v>1</v>
      </c>
      <c r="C2118" t="s">
        <v>80</v>
      </c>
      <c r="D2118" t="s">
        <v>100</v>
      </c>
      <c r="E2118" t="s">
        <v>405</v>
      </c>
      <c r="F2118" t="s">
        <v>6351</v>
      </c>
      <c r="G2118" t="s">
        <v>174</v>
      </c>
      <c r="H2118" t="s">
        <v>163</v>
      </c>
      <c r="I2118" t="s">
        <v>136</v>
      </c>
      <c r="J2118" t="s">
        <v>137</v>
      </c>
      <c r="K2118" t="s">
        <v>138</v>
      </c>
      <c r="L2118" t="s">
        <v>6352</v>
      </c>
      <c r="M2118" t="s">
        <v>6353</v>
      </c>
      <c r="N2118">
        <v>9.5277776999999994E-2</v>
      </c>
      <c r="O2118">
        <v>10</v>
      </c>
      <c r="P2118">
        <v>6600</v>
      </c>
      <c r="Q2118">
        <v>47</v>
      </c>
      <c r="R2118">
        <v>755</v>
      </c>
      <c r="S2118">
        <v>61</v>
      </c>
      <c r="T2118">
        <v>930</v>
      </c>
      <c r="U2118">
        <v>8</v>
      </c>
      <c r="V2118">
        <v>2</v>
      </c>
      <c r="W2118">
        <v>0.34283208160314177</v>
      </c>
      <c r="X2118">
        <v>169.58154192030648</v>
      </c>
      <c r="Y2118">
        <v>6.005325833497376</v>
      </c>
      <c r="Z2118">
        <v>22.77579999572383</v>
      </c>
      <c r="AA2118">
        <v>46.180963561245953</v>
      </c>
      <c r="AB2118">
        <v>46.720497212939669</v>
      </c>
      <c r="AC2118">
        <v>30.388272041710351</v>
      </c>
      <c r="AD2118">
        <v>0.33758926108194776</v>
      </c>
      <c r="AE2118">
        <v>322.33282190810883</v>
      </c>
    </row>
    <row r="2119" spans="1:31" x14ac:dyDescent="0.25">
      <c r="A2119">
        <v>2231313</v>
      </c>
      <c r="B2119">
        <v>1</v>
      </c>
      <c r="C2119" t="s">
        <v>81</v>
      </c>
      <c r="D2119" t="s">
        <v>122</v>
      </c>
      <c r="E2119" t="s">
        <v>194</v>
      </c>
      <c r="F2119" t="s">
        <v>6354</v>
      </c>
      <c r="G2119" t="s">
        <v>390</v>
      </c>
      <c r="H2119" t="s">
        <v>135</v>
      </c>
      <c r="I2119" t="s">
        <v>136</v>
      </c>
      <c r="J2119" t="s">
        <v>137</v>
      </c>
      <c r="K2119" t="s">
        <v>138</v>
      </c>
      <c r="L2119" t="s">
        <v>6355</v>
      </c>
      <c r="M2119" t="s">
        <v>6356</v>
      </c>
      <c r="N2119">
        <v>2.1069444439999998</v>
      </c>
      <c r="O2119">
        <v>0</v>
      </c>
      <c r="P2119">
        <v>32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12.897956526136838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12.897956526136838</v>
      </c>
    </row>
    <row r="2120" spans="1:31" x14ac:dyDescent="0.25">
      <c r="A2120">
        <v>2231184</v>
      </c>
      <c r="B2120">
        <v>1</v>
      </c>
      <c r="C2120" t="s">
        <v>81</v>
      </c>
      <c r="D2120" t="s">
        <v>128</v>
      </c>
      <c r="E2120" t="s">
        <v>132</v>
      </c>
      <c r="F2120" t="s">
        <v>6357</v>
      </c>
      <c r="G2120" t="s">
        <v>191</v>
      </c>
      <c r="H2120" t="s">
        <v>135</v>
      </c>
      <c r="I2120" t="s">
        <v>136</v>
      </c>
      <c r="J2120" t="s">
        <v>137</v>
      </c>
      <c r="K2120" t="s">
        <v>138</v>
      </c>
      <c r="L2120" t="s">
        <v>6358</v>
      </c>
      <c r="M2120" t="s">
        <v>6359</v>
      </c>
      <c r="N2120">
        <v>2.125</v>
      </c>
      <c r="O2120">
        <v>0</v>
      </c>
      <c r="P2120">
        <v>0</v>
      </c>
      <c r="Q2120">
        <v>0</v>
      </c>
      <c r="R2120">
        <v>0</v>
      </c>
      <c r="S2120">
        <v>0</v>
      </c>
      <c r="T2120">
        <v>16</v>
      </c>
      <c r="U2120">
        <v>0</v>
      </c>
      <c r="V2120">
        <v>1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32.048011024792594</v>
      </c>
      <c r="AC2120">
        <v>0</v>
      </c>
      <c r="AD2120">
        <v>37.025235083917963</v>
      </c>
      <c r="AE2120">
        <v>69.073246108710549</v>
      </c>
    </row>
    <row r="2121" spans="1:31" x14ac:dyDescent="0.25">
      <c r="A2121">
        <v>2231811</v>
      </c>
      <c r="B2121">
        <v>1</v>
      </c>
      <c r="C2121" t="s">
        <v>80</v>
      </c>
      <c r="D2121" t="s">
        <v>104</v>
      </c>
      <c r="E2121" t="s">
        <v>132</v>
      </c>
      <c r="F2121" t="s">
        <v>6360</v>
      </c>
      <c r="G2121" t="s">
        <v>148</v>
      </c>
      <c r="H2121" t="s">
        <v>135</v>
      </c>
      <c r="I2121" t="s">
        <v>136</v>
      </c>
      <c r="J2121" t="s">
        <v>137</v>
      </c>
      <c r="K2121" t="s">
        <v>138</v>
      </c>
      <c r="L2121" t="s">
        <v>6361</v>
      </c>
      <c r="M2121" t="s">
        <v>6362</v>
      </c>
      <c r="N2121">
        <v>1.866666666</v>
      </c>
      <c r="O2121">
        <v>0</v>
      </c>
      <c r="P2121">
        <v>0</v>
      </c>
      <c r="Q2121">
        <v>0</v>
      </c>
      <c r="R2121">
        <v>0</v>
      </c>
      <c r="S2121">
        <v>0</v>
      </c>
      <c r="T2121">
        <v>1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9.8825843638923341E-2</v>
      </c>
      <c r="AC2121">
        <v>0</v>
      </c>
      <c r="AD2121">
        <v>0</v>
      </c>
      <c r="AE2121">
        <v>9.8825843638923341E-2</v>
      </c>
    </row>
    <row r="2122" spans="1:31" x14ac:dyDescent="0.25">
      <c r="A2122">
        <v>2231121</v>
      </c>
      <c r="B2122">
        <v>1</v>
      </c>
      <c r="C2122" t="s">
        <v>81</v>
      </c>
      <c r="D2122" t="s">
        <v>112</v>
      </c>
      <c r="E2122" t="s">
        <v>273</v>
      </c>
      <c r="F2122" t="s">
        <v>6363</v>
      </c>
      <c r="G2122" t="s">
        <v>174</v>
      </c>
      <c r="H2122" t="s">
        <v>163</v>
      </c>
      <c r="I2122" t="s">
        <v>261</v>
      </c>
      <c r="J2122" t="s">
        <v>137</v>
      </c>
      <c r="K2122" t="s">
        <v>138</v>
      </c>
      <c r="L2122" t="s">
        <v>6364</v>
      </c>
      <c r="M2122" t="s">
        <v>6365</v>
      </c>
      <c r="N2122">
        <v>8.8888879999999993E-3</v>
      </c>
      <c r="O2122">
        <v>1</v>
      </c>
      <c r="P2122">
        <v>2729</v>
      </c>
      <c r="Q2122">
        <v>56</v>
      </c>
      <c r="R2122">
        <v>581</v>
      </c>
      <c r="S2122">
        <v>16</v>
      </c>
      <c r="T2122">
        <v>380</v>
      </c>
      <c r="U2122">
        <v>4</v>
      </c>
      <c r="V2122">
        <v>3</v>
      </c>
      <c r="W2122">
        <v>3.3739623341511107E-3</v>
      </c>
      <c r="X2122">
        <v>5.5952369183943667</v>
      </c>
      <c r="Y2122">
        <v>0.26861734638492446</v>
      </c>
      <c r="Z2122">
        <v>0.80455700371109384</v>
      </c>
      <c r="AA2122">
        <v>0.9703010931242666</v>
      </c>
      <c r="AB2122">
        <v>2.5172466851405866</v>
      </c>
      <c r="AC2122">
        <v>1.5203293534576001</v>
      </c>
      <c r="AD2122">
        <v>1.8619165440178844</v>
      </c>
      <c r="AE2122">
        <v>13.541578906564872</v>
      </c>
    </row>
    <row r="2123" spans="1:31" x14ac:dyDescent="0.25">
      <c r="A2123">
        <v>2231376</v>
      </c>
      <c r="B2123">
        <v>1</v>
      </c>
      <c r="C2123" t="s">
        <v>80</v>
      </c>
      <c r="D2123" t="s">
        <v>93</v>
      </c>
      <c r="E2123" t="s">
        <v>132</v>
      </c>
      <c r="F2123" t="s">
        <v>6366</v>
      </c>
      <c r="G2123" t="s">
        <v>148</v>
      </c>
      <c r="H2123" t="s">
        <v>135</v>
      </c>
      <c r="I2123" t="s">
        <v>136</v>
      </c>
      <c r="J2123" t="s">
        <v>137</v>
      </c>
      <c r="K2123" t="s">
        <v>138</v>
      </c>
      <c r="L2123" t="s">
        <v>6367</v>
      </c>
      <c r="M2123" t="s">
        <v>6368</v>
      </c>
      <c r="N2123">
        <v>6.8802777769999999</v>
      </c>
      <c r="O2123">
        <v>0</v>
      </c>
      <c r="P2123">
        <v>1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2.0693387887873524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2.0693387887873524</v>
      </c>
    </row>
    <row r="2124" spans="1:31" x14ac:dyDescent="0.25">
      <c r="A2124">
        <v>2231270</v>
      </c>
      <c r="B2124">
        <v>1</v>
      </c>
      <c r="C2124" t="s">
        <v>80</v>
      </c>
      <c r="D2124" t="s">
        <v>93</v>
      </c>
      <c r="E2124" t="s">
        <v>141</v>
      </c>
      <c r="F2124" t="s">
        <v>6369</v>
      </c>
      <c r="G2124" t="s">
        <v>143</v>
      </c>
      <c r="H2124" t="s">
        <v>135</v>
      </c>
      <c r="I2124" t="s">
        <v>136</v>
      </c>
      <c r="J2124" t="s">
        <v>137</v>
      </c>
      <c r="K2124" t="s">
        <v>144</v>
      </c>
      <c r="L2124" t="s">
        <v>6370</v>
      </c>
      <c r="M2124" t="s">
        <v>6371</v>
      </c>
      <c r="N2124">
        <v>4.7208333329999999</v>
      </c>
      <c r="O2124">
        <v>0</v>
      </c>
      <c r="P2124">
        <v>1</v>
      </c>
      <c r="Q2124">
        <v>0</v>
      </c>
      <c r="R2124">
        <v>1</v>
      </c>
      <c r="S2124">
        <v>0</v>
      </c>
      <c r="T2124">
        <v>137</v>
      </c>
      <c r="U2124">
        <v>0</v>
      </c>
      <c r="V2124">
        <v>0</v>
      </c>
      <c r="W2124">
        <v>0</v>
      </c>
      <c r="X2124">
        <v>3.5430456699944449E-2</v>
      </c>
      <c r="Y2124">
        <v>0</v>
      </c>
      <c r="Z2124">
        <v>2.1060013140805958</v>
      </c>
      <c r="AA2124">
        <v>0</v>
      </c>
      <c r="AB2124">
        <v>351.10790893028263</v>
      </c>
      <c r="AC2124">
        <v>0</v>
      </c>
      <c r="AD2124">
        <v>0</v>
      </c>
      <c r="AE2124">
        <v>353.24934070106315</v>
      </c>
    </row>
    <row r="2125" spans="1:31" x14ac:dyDescent="0.25">
      <c r="A2125">
        <v>2231519</v>
      </c>
      <c r="B2125">
        <v>1</v>
      </c>
      <c r="C2125" t="s">
        <v>80</v>
      </c>
      <c r="D2125" t="s">
        <v>88</v>
      </c>
      <c r="E2125" t="s">
        <v>132</v>
      </c>
      <c r="F2125" t="s">
        <v>6372</v>
      </c>
      <c r="G2125" t="s">
        <v>152</v>
      </c>
      <c r="H2125" t="s">
        <v>135</v>
      </c>
      <c r="I2125" t="s">
        <v>136</v>
      </c>
      <c r="J2125" t="s">
        <v>137</v>
      </c>
      <c r="K2125" t="s">
        <v>138</v>
      </c>
      <c r="L2125" t="s">
        <v>6373</v>
      </c>
      <c r="M2125" t="s">
        <v>6374</v>
      </c>
      <c r="N2125">
        <v>5.0666666659999997</v>
      </c>
      <c r="O2125">
        <v>0</v>
      </c>
      <c r="P2125">
        <v>4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7.070988995284706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7.070988995284706</v>
      </c>
    </row>
    <row r="2126" spans="1:31" x14ac:dyDescent="0.25">
      <c r="A2126">
        <v>2230543</v>
      </c>
      <c r="B2126">
        <v>1</v>
      </c>
      <c r="C2126" t="s">
        <v>80</v>
      </c>
      <c r="D2126" t="s">
        <v>96</v>
      </c>
      <c r="E2126" t="s">
        <v>273</v>
      </c>
      <c r="F2126" t="s">
        <v>2207</v>
      </c>
      <c r="G2126" t="s">
        <v>174</v>
      </c>
      <c r="H2126" t="s">
        <v>163</v>
      </c>
      <c r="I2126" t="s">
        <v>136</v>
      </c>
      <c r="J2126" t="s">
        <v>137</v>
      </c>
      <c r="K2126" t="s">
        <v>138</v>
      </c>
      <c r="L2126" t="s">
        <v>6375</v>
      </c>
      <c r="M2126" t="s">
        <v>6376</v>
      </c>
      <c r="N2126">
        <v>0.15083333300000001</v>
      </c>
      <c r="O2126">
        <v>2</v>
      </c>
      <c r="P2126">
        <v>23</v>
      </c>
      <c r="Q2126">
        <v>3</v>
      </c>
      <c r="R2126">
        <v>0</v>
      </c>
      <c r="S2126">
        <v>7</v>
      </c>
      <c r="T2126">
        <v>1</v>
      </c>
      <c r="U2126">
        <v>0</v>
      </c>
      <c r="V2126">
        <v>0</v>
      </c>
      <c r="W2126">
        <v>2.7404908688395002</v>
      </c>
      <c r="X2126">
        <v>0.41462420578039993</v>
      </c>
      <c r="Y2126">
        <v>0.14685321691707337</v>
      </c>
      <c r="Z2126">
        <v>0</v>
      </c>
      <c r="AA2126">
        <v>7.4247836567392804</v>
      </c>
      <c r="AB2126">
        <v>0.22006842246834671</v>
      </c>
      <c r="AC2126">
        <v>0</v>
      </c>
      <c r="AD2126">
        <v>0</v>
      </c>
      <c r="AE2126">
        <v>10.9468203707446</v>
      </c>
    </row>
    <row r="2127" spans="1:31" x14ac:dyDescent="0.25">
      <c r="A2127">
        <v>2230188</v>
      </c>
      <c r="B2127">
        <v>1</v>
      </c>
      <c r="C2127" t="s">
        <v>80</v>
      </c>
      <c r="D2127" t="s">
        <v>84</v>
      </c>
      <c r="E2127" t="s">
        <v>177</v>
      </c>
      <c r="F2127" t="s">
        <v>3685</v>
      </c>
      <c r="G2127" t="s">
        <v>235</v>
      </c>
      <c r="H2127" t="s">
        <v>135</v>
      </c>
      <c r="I2127" t="s">
        <v>136</v>
      </c>
      <c r="J2127" t="s">
        <v>137</v>
      </c>
      <c r="K2127" t="s">
        <v>138</v>
      </c>
      <c r="L2127" t="s">
        <v>6377</v>
      </c>
      <c r="M2127" t="s">
        <v>6378</v>
      </c>
      <c r="N2127">
        <v>9.8044444439999996</v>
      </c>
      <c r="O2127">
        <v>0</v>
      </c>
      <c r="P2127">
        <v>138</v>
      </c>
      <c r="Q2127">
        <v>0</v>
      </c>
      <c r="R2127">
        <v>0</v>
      </c>
      <c r="S2127">
        <v>0</v>
      </c>
      <c r="T2127">
        <v>3</v>
      </c>
      <c r="U2127">
        <v>0</v>
      </c>
      <c r="V2127">
        <v>0</v>
      </c>
      <c r="W2127">
        <v>0</v>
      </c>
      <c r="X2127">
        <v>378.72528447329961</v>
      </c>
      <c r="Y2127">
        <v>0</v>
      </c>
      <c r="Z2127">
        <v>0</v>
      </c>
      <c r="AA2127">
        <v>0</v>
      </c>
      <c r="AB2127">
        <v>22.433030454096194</v>
      </c>
      <c r="AC2127">
        <v>0</v>
      </c>
      <c r="AD2127">
        <v>0</v>
      </c>
      <c r="AE2127">
        <v>401.15831492739579</v>
      </c>
    </row>
    <row r="2128" spans="1:31" x14ac:dyDescent="0.25">
      <c r="A2128">
        <v>2230245</v>
      </c>
      <c r="B2128">
        <v>1</v>
      </c>
      <c r="C2128" t="s">
        <v>81</v>
      </c>
      <c r="D2128" t="s">
        <v>120</v>
      </c>
      <c r="E2128" t="s">
        <v>132</v>
      </c>
      <c r="F2128" t="s">
        <v>6379</v>
      </c>
      <c r="G2128" t="s">
        <v>148</v>
      </c>
      <c r="H2128" t="s">
        <v>135</v>
      </c>
      <c r="I2128" t="s">
        <v>136</v>
      </c>
      <c r="J2128" t="s">
        <v>137</v>
      </c>
      <c r="K2128" t="s">
        <v>138</v>
      </c>
      <c r="L2128" t="s">
        <v>6380</v>
      </c>
      <c r="M2128" t="s">
        <v>6381</v>
      </c>
      <c r="N2128">
        <v>1.0747222219999999</v>
      </c>
      <c r="O2128">
        <v>0</v>
      </c>
      <c r="P2128">
        <v>1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0.30686209712666668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0.30686209712666668</v>
      </c>
    </row>
    <row r="2129" spans="1:31" x14ac:dyDescent="0.25">
      <c r="A2129">
        <v>2230580</v>
      </c>
      <c r="B2129">
        <v>1</v>
      </c>
      <c r="C2129" t="s">
        <v>80</v>
      </c>
      <c r="D2129" t="s">
        <v>99</v>
      </c>
      <c r="E2129" t="s">
        <v>194</v>
      </c>
      <c r="F2129" t="s">
        <v>6382</v>
      </c>
      <c r="G2129" t="s">
        <v>1031</v>
      </c>
      <c r="H2129" t="s">
        <v>135</v>
      </c>
      <c r="I2129" t="s">
        <v>136</v>
      </c>
      <c r="J2129" t="s">
        <v>137</v>
      </c>
      <c r="K2129" t="s">
        <v>138</v>
      </c>
      <c r="L2129" t="s">
        <v>6383</v>
      </c>
      <c r="M2129" t="s">
        <v>6384</v>
      </c>
      <c r="N2129">
        <v>5.4686111110000004</v>
      </c>
      <c r="O2129">
        <v>0</v>
      </c>
      <c r="P2129">
        <v>1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0.43454224347177783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0.43454224347177783</v>
      </c>
    </row>
    <row r="2130" spans="1:31" x14ac:dyDescent="0.25">
      <c r="A2130">
        <v>2230729</v>
      </c>
      <c r="B2130">
        <v>1</v>
      </c>
      <c r="C2130" t="s">
        <v>80</v>
      </c>
      <c r="D2130" t="s">
        <v>93</v>
      </c>
      <c r="E2130" t="s">
        <v>141</v>
      </c>
      <c r="F2130" t="s">
        <v>6385</v>
      </c>
      <c r="G2130" t="s">
        <v>518</v>
      </c>
      <c r="H2130" t="s">
        <v>135</v>
      </c>
      <c r="I2130" t="s">
        <v>136</v>
      </c>
      <c r="J2130" t="s">
        <v>137</v>
      </c>
      <c r="K2130" t="s">
        <v>138</v>
      </c>
      <c r="L2130" t="s">
        <v>6386</v>
      </c>
      <c r="M2130" t="s">
        <v>6387</v>
      </c>
      <c r="N2130">
        <v>0.67027777700000002</v>
      </c>
      <c r="O2130">
        <v>0</v>
      </c>
      <c r="P2130">
        <v>379</v>
      </c>
      <c r="Q2130">
        <v>0</v>
      </c>
      <c r="R2130">
        <v>0</v>
      </c>
      <c r="S2130">
        <v>0</v>
      </c>
      <c r="T2130">
        <v>58</v>
      </c>
      <c r="U2130">
        <v>0</v>
      </c>
      <c r="V2130">
        <v>0</v>
      </c>
      <c r="W2130">
        <v>0</v>
      </c>
      <c r="X2130">
        <v>64.940245161529731</v>
      </c>
      <c r="Y2130">
        <v>0</v>
      </c>
      <c r="Z2130">
        <v>0</v>
      </c>
      <c r="AA2130">
        <v>0</v>
      </c>
      <c r="AB2130">
        <v>25.840573657904894</v>
      </c>
      <c r="AC2130">
        <v>0</v>
      </c>
      <c r="AD2130">
        <v>0</v>
      </c>
      <c r="AE2130">
        <v>90.780818819434629</v>
      </c>
    </row>
    <row r="2131" spans="1:31" x14ac:dyDescent="0.25">
      <c r="A2131">
        <v>2229996</v>
      </c>
      <c r="B2131">
        <v>1</v>
      </c>
      <c r="C2131" t="s">
        <v>80</v>
      </c>
      <c r="D2131" t="s">
        <v>82</v>
      </c>
      <c r="E2131" t="s">
        <v>141</v>
      </c>
      <c r="F2131" t="s">
        <v>6388</v>
      </c>
      <c r="G2131" t="s">
        <v>134</v>
      </c>
      <c r="H2131" t="s">
        <v>135</v>
      </c>
      <c r="I2131" t="s">
        <v>136</v>
      </c>
      <c r="J2131" t="s">
        <v>137</v>
      </c>
      <c r="K2131" t="s">
        <v>138</v>
      </c>
      <c r="L2131" t="s">
        <v>6389</v>
      </c>
      <c r="M2131" t="s">
        <v>6390</v>
      </c>
      <c r="N2131">
        <v>0.82861111099999996</v>
      </c>
      <c r="O2131">
        <v>0</v>
      </c>
      <c r="P2131">
        <v>0</v>
      </c>
      <c r="Q2131">
        <v>0</v>
      </c>
      <c r="R2131">
        <v>0</v>
      </c>
      <c r="S2131">
        <v>0</v>
      </c>
      <c r="T2131">
        <v>15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13.465457233614774</v>
      </c>
      <c r="AC2131">
        <v>0</v>
      </c>
      <c r="AD2131">
        <v>0</v>
      </c>
      <c r="AE2131">
        <v>13.465457233614774</v>
      </c>
    </row>
    <row r="2132" spans="1:31" x14ac:dyDescent="0.25">
      <c r="A2132">
        <v>2229896</v>
      </c>
      <c r="B2132">
        <v>1</v>
      </c>
      <c r="C2132" t="s">
        <v>81</v>
      </c>
      <c r="D2132" t="s">
        <v>128</v>
      </c>
      <c r="E2132" t="s">
        <v>132</v>
      </c>
      <c r="F2132" t="s">
        <v>6391</v>
      </c>
      <c r="G2132" t="s">
        <v>191</v>
      </c>
      <c r="H2132" t="s">
        <v>135</v>
      </c>
      <c r="I2132" t="s">
        <v>136</v>
      </c>
      <c r="J2132" t="s">
        <v>137</v>
      </c>
      <c r="K2132" t="s">
        <v>138</v>
      </c>
      <c r="L2132" t="s">
        <v>6392</v>
      </c>
      <c r="M2132" t="s">
        <v>6393</v>
      </c>
      <c r="N2132">
        <v>4.3427777770000002</v>
      </c>
      <c r="O2132">
        <v>0</v>
      </c>
      <c r="P2132">
        <v>0</v>
      </c>
      <c r="Q2132">
        <v>0</v>
      </c>
      <c r="R2132">
        <v>0</v>
      </c>
      <c r="S2132">
        <v>0</v>
      </c>
      <c r="T2132">
        <v>1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17.974031239937421</v>
      </c>
      <c r="AC2132">
        <v>0</v>
      </c>
      <c r="AD2132">
        <v>0</v>
      </c>
      <c r="AE2132">
        <v>17.974031239937421</v>
      </c>
    </row>
    <row r="2133" spans="1:31" x14ac:dyDescent="0.25">
      <c r="A2133">
        <v>2231070</v>
      </c>
      <c r="B2133">
        <v>1</v>
      </c>
      <c r="C2133" t="s">
        <v>80</v>
      </c>
      <c r="D2133" t="s">
        <v>84</v>
      </c>
      <c r="E2133" t="s">
        <v>132</v>
      </c>
      <c r="F2133" t="s">
        <v>6394</v>
      </c>
      <c r="G2133" t="s">
        <v>148</v>
      </c>
      <c r="H2133" t="s">
        <v>135</v>
      </c>
      <c r="I2133" t="s">
        <v>136</v>
      </c>
      <c r="J2133" t="s">
        <v>137</v>
      </c>
      <c r="K2133" t="s">
        <v>138</v>
      </c>
      <c r="L2133" t="s">
        <v>6395</v>
      </c>
      <c r="M2133" t="s">
        <v>6396</v>
      </c>
      <c r="N2133">
        <v>2.0613888880000002</v>
      </c>
      <c r="O2133">
        <v>0</v>
      </c>
      <c r="P2133">
        <v>3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3.7101111080634066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3.7101111080634066</v>
      </c>
    </row>
    <row r="2134" spans="1:31" x14ac:dyDescent="0.25">
      <c r="A2134">
        <v>2231425</v>
      </c>
      <c r="B2134">
        <v>1</v>
      </c>
      <c r="C2134" t="s">
        <v>81</v>
      </c>
      <c r="D2134" t="s">
        <v>127</v>
      </c>
      <c r="E2134" t="s">
        <v>132</v>
      </c>
      <c r="F2134" t="s">
        <v>6397</v>
      </c>
      <c r="G2134" t="s">
        <v>170</v>
      </c>
      <c r="H2134" t="s">
        <v>135</v>
      </c>
      <c r="I2134" t="s">
        <v>136</v>
      </c>
      <c r="J2134" t="s">
        <v>137</v>
      </c>
      <c r="K2134" t="s">
        <v>138</v>
      </c>
      <c r="L2134" t="s">
        <v>6398</v>
      </c>
      <c r="M2134" t="s">
        <v>6399</v>
      </c>
      <c r="N2134">
        <v>1.941944444</v>
      </c>
      <c r="O2134">
        <v>0</v>
      </c>
      <c r="P2134">
        <v>5</v>
      </c>
      <c r="Q2134">
        <v>0</v>
      </c>
      <c r="R2134">
        <v>0</v>
      </c>
      <c r="S2134">
        <v>0</v>
      </c>
      <c r="T2134">
        <v>1</v>
      </c>
      <c r="U2134">
        <v>0</v>
      </c>
      <c r="V2134">
        <v>0</v>
      </c>
      <c r="W2134">
        <v>0</v>
      </c>
      <c r="X2134">
        <v>2.0023153351315801</v>
      </c>
      <c r="Y2134">
        <v>0</v>
      </c>
      <c r="Z2134">
        <v>0</v>
      </c>
      <c r="AA2134">
        <v>0</v>
      </c>
      <c r="AB2134">
        <v>3.2624267042756943</v>
      </c>
      <c r="AC2134">
        <v>0</v>
      </c>
      <c r="AD2134">
        <v>0</v>
      </c>
      <c r="AE2134">
        <v>5.2647420394072739</v>
      </c>
    </row>
    <row r="2135" spans="1:31" x14ac:dyDescent="0.25">
      <c r="A2135">
        <v>2231338</v>
      </c>
      <c r="B2135">
        <v>1</v>
      </c>
      <c r="C2135" t="s">
        <v>81</v>
      </c>
      <c r="D2135" t="s">
        <v>118</v>
      </c>
      <c r="E2135" t="s">
        <v>194</v>
      </c>
      <c r="F2135" t="s">
        <v>6400</v>
      </c>
      <c r="G2135" t="s">
        <v>179</v>
      </c>
      <c r="H2135" t="s">
        <v>135</v>
      </c>
      <c r="I2135" t="s">
        <v>136</v>
      </c>
      <c r="J2135" t="s">
        <v>137</v>
      </c>
      <c r="K2135" t="s">
        <v>138</v>
      </c>
      <c r="L2135" t="s">
        <v>6401</v>
      </c>
      <c r="M2135" t="s">
        <v>6402</v>
      </c>
      <c r="N2135">
        <v>1.974444444</v>
      </c>
      <c r="O2135">
        <v>0</v>
      </c>
      <c r="P2135">
        <v>35</v>
      </c>
      <c r="Q2135">
        <v>0</v>
      </c>
      <c r="R2135">
        <v>0</v>
      </c>
      <c r="S2135">
        <v>0</v>
      </c>
      <c r="T2135">
        <v>2</v>
      </c>
      <c r="U2135">
        <v>0</v>
      </c>
      <c r="V2135">
        <v>0</v>
      </c>
      <c r="W2135">
        <v>0</v>
      </c>
      <c r="X2135">
        <v>13.787615938412641</v>
      </c>
      <c r="Y2135">
        <v>0</v>
      </c>
      <c r="Z2135">
        <v>0</v>
      </c>
      <c r="AA2135">
        <v>0</v>
      </c>
      <c r="AB2135">
        <v>0.43046489821909772</v>
      </c>
      <c r="AC2135">
        <v>0</v>
      </c>
      <c r="AD2135">
        <v>0</v>
      </c>
      <c r="AE2135">
        <v>14.218080836631739</v>
      </c>
    </row>
    <row r="2136" spans="1:31" x14ac:dyDescent="0.25">
      <c r="A2136">
        <v>2231006</v>
      </c>
      <c r="B2136">
        <v>1</v>
      </c>
      <c r="C2136" t="s">
        <v>80</v>
      </c>
      <c r="D2136" t="s">
        <v>82</v>
      </c>
      <c r="E2136" t="s">
        <v>132</v>
      </c>
      <c r="F2136" t="s">
        <v>6403</v>
      </c>
      <c r="G2136" t="s">
        <v>148</v>
      </c>
      <c r="H2136" t="s">
        <v>135</v>
      </c>
      <c r="I2136" t="s">
        <v>136</v>
      </c>
      <c r="J2136" t="s">
        <v>137</v>
      </c>
      <c r="K2136" t="s">
        <v>138</v>
      </c>
      <c r="L2136" t="s">
        <v>6404</v>
      </c>
      <c r="M2136" t="s">
        <v>6405</v>
      </c>
      <c r="N2136">
        <v>2.0869444439999998</v>
      </c>
      <c r="O2136">
        <v>0</v>
      </c>
      <c r="P2136">
        <v>0</v>
      </c>
      <c r="Q2136">
        <v>0</v>
      </c>
      <c r="R2136">
        <v>0</v>
      </c>
      <c r="S2136">
        <v>0</v>
      </c>
      <c r="T2136">
        <v>7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4.239660394278399</v>
      </c>
      <c r="AC2136">
        <v>0</v>
      </c>
      <c r="AD2136">
        <v>0</v>
      </c>
      <c r="AE2136">
        <v>4.239660394278399</v>
      </c>
    </row>
    <row r="2137" spans="1:31" x14ac:dyDescent="0.25">
      <c r="A2137">
        <v>2230814</v>
      </c>
      <c r="B2137">
        <v>1</v>
      </c>
      <c r="C2137" t="s">
        <v>80</v>
      </c>
      <c r="D2137" t="s">
        <v>108</v>
      </c>
      <c r="E2137" t="s">
        <v>194</v>
      </c>
      <c r="F2137" t="s">
        <v>6406</v>
      </c>
      <c r="G2137" t="s">
        <v>179</v>
      </c>
      <c r="H2137" t="s">
        <v>135</v>
      </c>
      <c r="I2137" t="s">
        <v>136</v>
      </c>
      <c r="J2137" t="s">
        <v>137</v>
      </c>
      <c r="K2137" t="s">
        <v>138</v>
      </c>
      <c r="L2137" t="s">
        <v>6407</v>
      </c>
      <c r="M2137" t="s">
        <v>6408</v>
      </c>
      <c r="N2137">
        <v>2.5461111110000001</v>
      </c>
      <c r="O2137">
        <v>0</v>
      </c>
      <c r="P2137">
        <v>15</v>
      </c>
      <c r="Q2137">
        <v>0</v>
      </c>
      <c r="R2137">
        <v>4</v>
      </c>
      <c r="S2137">
        <v>0</v>
      </c>
      <c r="T2137">
        <v>4</v>
      </c>
      <c r="U2137">
        <v>0</v>
      </c>
      <c r="V2137">
        <v>0</v>
      </c>
      <c r="W2137">
        <v>0</v>
      </c>
      <c r="X2137">
        <v>4.4727137876143344</v>
      </c>
      <c r="Y2137">
        <v>0</v>
      </c>
      <c r="Z2137">
        <v>0.40380314126250011</v>
      </c>
      <c r="AA2137">
        <v>0</v>
      </c>
      <c r="AB2137">
        <v>2.3457517965294796</v>
      </c>
      <c r="AC2137">
        <v>0</v>
      </c>
      <c r="AD2137">
        <v>0</v>
      </c>
      <c r="AE2137">
        <v>7.2222687254063143</v>
      </c>
    </row>
    <row r="2138" spans="1:31" x14ac:dyDescent="0.25">
      <c r="A2138">
        <v>2231255</v>
      </c>
      <c r="B2138">
        <v>1</v>
      </c>
      <c r="C2138" t="s">
        <v>80</v>
      </c>
      <c r="D2138" t="s">
        <v>108</v>
      </c>
      <c r="E2138" t="s">
        <v>194</v>
      </c>
      <c r="F2138" t="s">
        <v>6409</v>
      </c>
      <c r="G2138" t="s">
        <v>179</v>
      </c>
      <c r="H2138" t="s">
        <v>135</v>
      </c>
      <c r="I2138" t="s">
        <v>136</v>
      </c>
      <c r="J2138" t="s">
        <v>137</v>
      </c>
      <c r="K2138" t="s">
        <v>138</v>
      </c>
      <c r="L2138" t="s">
        <v>6410</v>
      </c>
      <c r="M2138" t="s">
        <v>6411</v>
      </c>
      <c r="N2138">
        <v>3.8388888880000001</v>
      </c>
      <c r="O2138">
        <v>0</v>
      </c>
      <c r="P2138">
        <v>38</v>
      </c>
      <c r="Q2138">
        <v>0</v>
      </c>
      <c r="R2138">
        <v>5</v>
      </c>
      <c r="S2138">
        <v>0</v>
      </c>
      <c r="T2138">
        <v>2</v>
      </c>
      <c r="U2138">
        <v>0</v>
      </c>
      <c r="V2138">
        <v>0</v>
      </c>
      <c r="W2138">
        <v>0</v>
      </c>
      <c r="X2138">
        <v>19.661867633704084</v>
      </c>
      <c r="Y2138">
        <v>0</v>
      </c>
      <c r="Z2138">
        <v>3.5703140895795329</v>
      </c>
      <c r="AA2138">
        <v>0</v>
      </c>
      <c r="AB2138">
        <v>7.566566069264403</v>
      </c>
      <c r="AC2138">
        <v>0</v>
      </c>
      <c r="AD2138">
        <v>0</v>
      </c>
      <c r="AE2138">
        <v>30.798747792548021</v>
      </c>
    </row>
    <row r="2139" spans="1:31" x14ac:dyDescent="0.25">
      <c r="A2139">
        <v>2231501</v>
      </c>
      <c r="B2139">
        <v>1</v>
      </c>
      <c r="C2139" t="s">
        <v>80</v>
      </c>
      <c r="D2139" t="s">
        <v>107</v>
      </c>
      <c r="E2139" t="s">
        <v>161</v>
      </c>
      <c r="F2139" t="s">
        <v>4256</v>
      </c>
      <c r="G2139" t="s">
        <v>174</v>
      </c>
      <c r="H2139" t="s">
        <v>163</v>
      </c>
      <c r="I2139" t="s">
        <v>136</v>
      </c>
      <c r="J2139" t="s">
        <v>137</v>
      </c>
      <c r="K2139" t="s">
        <v>138</v>
      </c>
      <c r="L2139" t="s">
        <v>6412</v>
      </c>
      <c r="M2139" t="s">
        <v>6413</v>
      </c>
      <c r="N2139">
        <v>0.156388888</v>
      </c>
      <c r="O2139">
        <v>16</v>
      </c>
      <c r="P2139">
        <v>8177</v>
      </c>
      <c r="Q2139">
        <v>17</v>
      </c>
      <c r="R2139">
        <v>44</v>
      </c>
      <c r="S2139">
        <v>28</v>
      </c>
      <c r="T2139">
        <v>488</v>
      </c>
      <c r="U2139">
        <v>0</v>
      </c>
      <c r="V2139">
        <v>10</v>
      </c>
      <c r="W2139">
        <v>20.401405159409247</v>
      </c>
      <c r="X2139">
        <v>206.3775275282398</v>
      </c>
      <c r="Y2139">
        <v>1.6296103625263938</v>
      </c>
      <c r="Z2139">
        <v>7.9838864877266644</v>
      </c>
      <c r="AA2139">
        <v>18.58306040774751</v>
      </c>
      <c r="AB2139">
        <v>67.363011179890265</v>
      </c>
      <c r="AC2139">
        <v>0</v>
      </c>
      <c r="AD2139">
        <v>6.6603995219381824</v>
      </c>
      <c r="AE2139">
        <v>328.99890064747808</v>
      </c>
    </row>
    <row r="2140" spans="1:31" x14ac:dyDescent="0.25">
      <c r="A2140">
        <v>2231833</v>
      </c>
      <c r="B2140">
        <v>1</v>
      </c>
      <c r="C2140" t="s">
        <v>80</v>
      </c>
      <c r="D2140" t="s">
        <v>85</v>
      </c>
      <c r="E2140" t="s">
        <v>132</v>
      </c>
      <c r="F2140" t="s">
        <v>6414</v>
      </c>
      <c r="G2140" t="s">
        <v>148</v>
      </c>
      <c r="H2140" t="s">
        <v>135</v>
      </c>
      <c r="I2140" t="s">
        <v>136</v>
      </c>
      <c r="J2140" t="s">
        <v>137</v>
      </c>
      <c r="K2140" t="s">
        <v>138</v>
      </c>
      <c r="L2140" t="s">
        <v>6415</v>
      </c>
      <c r="M2140" t="s">
        <v>6416</v>
      </c>
      <c r="N2140">
        <v>2.3713888879999998</v>
      </c>
      <c r="O2140">
        <v>0</v>
      </c>
      <c r="P2140">
        <v>0</v>
      </c>
      <c r="Q2140">
        <v>0</v>
      </c>
      <c r="R2140">
        <v>0</v>
      </c>
      <c r="S2140">
        <v>0</v>
      </c>
      <c r="T2140">
        <v>2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0.31526776166324444</v>
      </c>
      <c r="AC2140">
        <v>0</v>
      </c>
      <c r="AD2140">
        <v>0</v>
      </c>
      <c r="AE2140">
        <v>0.31526776166324444</v>
      </c>
    </row>
    <row r="2141" spans="1:31" x14ac:dyDescent="0.25">
      <c r="A2141">
        <v>2231292</v>
      </c>
      <c r="B2141">
        <v>1</v>
      </c>
      <c r="C2141" t="s">
        <v>80</v>
      </c>
      <c r="D2141" t="s">
        <v>100</v>
      </c>
      <c r="E2141" t="s">
        <v>194</v>
      </c>
      <c r="F2141" t="s">
        <v>6417</v>
      </c>
      <c r="G2141" t="s">
        <v>390</v>
      </c>
      <c r="H2141" t="s">
        <v>135</v>
      </c>
      <c r="I2141" t="s">
        <v>136</v>
      </c>
      <c r="J2141" t="s">
        <v>137</v>
      </c>
      <c r="K2141" t="s">
        <v>138</v>
      </c>
      <c r="L2141" t="s">
        <v>6418</v>
      </c>
      <c r="M2141" t="s">
        <v>6419</v>
      </c>
      <c r="N2141">
        <v>5.6783333330000003</v>
      </c>
      <c r="O2141">
        <v>0</v>
      </c>
      <c r="P2141">
        <v>6</v>
      </c>
      <c r="Q2141">
        <v>0</v>
      </c>
      <c r="R2141">
        <v>10</v>
      </c>
      <c r="S2141">
        <v>0</v>
      </c>
      <c r="T2141">
        <v>4</v>
      </c>
      <c r="U2141">
        <v>0</v>
      </c>
      <c r="V2141">
        <v>0</v>
      </c>
      <c r="W2141">
        <v>0</v>
      </c>
      <c r="X2141">
        <v>14.964522485926159</v>
      </c>
      <c r="Y2141">
        <v>0</v>
      </c>
      <c r="Z2141">
        <v>9.6131840924185674</v>
      </c>
      <c r="AA2141">
        <v>0</v>
      </c>
      <c r="AB2141">
        <v>62.215698701701911</v>
      </c>
      <c r="AC2141">
        <v>0</v>
      </c>
      <c r="AD2141">
        <v>0</v>
      </c>
      <c r="AE2141">
        <v>86.793405280046642</v>
      </c>
    </row>
    <row r="2142" spans="1:31" x14ac:dyDescent="0.25">
      <c r="A2142">
        <v>2230774</v>
      </c>
      <c r="B2142">
        <v>1</v>
      </c>
      <c r="C2142" t="s">
        <v>80</v>
      </c>
      <c r="D2142" t="s">
        <v>90</v>
      </c>
      <c r="E2142" t="s">
        <v>132</v>
      </c>
      <c r="F2142" t="s">
        <v>6420</v>
      </c>
      <c r="G2142" t="s">
        <v>148</v>
      </c>
      <c r="H2142" t="s">
        <v>135</v>
      </c>
      <c r="I2142" t="s">
        <v>136</v>
      </c>
      <c r="J2142" t="s">
        <v>137</v>
      </c>
      <c r="K2142" t="s">
        <v>138</v>
      </c>
      <c r="L2142" t="s">
        <v>6421</v>
      </c>
      <c r="M2142" t="s">
        <v>6422</v>
      </c>
      <c r="N2142">
        <v>4.4752777769999996</v>
      </c>
      <c r="O2142">
        <v>0</v>
      </c>
      <c r="P2142">
        <v>1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0.32017114650087003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0.32017114650087003</v>
      </c>
    </row>
    <row r="2143" spans="1:31" x14ac:dyDescent="0.25">
      <c r="A2143">
        <v>2231272</v>
      </c>
      <c r="B2143">
        <v>1</v>
      </c>
      <c r="C2143" t="s">
        <v>80</v>
      </c>
      <c r="D2143" t="s">
        <v>108</v>
      </c>
      <c r="E2143" t="s">
        <v>132</v>
      </c>
      <c r="F2143" t="s">
        <v>6423</v>
      </c>
      <c r="G2143" t="s">
        <v>148</v>
      </c>
      <c r="H2143" t="s">
        <v>135</v>
      </c>
      <c r="I2143" t="s">
        <v>136</v>
      </c>
      <c r="J2143" t="s">
        <v>137</v>
      </c>
      <c r="K2143" t="s">
        <v>138</v>
      </c>
      <c r="L2143" t="s">
        <v>6424</v>
      </c>
      <c r="M2143" t="s">
        <v>6425</v>
      </c>
      <c r="N2143">
        <v>6.636666666</v>
      </c>
      <c r="O2143">
        <v>0</v>
      </c>
      <c r="P2143">
        <v>1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2.5193885557360804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2.5193885557360804</v>
      </c>
    </row>
    <row r="2144" spans="1:31" x14ac:dyDescent="0.25">
      <c r="A2144">
        <v>2231793</v>
      </c>
      <c r="B2144">
        <v>1</v>
      </c>
      <c r="C2144" t="s">
        <v>81</v>
      </c>
      <c r="D2144" t="s">
        <v>113</v>
      </c>
      <c r="E2144" t="s">
        <v>132</v>
      </c>
      <c r="F2144" t="s">
        <v>6426</v>
      </c>
      <c r="G2144" t="s">
        <v>191</v>
      </c>
      <c r="H2144" t="s">
        <v>135</v>
      </c>
      <c r="I2144" t="s">
        <v>136</v>
      </c>
      <c r="J2144" t="s">
        <v>137</v>
      </c>
      <c r="K2144" t="s">
        <v>138</v>
      </c>
      <c r="L2144" t="s">
        <v>6427</v>
      </c>
      <c r="M2144" t="s">
        <v>6428</v>
      </c>
      <c r="N2144">
        <v>0.89833333299999996</v>
      </c>
      <c r="O2144">
        <v>0</v>
      </c>
      <c r="P2144">
        <v>1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2.8645029001555557E-4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2.8645029001555557E-4</v>
      </c>
    </row>
    <row r="2145" spans="1:31" x14ac:dyDescent="0.25">
      <c r="A2145">
        <v>2231109</v>
      </c>
      <c r="B2145">
        <v>1</v>
      </c>
      <c r="C2145" t="s">
        <v>80</v>
      </c>
      <c r="D2145" t="s">
        <v>92</v>
      </c>
      <c r="E2145" t="s">
        <v>161</v>
      </c>
      <c r="F2145" t="s">
        <v>6429</v>
      </c>
      <c r="G2145" t="s">
        <v>174</v>
      </c>
      <c r="H2145" t="s">
        <v>163</v>
      </c>
      <c r="I2145" t="s">
        <v>261</v>
      </c>
      <c r="J2145" t="s">
        <v>137</v>
      </c>
      <c r="K2145" t="s">
        <v>138</v>
      </c>
      <c r="L2145" t="s">
        <v>6430</v>
      </c>
      <c r="M2145" t="s">
        <v>6431</v>
      </c>
      <c r="N2145">
        <v>3.0555555000000002E-2</v>
      </c>
      <c r="O2145">
        <v>17</v>
      </c>
      <c r="P2145">
        <v>3789</v>
      </c>
      <c r="Q2145">
        <v>3</v>
      </c>
      <c r="R2145">
        <v>93</v>
      </c>
      <c r="S2145">
        <v>16</v>
      </c>
      <c r="T2145">
        <v>258</v>
      </c>
      <c r="U2145">
        <v>2</v>
      </c>
      <c r="V2145">
        <v>1</v>
      </c>
      <c r="W2145">
        <v>5.7088643851872112</v>
      </c>
      <c r="X2145">
        <v>32.569808063035282</v>
      </c>
      <c r="Y2145">
        <v>5.4907421245599997E-2</v>
      </c>
      <c r="Z2145">
        <v>0.52740611438166674</v>
      </c>
      <c r="AA2145">
        <v>2.4172042220492216</v>
      </c>
      <c r="AB2145">
        <v>6.3624725343174156</v>
      </c>
      <c r="AC2145">
        <v>5.3666513906774993</v>
      </c>
      <c r="AD2145">
        <v>0</v>
      </c>
      <c r="AE2145">
        <v>53.007314130893896</v>
      </c>
    </row>
    <row r="2146" spans="1:31" x14ac:dyDescent="0.25">
      <c r="A2146">
        <v>2230943</v>
      </c>
      <c r="B2146">
        <v>1</v>
      </c>
      <c r="C2146" t="s">
        <v>80</v>
      </c>
      <c r="D2146" t="s">
        <v>85</v>
      </c>
      <c r="E2146" t="s">
        <v>132</v>
      </c>
      <c r="F2146" t="s">
        <v>6432</v>
      </c>
      <c r="G2146" t="s">
        <v>191</v>
      </c>
      <c r="H2146" t="s">
        <v>135</v>
      </c>
      <c r="I2146" t="s">
        <v>136</v>
      </c>
      <c r="J2146" t="s">
        <v>137</v>
      </c>
      <c r="K2146" t="s">
        <v>138</v>
      </c>
      <c r="L2146" t="s">
        <v>6433</v>
      </c>
      <c r="M2146" t="s">
        <v>6434</v>
      </c>
      <c r="N2146">
        <v>2.5933333329999999</v>
      </c>
      <c r="O2146">
        <v>0</v>
      </c>
      <c r="P2146">
        <v>16</v>
      </c>
      <c r="Q2146">
        <v>0</v>
      </c>
      <c r="R2146">
        <v>0</v>
      </c>
      <c r="S2146">
        <v>0</v>
      </c>
      <c r="T2146">
        <v>7</v>
      </c>
      <c r="U2146">
        <v>0</v>
      </c>
      <c r="V2146">
        <v>0</v>
      </c>
      <c r="W2146">
        <v>0</v>
      </c>
      <c r="X2146">
        <v>16.050182142060265</v>
      </c>
      <c r="Y2146">
        <v>0</v>
      </c>
      <c r="Z2146">
        <v>0</v>
      </c>
      <c r="AA2146">
        <v>0</v>
      </c>
      <c r="AB2146">
        <v>25.835963819378243</v>
      </c>
      <c r="AC2146">
        <v>0</v>
      </c>
      <c r="AD2146">
        <v>0</v>
      </c>
      <c r="AE2146">
        <v>41.886145961438508</v>
      </c>
    </row>
    <row r="2147" spans="1:31" x14ac:dyDescent="0.25">
      <c r="A2147">
        <v>2231607</v>
      </c>
      <c r="B2147">
        <v>1</v>
      </c>
      <c r="C2147" t="s">
        <v>80</v>
      </c>
      <c r="D2147" t="s">
        <v>83</v>
      </c>
      <c r="E2147" t="s">
        <v>132</v>
      </c>
      <c r="F2147" t="s">
        <v>6435</v>
      </c>
      <c r="G2147" t="s">
        <v>170</v>
      </c>
      <c r="H2147" t="s">
        <v>135</v>
      </c>
      <c r="I2147" t="s">
        <v>136</v>
      </c>
      <c r="J2147" t="s">
        <v>137</v>
      </c>
      <c r="K2147" t="s">
        <v>138</v>
      </c>
      <c r="L2147" t="s">
        <v>6436</v>
      </c>
      <c r="M2147" t="s">
        <v>6437</v>
      </c>
      <c r="N2147">
        <v>5.7308333329999996</v>
      </c>
      <c r="O2147">
        <v>0</v>
      </c>
      <c r="P2147">
        <v>0</v>
      </c>
      <c r="Q2147">
        <v>0</v>
      </c>
      <c r="R2147">
        <v>1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0.23616184401600004</v>
      </c>
      <c r="AA2147">
        <v>0</v>
      </c>
      <c r="AB2147">
        <v>0</v>
      </c>
      <c r="AC2147">
        <v>0</v>
      </c>
      <c r="AD2147">
        <v>0</v>
      </c>
      <c r="AE2147">
        <v>0.23616184401600004</v>
      </c>
    </row>
    <row r="2148" spans="1:31" x14ac:dyDescent="0.25">
      <c r="A2148">
        <v>2231584</v>
      </c>
      <c r="B2148">
        <v>1</v>
      </c>
      <c r="C2148" t="s">
        <v>81</v>
      </c>
      <c r="D2148" t="s">
        <v>118</v>
      </c>
      <c r="E2148" t="s">
        <v>194</v>
      </c>
      <c r="F2148" t="s">
        <v>6438</v>
      </c>
      <c r="G2148" t="s">
        <v>371</v>
      </c>
      <c r="H2148" t="s">
        <v>135</v>
      </c>
      <c r="I2148" t="s">
        <v>136</v>
      </c>
      <c r="J2148" t="s">
        <v>137</v>
      </c>
      <c r="K2148" t="s">
        <v>138</v>
      </c>
      <c r="L2148" t="s">
        <v>6439</v>
      </c>
      <c r="M2148" t="s">
        <v>6440</v>
      </c>
      <c r="N2148">
        <v>1.7661111110000001</v>
      </c>
      <c r="O2148">
        <v>0</v>
      </c>
      <c r="P2148">
        <v>65</v>
      </c>
      <c r="Q2148">
        <v>0</v>
      </c>
      <c r="R2148">
        <v>0</v>
      </c>
      <c r="S2148">
        <v>0</v>
      </c>
      <c r="T2148">
        <v>32</v>
      </c>
      <c r="U2148">
        <v>0</v>
      </c>
      <c r="V2148">
        <v>0</v>
      </c>
      <c r="W2148">
        <v>0</v>
      </c>
      <c r="X2148">
        <v>23.584965951009359</v>
      </c>
      <c r="Y2148">
        <v>0</v>
      </c>
      <c r="Z2148">
        <v>0</v>
      </c>
      <c r="AA2148">
        <v>0</v>
      </c>
      <c r="AB2148">
        <v>22.523766920898616</v>
      </c>
      <c r="AC2148">
        <v>0</v>
      </c>
      <c r="AD2148">
        <v>0</v>
      </c>
      <c r="AE2148">
        <v>46.108732871907975</v>
      </c>
    </row>
    <row r="2149" spans="1:31" x14ac:dyDescent="0.25">
      <c r="A2149">
        <v>2231484</v>
      </c>
      <c r="B2149">
        <v>1</v>
      </c>
      <c r="C2149" t="s">
        <v>80</v>
      </c>
      <c r="D2149" t="s">
        <v>106</v>
      </c>
      <c r="E2149" t="s">
        <v>141</v>
      </c>
      <c r="F2149" t="s">
        <v>4332</v>
      </c>
      <c r="G2149" t="s">
        <v>187</v>
      </c>
      <c r="H2149" t="s">
        <v>135</v>
      </c>
      <c r="I2149" t="s">
        <v>136</v>
      </c>
      <c r="J2149" t="s">
        <v>137</v>
      </c>
      <c r="K2149" t="s">
        <v>138</v>
      </c>
      <c r="L2149" t="s">
        <v>6441</v>
      </c>
      <c r="M2149" t="s">
        <v>6442</v>
      </c>
      <c r="N2149">
        <v>0.62055555500000004</v>
      </c>
      <c r="O2149">
        <v>0</v>
      </c>
      <c r="P2149">
        <v>0</v>
      </c>
      <c r="Q2149">
        <v>0</v>
      </c>
      <c r="R2149">
        <v>3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1.3030794698514758</v>
      </c>
      <c r="AA2149">
        <v>0</v>
      </c>
      <c r="AB2149">
        <v>0</v>
      </c>
      <c r="AC2149">
        <v>0</v>
      </c>
      <c r="AD2149">
        <v>0</v>
      </c>
      <c r="AE2149">
        <v>1.3030794698514758</v>
      </c>
    </row>
    <row r="2150" spans="1:31" x14ac:dyDescent="0.25">
      <c r="A2150">
        <v>2230794</v>
      </c>
      <c r="B2150">
        <v>1</v>
      </c>
      <c r="C2150" t="s">
        <v>80</v>
      </c>
      <c r="D2150" t="s">
        <v>97</v>
      </c>
      <c r="E2150" t="s">
        <v>161</v>
      </c>
      <c r="F2150" t="s">
        <v>3958</v>
      </c>
      <c r="G2150" t="s">
        <v>174</v>
      </c>
      <c r="H2150" t="s">
        <v>163</v>
      </c>
      <c r="I2150" t="s">
        <v>136</v>
      </c>
      <c r="J2150" t="s">
        <v>137</v>
      </c>
      <c r="K2150" t="s">
        <v>138</v>
      </c>
      <c r="L2150" t="s">
        <v>6443</v>
      </c>
      <c r="M2150" t="s">
        <v>6444</v>
      </c>
      <c r="N2150">
        <v>0.97972222200000003</v>
      </c>
      <c r="O2150">
        <v>3</v>
      </c>
      <c r="P2150">
        <v>3965</v>
      </c>
      <c r="Q2150">
        <v>2</v>
      </c>
      <c r="R2150">
        <v>285</v>
      </c>
      <c r="S2150">
        <v>9</v>
      </c>
      <c r="T2150">
        <v>509</v>
      </c>
      <c r="U2150">
        <v>0</v>
      </c>
      <c r="V2150">
        <v>1</v>
      </c>
      <c r="W2150">
        <v>20.245121145089943</v>
      </c>
      <c r="X2150">
        <v>2086.3878843447924</v>
      </c>
      <c r="Y2150">
        <v>0.76804304879847218</v>
      </c>
      <c r="Z2150">
        <v>85.256958845542513</v>
      </c>
      <c r="AA2150">
        <v>67.864875863842713</v>
      </c>
      <c r="AB2150">
        <v>354.86290147412711</v>
      </c>
      <c r="AC2150">
        <v>0</v>
      </c>
      <c r="AD2150">
        <v>1.5083359728054799</v>
      </c>
      <c r="AE2150">
        <v>2616.8941206949989</v>
      </c>
    </row>
    <row r="2151" spans="1:31" x14ac:dyDescent="0.25">
      <c r="A2151">
        <v>2231527</v>
      </c>
      <c r="B2151">
        <v>1</v>
      </c>
      <c r="C2151" t="s">
        <v>81</v>
      </c>
      <c r="D2151" t="s">
        <v>113</v>
      </c>
      <c r="E2151" t="s">
        <v>273</v>
      </c>
      <c r="F2151" t="s">
        <v>4607</v>
      </c>
      <c r="G2151" t="s">
        <v>174</v>
      </c>
      <c r="H2151" t="s">
        <v>163</v>
      </c>
      <c r="I2151" t="s">
        <v>261</v>
      </c>
      <c r="J2151" t="s">
        <v>137</v>
      </c>
      <c r="K2151" t="s">
        <v>138</v>
      </c>
      <c r="L2151" t="s">
        <v>6445</v>
      </c>
      <c r="M2151" t="s">
        <v>6446</v>
      </c>
      <c r="N2151">
        <v>2.5000000000000001E-2</v>
      </c>
      <c r="O2151">
        <v>15</v>
      </c>
      <c r="P2151">
        <v>345</v>
      </c>
      <c r="Q2151">
        <v>151</v>
      </c>
      <c r="R2151">
        <v>166</v>
      </c>
      <c r="S2151">
        <v>23</v>
      </c>
      <c r="T2151">
        <v>30</v>
      </c>
      <c r="U2151">
        <v>1</v>
      </c>
      <c r="V2151">
        <v>0</v>
      </c>
      <c r="W2151">
        <v>5.6765534663250024E-2</v>
      </c>
      <c r="X2151">
        <v>1.9115147922932991</v>
      </c>
      <c r="Y2151">
        <v>1.8547213696330997</v>
      </c>
      <c r="Z2151">
        <v>1.3664558198839012</v>
      </c>
      <c r="AA2151">
        <v>1.3713781280347497</v>
      </c>
      <c r="AB2151">
        <v>0.48577750440600009</v>
      </c>
      <c r="AC2151">
        <v>3.8376682797765005</v>
      </c>
      <c r="AD2151">
        <v>0</v>
      </c>
      <c r="AE2151">
        <v>10.884281428690802</v>
      </c>
    </row>
    <row r="2152" spans="1:31" x14ac:dyDescent="0.25">
      <c r="A2152">
        <v>2231670</v>
      </c>
      <c r="B2152">
        <v>1</v>
      </c>
      <c r="C2152" t="s">
        <v>80</v>
      </c>
      <c r="D2152" t="s">
        <v>97</v>
      </c>
      <c r="E2152" t="s">
        <v>194</v>
      </c>
      <c r="F2152" t="s">
        <v>502</v>
      </c>
      <c r="G2152" t="s">
        <v>390</v>
      </c>
      <c r="H2152" t="s">
        <v>135</v>
      </c>
      <c r="I2152" t="s">
        <v>136</v>
      </c>
      <c r="J2152" t="s">
        <v>137</v>
      </c>
      <c r="K2152" t="s">
        <v>138</v>
      </c>
      <c r="L2152" t="s">
        <v>6447</v>
      </c>
      <c r="M2152" t="s">
        <v>6448</v>
      </c>
      <c r="N2152">
        <v>2.474722222</v>
      </c>
      <c r="O2152">
        <v>0</v>
      </c>
      <c r="P2152">
        <v>2</v>
      </c>
      <c r="Q2152">
        <v>0</v>
      </c>
      <c r="R2152">
        <v>2</v>
      </c>
      <c r="S2152">
        <v>0</v>
      </c>
      <c r="T2152">
        <v>2</v>
      </c>
      <c r="U2152">
        <v>0</v>
      </c>
      <c r="V2152">
        <v>0</v>
      </c>
      <c r="W2152">
        <v>0</v>
      </c>
      <c r="X2152">
        <v>2.5228553746563538</v>
      </c>
      <c r="Y2152">
        <v>0</v>
      </c>
      <c r="Z2152">
        <v>1.4392392774632987</v>
      </c>
      <c r="AA2152">
        <v>0</v>
      </c>
      <c r="AB2152">
        <v>2.8815959440062748</v>
      </c>
      <c r="AC2152">
        <v>0</v>
      </c>
      <c r="AD2152">
        <v>0</v>
      </c>
      <c r="AE2152">
        <v>6.8436905961259278</v>
      </c>
    </row>
    <row r="2153" spans="1:31" x14ac:dyDescent="0.25">
      <c r="A2153">
        <v>2231315</v>
      </c>
      <c r="B2153">
        <v>1</v>
      </c>
      <c r="C2153" t="s">
        <v>80</v>
      </c>
      <c r="D2153" t="s">
        <v>88</v>
      </c>
      <c r="E2153" t="s">
        <v>194</v>
      </c>
      <c r="F2153" t="s">
        <v>6449</v>
      </c>
      <c r="G2153" t="s">
        <v>179</v>
      </c>
      <c r="H2153" t="s">
        <v>135</v>
      </c>
      <c r="I2153" t="s">
        <v>136</v>
      </c>
      <c r="J2153" t="s">
        <v>137</v>
      </c>
      <c r="K2153" t="s">
        <v>138</v>
      </c>
      <c r="L2153" t="s">
        <v>6450</v>
      </c>
      <c r="M2153" t="s">
        <v>6451</v>
      </c>
      <c r="N2153">
        <v>2.6636111109999998</v>
      </c>
      <c r="O2153">
        <v>0</v>
      </c>
      <c r="P2153">
        <v>150</v>
      </c>
      <c r="Q2153">
        <v>0</v>
      </c>
      <c r="R2153">
        <v>0</v>
      </c>
      <c r="S2153">
        <v>0</v>
      </c>
      <c r="T2153">
        <v>16</v>
      </c>
      <c r="U2153">
        <v>0</v>
      </c>
      <c r="V2153">
        <v>0</v>
      </c>
      <c r="W2153">
        <v>0</v>
      </c>
      <c r="X2153">
        <v>110.45845838094485</v>
      </c>
      <c r="Y2153">
        <v>0</v>
      </c>
      <c r="Z2153">
        <v>0</v>
      </c>
      <c r="AA2153">
        <v>0</v>
      </c>
      <c r="AB2153">
        <v>71.921588565012556</v>
      </c>
      <c r="AC2153">
        <v>0</v>
      </c>
      <c r="AD2153">
        <v>0</v>
      </c>
      <c r="AE2153">
        <v>182.38004694595742</v>
      </c>
    </row>
    <row r="2154" spans="1:31" x14ac:dyDescent="0.25">
      <c r="A2154">
        <v>2231478</v>
      </c>
      <c r="B2154">
        <v>1</v>
      </c>
      <c r="C2154" t="s">
        <v>80</v>
      </c>
      <c r="D2154" t="s">
        <v>90</v>
      </c>
      <c r="E2154" t="s">
        <v>194</v>
      </c>
      <c r="F2154" t="s">
        <v>6452</v>
      </c>
      <c r="G2154" t="s">
        <v>179</v>
      </c>
      <c r="H2154" t="s">
        <v>135</v>
      </c>
      <c r="I2154" t="s">
        <v>136</v>
      </c>
      <c r="J2154" t="s">
        <v>137</v>
      </c>
      <c r="K2154" t="s">
        <v>138</v>
      </c>
      <c r="L2154" t="s">
        <v>6453</v>
      </c>
      <c r="M2154" t="s">
        <v>6454</v>
      </c>
      <c r="N2154">
        <v>1.134166666</v>
      </c>
      <c r="O2154">
        <v>0</v>
      </c>
      <c r="P2154">
        <v>105</v>
      </c>
      <c r="Q2154">
        <v>0</v>
      </c>
      <c r="R2154">
        <v>0</v>
      </c>
      <c r="S2154">
        <v>0</v>
      </c>
      <c r="T2154">
        <v>41</v>
      </c>
      <c r="U2154">
        <v>0</v>
      </c>
      <c r="V2154">
        <v>0</v>
      </c>
      <c r="W2154">
        <v>0</v>
      </c>
      <c r="X2154">
        <v>37.969349534681093</v>
      </c>
      <c r="Y2154">
        <v>0</v>
      </c>
      <c r="Z2154">
        <v>0</v>
      </c>
      <c r="AA2154">
        <v>0</v>
      </c>
      <c r="AB2154">
        <v>56.71427170357336</v>
      </c>
      <c r="AC2154">
        <v>0</v>
      </c>
      <c r="AD2154">
        <v>0</v>
      </c>
      <c r="AE2154">
        <v>94.68362123825446</v>
      </c>
    </row>
    <row r="2155" spans="1:31" x14ac:dyDescent="0.25">
      <c r="A2155">
        <v>2231229</v>
      </c>
      <c r="B2155">
        <v>1</v>
      </c>
      <c r="C2155" t="s">
        <v>81</v>
      </c>
      <c r="D2155" t="s">
        <v>116</v>
      </c>
      <c r="E2155" t="s">
        <v>132</v>
      </c>
      <c r="F2155" t="s">
        <v>6455</v>
      </c>
      <c r="G2155" t="s">
        <v>148</v>
      </c>
      <c r="H2155" t="s">
        <v>135</v>
      </c>
      <c r="I2155" t="s">
        <v>136</v>
      </c>
      <c r="J2155" t="s">
        <v>137</v>
      </c>
      <c r="K2155" t="s">
        <v>138</v>
      </c>
      <c r="L2155" t="s">
        <v>6456</v>
      </c>
      <c r="M2155" t="s">
        <v>6457</v>
      </c>
      <c r="N2155">
        <v>1.876666666</v>
      </c>
      <c r="O2155">
        <v>0</v>
      </c>
      <c r="P2155">
        <v>0</v>
      </c>
      <c r="Q2155">
        <v>0</v>
      </c>
      <c r="R2155">
        <v>0</v>
      </c>
      <c r="S2155">
        <v>0</v>
      </c>
      <c r="T2155">
        <v>1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0.11571690234533333</v>
      </c>
      <c r="AC2155">
        <v>0</v>
      </c>
      <c r="AD2155">
        <v>0</v>
      </c>
      <c r="AE2155">
        <v>0.11571690234533333</v>
      </c>
    </row>
    <row r="2156" spans="1:31" x14ac:dyDescent="0.25">
      <c r="A2156">
        <v>2230980</v>
      </c>
      <c r="B2156">
        <v>1</v>
      </c>
      <c r="C2156" t="s">
        <v>80</v>
      </c>
      <c r="D2156" t="s">
        <v>82</v>
      </c>
      <c r="E2156" t="s">
        <v>177</v>
      </c>
      <c r="F2156" t="s">
        <v>6458</v>
      </c>
      <c r="G2156" t="s">
        <v>179</v>
      </c>
      <c r="H2156" t="s">
        <v>135</v>
      </c>
      <c r="I2156" t="s">
        <v>136</v>
      </c>
      <c r="J2156" t="s">
        <v>137</v>
      </c>
      <c r="K2156" t="s">
        <v>138</v>
      </c>
      <c r="L2156" t="s">
        <v>6459</v>
      </c>
      <c r="M2156" t="s">
        <v>6460</v>
      </c>
      <c r="N2156">
        <v>2.9255555549999999</v>
      </c>
      <c r="O2156">
        <v>0</v>
      </c>
      <c r="P2156">
        <v>15</v>
      </c>
      <c r="Q2156">
        <v>0</v>
      </c>
      <c r="R2156">
        <v>0</v>
      </c>
      <c r="S2156">
        <v>0</v>
      </c>
      <c r="T2156">
        <v>17</v>
      </c>
      <c r="U2156">
        <v>0</v>
      </c>
      <c r="V2156">
        <v>0</v>
      </c>
      <c r="W2156">
        <v>0</v>
      </c>
      <c r="X2156">
        <v>19.396330480246164</v>
      </c>
      <c r="Y2156">
        <v>0</v>
      </c>
      <c r="Z2156">
        <v>0</v>
      </c>
      <c r="AA2156">
        <v>0</v>
      </c>
      <c r="AB2156">
        <v>61.825559692186175</v>
      </c>
      <c r="AC2156">
        <v>0</v>
      </c>
      <c r="AD2156">
        <v>0</v>
      </c>
      <c r="AE2156">
        <v>81.221890172432339</v>
      </c>
    </row>
    <row r="2157" spans="1:31" x14ac:dyDescent="0.25">
      <c r="A2157">
        <v>2230880</v>
      </c>
      <c r="B2157">
        <v>1</v>
      </c>
      <c r="C2157" t="s">
        <v>80</v>
      </c>
      <c r="D2157" t="s">
        <v>88</v>
      </c>
      <c r="E2157" t="s">
        <v>194</v>
      </c>
      <c r="F2157" t="s">
        <v>6449</v>
      </c>
      <c r="G2157" t="s">
        <v>179</v>
      </c>
      <c r="H2157" t="s">
        <v>135</v>
      </c>
      <c r="I2157" t="s">
        <v>136</v>
      </c>
      <c r="J2157" t="s">
        <v>137</v>
      </c>
      <c r="K2157" t="s">
        <v>138</v>
      </c>
      <c r="L2157" t="s">
        <v>6461</v>
      </c>
      <c r="M2157" t="s">
        <v>6462</v>
      </c>
      <c r="N2157">
        <v>3.0866666660000002</v>
      </c>
      <c r="O2157">
        <v>0</v>
      </c>
      <c r="P2157">
        <v>150</v>
      </c>
      <c r="Q2157">
        <v>0</v>
      </c>
      <c r="R2157">
        <v>0</v>
      </c>
      <c r="S2157">
        <v>0</v>
      </c>
      <c r="T2157">
        <v>16</v>
      </c>
      <c r="U2157">
        <v>0</v>
      </c>
      <c r="V2157">
        <v>0</v>
      </c>
      <c r="W2157">
        <v>0</v>
      </c>
      <c r="X2157">
        <v>118.4736667806461</v>
      </c>
      <c r="Y2157">
        <v>0</v>
      </c>
      <c r="Z2157">
        <v>0</v>
      </c>
      <c r="AA2157">
        <v>0</v>
      </c>
      <c r="AB2157">
        <v>46.122191542917207</v>
      </c>
      <c r="AC2157">
        <v>0</v>
      </c>
      <c r="AD2157">
        <v>0</v>
      </c>
      <c r="AE2157">
        <v>164.59585832356331</v>
      </c>
    </row>
    <row r="2158" spans="1:31" x14ac:dyDescent="0.25">
      <c r="A2158">
        <v>2231421</v>
      </c>
      <c r="B2158">
        <v>1</v>
      </c>
      <c r="C2158" t="s">
        <v>80</v>
      </c>
      <c r="D2158" t="s">
        <v>88</v>
      </c>
      <c r="E2158" t="s">
        <v>132</v>
      </c>
      <c r="F2158" t="s">
        <v>5448</v>
      </c>
      <c r="G2158" t="s">
        <v>170</v>
      </c>
      <c r="H2158" t="s">
        <v>135</v>
      </c>
      <c r="I2158" t="s">
        <v>136</v>
      </c>
      <c r="J2158" t="s">
        <v>137</v>
      </c>
      <c r="K2158" t="s">
        <v>138</v>
      </c>
      <c r="L2158" t="s">
        <v>6463</v>
      </c>
      <c r="M2158" t="s">
        <v>6464</v>
      </c>
      <c r="N2158">
        <v>3.8202777769999998</v>
      </c>
      <c r="O2158">
        <v>0</v>
      </c>
      <c r="P2158">
        <v>15</v>
      </c>
      <c r="Q2158">
        <v>0</v>
      </c>
      <c r="R2158">
        <v>0</v>
      </c>
      <c r="S2158">
        <v>0</v>
      </c>
      <c r="T2158">
        <v>1</v>
      </c>
      <c r="U2158">
        <v>0</v>
      </c>
      <c r="V2158">
        <v>0</v>
      </c>
      <c r="W2158">
        <v>0</v>
      </c>
      <c r="X2158">
        <v>16.486569774526508</v>
      </c>
      <c r="Y2158">
        <v>0</v>
      </c>
      <c r="Z2158">
        <v>0</v>
      </c>
      <c r="AA2158">
        <v>0</v>
      </c>
      <c r="AB2158">
        <v>6.0926114512489722</v>
      </c>
      <c r="AC2158">
        <v>0</v>
      </c>
      <c r="AD2158">
        <v>0</v>
      </c>
      <c r="AE2158">
        <v>22.579181225775478</v>
      </c>
    </row>
    <row r="2159" spans="1:31" x14ac:dyDescent="0.25">
      <c r="A2159">
        <v>2231118</v>
      </c>
      <c r="B2159">
        <v>1</v>
      </c>
      <c r="C2159" t="s">
        <v>81</v>
      </c>
      <c r="D2159" t="s">
        <v>112</v>
      </c>
      <c r="E2159" t="s">
        <v>273</v>
      </c>
      <c r="F2159" t="s">
        <v>6465</v>
      </c>
      <c r="G2159" t="s">
        <v>174</v>
      </c>
      <c r="H2159" t="s">
        <v>163</v>
      </c>
      <c r="I2159" t="s">
        <v>261</v>
      </c>
      <c r="J2159" t="s">
        <v>137</v>
      </c>
      <c r="K2159" t="s">
        <v>138</v>
      </c>
      <c r="L2159" t="s">
        <v>6466</v>
      </c>
      <c r="M2159" t="s">
        <v>6467</v>
      </c>
      <c r="N2159">
        <v>1.2777777000000001E-2</v>
      </c>
      <c r="O2159">
        <v>0</v>
      </c>
      <c r="P2159">
        <v>34</v>
      </c>
      <c r="Q2159">
        <v>0</v>
      </c>
      <c r="R2159">
        <v>34</v>
      </c>
      <c r="S2159">
        <v>1</v>
      </c>
      <c r="T2159">
        <v>0</v>
      </c>
      <c r="U2159">
        <v>0</v>
      </c>
      <c r="V2159">
        <v>0</v>
      </c>
      <c r="W2159">
        <v>0</v>
      </c>
      <c r="X2159">
        <v>6.5616940295106674E-2</v>
      </c>
      <c r="Y2159">
        <v>0</v>
      </c>
      <c r="Z2159">
        <v>4.7062515795850003E-2</v>
      </c>
      <c r="AA2159">
        <v>2.3449153830966667E-2</v>
      </c>
      <c r="AB2159">
        <v>0</v>
      </c>
      <c r="AC2159">
        <v>0</v>
      </c>
      <c r="AD2159">
        <v>0</v>
      </c>
      <c r="AE2159">
        <v>0.13612860992192333</v>
      </c>
    </row>
    <row r="2160" spans="1:31" x14ac:dyDescent="0.25">
      <c r="A2160">
        <v>2231072</v>
      </c>
      <c r="B2160">
        <v>1</v>
      </c>
      <c r="C2160" t="s">
        <v>81</v>
      </c>
      <c r="D2160" t="s">
        <v>118</v>
      </c>
      <c r="E2160" t="s">
        <v>194</v>
      </c>
      <c r="F2160" t="s">
        <v>6468</v>
      </c>
      <c r="G2160" t="s">
        <v>179</v>
      </c>
      <c r="H2160" t="s">
        <v>135</v>
      </c>
      <c r="I2160" t="s">
        <v>136</v>
      </c>
      <c r="J2160" t="s">
        <v>137</v>
      </c>
      <c r="K2160" t="s">
        <v>138</v>
      </c>
      <c r="L2160" t="s">
        <v>6469</v>
      </c>
      <c r="M2160" t="s">
        <v>6470</v>
      </c>
      <c r="N2160">
        <v>1.853888888</v>
      </c>
      <c r="O2160">
        <v>0</v>
      </c>
      <c r="P2160">
        <v>45</v>
      </c>
      <c r="Q2160">
        <v>0</v>
      </c>
      <c r="R2160">
        <v>1</v>
      </c>
      <c r="S2160">
        <v>0</v>
      </c>
      <c r="T2160">
        <v>5</v>
      </c>
      <c r="U2160">
        <v>0</v>
      </c>
      <c r="V2160">
        <v>0</v>
      </c>
      <c r="W2160">
        <v>0</v>
      </c>
      <c r="X2160">
        <v>16.485851902511605</v>
      </c>
      <c r="Y2160">
        <v>0</v>
      </c>
      <c r="Z2160">
        <v>1.1216334956198277</v>
      </c>
      <c r="AA2160">
        <v>0</v>
      </c>
      <c r="AB2160">
        <v>0.31380026306286007</v>
      </c>
      <c r="AC2160">
        <v>0</v>
      </c>
      <c r="AD2160">
        <v>0</v>
      </c>
      <c r="AE2160">
        <v>17.921285661194293</v>
      </c>
    </row>
    <row r="2161" spans="1:31" x14ac:dyDescent="0.25">
      <c r="A2161">
        <v>2231281</v>
      </c>
      <c r="B2161">
        <v>1</v>
      </c>
      <c r="C2161" t="s">
        <v>80</v>
      </c>
      <c r="D2161" t="s">
        <v>85</v>
      </c>
      <c r="E2161" t="s">
        <v>177</v>
      </c>
      <c r="F2161" t="s">
        <v>3836</v>
      </c>
      <c r="G2161" t="s">
        <v>1257</v>
      </c>
      <c r="H2161" t="s">
        <v>135</v>
      </c>
      <c r="I2161" t="s">
        <v>136</v>
      </c>
      <c r="J2161" t="s">
        <v>137</v>
      </c>
      <c r="K2161" t="s">
        <v>138</v>
      </c>
      <c r="L2161" t="s">
        <v>6471</v>
      </c>
      <c r="M2161" t="s">
        <v>6472</v>
      </c>
      <c r="N2161">
        <v>3.6858333330000002</v>
      </c>
      <c r="O2161">
        <v>0</v>
      </c>
      <c r="P2161">
        <v>42</v>
      </c>
      <c r="Q2161">
        <v>0</v>
      </c>
      <c r="R2161">
        <v>0</v>
      </c>
      <c r="S2161">
        <v>0</v>
      </c>
      <c r="T2161">
        <v>10</v>
      </c>
      <c r="U2161">
        <v>0</v>
      </c>
      <c r="V2161">
        <v>0</v>
      </c>
      <c r="W2161">
        <v>0</v>
      </c>
      <c r="X2161">
        <v>46.240667762931203</v>
      </c>
      <c r="Y2161">
        <v>0</v>
      </c>
      <c r="Z2161">
        <v>0</v>
      </c>
      <c r="AA2161">
        <v>0</v>
      </c>
      <c r="AB2161">
        <v>31.63009541180125</v>
      </c>
      <c r="AC2161">
        <v>0</v>
      </c>
      <c r="AD2161">
        <v>0</v>
      </c>
      <c r="AE2161">
        <v>77.870763174732446</v>
      </c>
    </row>
    <row r="2162" spans="1:31" x14ac:dyDescent="0.25">
      <c r="A2162">
        <v>2231258</v>
      </c>
      <c r="B2162">
        <v>1</v>
      </c>
      <c r="C2162" t="s">
        <v>80</v>
      </c>
      <c r="D2162" t="s">
        <v>93</v>
      </c>
      <c r="E2162" t="s">
        <v>132</v>
      </c>
      <c r="F2162" t="s">
        <v>6473</v>
      </c>
      <c r="G2162" t="s">
        <v>148</v>
      </c>
      <c r="H2162" t="s">
        <v>135</v>
      </c>
      <c r="I2162" t="s">
        <v>136</v>
      </c>
      <c r="J2162" t="s">
        <v>137</v>
      </c>
      <c r="K2162" t="s">
        <v>138</v>
      </c>
      <c r="L2162" t="s">
        <v>6474</v>
      </c>
      <c r="M2162" t="s">
        <v>6475</v>
      </c>
      <c r="N2162">
        <v>1.102777777</v>
      </c>
      <c r="O2162">
        <v>0</v>
      </c>
      <c r="P2162">
        <v>1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0.18637604886997447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0.18637604886997447</v>
      </c>
    </row>
    <row r="2163" spans="1:31" x14ac:dyDescent="0.25">
      <c r="A2163">
        <v>2231264</v>
      </c>
      <c r="B2163">
        <v>1</v>
      </c>
      <c r="C2163" t="s">
        <v>80</v>
      </c>
      <c r="D2163" t="s">
        <v>99</v>
      </c>
      <c r="E2163" t="s">
        <v>194</v>
      </c>
      <c r="F2163" t="s">
        <v>3121</v>
      </c>
      <c r="G2163" t="s">
        <v>179</v>
      </c>
      <c r="H2163" t="s">
        <v>135</v>
      </c>
      <c r="I2163" t="s">
        <v>136</v>
      </c>
      <c r="J2163" t="s">
        <v>137</v>
      </c>
      <c r="K2163" t="s">
        <v>138</v>
      </c>
      <c r="L2163" t="s">
        <v>6476</v>
      </c>
      <c r="M2163" t="s">
        <v>6477</v>
      </c>
      <c r="N2163">
        <v>6.1166666660000004</v>
      </c>
      <c r="O2163">
        <v>0</v>
      </c>
      <c r="P2163">
        <v>60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72.669358543879184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72.669358543879184</v>
      </c>
    </row>
    <row r="2164" spans="1:31" x14ac:dyDescent="0.25">
      <c r="A2164">
        <v>2230863</v>
      </c>
      <c r="B2164">
        <v>1</v>
      </c>
      <c r="C2164" t="s">
        <v>80</v>
      </c>
      <c r="D2164" t="s">
        <v>100</v>
      </c>
      <c r="E2164" t="s">
        <v>273</v>
      </c>
      <c r="F2164" t="s">
        <v>6478</v>
      </c>
      <c r="G2164" t="s">
        <v>174</v>
      </c>
      <c r="H2164" t="s">
        <v>163</v>
      </c>
      <c r="I2164" t="s">
        <v>136</v>
      </c>
      <c r="J2164" t="s">
        <v>137</v>
      </c>
      <c r="K2164" t="s">
        <v>138</v>
      </c>
      <c r="L2164" t="s">
        <v>6479</v>
      </c>
      <c r="M2164" t="s">
        <v>6480</v>
      </c>
      <c r="N2164">
        <v>0.49888888799999997</v>
      </c>
      <c r="O2164">
        <v>5</v>
      </c>
      <c r="P2164">
        <v>1498</v>
      </c>
      <c r="Q2164">
        <v>33</v>
      </c>
      <c r="R2164">
        <v>325</v>
      </c>
      <c r="S2164">
        <v>17</v>
      </c>
      <c r="T2164">
        <v>272</v>
      </c>
      <c r="U2164">
        <v>0</v>
      </c>
      <c r="V2164">
        <v>0</v>
      </c>
      <c r="W2164">
        <v>9.2062049773416792</v>
      </c>
      <c r="X2164">
        <v>174.37264759581439</v>
      </c>
      <c r="Y2164">
        <v>97.862313110206358</v>
      </c>
      <c r="Z2164">
        <v>54.866771228114523</v>
      </c>
      <c r="AA2164">
        <v>16.387295880573351</v>
      </c>
      <c r="AB2164">
        <v>52.846036205808787</v>
      </c>
      <c r="AC2164">
        <v>0</v>
      </c>
      <c r="AD2164">
        <v>0</v>
      </c>
      <c r="AE2164">
        <v>405.54126899785911</v>
      </c>
    </row>
    <row r="2165" spans="1:31" x14ac:dyDescent="0.25">
      <c r="A2165">
        <v>2231195</v>
      </c>
      <c r="B2165">
        <v>1</v>
      </c>
      <c r="C2165" t="s">
        <v>80</v>
      </c>
      <c r="D2165" t="s">
        <v>90</v>
      </c>
      <c r="E2165" t="s">
        <v>132</v>
      </c>
      <c r="F2165" t="s">
        <v>6481</v>
      </c>
      <c r="G2165" t="s">
        <v>148</v>
      </c>
      <c r="H2165" t="s">
        <v>135</v>
      </c>
      <c r="I2165" t="s">
        <v>136</v>
      </c>
      <c r="J2165" t="s">
        <v>137</v>
      </c>
      <c r="K2165" t="s">
        <v>138</v>
      </c>
      <c r="L2165" t="s">
        <v>6482</v>
      </c>
      <c r="M2165" t="s">
        <v>6483</v>
      </c>
      <c r="N2165">
        <v>2.4727777770000001</v>
      </c>
      <c r="O2165">
        <v>0</v>
      </c>
      <c r="P2165">
        <v>4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4.1355921500413331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4.1355921500413331</v>
      </c>
    </row>
    <row r="2166" spans="1:31" x14ac:dyDescent="0.25">
      <c r="A2166">
        <v>2231799</v>
      </c>
      <c r="B2166">
        <v>1</v>
      </c>
      <c r="C2166" t="s">
        <v>80</v>
      </c>
      <c r="D2166" t="s">
        <v>84</v>
      </c>
      <c r="E2166" t="s">
        <v>177</v>
      </c>
      <c r="F2166" t="s">
        <v>6484</v>
      </c>
      <c r="G2166" t="s">
        <v>179</v>
      </c>
      <c r="H2166" t="s">
        <v>135</v>
      </c>
      <c r="I2166" t="s">
        <v>136</v>
      </c>
      <c r="J2166" t="s">
        <v>137</v>
      </c>
      <c r="K2166" t="s">
        <v>138</v>
      </c>
      <c r="L2166" t="s">
        <v>6485</v>
      </c>
      <c r="M2166" t="s">
        <v>6486</v>
      </c>
      <c r="N2166">
        <v>3.4472222220000002</v>
      </c>
      <c r="O2166">
        <v>0</v>
      </c>
      <c r="P2166">
        <v>82</v>
      </c>
      <c r="Q2166">
        <v>0</v>
      </c>
      <c r="R2166">
        <v>0</v>
      </c>
      <c r="S2166">
        <v>0</v>
      </c>
      <c r="T2166">
        <v>3</v>
      </c>
      <c r="U2166">
        <v>0</v>
      </c>
      <c r="V2166">
        <v>0</v>
      </c>
      <c r="W2166">
        <v>0</v>
      </c>
      <c r="X2166">
        <v>67.276852014945959</v>
      </c>
      <c r="Y2166">
        <v>0</v>
      </c>
      <c r="Z2166">
        <v>0</v>
      </c>
      <c r="AA2166">
        <v>0</v>
      </c>
      <c r="AB2166">
        <v>3.5669198799780002</v>
      </c>
      <c r="AC2166">
        <v>0</v>
      </c>
      <c r="AD2166">
        <v>0</v>
      </c>
      <c r="AE2166">
        <v>70.843771894923961</v>
      </c>
    </row>
    <row r="2167" spans="1:31" x14ac:dyDescent="0.25">
      <c r="A2167">
        <v>2231550</v>
      </c>
      <c r="B2167">
        <v>1</v>
      </c>
      <c r="C2167" t="s">
        <v>80</v>
      </c>
      <c r="D2167" t="s">
        <v>100</v>
      </c>
      <c r="E2167" t="s">
        <v>132</v>
      </c>
      <c r="F2167" t="s">
        <v>6487</v>
      </c>
      <c r="G2167" t="s">
        <v>148</v>
      </c>
      <c r="H2167" t="s">
        <v>135</v>
      </c>
      <c r="I2167" t="s">
        <v>136</v>
      </c>
      <c r="J2167" t="s">
        <v>137</v>
      </c>
      <c r="K2167" t="s">
        <v>138</v>
      </c>
      <c r="L2167" t="s">
        <v>6488</v>
      </c>
      <c r="M2167" t="s">
        <v>6489</v>
      </c>
      <c r="N2167">
        <v>1.5594444439999999</v>
      </c>
      <c r="O2167">
        <v>0</v>
      </c>
      <c r="P2167">
        <v>5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1.7718656834643332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1.7718656834643332</v>
      </c>
    </row>
    <row r="2168" spans="1:31" x14ac:dyDescent="0.25">
      <c r="A2168">
        <v>2231304</v>
      </c>
      <c r="B2168">
        <v>1</v>
      </c>
      <c r="C2168" t="s">
        <v>80</v>
      </c>
      <c r="D2168" t="s">
        <v>83</v>
      </c>
      <c r="E2168" t="s">
        <v>132</v>
      </c>
      <c r="F2168" t="s">
        <v>6490</v>
      </c>
      <c r="G2168" t="s">
        <v>148</v>
      </c>
      <c r="H2168" t="s">
        <v>135</v>
      </c>
      <c r="I2168" t="s">
        <v>136</v>
      </c>
      <c r="J2168" t="s">
        <v>137</v>
      </c>
      <c r="K2168" t="s">
        <v>138</v>
      </c>
      <c r="L2168" t="s">
        <v>6491</v>
      </c>
      <c r="M2168" t="s">
        <v>6492</v>
      </c>
      <c r="N2168">
        <v>3.22</v>
      </c>
      <c r="O2168">
        <v>0</v>
      </c>
      <c r="P2168">
        <v>6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10.155156228290299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10.155156228290299</v>
      </c>
    </row>
    <row r="2169" spans="1:31" x14ac:dyDescent="0.25">
      <c r="A2169">
        <v>2231636</v>
      </c>
      <c r="B2169">
        <v>1</v>
      </c>
      <c r="C2169" t="s">
        <v>80</v>
      </c>
      <c r="D2169" t="s">
        <v>82</v>
      </c>
      <c r="E2169" t="s">
        <v>132</v>
      </c>
      <c r="F2169" t="s">
        <v>6493</v>
      </c>
      <c r="G2169" t="s">
        <v>191</v>
      </c>
      <c r="H2169" t="s">
        <v>135</v>
      </c>
      <c r="I2169" t="s">
        <v>136</v>
      </c>
      <c r="J2169" t="s">
        <v>137</v>
      </c>
      <c r="K2169" t="s">
        <v>138</v>
      </c>
      <c r="L2169" t="s">
        <v>6494</v>
      </c>
      <c r="M2169" t="s">
        <v>6495</v>
      </c>
      <c r="N2169">
        <v>2.278333333</v>
      </c>
      <c r="O2169">
        <v>0</v>
      </c>
      <c r="P2169">
        <v>13</v>
      </c>
      <c r="Q2169">
        <v>0</v>
      </c>
      <c r="R2169">
        <v>0</v>
      </c>
      <c r="S2169">
        <v>0</v>
      </c>
      <c r="T2169">
        <v>3</v>
      </c>
      <c r="U2169">
        <v>0</v>
      </c>
      <c r="V2169">
        <v>0</v>
      </c>
      <c r="W2169">
        <v>0</v>
      </c>
      <c r="X2169">
        <v>14.127910109690999</v>
      </c>
      <c r="Y2169">
        <v>0</v>
      </c>
      <c r="Z2169">
        <v>0</v>
      </c>
      <c r="AA2169">
        <v>0</v>
      </c>
      <c r="AB2169">
        <v>3.5239399238789715</v>
      </c>
      <c r="AC2169">
        <v>0</v>
      </c>
      <c r="AD2169">
        <v>0</v>
      </c>
      <c r="AE2169">
        <v>17.651850033569971</v>
      </c>
    </row>
    <row r="2170" spans="1:31" x14ac:dyDescent="0.25">
      <c r="A2170">
        <v>2231696</v>
      </c>
      <c r="B2170">
        <v>1</v>
      </c>
      <c r="C2170" t="s">
        <v>80</v>
      </c>
      <c r="D2170" t="s">
        <v>101</v>
      </c>
      <c r="E2170" t="s">
        <v>194</v>
      </c>
      <c r="F2170" t="s">
        <v>6496</v>
      </c>
      <c r="G2170" t="s">
        <v>134</v>
      </c>
      <c r="H2170" t="s">
        <v>135</v>
      </c>
      <c r="I2170" t="s">
        <v>136</v>
      </c>
      <c r="J2170" t="s">
        <v>137</v>
      </c>
      <c r="K2170" t="s">
        <v>138</v>
      </c>
      <c r="L2170" t="s">
        <v>6497</v>
      </c>
      <c r="M2170" t="s">
        <v>6498</v>
      </c>
      <c r="N2170">
        <v>1.120833333</v>
      </c>
      <c r="O2170">
        <v>0</v>
      </c>
      <c r="P2170">
        <v>31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8.1519957048697336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8.1519957048697336</v>
      </c>
    </row>
    <row r="2171" spans="1:31" x14ac:dyDescent="0.25">
      <c r="A2171">
        <v>2231590</v>
      </c>
      <c r="B2171">
        <v>1</v>
      </c>
      <c r="C2171" t="s">
        <v>80</v>
      </c>
      <c r="D2171" t="s">
        <v>100</v>
      </c>
      <c r="E2171" t="s">
        <v>132</v>
      </c>
      <c r="F2171" t="s">
        <v>6499</v>
      </c>
      <c r="G2171" t="s">
        <v>134</v>
      </c>
      <c r="H2171" t="s">
        <v>135</v>
      </c>
      <c r="I2171" t="s">
        <v>136</v>
      </c>
      <c r="J2171" t="s">
        <v>137</v>
      </c>
      <c r="K2171" t="s">
        <v>138</v>
      </c>
      <c r="L2171" t="s">
        <v>6500</v>
      </c>
      <c r="M2171" t="s">
        <v>6501</v>
      </c>
      <c r="N2171">
        <v>2.6613888879999998</v>
      </c>
      <c r="O2171">
        <v>0</v>
      </c>
      <c r="P2171">
        <v>1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0.54950788095280001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0.54950788095280001</v>
      </c>
    </row>
    <row r="2172" spans="1:31" x14ac:dyDescent="0.25">
      <c r="A2172">
        <v>2231049</v>
      </c>
      <c r="B2172">
        <v>1</v>
      </c>
      <c r="C2172" t="s">
        <v>80</v>
      </c>
      <c r="D2172" t="s">
        <v>108</v>
      </c>
      <c r="E2172" t="s">
        <v>194</v>
      </c>
      <c r="F2172" t="s">
        <v>4100</v>
      </c>
      <c r="G2172" t="s">
        <v>179</v>
      </c>
      <c r="H2172" t="s">
        <v>135</v>
      </c>
      <c r="I2172" t="s">
        <v>136</v>
      </c>
      <c r="J2172" t="s">
        <v>137</v>
      </c>
      <c r="K2172" t="s">
        <v>138</v>
      </c>
      <c r="L2172" t="s">
        <v>6502</v>
      </c>
      <c r="M2172" t="s">
        <v>6503</v>
      </c>
      <c r="N2172">
        <v>1.874166666</v>
      </c>
      <c r="O2172">
        <v>0</v>
      </c>
      <c r="P2172">
        <v>8</v>
      </c>
      <c r="Q2172">
        <v>0</v>
      </c>
      <c r="R2172">
        <v>1</v>
      </c>
      <c r="S2172">
        <v>0</v>
      </c>
      <c r="T2172">
        <v>1</v>
      </c>
      <c r="U2172">
        <v>0</v>
      </c>
      <c r="V2172">
        <v>0</v>
      </c>
      <c r="W2172">
        <v>0</v>
      </c>
      <c r="X2172">
        <v>1.8816587693224847</v>
      </c>
      <c r="Y2172">
        <v>0</v>
      </c>
      <c r="Z2172">
        <v>0.77624946958064334</v>
      </c>
      <c r="AA2172">
        <v>0</v>
      </c>
      <c r="AB2172">
        <v>1.7171044407782225E-2</v>
      </c>
      <c r="AC2172">
        <v>0</v>
      </c>
      <c r="AD2172">
        <v>0</v>
      </c>
      <c r="AE2172">
        <v>2.67507928331091</v>
      </c>
    </row>
    <row r="2173" spans="1:31" x14ac:dyDescent="0.25">
      <c r="A2173">
        <v>2231055</v>
      </c>
      <c r="B2173">
        <v>1</v>
      </c>
      <c r="C2173" t="s">
        <v>80</v>
      </c>
      <c r="D2173" t="s">
        <v>106</v>
      </c>
      <c r="E2173" t="s">
        <v>194</v>
      </c>
      <c r="F2173" t="s">
        <v>6504</v>
      </c>
      <c r="G2173" t="s">
        <v>179</v>
      </c>
      <c r="H2173" t="s">
        <v>135</v>
      </c>
      <c r="I2173" t="s">
        <v>136</v>
      </c>
      <c r="J2173" t="s">
        <v>137</v>
      </c>
      <c r="K2173" t="s">
        <v>138</v>
      </c>
      <c r="L2173" t="s">
        <v>6505</v>
      </c>
      <c r="M2173" t="s">
        <v>6506</v>
      </c>
      <c r="N2173">
        <v>2.5416666659999998</v>
      </c>
      <c r="O2173">
        <v>0</v>
      </c>
      <c r="P2173">
        <v>25</v>
      </c>
      <c r="Q2173">
        <v>0</v>
      </c>
      <c r="R2173">
        <v>2</v>
      </c>
      <c r="S2173">
        <v>0</v>
      </c>
      <c r="T2173">
        <v>4</v>
      </c>
      <c r="U2173">
        <v>0</v>
      </c>
      <c r="V2173">
        <v>0</v>
      </c>
      <c r="W2173">
        <v>0</v>
      </c>
      <c r="X2173">
        <v>6.9469003872393076</v>
      </c>
      <c r="Y2173">
        <v>0</v>
      </c>
      <c r="Z2173">
        <v>1.575283298197045</v>
      </c>
      <c r="AA2173">
        <v>0</v>
      </c>
      <c r="AB2173">
        <v>16.069518950115921</v>
      </c>
      <c r="AC2173">
        <v>0</v>
      </c>
      <c r="AD2173">
        <v>0</v>
      </c>
      <c r="AE2173">
        <v>24.591702635552274</v>
      </c>
    </row>
    <row r="2174" spans="1:31" x14ac:dyDescent="0.25">
      <c r="A2174">
        <v>2231596</v>
      </c>
      <c r="B2174">
        <v>1</v>
      </c>
      <c r="C2174" t="s">
        <v>80</v>
      </c>
      <c r="D2174" t="s">
        <v>99</v>
      </c>
      <c r="E2174" t="s">
        <v>132</v>
      </c>
      <c r="F2174" t="s">
        <v>6507</v>
      </c>
      <c r="G2174" t="s">
        <v>148</v>
      </c>
      <c r="H2174" t="s">
        <v>135</v>
      </c>
      <c r="I2174" t="s">
        <v>136</v>
      </c>
      <c r="J2174" t="s">
        <v>137</v>
      </c>
      <c r="K2174" t="s">
        <v>138</v>
      </c>
      <c r="L2174" t="s">
        <v>6508</v>
      </c>
      <c r="M2174" t="s">
        <v>6509</v>
      </c>
      <c r="N2174">
        <v>9.7127777769999994</v>
      </c>
      <c r="O2174">
        <v>0</v>
      </c>
      <c r="P2174">
        <v>1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3.2755221701377779E-3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3.2755221701377779E-3</v>
      </c>
    </row>
    <row r="2175" spans="1:31" x14ac:dyDescent="0.25">
      <c r="A2175">
        <v>2231367</v>
      </c>
      <c r="B2175">
        <v>1</v>
      </c>
      <c r="C2175" t="s">
        <v>80</v>
      </c>
      <c r="D2175" t="s">
        <v>94</v>
      </c>
      <c r="E2175" t="s">
        <v>182</v>
      </c>
      <c r="F2175" t="s">
        <v>6510</v>
      </c>
      <c r="G2175" t="s">
        <v>219</v>
      </c>
      <c r="H2175" t="s">
        <v>163</v>
      </c>
      <c r="I2175" t="s">
        <v>136</v>
      </c>
      <c r="J2175" t="s">
        <v>137</v>
      </c>
      <c r="K2175" t="s">
        <v>138</v>
      </c>
      <c r="L2175" t="s">
        <v>6511</v>
      </c>
      <c r="M2175" t="s">
        <v>6512</v>
      </c>
      <c r="N2175">
        <v>2.4272222220000002</v>
      </c>
      <c r="O2175">
        <v>0</v>
      </c>
      <c r="P2175">
        <v>338</v>
      </c>
      <c r="Q2175">
        <v>0</v>
      </c>
      <c r="R2175">
        <v>1</v>
      </c>
      <c r="S2175">
        <v>0</v>
      </c>
      <c r="T2175">
        <v>47</v>
      </c>
      <c r="U2175">
        <v>0</v>
      </c>
      <c r="V2175">
        <v>0</v>
      </c>
      <c r="W2175">
        <v>0</v>
      </c>
      <c r="X2175">
        <v>235.77697197208207</v>
      </c>
      <c r="Y2175">
        <v>0</v>
      </c>
      <c r="Z2175">
        <v>0.88546016918389325</v>
      </c>
      <c r="AA2175">
        <v>0</v>
      </c>
      <c r="AB2175">
        <v>75.728651706223047</v>
      </c>
      <c r="AC2175">
        <v>0</v>
      </c>
      <c r="AD2175">
        <v>0</v>
      </c>
      <c r="AE2175">
        <v>312.39108384748897</v>
      </c>
    </row>
    <row r="2176" spans="1:31" x14ac:dyDescent="0.25">
      <c r="A2176">
        <v>2231012</v>
      </c>
      <c r="B2176">
        <v>1</v>
      </c>
      <c r="C2176" t="s">
        <v>80</v>
      </c>
      <c r="D2176" t="s">
        <v>97</v>
      </c>
      <c r="E2176" t="s">
        <v>273</v>
      </c>
      <c r="F2176" t="s">
        <v>4763</v>
      </c>
      <c r="G2176" t="s">
        <v>174</v>
      </c>
      <c r="H2176" t="s">
        <v>163</v>
      </c>
      <c r="I2176" t="s">
        <v>261</v>
      </c>
      <c r="J2176" t="s">
        <v>137</v>
      </c>
      <c r="K2176" t="s">
        <v>138</v>
      </c>
      <c r="L2176" t="s">
        <v>6513</v>
      </c>
      <c r="M2176" t="s">
        <v>6514</v>
      </c>
      <c r="N2176">
        <v>0.05</v>
      </c>
      <c r="O2176">
        <v>3</v>
      </c>
      <c r="P2176">
        <v>3965</v>
      </c>
      <c r="Q2176">
        <v>2</v>
      </c>
      <c r="R2176">
        <v>285</v>
      </c>
      <c r="S2176">
        <v>9</v>
      </c>
      <c r="T2176">
        <v>509</v>
      </c>
      <c r="U2176">
        <v>0</v>
      </c>
      <c r="V2176">
        <v>1</v>
      </c>
      <c r="W2176">
        <v>1.2745254765488001</v>
      </c>
      <c r="X2176">
        <v>130.53719770339455</v>
      </c>
      <c r="Y2176">
        <v>5.0596778743000004E-2</v>
      </c>
      <c r="Z2176">
        <v>6.0915370855170989</v>
      </c>
      <c r="AA2176">
        <v>5.3811595516608017</v>
      </c>
      <c r="AB2176">
        <v>36.398634050270516</v>
      </c>
      <c r="AC2176">
        <v>0</v>
      </c>
      <c r="AD2176">
        <v>0.2115272798002</v>
      </c>
      <c r="AE2176">
        <v>179.94517792593498</v>
      </c>
    </row>
    <row r="2177" spans="1:31" x14ac:dyDescent="0.25">
      <c r="A2177">
        <v>2231487</v>
      </c>
      <c r="B2177">
        <v>1</v>
      </c>
      <c r="C2177" t="s">
        <v>81</v>
      </c>
      <c r="D2177" t="s">
        <v>127</v>
      </c>
      <c r="E2177" t="s">
        <v>141</v>
      </c>
      <c r="F2177" t="s">
        <v>6515</v>
      </c>
      <c r="G2177" t="s">
        <v>187</v>
      </c>
      <c r="H2177" t="s">
        <v>135</v>
      </c>
      <c r="I2177" t="s">
        <v>136</v>
      </c>
      <c r="J2177" t="s">
        <v>137</v>
      </c>
      <c r="K2177" t="s">
        <v>138</v>
      </c>
      <c r="L2177" t="s">
        <v>6516</v>
      </c>
      <c r="M2177" t="s">
        <v>6517</v>
      </c>
      <c r="N2177">
        <v>2.82</v>
      </c>
      <c r="O2177">
        <v>0</v>
      </c>
      <c r="P2177">
        <v>31</v>
      </c>
      <c r="Q2177">
        <v>0</v>
      </c>
      <c r="R2177">
        <v>17</v>
      </c>
      <c r="S2177">
        <v>0</v>
      </c>
      <c r="T2177">
        <v>5</v>
      </c>
      <c r="U2177">
        <v>0</v>
      </c>
      <c r="V2177">
        <v>0</v>
      </c>
      <c r="W2177">
        <v>0</v>
      </c>
      <c r="X2177">
        <v>24.828217900774273</v>
      </c>
      <c r="Y2177">
        <v>0</v>
      </c>
      <c r="Z2177">
        <v>12.840515512624966</v>
      </c>
      <c r="AA2177">
        <v>0</v>
      </c>
      <c r="AB2177">
        <v>27.798569056762908</v>
      </c>
      <c r="AC2177">
        <v>0</v>
      </c>
      <c r="AD2177">
        <v>0</v>
      </c>
      <c r="AE2177">
        <v>65.467302470162139</v>
      </c>
    </row>
    <row r="2178" spans="1:31" x14ac:dyDescent="0.25">
      <c r="A2178">
        <v>2231673</v>
      </c>
      <c r="B2178">
        <v>1</v>
      </c>
      <c r="C2178" t="s">
        <v>80</v>
      </c>
      <c r="D2178" t="s">
        <v>100</v>
      </c>
      <c r="E2178" t="s">
        <v>141</v>
      </c>
      <c r="F2178" t="s">
        <v>6518</v>
      </c>
      <c r="G2178" t="s">
        <v>187</v>
      </c>
      <c r="H2178" t="s">
        <v>135</v>
      </c>
      <c r="I2178" t="s">
        <v>136</v>
      </c>
      <c r="J2178" t="s">
        <v>137</v>
      </c>
      <c r="K2178" t="s">
        <v>138</v>
      </c>
      <c r="L2178" t="s">
        <v>6519</v>
      </c>
      <c r="M2178" t="s">
        <v>6520</v>
      </c>
      <c r="N2178">
        <v>1.0236111109999999</v>
      </c>
      <c r="O2178">
        <v>0</v>
      </c>
      <c r="P2178">
        <v>8</v>
      </c>
      <c r="Q2178">
        <v>0</v>
      </c>
      <c r="R2178">
        <v>26</v>
      </c>
      <c r="S2178">
        <v>0</v>
      </c>
      <c r="T2178">
        <v>6</v>
      </c>
      <c r="U2178">
        <v>0</v>
      </c>
      <c r="V2178">
        <v>0</v>
      </c>
      <c r="W2178">
        <v>0</v>
      </c>
      <c r="X2178">
        <v>0.432839484748125</v>
      </c>
      <c r="Y2178">
        <v>0</v>
      </c>
      <c r="Z2178">
        <v>5.6562204842361936</v>
      </c>
      <c r="AA2178">
        <v>0</v>
      </c>
      <c r="AB2178">
        <v>2.7116275183902663</v>
      </c>
      <c r="AC2178">
        <v>0</v>
      </c>
      <c r="AD2178">
        <v>0</v>
      </c>
      <c r="AE2178">
        <v>8.8006874873745851</v>
      </c>
    </row>
    <row r="2179" spans="1:31" x14ac:dyDescent="0.25">
      <c r="A2179">
        <v>2231653</v>
      </c>
      <c r="B2179">
        <v>1</v>
      </c>
      <c r="C2179" t="s">
        <v>80</v>
      </c>
      <c r="D2179" t="s">
        <v>87</v>
      </c>
      <c r="E2179" t="s">
        <v>141</v>
      </c>
      <c r="F2179" t="s">
        <v>6521</v>
      </c>
      <c r="G2179" t="s">
        <v>134</v>
      </c>
      <c r="H2179" t="s">
        <v>135</v>
      </c>
      <c r="I2179" t="s">
        <v>136</v>
      </c>
      <c r="J2179" t="s">
        <v>137</v>
      </c>
      <c r="K2179" t="s">
        <v>138</v>
      </c>
      <c r="L2179" t="s">
        <v>6522</v>
      </c>
      <c r="M2179" t="s">
        <v>6523</v>
      </c>
      <c r="N2179">
        <v>0.25055555499999999</v>
      </c>
      <c r="O2179">
        <v>0</v>
      </c>
      <c r="P2179">
        <v>581</v>
      </c>
      <c r="Q2179">
        <v>0</v>
      </c>
      <c r="R2179">
        <v>0</v>
      </c>
      <c r="S2179">
        <v>0</v>
      </c>
      <c r="T2179">
        <v>20</v>
      </c>
      <c r="U2179">
        <v>0</v>
      </c>
      <c r="V2179">
        <v>0</v>
      </c>
      <c r="W2179">
        <v>0</v>
      </c>
      <c r="X2179">
        <v>65.642087027317899</v>
      </c>
      <c r="Y2179">
        <v>0</v>
      </c>
      <c r="Z2179">
        <v>0</v>
      </c>
      <c r="AA2179">
        <v>0</v>
      </c>
      <c r="AB2179">
        <v>9.2910741136177073</v>
      </c>
      <c r="AC2179">
        <v>0</v>
      </c>
      <c r="AD2179">
        <v>0</v>
      </c>
      <c r="AE2179">
        <v>74.93316114093561</v>
      </c>
    </row>
    <row r="2180" spans="1:31" x14ac:dyDescent="0.25">
      <c r="A2180">
        <v>2231361</v>
      </c>
      <c r="B2180">
        <v>1</v>
      </c>
      <c r="C2180" t="s">
        <v>80</v>
      </c>
      <c r="D2180" t="s">
        <v>96</v>
      </c>
      <c r="E2180" t="s">
        <v>177</v>
      </c>
      <c r="F2180" t="s">
        <v>3014</v>
      </c>
      <c r="G2180" t="s">
        <v>179</v>
      </c>
      <c r="H2180" t="s">
        <v>135</v>
      </c>
      <c r="I2180" t="s">
        <v>136</v>
      </c>
      <c r="J2180" t="s">
        <v>137</v>
      </c>
      <c r="K2180" t="s">
        <v>138</v>
      </c>
      <c r="L2180" t="s">
        <v>6524</v>
      </c>
      <c r="M2180" t="s">
        <v>6525</v>
      </c>
      <c r="N2180">
        <v>1.016388888</v>
      </c>
      <c r="O2180">
        <v>0</v>
      </c>
      <c r="P2180">
        <v>14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6.9459100560608897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6.9459100560608897</v>
      </c>
    </row>
    <row r="2181" spans="1:31" x14ac:dyDescent="0.25">
      <c r="A2181">
        <v>2231573</v>
      </c>
      <c r="B2181">
        <v>1</v>
      </c>
      <c r="C2181" t="s">
        <v>80</v>
      </c>
      <c r="D2181" t="s">
        <v>107</v>
      </c>
      <c r="E2181" t="s">
        <v>194</v>
      </c>
      <c r="F2181" t="s">
        <v>6526</v>
      </c>
      <c r="G2181" t="s">
        <v>179</v>
      </c>
      <c r="H2181" t="s">
        <v>135</v>
      </c>
      <c r="I2181" t="s">
        <v>136</v>
      </c>
      <c r="J2181" t="s">
        <v>137</v>
      </c>
      <c r="K2181" t="s">
        <v>138</v>
      </c>
      <c r="L2181" t="s">
        <v>6527</v>
      </c>
      <c r="M2181" t="s">
        <v>6528</v>
      </c>
      <c r="N2181">
        <v>4.2583333330000004</v>
      </c>
      <c r="O2181">
        <v>0</v>
      </c>
      <c r="P2181">
        <v>44</v>
      </c>
      <c r="Q2181">
        <v>0</v>
      </c>
      <c r="R2181">
        <v>0</v>
      </c>
      <c r="S2181">
        <v>0</v>
      </c>
      <c r="T2181">
        <v>8</v>
      </c>
      <c r="U2181">
        <v>0</v>
      </c>
      <c r="V2181">
        <v>0</v>
      </c>
      <c r="W2181">
        <v>0</v>
      </c>
      <c r="X2181">
        <v>26.377808617966494</v>
      </c>
      <c r="Y2181">
        <v>0</v>
      </c>
      <c r="Z2181">
        <v>0</v>
      </c>
      <c r="AA2181">
        <v>0</v>
      </c>
      <c r="AB2181">
        <v>30.496527180311286</v>
      </c>
      <c r="AC2181">
        <v>0</v>
      </c>
      <c r="AD2181">
        <v>0</v>
      </c>
      <c r="AE2181">
        <v>56.874335798277784</v>
      </c>
    </row>
    <row r="2182" spans="1:31" x14ac:dyDescent="0.25">
      <c r="A2182">
        <v>2231822</v>
      </c>
      <c r="B2182">
        <v>1</v>
      </c>
      <c r="C2182" t="s">
        <v>80</v>
      </c>
      <c r="D2182" t="s">
        <v>83</v>
      </c>
      <c r="E2182" t="s">
        <v>182</v>
      </c>
      <c r="F2182" t="s">
        <v>6529</v>
      </c>
      <c r="G2182" t="s">
        <v>152</v>
      </c>
      <c r="H2182" t="s">
        <v>163</v>
      </c>
      <c r="I2182" t="s">
        <v>136</v>
      </c>
      <c r="J2182" t="s">
        <v>3</v>
      </c>
      <c r="K2182" t="s">
        <v>138</v>
      </c>
      <c r="L2182" t="s">
        <v>6530</v>
      </c>
      <c r="M2182" t="s">
        <v>6531</v>
      </c>
      <c r="N2182">
        <v>0.43722222199999999</v>
      </c>
      <c r="O2182">
        <v>0</v>
      </c>
      <c r="P2182">
        <v>0</v>
      </c>
      <c r="Q2182">
        <v>0</v>
      </c>
      <c r="R2182">
        <v>0</v>
      </c>
      <c r="S2182">
        <v>0</v>
      </c>
      <c r="T2182">
        <v>24</v>
      </c>
      <c r="U2182">
        <v>4</v>
      </c>
      <c r="V2182">
        <v>2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8.6884477451985003</v>
      </c>
      <c r="AC2182">
        <v>54.444481845550797</v>
      </c>
      <c r="AD2182">
        <v>10.856833194869759</v>
      </c>
      <c r="AE2182">
        <v>73.989762785619064</v>
      </c>
    </row>
    <row r="2183" spans="1:31" x14ac:dyDescent="0.25">
      <c r="A2183">
        <v>2231181</v>
      </c>
      <c r="B2183">
        <v>1</v>
      </c>
      <c r="C2183" t="s">
        <v>80</v>
      </c>
      <c r="D2183" t="s">
        <v>89</v>
      </c>
      <c r="E2183" t="s">
        <v>132</v>
      </c>
      <c r="F2183" t="s">
        <v>6532</v>
      </c>
      <c r="G2183" t="s">
        <v>191</v>
      </c>
      <c r="H2183" t="s">
        <v>135</v>
      </c>
      <c r="I2183" t="s">
        <v>136</v>
      </c>
      <c r="J2183" t="s">
        <v>137</v>
      </c>
      <c r="K2183" t="s">
        <v>138</v>
      </c>
      <c r="L2183" t="s">
        <v>6533</v>
      </c>
      <c r="M2183" t="s">
        <v>6534</v>
      </c>
      <c r="N2183">
        <v>1.3791666659999999</v>
      </c>
      <c r="O2183">
        <v>0</v>
      </c>
      <c r="P2183">
        <v>9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8.0891696450013875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8.0891696450013875</v>
      </c>
    </row>
    <row r="2184" spans="1:31" x14ac:dyDescent="0.25">
      <c r="A2184">
        <v>2230783</v>
      </c>
      <c r="B2184">
        <v>1</v>
      </c>
      <c r="C2184" t="s">
        <v>81</v>
      </c>
      <c r="D2184" t="s">
        <v>118</v>
      </c>
      <c r="E2184" t="s">
        <v>132</v>
      </c>
      <c r="F2184" t="s">
        <v>6535</v>
      </c>
      <c r="G2184" t="s">
        <v>148</v>
      </c>
      <c r="H2184" t="s">
        <v>135</v>
      </c>
      <c r="I2184" t="s">
        <v>136</v>
      </c>
      <c r="J2184" t="s">
        <v>137</v>
      </c>
      <c r="K2184" t="s">
        <v>138</v>
      </c>
      <c r="L2184" t="s">
        <v>6536</v>
      </c>
      <c r="M2184" t="s">
        <v>6537</v>
      </c>
      <c r="N2184">
        <v>1.1047222219999999</v>
      </c>
      <c r="O2184">
        <v>0</v>
      </c>
      <c r="P2184">
        <v>1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7.8070235934716681E-2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7.8070235934716681E-2</v>
      </c>
    </row>
    <row r="2185" spans="1:31" x14ac:dyDescent="0.25">
      <c r="A2185">
        <v>2231175</v>
      </c>
      <c r="B2185">
        <v>1</v>
      </c>
      <c r="C2185" t="s">
        <v>80</v>
      </c>
      <c r="D2185" t="s">
        <v>100</v>
      </c>
      <c r="E2185" t="s">
        <v>132</v>
      </c>
      <c r="F2185" t="s">
        <v>6538</v>
      </c>
      <c r="G2185" t="s">
        <v>148</v>
      </c>
      <c r="H2185" t="s">
        <v>135</v>
      </c>
      <c r="I2185" t="s">
        <v>136</v>
      </c>
      <c r="J2185" t="s">
        <v>137</v>
      </c>
      <c r="K2185" t="s">
        <v>138</v>
      </c>
      <c r="L2185" t="s">
        <v>6539</v>
      </c>
      <c r="M2185" t="s">
        <v>6540</v>
      </c>
      <c r="N2185">
        <v>7.4130555549999997</v>
      </c>
      <c r="O2185">
        <v>0</v>
      </c>
      <c r="P2185">
        <v>0</v>
      </c>
      <c r="Q2185">
        <v>0</v>
      </c>
      <c r="R2185">
        <v>1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</row>
    <row r="2186" spans="1:31" x14ac:dyDescent="0.25">
      <c r="A2186">
        <v>2231284</v>
      </c>
      <c r="B2186">
        <v>1</v>
      </c>
      <c r="C2186" t="s">
        <v>81</v>
      </c>
      <c r="D2186" t="s">
        <v>118</v>
      </c>
      <c r="E2186" t="s">
        <v>182</v>
      </c>
      <c r="F2186" t="s">
        <v>6541</v>
      </c>
      <c r="G2186" t="s">
        <v>319</v>
      </c>
      <c r="H2186" t="s">
        <v>163</v>
      </c>
      <c r="I2186" t="s">
        <v>136</v>
      </c>
      <c r="J2186" t="s">
        <v>137</v>
      </c>
      <c r="K2186" t="s">
        <v>138</v>
      </c>
      <c r="L2186" t="s">
        <v>6542</v>
      </c>
      <c r="M2186" t="s">
        <v>6543</v>
      </c>
      <c r="N2186">
        <v>3.2341666660000001</v>
      </c>
      <c r="O2186">
        <v>1</v>
      </c>
      <c r="P2186">
        <v>1</v>
      </c>
      <c r="Q2186">
        <v>32</v>
      </c>
      <c r="R2186">
        <v>20</v>
      </c>
      <c r="S2186">
        <v>2</v>
      </c>
      <c r="T2186">
        <v>3</v>
      </c>
      <c r="U2186">
        <v>0</v>
      </c>
      <c r="V2186">
        <v>0</v>
      </c>
      <c r="W2186">
        <v>0.15242351633599999</v>
      </c>
      <c r="X2186">
        <v>0</v>
      </c>
      <c r="Y2186">
        <v>33.946511047828601</v>
      </c>
      <c r="Z2186">
        <v>53.90888575304372</v>
      </c>
      <c r="AA2186">
        <v>9.8935805997803321</v>
      </c>
      <c r="AB2186">
        <v>59.320893424024035</v>
      </c>
      <c r="AC2186">
        <v>0</v>
      </c>
      <c r="AD2186">
        <v>0</v>
      </c>
      <c r="AE2186">
        <v>157.22229434101268</v>
      </c>
    </row>
    <row r="2187" spans="1:31" x14ac:dyDescent="0.25">
      <c r="A2187">
        <v>2230952</v>
      </c>
      <c r="B2187">
        <v>1</v>
      </c>
      <c r="C2187" t="s">
        <v>80</v>
      </c>
      <c r="D2187" t="s">
        <v>84</v>
      </c>
      <c r="E2187" t="s">
        <v>132</v>
      </c>
      <c r="F2187" t="s">
        <v>6544</v>
      </c>
      <c r="G2187" t="s">
        <v>215</v>
      </c>
      <c r="H2187" t="s">
        <v>135</v>
      </c>
      <c r="I2187" t="s">
        <v>136</v>
      </c>
      <c r="J2187" t="s">
        <v>137</v>
      </c>
      <c r="K2187" t="s">
        <v>138</v>
      </c>
      <c r="L2187" t="s">
        <v>6545</v>
      </c>
      <c r="M2187" t="s">
        <v>6546</v>
      </c>
      <c r="N2187">
        <v>2.1547222220000002</v>
      </c>
      <c r="O2187">
        <v>0</v>
      </c>
      <c r="P2187">
        <v>0</v>
      </c>
      <c r="Q2187">
        <v>0</v>
      </c>
      <c r="R2187">
        <v>0</v>
      </c>
      <c r="S2187">
        <v>0</v>
      </c>
      <c r="T2187">
        <v>1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3.3863655758980835</v>
      </c>
      <c r="AC2187">
        <v>0</v>
      </c>
      <c r="AD2187">
        <v>0</v>
      </c>
      <c r="AE2187">
        <v>3.3863655758980835</v>
      </c>
    </row>
    <row r="2188" spans="1:31" x14ac:dyDescent="0.25">
      <c r="A2188">
        <v>2231779</v>
      </c>
      <c r="B2188">
        <v>1</v>
      </c>
      <c r="C2188" t="s">
        <v>81</v>
      </c>
      <c r="D2188" t="s">
        <v>128</v>
      </c>
      <c r="E2188" t="s">
        <v>132</v>
      </c>
      <c r="F2188" t="s">
        <v>6547</v>
      </c>
      <c r="G2188" t="s">
        <v>170</v>
      </c>
      <c r="H2188" t="s">
        <v>135</v>
      </c>
      <c r="I2188" t="s">
        <v>136</v>
      </c>
      <c r="J2188" t="s">
        <v>137</v>
      </c>
      <c r="K2188" t="s">
        <v>138</v>
      </c>
      <c r="L2188" t="s">
        <v>6548</v>
      </c>
      <c r="M2188" t="s">
        <v>6549</v>
      </c>
      <c r="N2188">
        <v>1.1397222220000001</v>
      </c>
      <c r="O2188">
        <v>0</v>
      </c>
      <c r="P2188">
        <v>1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</row>
    <row r="2189" spans="1:31" x14ac:dyDescent="0.25">
      <c r="A2189">
        <v>2231115</v>
      </c>
      <c r="B2189">
        <v>1</v>
      </c>
      <c r="C2189" t="s">
        <v>80</v>
      </c>
      <c r="D2189" t="s">
        <v>88</v>
      </c>
      <c r="E2189" t="s">
        <v>132</v>
      </c>
      <c r="F2189" t="s">
        <v>6550</v>
      </c>
      <c r="G2189" t="s">
        <v>170</v>
      </c>
      <c r="H2189" t="s">
        <v>135</v>
      </c>
      <c r="I2189" t="s">
        <v>136</v>
      </c>
      <c r="J2189" t="s">
        <v>137</v>
      </c>
      <c r="K2189" t="s">
        <v>138</v>
      </c>
      <c r="L2189" t="s">
        <v>6551</v>
      </c>
      <c r="M2189" t="s">
        <v>6552</v>
      </c>
      <c r="N2189">
        <v>7.9766666659999999</v>
      </c>
      <c r="O2189">
        <v>0</v>
      </c>
      <c r="P2189">
        <v>0</v>
      </c>
      <c r="Q2189">
        <v>0</v>
      </c>
      <c r="R2189">
        <v>0</v>
      </c>
      <c r="S2189">
        <v>0</v>
      </c>
      <c r="T2189">
        <v>2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103.41303143392031</v>
      </c>
      <c r="AC2189">
        <v>0</v>
      </c>
      <c r="AD2189">
        <v>0</v>
      </c>
      <c r="AE2189">
        <v>103.41303143392031</v>
      </c>
    </row>
    <row r="2190" spans="1:31" x14ac:dyDescent="0.25">
      <c r="A2190">
        <v>2231215</v>
      </c>
      <c r="B2190">
        <v>1</v>
      </c>
      <c r="C2190" t="s">
        <v>80</v>
      </c>
      <c r="D2190" t="s">
        <v>99</v>
      </c>
      <c r="E2190" t="s">
        <v>132</v>
      </c>
      <c r="F2190" t="s">
        <v>6553</v>
      </c>
      <c r="G2190" t="s">
        <v>148</v>
      </c>
      <c r="H2190" t="s">
        <v>135</v>
      </c>
      <c r="I2190" t="s">
        <v>136</v>
      </c>
      <c r="J2190" t="s">
        <v>137</v>
      </c>
      <c r="K2190" t="s">
        <v>138</v>
      </c>
      <c r="L2190" t="s">
        <v>6554</v>
      </c>
      <c r="M2190" t="s">
        <v>6555</v>
      </c>
      <c r="N2190">
        <v>12.545833332999999</v>
      </c>
      <c r="O2190">
        <v>0</v>
      </c>
      <c r="P2190">
        <v>1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</row>
    <row r="2191" spans="1:31" x14ac:dyDescent="0.25">
      <c r="A2191">
        <v>2231092</v>
      </c>
      <c r="B2191">
        <v>1</v>
      </c>
      <c r="C2191" t="s">
        <v>81</v>
      </c>
      <c r="D2191" t="s">
        <v>123</v>
      </c>
      <c r="E2191" t="s">
        <v>141</v>
      </c>
      <c r="F2191" t="s">
        <v>6556</v>
      </c>
      <c r="G2191" t="s">
        <v>143</v>
      </c>
      <c r="H2191" t="s">
        <v>135</v>
      </c>
      <c r="I2191" t="s">
        <v>136</v>
      </c>
      <c r="J2191" t="s">
        <v>137</v>
      </c>
      <c r="K2191" t="s">
        <v>144</v>
      </c>
      <c r="L2191" t="s">
        <v>6557</v>
      </c>
      <c r="M2191" t="s">
        <v>6558</v>
      </c>
      <c r="N2191">
        <v>6.8097222220000004</v>
      </c>
      <c r="O2191">
        <v>0</v>
      </c>
      <c r="P2191">
        <v>506</v>
      </c>
      <c r="Q2191">
        <v>0</v>
      </c>
      <c r="R2191">
        <v>0</v>
      </c>
      <c r="S2191">
        <v>0</v>
      </c>
      <c r="T2191">
        <v>34</v>
      </c>
      <c r="U2191">
        <v>0</v>
      </c>
      <c r="V2191">
        <v>1</v>
      </c>
      <c r="W2191">
        <v>0</v>
      </c>
      <c r="X2191">
        <v>736.07559157899402</v>
      </c>
      <c r="Y2191">
        <v>0</v>
      </c>
      <c r="Z2191">
        <v>0</v>
      </c>
      <c r="AA2191">
        <v>0</v>
      </c>
      <c r="AB2191">
        <v>83.214036518684637</v>
      </c>
      <c r="AC2191">
        <v>0</v>
      </c>
      <c r="AD2191">
        <v>34.094110558896247</v>
      </c>
      <c r="AE2191">
        <v>853.38373865657491</v>
      </c>
    </row>
    <row r="2192" spans="1:31" x14ac:dyDescent="0.25">
      <c r="A2192">
        <v>2231407</v>
      </c>
      <c r="B2192">
        <v>1</v>
      </c>
      <c r="C2192" t="s">
        <v>80</v>
      </c>
      <c r="D2192" t="s">
        <v>104</v>
      </c>
      <c r="E2192" t="s">
        <v>132</v>
      </c>
      <c r="F2192" t="s">
        <v>3949</v>
      </c>
      <c r="G2192" t="s">
        <v>191</v>
      </c>
      <c r="H2192" t="s">
        <v>135</v>
      </c>
      <c r="I2192" t="s">
        <v>136</v>
      </c>
      <c r="J2192" t="s">
        <v>137</v>
      </c>
      <c r="K2192" t="s">
        <v>138</v>
      </c>
      <c r="L2192" t="s">
        <v>6559</v>
      </c>
      <c r="M2192" t="s">
        <v>6560</v>
      </c>
      <c r="N2192">
        <v>1.2352777770000001</v>
      </c>
      <c r="O2192">
        <v>0</v>
      </c>
      <c r="P2192">
        <v>5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1.0512701405443068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1.0512701405443068</v>
      </c>
    </row>
    <row r="2193" spans="1:31" x14ac:dyDescent="0.25">
      <c r="A2193">
        <v>2231825</v>
      </c>
      <c r="B2193">
        <v>1</v>
      </c>
      <c r="C2193" t="s">
        <v>80</v>
      </c>
      <c r="D2193" t="s">
        <v>95</v>
      </c>
      <c r="E2193" t="s">
        <v>132</v>
      </c>
      <c r="F2193" t="s">
        <v>6561</v>
      </c>
      <c r="G2193" t="s">
        <v>148</v>
      </c>
      <c r="H2193" t="s">
        <v>135</v>
      </c>
      <c r="I2193" t="s">
        <v>136</v>
      </c>
      <c r="J2193" t="s">
        <v>137</v>
      </c>
      <c r="K2193" t="s">
        <v>138</v>
      </c>
      <c r="L2193" t="s">
        <v>6562</v>
      </c>
      <c r="M2193" t="s">
        <v>6563</v>
      </c>
      <c r="N2193">
        <v>1.5447222220000001</v>
      </c>
      <c r="O2193">
        <v>0</v>
      </c>
      <c r="P2193">
        <v>0</v>
      </c>
      <c r="Q2193">
        <v>0</v>
      </c>
      <c r="R2193">
        <v>0</v>
      </c>
      <c r="S2193">
        <v>0</v>
      </c>
      <c r="T2193">
        <v>1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1.3922445415898055</v>
      </c>
      <c r="AC2193">
        <v>0</v>
      </c>
      <c r="AD2193">
        <v>0</v>
      </c>
      <c r="AE2193">
        <v>1.3922445415898055</v>
      </c>
    </row>
    <row r="2194" spans="1:31" x14ac:dyDescent="0.25">
      <c r="A2194">
        <v>2231384</v>
      </c>
      <c r="B2194">
        <v>1</v>
      </c>
      <c r="C2194" t="s">
        <v>80</v>
      </c>
      <c r="D2194" t="s">
        <v>103</v>
      </c>
      <c r="E2194" t="s">
        <v>194</v>
      </c>
      <c r="F2194" t="s">
        <v>6564</v>
      </c>
      <c r="G2194" t="s">
        <v>179</v>
      </c>
      <c r="H2194" t="s">
        <v>135</v>
      </c>
      <c r="I2194" t="s">
        <v>136</v>
      </c>
      <c r="J2194" t="s">
        <v>137</v>
      </c>
      <c r="K2194" t="s">
        <v>138</v>
      </c>
      <c r="L2194" t="s">
        <v>6565</v>
      </c>
      <c r="M2194" t="s">
        <v>6566</v>
      </c>
      <c r="N2194">
        <v>1.2641666659999999</v>
      </c>
      <c r="O2194">
        <v>0</v>
      </c>
      <c r="P2194">
        <v>891</v>
      </c>
      <c r="Q2194">
        <v>0</v>
      </c>
      <c r="R2194">
        <v>0</v>
      </c>
      <c r="S2194">
        <v>1</v>
      </c>
      <c r="T2194">
        <v>104</v>
      </c>
      <c r="U2194">
        <v>0</v>
      </c>
      <c r="V2194">
        <v>0</v>
      </c>
      <c r="W2194">
        <v>0</v>
      </c>
      <c r="X2194">
        <v>318.498434833712</v>
      </c>
      <c r="Y2194">
        <v>0</v>
      </c>
      <c r="Z2194">
        <v>0</v>
      </c>
      <c r="AA2194">
        <v>480.75014059943112</v>
      </c>
      <c r="AB2194">
        <v>117.51750067088666</v>
      </c>
      <c r="AC2194">
        <v>0</v>
      </c>
      <c r="AD2194">
        <v>0</v>
      </c>
      <c r="AE2194">
        <v>916.76607610402971</v>
      </c>
    </row>
    <row r="2195" spans="1:31" x14ac:dyDescent="0.25">
      <c r="A2195">
        <v>2231261</v>
      </c>
      <c r="B2195">
        <v>1</v>
      </c>
      <c r="C2195" t="s">
        <v>80</v>
      </c>
      <c r="D2195" t="s">
        <v>82</v>
      </c>
      <c r="E2195" t="s">
        <v>132</v>
      </c>
      <c r="F2195" t="s">
        <v>6567</v>
      </c>
      <c r="G2195" t="s">
        <v>191</v>
      </c>
      <c r="H2195" t="s">
        <v>135</v>
      </c>
      <c r="I2195" t="s">
        <v>136</v>
      </c>
      <c r="J2195" t="s">
        <v>137</v>
      </c>
      <c r="K2195" t="s">
        <v>138</v>
      </c>
      <c r="L2195" t="s">
        <v>6568</v>
      </c>
      <c r="M2195" t="s">
        <v>6569</v>
      </c>
      <c r="N2195">
        <v>2.039722222</v>
      </c>
      <c r="O2195">
        <v>0</v>
      </c>
      <c r="P2195">
        <v>2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1.534509349208889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1.534509349208889</v>
      </c>
    </row>
    <row r="2196" spans="1:31" x14ac:dyDescent="0.25">
      <c r="A2196">
        <v>2231802</v>
      </c>
      <c r="B2196">
        <v>1</v>
      </c>
      <c r="C2196" t="s">
        <v>80</v>
      </c>
      <c r="D2196" t="s">
        <v>103</v>
      </c>
      <c r="E2196" t="s">
        <v>182</v>
      </c>
      <c r="F2196" t="s">
        <v>6570</v>
      </c>
      <c r="G2196" t="s">
        <v>319</v>
      </c>
      <c r="H2196" t="s">
        <v>163</v>
      </c>
      <c r="I2196" t="s">
        <v>136</v>
      </c>
      <c r="J2196" t="s">
        <v>137</v>
      </c>
      <c r="K2196" t="s">
        <v>138</v>
      </c>
      <c r="L2196" t="s">
        <v>6571</v>
      </c>
      <c r="M2196" t="s">
        <v>6572</v>
      </c>
      <c r="N2196">
        <v>0.80555555499999998</v>
      </c>
      <c r="O2196">
        <v>0</v>
      </c>
      <c r="P2196">
        <v>0</v>
      </c>
      <c r="Q2196">
        <v>0</v>
      </c>
      <c r="R2196">
        <v>7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13.328723359606938</v>
      </c>
      <c r="AA2196">
        <v>0</v>
      </c>
      <c r="AB2196">
        <v>0</v>
      </c>
      <c r="AC2196">
        <v>0</v>
      </c>
      <c r="AD2196">
        <v>0</v>
      </c>
      <c r="AE2196">
        <v>13.328723359606938</v>
      </c>
    </row>
    <row r="2197" spans="1:31" x14ac:dyDescent="0.25">
      <c r="A2197">
        <v>2231198</v>
      </c>
      <c r="B2197">
        <v>1</v>
      </c>
      <c r="C2197" t="s">
        <v>81</v>
      </c>
      <c r="D2197" t="s">
        <v>121</v>
      </c>
      <c r="E2197" t="s">
        <v>194</v>
      </c>
      <c r="F2197" t="s">
        <v>6573</v>
      </c>
      <c r="G2197" t="s">
        <v>179</v>
      </c>
      <c r="H2197" t="s">
        <v>135</v>
      </c>
      <c r="I2197" t="s">
        <v>136</v>
      </c>
      <c r="J2197" t="s">
        <v>137</v>
      </c>
      <c r="K2197" t="s">
        <v>138</v>
      </c>
      <c r="L2197" t="s">
        <v>6574</v>
      </c>
      <c r="M2197" t="s">
        <v>6575</v>
      </c>
      <c r="N2197">
        <v>2.4158333330000001</v>
      </c>
      <c r="O2197">
        <v>0</v>
      </c>
      <c r="P2197">
        <v>54</v>
      </c>
      <c r="Q2197">
        <v>0</v>
      </c>
      <c r="R2197">
        <v>1</v>
      </c>
      <c r="S2197">
        <v>0</v>
      </c>
      <c r="T2197">
        <v>3</v>
      </c>
      <c r="U2197">
        <v>0</v>
      </c>
      <c r="V2197">
        <v>0</v>
      </c>
      <c r="W2197">
        <v>0</v>
      </c>
      <c r="X2197">
        <v>30.340706478067641</v>
      </c>
      <c r="Y2197">
        <v>0</v>
      </c>
      <c r="Z2197">
        <v>0.2955611702510833</v>
      </c>
      <c r="AA2197">
        <v>0</v>
      </c>
      <c r="AB2197">
        <v>0.23483995349185782</v>
      </c>
      <c r="AC2197">
        <v>0</v>
      </c>
      <c r="AD2197">
        <v>0</v>
      </c>
      <c r="AE2197">
        <v>30.871107601810582</v>
      </c>
    </row>
    <row r="2198" spans="1:31" x14ac:dyDescent="0.25">
      <c r="A2198">
        <v>2231493</v>
      </c>
      <c r="B2198">
        <v>1</v>
      </c>
      <c r="C2198" t="s">
        <v>80</v>
      </c>
      <c r="D2198" t="s">
        <v>104</v>
      </c>
      <c r="E2198" t="s">
        <v>132</v>
      </c>
      <c r="F2198" t="s">
        <v>6576</v>
      </c>
      <c r="G2198" t="s">
        <v>148</v>
      </c>
      <c r="H2198" t="s">
        <v>135</v>
      </c>
      <c r="I2198" t="s">
        <v>136</v>
      </c>
      <c r="J2198" t="s">
        <v>137</v>
      </c>
      <c r="K2198" t="s">
        <v>138</v>
      </c>
      <c r="L2198" t="s">
        <v>6577</v>
      </c>
      <c r="M2198" t="s">
        <v>6578</v>
      </c>
      <c r="N2198">
        <v>2.8288888879999998</v>
      </c>
      <c r="O2198">
        <v>0</v>
      </c>
      <c r="P2198">
        <v>1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2.9264729861111114E-4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2.9264729861111114E-4</v>
      </c>
    </row>
    <row r="2199" spans="1:31" x14ac:dyDescent="0.25">
      <c r="A2199">
        <v>2231347</v>
      </c>
      <c r="B2199">
        <v>1</v>
      </c>
      <c r="C2199" t="s">
        <v>80</v>
      </c>
      <c r="D2199" t="s">
        <v>96</v>
      </c>
      <c r="E2199" t="s">
        <v>132</v>
      </c>
      <c r="F2199" t="s">
        <v>6579</v>
      </c>
      <c r="G2199" t="s">
        <v>134</v>
      </c>
      <c r="H2199" t="s">
        <v>135</v>
      </c>
      <c r="I2199" t="s">
        <v>136</v>
      </c>
      <c r="J2199" t="s">
        <v>137</v>
      </c>
      <c r="K2199" t="s">
        <v>138</v>
      </c>
      <c r="L2199" t="s">
        <v>6580</v>
      </c>
      <c r="M2199" t="s">
        <v>6581</v>
      </c>
      <c r="N2199">
        <v>8.9941666659999999</v>
      </c>
      <c r="O2199">
        <v>0</v>
      </c>
      <c r="P2199">
        <v>1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</row>
    <row r="2200" spans="1:31" x14ac:dyDescent="0.25">
      <c r="A2200">
        <v>2231842</v>
      </c>
      <c r="B2200">
        <v>1</v>
      </c>
      <c r="C2200" t="s">
        <v>81</v>
      </c>
      <c r="D2200" t="s">
        <v>113</v>
      </c>
      <c r="E2200" t="s">
        <v>132</v>
      </c>
      <c r="F2200" t="s">
        <v>6582</v>
      </c>
      <c r="G2200" t="s">
        <v>170</v>
      </c>
      <c r="H2200" t="s">
        <v>135</v>
      </c>
      <c r="I2200" t="s">
        <v>136</v>
      </c>
      <c r="J2200" t="s">
        <v>137</v>
      </c>
      <c r="K2200" t="s">
        <v>138</v>
      </c>
      <c r="L2200" t="s">
        <v>6583</v>
      </c>
      <c r="M2200" t="s">
        <v>6584</v>
      </c>
      <c r="N2200">
        <v>4.0227777769999999</v>
      </c>
      <c r="O2200">
        <v>0</v>
      </c>
      <c r="P2200">
        <v>2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1.77912520210762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1.77912520210762</v>
      </c>
    </row>
    <row r="2201" spans="1:31" x14ac:dyDescent="0.25">
      <c r="A2201">
        <v>2231178</v>
      </c>
      <c r="B2201">
        <v>1</v>
      </c>
      <c r="C2201" t="s">
        <v>80</v>
      </c>
      <c r="D2201" t="s">
        <v>92</v>
      </c>
      <c r="E2201" t="s">
        <v>132</v>
      </c>
      <c r="F2201" t="s">
        <v>6585</v>
      </c>
      <c r="G2201" t="s">
        <v>148</v>
      </c>
      <c r="H2201" t="s">
        <v>135</v>
      </c>
      <c r="I2201" t="s">
        <v>136</v>
      </c>
      <c r="J2201" t="s">
        <v>137</v>
      </c>
      <c r="K2201" t="s">
        <v>138</v>
      </c>
      <c r="L2201" t="s">
        <v>6586</v>
      </c>
      <c r="M2201" t="s">
        <v>6587</v>
      </c>
      <c r="N2201">
        <v>2.5575000000000001</v>
      </c>
      <c r="O2201">
        <v>0</v>
      </c>
      <c r="P2201">
        <v>1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3.8847579889906676E-2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3.8847579889906676E-2</v>
      </c>
    </row>
    <row r="2202" spans="1:31" x14ac:dyDescent="0.25">
      <c r="A2202">
        <v>2230800</v>
      </c>
      <c r="B2202">
        <v>1</v>
      </c>
      <c r="C2202" t="s">
        <v>80</v>
      </c>
      <c r="D2202" t="s">
        <v>93</v>
      </c>
      <c r="E2202" t="s">
        <v>273</v>
      </c>
      <c r="F2202" t="s">
        <v>6588</v>
      </c>
      <c r="G2202" t="s">
        <v>174</v>
      </c>
      <c r="H2202" t="s">
        <v>163</v>
      </c>
      <c r="I2202" t="s">
        <v>136</v>
      </c>
      <c r="J2202" t="s">
        <v>137</v>
      </c>
      <c r="K2202" t="s">
        <v>138</v>
      </c>
      <c r="L2202" t="s">
        <v>6589</v>
      </c>
      <c r="M2202" t="s">
        <v>6590</v>
      </c>
      <c r="N2202">
        <v>0.61361111099999999</v>
      </c>
      <c r="O2202">
        <v>2</v>
      </c>
      <c r="P2202">
        <v>2248</v>
      </c>
      <c r="Q2202">
        <v>19</v>
      </c>
      <c r="R2202">
        <v>886</v>
      </c>
      <c r="S2202">
        <v>18</v>
      </c>
      <c r="T2202">
        <v>475</v>
      </c>
      <c r="U2202">
        <v>2</v>
      </c>
      <c r="V2202">
        <v>0</v>
      </c>
      <c r="W2202">
        <v>1.7214897432453935</v>
      </c>
      <c r="X2202">
        <v>107.25487535574571</v>
      </c>
      <c r="Y2202">
        <v>6.9542431601818002</v>
      </c>
      <c r="Z2202">
        <v>50.0544141092087</v>
      </c>
      <c r="AA2202">
        <v>15.63944255613864</v>
      </c>
      <c r="AB2202">
        <v>73.234105851526664</v>
      </c>
      <c r="AC2202">
        <v>42.731331634585274</v>
      </c>
      <c r="AD2202">
        <v>0</v>
      </c>
      <c r="AE2202">
        <v>297.58990241063219</v>
      </c>
    </row>
    <row r="2203" spans="1:31" x14ac:dyDescent="0.25">
      <c r="A2203">
        <v>2231341</v>
      </c>
      <c r="B2203">
        <v>1</v>
      </c>
      <c r="C2203" t="s">
        <v>80</v>
      </c>
      <c r="D2203" t="s">
        <v>99</v>
      </c>
      <c r="E2203" t="s">
        <v>194</v>
      </c>
      <c r="F2203" t="s">
        <v>6591</v>
      </c>
      <c r="G2203" t="s">
        <v>472</v>
      </c>
      <c r="H2203" t="s">
        <v>135</v>
      </c>
      <c r="I2203" t="s">
        <v>136</v>
      </c>
      <c r="J2203" t="s">
        <v>137</v>
      </c>
      <c r="K2203" t="s">
        <v>138</v>
      </c>
      <c r="L2203" t="s">
        <v>6592</v>
      </c>
      <c r="M2203" t="s">
        <v>6593</v>
      </c>
      <c r="N2203">
        <v>9.8738888879999998</v>
      </c>
      <c r="O2203">
        <v>0</v>
      </c>
      <c r="P2203">
        <v>57</v>
      </c>
      <c r="Q2203">
        <v>0</v>
      </c>
      <c r="R2203">
        <v>0</v>
      </c>
      <c r="S2203">
        <v>0</v>
      </c>
      <c r="T2203">
        <v>7</v>
      </c>
      <c r="U2203">
        <v>0</v>
      </c>
      <c r="V2203">
        <v>0</v>
      </c>
      <c r="W2203">
        <v>0</v>
      </c>
      <c r="X2203">
        <v>150.63957249556358</v>
      </c>
      <c r="Y2203">
        <v>0</v>
      </c>
      <c r="Z2203">
        <v>0</v>
      </c>
      <c r="AA2203">
        <v>0</v>
      </c>
      <c r="AB2203">
        <v>36.922585379270437</v>
      </c>
      <c r="AC2203">
        <v>0</v>
      </c>
      <c r="AD2203">
        <v>0</v>
      </c>
      <c r="AE2203">
        <v>187.56215787483401</v>
      </c>
    </row>
    <row r="2204" spans="1:31" x14ac:dyDescent="0.25">
      <c r="A2204">
        <v>2231009</v>
      </c>
      <c r="B2204">
        <v>1</v>
      </c>
      <c r="C2204" t="s">
        <v>81</v>
      </c>
      <c r="D2204" t="s">
        <v>128</v>
      </c>
      <c r="E2204" t="s">
        <v>273</v>
      </c>
      <c r="F2204" t="s">
        <v>6594</v>
      </c>
      <c r="G2204" t="s">
        <v>319</v>
      </c>
      <c r="H2204" t="s">
        <v>163</v>
      </c>
      <c r="I2204" t="s">
        <v>136</v>
      </c>
      <c r="J2204" t="s">
        <v>137</v>
      </c>
      <c r="K2204" t="s">
        <v>138</v>
      </c>
      <c r="L2204" t="s">
        <v>6595</v>
      </c>
      <c r="M2204" t="s">
        <v>6596</v>
      </c>
      <c r="N2204">
        <v>1.5277777770000001</v>
      </c>
      <c r="O2204">
        <v>0</v>
      </c>
      <c r="P2204">
        <v>0</v>
      </c>
      <c r="Q2204">
        <v>0</v>
      </c>
      <c r="R2204">
        <v>0</v>
      </c>
      <c r="S2204">
        <v>30</v>
      </c>
      <c r="T2204">
        <v>0</v>
      </c>
      <c r="U2204">
        <v>34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483.71231809027853</v>
      </c>
      <c r="AB2204">
        <v>0</v>
      </c>
      <c r="AC2204">
        <v>5824.7990928601657</v>
      </c>
      <c r="AD2204">
        <v>0</v>
      </c>
      <c r="AE2204">
        <v>6308.5114109504439</v>
      </c>
    </row>
    <row r="2205" spans="1:31" x14ac:dyDescent="0.25">
      <c r="A2205">
        <v>2231364</v>
      </c>
      <c r="B2205">
        <v>1</v>
      </c>
      <c r="C2205" t="s">
        <v>81</v>
      </c>
      <c r="D2205" t="s">
        <v>115</v>
      </c>
      <c r="E2205" t="s">
        <v>161</v>
      </c>
      <c r="F2205" t="s">
        <v>6597</v>
      </c>
      <c r="G2205" t="s">
        <v>174</v>
      </c>
      <c r="H2205" t="s">
        <v>163</v>
      </c>
      <c r="I2205" t="s">
        <v>136</v>
      </c>
      <c r="J2205" t="s">
        <v>137</v>
      </c>
      <c r="K2205" t="s">
        <v>138</v>
      </c>
      <c r="L2205" t="s">
        <v>6598</v>
      </c>
      <c r="M2205" t="s">
        <v>6599</v>
      </c>
      <c r="N2205">
        <v>0.77361111100000002</v>
      </c>
      <c r="O2205">
        <v>0</v>
      </c>
      <c r="P2205">
        <v>783</v>
      </c>
      <c r="Q2205">
        <v>0</v>
      </c>
      <c r="R2205">
        <v>7</v>
      </c>
      <c r="S2205">
        <v>2</v>
      </c>
      <c r="T2205">
        <v>48</v>
      </c>
      <c r="U2205">
        <v>0</v>
      </c>
      <c r="V2205">
        <v>0</v>
      </c>
      <c r="W2205">
        <v>0</v>
      </c>
      <c r="X2205">
        <v>44.756681619133161</v>
      </c>
      <c r="Y2205">
        <v>0</v>
      </c>
      <c r="Z2205">
        <v>0.98013236400103898</v>
      </c>
      <c r="AA2205">
        <v>2.2154622634140115</v>
      </c>
      <c r="AB2205">
        <v>13.089261328916267</v>
      </c>
      <c r="AC2205">
        <v>0</v>
      </c>
      <c r="AD2205">
        <v>0</v>
      </c>
      <c r="AE2205">
        <v>61.041537575464474</v>
      </c>
    </row>
    <row r="2206" spans="1:31" x14ac:dyDescent="0.25">
      <c r="A2206">
        <v>2231804</v>
      </c>
      <c r="B2206">
        <v>1</v>
      </c>
      <c r="C2206" t="s">
        <v>80</v>
      </c>
      <c r="D2206" t="s">
        <v>100</v>
      </c>
      <c r="E2206" t="s">
        <v>182</v>
      </c>
      <c r="F2206" t="s">
        <v>5067</v>
      </c>
      <c r="G2206" t="s">
        <v>174</v>
      </c>
      <c r="H2206" t="s">
        <v>163</v>
      </c>
      <c r="I2206" t="s">
        <v>136</v>
      </c>
      <c r="J2206" t="s">
        <v>137</v>
      </c>
      <c r="K2206" t="s">
        <v>138</v>
      </c>
      <c r="L2206" t="s">
        <v>6600</v>
      </c>
      <c r="M2206" t="s">
        <v>6601</v>
      </c>
      <c r="N2206">
        <v>1.2083333329999999</v>
      </c>
      <c r="O2206">
        <v>0</v>
      </c>
      <c r="P2206">
        <v>125</v>
      </c>
      <c r="Q2206">
        <v>0</v>
      </c>
      <c r="R2206">
        <v>9</v>
      </c>
      <c r="S2206">
        <v>1</v>
      </c>
      <c r="T2206">
        <v>10</v>
      </c>
      <c r="U2206">
        <v>0</v>
      </c>
      <c r="V2206">
        <v>0</v>
      </c>
      <c r="W2206">
        <v>0</v>
      </c>
      <c r="X2206">
        <v>37.270098923067721</v>
      </c>
      <c r="Y2206">
        <v>0</v>
      </c>
      <c r="Z2206">
        <v>5.8744152264149623</v>
      </c>
      <c r="AA2206">
        <v>1.3130673064786249</v>
      </c>
      <c r="AB2206">
        <v>2.8592347187241143</v>
      </c>
      <c r="AC2206">
        <v>0</v>
      </c>
      <c r="AD2206">
        <v>0</v>
      </c>
      <c r="AE2206">
        <v>47.316816174685421</v>
      </c>
    </row>
    <row r="2207" spans="1:31" x14ac:dyDescent="0.25">
      <c r="A2207">
        <v>2231163</v>
      </c>
      <c r="B2207">
        <v>1</v>
      </c>
      <c r="C2207" t="s">
        <v>80</v>
      </c>
      <c r="D2207" t="s">
        <v>82</v>
      </c>
      <c r="E2207" t="s">
        <v>194</v>
      </c>
      <c r="F2207" t="s">
        <v>5588</v>
      </c>
      <c r="G2207" t="s">
        <v>143</v>
      </c>
      <c r="H2207" t="s">
        <v>135</v>
      </c>
      <c r="I2207" t="s">
        <v>136</v>
      </c>
      <c r="J2207" t="s">
        <v>137</v>
      </c>
      <c r="K2207" t="s">
        <v>144</v>
      </c>
      <c r="L2207" t="s">
        <v>6602</v>
      </c>
      <c r="M2207" t="s">
        <v>6603</v>
      </c>
      <c r="N2207">
        <v>2.351745277</v>
      </c>
      <c r="O2207">
        <v>0</v>
      </c>
      <c r="P2207">
        <v>13</v>
      </c>
      <c r="Q2207">
        <v>0</v>
      </c>
      <c r="R2207">
        <v>0</v>
      </c>
      <c r="S2207">
        <v>0</v>
      </c>
      <c r="T2207">
        <v>29</v>
      </c>
      <c r="U2207">
        <v>0</v>
      </c>
      <c r="V2207">
        <v>0</v>
      </c>
      <c r="W2207">
        <v>0</v>
      </c>
      <c r="X2207">
        <v>8.5841294710602334</v>
      </c>
      <c r="Y2207">
        <v>0</v>
      </c>
      <c r="Z2207">
        <v>0</v>
      </c>
      <c r="AA2207">
        <v>0</v>
      </c>
      <c r="AB2207">
        <v>55.308364287740488</v>
      </c>
      <c r="AC2207">
        <v>0</v>
      </c>
      <c r="AD2207">
        <v>0</v>
      </c>
      <c r="AE2207">
        <v>63.892493758800725</v>
      </c>
    </row>
    <row r="2208" spans="1:31" x14ac:dyDescent="0.25">
      <c r="A2208">
        <v>2231286</v>
      </c>
      <c r="B2208">
        <v>1</v>
      </c>
      <c r="C2208" t="s">
        <v>80</v>
      </c>
      <c r="D2208" t="s">
        <v>92</v>
      </c>
      <c r="E2208" t="s">
        <v>132</v>
      </c>
      <c r="F2208" t="s">
        <v>6604</v>
      </c>
      <c r="G2208" t="s">
        <v>170</v>
      </c>
      <c r="H2208" t="s">
        <v>135</v>
      </c>
      <c r="I2208" t="s">
        <v>136</v>
      </c>
      <c r="J2208" t="s">
        <v>137</v>
      </c>
      <c r="K2208" t="s">
        <v>138</v>
      </c>
      <c r="L2208" t="s">
        <v>6605</v>
      </c>
      <c r="M2208" t="s">
        <v>6606</v>
      </c>
      <c r="N2208">
        <v>4.0352777770000001</v>
      </c>
      <c r="O2208">
        <v>0</v>
      </c>
      <c r="P2208">
        <v>14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14.031056441568397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14.031056441568397</v>
      </c>
    </row>
    <row r="2209" spans="1:31" x14ac:dyDescent="0.25">
      <c r="A2209">
        <v>2231100</v>
      </c>
      <c r="B2209">
        <v>1</v>
      </c>
      <c r="C2209" t="s">
        <v>80</v>
      </c>
      <c r="D2209" t="s">
        <v>103</v>
      </c>
      <c r="E2209" t="s">
        <v>273</v>
      </c>
      <c r="F2209" t="s">
        <v>6607</v>
      </c>
      <c r="G2209" t="s">
        <v>196</v>
      </c>
      <c r="H2209" t="s">
        <v>163</v>
      </c>
      <c r="I2209" t="s">
        <v>136</v>
      </c>
      <c r="J2209" t="s">
        <v>137</v>
      </c>
      <c r="K2209" t="s">
        <v>144</v>
      </c>
      <c r="L2209" t="s">
        <v>6608</v>
      </c>
      <c r="M2209" t="s">
        <v>6609</v>
      </c>
      <c r="N2209">
        <v>6.4583333329999997</v>
      </c>
      <c r="O2209">
        <v>0</v>
      </c>
      <c r="P2209">
        <v>1802</v>
      </c>
      <c r="Q2209">
        <v>0</v>
      </c>
      <c r="R2209">
        <v>20</v>
      </c>
      <c r="S2209">
        <v>11</v>
      </c>
      <c r="T2209">
        <v>195</v>
      </c>
      <c r="U2209">
        <v>11</v>
      </c>
      <c r="V2209">
        <v>3</v>
      </c>
      <c r="W2209">
        <v>0</v>
      </c>
      <c r="X2209">
        <v>3902.0653803653581</v>
      </c>
      <c r="Y2209">
        <v>0</v>
      </c>
      <c r="Z2209">
        <v>29.66422189464328</v>
      </c>
      <c r="AA2209">
        <v>793.28616132169998</v>
      </c>
      <c r="AB2209">
        <v>991.8520048889319</v>
      </c>
      <c r="AC2209">
        <v>18142.649572103146</v>
      </c>
      <c r="AD2209">
        <v>319.52368101755792</v>
      </c>
      <c r="AE2209">
        <v>24179.04102159134</v>
      </c>
    </row>
    <row r="2210" spans="1:31" x14ac:dyDescent="0.25">
      <c r="A2210">
        <v>2231349</v>
      </c>
      <c r="B2210">
        <v>1</v>
      </c>
      <c r="C2210" t="s">
        <v>80</v>
      </c>
      <c r="D2210" t="s">
        <v>87</v>
      </c>
      <c r="E2210" t="s">
        <v>132</v>
      </c>
      <c r="F2210" t="s">
        <v>6610</v>
      </c>
      <c r="G2210" t="s">
        <v>148</v>
      </c>
      <c r="H2210" t="s">
        <v>135</v>
      </c>
      <c r="I2210" t="s">
        <v>136</v>
      </c>
      <c r="J2210" t="s">
        <v>137</v>
      </c>
      <c r="K2210" t="s">
        <v>138</v>
      </c>
      <c r="L2210" t="s">
        <v>6611</v>
      </c>
      <c r="M2210" t="s">
        <v>6612</v>
      </c>
      <c r="N2210">
        <v>3.349722222</v>
      </c>
      <c r="O2210">
        <v>0</v>
      </c>
      <c r="P2210">
        <v>6</v>
      </c>
      <c r="Q2210">
        <v>0</v>
      </c>
      <c r="R2210">
        <v>0</v>
      </c>
      <c r="S2210">
        <v>0</v>
      </c>
      <c r="T2210">
        <v>1</v>
      </c>
      <c r="U2210">
        <v>0</v>
      </c>
      <c r="V2210">
        <v>0</v>
      </c>
      <c r="W2210">
        <v>0</v>
      </c>
      <c r="X2210">
        <v>7.4650125658829936</v>
      </c>
      <c r="Y2210">
        <v>0</v>
      </c>
      <c r="Z2210">
        <v>0</v>
      </c>
      <c r="AA2210">
        <v>0</v>
      </c>
      <c r="AB2210">
        <v>2.094443122663002</v>
      </c>
      <c r="AC2210">
        <v>0</v>
      </c>
      <c r="AD2210">
        <v>0</v>
      </c>
      <c r="AE2210">
        <v>9.5594556885459951</v>
      </c>
    </row>
    <row r="2211" spans="1:31" x14ac:dyDescent="0.25">
      <c r="A2211">
        <v>2231787</v>
      </c>
      <c r="B2211">
        <v>1</v>
      </c>
      <c r="C2211" t="s">
        <v>80</v>
      </c>
      <c r="D2211" t="s">
        <v>101</v>
      </c>
      <c r="E2211" t="s">
        <v>132</v>
      </c>
      <c r="F2211" t="s">
        <v>6613</v>
      </c>
      <c r="G2211" t="s">
        <v>148</v>
      </c>
      <c r="H2211" t="s">
        <v>135</v>
      </c>
      <c r="I2211" t="s">
        <v>136</v>
      </c>
      <c r="J2211" t="s">
        <v>137</v>
      </c>
      <c r="K2211" t="s">
        <v>138</v>
      </c>
      <c r="L2211" t="s">
        <v>6614</v>
      </c>
      <c r="M2211" t="s">
        <v>6615</v>
      </c>
      <c r="N2211">
        <v>1.070277777</v>
      </c>
      <c r="O2211">
        <v>0</v>
      </c>
      <c r="P2211">
        <v>2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4.5431696488359999E-2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4.5431696488359999E-2</v>
      </c>
    </row>
    <row r="2212" spans="1:31" x14ac:dyDescent="0.25">
      <c r="A2212">
        <v>2231203</v>
      </c>
      <c r="B2212">
        <v>1</v>
      </c>
      <c r="C2212" t="s">
        <v>80</v>
      </c>
      <c r="D2212" t="s">
        <v>97</v>
      </c>
      <c r="E2212" t="s">
        <v>194</v>
      </c>
      <c r="F2212" t="s">
        <v>4463</v>
      </c>
      <c r="G2212" t="s">
        <v>390</v>
      </c>
      <c r="H2212" t="s">
        <v>135</v>
      </c>
      <c r="I2212" t="s">
        <v>136</v>
      </c>
      <c r="J2212" t="s">
        <v>137</v>
      </c>
      <c r="K2212" t="s">
        <v>138</v>
      </c>
      <c r="L2212" t="s">
        <v>6616</v>
      </c>
      <c r="M2212" t="s">
        <v>6617</v>
      </c>
      <c r="N2212">
        <v>5.8722222220000004</v>
      </c>
      <c r="O2212">
        <v>0</v>
      </c>
      <c r="P2212">
        <v>51</v>
      </c>
      <c r="Q2212">
        <v>0</v>
      </c>
      <c r="R2212">
        <v>1</v>
      </c>
      <c r="S2212">
        <v>0</v>
      </c>
      <c r="T2212">
        <v>15</v>
      </c>
      <c r="U2212">
        <v>0</v>
      </c>
      <c r="V2212">
        <v>0</v>
      </c>
      <c r="W2212">
        <v>0</v>
      </c>
      <c r="X2212">
        <v>182.76085046524415</v>
      </c>
      <c r="Y2212">
        <v>0</v>
      </c>
      <c r="Z2212">
        <v>0</v>
      </c>
      <c r="AA2212">
        <v>0</v>
      </c>
      <c r="AB2212">
        <v>127.73048935687032</v>
      </c>
      <c r="AC2212">
        <v>0</v>
      </c>
      <c r="AD2212">
        <v>0</v>
      </c>
      <c r="AE2212">
        <v>310.49133982211447</v>
      </c>
    </row>
    <row r="2213" spans="1:31" x14ac:dyDescent="0.25">
      <c r="A2213">
        <v>2230808</v>
      </c>
      <c r="B2213">
        <v>1</v>
      </c>
      <c r="C2213" t="s">
        <v>80</v>
      </c>
      <c r="D2213" t="s">
        <v>87</v>
      </c>
      <c r="E2213" t="s">
        <v>194</v>
      </c>
      <c r="F2213" t="s">
        <v>5434</v>
      </c>
      <c r="G2213" t="s">
        <v>179</v>
      </c>
      <c r="H2213" t="s">
        <v>135</v>
      </c>
      <c r="I2213" t="s">
        <v>136</v>
      </c>
      <c r="J2213" t="s">
        <v>137</v>
      </c>
      <c r="K2213" t="s">
        <v>138</v>
      </c>
      <c r="L2213" t="s">
        <v>6618</v>
      </c>
      <c r="M2213" t="s">
        <v>6619</v>
      </c>
      <c r="N2213">
        <v>0.86</v>
      </c>
      <c r="O2213">
        <v>0</v>
      </c>
      <c r="P2213">
        <v>38</v>
      </c>
      <c r="Q2213">
        <v>0</v>
      </c>
      <c r="R2213">
        <v>0</v>
      </c>
      <c r="S2213">
        <v>0</v>
      </c>
      <c r="T2213">
        <v>1</v>
      </c>
      <c r="U2213">
        <v>0</v>
      </c>
      <c r="V2213">
        <v>0</v>
      </c>
      <c r="W2213">
        <v>0</v>
      </c>
      <c r="X2213">
        <v>11.25636561252168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11.25636561252168</v>
      </c>
    </row>
    <row r="2214" spans="1:31" x14ac:dyDescent="0.25">
      <c r="A2214">
        <v>2231392</v>
      </c>
      <c r="B2214">
        <v>1</v>
      </c>
      <c r="C2214" t="s">
        <v>80</v>
      </c>
      <c r="D2214" t="s">
        <v>95</v>
      </c>
      <c r="E2214" t="s">
        <v>182</v>
      </c>
      <c r="F2214" t="s">
        <v>6620</v>
      </c>
      <c r="G2214" t="s">
        <v>3430</v>
      </c>
      <c r="H2214" t="s">
        <v>163</v>
      </c>
      <c r="I2214" t="s">
        <v>136</v>
      </c>
      <c r="J2214" t="s">
        <v>137</v>
      </c>
      <c r="K2214" t="s">
        <v>138</v>
      </c>
      <c r="L2214" t="s">
        <v>6621</v>
      </c>
      <c r="M2214" t="s">
        <v>6622</v>
      </c>
      <c r="N2214">
        <v>1.834166666</v>
      </c>
      <c r="O2214">
        <v>1</v>
      </c>
      <c r="P2214">
        <v>278</v>
      </c>
      <c r="Q2214">
        <v>0</v>
      </c>
      <c r="R2214">
        <v>3</v>
      </c>
      <c r="S2214">
        <v>1</v>
      </c>
      <c r="T2214">
        <v>9</v>
      </c>
      <c r="U2214">
        <v>0</v>
      </c>
      <c r="V2214">
        <v>0</v>
      </c>
      <c r="W2214">
        <v>7.4098094865516879</v>
      </c>
      <c r="X2214">
        <v>143.57244155301117</v>
      </c>
      <c r="Y2214">
        <v>0</v>
      </c>
      <c r="Z2214">
        <v>0.11309484113984</v>
      </c>
      <c r="AA2214">
        <v>6.1739235952845739</v>
      </c>
      <c r="AB2214">
        <v>17.27608612371359</v>
      </c>
      <c r="AC2214">
        <v>0</v>
      </c>
      <c r="AD2214">
        <v>0</v>
      </c>
      <c r="AE2214">
        <v>174.54535559970086</v>
      </c>
    </row>
    <row r="2215" spans="1:31" x14ac:dyDescent="0.25">
      <c r="A2215">
        <v>2231415</v>
      </c>
      <c r="B2215">
        <v>1</v>
      </c>
      <c r="C2215" t="s">
        <v>80</v>
      </c>
      <c r="D2215" t="s">
        <v>94</v>
      </c>
      <c r="E2215" t="s">
        <v>273</v>
      </c>
      <c r="F2215" t="s">
        <v>6623</v>
      </c>
      <c r="G2215" t="s">
        <v>174</v>
      </c>
      <c r="H2215" t="s">
        <v>163</v>
      </c>
      <c r="I2215" t="s">
        <v>136</v>
      </c>
      <c r="J2215" t="s">
        <v>137</v>
      </c>
      <c r="K2215" t="s">
        <v>138</v>
      </c>
      <c r="L2215" t="s">
        <v>6624</v>
      </c>
      <c r="M2215" t="s">
        <v>6625</v>
      </c>
      <c r="N2215">
        <v>0.98861111099999999</v>
      </c>
      <c r="O2215">
        <v>0</v>
      </c>
      <c r="P2215">
        <v>1</v>
      </c>
      <c r="Q2215">
        <v>9</v>
      </c>
      <c r="R2215">
        <v>156</v>
      </c>
      <c r="S2215">
        <v>1</v>
      </c>
      <c r="T2215">
        <v>15</v>
      </c>
      <c r="U2215">
        <v>0</v>
      </c>
      <c r="V2215">
        <v>0</v>
      </c>
      <c r="W2215">
        <v>0</v>
      </c>
      <c r="X2215">
        <v>0.60641426436829005</v>
      </c>
      <c r="Y2215">
        <v>3.2380859397889004</v>
      </c>
      <c r="Z2215">
        <v>160.60640025432255</v>
      </c>
      <c r="AA2215">
        <v>1.5002413196796389</v>
      </c>
      <c r="AB2215">
        <v>21.618283895425726</v>
      </c>
      <c r="AC2215">
        <v>0</v>
      </c>
      <c r="AD2215">
        <v>0</v>
      </c>
      <c r="AE2215">
        <v>187.5694256735851</v>
      </c>
    </row>
    <row r="2216" spans="1:31" x14ac:dyDescent="0.25">
      <c r="A2216">
        <v>2230894</v>
      </c>
      <c r="B2216">
        <v>1</v>
      </c>
      <c r="C2216" t="s">
        <v>81</v>
      </c>
      <c r="D2216" t="s">
        <v>118</v>
      </c>
      <c r="E2216" t="s">
        <v>273</v>
      </c>
      <c r="F2216" t="s">
        <v>6626</v>
      </c>
      <c r="G2216" t="s">
        <v>174</v>
      </c>
      <c r="H2216" t="s">
        <v>163</v>
      </c>
      <c r="I2216" t="s">
        <v>261</v>
      </c>
      <c r="J2216" t="s">
        <v>137</v>
      </c>
      <c r="K2216" t="s">
        <v>138</v>
      </c>
      <c r="L2216" t="s">
        <v>6627</v>
      </c>
      <c r="M2216" t="s">
        <v>6628</v>
      </c>
      <c r="N2216">
        <v>5.5555550000000002E-3</v>
      </c>
      <c r="O2216">
        <v>0</v>
      </c>
      <c r="P2216">
        <v>11761</v>
      </c>
      <c r="Q2216">
        <v>0</v>
      </c>
      <c r="R2216">
        <v>2</v>
      </c>
      <c r="S2216">
        <v>9</v>
      </c>
      <c r="T2216">
        <v>893</v>
      </c>
      <c r="U2216">
        <v>0</v>
      </c>
      <c r="V2216">
        <v>2</v>
      </c>
      <c r="W2216">
        <v>0</v>
      </c>
      <c r="X2216">
        <v>15.585733855964115</v>
      </c>
      <c r="Y2216">
        <v>0</v>
      </c>
      <c r="Z2216">
        <v>0</v>
      </c>
      <c r="AA2216">
        <v>1.3820115542165334</v>
      </c>
      <c r="AB2216">
        <v>2.5031924879247285</v>
      </c>
      <c r="AC2216">
        <v>0</v>
      </c>
      <c r="AD2216">
        <v>4.0369062057955554E-2</v>
      </c>
      <c r="AE2216">
        <v>19.511306960163331</v>
      </c>
    </row>
    <row r="2217" spans="1:31" x14ac:dyDescent="0.25">
      <c r="A2217">
        <v>2231727</v>
      </c>
      <c r="B2217">
        <v>1</v>
      </c>
      <c r="C2217" t="s">
        <v>80</v>
      </c>
      <c r="D2217" t="s">
        <v>97</v>
      </c>
      <c r="E2217" t="s">
        <v>161</v>
      </c>
      <c r="F2217" t="s">
        <v>6629</v>
      </c>
      <c r="G2217" t="s">
        <v>174</v>
      </c>
      <c r="H2217" t="s">
        <v>163</v>
      </c>
      <c r="I2217" t="s">
        <v>136</v>
      </c>
      <c r="J2217" t="s">
        <v>137</v>
      </c>
      <c r="K2217" t="s">
        <v>138</v>
      </c>
      <c r="L2217" t="s">
        <v>6630</v>
      </c>
      <c r="M2217" t="s">
        <v>6631</v>
      </c>
      <c r="N2217">
        <v>0.83388888800000005</v>
      </c>
      <c r="O2217">
        <v>3</v>
      </c>
      <c r="P2217">
        <v>364</v>
      </c>
      <c r="Q2217">
        <v>5</v>
      </c>
      <c r="R2217">
        <v>67</v>
      </c>
      <c r="S2217">
        <v>11</v>
      </c>
      <c r="T2217">
        <v>44</v>
      </c>
      <c r="U2217">
        <v>0</v>
      </c>
      <c r="V2217">
        <v>0</v>
      </c>
      <c r="W2217">
        <v>277.95810321951473</v>
      </c>
      <c r="X2217">
        <v>214.46591967376912</v>
      </c>
      <c r="Y2217">
        <v>393.76511944555398</v>
      </c>
      <c r="Z2217">
        <v>7.5660891546804736</v>
      </c>
      <c r="AA2217">
        <v>223.8253079075148</v>
      </c>
      <c r="AB2217">
        <v>39.948606430806414</v>
      </c>
      <c r="AC2217">
        <v>0</v>
      </c>
      <c r="AD2217">
        <v>0</v>
      </c>
      <c r="AE2217">
        <v>1157.5291458318395</v>
      </c>
    </row>
    <row r="2218" spans="1:31" x14ac:dyDescent="0.25">
      <c r="A2218">
        <v>2231764</v>
      </c>
      <c r="B2218">
        <v>1</v>
      </c>
      <c r="C2218" t="s">
        <v>80</v>
      </c>
      <c r="D2218" t="s">
        <v>110</v>
      </c>
      <c r="E2218" t="s">
        <v>132</v>
      </c>
      <c r="F2218" t="s">
        <v>6632</v>
      </c>
      <c r="G2218" t="s">
        <v>558</v>
      </c>
      <c r="H2218" t="s">
        <v>135</v>
      </c>
      <c r="I2218" t="s">
        <v>136</v>
      </c>
      <c r="J2218" t="s">
        <v>137</v>
      </c>
      <c r="K2218" t="s">
        <v>138</v>
      </c>
      <c r="L2218" t="s">
        <v>6633</v>
      </c>
      <c r="M2218" t="s">
        <v>6634</v>
      </c>
      <c r="N2218">
        <v>2.5080555549999999</v>
      </c>
      <c r="O2218">
        <v>0</v>
      </c>
      <c r="P2218">
        <v>12</v>
      </c>
      <c r="Q2218">
        <v>0</v>
      </c>
      <c r="R2218">
        <v>0</v>
      </c>
      <c r="S2218">
        <v>0</v>
      </c>
      <c r="T2218">
        <v>2</v>
      </c>
      <c r="U2218">
        <v>0</v>
      </c>
      <c r="V2218">
        <v>0</v>
      </c>
      <c r="W2218">
        <v>0</v>
      </c>
      <c r="X2218">
        <v>1.9628604941516667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1.9628604941516667</v>
      </c>
    </row>
    <row r="2219" spans="1:31" x14ac:dyDescent="0.25">
      <c r="A2219">
        <v>2231017</v>
      </c>
      <c r="B2219">
        <v>1</v>
      </c>
      <c r="C2219" t="s">
        <v>80</v>
      </c>
      <c r="D2219" t="s">
        <v>107</v>
      </c>
      <c r="E2219" t="s">
        <v>177</v>
      </c>
      <c r="F2219" t="s">
        <v>1677</v>
      </c>
      <c r="G2219" t="s">
        <v>179</v>
      </c>
      <c r="H2219" t="s">
        <v>135</v>
      </c>
      <c r="I2219" t="s">
        <v>136</v>
      </c>
      <c r="J2219" t="s">
        <v>137</v>
      </c>
      <c r="K2219" t="s">
        <v>138</v>
      </c>
      <c r="L2219" t="s">
        <v>6271</v>
      </c>
      <c r="M2219" t="s">
        <v>6635</v>
      </c>
      <c r="N2219">
        <v>6.3477777770000001</v>
      </c>
      <c r="O2219">
        <v>0</v>
      </c>
      <c r="P2219">
        <v>48</v>
      </c>
      <c r="Q2219">
        <v>0</v>
      </c>
      <c r="R2219">
        <v>0</v>
      </c>
      <c r="S2219">
        <v>0</v>
      </c>
      <c r="T2219">
        <v>48</v>
      </c>
      <c r="U2219">
        <v>0</v>
      </c>
      <c r="V2219">
        <v>0</v>
      </c>
      <c r="W2219">
        <v>0</v>
      </c>
      <c r="X2219">
        <v>85.53411795780076</v>
      </c>
      <c r="Y2219">
        <v>0</v>
      </c>
      <c r="Z2219">
        <v>0</v>
      </c>
      <c r="AA2219">
        <v>0</v>
      </c>
      <c r="AB2219">
        <v>397.36098455342102</v>
      </c>
      <c r="AC2219">
        <v>0</v>
      </c>
      <c r="AD2219">
        <v>0</v>
      </c>
      <c r="AE2219">
        <v>482.89510251122181</v>
      </c>
    </row>
    <row r="2220" spans="1:31" x14ac:dyDescent="0.25">
      <c r="A2220">
        <v>2231515</v>
      </c>
      <c r="B2220">
        <v>1</v>
      </c>
      <c r="C2220" t="s">
        <v>80</v>
      </c>
      <c r="D2220" t="s">
        <v>92</v>
      </c>
      <c r="E2220" t="s">
        <v>177</v>
      </c>
      <c r="F2220" t="s">
        <v>4539</v>
      </c>
      <c r="G2220" t="s">
        <v>235</v>
      </c>
      <c r="H2220" t="s">
        <v>135</v>
      </c>
      <c r="I2220" t="s">
        <v>136</v>
      </c>
      <c r="J2220" t="s">
        <v>137</v>
      </c>
      <c r="K2220" t="s">
        <v>138</v>
      </c>
      <c r="L2220" t="s">
        <v>6636</v>
      </c>
      <c r="M2220" t="s">
        <v>6637</v>
      </c>
      <c r="N2220">
        <v>1.1411111110000001</v>
      </c>
      <c r="O2220">
        <v>0</v>
      </c>
      <c r="P2220">
        <v>14</v>
      </c>
      <c r="Q2220">
        <v>0</v>
      </c>
      <c r="R2220">
        <v>0</v>
      </c>
      <c r="S2220">
        <v>0</v>
      </c>
      <c r="T2220">
        <v>7</v>
      </c>
      <c r="U2220">
        <v>0</v>
      </c>
      <c r="V2220">
        <v>0</v>
      </c>
      <c r="W2220">
        <v>0</v>
      </c>
      <c r="X2220">
        <v>10.516151106927323</v>
      </c>
      <c r="Y2220">
        <v>0</v>
      </c>
      <c r="Z2220">
        <v>0</v>
      </c>
      <c r="AA2220">
        <v>0</v>
      </c>
      <c r="AB2220">
        <v>8.2042452700078581</v>
      </c>
      <c r="AC2220">
        <v>0</v>
      </c>
      <c r="AD2220">
        <v>0</v>
      </c>
      <c r="AE2220">
        <v>18.720396376935181</v>
      </c>
    </row>
    <row r="2221" spans="1:31" x14ac:dyDescent="0.25">
      <c r="A2221">
        <v>2231123</v>
      </c>
      <c r="B2221">
        <v>1</v>
      </c>
      <c r="C2221" t="s">
        <v>81</v>
      </c>
      <c r="D2221" t="s">
        <v>112</v>
      </c>
      <c r="E2221" t="s">
        <v>273</v>
      </c>
      <c r="F2221" t="s">
        <v>6638</v>
      </c>
      <c r="G2221" t="s">
        <v>174</v>
      </c>
      <c r="H2221" t="s">
        <v>163</v>
      </c>
      <c r="I2221" t="s">
        <v>261</v>
      </c>
      <c r="J2221" t="s">
        <v>137</v>
      </c>
      <c r="K2221" t="s">
        <v>138</v>
      </c>
      <c r="L2221" t="s">
        <v>6639</v>
      </c>
      <c r="M2221" t="s">
        <v>6640</v>
      </c>
      <c r="N2221">
        <v>5.277777E-3</v>
      </c>
      <c r="O2221">
        <v>0</v>
      </c>
      <c r="P2221">
        <v>0</v>
      </c>
      <c r="Q2221">
        <v>0</v>
      </c>
      <c r="R2221">
        <v>0</v>
      </c>
      <c r="S2221">
        <v>1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3.435909808333333E-3</v>
      </c>
      <c r="AB2221">
        <v>0</v>
      </c>
      <c r="AC2221">
        <v>0</v>
      </c>
      <c r="AD2221">
        <v>0</v>
      </c>
      <c r="AE2221">
        <v>3.435909808333333E-3</v>
      </c>
    </row>
    <row r="2222" spans="1:31" x14ac:dyDescent="0.25">
      <c r="A2222">
        <v>2231658</v>
      </c>
      <c r="B2222">
        <v>1</v>
      </c>
      <c r="C2222" t="s">
        <v>80</v>
      </c>
      <c r="D2222" t="s">
        <v>92</v>
      </c>
      <c r="E2222" t="s">
        <v>132</v>
      </c>
      <c r="F2222" t="s">
        <v>6641</v>
      </c>
      <c r="G2222" t="s">
        <v>191</v>
      </c>
      <c r="H2222" t="s">
        <v>135</v>
      </c>
      <c r="I2222" t="s">
        <v>136</v>
      </c>
      <c r="J2222" t="s">
        <v>137</v>
      </c>
      <c r="K2222" t="s">
        <v>138</v>
      </c>
      <c r="L2222" t="s">
        <v>6642</v>
      </c>
      <c r="M2222" t="s">
        <v>6643</v>
      </c>
      <c r="N2222">
        <v>1.7483333329999999</v>
      </c>
      <c r="O2222">
        <v>0</v>
      </c>
      <c r="P2222">
        <v>2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0.57940329467827889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0.57940329467827889</v>
      </c>
    </row>
    <row r="2223" spans="1:31" x14ac:dyDescent="0.25">
      <c r="A2223">
        <v>2230888</v>
      </c>
      <c r="B2223">
        <v>1</v>
      </c>
      <c r="C2223" t="s">
        <v>81</v>
      </c>
      <c r="D2223" t="s">
        <v>127</v>
      </c>
      <c r="E2223" t="s">
        <v>182</v>
      </c>
      <c r="F2223" t="s">
        <v>6644</v>
      </c>
      <c r="G2223" t="s">
        <v>319</v>
      </c>
      <c r="H2223" t="s">
        <v>163</v>
      </c>
      <c r="I2223" t="s">
        <v>136</v>
      </c>
      <c r="J2223" t="s">
        <v>137</v>
      </c>
      <c r="K2223" t="s">
        <v>138</v>
      </c>
      <c r="L2223" t="s">
        <v>6645</v>
      </c>
      <c r="M2223" t="s">
        <v>6646</v>
      </c>
      <c r="N2223">
        <v>4.4986111109999998</v>
      </c>
      <c r="O2223">
        <v>0</v>
      </c>
      <c r="P2223">
        <v>0</v>
      </c>
      <c r="Q2223">
        <v>0</v>
      </c>
      <c r="R2223">
        <v>0</v>
      </c>
      <c r="S2223">
        <v>0</v>
      </c>
      <c r="T2223">
        <v>0</v>
      </c>
      <c r="U2223">
        <v>3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531.83904017248437</v>
      </c>
      <c r="AD2223">
        <v>0</v>
      </c>
      <c r="AE2223">
        <v>531.83904017248437</v>
      </c>
    </row>
    <row r="2224" spans="1:31" x14ac:dyDescent="0.25">
      <c r="A2224">
        <v>2230825</v>
      </c>
      <c r="B2224">
        <v>1</v>
      </c>
      <c r="C2224" t="s">
        <v>80</v>
      </c>
      <c r="D2224" t="s">
        <v>97</v>
      </c>
      <c r="E2224" t="s">
        <v>141</v>
      </c>
      <c r="F2224" t="s">
        <v>4787</v>
      </c>
      <c r="G2224" t="s">
        <v>187</v>
      </c>
      <c r="H2224" t="s">
        <v>135</v>
      </c>
      <c r="I2224" t="s">
        <v>136</v>
      </c>
      <c r="J2224" t="s">
        <v>137</v>
      </c>
      <c r="K2224" t="s">
        <v>138</v>
      </c>
      <c r="L2224" t="s">
        <v>6647</v>
      </c>
      <c r="M2224" t="s">
        <v>6648</v>
      </c>
      <c r="N2224">
        <v>3.49</v>
      </c>
      <c r="O2224">
        <v>0</v>
      </c>
      <c r="P2224">
        <v>137</v>
      </c>
      <c r="Q2224">
        <v>0</v>
      </c>
      <c r="R2224">
        <v>1</v>
      </c>
      <c r="S2224">
        <v>0</v>
      </c>
      <c r="T2224">
        <v>12</v>
      </c>
      <c r="U2224">
        <v>0</v>
      </c>
      <c r="V2224">
        <v>0</v>
      </c>
      <c r="W2224">
        <v>0</v>
      </c>
      <c r="X2224">
        <v>108.00219920227316</v>
      </c>
      <c r="Y2224">
        <v>0</v>
      </c>
      <c r="Z2224">
        <v>4.4235666753568895E-2</v>
      </c>
      <c r="AA2224">
        <v>0</v>
      </c>
      <c r="AB2224">
        <v>27.989985797420754</v>
      </c>
      <c r="AC2224">
        <v>0</v>
      </c>
      <c r="AD2224">
        <v>0</v>
      </c>
      <c r="AE2224">
        <v>136.03642066644747</v>
      </c>
    </row>
    <row r="2225" spans="1:31" x14ac:dyDescent="0.25">
      <c r="A2225">
        <v>2230931</v>
      </c>
      <c r="B2225">
        <v>1</v>
      </c>
      <c r="C2225" t="s">
        <v>80</v>
      </c>
      <c r="D2225" t="s">
        <v>90</v>
      </c>
      <c r="E2225" t="s">
        <v>194</v>
      </c>
      <c r="F2225" t="s">
        <v>6649</v>
      </c>
      <c r="G2225" t="s">
        <v>179</v>
      </c>
      <c r="H2225" t="s">
        <v>135</v>
      </c>
      <c r="I2225" t="s">
        <v>136</v>
      </c>
      <c r="J2225" t="s">
        <v>137</v>
      </c>
      <c r="K2225" t="s">
        <v>138</v>
      </c>
      <c r="L2225" t="s">
        <v>6650</v>
      </c>
      <c r="M2225" t="s">
        <v>6651</v>
      </c>
      <c r="N2225">
        <v>2.7425000000000002</v>
      </c>
      <c r="O2225">
        <v>0</v>
      </c>
      <c r="P2225">
        <v>63</v>
      </c>
      <c r="Q2225">
        <v>0</v>
      </c>
      <c r="R2225">
        <v>0</v>
      </c>
      <c r="S2225">
        <v>0</v>
      </c>
      <c r="T2225">
        <v>1</v>
      </c>
      <c r="U2225">
        <v>0</v>
      </c>
      <c r="V2225">
        <v>0</v>
      </c>
      <c r="W2225">
        <v>0</v>
      </c>
      <c r="X2225">
        <v>72.956118882020107</v>
      </c>
      <c r="Y2225">
        <v>0</v>
      </c>
      <c r="Z2225">
        <v>0</v>
      </c>
      <c r="AA2225">
        <v>0</v>
      </c>
      <c r="AB2225">
        <v>3.1049202155377775E-3</v>
      </c>
      <c r="AC2225">
        <v>0</v>
      </c>
      <c r="AD2225">
        <v>0</v>
      </c>
      <c r="AE2225">
        <v>72.959223802235641</v>
      </c>
    </row>
    <row r="2226" spans="1:31" x14ac:dyDescent="0.25">
      <c r="A2226">
        <v>2231080</v>
      </c>
      <c r="B2226">
        <v>1</v>
      </c>
      <c r="C2226" t="s">
        <v>80</v>
      </c>
      <c r="D2226" t="s">
        <v>88</v>
      </c>
      <c r="E2226" t="s">
        <v>132</v>
      </c>
      <c r="F2226" t="s">
        <v>5329</v>
      </c>
      <c r="G2226" t="s">
        <v>148</v>
      </c>
      <c r="H2226" t="s">
        <v>135</v>
      </c>
      <c r="I2226" t="s">
        <v>136</v>
      </c>
      <c r="J2226" t="s">
        <v>137</v>
      </c>
      <c r="K2226" t="s">
        <v>138</v>
      </c>
      <c r="L2226" t="s">
        <v>6652</v>
      </c>
      <c r="M2226" t="s">
        <v>6653</v>
      </c>
      <c r="N2226">
        <v>1.3558333330000001</v>
      </c>
      <c r="O2226">
        <v>0</v>
      </c>
      <c r="P2226">
        <v>0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1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8.4166668916501877</v>
      </c>
      <c r="AE2226">
        <v>8.4166668916501877</v>
      </c>
    </row>
    <row r="2227" spans="1:31" x14ac:dyDescent="0.25">
      <c r="A2227">
        <v>2231223</v>
      </c>
      <c r="B2227">
        <v>1</v>
      </c>
      <c r="C2227" t="s">
        <v>80</v>
      </c>
      <c r="D2227" t="s">
        <v>85</v>
      </c>
      <c r="E2227" t="s">
        <v>194</v>
      </c>
      <c r="F2227" t="s">
        <v>6654</v>
      </c>
      <c r="G2227" t="s">
        <v>143</v>
      </c>
      <c r="H2227" t="s">
        <v>135</v>
      </c>
      <c r="I2227" t="s">
        <v>136</v>
      </c>
      <c r="J2227" t="s">
        <v>137</v>
      </c>
      <c r="K2227" t="s">
        <v>144</v>
      </c>
      <c r="L2227" t="s">
        <v>6655</v>
      </c>
      <c r="M2227" t="s">
        <v>6656</v>
      </c>
      <c r="N2227">
        <v>4.6249155550000003</v>
      </c>
      <c r="O2227">
        <v>0</v>
      </c>
      <c r="P2227">
        <v>262</v>
      </c>
      <c r="Q2227">
        <v>0</v>
      </c>
      <c r="R2227">
        <v>0</v>
      </c>
      <c r="S2227">
        <v>0</v>
      </c>
      <c r="T2227">
        <v>14</v>
      </c>
      <c r="U2227">
        <v>0</v>
      </c>
      <c r="V2227">
        <v>0</v>
      </c>
      <c r="W2227">
        <v>0</v>
      </c>
      <c r="X2227">
        <v>348.04313840244538</v>
      </c>
      <c r="Y2227">
        <v>0</v>
      </c>
      <c r="Z2227">
        <v>0</v>
      </c>
      <c r="AA2227">
        <v>0</v>
      </c>
      <c r="AB2227">
        <v>17.764408183378176</v>
      </c>
      <c r="AC2227">
        <v>0</v>
      </c>
      <c r="AD2227">
        <v>0</v>
      </c>
      <c r="AE2227">
        <v>365.80754658582356</v>
      </c>
    </row>
    <row r="2228" spans="1:31" x14ac:dyDescent="0.25">
      <c r="A2228">
        <v>2231472</v>
      </c>
      <c r="B2228">
        <v>1</v>
      </c>
      <c r="C2228" t="s">
        <v>80</v>
      </c>
      <c r="D2228" t="s">
        <v>97</v>
      </c>
      <c r="E2228" t="s">
        <v>194</v>
      </c>
      <c r="F2228" t="s">
        <v>6657</v>
      </c>
      <c r="G2228" t="s">
        <v>1031</v>
      </c>
      <c r="H2228" t="s">
        <v>135</v>
      </c>
      <c r="I2228" t="s">
        <v>136</v>
      </c>
      <c r="J2228" t="s">
        <v>137</v>
      </c>
      <c r="K2228" t="s">
        <v>138</v>
      </c>
      <c r="L2228" t="s">
        <v>6658</v>
      </c>
      <c r="M2228" t="s">
        <v>6659</v>
      </c>
      <c r="N2228">
        <v>7.0324999999999998</v>
      </c>
      <c r="O2228">
        <v>0</v>
      </c>
      <c r="P2228">
        <v>48</v>
      </c>
      <c r="Q2228">
        <v>0</v>
      </c>
      <c r="R2228">
        <v>0</v>
      </c>
      <c r="S2228">
        <v>0</v>
      </c>
      <c r="T2228">
        <v>7</v>
      </c>
      <c r="U2228">
        <v>0</v>
      </c>
      <c r="V2228">
        <v>0</v>
      </c>
      <c r="W2228">
        <v>0</v>
      </c>
      <c r="X2228">
        <v>61.21115109569687</v>
      </c>
      <c r="Y2228">
        <v>0</v>
      </c>
      <c r="Z2228">
        <v>0</v>
      </c>
      <c r="AA2228">
        <v>0</v>
      </c>
      <c r="AB2228">
        <v>42.97198101828841</v>
      </c>
      <c r="AC2228">
        <v>0</v>
      </c>
      <c r="AD2228">
        <v>0</v>
      </c>
      <c r="AE2228">
        <v>104.18313211398528</v>
      </c>
    </row>
    <row r="2229" spans="1:31" x14ac:dyDescent="0.25">
      <c r="A2229">
        <v>2231189</v>
      </c>
      <c r="B2229">
        <v>1</v>
      </c>
      <c r="C2229" t="s">
        <v>81</v>
      </c>
      <c r="D2229" t="s">
        <v>113</v>
      </c>
      <c r="E2229" t="s">
        <v>141</v>
      </c>
      <c r="F2229" t="s">
        <v>6660</v>
      </c>
      <c r="G2229" t="s">
        <v>143</v>
      </c>
      <c r="H2229" t="s">
        <v>135</v>
      </c>
      <c r="I2229" t="s">
        <v>136</v>
      </c>
      <c r="J2229" t="s">
        <v>137</v>
      </c>
      <c r="K2229" t="s">
        <v>144</v>
      </c>
      <c r="L2229" t="s">
        <v>6661</v>
      </c>
      <c r="M2229" t="s">
        <v>6662</v>
      </c>
      <c r="N2229">
        <v>7.5322222219999997</v>
      </c>
      <c r="O2229">
        <v>0</v>
      </c>
      <c r="P2229">
        <v>60</v>
      </c>
      <c r="Q2229">
        <v>0</v>
      </c>
      <c r="R2229">
        <v>9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57.26389315918771</v>
      </c>
      <c r="Y2229">
        <v>0</v>
      </c>
      <c r="Z2229">
        <v>47.284275666920095</v>
      </c>
      <c r="AA2229">
        <v>0</v>
      </c>
      <c r="AB2229">
        <v>0</v>
      </c>
      <c r="AC2229">
        <v>0</v>
      </c>
      <c r="AD2229">
        <v>0</v>
      </c>
      <c r="AE2229">
        <v>104.5481688261078</v>
      </c>
    </row>
    <row r="2230" spans="1:31" x14ac:dyDescent="0.25">
      <c r="A2230">
        <v>2231853</v>
      </c>
      <c r="B2230">
        <v>1</v>
      </c>
      <c r="C2230" t="s">
        <v>80</v>
      </c>
      <c r="D2230" t="s">
        <v>82</v>
      </c>
      <c r="E2230" t="s">
        <v>132</v>
      </c>
      <c r="F2230" t="s">
        <v>6663</v>
      </c>
      <c r="G2230" t="s">
        <v>148</v>
      </c>
      <c r="H2230" t="s">
        <v>135</v>
      </c>
      <c r="I2230" t="s">
        <v>136</v>
      </c>
      <c r="J2230" t="s">
        <v>137</v>
      </c>
      <c r="K2230" t="s">
        <v>138</v>
      </c>
      <c r="L2230" t="s">
        <v>6664</v>
      </c>
      <c r="M2230" t="s">
        <v>6665</v>
      </c>
      <c r="N2230">
        <v>3.148055555</v>
      </c>
      <c r="O2230">
        <v>0</v>
      </c>
      <c r="P2230">
        <v>1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0.82730215118895012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0.82730215118895012</v>
      </c>
    </row>
    <row r="2231" spans="1:31" x14ac:dyDescent="0.25">
      <c r="A2231">
        <v>2230834</v>
      </c>
      <c r="B2231">
        <v>1</v>
      </c>
      <c r="C2231" t="s">
        <v>81</v>
      </c>
      <c r="D2231" t="s">
        <v>118</v>
      </c>
      <c r="E2231" t="s">
        <v>194</v>
      </c>
      <c r="F2231" t="s">
        <v>6666</v>
      </c>
      <c r="G2231" t="s">
        <v>179</v>
      </c>
      <c r="H2231" t="s">
        <v>135</v>
      </c>
      <c r="I2231" t="s">
        <v>136</v>
      </c>
      <c r="J2231" t="s">
        <v>137</v>
      </c>
      <c r="K2231" t="s">
        <v>138</v>
      </c>
      <c r="L2231" t="s">
        <v>6667</v>
      </c>
      <c r="M2231" t="s">
        <v>6668</v>
      </c>
      <c r="N2231">
        <v>1.2088888879999999</v>
      </c>
      <c r="O2231">
        <v>0</v>
      </c>
      <c r="P2231">
        <v>22</v>
      </c>
      <c r="Q2231">
        <v>0</v>
      </c>
      <c r="R2231">
        <v>0</v>
      </c>
      <c r="S2231">
        <v>0</v>
      </c>
      <c r="T2231">
        <v>16</v>
      </c>
      <c r="U2231">
        <v>0</v>
      </c>
      <c r="V2231">
        <v>0</v>
      </c>
      <c r="W2231">
        <v>0</v>
      </c>
      <c r="X2231">
        <v>4.2889152452124515</v>
      </c>
      <c r="Y2231">
        <v>0</v>
      </c>
      <c r="Z2231">
        <v>0</v>
      </c>
      <c r="AA2231">
        <v>0</v>
      </c>
      <c r="AB2231">
        <v>12.719659597282304</v>
      </c>
      <c r="AC2231">
        <v>0</v>
      </c>
      <c r="AD2231">
        <v>0</v>
      </c>
      <c r="AE2231">
        <v>17.008574842494756</v>
      </c>
    </row>
    <row r="2232" spans="1:31" x14ac:dyDescent="0.25">
      <c r="A2232">
        <v>2231358</v>
      </c>
      <c r="B2232">
        <v>1</v>
      </c>
      <c r="C2232" t="s">
        <v>80</v>
      </c>
      <c r="D2232" t="s">
        <v>95</v>
      </c>
      <c r="E2232" t="s">
        <v>177</v>
      </c>
      <c r="F2232" t="s">
        <v>6669</v>
      </c>
      <c r="G2232" t="s">
        <v>134</v>
      </c>
      <c r="H2232" t="s">
        <v>135</v>
      </c>
      <c r="I2232" t="s">
        <v>136</v>
      </c>
      <c r="J2232" t="s">
        <v>137</v>
      </c>
      <c r="K2232" t="s">
        <v>138</v>
      </c>
      <c r="L2232" t="s">
        <v>6670</v>
      </c>
      <c r="M2232" t="s">
        <v>6671</v>
      </c>
      <c r="N2232">
        <v>0.58444444399999995</v>
      </c>
      <c r="O2232">
        <v>0</v>
      </c>
      <c r="P2232">
        <v>0</v>
      </c>
      <c r="Q2232">
        <v>0</v>
      </c>
      <c r="R2232">
        <v>0</v>
      </c>
      <c r="S2232">
        <v>0</v>
      </c>
      <c r="T2232">
        <v>4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6.9119198700777238</v>
      </c>
      <c r="AC2232">
        <v>0</v>
      </c>
      <c r="AD2232">
        <v>0</v>
      </c>
      <c r="AE2232">
        <v>6.9119198700777238</v>
      </c>
    </row>
    <row r="2233" spans="1:31" x14ac:dyDescent="0.25">
      <c r="A2233">
        <v>2231020</v>
      </c>
      <c r="B2233">
        <v>1</v>
      </c>
      <c r="C2233" t="s">
        <v>80</v>
      </c>
      <c r="D2233" t="s">
        <v>97</v>
      </c>
      <c r="E2233" t="s">
        <v>194</v>
      </c>
      <c r="F2233" t="s">
        <v>6672</v>
      </c>
      <c r="G2233" t="s">
        <v>179</v>
      </c>
      <c r="H2233" t="s">
        <v>135</v>
      </c>
      <c r="I2233" t="s">
        <v>136</v>
      </c>
      <c r="J2233" t="s">
        <v>137</v>
      </c>
      <c r="K2233" t="s">
        <v>138</v>
      </c>
      <c r="L2233" t="s">
        <v>6673</v>
      </c>
      <c r="M2233" t="s">
        <v>6674</v>
      </c>
      <c r="N2233">
        <v>4.7</v>
      </c>
      <c r="O2233">
        <v>0</v>
      </c>
      <c r="P2233">
        <v>44</v>
      </c>
      <c r="Q2233">
        <v>0</v>
      </c>
      <c r="R2233">
        <v>0</v>
      </c>
      <c r="S2233">
        <v>0</v>
      </c>
      <c r="T2233">
        <v>1</v>
      </c>
      <c r="U2233">
        <v>0</v>
      </c>
      <c r="V2233">
        <v>0</v>
      </c>
      <c r="W2233">
        <v>0</v>
      </c>
      <c r="X2233">
        <v>122.25663703005223</v>
      </c>
      <c r="Y2233">
        <v>0</v>
      </c>
      <c r="Z2233">
        <v>0</v>
      </c>
      <c r="AA2233">
        <v>0</v>
      </c>
      <c r="AB2233">
        <v>4.1608750968448307</v>
      </c>
      <c r="AC2233">
        <v>0</v>
      </c>
      <c r="AD2233">
        <v>0</v>
      </c>
      <c r="AE2233">
        <v>126.41751212689707</v>
      </c>
    </row>
    <row r="2234" spans="1:31" x14ac:dyDescent="0.25">
      <c r="A2234">
        <v>2231707</v>
      </c>
      <c r="B2234">
        <v>1</v>
      </c>
      <c r="C2234" t="s">
        <v>80</v>
      </c>
      <c r="D2234" t="s">
        <v>92</v>
      </c>
      <c r="E2234" t="s">
        <v>273</v>
      </c>
      <c r="F2234" t="s">
        <v>6675</v>
      </c>
      <c r="G2234" t="s">
        <v>319</v>
      </c>
      <c r="H2234" t="s">
        <v>163</v>
      </c>
      <c r="I2234" t="s">
        <v>136</v>
      </c>
      <c r="J2234" t="s">
        <v>137</v>
      </c>
      <c r="K2234" t="s">
        <v>138</v>
      </c>
      <c r="L2234" t="s">
        <v>6676</v>
      </c>
      <c r="M2234" t="s">
        <v>6677</v>
      </c>
      <c r="N2234">
        <v>0.82222222199999995</v>
      </c>
      <c r="O2234">
        <v>9</v>
      </c>
      <c r="P2234">
        <v>3149</v>
      </c>
      <c r="Q2234">
        <v>15</v>
      </c>
      <c r="R2234">
        <v>454</v>
      </c>
      <c r="S2234">
        <v>31</v>
      </c>
      <c r="T2234">
        <v>404</v>
      </c>
      <c r="U2234">
        <v>1</v>
      </c>
      <c r="V2234">
        <v>4</v>
      </c>
      <c r="W2234">
        <v>300.61610600501899</v>
      </c>
      <c r="X2234">
        <v>1584.1830110790452</v>
      </c>
      <c r="Y2234">
        <v>11.543904314143166</v>
      </c>
      <c r="Z2234">
        <v>197.49990824986477</v>
      </c>
      <c r="AA2234">
        <v>93.289867070618413</v>
      </c>
      <c r="AB2234">
        <v>262.71268563848236</v>
      </c>
      <c r="AC2234">
        <v>75.066354139282566</v>
      </c>
      <c r="AD2234">
        <v>4.8238370923736005</v>
      </c>
      <c r="AE2234">
        <v>2529.7356735888297</v>
      </c>
    </row>
    <row r="2235" spans="1:31" x14ac:dyDescent="0.25">
      <c r="A2235">
        <v>2231235</v>
      </c>
      <c r="B2235">
        <v>1</v>
      </c>
      <c r="C2235" t="s">
        <v>81</v>
      </c>
      <c r="D2235" t="s">
        <v>112</v>
      </c>
      <c r="E2235" t="s">
        <v>273</v>
      </c>
      <c r="F2235" t="s">
        <v>6678</v>
      </c>
      <c r="G2235" t="s">
        <v>174</v>
      </c>
      <c r="H2235" t="s">
        <v>163</v>
      </c>
      <c r="I2235" t="s">
        <v>136</v>
      </c>
      <c r="J2235" t="s">
        <v>137</v>
      </c>
      <c r="K2235" t="s">
        <v>138</v>
      </c>
      <c r="L2235" t="s">
        <v>6679</v>
      </c>
      <c r="M2235" t="s">
        <v>6680</v>
      </c>
      <c r="N2235">
        <v>0.47777777700000001</v>
      </c>
      <c r="O2235">
        <v>1</v>
      </c>
      <c r="P2235">
        <v>5002</v>
      </c>
      <c r="Q2235">
        <v>672</v>
      </c>
      <c r="R2235">
        <v>770</v>
      </c>
      <c r="S2235">
        <v>82</v>
      </c>
      <c r="T2235">
        <v>902</v>
      </c>
      <c r="U2235">
        <v>13</v>
      </c>
      <c r="V2235">
        <v>8</v>
      </c>
      <c r="W2235">
        <v>3.0379660785600001E-2</v>
      </c>
      <c r="X2235">
        <v>408.63250586338802</v>
      </c>
      <c r="Y2235">
        <v>58.918257930134182</v>
      </c>
      <c r="Z2235">
        <v>49.233100237219602</v>
      </c>
      <c r="AA2235">
        <v>184.58857373930789</v>
      </c>
      <c r="AB2235">
        <v>226.69402064406466</v>
      </c>
      <c r="AC2235">
        <v>400.83526609390617</v>
      </c>
      <c r="AD2235">
        <v>125.92850883472293</v>
      </c>
      <c r="AE2235">
        <v>1454.8606130035291</v>
      </c>
    </row>
    <row r="2236" spans="1:31" x14ac:dyDescent="0.25">
      <c r="A2236">
        <v>2231066</v>
      </c>
      <c r="B2236">
        <v>1</v>
      </c>
      <c r="C2236" t="s">
        <v>80</v>
      </c>
      <c r="D2236" t="s">
        <v>90</v>
      </c>
      <c r="E2236" t="s">
        <v>132</v>
      </c>
      <c r="F2236" t="s">
        <v>6681</v>
      </c>
      <c r="G2236" t="s">
        <v>170</v>
      </c>
      <c r="H2236" t="s">
        <v>135</v>
      </c>
      <c r="I2236" t="s">
        <v>136</v>
      </c>
      <c r="J2236" t="s">
        <v>137</v>
      </c>
      <c r="K2236" t="s">
        <v>138</v>
      </c>
      <c r="L2236" t="s">
        <v>6682</v>
      </c>
      <c r="M2236" t="s">
        <v>6683</v>
      </c>
      <c r="N2236">
        <v>1.7861111110000001</v>
      </c>
      <c r="O2236">
        <v>0</v>
      </c>
      <c r="P2236">
        <v>5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1.8861872233173202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1.8861872233173202</v>
      </c>
    </row>
    <row r="2237" spans="1:31" x14ac:dyDescent="0.25">
      <c r="A2237">
        <v>2231730</v>
      </c>
      <c r="B2237">
        <v>1</v>
      </c>
      <c r="C2237" t="s">
        <v>80</v>
      </c>
      <c r="D2237" t="s">
        <v>95</v>
      </c>
      <c r="E2237" t="s">
        <v>194</v>
      </c>
      <c r="F2237" t="s">
        <v>4817</v>
      </c>
      <c r="G2237" t="s">
        <v>1909</v>
      </c>
      <c r="H2237" t="s">
        <v>135</v>
      </c>
      <c r="I2237" t="s">
        <v>136</v>
      </c>
      <c r="J2237" t="s">
        <v>137</v>
      </c>
      <c r="K2237" t="s">
        <v>138</v>
      </c>
      <c r="L2237" t="s">
        <v>6684</v>
      </c>
      <c r="M2237" t="s">
        <v>6685</v>
      </c>
      <c r="N2237">
        <v>1.4897222219999999</v>
      </c>
      <c r="O2237">
        <v>0</v>
      </c>
      <c r="P2237">
        <v>22</v>
      </c>
      <c r="Q2237">
        <v>0</v>
      </c>
      <c r="R2237">
        <v>0</v>
      </c>
      <c r="S2237">
        <v>0</v>
      </c>
      <c r="T2237">
        <v>5</v>
      </c>
      <c r="U2237">
        <v>0</v>
      </c>
      <c r="V2237">
        <v>0</v>
      </c>
      <c r="W2237">
        <v>0</v>
      </c>
      <c r="X2237">
        <v>2.8172109761870896</v>
      </c>
      <c r="Y2237">
        <v>0</v>
      </c>
      <c r="Z2237">
        <v>0</v>
      </c>
      <c r="AA2237">
        <v>0</v>
      </c>
      <c r="AB2237">
        <v>4.0415779202235118</v>
      </c>
      <c r="AC2237">
        <v>0</v>
      </c>
      <c r="AD2237">
        <v>0</v>
      </c>
      <c r="AE2237">
        <v>6.8587888964106014</v>
      </c>
    </row>
    <row r="2238" spans="1:31" x14ac:dyDescent="0.25">
      <c r="A2238">
        <v>2231312</v>
      </c>
      <c r="B2238">
        <v>1</v>
      </c>
      <c r="C2238" t="s">
        <v>80</v>
      </c>
      <c r="D2238" t="s">
        <v>93</v>
      </c>
      <c r="E2238" t="s">
        <v>132</v>
      </c>
      <c r="F2238" t="s">
        <v>6686</v>
      </c>
      <c r="G2238" t="s">
        <v>148</v>
      </c>
      <c r="H2238" t="s">
        <v>135</v>
      </c>
      <c r="I2238" t="s">
        <v>136</v>
      </c>
      <c r="J2238" t="s">
        <v>137</v>
      </c>
      <c r="K2238" t="s">
        <v>138</v>
      </c>
      <c r="L2238" t="s">
        <v>6687</v>
      </c>
      <c r="M2238" t="s">
        <v>6688</v>
      </c>
      <c r="N2238">
        <v>4.0211111109999997</v>
      </c>
      <c r="O2238">
        <v>0</v>
      </c>
      <c r="P2238">
        <v>1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1.0794944864111566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1.0794944864111566</v>
      </c>
    </row>
    <row r="2239" spans="1:31" x14ac:dyDescent="0.25">
      <c r="A2239">
        <v>2231753</v>
      </c>
      <c r="B2239">
        <v>1</v>
      </c>
      <c r="C2239" t="s">
        <v>80</v>
      </c>
      <c r="D2239" t="s">
        <v>93</v>
      </c>
      <c r="E2239" t="s">
        <v>132</v>
      </c>
      <c r="F2239" t="s">
        <v>6689</v>
      </c>
      <c r="G2239" t="s">
        <v>148</v>
      </c>
      <c r="H2239" t="s">
        <v>135</v>
      </c>
      <c r="I2239" t="s">
        <v>136</v>
      </c>
      <c r="J2239" t="s">
        <v>137</v>
      </c>
      <c r="K2239" t="s">
        <v>138</v>
      </c>
      <c r="L2239" t="s">
        <v>6690</v>
      </c>
      <c r="M2239" t="s">
        <v>6691</v>
      </c>
      <c r="N2239">
        <v>1.61</v>
      </c>
      <c r="O2239">
        <v>0</v>
      </c>
      <c r="P2239">
        <v>1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0.36723415882176336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0.36723415882176336</v>
      </c>
    </row>
    <row r="2240" spans="1:31" x14ac:dyDescent="0.25">
      <c r="A2240">
        <v>2231212</v>
      </c>
      <c r="B2240">
        <v>1</v>
      </c>
      <c r="C2240" t="s">
        <v>81</v>
      </c>
      <c r="D2240" t="s">
        <v>128</v>
      </c>
      <c r="E2240" t="s">
        <v>405</v>
      </c>
      <c r="F2240" t="s">
        <v>5451</v>
      </c>
      <c r="G2240" t="s">
        <v>174</v>
      </c>
      <c r="H2240" t="s">
        <v>163</v>
      </c>
      <c r="I2240" t="s">
        <v>261</v>
      </c>
      <c r="J2240" t="s">
        <v>137</v>
      </c>
      <c r="K2240" t="s">
        <v>138</v>
      </c>
      <c r="L2240" t="s">
        <v>6692</v>
      </c>
      <c r="M2240" t="s">
        <v>6693</v>
      </c>
      <c r="N2240">
        <v>3.3273055000000003E-2</v>
      </c>
      <c r="O2240">
        <v>0</v>
      </c>
      <c r="P2240">
        <v>4227</v>
      </c>
      <c r="Q2240">
        <v>7</v>
      </c>
      <c r="R2240">
        <v>24</v>
      </c>
      <c r="S2240">
        <v>9</v>
      </c>
      <c r="T2240">
        <v>164</v>
      </c>
      <c r="U2240">
        <v>1</v>
      </c>
      <c r="V2240">
        <v>0</v>
      </c>
      <c r="W2240">
        <v>0</v>
      </c>
      <c r="X2240">
        <v>35.445759598492195</v>
      </c>
      <c r="Y2240">
        <v>0.41904707261431784</v>
      </c>
      <c r="Z2240">
        <v>0.29713232688404995</v>
      </c>
      <c r="AA2240">
        <v>4.7285137661851904</v>
      </c>
      <c r="AB2240">
        <v>6.9806708409760017</v>
      </c>
      <c r="AC2240">
        <v>1.1163610331475</v>
      </c>
      <c r="AD2240">
        <v>0</v>
      </c>
      <c r="AE2240">
        <v>48.98748463829925</v>
      </c>
    </row>
    <row r="2241" spans="1:31" x14ac:dyDescent="0.25">
      <c r="A2241">
        <v>2231690</v>
      </c>
      <c r="B2241">
        <v>1</v>
      </c>
      <c r="C2241" t="s">
        <v>80</v>
      </c>
      <c r="D2241" t="s">
        <v>91</v>
      </c>
      <c r="E2241" t="s">
        <v>132</v>
      </c>
      <c r="F2241" t="s">
        <v>6694</v>
      </c>
      <c r="G2241" t="s">
        <v>148</v>
      </c>
      <c r="H2241" t="s">
        <v>135</v>
      </c>
      <c r="I2241" t="s">
        <v>136</v>
      </c>
      <c r="J2241" t="s">
        <v>137</v>
      </c>
      <c r="K2241" t="s">
        <v>138</v>
      </c>
      <c r="L2241" t="s">
        <v>6695</v>
      </c>
      <c r="M2241" t="s">
        <v>6696</v>
      </c>
      <c r="N2241">
        <v>1.053055555</v>
      </c>
      <c r="O2241">
        <v>0</v>
      </c>
      <c r="P2241">
        <v>1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0.34724059647998778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0.34724059647998778</v>
      </c>
    </row>
    <row r="2242" spans="1:31" x14ac:dyDescent="0.25">
      <c r="A2242">
        <v>2231252</v>
      </c>
      <c r="B2242">
        <v>1</v>
      </c>
      <c r="C2242" t="s">
        <v>80</v>
      </c>
      <c r="D2242" t="s">
        <v>96</v>
      </c>
      <c r="E2242" t="s">
        <v>273</v>
      </c>
      <c r="F2242" t="s">
        <v>6697</v>
      </c>
      <c r="G2242" t="s">
        <v>143</v>
      </c>
      <c r="H2242" t="s">
        <v>163</v>
      </c>
      <c r="I2242" t="s">
        <v>136</v>
      </c>
      <c r="J2242" t="s">
        <v>137</v>
      </c>
      <c r="K2242" t="s">
        <v>144</v>
      </c>
      <c r="L2242" t="s">
        <v>6698</v>
      </c>
      <c r="M2242" t="s">
        <v>6699</v>
      </c>
      <c r="N2242">
        <v>0.80743222199999998</v>
      </c>
      <c r="O2242">
        <v>3</v>
      </c>
      <c r="P2242">
        <v>0</v>
      </c>
      <c r="Q2242">
        <v>5</v>
      </c>
      <c r="R2242">
        <v>0</v>
      </c>
      <c r="S2242">
        <v>4</v>
      </c>
      <c r="T2242">
        <v>0</v>
      </c>
      <c r="U2242">
        <v>0</v>
      </c>
      <c r="V2242">
        <v>0</v>
      </c>
      <c r="W2242">
        <v>6.8932178349232149</v>
      </c>
      <c r="X2242">
        <v>0</v>
      </c>
      <c r="Y2242">
        <v>2.5721790206467912</v>
      </c>
      <c r="Z2242">
        <v>0</v>
      </c>
      <c r="AA2242">
        <v>6.3385200443201857</v>
      </c>
      <c r="AB2242">
        <v>0</v>
      </c>
      <c r="AC2242">
        <v>0</v>
      </c>
      <c r="AD2242">
        <v>0</v>
      </c>
      <c r="AE2242">
        <v>15.803916899890192</v>
      </c>
    </row>
    <row r="2243" spans="1:31" x14ac:dyDescent="0.25">
      <c r="A2243">
        <v>2231003</v>
      </c>
      <c r="B2243">
        <v>1</v>
      </c>
      <c r="C2243" t="s">
        <v>80</v>
      </c>
      <c r="D2243" t="s">
        <v>110</v>
      </c>
      <c r="E2243" t="s">
        <v>177</v>
      </c>
      <c r="F2243" t="s">
        <v>6700</v>
      </c>
      <c r="G2243" t="s">
        <v>1909</v>
      </c>
      <c r="H2243" t="s">
        <v>135</v>
      </c>
      <c r="I2243" t="s">
        <v>136</v>
      </c>
      <c r="J2243" t="s">
        <v>137</v>
      </c>
      <c r="K2243" t="s">
        <v>138</v>
      </c>
      <c r="L2243" t="s">
        <v>6701</v>
      </c>
      <c r="M2243" t="s">
        <v>6702</v>
      </c>
      <c r="N2243">
        <v>4.471944444</v>
      </c>
      <c r="O2243">
        <v>0</v>
      </c>
      <c r="P2243">
        <v>130</v>
      </c>
      <c r="Q2243">
        <v>0</v>
      </c>
      <c r="R2243">
        <v>0</v>
      </c>
      <c r="S2243">
        <v>0</v>
      </c>
      <c r="T2243">
        <v>21</v>
      </c>
      <c r="U2243">
        <v>0</v>
      </c>
      <c r="V2243">
        <v>0</v>
      </c>
      <c r="W2243">
        <v>0</v>
      </c>
      <c r="X2243">
        <v>176.92422583899739</v>
      </c>
      <c r="Y2243">
        <v>0</v>
      </c>
      <c r="Z2243">
        <v>0</v>
      </c>
      <c r="AA2243">
        <v>0</v>
      </c>
      <c r="AB2243">
        <v>129.40656520076959</v>
      </c>
      <c r="AC2243">
        <v>0</v>
      </c>
      <c r="AD2243">
        <v>0</v>
      </c>
      <c r="AE2243">
        <v>306.33079103976695</v>
      </c>
    </row>
    <row r="2244" spans="1:31" x14ac:dyDescent="0.25">
      <c r="A2244">
        <v>2231544</v>
      </c>
      <c r="B2244">
        <v>1</v>
      </c>
      <c r="C2244" t="s">
        <v>80</v>
      </c>
      <c r="D2244" t="s">
        <v>111</v>
      </c>
      <c r="E2244" t="s">
        <v>177</v>
      </c>
      <c r="F2244" t="s">
        <v>6703</v>
      </c>
      <c r="G2244" t="s">
        <v>215</v>
      </c>
      <c r="H2244" t="s">
        <v>135</v>
      </c>
      <c r="I2244" t="s">
        <v>136</v>
      </c>
      <c r="J2244" t="s">
        <v>137</v>
      </c>
      <c r="K2244" t="s">
        <v>138</v>
      </c>
      <c r="L2244" t="s">
        <v>6704</v>
      </c>
      <c r="M2244" t="s">
        <v>6705</v>
      </c>
      <c r="N2244">
        <v>1.926666666</v>
      </c>
      <c r="O2244">
        <v>0</v>
      </c>
      <c r="P2244">
        <v>32</v>
      </c>
      <c r="Q2244">
        <v>0</v>
      </c>
      <c r="R2244">
        <v>0</v>
      </c>
      <c r="S2244">
        <v>0</v>
      </c>
      <c r="T2244">
        <v>1</v>
      </c>
      <c r="U2244">
        <v>0</v>
      </c>
      <c r="V2244">
        <v>0</v>
      </c>
      <c r="W2244">
        <v>0</v>
      </c>
      <c r="X2244">
        <v>15.915242919949248</v>
      </c>
      <c r="Y2244">
        <v>0</v>
      </c>
      <c r="Z2244">
        <v>0</v>
      </c>
      <c r="AA2244">
        <v>0</v>
      </c>
      <c r="AB2244">
        <v>0.67664504316826668</v>
      </c>
      <c r="AC2244">
        <v>0</v>
      </c>
      <c r="AD2244">
        <v>0</v>
      </c>
      <c r="AE2244">
        <v>16.591887963117514</v>
      </c>
    </row>
    <row r="2245" spans="1:31" x14ac:dyDescent="0.25">
      <c r="A2245">
        <v>2231790</v>
      </c>
      <c r="B2245">
        <v>1</v>
      </c>
      <c r="C2245" t="s">
        <v>80</v>
      </c>
      <c r="D2245" t="s">
        <v>110</v>
      </c>
      <c r="E2245" t="s">
        <v>132</v>
      </c>
      <c r="F2245" t="s">
        <v>6706</v>
      </c>
      <c r="G2245" t="s">
        <v>148</v>
      </c>
      <c r="H2245" t="s">
        <v>135</v>
      </c>
      <c r="I2245" t="s">
        <v>136</v>
      </c>
      <c r="J2245" t="s">
        <v>137</v>
      </c>
      <c r="K2245" t="s">
        <v>138</v>
      </c>
      <c r="L2245" t="s">
        <v>6707</v>
      </c>
      <c r="M2245" t="s">
        <v>6708</v>
      </c>
      <c r="N2245">
        <v>3.2777777769999998</v>
      </c>
      <c r="O2245">
        <v>0</v>
      </c>
      <c r="P2245">
        <v>4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5.0901483493047293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5.0901483493047293</v>
      </c>
    </row>
    <row r="2246" spans="1:31" x14ac:dyDescent="0.25">
      <c r="A2246">
        <v>2231438</v>
      </c>
      <c r="B2246">
        <v>1</v>
      </c>
      <c r="C2246" t="s">
        <v>80</v>
      </c>
      <c r="D2246" t="s">
        <v>94</v>
      </c>
      <c r="E2246" t="s">
        <v>273</v>
      </c>
      <c r="F2246" t="s">
        <v>4962</v>
      </c>
      <c r="G2246" t="s">
        <v>174</v>
      </c>
      <c r="H2246" t="s">
        <v>163</v>
      </c>
      <c r="I2246" t="s">
        <v>136</v>
      </c>
      <c r="J2246" t="s">
        <v>137</v>
      </c>
      <c r="K2246" t="s">
        <v>138</v>
      </c>
      <c r="L2246" t="s">
        <v>6709</v>
      </c>
      <c r="M2246" t="s">
        <v>6710</v>
      </c>
      <c r="N2246">
        <v>0.95</v>
      </c>
      <c r="O2246">
        <v>0</v>
      </c>
      <c r="P2246">
        <v>750</v>
      </c>
      <c r="Q2246">
        <v>32</v>
      </c>
      <c r="R2246">
        <v>47</v>
      </c>
      <c r="S2246">
        <v>18</v>
      </c>
      <c r="T2246">
        <v>107</v>
      </c>
      <c r="U2246">
        <v>7</v>
      </c>
      <c r="V2246">
        <v>0</v>
      </c>
      <c r="W2246">
        <v>0</v>
      </c>
      <c r="X2246">
        <v>219.7995653663948</v>
      </c>
      <c r="Y2246">
        <v>10.433137530814696</v>
      </c>
      <c r="Z2246">
        <v>27.802313808467748</v>
      </c>
      <c r="AA2246">
        <v>55.486889494393623</v>
      </c>
      <c r="AB2246">
        <v>54.979118219060346</v>
      </c>
      <c r="AC2246">
        <v>683.31270068007302</v>
      </c>
      <c r="AD2246">
        <v>0</v>
      </c>
      <c r="AE2246">
        <v>1051.8137250992042</v>
      </c>
    </row>
    <row r="2247" spans="1:31" x14ac:dyDescent="0.25">
      <c r="A2247">
        <v>2230940</v>
      </c>
      <c r="B2247">
        <v>1</v>
      </c>
      <c r="C2247" t="s">
        <v>80</v>
      </c>
      <c r="D2247" t="s">
        <v>82</v>
      </c>
      <c r="E2247" t="s">
        <v>132</v>
      </c>
      <c r="F2247" t="s">
        <v>6711</v>
      </c>
      <c r="G2247" t="s">
        <v>191</v>
      </c>
      <c r="H2247" t="s">
        <v>135</v>
      </c>
      <c r="I2247" t="s">
        <v>136</v>
      </c>
      <c r="J2247" t="s">
        <v>137</v>
      </c>
      <c r="K2247" t="s">
        <v>138</v>
      </c>
      <c r="L2247" t="s">
        <v>6712</v>
      </c>
      <c r="M2247" t="s">
        <v>6713</v>
      </c>
      <c r="N2247">
        <v>1.520277777</v>
      </c>
      <c r="O2247">
        <v>0</v>
      </c>
      <c r="P2247">
        <v>21</v>
      </c>
      <c r="Q2247">
        <v>0</v>
      </c>
      <c r="R2247">
        <v>0</v>
      </c>
      <c r="S2247">
        <v>0</v>
      </c>
      <c r="T2247">
        <v>3</v>
      </c>
      <c r="U2247">
        <v>0</v>
      </c>
      <c r="V2247">
        <v>0</v>
      </c>
      <c r="W2247">
        <v>0</v>
      </c>
      <c r="X2247">
        <v>6.3152495471124981</v>
      </c>
      <c r="Y2247">
        <v>0</v>
      </c>
      <c r="Z2247">
        <v>0</v>
      </c>
      <c r="AA2247">
        <v>0</v>
      </c>
      <c r="AB2247">
        <v>3.1491397020883802</v>
      </c>
      <c r="AC2247">
        <v>0</v>
      </c>
      <c r="AD2247">
        <v>0</v>
      </c>
      <c r="AE2247">
        <v>9.4643892492008774</v>
      </c>
    </row>
    <row r="2248" spans="1:31" x14ac:dyDescent="0.25">
      <c r="A2248">
        <v>2231604</v>
      </c>
      <c r="B2248">
        <v>1</v>
      </c>
      <c r="C2248" t="s">
        <v>81</v>
      </c>
      <c r="D2248" t="s">
        <v>118</v>
      </c>
      <c r="E2248" t="s">
        <v>132</v>
      </c>
      <c r="F2248" t="s">
        <v>6714</v>
      </c>
      <c r="G2248" t="s">
        <v>170</v>
      </c>
      <c r="H2248" t="s">
        <v>135</v>
      </c>
      <c r="I2248" t="s">
        <v>136</v>
      </c>
      <c r="J2248" t="s">
        <v>137</v>
      </c>
      <c r="K2248" t="s">
        <v>138</v>
      </c>
      <c r="L2248" t="s">
        <v>6715</v>
      </c>
      <c r="M2248" t="s">
        <v>6716</v>
      </c>
      <c r="N2248">
        <v>0.45944444400000001</v>
      </c>
      <c r="O2248">
        <v>0</v>
      </c>
      <c r="P2248">
        <v>6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0.44744845968266889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0.44744845968266889</v>
      </c>
    </row>
    <row r="2249" spans="1:31" x14ac:dyDescent="0.25">
      <c r="A2249">
        <v>2230797</v>
      </c>
      <c r="B2249">
        <v>1</v>
      </c>
      <c r="C2249" t="s">
        <v>80</v>
      </c>
      <c r="D2249" t="s">
        <v>100</v>
      </c>
      <c r="E2249" t="s">
        <v>405</v>
      </c>
      <c r="F2249" t="s">
        <v>3981</v>
      </c>
      <c r="G2249" t="s">
        <v>303</v>
      </c>
      <c r="H2249" t="s">
        <v>163</v>
      </c>
      <c r="I2249" t="s">
        <v>136</v>
      </c>
      <c r="J2249" t="s">
        <v>137</v>
      </c>
      <c r="K2249" t="s">
        <v>138</v>
      </c>
      <c r="L2249" t="s">
        <v>6717</v>
      </c>
      <c r="M2249" t="s">
        <v>6718</v>
      </c>
      <c r="N2249">
        <v>9.1516665999999997E-2</v>
      </c>
      <c r="O2249">
        <v>6</v>
      </c>
      <c r="P2249">
        <v>15595</v>
      </c>
      <c r="Q2249">
        <v>5</v>
      </c>
      <c r="R2249">
        <v>349</v>
      </c>
      <c r="S2249">
        <v>33</v>
      </c>
      <c r="T2249">
        <v>1499</v>
      </c>
      <c r="U2249">
        <v>3</v>
      </c>
      <c r="V2249">
        <v>1</v>
      </c>
      <c r="W2249">
        <v>8.0172232542011876</v>
      </c>
      <c r="X2249">
        <v>355.34513636511485</v>
      </c>
      <c r="Y2249">
        <v>0.82217152047800002</v>
      </c>
      <c r="Z2249">
        <v>5.2466823536132594</v>
      </c>
      <c r="AA2249">
        <v>15.359299364336229</v>
      </c>
      <c r="AB2249">
        <v>60.918988569997666</v>
      </c>
      <c r="AC2249">
        <v>10.068360649940368</v>
      </c>
      <c r="AD2249">
        <v>0.75155523852832895</v>
      </c>
      <c r="AE2249">
        <v>456.5294173162099</v>
      </c>
    </row>
    <row r="2250" spans="1:31" x14ac:dyDescent="0.25">
      <c r="A2250">
        <v>2231461</v>
      </c>
      <c r="B2250">
        <v>1</v>
      </c>
      <c r="C2250" t="s">
        <v>80</v>
      </c>
      <c r="D2250" t="s">
        <v>107</v>
      </c>
      <c r="E2250" t="s">
        <v>194</v>
      </c>
      <c r="F2250" t="s">
        <v>471</v>
      </c>
      <c r="G2250" t="s">
        <v>179</v>
      </c>
      <c r="H2250" t="s">
        <v>135</v>
      </c>
      <c r="I2250" t="s">
        <v>136</v>
      </c>
      <c r="J2250" t="s">
        <v>137</v>
      </c>
      <c r="K2250" t="s">
        <v>138</v>
      </c>
      <c r="L2250" t="s">
        <v>6719</v>
      </c>
      <c r="M2250" t="s">
        <v>6720</v>
      </c>
      <c r="N2250">
        <v>8.8766666660000002</v>
      </c>
      <c r="O2250">
        <v>0</v>
      </c>
      <c r="P2250">
        <v>10</v>
      </c>
      <c r="Q2250">
        <v>0</v>
      </c>
      <c r="R2250">
        <v>0</v>
      </c>
      <c r="S2250">
        <v>0</v>
      </c>
      <c r="T2250">
        <v>5</v>
      </c>
      <c r="U2250">
        <v>0</v>
      </c>
      <c r="V2250">
        <v>0</v>
      </c>
      <c r="W2250">
        <v>0</v>
      </c>
      <c r="X2250">
        <v>12.171953809271049</v>
      </c>
      <c r="Y2250">
        <v>0</v>
      </c>
      <c r="Z2250">
        <v>0</v>
      </c>
      <c r="AA2250">
        <v>0</v>
      </c>
      <c r="AB2250">
        <v>0.96890188961757329</v>
      </c>
      <c r="AC2250">
        <v>0</v>
      </c>
      <c r="AD2250">
        <v>0</v>
      </c>
      <c r="AE2250">
        <v>13.140855698888622</v>
      </c>
    </row>
    <row r="2251" spans="1:31" x14ac:dyDescent="0.25">
      <c r="A2251">
        <v>2231318</v>
      </c>
      <c r="B2251">
        <v>1</v>
      </c>
      <c r="C2251" t="s">
        <v>80</v>
      </c>
      <c r="D2251" t="s">
        <v>93</v>
      </c>
      <c r="E2251" t="s">
        <v>132</v>
      </c>
      <c r="F2251" t="s">
        <v>6721</v>
      </c>
      <c r="G2251" t="s">
        <v>148</v>
      </c>
      <c r="H2251" t="s">
        <v>135</v>
      </c>
      <c r="I2251" t="s">
        <v>136</v>
      </c>
      <c r="J2251" t="s">
        <v>137</v>
      </c>
      <c r="K2251" t="s">
        <v>138</v>
      </c>
      <c r="L2251" t="s">
        <v>6722</v>
      </c>
      <c r="M2251" t="s">
        <v>6723</v>
      </c>
      <c r="N2251">
        <v>1.493333333</v>
      </c>
      <c r="O2251">
        <v>0</v>
      </c>
      <c r="P2251">
        <v>0</v>
      </c>
      <c r="Q2251">
        <v>0</v>
      </c>
      <c r="R2251">
        <v>0</v>
      </c>
      <c r="S2251">
        <v>0</v>
      </c>
      <c r="T2251">
        <v>1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1.9052643857333338E-3</v>
      </c>
      <c r="AC2251">
        <v>0</v>
      </c>
      <c r="AD2251">
        <v>0</v>
      </c>
      <c r="AE2251">
        <v>1.9052643857333338E-3</v>
      </c>
    </row>
    <row r="2252" spans="1:31" x14ac:dyDescent="0.25">
      <c r="A2252">
        <v>2231796</v>
      </c>
      <c r="B2252">
        <v>1</v>
      </c>
      <c r="C2252" t="s">
        <v>81</v>
      </c>
      <c r="D2252" t="s">
        <v>122</v>
      </c>
      <c r="E2252" t="s">
        <v>182</v>
      </c>
      <c r="F2252" t="s">
        <v>6724</v>
      </c>
      <c r="G2252" t="s">
        <v>319</v>
      </c>
      <c r="H2252" t="s">
        <v>163</v>
      </c>
      <c r="I2252" t="s">
        <v>136</v>
      </c>
      <c r="J2252" t="s">
        <v>137</v>
      </c>
      <c r="K2252" t="s">
        <v>138</v>
      </c>
      <c r="L2252" t="s">
        <v>6725</v>
      </c>
      <c r="M2252" t="s">
        <v>6232</v>
      </c>
      <c r="N2252">
        <v>1.1372222219999999</v>
      </c>
      <c r="O2252">
        <v>0</v>
      </c>
      <c r="P2252">
        <v>0</v>
      </c>
      <c r="Q2252">
        <v>0</v>
      </c>
      <c r="R2252">
        <v>0</v>
      </c>
      <c r="S2252">
        <v>2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30.816041308332011</v>
      </c>
      <c r="AB2252">
        <v>0</v>
      </c>
      <c r="AC2252">
        <v>0</v>
      </c>
      <c r="AD2252">
        <v>0</v>
      </c>
      <c r="AE2252">
        <v>30.816041308332011</v>
      </c>
    </row>
    <row r="2253" spans="1:31" x14ac:dyDescent="0.25">
      <c r="A2253">
        <v>2231773</v>
      </c>
      <c r="B2253">
        <v>1</v>
      </c>
      <c r="C2253" t="s">
        <v>80</v>
      </c>
      <c r="D2253" t="s">
        <v>96</v>
      </c>
      <c r="E2253" t="s">
        <v>177</v>
      </c>
      <c r="F2253" t="s">
        <v>3014</v>
      </c>
      <c r="G2253" t="s">
        <v>215</v>
      </c>
      <c r="H2253" t="s">
        <v>135</v>
      </c>
      <c r="I2253" t="s">
        <v>136</v>
      </c>
      <c r="J2253" t="s">
        <v>137</v>
      </c>
      <c r="K2253" t="s">
        <v>138</v>
      </c>
      <c r="L2253" t="s">
        <v>6726</v>
      </c>
      <c r="M2253" t="s">
        <v>6727</v>
      </c>
      <c r="N2253">
        <v>1.175277777</v>
      </c>
      <c r="O2253">
        <v>0</v>
      </c>
      <c r="P2253">
        <v>14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8.4347003168642676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8.4347003168642676</v>
      </c>
    </row>
    <row r="2254" spans="1:31" x14ac:dyDescent="0.25">
      <c r="A2254">
        <v>2231063</v>
      </c>
      <c r="B2254">
        <v>1</v>
      </c>
      <c r="C2254" t="s">
        <v>80</v>
      </c>
      <c r="D2254" t="s">
        <v>90</v>
      </c>
      <c r="E2254" t="s">
        <v>132</v>
      </c>
      <c r="F2254" t="s">
        <v>6728</v>
      </c>
      <c r="G2254" t="s">
        <v>179</v>
      </c>
      <c r="H2254" t="s">
        <v>135</v>
      </c>
      <c r="I2254" t="s">
        <v>136</v>
      </c>
      <c r="J2254" t="s">
        <v>137</v>
      </c>
      <c r="K2254" t="s">
        <v>138</v>
      </c>
      <c r="L2254" t="s">
        <v>6729</v>
      </c>
      <c r="M2254" t="s">
        <v>6730</v>
      </c>
      <c r="N2254">
        <v>1.9822222220000001</v>
      </c>
      <c r="O2254">
        <v>0</v>
      </c>
      <c r="P2254">
        <v>20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13.466294179832058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13.466294179832058</v>
      </c>
    </row>
    <row r="2255" spans="1:31" x14ac:dyDescent="0.25">
      <c r="A2255">
        <v>2231630</v>
      </c>
      <c r="B2255">
        <v>1</v>
      </c>
      <c r="C2255" t="s">
        <v>81</v>
      </c>
      <c r="D2255" t="s">
        <v>120</v>
      </c>
      <c r="E2255" t="s">
        <v>132</v>
      </c>
      <c r="F2255" t="s">
        <v>6731</v>
      </c>
      <c r="G2255" t="s">
        <v>148</v>
      </c>
      <c r="H2255" t="s">
        <v>135</v>
      </c>
      <c r="I2255" t="s">
        <v>136</v>
      </c>
      <c r="J2255" t="s">
        <v>137</v>
      </c>
      <c r="K2255" t="s">
        <v>138</v>
      </c>
      <c r="L2255" t="s">
        <v>6732</v>
      </c>
      <c r="M2255" t="s">
        <v>6733</v>
      </c>
      <c r="N2255">
        <v>1.6386111109999999</v>
      </c>
      <c r="O2255">
        <v>0</v>
      </c>
      <c r="P2255">
        <v>1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0.11685976470259002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0.11685976470259002</v>
      </c>
    </row>
    <row r="2256" spans="1:31" x14ac:dyDescent="0.25">
      <c r="A2256">
        <v>2231859</v>
      </c>
      <c r="B2256">
        <v>1</v>
      </c>
      <c r="C2256" t="s">
        <v>81</v>
      </c>
      <c r="D2256" t="s">
        <v>116</v>
      </c>
      <c r="E2256" t="s">
        <v>182</v>
      </c>
      <c r="F2256" t="s">
        <v>6734</v>
      </c>
      <c r="G2256" t="s">
        <v>319</v>
      </c>
      <c r="H2256" t="s">
        <v>163</v>
      </c>
      <c r="I2256" t="s">
        <v>136</v>
      </c>
      <c r="J2256" t="s">
        <v>137</v>
      </c>
      <c r="K2256" t="s">
        <v>138</v>
      </c>
      <c r="L2256" t="s">
        <v>6735</v>
      </c>
      <c r="M2256" t="s">
        <v>6736</v>
      </c>
      <c r="N2256">
        <v>1.571388888</v>
      </c>
      <c r="O2256">
        <v>0</v>
      </c>
      <c r="P2256">
        <v>149</v>
      </c>
      <c r="Q2256">
        <v>0</v>
      </c>
      <c r="R2256">
        <v>3</v>
      </c>
      <c r="S2256">
        <v>0</v>
      </c>
      <c r="T2256">
        <v>10</v>
      </c>
      <c r="U2256">
        <v>0</v>
      </c>
      <c r="V2256">
        <v>0</v>
      </c>
      <c r="W2256">
        <v>0</v>
      </c>
      <c r="X2256">
        <v>32.182332450878206</v>
      </c>
      <c r="Y2256">
        <v>0</v>
      </c>
      <c r="Z2256">
        <v>1.4116198002949734</v>
      </c>
      <c r="AA2256">
        <v>0</v>
      </c>
      <c r="AB2256">
        <v>1.8258454215564108</v>
      </c>
      <c r="AC2256">
        <v>0</v>
      </c>
      <c r="AD2256">
        <v>0</v>
      </c>
      <c r="AE2256">
        <v>35.419797672729587</v>
      </c>
    </row>
    <row r="2257" spans="1:31" x14ac:dyDescent="0.25">
      <c r="A2257">
        <v>2230840</v>
      </c>
      <c r="B2257">
        <v>1</v>
      </c>
      <c r="C2257" t="s">
        <v>81</v>
      </c>
      <c r="D2257" t="s">
        <v>128</v>
      </c>
      <c r="E2257" t="s">
        <v>405</v>
      </c>
      <c r="F2257" t="s">
        <v>5451</v>
      </c>
      <c r="G2257" t="s">
        <v>174</v>
      </c>
      <c r="H2257" t="s">
        <v>163</v>
      </c>
      <c r="I2257" t="s">
        <v>136</v>
      </c>
      <c r="J2257" t="s">
        <v>137</v>
      </c>
      <c r="K2257" t="s">
        <v>138</v>
      </c>
      <c r="L2257" t="s">
        <v>6737</v>
      </c>
      <c r="M2257" t="s">
        <v>6738</v>
      </c>
      <c r="N2257">
        <v>9.5365555000000005E-2</v>
      </c>
      <c r="O2257">
        <v>0</v>
      </c>
      <c r="P2257">
        <v>4227</v>
      </c>
      <c r="Q2257">
        <v>7</v>
      </c>
      <c r="R2257">
        <v>24</v>
      </c>
      <c r="S2257">
        <v>9</v>
      </c>
      <c r="T2257">
        <v>164</v>
      </c>
      <c r="U2257">
        <v>1</v>
      </c>
      <c r="V2257">
        <v>0</v>
      </c>
      <c r="W2257">
        <v>0</v>
      </c>
      <c r="X2257">
        <v>85.902650617887929</v>
      </c>
      <c r="Y2257">
        <v>1.0361894391300863</v>
      </c>
      <c r="Z2257">
        <v>0.63147959777952789</v>
      </c>
      <c r="AA2257">
        <v>8.3959227650167492</v>
      </c>
      <c r="AB2257">
        <v>9.1777554874977625</v>
      </c>
      <c r="AC2257">
        <v>1.4609012593350001</v>
      </c>
      <c r="AD2257">
        <v>0</v>
      </c>
      <c r="AE2257">
        <v>106.60489916664706</v>
      </c>
    </row>
    <row r="2258" spans="1:31" x14ac:dyDescent="0.25">
      <c r="A2258">
        <v>2230791</v>
      </c>
      <c r="B2258">
        <v>1</v>
      </c>
      <c r="C2258" t="s">
        <v>80</v>
      </c>
      <c r="D2258" t="s">
        <v>84</v>
      </c>
      <c r="E2258" t="s">
        <v>182</v>
      </c>
      <c r="F2258" t="s">
        <v>6739</v>
      </c>
      <c r="G2258" t="s">
        <v>1303</v>
      </c>
      <c r="H2258" t="s">
        <v>163</v>
      </c>
      <c r="I2258" t="s">
        <v>136</v>
      </c>
      <c r="J2258" t="s">
        <v>137</v>
      </c>
      <c r="K2258" t="s">
        <v>138</v>
      </c>
      <c r="L2258" t="s">
        <v>6740</v>
      </c>
      <c r="M2258" t="s">
        <v>6741</v>
      </c>
      <c r="N2258">
        <v>2.153611111</v>
      </c>
      <c r="O2258">
        <v>0</v>
      </c>
      <c r="P2258">
        <v>414</v>
      </c>
      <c r="Q2258">
        <v>0</v>
      </c>
      <c r="R2258">
        <v>0</v>
      </c>
      <c r="S2258">
        <v>0</v>
      </c>
      <c r="T2258">
        <v>4</v>
      </c>
      <c r="U2258">
        <v>0</v>
      </c>
      <c r="V2258">
        <v>0</v>
      </c>
      <c r="W2258">
        <v>0</v>
      </c>
      <c r="X2258">
        <v>207.89352153693926</v>
      </c>
      <c r="Y2258">
        <v>0</v>
      </c>
      <c r="Z2258">
        <v>0</v>
      </c>
      <c r="AA2258">
        <v>0</v>
      </c>
      <c r="AB2258">
        <v>23.653406170151445</v>
      </c>
      <c r="AC2258">
        <v>0</v>
      </c>
      <c r="AD2258">
        <v>0</v>
      </c>
      <c r="AE2258">
        <v>231.5469277070907</v>
      </c>
    </row>
    <row r="2259" spans="1:31" x14ac:dyDescent="0.25">
      <c r="A2259">
        <v>2231232</v>
      </c>
      <c r="B2259">
        <v>1</v>
      </c>
      <c r="C2259" t="s">
        <v>80</v>
      </c>
      <c r="D2259" t="s">
        <v>94</v>
      </c>
      <c r="E2259" t="s">
        <v>132</v>
      </c>
      <c r="F2259" t="s">
        <v>6742</v>
      </c>
      <c r="G2259" t="s">
        <v>148</v>
      </c>
      <c r="H2259" t="s">
        <v>135</v>
      </c>
      <c r="I2259" t="s">
        <v>136</v>
      </c>
      <c r="J2259" t="s">
        <v>137</v>
      </c>
      <c r="K2259" t="s">
        <v>138</v>
      </c>
      <c r="L2259" t="s">
        <v>6743</v>
      </c>
      <c r="M2259" t="s">
        <v>6744</v>
      </c>
      <c r="N2259">
        <v>1.423611111</v>
      </c>
      <c r="O2259">
        <v>0</v>
      </c>
      <c r="P2259">
        <v>1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0.24732644502256446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0.24732644502256446</v>
      </c>
    </row>
    <row r="2260" spans="1:31" x14ac:dyDescent="0.25">
      <c r="A2260">
        <v>2231169</v>
      </c>
      <c r="B2260">
        <v>1</v>
      </c>
      <c r="C2260" t="s">
        <v>80</v>
      </c>
      <c r="D2260" t="s">
        <v>82</v>
      </c>
      <c r="E2260" t="s">
        <v>194</v>
      </c>
      <c r="F2260" t="s">
        <v>6745</v>
      </c>
      <c r="G2260" t="s">
        <v>143</v>
      </c>
      <c r="H2260" t="s">
        <v>135</v>
      </c>
      <c r="I2260" t="s">
        <v>136</v>
      </c>
      <c r="J2260" t="s">
        <v>137</v>
      </c>
      <c r="K2260" t="s">
        <v>144</v>
      </c>
      <c r="L2260" t="s">
        <v>6746</v>
      </c>
      <c r="M2260" t="s">
        <v>6747</v>
      </c>
      <c r="N2260">
        <v>4.7358333330000004</v>
      </c>
      <c r="O2260">
        <v>0</v>
      </c>
      <c r="P2260">
        <v>116</v>
      </c>
      <c r="Q2260">
        <v>0</v>
      </c>
      <c r="R2260">
        <v>0</v>
      </c>
      <c r="S2260">
        <v>0</v>
      </c>
      <c r="T2260">
        <v>14</v>
      </c>
      <c r="U2260">
        <v>0</v>
      </c>
      <c r="V2260">
        <v>0</v>
      </c>
      <c r="W2260">
        <v>0</v>
      </c>
      <c r="X2260">
        <v>164.69617985752342</v>
      </c>
      <c r="Y2260">
        <v>0</v>
      </c>
      <c r="Z2260">
        <v>0</v>
      </c>
      <c r="AA2260">
        <v>0</v>
      </c>
      <c r="AB2260">
        <v>51.818669344233072</v>
      </c>
      <c r="AC2260">
        <v>0</v>
      </c>
      <c r="AD2260">
        <v>0</v>
      </c>
      <c r="AE2260">
        <v>216.51484920175648</v>
      </c>
    </row>
    <row r="2261" spans="1:31" x14ac:dyDescent="0.25">
      <c r="A2261">
        <v>2231624</v>
      </c>
      <c r="B2261">
        <v>1</v>
      </c>
      <c r="C2261" t="s">
        <v>80</v>
      </c>
      <c r="D2261" t="s">
        <v>103</v>
      </c>
      <c r="E2261" t="s">
        <v>132</v>
      </c>
      <c r="F2261" t="s">
        <v>6748</v>
      </c>
      <c r="G2261" t="s">
        <v>191</v>
      </c>
      <c r="H2261" t="s">
        <v>135</v>
      </c>
      <c r="I2261" t="s">
        <v>136</v>
      </c>
      <c r="J2261" t="s">
        <v>137</v>
      </c>
      <c r="K2261" t="s">
        <v>138</v>
      </c>
      <c r="L2261" t="s">
        <v>6749</v>
      </c>
      <c r="M2261" t="s">
        <v>6750</v>
      </c>
      <c r="N2261">
        <v>0.70222222199999995</v>
      </c>
      <c r="O2261">
        <v>0</v>
      </c>
      <c r="P2261">
        <v>7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1.0469993094991112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1.0469993094991112</v>
      </c>
    </row>
    <row r="2262" spans="1:31" x14ac:dyDescent="0.25">
      <c r="A2262">
        <v>2231026</v>
      </c>
      <c r="B2262">
        <v>1</v>
      </c>
      <c r="C2262" t="s">
        <v>80</v>
      </c>
      <c r="D2262" t="s">
        <v>107</v>
      </c>
      <c r="E2262" t="s">
        <v>194</v>
      </c>
      <c r="F2262" t="s">
        <v>2121</v>
      </c>
      <c r="G2262" t="s">
        <v>179</v>
      </c>
      <c r="H2262" t="s">
        <v>135</v>
      </c>
      <c r="I2262" t="s">
        <v>136</v>
      </c>
      <c r="J2262" t="s">
        <v>137</v>
      </c>
      <c r="K2262" t="s">
        <v>138</v>
      </c>
      <c r="L2262" t="s">
        <v>6751</v>
      </c>
      <c r="M2262" t="s">
        <v>6752</v>
      </c>
      <c r="N2262">
        <v>2.6205555550000001</v>
      </c>
      <c r="O2262">
        <v>0</v>
      </c>
      <c r="P2262">
        <v>20</v>
      </c>
      <c r="Q2262">
        <v>0</v>
      </c>
      <c r="R2262">
        <v>1</v>
      </c>
      <c r="S2262">
        <v>0</v>
      </c>
      <c r="T2262">
        <v>12</v>
      </c>
      <c r="U2262">
        <v>0</v>
      </c>
      <c r="V2262">
        <v>0</v>
      </c>
      <c r="W2262">
        <v>0</v>
      </c>
      <c r="X2262">
        <v>14.565464136673915</v>
      </c>
      <c r="Y2262">
        <v>0</v>
      </c>
      <c r="Z2262">
        <v>2.4537626576983023</v>
      </c>
      <c r="AA2262">
        <v>0</v>
      </c>
      <c r="AB2262">
        <v>20.817559350110937</v>
      </c>
      <c r="AC2262">
        <v>0</v>
      </c>
      <c r="AD2262">
        <v>0</v>
      </c>
      <c r="AE2262">
        <v>37.836786144483156</v>
      </c>
    </row>
    <row r="2263" spans="1:31" x14ac:dyDescent="0.25">
      <c r="A2263">
        <v>2230877</v>
      </c>
      <c r="B2263">
        <v>1</v>
      </c>
      <c r="C2263" t="s">
        <v>80</v>
      </c>
      <c r="D2263" t="s">
        <v>110</v>
      </c>
      <c r="E2263" t="s">
        <v>405</v>
      </c>
      <c r="F2263" t="s">
        <v>6753</v>
      </c>
      <c r="G2263" t="s">
        <v>174</v>
      </c>
      <c r="H2263" t="s">
        <v>163</v>
      </c>
      <c r="I2263" t="s">
        <v>136</v>
      </c>
      <c r="J2263" t="s">
        <v>137</v>
      </c>
      <c r="K2263" t="s">
        <v>138</v>
      </c>
      <c r="L2263" t="s">
        <v>6754</v>
      </c>
      <c r="M2263" t="s">
        <v>6755</v>
      </c>
      <c r="N2263">
        <v>1.683333333</v>
      </c>
      <c r="O2263">
        <v>0</v>
      </c>
      <c r="P2263">
        <v>68</v>
      </c>
      <c r="Q2263">
        <v>0</v>
      </c>
      <c r="R2263">
        <v>0</v>
      </c>
      <c r="S2263">
        <v>5</v>
      </c>
      <c r="T2263">
        <v>27</v>
      </c>
      <c r="U2263">
        <v>0</v>
      </c>
      <c r="V2263">
        <v>0</v>
      </c>
      <c r="W2263">
        <v>0</v>
      </c>
      <c r="X2263">
        <v>43.134632982842774</v>
      </c>
      <c r="Y2263">
        <v>0</v>
      </c>
      <c r="Z2263">
        <v>0</v>
      </c>
      <c r="AA2263">
        <v>143.66450171083761</v>
      </c>
      <c r="AB2263">
        <v>112.95603462209226</v>
      </c>
      <c r="AC2263">
        <v>0</v>
      </c>
      <c r="AD2263">
        <v>0</v>
      </c>
      <c r="AE2263">
        <v>299.75516931577266</v>
      </c>
    </row>
    <row r="2264" spans="1:31" x14ac:dyDescent="0.25">
      <c r="A2264">
        <v>2231816</v>
      </c>
      <c r="B2264">
        <v>1</v>
      </c>
      <c r="C2264" t="s">
        <v>80</v>
      </c>
      <c r="D2264" t="s">
        <v>85</v>
      </c>
      <c r="E2264" t="s">
        <v>141</v>
      </c>
      <c r="F2264" t="s">
        <v>6756</v>
      </c>
      <c r="G2264" t="s">
        <v>1257</v>
      </c>
      <c r="H2264" t="s">
        <v>135</v>
      </c>
      <c r="I2264" t="s">
        <v>136</v>
      </c>
      <c r="J2264" t="s">
        <v>137</v>
      </c>
      <c r="K2264" t="s">
        <v>138</v>
      </c>
      <c r="L2264" t="s">
        <v>6757</v>
      </c>
      <c r="M2264" t="s">
        <v>6758</v>
      </c>
      <c r="N2264">
        <v>0.90611111099999997</v>
      </c>
      <c r="O2264">
        <v>0</v>
      </c>
      <c r="P2264">
        <v>150</v>
      </c>
      <c r="Q2264">
        <v>0</v>
      </c>
      <c r="R2264">
        <v>0</v>
      </c>
      <c r="S2264">
        <v>0</v>
      </c>
      <c r="T2264">
        <v>53</v>
      </c>
      <c r="U2264">
        <v>0</v>
      </c>
      <c r="V2264">
        <v>0</v>
      </c>
      <c r="W2264">
        <v>0</v>
      </c>
      <c r="X2264">
        <v>39.867566588986946</v>
      </c>
      <c r="Y2264">
        <v>0</v>
      </c>
      <c r="Z2264">
        <v>0</v>
      </c>
      <c r="AA2264">
        <v>0</v>
      </c>
      <c r="AB2264">
        <v>19.621700882806437</v>
      </c>
      <c r="AC2264">
        <v>0</v>
      </c>
      <c r="AD2264">
        <v>0</v>
      </c>
      <c r="AE2264">
        <v>59.489267471793383</v>
      </c>
    </row>
    <row r="2265" spans="1:31" x14ac:dyDescent="0.25">
      <c r="A2265">
        <v>2231567</v>
      </c>
      <c r="B2265">
        <v>1</v>
      </c>
      <c r="C2265" t="s">
        <v>80</v>
      </c>
      <c r="D2265" t="s">
        <v>104</v>
      </c>
      <c r="E2265" t="s">
        <v>177</v>
      </c>
      <c r="F2265" t="s">
        <v>6759</v>
      </c>
      <c r="G2265" t="s">
        <v>215</v>
      </c>
      <c r="H2265" t="s">
        <v>135</v>
      </c>
      <c r="I2265" t="s">
        <v>136</v>
      </c>
      <c r="J2265" t="s">
        <v>137</v>
      </c>
      <c r="K2265" t="s">
        <v>138</v>
      </c>
      <c r="L2265" t="s">
        <v>6760</v>
      </c>
      <c r="M2265" t="s">
        <v>6761</v>
      </c>
      <c r="N2265">
        <v>2.8002777769999998</v>
      </c>
      <c r="O2265">
        <v>0</v>
      </c>
      <c r="P2265">
        <v>70</v>
      </c>
      <c r="Q2265">
        <v>0</v>
      </c>
      <c r="R2265">
        <v>1</v>
      </c>
      <c r="S2265">
        <v>0</v>
      </c>
      <c r="T2265">
        <v>1</v>
      </c>
      <c r="U2265">
        <v>0</v>
      </c>
      <c r="V2265">
        <v>0</v>
      </c>
      <c r="W2265">
        <v>0</v>
      </c>
      <c r="X2265">
        <v>48.274570656994833</v>
      </c>
      <c r="Y2265">
        <v>0</v>
      </c>
      <c r="Z2265">
        <v>0</v>
      </c>
      <c r="AA2265">
        <v>0</v>
      </c>
      <c r="AB2265">
        <v>3.8689629543579027</v>
      </c>
      <c r="AC2265">
        <v>0</v>
      </c>
      <c r="AD2265">
        <v>0</v>
      </c>
      <c r="AE2265">
        <v>52.143533611352737</v>
      </c>
    </row>
    <row r="2266" spans="1:31" x14ac:dyDescent="0.25">
      <c r="A2266">
        <v>2231667</v>
      </c>
      <c r="B2266">
        <v>1</v>
      </c>
      <c r="C2266" t="s">
        <v>80</v>
      </c>
      <c r="D2266" t="s">
        <v>93</v>
      </c>
      <c r="E2266" t="s">
        <v>194</v>
      </c>
      <c r="F2266" t="s">
        <v>6762</v>
      </c>
      <c r="G2266" t="s">
        <v>179</v>
      </c>
      <c r="H2266" t="s">
        <v>135</v>
      </c>
      <c r="I2266" t="s">
        <v>136</v>
      </c>
      <c r="J2266" t="s">
        <v>137</v>
      </c>
      <c r="K2266" t="s">
        <v>138</v>
      </c>
      <c r="L2266" t="s">
        <v>6763</v>
      </c>
      <c r="M2266" t="s">
        <v>6764</v>
      </c>
      <c r="N2266">
        <v>1.970277777</v>
      </c>
      <c r="O2266">
        <v>0</v>
      </c>
      <c r="P2266">
        <v>20</v>
      </c>
      <c r="Q2266">
        <v>0</v>
      </c>
      <c r="R2266">
        <v>19</v>
      </c>
      <c r="S2266">
        <v>0</v>
      </c>
      <c r="T2266">
        <v>3</v>
      </c>
      <c r="U2266">
        <v>0</v>
      </c>
      <c r="V2266">
        <v>0</v>
      </c>
      <c r="W2266">
        <v>0</v>
      </c>
      <c r="X2266">
        <v>3.8456875185677668</v>
      </c>
      <c r="Y2266">
        <v>0</v>
      </c>
      <c r="Z2266">
        <v>11.64753052003851</v>
      </c>
      <c r="AA2266">
        <v>0</v>
      </c>
      <c r="AB2266">
        <v>2.6229681567524441</v>
      </c>
      <c r="AC2266">
        <v>0</v>
      </c>
      <c r="AD2266">
        <v>0</v>
      </c>
      <c r="AE2266">
        <v>18.116186195358722</v>
      </c>
    </row>
    <row r="2267" spans="1:31" x14ac:dyDescent="0.25">
      <c r="A2267">
        <v>2231126</v>
      </c>
      <c r="B2267">
        <v>1</v>
      </c>
      <c r="C2267" t="s">
        <v>80</v>
      </c>
      <c r="D2267" t="s">
        <v>90</v>
      </c>
      <c r="E2267" t="s">
        <v>132</v>
      </c>
      <c r="F2267" t="s">
        <v>6765</v>
      </c>
      <c r="G2267" t="s">
        <v>148</v>
      </c>
      <c r="H2267" t="s">
        <v>135</v>
      </c>
      <c r="I2267" t="s">
        <v>136</v>
      </c>
      <c r="J2267" t="s">
        <v>137</v>
      </c>
      <c r="K2267" t="s">
        <v>138</v>
      </c>
      <c r="L2267" t="s">
        <v>6766</v>
      </c>
      <c r="M2267" t="s">
        <v>6767</v>
      </c>
      <c r="N2267">
        <v>2.3050000000000002</v>
      </c>
      <c r="O2267">
        <v>0</v>
      </c>
      <c r="P2267">
        <v>4</v>
      </c>
      <c r="Q2267">
        <v>0</v>
      </c>
      <c r="R2267">
        <v>0</v>
      </c>
      <c r="S2267">
        <v>0</v>
      </c>
      <c r="T2267">
        <v>2</v>
      </c>
      <c r="U2267">
        <v>0</v>
      </c>
      <c r="V2267">
        <v>0</v>
      </c>
      <c r="W2267">
        <v>0</v>
      </c>
      <c r="X2267">
        <v>1.7019118614689568</v>
      </c>
      <c r="Y2267">
        <v>0</v>
      </c>
      <c r="Z2267">
        <v>0</v>
      </c>
      <c r="AA2267">
        <v>0</v>
      </c>
      <c r="AB2267">
        <v>1.2720414639601434</v>
      </c>
      <c r="AC2267">
        <v>0</v>
      </c>
      <c r="AD2267">
        <v>0</v>
      </c>
      <c r="AE2267">
        <v>2.9739533254291004</v>
      </c>
    </row>
    <row r="2268" spans="1:31" x14ac:dyDescent="0.25">
      <c r="A2268">
        <v>2231023</v>
      </c>
      <c r="B2268">
        <v>1</v>
      </c>
      <c r="C2268" t="s">
        <v>80</v>
      </c>
      <c r="D2268" t="s">
        <v>100</v>
      </c>
      <c r="E2268" t="s">
        <v>273</v>
      </c>
      <c r="F2268" t="s">
        <v>6768</v>
      </c>
      <c r="G2268" t="s">
        <v>174</v>
      </c>
      <c r="H2268" t="s">
        <v>163</v>
      </c>
      <c r="I2268" t="s">
        <v>136</v>
      </c>
      <c r="J2268" t="s">
        <v>137</v>
      </c>
      <c r="K2268" t="s">
        <v>138</v>
      </c>
      <c r="L2268" t="s">
        <v>6769</v>
      </c>
      <c r="M2268" t="s">
        <v>6770</v>
      </c>
      <c r="N2268">
        <v>0.51500000000000001</v>
      </c>
      <c r="O2268">
        <v>17</v>
      </c>
      <c r="P2268">
        <v>4136</v>
      </c>
      <c r="Q2268">
        <v>4</v>
      </c>
      <c r="R2268">
        <v>102</v>
      </c>
      <c r="S2268">
        <v>16</v>
      </c>
      <c r="T2268">
        <v>284</v>
      </c>
      <c r="U2268">
        <v>4</v>
      </c>
      <c r="V2268">
        <v>1</v>
      </c>
      <c r="W2268">
        <v>91.84912410256689</v>
      </c>
      <c r="X2268">
        <v>599.80700912560985</v>
      </c>
      <c r="Y2268">
        <v>1.3268642395376697</v>
      </c>
      <c r="Z2268">
        <v>10.546518846849862</v>
      </c>
      <c r="AA2268">
        <v>39.600972883072608</v>
      </c>
      <c r="AB2268">
        <v>112.33723443093113</v>
      </c>
      <c r="AC2268">
        <v>264.83157696638068</v>
      </c>
      <c r="AD2268">
        <v>0</v>
      </c>
      <c r="AE2268">
        <v>1120.2993005949488</v>
      </c>
    </row>
    <row r="2269" spans="1:31" x14ac:dyDescent="0.25">
      <c r="A2269">
        <v>2231687</v>
      </c>
      <c r="B2269">
        <v>1</v>
      </c>
      <c r="C2269" t="s">
        <v>80</v>
      </c>
      <c r="D2269" t="s">
        <v>96</v>
      </c>
      <c r="E2269" t="s">
        <v>194</v>
      </c>
      <c r="F2269" t="s">
        <v>6771</v>
      </c>
      <c r="G2269" t="s">
        <v>390</v>
      </c>
      <c r="H2269" t="s">
        <v>135</v>
      </c>
      <c r="I2269" t="s">
        <v>136</v>
      </c>
      <c r="J2269" t="s">
        <v>137</v>
      </c>
      <c r="K2269" t="s">
        <v>138</v>
      </c>
      <c r="L2269" t="s">
        <v>6772</v>
      </c>
      <c r="M2269" t="s">
        <v>6773</v>
      </c>
      <c r="N2269">
        <v>7.698611111</v>
      </c>
      <c r="O2269">
        <v>0</v>
      </c>
      <c r="P2269">
        <v>86</v>
      </c>
      <c r="Q2269">
        <v>0</v>
      </c>
      <c r="R2269">
        <v>0</v>
      </c>
      <c r="S2269">
        <v>0</v>
      </c>
      <c r="T2269">
        <v>2</v>
      </c>
      <c r="U2269">
        <v>0</v>
      </c>
      <c r="V2269">
        <v>0</v>
      </c>
      <c r="W2269">
        <v>0</v>
      </c>
      <c r="X2269">
        <v>240.33137905813075</v>
      </c>
      <c r="Y2269">
        <v>0</v>
      </c>
      <c r="Z2269">
        <v>0</v>
      </c>
      <c r="AA2269">
        <v>0</v>
      </c>
      <c r="AB2269">
        <v>5.8070803531689599</v>
      </c>
      <c r="AC2269">
        <v>0</v>
      </c>
      <c r="AD2269">
        <v>0</v>
      </c>
      <c r="AE2269">
        <v>246.13845941129972</v>
      </c>
    </row>
    <row r="2270" spans="1:31" x14ac:dyDescent="0.25">
      <c r="A2270">
        <v>2231000</v>
      </c>
      <c r="B2270">
        <v>1</v>
      </c>
      <c r="C2270" t="s">
        <v>80</v>
      </c>
      <c r="D2270" t="s">
        <v>104</v>
      </c>
      <c r="E2270" t="s">
        <v>194</v>
      </c>
      <c r="F2270" t="s">
        <v>3807</v>
      </c>
      <c r="G2270" t="s">
        <v>179</v>
      </c>
      <c r="H2270" t="s">
        <v>135</v>
      </c>
      <c r="I2270" t="s">
        <v>136</v>
      </c>
      <c r="J2270" t="s">
        <v>137</v>
      </c>
      <c r="K2270" t="s">
        <v>138</v>
      </c>
      <c r="L2270" t="s">
        <v>6774</v>
      </c>
      <c r="M2270" t="s">
        <v>6775</v>
      </c>
      <c r="N2270">
        <v>1.3463888879999999</v>
      </c>
      <c r="O2270">
        <v>0</v>
      </c>
      <c r="P2270">
        <v>3</v>
      </c>
      <c r="Q2270">
        <v>0</v>
      </c>
      <c r="R2270">
        <v>0</v>
      </c>
      <c r="S2270">
        <v>0</v>
      </c>
      <c r="T2270">
        <v>1</v>
      </c>
      <c r="U2270">
        <v>0</v>
      </c>
      <c r="V2270">
        <v>0</v>
      </c>
      <c r="W2270">
        <v>0</v>
      </c>
      <c r="X2270">
        <v>3.5170318748188558</v>
      </c>
      <c r="Y2270">
        <v>0</v>
      </c>
      <c r="Z2270">
        <v>0</v>
      </c>
      <c r="AA2270">
        <v>0</v>
      </c>
      <c r="AB2270">
        <v>2.391868382280292</v>
      </c>
      <c r="AC2270">
        <v>0</v>
      </c>
      <c r="AD2270">
        <v>0</v>
      </c>
      <c r="AE2270">
        <v>5.9089002570991482</v>
      </c>
    </row>
    <row r="2271" spans="1:31" x14ac:dyDescent="0.25">
      <c r="A2271">
        <v>2231733</v>
      </c>
      <c r="B2271">
        <v>1</v>
      </c>
      <c r="C2271" t="s">
        <v>81</v>
      </c>
      <c r="D2271" t="s">
        <v>112</v>
      </c>
      <c r="E2271" t="s">
        <v>132</v>
      </c>
      <c r="F2271" t="s">
        <v>6776</v>
      </c>
      <c r="G2271" t="s">
        <v>148</v>
      </c>
      <c r="H2271" t="s">
        <v>135</v>
      </c>
      <c r="I2271" t="s">
        <v>136</v>
      </c>
      <c r="J2271" t="s">
        <v>137</v>
      </c>
      <c r="K2271" t="s">
        <v>138</v>
      </c>
      <c r="L2271" t="s">
        <v>6777</v>
      </c>
      <c r="M2271" t="s">
        <v>6778</v>
      </c>
      <c r="N2271">
        <v>3.480555555</v>
      </c>
      <c r="O2271">
        <v>0</v>
      </c>
      <c r="P2271">
        <v>10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10.281657110458124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10.281657110458124</v>
      </c>
    </row>
    <row r="2272" spans="1:31" x14ac:dyDescent="0.25">
      <c r="A2272">
        <v>2231378</v>
      </c>
      <c r="B2272">
        <v>1</v>
      </c>
      <c r="C2272" t="s">
        <v>80</v>
      </c>
      <c r="D2272" t="s">
        <v>96</v>
      </c>
      <c r="E2272" t="s">
        <v>132</v>
      </c>
      <c r="F2272" t="s">
        <v>6779</v>
      </c>
      <c r="G2272" t="s">
        <v>191</v>
      </c>
      <c r="H2272" t="s">
        <v>135</v>
      </c>
      <c r="I2272" t="s">
        <v>136</v>
      </c>
      <c r="J2272" t="s">
        <v>137</v>
      </c>
      <c r="K2272" t="s">
        <v>138</v>
      </c>
      <c r="L2272" t="s">
        <v>6780</v>
      </c>
      <c r="M2272" t="s">
        <v>6781</v>
      </c>
      <c r="N2272">
        <v>0.79694444399999997</v>
      </c>
      <c r="O2272">
        <v>0</v>
      </c>
      <c r="P2272">
        <v>1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0.28660322514019776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0.28660322514019776</v>
      </c>
    </row>
    <row r="2273" spans="1:31" x14ac:dyDescent="0.25">
      <c r="A2273">
        <v>2231856</v>
      </c>
      <c r="B2273">
        <v>1</v>
      </c>
      <c r="C2273" t="s">
        <v>81</v>
      </c>
      <c r="D2273" t="s">
        <v>118</v>
      </c>
      <c r="E2273" t="s">
        <v>405</v>
      </c>
      <c r="F2273" t="s">
        <v>5122</v>
      </c>
      <c r="G2273" t="s">
        <v>174</v>
      </c>
      <c r="H2273" t="s">
        <v>163</v>
      </c>
      <c r="I2273" t="s">
        <v>136</v>
      </c>
      <c r="J2273" t="s">
        <v>137</v>
      </c>
      <c r="K2273" t="s">
        <v>138</v>
      </c>
      <c r="L2273" t="s">
        <v>6782</v>
      </c>
      <c r="M2273" t="s">
        <v>5123</v>
      </c>
      <c r="N2273">
        <v>0.70361111099999996</v>
      </c>
      <c r="O2273">
        <v>4</v>
      </c>
      <c r="P2273">
        <v>8179</v>
      </c>
      <c r="Q2273">
        <v>184</v>
      </c>
      <c r="R2273">
        <v>1291</v>
      </c>
      <c r="S2273">
        <v>71</v>
      </c>
      <c r="T2273">
        <v>1024</v>
      </c>
      <c r="U2273">
        <v>7</v>
      </c>
      <c r="V2273">
        <v>10</v>
      </c>
      <c r="W2273">
        <v>0.93977482949180458</v>
      </c>
      <c r="X2273">
        <v>691.21106998188384</v>
      </c>
      <c r="Y2273">
        <v>262.30854894135973</v>
      </c>
      <c r="Z2273">
        <v>103.54606603288094</v>
      </c>
      <c r="AA2273">
        <v>169.57133523038675</v>
      </c>
      <c r="AB2273">
        <v>344.93492604836536</v>
      </c>
      <c r="AC2273">
        <v>11.443649552645745</v>
      </c>
      <c r="AD2273">
        <v>9.9293930222509417</v>
      </c>
      <c r="AE2273">
        <v>1593.884763639265</v>
      </c>
    </row>
    <row r="2274" spans="1:31" x14ac:dyDescent="0.25">
      <c r="A2274">
        <v>2231192</v>
      </c>
      <c r="B2274">
        <v>1</v>
      </c>
      <c r="C2274" t="s">
        <v>80</v>
      </c>
      <c r="D2274" t="s">
        <v>96</v>
      </c>
      <c r="E2274" t="s">
        <v>132</v>
      </c>
      <c r="F2274" t="s">
        <v>6783</v>
      </c>
      <c r="G2274" t="s">
        <v>191</v>
      </c>
      <c r="H2274" t="s">
        <v>135</v>
      </c>
      <c r="I2274" t="s">
        <v>136</v>
      </c>
      <c r="J2274" t="s">
        <v>137</v>
      </c>
      <c r="K2274" t="s">
        <v>138</v>
      </c>
      <c r="L2274" t="s">
        <v>6784</v>
      </c>
      <c r="M2274" t="s">
        <v>6785</v>
      </c>
      <c r="N2274">
        <v>2.7813888879999999</v>
      </c>
      <c r="O2274">
        <v>0</v>
      </c>
      <c r="P2274">
        <v>2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0.85995340833962775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0.85995340833962775</v>
      </c>
    </row>
    <row r="2275" spans="1:31" x14ac:dyDescent="0.25">
      <c r="A2275">
        <v>2231209</v>
      </c>
      <c r="B2275">
        <v>1</v>
      </c>
      <c r="C2275" t="s">
        <v>80</v>
      </c>
      <c r="D2275" t="s">
        <v>93</v>
      </c>
      <c r="E2275" t="s">
        <v>194</v>
      </c>
      <c r="F2275" t="s">
        <v>6786</v>
      </c>
      <c r="G2275" t="s">
        <v>179</v>
      </c>
      <c r="H2275" t="s">
        <v>135</v>
      </c>
      <c r="I2275" t="s">
        <v>136</v>
      </c>
      <c r="J2275" t="s">
        <v>137</v>
      </c>
      <c r="K2275" t="s">
        <v>138</v>
      </c>
      <c r="L2275" t="s">
        <v>6787</v>
      </c>
      <c r="M2275" t="s">
        <v>6788</v>
      </c>
      <c r="N2275">
        <v>3.466388888</v>
      </c>
      <c r="O2275">
        <v>0</v>
      </c>
      <c r="P2275">
        <v>6</v>
      </c>
      <c r="Q2275">
        <v>0</v>
      </c>
      <c r="R2275">
        <v>2</v>
      </c>
      <c r="S2275">
        <v>0</v>
      </c>
      <c r="T2275">
        <v>1</v>
      </c>
      <c r="U2275">
        <v>0</v>
      </c>
      <c r="V2275">
        <v>0</v>
      </c>
      <c r="W2275">
        <v>0</v>
      </c>
      <c r="X2275">
        <v>4.2269985032971746</v>
      </c>
      <c r="Y2275">
        <v>0</v>
      </c>
      <c r="Z2275">
        <v>0.29756035447942225</v>
      </c>
      <c r="AA2275">
        <v>0</v>
      </c>
      <c r="AB2275">
        <v>0.21167446688149999</v>
      </c>
      <c r="AC2275">
        <v>0</v>
      </c>
      <c r="AD2275">
        <v>0</v>
      </c>
      <c r="AE2275">
        <v>4.7362333246580972</v>
      </c>
    </row>
    <row r="2276" spans="1:31" x14ac:dyDescent="0.25">
      <c r="A2276">
        <v>2231693</v>
      </c>
      <c r="B2276">
        <v>1</v>
      </c>
      <c r="C2276" t="s">
        <v>80</v>
      </c>
      <c r="D2276" t="s">
        <v>99</v>
      </c>
      <c r="E2276" t="s">
        <v>194</v>
      </c>
      <c r="F2276" t="s">
        <v>6789</v>
      </c>
      <c r="G2276" t="s">
        <v>885</v>
      </c>
      <c r="H2276" t="s">
        <v>135</v>
      </c>
      <c r="I2276" t="s">
        <v>136</v>
      </c>
      <c r="J2276" t="s">
        <v>137</v>
      </c>
      <c r="K2276" t="s">
        <v>138</v>
      </c>
      <c r="L2276" t="s">
        <v>6790</v>
      </c>
      <c r="M2276" t="s">
        <v>6791</v>
      </c>
      <c r="N2276">
        <v>1.561666666</v>
      </c>
      <c r="O2276">
        <v>0</v>
      </c>
      <c r="P2276">
        <v>20</v>
      </c>
      <c r="Q2276">
        <v>0</v>
      </c>
      <c r="R2276">
        <v>1</v>
      </c>
      <c r="S2276">
        <v>0</v>
      </c>
      <c r="T2276">
        <v>12</v>
      </c>
      <c r="U2276">
        <v>0</v>
      </c>
      <c r="V2276">
        <v>0</v>
      </c>
      <c r="W2276">
        <v>0</v>
      </c>
      <c r="X2276">
        <v>9.4831987563466527</v>
      </c>
      <c r="Y2276">
        <v>0</v>
      </c>
      <c r="Z2276">
        <v>0</v>
      </c>
      <c r="AA2276">
        <v>0</v>
      </c>
      <c r="AB2276">
        <v>15.614883518877225</v>
      </c>
      <c r="AC2276">
        <v>0</v>
      </c>
      <c r="AD2276">
        <v>0</v>
      </c>
      <c r="AE2276">
        <v>25.098082275223877</v>
      </c>
    </row>
    <row r="2277" spans="1:31" x14ac:dyDescent="0.25">
      <c r="A2277">
        <v>2231134</v>
      </c>
      <c r="B2277">
        <v>1</v>
      </c>
      <c r="C2277" t="s">
        <v>80</v>
      </c>
      <c r="D2277" t="s">
        <v>100</v>
      </c>
      <c r="E2277" t="s">
        <v>273</v>
      </c>
      <c r="F2277" t="s">
        <v>6768</v>
      </c>
      <c r="G2277" t="s">
        <v>174</v>
      </c>
      <c r="H2277" t="s">
        <v>163</v>
      </c>
      <c r="I2277" t="s">
        <v>261</v>
      </c>
      <c r="J2277" t="s">
        <v>137</v>
      </c>
      <c r="K2277" t="s">
        <v>138</v>
      </c>
      <c r="L2277" t="s">
        <v>6792</v>
      </c>
      <c r="M2277" t="s">
        <v>6793</v>
      </c>
      <c r="N2277">
        <v>2.8055554999999999E-2</v>
      </c>
      <c r="O2277">
        <v>17</v>
      </c>
      <c r="P2277">
        <v>4080</v>
      </c>
      <c r="Q2277">
        <v>4</v>
      </c>
      <c r="R2277">
        <v>102</v>
      </c>
      <c r="S2277">
        <v>16</v>
      </c>
      <c r="T2277">
        <v>278</v>
      </c>
      <c r="U2277">
        <v>4</v>
      </c>
      <c r="V2277">
        <v>1</v>
      </c>
      <c r="W2277">
        <v>5.2417754809446215</v>
      </c>
      <c r="X2277">
        <v>32.292790865244385</v>
      </c>
      <c r="Y2277">
        <v>6.7347793315248886E-2</v>
      </c>
      <c r="Z2277">
        <v>0.55686287099691345</v>
      </c>
      <c r="AA2277">
        <v>2.2194329675179216</v>
      </c>
      <c r="AB2277">
        <v>6.5072726912804866</v>
      </c>
      <c r="AC2277">
        <v>14.236530356175749</v>
      </c>
      <c r="AD2277">
        <v>0</v>
      </c>
      <c r="AE2277">
        <v>61.122013025475333</v>
      </c>
    </row>
    <row r="2278" spans="1:31" x14ac:dyDescent="0.25">
      <c r="A2278">
        <v>2231220</v>
      </c>
      <c r="B2278">
        <v>1</v>
      </c>
      <c r="C2278" t="s">
        <v>80</v>
      </c>
      <c r="D2278" t="s">
        <v>108</v>
      </c>
      <c r="E2278" t="s">
        <v>194</v>
      </c>
      <c r="F2278" t="s">
        <v>6794</v>
      </c>
      <c r="G2278" t="s">
        <v>885</v>
      </c>
      <c r="H2278" t="s">
        <v>135</v>
      </c>
      <c r="I2278" t="s">
        <v>136</v>
      </c>
      <c r="J2278" t="s">
        <v>137</v>
      </c>
      <c r="K2278" t="s">
        <v>138</v>
      </c>
      <c r="L2278" t="s">
        <v>6795</v>
      </c>
      <c r="M2278" t="s">
        <v>6796</v>
      </c>
      <c r="N2278">
        <v>0.94499999999999995</v>
      </c>
      <c r="O2278">
        <v>0</v>
      </c>
      <c r="P2278">
        <v>15</v>
      </c>
      <c r="Q2278">
        <v>0</v>
      </c>
      <c r="R2278">
        <v>1</v>
      </c>
      <c r="S2278">
        <v>0</v>
      </c>
      <c r="T2278">
        <v>1</v>
      </c>
      <c r="U2278">
        <v>0</v>
      </c>
      <c r="V2278">
        <v>0</v>
      </c>
      <c r="W2278">
        <v>0</v>
      </c>
      <c r="X2278">
        <v>2.0900529964568797</v>
      </c>
      <c r="Y2278">
        <v>0</v>
      </c>
      <c r="Z2278">
        <v>5.0597232493826666E-2</v>
      </c>
      <c r="AA2278">
        <v>0</v>
      </c>
      <c r="AB2278">
        <v>0.21635745453849337</v>
      </c>
      <c r="AC2278">
        <v>0</v>
      </c>
      <c r="AD2278">
        <v>0</v>
      </c>
      <c r="AE2278">
        <v>2.3570076834891998</v>
      </c>
    </row>
    <row r="2279" spans="1:31" x14ac:dyDescent="0.25">
      <c r="A2279">
        <v>2231761</v>
      </c>
      <c r="B2279">
        <v>1</v>
      </c>
      <c r="C2279" t="s">
        <v>80</v>
      </c>
      <c r="D2279" t="s">
        <v>84</v>
      </c>
      <c r="E2279" t="s">
        <v>132</v>
      </c>
      <c r="F2279" t="s">
        <v>6797</v>
      </c>
      <c r="G2279" t="s">
        <v>191</v>
      </c>
      <c r="H2279" t="s">
        <v>135</v>
      </c>
      <c r="I2279" t="s">
        <v>136</v>
      </c>
      <c r="J2279" t="s">
        <v>137</v>
      </c>
      <c r="K2279" t="s">
        <v>138</v>
      </c>
      <c r="L2279" t="s">
        <v>6798</v>
      </c>
      <c r="M2279" t="s">
        <v>6799</v>
      </c>
      <c r="N2279">
        <v>1.909166666</v>
      </c>
      <c r="O2279">
        <v>0</v>
      </c>
      <c r="P2279">
        <v>4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1.5219569416096967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1.5219569416096967</v>
      </c>
    </row>
    <row r="2280" spans="1:31" x14ac:dyDescent="0.25">
      <c r="A2280">
        <v>2231718</v>
      </c>
      <c r="B2280">
        <v>1</v>
      </c>
      <c r="C2280" t="s">
        <v>80</v>
      </c>
      <c r="D2280" t="s">
        <v>96</v>
      </c>
      <c r="E2280" t="s">
        <v>273</v>
      </c>
      <c r="F2280" t="s">
        <v>6800</v>
      </c>
      <c r="G2280" t="s">
        <v>319</v>
      </c>
      <c r="H2280" t="s">
        <v>163</v>
      </c>
      <c r="I2280" t="s">
        <v>136</v>
      </c>
      <c r="J2280" t="s">
        <v>137</v>
      </c>
      <c r="K2280" t="s">
        <v>138</v>
      </c>
      <c r="L2280" t="s">
        <v>6801</v>
      </c>
      <c r="M2280" t="s">
        <v>6802</v>
      </c>
      <c r="N2280">
        <v>0.316111111</v>
      </c>
      <c r="O2280">
        <v>1</v>
      </c>
      <c r="P2280">
        <v>962</v>
      </c>
      <c r="Q2280">
        <v>0</v>
      </c>
      <c r="R2280">
        <v>0</v>
      </c>
      <c r="S2280">
        <v>9</v>
      </c>
      <c r="T2280">
        <v>29</v>
      </c>
      <c r="U2280">
        <v>0</v>
      </c>
      <c r="V2280">
        <v>1</v>
      </c>
      <c r="W2280">
        <v>3.5077752125415689</v>
      </c>
      <c r="X2280">
        <v>99.875120321565632</v>
      </c>
      <c r="Y2280">
        <v>0</v>
      </c>
      <c r="Z2280">
        <v>0</v>
      </c>
      <c r="AA2280">
        <v>31.189493128780121</v>
      </c>
      <c r="AB2280">
        <v>16.957201948098817</v>
      </c>
      <c r="AC2280">
        <v>0</v>
      </c>
      <c r="AD2280">
        <v>2.1921360474844442E-3</v>
      </c>
      <c r="AE2280">
        <v>151.53178274703365</v>
      </c>
    </row>
    <row r="2281" spans="1:31" x14ac:dyDescent="0.25">
      <c r="A2281">
        <v>2231569</v>
      </c>
      <c r="B2281">
        <v>1</v>
      </c>
      <c r="C2281" t="s">
        <v>80</v>
      </c>
      <c r="D2281" t="s">
        <v>110</v>
      </c>
      <c r="E2281" t="s">
        <v>194</v>
      </c>
      <c r="F2281" t="s">
        <v>352</v>
      </c>
      <c r="G2281" t="s">
        <v>179</v>
      </c>
      <c r="H2281" t="s">
        <v>135</v>
      </c>
      <c r="I2281" t="s">
        <v>136</v>
      </c>
      <c r="J2281" t="s">
        <v>137</v>
      </c>
      <c r="K2281" t="s">
        <v>138</v>
      </c>
      <c r="L2281" t="s">
        <v>6803</v>
      </c>
      <c r="M2281" t="s">
        <v>6804</v>
      </c>
      <c r="N2281">
        <v>5.1077777769999999</v>
      </c>
      <c r="O2281">
        <v>0</v>
      </c>
      <c r="P2281">
        <v>68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130.63057863487498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130.63057863487498</v>
      </c>
    </row>
    <row r="2282" spans="1:31" x14ac:dyDescent="0.25">
      <c r="A2282">
        <v>2231426</v>
      </c>
      <c r="B2282">
        <v>1</v>
      </c>
      <c r="C2282" t="s">
        <v>80</v>
      </c>
      <c r="D2282" t="s">
        <v>87</v>
      </c>
      <c r="E2282" t="s">
        <v>194</v>
      </c>
      <c r="F2282" t="s">
        <v>5434</v>
      </c>
      <c r="G2282" t="s">
        <v>179</v>
      </c>
      <c r="H2282" t="s">
        <v>135</v>
      </c>
      <c r="I2282" t="s">
        <v>136</v>
      </c>
      <c r="J2282" t="s">
        <v>137</v>
      </c>
      <c r="K2282" t="s">
        <v>138</v>
      </c>
      <c r="L2282" t="s">
        <v>6805</v>
      </c>
      <c r="M2282" t="s">
        <v>6806</v>
      </c>
      <c r="N2282">
        <v>2.0011111110000002</v>
      </c>
      <c r="O2282">
        <v>0</v>
      </c>
      <c r="P2282">
        <v>38</v>
      </c>
      <c r="Q2282">
        <v>0</v>
      </c>
      <c r="R2282">
        <v>0</v>
      </c>
      <c r="S2282">
        <v>0</v>
      </c>
      <c r="T2282">
        <v>1</v>
      </c>
      <c r="U2282">
        <v>0</v>
      </c>
      <c r="V2282">
        <v>0</v>
      </c>
      <c r="W2282">
        <v>0</v>
      </c>
      <c r="X2282">
        <v>27.542906295078026</v>
      </c>
      <c r="Y2282">
        <v>0</v>
      </c>
      <c r="Z2282">
        <v>0</v>
      </c>
      <c r="AA2282">
        <v>0</v>
      </c>
      <c r="AB2282">
        <v>2.449065770666667E-3</v>
      </c>
      <c r="AC2282">
        <v>0</v>
      </c>
      <c r="AD2282">
        <v>0</v>
      </c>
      <c r="AE2282">
        <v>27.545355360848692</v>
      </c>
    </row>
    <row r="2283" spans="1:31" x14ac:dyDescent="0.25">
      <c r="A2283">
        <v>2231758</v>
      </c>
      <c r="B2283">
        <v>1</v>
      </c>
      <c r="C2283" t="s">
        <v>80</v>
      </c>
      <c r="D2283" t="s">
        <v>84</v>
      </c>
      <c r="E2283" t="s">
        <v>132</v>
      </c>
      <c r="F2283" t="s">
        <v>6807</v>
      </c>
      <c r="G2283" t="s">
        <v>170</v>
      </c>
      <c r="H2283" t="s">
        <v>135</v>
      </c>
      <c r="I2283" t="s">
        <v>136</v>
      </c>
      <c r="J2283" t="s">
        <v>137</v>
      </c>
      <c r="K2283" t="s">
        <v>138</v>
      </c>
      <c r="L2283" t="s">
        <v>6808</v>
      </c>
      <c r="M2283" t="s">
        <v>6809</v>
      </c>
      <c r="N2283">
        <v>5.1033333330000001</v>
      </c>
      <c r="O2283">
        <v>0</v>
      </c>
      <c r="P2283">
        <v>11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12.0614257478775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12.0614257478775</v>
      </c>
    </row>
    <row r="2284" spans="1:31" x14ac:dyDescent="0.25">
      <c r="A2284">
        <v>2231735</v>
      </c>
      <c r="B2284">
        <v>1</v>
      </c>
      <c r="C2284" t="s">
        <v>81</v>
      </c>
      <c r="D2284" t="s">
        <v>113</v>
      </c>
      <c r="E2284" t="s">
        <v>194</v>
      </c>
      <c r="F2284" t="s">
        <v>4677</v>
      </c>
      <c r="G2284" t="s">
        <v>1257</v>
      </c>
      <c r="H2284" t="s">
        <v>135</v>
      </c>
      <c r="I2284" t="s">
        <v>136</v>
      </c>
      <c r="J2284" t="s">
        <v>137</v>
      </c>
      <c r="K2284" t="s">
        <v>138</v>
      </c>
      <c r="L2284" t="s">
        <v>6810</v>
      </c>
      <c r="M2284" t="s">
        <v>6811</v>
      </c>
      <c r="N2284">
        <v>2.531111111</v>
      </c>
      <c r="O2284">
        <v>0</v>
      </c>
      <c r="P2284">
        <v>62</v>
      </c>
      <c r="Q2284">
        <v>0</v>
      </c>
      <c r="R2284">
        <v>0</v>
      </c>
      <c r="S2284">
        <v>0</v>
      </c>
      <c r="T2284">
        <v>2</v>
      </c>
      <c r="U2284">
        <v>0</v>
      </c>
      <c r="V2284">
        <v>0</v>
      </c>
      <c r="W2284">
        <v>0</v>
      </c>
      <c r="X2284">
        <v>40.21482905778565</v>
      </c>
      <c r="Y2284">
        <v>0</v>
      </c>
      <c r="Z2284">
        <v>0</v>
      </c>
      <c r="AA2284">
        <v>0</v>
      </c>
      <c r="AB2284">
        <v>0.44267774977511554</v>
      </c>
      <c r="AC2284">
        <v>0</v>
      </c>
      <c r="AD2284">
        <v>0</v>
      </c>
      <c r="AE2284">
        <v>40.657506807560765</v>
      </c>
    </row>
    <row r="2285" spans="1:31" x14ac:dyDescent="0.25">
      <c r="A2285">
        <v>2231234</v>
      </c>
      <c r="B2285">
        <v>1</v>
      </c>
      <c r="C2285" t="s">
        <v>80</v>
      </c>
      <c r="D2285" t="s">
        <v>102</v>
      </c>
      <c r="E2285" t="s">
        <v>132</v>
      </c>
      <c r="F2285" t="s">
        <v>6812</v>
      </c>
      <c r="G2285" t="s">
        <v>191</v>
      </c>
      <c r="H2285" t="s">
        <v>135</v>
      </c>
      <c r="I2285" t="s">
        <v>136</v>
      </c>
      <c r="J2285" t="s">
        <v>137</v>
      </c>
      <c r="K2285" t="s">
        <v>138</v>
      </c>
      <c r="L2285" t="s">
        <v>6813</v>
      </c>
      <c r="M2285" t="s">
        <v>6814</v>
      </c>
      <c r="N2285">
        <v>3.45</v>
      </c>
      <c r="O2285">
        <v>0</v>
      </c>
      <c r="P2285">
        <v>2</v>
      </c>
      <c r="Q2285">
        <v>0</v>
      </c>
      <c r="R2285">
        <v>0</v>
      </c>
      <c r="S2285">
        <v>0</v>
      </c>
      <c r="T2285">
        <v>1</v>
      </c>
      <c r="U2285">
        <v>0</v>
      </c>
      <c r="V2285">
        <v>0</v>
      </c>
      <c r="W2285">
        <v>0</v>
      </c>
      <c r="X2285">
        <v>4.1805652505052802</v>
      </c>
      <c r="Y2285">
        <v>0</v>
      </c>
      <c r="Z2285">
        <v>0</v>
      </c>
      <c r="AA2285">
        <v>0</v>
      </c>
      <c r="AB2285">
        <v>29.20582352856356</v>
      </c>
      <c r="AC2285">
        <v>0</v>
      </c>
      <c r="AD2285">
        <v>0</v>
      </c>
      <c r="AE2285">
        <v>33.386388779068838</v>
      </c>
    </row>
    <row r="2286" spans="1:31" x14ac:dyDescent="0.25">
      <c r="A2286">
        <v>2231240</v>
      </c>
      <c r="B2286">
        <v>1</v>
      </c>
      <c r="C2286" t="s">
        <v>80</v>
      </c>
      <c r="D2286" t="s">
        <v>99</v>
      </c>
      <c r="E2286" t="s">
        <v>194</v>
      </c>
      <c r="F2286" t="s">
        <v>6789</v>
      </c>
      <c r="G2286" t="s">
        <v>179</v>
      </c>
      <c r="H2286" t="s">
        <v>135</v>
      </c>
      <c r="I2286" t="s">
        <v>136</v>
      </c>
      <c r="J2286" t="s">
        <v>137</v>
      </c>
      <c r="K2286" t="s">
        <v>138</v>
      </c>
      <c r="L2286" t="s">
        <v>6815</v>
      </c>
      <c r="M2286" t="s">
        <v>6816</v>
      </c>
      <c r="N2286">
        <v>6.0447222219999999</v>
      </c>
      <c r="O2286">
        <v>0</v>
      </c>
      <c r="P2286">
        <v>20</v>
      </c>
      <c r="Q2286">
        <v>0</v>
      </c>
      <c r="R2286">
        <v>1</v>
      </c>
      <c r="S2286">
        <v>0</v>
      </c>
      <c r="T2286">
        <v>12</v>
      </c>
      <c r="U2286">
        <v>0</v>
      </c>
      <c r="V2286">
        <v>0</v>
      </c>
      <c r="W2286">
        <v>0</v>
      </c>
      <c r="X2286">
        <v>32.310705057712816</v>
      </c>
      <c r="Y2286">
        <v>0</v>
      </c>
      <c r="Z2286">
        <v>0</v>
      </c>
      <c r="AA2286">
        <v>0</v>
      </c>
      <c r="AB2286">
        <v>86.874015754053005</v>
      </c>
      <c r="AC2286">
        <v>0</v>
      </c>
      <c r="AD2286">
        <v>0</v>
      </c>
      <c r="AE2286">
        <v>119.18472081176583</v>
      </c>
    </row>
    <row r="2287" spans="1:31" x14ac:dyDescent="0.25">
      <c r="A2287">
        <v>2231443</v>
      </c>
      <c r="B2287">
        <v>1</v>
      </c>
      <c r="C2287" t="s">
        <v>80</v>
      </c>
      <c r="D2287" t="s">
        <v>82</v>
      </c>
      <c r="E2287" t="s">
        <v>132</v>
      </c>
      <c r="F2287" t="s">
        <v>6817</v>
      </c>
      <c r="G2287" t="s">
        <v>134</v>
      </c>
      <c r="H2287" t="s">
        <v>135</v>
      </c>
      <c r="I2287" t="s">
        <v>136</v>
      </c>
      <c r="J2287" t="s">
        <v>137</v>
      </c>
      <c r="K2287" t="s">
        <v>138</v>
      </c>
      <c r="L2287" t="s">
        <v>6818</v>
      </c>
      <c r="M2287" t="s">
        <v>6819</v>
      </c>
      <c r="N2287">
        <v>3.5641666660000002</v>
      </c>
      <c r="O2287">
        <v>0</v>
      </c>
      <c r="P2287">
        <v>7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5.5604310533823567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5.5604310533823567</v>
      </c>
    </row>
    <row r="2288" spans="1:31" x14ac:dyDescent="0.25">
      <c r="A2288">
        <v>2231111</v>
      </c>
      <c r="B2288">
        <v>1</v>
      </c>
      <c r="C2288" t="s">
        <v>80</v>
      </c>
      <c r="D2288" t="s">
        <v>97</v>
      </c>
      <c r="E2288" t="s">
        <v>182</v>
      </c>
      <c r="F2288" t="s">
        <v>6820</v>
      </c>
      <c r="G2288" t="s">
        <v>319</v>
      </c>
      <c r="H2288" t="s">
        <v>163</v>
      </c>
      <c r="I2288" t="s">
        <v>136</v>
      </c>
      <c r="J2288" t="s">
        <v>137</v>
      </c>
      <c r="K2288" t="s">
        <v>138</v>
      </c>
      <c r="L2288" t="s">
        <v>6821</v>
      </c>
      <c r="M2288" t="s">
        <v>6822</v>
      </c>
      <c r="N2288">
        <v>1.3691666659999999</v>
      </c>
      <c r="O2288">
        <v>0</v>
      </c>
      <c r="P2288">
        <v>17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20.02220951238785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20.02220951238785</v>
      </c>
    </row>
    <row r="2289" spans="1:31" x14ac:dyDescent="0.25">
      <c r="A2289">
        <v>2231635</v>
      </c>
      <c r="B2289">
        <v>1</v>
      </c>
      <c r="C2289" t="s">
        <v>80</v>
      </c>
      <c r="D2289" t="s">
        <v>95</v>
      </c>
      <c r="E2289" t="s">
        <v>132</v>
      </c>
      <c r="F2289" t="s">
        <v>6823</v>
      </c>
      <c r="G2289" t="s">
        <v>148</v>
      </c>
      <c r="H2289" t="s">
        <v>135</v>
      </c>
      <c r="I2289" t="s">
        <v>136</v>
      </c>
      <c r="J2289" t="s">
        <v>137</v>
      </c>
      <c r="K2289" t="s">
        <v>138</v>
      </c>
      <c r="L2289" t="s">
        <v>6824</v>
      </c>
      <c r="M2289" t="s">
        <v>6825</v>
      </c>
      <c r="N2289">
        <v>6.1483333330000001</v>
      </c>
      <c r="O2289">
        <v>0</v>
      </c>
      <c r="P2289">
        <v>5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6.52655428460639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6.52655428460639</v>
      </c>
    </row>
    <row r="2290" spans="1:31" x14ac:dyDescent="0.25">
      <c r="A2290">
        <v>2231549</v>
      </c>
      <c r="B2290">
        <v>1</v>
      </c>
      <c r="C2290" t="s">
        <v>81</v>
      </c>
      <c r="D2290" t="s">
        <v>118</v>
      </c>
      <c r="E2290" t="s">
        <v>132</v>
      </c>
      <c r="F2290" t="s">
        <v>6826</v>
      </c>
      <c r="G2290" t="s">
        <v>148</v>
      </c>
      <c r="H2290" t="s">
        <v>135</v>
      </c>
      <c r="I2290" t="s">
        <v>136</v>
      </c>
      <c r="J2290" t="s">
        <v>137</v>
      </c>
      <c r="K2290" t="s">
        <v>138</v>
      </c>
      <c r="L2290" t="s">
        <v>6827</v>
      </c>
      <c r="M2290" t="s">
        <v>6828</v>
      </c>
      <c r="N2290">
        <v>1.282777777</v>
      </c>
      <c r="O2290">
        <v>0</v>
      </c>
      <c r="P2290">
        <v>1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0.18911633315203999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0.18911633315203999</v>
      </c>
    </row>
    <row r="2291" spans="1:31" x14ac:dyDescent="0.25">
      <c r="A2291">
        <v>2231194</v>
      </c>
      <c r="B2291">
        <v>1</v>
      </c>
      <c r="C2291" t="s">
        <v>81</v>
      </c>
      <c r="D2291" t="s">
        <v>113</v>
      </c>
      <c r="E2291" t="s">
        <v>194</v>
      </c>
      <c r="F2291" t="s">
        <v>6829</v>
      </c>
      <c r="G2291" t="s">
        <v>179</v>
      </c>
      <c r="H2291" t="s">
        <v>135</v>
      </c>
      <c r="I2291" t="s">
        <v>136</v>
      </c>
      <c r="J2291" t="s">
        <v>137</v>
      </c>
      <c r="K2291" t="s">
        <v>138</v>
      </c>
      <c r="L2291" t="s">
        <v>6830</v>
      </c>
      <c r="M2291" t="s">
        <v>6831</v>
      </c>
      <c r="N2291">
        <v>1.9913888879999999</v>
      </c>
      <c r="O2291">
        <v>0</v>
      </c>
      <c r="P2291">
        <v>3</v>
      </c>
      <c r="Q2291">
        <v>0</v>
      </c>
      <c r="R2291">
        <v>1</v>
      </c>
      <c r="S2291">
        <v>0</v>
      </c>
      <c r="T2291">
        <v>1</v>
      </c>
      <c r="U2291">
        <v>0</v>
      </c>
      <c r="V2291">
        <v>0</v>
      </c>
      <c r="W2291">
        <v>0</v>
      </c>
      <c r="X2291">
        <v>0.20992065207361107</v>
      </c>
      <c r="Y2291">
        <v>0</v>
      </c>
      <c r="Z2291">
        <v>0.34361924205378003</v>
      </c>
      <c r="AA2291">
        <v>0</v>
      </c>
      <c r="AB2291">
        <v>0.42578920982975998</v>
      </c>
      <c r="AC2291">
        <v>0</v>
      </c>
      <c r="AD2291">
        <v>0</v>
      </c>
      <c r="AE2291">
        <v>0.97932910395715111</v>
      </c>
    </row>
    <row r="2292" spans="1:31" x14ac:dyDescent="0.25">
      <c r="A2292">
        <v>2230948</v>
      </c>
      <c r="B2292">
        <v>1</v>
      </c>
      <c r="C2292" t="s">
        <v>81</v>
      </c>
      <c r="D2292" t="s">
        <v>119</v>
      </c>
      <c r="E2292" t="s">
        <v>182</v>
      </c>
      <c r="F2292" t="s">
        <v>6832</v>
      </c>
      <c r="G2292" t="s">
        <v>1027</v>
      </c>
      <c r="H2292" t="s">
        <v>163</v>
      </c>
      <c r="I2292" t="s">
        <v>136</v>
      </c>
      <c r="J2292" t="s">
        <v>137</v>
      </c>
      <c r="K2292" t="s">
        <v>138</v>
      </c>
      <c r="L2292" t="s">
        <v>6833</v>
      </c>
      <c r="M2292" t="s">
        <v>4793</v>
      </c>
      <c r="N2292">
        <v>3.2294444439999999</v>
      </c>
      <c r="O2292">
        <v>0</v>
      </c>
      <c r="P2292">
        <v>224</v>
      </c>
      <c r="Q2292">
        <v>25</v>
      </c>
      <c r="R2292">
        <v>12</v>
      </c>
      <c r="S2292">
        <v>1</v>
      </c>
      <c r="T2292">
        <v>11</v>
      </c>
      <c r="U2292">
        <v>0</v>
      </c>
      <c r="V2292">
        <v>0</v>
      </c>
      <c r="W2292">
        <v>0</v>
      </c>
      <c r="X2292">
        <v>118.31026307616644</v>
      </c>
      <c r="Y2292">
        <v>60.574050630311724</v>
      </c>
      <c r="Z2292">
        <v>6.8040294266849033</v>
      </c>
      <c r="AA2292">
        <v>0</v>
      </c>
      <c r="AB2292">
        <v>8.3220133131698208</v>
      </c>
      <c r="AC2292">
        <v>0</v>
      </c>
      <c r="AD2292">
        <v>0</v>
      </c>
      <c r="AE2292">
        <v>194.01035644633291</v>
      </c>
    </row>
    <row r="2293" spans="1:31" x14ac:dyDescent="0.25">
      <c r="A2293">
        <v>2231157</v>
      </c>
      <c r="B2293">
        <v>1</v>
      </c>
      <c r="C2293" t="s">
        <v>80</v>
      </c>
      <c r="D2293" t="s">
        <v>84</v>
      </c>
      <c r="E2293" t="s">
        <v>141</v>
      </c>
      <c r="F2293" t="s">
        <v>6834</v>
      </c>
      <c r="G2293" t="s">
        <v>589</v>
      </c>
      <c r="H2293" t="s">
        <v>135</v>
      </c>
      <c r="I2293" t="s">
        <v>136</v>
      </c>
      <c r="J2293" t="s">
        <v>137</v>
      </c>
      <c r="K2293" t="s">
        <v>138</v>
      </c>
      <c r="L2293" t="s">
        <v>6835</v>
      </c>
      <c r="M2293" t="s">
        <v>6836</v>
      </c>
      <c r="N2293">
        <v>3.179166666</v>
      </c>
      <c r="O2293">
        <v>0</v>
      </c>
      <c r="P2293">
        <v>203</v>
      </c>
      <c r="Q2293">
        <v>0</v>
      </c>
      <c r="R2293">
        <v>0</v>
      </c>
      <c r="S2293">
        <v>0</v>
      </c>
      <c r="T2293">
        <v>7</v>
      </c>
      <c r="U2293">
        <v>0</v>
      </c>
      <c r="V2293">
        <v>0</v>
      </c>
      <c r="W2293">
        <v>0</v>
      </c>
      <c r="X2293">
        <v>278.1805999666912</v>
      </c>
      <c r="Y2293">
        <v>0</v>
      </c>
      <c r="Z2293">
        <v>0</v>
      </c>
      <c r="AA2293">
        <v>0</v>
      </c>
      <c r="AB2293">
        <v>18.612144957059673</v>
      </c>
      <c r="AC2293">
        <v>0</v>
      </c>
      <c r="AD2293">
        <v>0</v>
      </c>
      <c r="AE2293">
        <v>296.79274492375089</v>
      </c>
    </row>
    <row r="2294" spans="1:31" x14ac:dyDescent="0.25">
      <c r="A2294">
        <v>2231589</v>
      </c>
      <c r="B2294">
        <v>1</v>
      </c>
      <c r="C2294" t="s">
        <v>80</v>
      </c>
      <c r="D2294" t="s">
        <v>84</v>
      </c>
      <c r="E2294" t="s">
        <v>194</v>
      </c>
      <c r="F2294" t="s">
        <v>6837</v>
      </c>
      <c r="G2294" t="s">
        <v>179</v>
      </c>
      <c r="H2294" t="s">
        <v>135</v>
      </c>
      <c r="I2294" t="s">
        <v>136</v>
      </c>
      <c r="J2294" t="s">
        <v>137</v>
      </c>
      <c r="K2294" t="s">
        <v>138</v>
      </c>
      <c r="L2294" t="s">
        <v>6838</v>
      </c>
      <c r="M2294" t="s">
        <v>6839</v>
      </c>
      <c r="N2294">
        <v>1.3747222219999999</v>
      </c>
      <c r="O2294">
        <v>0</v>
      </c>
      <c r="P2294">
        <v>311</v>
      </c>
      <c r="Q2294">
        <v>0</v>
      </c>
      <c r="R2294">
        <v>0</v>
      </c>
      <c r="S2294">
        <v>0</v>
      </c>
      <c r="T2294">
        <v>4</v>
      </c>
      <c r="U2294">
        <v>0</v>
      </c>
      <c r="V2294">
        <v>0</v>
      </c>
      <c r="W2294">
        <v>0</v>
      </c>
      <c r="X2294">
        <v>119.5191613367316</v>
      </c>
      <c r="Y2294">
        <v>0</v>
      </c>
      <c r="Z2294">
        <v>0</v>
      </c>
      <c r="AA2294">
        <v>0</v>
      </c>
      <c r="AB2294">
        <v>2.3331432170534403</v>
      </c>
      <c r="AC2294">
        <v>0</v>
      </c>
      <c r="AD2294">
        <v>0</v>
      </c>
      <c r="AE2294">
        <v>121.85230455378505</v>
      </c>
    </row>
    <row r="2295" spans="1:31" x14ac:dyDescent="0.25">
      <c r="A2295">
        <v>2231509</v>
      </c>
      <c r="B2295">
        <v>1</v>
      </c>
      <c r="C2295" t="s">
        <v>80</v>
      </c>
      <c r="D2295" t="s">
        <v>82</v>
      </c>
      <c r="E2295" t="s">
        <v>194</v>
      </c>
      <c r="F2295" t="s">
        <v>6840</v>
      </c>
      <c r="G2295" t="s">
        <v>390</v>
      </c>
      <c r="H2295" t="s">
        <v>135</v>
      </c>
      <c r="I2295" t="s">
        <v>136</v>
      </c>
      <c r="J2295" t="s">
        <v>137</v>
      </c>
      <c r="K2295" t="s">
        <v>138</v>
      </c>
      <c r="L2295" t="s">
        <v>6841</v>
      </c>
      <c r="M2295" t="s">
        <v>6842</v>
      </c>
      <c r="N2295">
        <v>2.7547222219999998</v>
      </c>
      <c r="O2295">
        <v>0</v>
      </c>
      <c r="P2295">
        <v>208</v>
      </c>
      <c r="Q2295">
        <v>0</v>
      </c>
      <c r="R2295">
        <v>0</v>
      </c>
      <c r="S2295">
        <v>0</v>
      </c>
      <c r="T2295">
        <v>47</v>
      </c>
      <c r="U2295">
        <v>0</v>
      </c>
      <c r="V2295">
        <v>1</v>
      </c>
      <c r="W2295">
        <v>0</v>
      </c>
      <c r="X2295">
        <v>181.68017802944087</v>
      </c>
      <c r="Y2295">
        <v>0</v>
      </c>
      <c r="Z2295">
        <v>0</v>
      </c>
      <c r="AA2295">
        <v>0</v>
      </c>
      <c r="AB2295">
        <v>56.262210535212951</v>
      </c>
      <c r="AC2295">
        <v>0</v>
      </c>
      <c r="AD2295">
        <v>412.18777426306474</v>
      </c>
      <c r="AE2295">
        <v>650.13016282771855</v>
      </c>
    </row>
    <row r="2296" spans="1:31" x14ac:dyDescent="0.25">
      <c r="A2296">
        <v>2231343</v>
      </c>
      <c r="B2296">
        <v>1</v>
      </c>
      <c r="C2296" t="s">
        <v>80</v>
      </c>
      <c r="D2296" t="s">
        <v>99</v>
      </c>
      <c r="E2296" t="s">
        <v>177</v>
      </c>
      <c r="F2296" t="s">
        <v>6843</v>
      </c>
      <c r="G2296" t="s">
        <v>179</v>
      </c>
      <c r="H2296" t="s">
        <v>135</v>
      </c>
      <c r="I2296" t="s">
        <v>136</v>
      </c>
      <c r="J2296" t="s">
        <v>137</v>
      </c>
      <c r="K2296" t="s">
        <v>138</v>
      </c>
      <c r="L2296" t="s">
        <v>6844</v>
      </c>
      <c r="M2296" t="s">
        <v>6845</v>
      </c>
      <c r="N2296">
        <v>5.6808333329999998</v>
      </c>
      <c r="O2296">
        <v>0</v>
      </c>
      <c r="P2296">
        <v>14</v>
      </c>
      <c r="Q2296">
        <v>0</v>
      </c>
      <c r="R2296">
        <v>0</v>
      </c>
      <c r="S2296">
        <v>0</v>
      </c>
      <c r="T2296">
        <v>1</v>
      </c>
      <c r="U2296">
        <v>0</v>
      </c>
      <c r="V2296">
        <v>0</v>
      </c>
      <c r="W2296">
        <v>0</v>
      </c>
      <c r="X2296">
        <v>14.322702111608084</v>
      </c>
      <c r="Y2296">
        <v>0</v>
      </c>
      <c r="Z2296">
        <v>0</v>
      </c>
      <c r="AA2296">
        <v>0</v>
      </c>
      <c r="AB2296">
        <v>9.2571193978540549</v>
      </c>
      <c r="AC2296">
        <v>0</v>
      </c>
      <c r="AD2296">
        <v>0</v>
      </c>
      <c r="AE2296">
        <v>23.579821509462139</v>
      </c>
    </row>
    <row r="2297" spans="1:31" x14ac:dyDescent="0.25">
      <c r="A2297">
        <v>2230845</v>
      </c>
      <c r="B2297">
        <v>1</v>
      </c>
      <c r="C2297" t="s">
        <v>80</v>
      </c>
      <c r="D2297" t="s">
        <v>82</v>
      </c>
      <c r="E2297" t="s">
        <v>194</v>
      </c>
      <c r="F2297" t="s">
        <v>6846</v>
      </c>
      <c r="G2297" t="s">
        <v>179</v>
      </c>
      <c r="H2297" t="s">
        <v>135</v>
      </c>
      <c r="I2297" t="s">
        <v>136</v>
      </c>
      <c r="J2297" t="s">
        <v>137</v>
      </c>
      <c r="K2297" t="s">
        <v>138</v>
      </c>
      <c r="L2297" t="s">
        <v>6847</v>
      </c>
      <c r="M2297" t="s">
        <v>6848</v>
      </c>
      <c r="N2297">
        <v>2.2044444439999999</v>
      </c>
      <c r="O2297">
        <v>0</v>
      </c>
      <c r="P2297">
        <v>21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19.067627387668857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19.067627387668857</v>
      </c>
    </row>
    <row r="2298" spans="1:31" x14ac:dyDescent="0.25">
      <c r="A2298">
        <v>2231486</v>
      </c>
      <c r="B2298">
        <v>1</v>
      </c>
      <c r="C2298" t="s">
        <v>80</v>
      </c>
      <c r="D2298" t="s">
        <v>110</v>
      </c>
      <c r="E2298" t="s">
        <v>132</v>
      </c>
      <c r="F2298" t="s">
        <v>6849</v>
      </c>
      <c r="G2298" t="s">
        <v>170</v>
      </c>
      <c r="H2298" t="s">
        <v>135</v>
      </c>
      <c r="I2298" t="s">
        <v>136</v>
      </c>
      <c r="J2298" t="s">
        <v>137</v>
      </c>
      <c r="K2298" t="s">
        <v>138</v>
      </c>
      <c r="L2298" t="s">
        <v>6850</v>
      </c>
      <c r="M2298" t="s">
        <v>6851</v>
      </c>
      <c r="N2298">
        <v>1.4286111109999999</v>
      </c>
      <c r="O2298">
        <v>0</v>
      </c>
      <c r="P2298">
        <v>0</v>
      </c>
      <c r="Q2298">
        <v>0</v>
      </c>
      <c r="R2298">
        <v>0</v>
      </c>
      <c r="S2298">
        <v>0</v>
      </c>
      <c r="T2298">
        <v>1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2.3105105086209861</v>
      </c>
      <c r="AC2298">
        <v>0</v>
      </c>
      <c r="AD2298">
        <v>0</v>
      </c>
      <c r="AE2298">
        <v>2.3105105086209861</v>
      </c>
    </row>
    <row r="2299" spans="1:31" x14ac:dyDescent="0.25">
      <c r="A2299">
        <v>2231317</v>
      </c>
      <c r="B2299">
        <v>1</v>
      </c>
      <c r="C2299" t="s">
        <v>81</v>
      </c>
      <c r="D2299" t="s">
        <v>116</v>
      </c>
      <c r="E2299" t="s">
        <v>182</v>
      </c>
      <c r="F2299" t="s">
        <v>4503</v>
      </c>
      <c r="G2299" t="s">
        <v>319</v>
      </c>
      <c r="H2299" t="s">
        <v>163</v>
      </c>
      <c r="I2299" t="s">
        <v>136</v>
      </c>
      <c r="J2299" t="s">
        <v>137</v>
      </c>
      <c r="K2299" t="s">
        <v>138</v>
      </c>
      <c r="L2299" t="s">
        <v>6852</v>
      </c>
      <c r="M2299" t="s">
        <v>6853</v>
      </c>
      <c r="N2299">
        <v>0.92583333300000004</v>
      </c>
      <c r="O2299">
        <v>0</v>
      </c>
      <c r="P2299">
        <v>70</v>
      </c>
      <c r="Q2299">
        <v>0</v>
      </c>
      <c r="R2299">
        <v>1</v>
      </c>
      <c r="S2299">
        <v>0</v>
      </c>
      <c r="T2299">
        <v>5</v>
      </c>
      <c r="U2299">
        <v>0</v>
      </c>
      <c r="V2299">
        <v>0</v>
      </c>
      <c r="W2299">
        <v>0</v>
      </c>
      <c r="X2299">
        <v>7.2201266421955292</v>
      </c>
      <c r="Y2299">
        <v>0</v>
      </c>
      <c r="Z2299">
        <v>0.10008690895728001</v>
      </c>
      <c r="AA2299">
        <v>0</v>
      </c>
      <c r="AB2299">
        <v>0.33025317489220002</v>
      </c>
      <c r="AC2299">
        <v>0</v>
      </c>
      <c r="AD2299">
        <v>0</v>
      </c>
      <c r="AE2299">
        <v>7.6504667260450097</v>
      </c>
    </row>
    <row r="2300" spans="1:31" x14ac:dyDescent="0.25">
      <c r="A2300">
        <v>2231678</v>
      </c>
      <c r="B2300">
        <v>1</v>
      </c>
      <c r="C2300" t="s">
        <v>80</v>
      </c>
      <c r="D2300" t="s">
        <v>82</v>
      </c>
      <c r="E2300" t="s">
        <v>194</v>
      </c>
      <c r="F2300" t="s">
        <v>6840</v>
      </c>
      <c r="G2300" t="s">
        <v>179</v>
      </c>
      <c r="H2300" t="s">
        <v>135</v>
      </c>
      <c r="I2300" t="s">
        <v>136</v>
      </c>
      <c r="J2300" t="s">
        <v>137</v>
      </c>
      <c r="K2300" t="s">
        <v>138</v>
      </c>
      <c r="L2300" t="s">
        <v>6854</v>
      </c>
      <c r="M2300" t="s">
        <v>6855</v>
      </c>
      <c r="N2300">
        <v>0.43527777699999998</v>
      </c>
      <c r="O2300">
        <v>0</v>
      </c>
      <c r="P2300">
        <v>208</v>
      </c>
      <c r="Q2300">
        <v>0</v>
      </c>
      <c r="R2300">
        <v>0</v>
      </c>
      <c r="S2300">
        <v>0</v>
      </c>
      <c r="T2300">
        <v>47</v>
      </c>
      <c r="U2300">
        <v>0</v>
      </c>
      <c r="V2300">
        <v>1</v>
      </c>
      <c r="W2300">
        <v>0</v>
      </c>
      <c r="X2300">
        <v>33.553509208663648</v>
      </c>
      <c r="Y2300">
        <v>0</v>
      </c>
      <c r="Z2300">
        <v>0</v>
      </c>
      <c r="AA2300">
        <v>0</v>
      </c>
      <c r="AB2300">
        <v>7.7898321915865383</v>
      </c>
      <c r="AC2300">
        <v>0</v>
      </c>
      <c r="AD2300">
        <v>38.925551342122446</v>
      </c>
      <c r="AE2300">
        <v>80.268892742372628</v>
      </c>
    </row>
    <row r="2301" spans="1:31" x14ac:dyDescent="0.25">
      <c r="A2301">
        <v>2231629</v>
      </c>
      <c r="B2301">
        <v>1</v>
      </c>
      <c r="C2301" t="s">
        <v>81</v>
      </c>
      <c r="D2301" t="s">
        <v>113</v>
      </c>
      <c r="E2301" t="s">
        <v>132</v>
      </c>
      <c r="F2301" t="s">
        <v>6856</v>
      </c>
      <c r="G2301" t="s">
        <v>191</v>
      </c>
      <c r="H2301" t="s">
        <v>135</v>
      </c>
      <c r="I2301" t="s">
        <v>136</v>
      </c>
      <c r="J2301" t="s">
        <v>137</v>
      </c>
      <c r="K2301" t="s">
        <v>138</v>
      </c>
      <c r="L2301" t="s">
        <v>6857</v>
      </c>
      <c r="M2301" t="s">
        <v>6858</v>
      </c>
      <c r="N2301">
        <v>0.63777777700000005</v>
      </c>
      <c r="O2301">
        <v>0</v>
      </c>
      <c r="P2301">
        <v>1</v>
      </c>
      <c r="Q2301">
        <v>0</v>
      </c>
      <c r="R2301">
        <v>0</v>
      </c>
      <c r="S2301">
        <v>0</v>
      </c>
      <c r="T2301">
        <v>1</v>
      </c>
      <c r="U2301">
        <v>0</v>
      </c>
      <c r="V2301">
        <v>0</v>
      </c>
      <c r="W2301">
        <v>0</v>
      </c>
      <c r="X2301">
        <v>0.17021242503216003</v>
      </c>
      <c r="Y2301">
        <v>0</v>
      </c>
      <c r="Z2301">
        <v>0</v>
      </c>
      <c r="AA2301">
        <v>0</v>
      </c>
      <c r="AB2301">
        <v>1.1848133752000001E-4</v>
      </c>
      <c r="AC2301">
        <v>0</v>
      </c>
      <c r="AD2301">
        <v>0</v>
      </c>
      <c r="AE2301">
        <v>0.17033090636968001</v>
      </c>
    </row>
    <row r="2302" spans="1:31" x14ac:dyDescent="0.25">
      <c r="A2302">
        <v>2231386</v>
      </c>
      <c r="B2302">
        <v>1</v>
      </c>
      <c r="C2302" t="s">
        <v>80</v>
      </c>
      <c r="D2302" t="s">
        <v>102</v>
      </c>
      <c r="E2302" t="s">
        <v>132</v>
      </c>
      <c r="F2302" t="s">
        <v>6859</v>
      </c>
      <c r="G2302" t="s">
        <v>134</v>
      </c>
      <c r="H2302" t="s">
        <v>135</v>
      </c>
      <c r="I2302" t="s">
        <v>136</v>
      </c>
      <c r="J2302" t="s">
        <v>137</v>
      </c>
      <c r="K2302" t="s">
        <v>138</v>
      </c>
      <c r="L2302" t="s">
        <v>6860</v>
      </c>
      <c r="M2302" t="s">
        <v>6861</v>
      </c>
      <c r="N2302">
        <v>2.9041666660000001</v>
      </c>
      <c r="O2302">
        <v>0</v>
      </c>
      <c r="P2302">
        <v>1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0.25226217950532664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0.25226217950532664</v>
      </c>
    </row>
    <row r="2303" spans="1:31" x14ac:dyDescent="0.25">
      <c r="A2303">
        <v>2230968</v>
      </c>
      <c r="B2303">
        <v>1</v>
      </c>
      <c r="C2303" t="s">
        <v>81</v>
      </c>
      <c r="D2303" t="s">
        <v>127</v>
      </c>
      <c r="E2303" t="s">
        <v>132</v>
      </c>
      <c r="F2303" t="s">
        <v>6862</v>
      </c>
      <c r="G2303" t="s">
        <v>1919</v>
      </c>
      <c r="H2303" t="s">
        <v>135</v>
      </c>
      <c r="I2303" t="s">
        <v>136</v>
      </c>
      <c r="J2303" t="s">
        <v>137</v>
      </c>
      <c r="K2303" t="s">
        <v>138</v>
      </c>
      <c r="L2303" t="s">
        <v>6863</v>
      </c>
      <c r="M2303" t="s">
        <v>6864</v>
      </c>
      <c r="N2303">
        <v>3.6872222219999999</v>
      </c>
      <c r="O2303">
        <v>0</v>
      </c>
      <c r="P2303">
        <v>1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3.9595334218187999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3.9595334218187999</v>
      </c>
    </row>
    <row r="2304" spans="1:31" x14ac:dyDescent="0.25">
      <c r="A2304">
        <v>2231088</v>
      </c>
      <c r="B2304">
        <v>1</v>
      </c>
      <c r="C2304" t="s">
        <v>80</v>
      </c>
      <c r="D2304" t="s">
        <v>100</v>
      </c>
      <c r="E2304" t="s">
        <v>273</v>
      </c>
      <c r="F2304" t="s">
        <v>2008</v>
      </c>
      <c r="G2304" t="s">
        <v>174</v>
      </c>
      <c r="H2304" t="s">
        <v>163</v>
      </c>
      <c r="I2304" t="s">
        <v>136</v>
      </c>
      <c r="J2304" t="s">
        <v>137</v>
      </c>
      <c r="K2304" t="s">
        <v>138</v>
      </c>
      <c r="L2304" t="s">
        <v>6865</v>
      </c>
      <c r="M2304" t="s">
        <v>6866</v>
      </c>
      <c r="N2304">
        <v>7.6111110999999995E-2</v>
      </c>
      <c r="O2304">
        <v>3</v>
      </c>
      <c r="P2304">
        <v>367</v>
      </c>
      <c r="Q2304">
        <v>4</v>
      </c>
      <c r="R2304">
        <v>66</v>
      </c>
      <c r="S2304">
        <v>16</v>
      </c>
      <c r="T2304">
        <v>104</v>
      </c>
      <c r="U2304">
        <v>4</v>
      </c>
      <c r="V2304">
        <v>0</v>
      </c>
      <c r="W2304">
        <v>9.9000526113237786E-2</v>
      </c>
      <c r="X2304">
        <v>12.111806930876313</v>
      </c>
      <c r="Y2304">
        <v>0.20498880850970669</v>
      </c>
      <c r="Z2304">
        <v>3.8652702444112212</v>
      </c>
      <c r="AA2304">
        <v>6.9193626951360789</v>
      </c>
      <c r="AB2304">
        <v>9.493882461564322</v>
      </c>
      <c r="AC2304">
        <v>26.095354440982398</v>
      </c>
      <c r="AD2304">
        <v>0</v>
      </c>
      <c r="AE2304">
        <v>58.789666107593284</v>
      </c>
    </row>
    <row r="2305" spans="1:31" x14ac:dyDescent="0.25">
      <c r="A2305">
        <v>2230839</v>
      </c>
      <c r="B2305">
        <v>1</v>
      </c>
      <c r="C2305" t="s">
        <v>80</v>
      </c>
      <c r="D2305" t="s">
        <v>93</v>
      </c>
      <c r="E2305" t="s">
        <v>141</v>
      </c>
      <c r="F2305" t="s">
        <v>6867</v>
      </c>
      <c r="G2305" t="s">
        <v>187</v>
      </c>
      <c r="H2305" t="s">
        <v>135</v>
      </c>
      <c r="I2305" t="s">
        <v>136</v>
      </c>
      <c r="J2305" t="s">
        <v>137</v>
      </c>
      <c r="K2305" t="s">
        <v>138</v>
      </c>
      <c r="L2305" t="s">
        <v>6868</v>
      </c>
      <c r="M2305" t="s">
        <v>6869</v>
      </c>
      <c r="N2305">
        <v>4.4272222220000002</v>
      </c>
      <c r="O2305">
        <v>0</v>
      </c>
      <c r="P2305">
        <v>0</v>
      </c>
      <c r="Q2305">
        <v>0</v>
      </c>
      <c r="R2305">
        <v>6</v>
      </c>
      <c r="S2305">
        <v>0</v>
      </c>
      <c r="T2305">
        <v>6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7.1864089698956812</v>
      </c>
      <c r="AA2305">
        <v>0</v>
      </c>
      <c r="AB2305">
        <v>5.5566736765677041</v>
      </c>
      <c r="AC2305">
        <v>0</v>
      </c>
      <c r="AD2305">
        <v>0</v>
      </c>
      <c r="AE2305">
        <v>12.743082646463385</v>
      </c>
    </row>
    <row r="2306" spans="1:31" x14ac:dyDescent="0.25">
      <c r="A2306">
        <v>2231217</v>
      </c>
      <c r="B2306">
        <v>1</v>
      </c>
      <c r="C2306" t="s">
        <v>81</v>
      </c>
      <c r="D2306" t="s">
        <v>113</v>
      </c>
      <c r="E2306" t="s">
        <v>141</v>
      </c>
      <c r="F2306" t="s">
        <v>6870</v>
      </c>
      <c r="G2306" t="s">
        <v>143</v>
      </c>
      <c r="H2306" t="s">
        <v>135</v>
      </c>
      <c r="I2306" t="s">
        <v>136</v>
      </c>
      <c r="J2306" t="s">
        <v>137</v>
      </c>
      <c r="K2306" t="s">
        <v>144</v>
      </c>
      <c r="L2306" t="s">
        <v>6871</v>
      </c>
      <c r="M2306" t="s">
        <v>6872</v>
      </c>
      <c r="N2306">
        <v>7.2564238879999996</v>
      </c>
      <c r="O2306">
        <v>0</v>
      </c>
      <c r="P2306">
        <v>31</v>
      </c>
      <c r="Q2306">
        <v>0</v>
      </c>
      <c r="R2306">
        <v>21</v>
      </c>
      <c r="S2306">
        <v>0</v>
      </c>
      <c r="T2306">
        <v>8</v>
      </c>
      <c r="U2306">
        <v>0</v>
      </c>
      <c r="V2306">
        <v>0</v>
      </c>
      <c r="W2306">
        <v>0</v>
      </c>
      <c r="X2306">
        <v>31.23072818108561</v>
      </c>
      <c r="Y2306">
        <v>0</v>
      </c>
      <c r="Z2306">
        <v>14.038158315037041</v>
      </c>
      <c r="AA2306">
        <v>0</v>
      </c>
      <c r="AB2306">
        <v>53.343194602356462</v>
      </c>
      <c r="AC2306">
        <v>0</v>
      </c>
      <c r="AD2306">
        <v>0</v>
      </c>
      <c r="AE2306">
        <v>98.612081098479109</v>
      </c>
    </row>
    <row r="2307" spans="1:31" x14ac:dyDescent="0.25">
      <c r="A2307">
        <v>2231466</v>
      </c>
      <c r="B2307">
        <v>1</v>
      </c>
      <c r="C2307" t="s">
        <v>80</v>
      </c>
      <c r="D2307" t="s">
        <v>94</v>
      </c>
      <c r="E2307" t="s">
        <v>182</v>
      </c>
      <c r="F2307" t="s">
        <v>6873</v>
      </c>
      <c r="G2307" t="s">
        <v>174</v>
      </c>
      <c r="H2307" t="s">
        <v>163</v>
      </c>
      <c r="I2307" t="s">
        <v>261</v>
      </c>
      <c r="J2307" t="s">
        <v>137</v>
      </c>
      <c r="K2307" t="s">
        <v>138</v>
      </c>
      <c r="L2307" t="s">
        <v>6874</v>
      </c>
      <c r="M2307" t="s">
        <v>6875</v>
      </c>
      <c r="N2307">
        <v>5.5555550000000002E-3</v>
      </c>
      <c r="O2307">
        <v>0</v>
      </c>
      <c r="P2307">
        <v>476</v>
      </c>
      <c r="Q2307">
        <v>0</v>
      </c>
      <c r="R2307">
        <v>2</v>
      </c>
      <c r="S2307">
        <v>2</v>
      </c>
      <c r="T2307">
        <v>58</v>
      </c>
      <c r="U2307">
        <v>0</v>
      </c>
      <c r="V2307">
        <v>0</v>
      </c>
      <c r="W2307">
        <v>0</v>
      </c>
      <c r="X2307">
        <v>0.1987694293852332</v>
      </c>
      <c r="Y2307">
        <v>0</v>
      </c>
      <c r="Z2307">
        <v>4.1105248011999995E-3</v>
      </c>
      <c r="AA2307">
        <v>2.2913438698266668E-2</v>
      </c>
      <c r="AB2307">
        <v>7.0652656598488878E-2</v>
      </c>
      <c r="AC2307">
        <v>0</v>
      </c>
      <c r="AD2307">
        <v>0</v>
      </c>
      <c r="AE2307">
        <v>0.29644604948318876</v>
      </c>
    </row>
    <row r="2308" spans="1:31" x14ac:dyDescent="0.25">
      <c r="A2308">
        <v>2231672</v>
      </c>
      <c r="B2308">
        <v>1</v>
      </c>
      <c r="C2308" t="s">
        <v>81</v>
      </c>
      <c r="D2308" t="s">
        <v>119</v>
      </c>
      <c r="E2308" t="s">
        <v>132</v>
      </c>
      <c r="F2308" t="s">
        <v>6876</v>
      </c>
      <c r="G2308" t="s">
        <v>148</v>
      </c>
      <c r="H2308" t="s">
        <v>135</v>
      </c>
      <c r="I2308" t="s">
        <v>136</v>
      </c>
      <c r="J2308" t="s">
        <v>137</v>
      </c>
      <c r="K2308" t="s">
        <v>138</v>
      </c>
      <c r="L2308" t="s">
        <v>6877</v>
      </c>
      <c r="M2308" t="s">
        <v>6878</v>
      </c>
      <c r="N2308">
        <v>0.70388888800000005</v>
      </c>
      <c r="O2308">
        <v>0</v>
      </c>
      <c r="P2308">
        <v>1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0.20043752743559998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0.20043752743559998</v>
      </c>
    </row>
    <row r="2309" spans="1:31" x14ac:dyDescent="0.25">
      <c r="A2309">
        <v>2231423</v>
      </c>
      <c r="B2309">
        <v>1</v>
      </c>
      <c r="C2309" t="s">
        <v>80</v>
      </c>
      <c r="D2309" t="s">
        <v>91</v>
      </c>
      <c r="E2309" t="s">
        <v>132</v>
      </c>
      <c r="F2309" t="s">
        <v>6879</v>
      </c>
      <c r="G2309" t="s">
        <v>148</v>
      </c>
      <c r="H2309" t="s">
        <v>135</v>
      </c>
      <c r="I2309" t="s">
        <v>136</v>
      </c>
      <c r="J2309" t="s">
        <v>137</v>
      </c>
      <c r="K2309" t="s">
        <v>138</v>
      </c>
      <c r="L2309" t="s">
        <v>6880</v>
      </c>
      <c r="M2309" t="s">
        <v>6881</v>
      </c>
      <c r="N2309">
        <v>1.900555555</v>
      </c>
      <c r="O2309">
        <v>0</v>
      </c>
      <c r="P2309">
        <v>1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0.24908749092910662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0.24908749092910662</v>
      </c>
    </row>
    <row r="2310" spans="1:31" x14ac:dyDescent="0.25">
      <c r="A2310">
        <v>2231074</v>
      </c>
      <c r="B2310">
        <v>1</v>
      </c>
      <c r="C2310" t="s">
        <v>81</v>
      </c>
      <c r="D2310" t="s">
        <v>118</v>
      </c>
      <c r="E2310" t="s">
        <v>132</v>
      </c>
      <c r="F2310" t="s">
        <v>6882</v>
      </c>
      <c r="G2310" t="s">
        <v>148</v>
      </c>
      <c r="H2310" t="s">
        <v>135</v>
      </c>
      <c r="I2310" t="s">
        <v>136</v>
      </c>
      <c r="J2310" t="s">
        <v>137</v>
      </c>
      <c r="K2310" t="s">
        <v>138</v>
      </c>
      <c r="L2310" t="s">
        <v>6883</v>
      </c>
      <c r="M2310" t="s">
        <v>6884</v>
      </c>
      <c r="N2310">
        <v>3.2594444440000001</v>
      </c>
      <c r="O2310">
        <v>0</v>
      </c>
      <c r="P2310">
        <v>0</v>
      </c>
      <c r="Q2310">
        <v>0</v>
      </c>
      <c r="R2310">
        <v>0</v>
      </c>
      <c r="S2310">
        <v>0</v>
      </c>
      <c r="T2310">
        <v>1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0.30739512312181555</v>
      </c>
      <c r="AC2310">
        <v>0</v>
      </c>
      <c r="AD2310">
        <v>0</v>
      </c>
      <c r="AE2310">
        <v>0.30739512312181555</v>
      </c>
    </row>
    <row r="2311" spans="1:31" x14ac:dyDescent="0.25">
      <c r="A2311">
        <v>2231572</v>
      </c>
      <c r="B2311">
        <v>1</v>
      </c>
      <c r="C2311" t="s">
        <v>80</v>
      </c>
      <c r="D2311" t="s">
        <v>92</v>
      </c>
      <c r="E2311" t="s">
        <v>132</v>
      </c>
      <c r="F2311" t="s">
        <v>6885</v>
      </c>
      <c r="G2311" t="s">
        <v>170</v>
      </c>
      <c r="H2311" t="s">
        <v>135</v>
      </c>
      <c r="I2311" t="s">
        <v>136</v>
      </c>
      <c r="J2311" t="s">
        <v>137</v>
      </c>
      <c r="K2311" t="s">
        <v>138</v>
      </c>
      <c r="L2311" t="s">
        <v>6886</v>
      </c>
      <c r="M2311" t="s">
        <v>4847</v>
      </c>
      <c r="N2311">
        <v>5.0805555550000001</v>
      </c>
      <c r="O2311">
        <v>0</v>
      </c>
      <c r="P2311">
        <v>1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0.93765569873052002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0.93765569873052002</v>
      </c>
    </row>
    <row r="2312" spans="1:31" x14ac:dyDescent="0.25">
      <c r="A2312">
        <v>2230882</v>
      </c>
      <c r="B2312">
        <v>1</v>
      </c>
      <c r="C2312" t="s">
        <v>80</v>
      </c>
      <c r="D2312" t="s">
        <v>103</v>
      </c>
      <c r="E2312" t="s">
        <v>182</v>
      </c>
      <c r="F2312" t="s">
        <v>6887</v>
      </c>
      <c r="G2312" t="s">
        <v>3430</v>
      </c>
      <c r="H2312" t="s">
        <v>163</v>
      </c>
      <c r="I2312" t="s">
        <v>136</v>
      </c>
      <c r="J2312" t="s">
        <v>137</v>
      </c>
      <c r="K2312" t="s">
        <v>138</v>
      </c>
      <c r="L2312" t="s">
        <v>6888</v>
      </c>
      <c r="M2312" t="s">
        <v>6889</v>
      </c>
      <c r="N2312">
        <v>6.068333333</v>
      </c>
      <c r="O2312">
        <v>0</v>
      </c>
      <c r="P2312">
        <v>220</v>
      </c>
      <c r="Q2312">
        <v>0</v>
      </c>
      <c r="R2312">
        <v>5</v>
      </c>
      <c r="S2312">
        <v>0</v>
      </c>
      <c r="T2312">
        <v>3</v>
      </c>
      <c r="U2312">
        <v>0</v>
      </c>
      <c r="V2312">
        <v>0</v>
      </c>
      <c r="W2312">
        <v>0</v>
      </c>
      <c r="X2312">
        <v>476.13392009051074</v>
      </c>
      <c r="Y2312">
        <v>0</v>
      </c>
      <c r="Z2312">
        <v>1.7030647005628665</v>
      </c>
      <c r="AA2312">
        <v>0</v>
      </c>
      <c r="AB2312">
        <v>7.9150218369604692</v>
      </c>
      <c r="AC2312">
        <v>0</v>
      </c>
      <c r="AD2312">
        <v>0</v>
      </c>
      <c r="AE2312">
        <v>485.75200662803411</v>
      </c>
    </row>
    <row r="2313" spans="1:31" x14ac:dyDescent="0.25">
      <c r="A2313">
        <v>2231715</v>
      </c>
      <c r="B2313">
        <v>1</v>
      </c>
      <c r="C2313" t="s">
        <v>80</v>
      </c>
      <c r="D2313" t="s">
        <v>82</v>
      </c>
      <c r="E2313" t="s">
        <v>194</v>
      </c>
      <c r="F2313" t="s">
        <v>3656</v>
      </c>
      <c r="G2313" t="s">
        <v>179</v>
      </c>
      <c r="H2313" t="s">
        <v>135</v>
      </c>
      <c r="I2313" t="s">
        <v>136</v>
      </c>
      <c r="J2313" t="s">
        <v>137</v>
      </c>
      <c r="K2313" t="s">
        <v>138</v>
      </c>
      <c r="L2313" t="s">
        <v>6890</v>
      </c>
      <c r="M2313" t="s">
        <v>6891</v>
      </c>
      <c r="N2313">
        <v>1.8941666660000001</v>
      </c>
      <c r="O2313">
        <v>0</v>
      </c>
      <c r="P2313">
        <v>43</v>
      </c>
      <c r="Q2313">
        <v>0</v>
      </c>
      <c r="R2313">
        <v>0</v>
      </c>
      <c r="S2313">
        <v>0</v>
      </c>
      <c r="T2313">
        <v>4</v>
      </c>
      <c r="U2313">
        <v>0</v>
      </c>
      <c r="V2313">
        <v>0</v>
      </c>
      <c r="W2313">
        <v>0</v>
      </c>
      <c r="X2313">
        <v>50.043898754199859</v>
      </c>
      <c r="Y2313">
        <v>0</v>
      </c>
      <c r="Z2313">
        <v>0</v>
      </c>
      <c r="AA2313">
        <v>0</v>
      </c>
      <c r="AB2313">
        <v>0.43548451674311112</v>
      </c>
      <c r="AC2313">
        <v>0</v>
      </c>
      <c r="AD2313">
        <v>0</v>
      </c>
      <c r="AE2313">
        <v>50.479383270942968</v>
      </c>
    </row>
    <row r="2314" spans="1:31" x14ac:dyDescent="0.25">
      <c r="A2314">
        <v>2230782</v>
      </c>
      <c r="B2314">
        <v>1</v>
      </c>
      <c r="C2314" t="s">
        <v>80</v>
      </c>
      <c r="D2314" t="s">
        <v>106</v>
      </c>
      <c r="E2314" t="s">
        <v>132</v>
      </c>
      <c r="F2314" t="s">
        <v>6892</v>
      </c>
      <c r="G2314" t="s">
        <v>148</v>
      </c>
      <c r="H2314" t="s">
        <v>135</v>
      </c>
      <c r="I2314" t="s">
        <v>136</v>
      </c>
      <c r="J2314" t="s">
        <v>137</v>
      </c>
      <c r="K2314" t="s">
        <v>138</v>
      </c>
      <c r="L2314" t="s">
        <v>6893</v>
      </c>
      <c r="M2314" t="s">
        <v>6894</v>
      </c>
      <c r="N2314">
        <v>2.537222222</v>
      </c>
      <c r="O2314">
        <v>0</v>
      </c>
      <c r="P2314">
        <v>1</v>
      </c>
      <c r="Q2314">
        <v>0</v>
      </c>
      <c r="R2314">
        <v>0</v>
      </c>
      <c r="S2314">
        <v>0</v>
      </c>
      <c r="T2314">
        <v>1</v>
      </c>
      <c r="U2314">
        <v>0</v>
      </c>
      <c r="V2314">
        <v>0</v>
      </c>
      <c r="W2314">
        <v>0</v>
      </c>
      <c r="X2314">
        <v>0.93497432203018671</v>
      </c>
      <c r="Y2314">
        <v>0</v>
      </c>
      <c r="Z2314">
        <v>0</v>
      </c>
      <c r="AA2314">
        <v>0</v>
      </c>
      <c r="AB2314">
        <v>0.30233876408063998</v>
      </c>
      <c r="AC2314">
        <v>0</v>
      </c>
      <c r="AD2314">
        <v>0</v>
      </c>
      <c r="AE2314">
        <v>1.2373130861108268</v>
      </c>
    </row>
    <row r="2315" spans="1:31" x14ac:dyDescent="0.25">
      <c r="A2315">
        <v>2231323</v>
      </c>
      <c r="B2315">
        <v>1</v>
      </c>
      <c r="C2315" t="s">
        <v>81</v>
      </c>
      <c r="D2315" t="s">
        <v>127</v>
      </c>
      <c r="E2315" t="s">
        <v>132</v>
      </c>
      <c r="F2315" t="s">
        <v>6895</v>
      </c>
      <c r="G2315" t="s">
        <v>148</v>
      </c>
      <c r="H2315" t="s">
        <v>135</v>
      </c>
      <c r="I2315" t="s">
        <v>136</v>
      </c>
      <c r="J2315" t="s">
        <v>137</v>
      </c>
      <c r="K2315" t="s">
        <v>138</v>
      </c>
      <c r="L2315" t="s">
        <v>6896</v>
      </c>
      <c r="M2315" t="s">
        <v>6897</v>
      </c>
      <c r="N2315">
        <v>3.3791666660000002</v>
      </c>
      <c r="O2315">
        <v>0</v>
      </c>
      <c r="P2315">
        <v>4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1.9096826939067111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1.9096826939067111</v>
      </c>
    </row>
    <row r="2316" spans="1:31" x14ac:dyDescent="0.25">
      <c r="A2316">
        <v>2231283</v>
      </c>
      <c r="B2316">
        <v>1</v>
      </c>
      <c r="C2316" t="s">
        <v>80</v>
      </c>
      <c r="D2316" t="s">
        <v>93</v>
      </c>
      <c r="E2316" t="s">
        <v>273</v>
      </c>
      <c r="F2316" t="s">
        <v>6898</v>
      </c>
      <c r="G2316" t="s">
        <v>174</v>
      </c>
      <c r="H2316" t="s">
        <v>163</v>
      </c>
      <c r="I2316" t="s">
        <v>136</v>
      </c>
      <c r="J2316" t="s">
        <v>137</v>
      </c>
      <c r="K2316" t="s">
        <v>138</v>
      </c>
      <c r="L2316" t="s">
        <v>6899</v>
      </c>
      <c r="M2316" t="s">
        <v>6900</v>
      </c>
      <c r="N2316">
        <v>1.1100000000000001</v>
      </c>
      <c r="O2316">
        <v>0</v>
      </c>
      <c r="P2316">
        <v>736</v>
      </c>
      <c r="Q2316">
        <v>0</v>
      </c>
      <c r="R2316">
        <v>25</v>
      </c>
      <c r="S2316">
        <v>4</v>
      </c>
      <c r="T2316">
        <v>76</v>
      </c>
      <c r="U2316">
        <v>1</v>
      </c>
      <c r="V2316">
        <v>0</v>
      </c>
      <c r="W2316">
        <v>0</v>
      </c>
      <c r="X2316">
        <v>76.428286521654357</v>
      </c>
      <c r="Y2316">
        <v>0</v>
      </c>
      <c r="Z2316">
        <v>1.9881337404637807</v>
      </c>
      <c r="AA2316">
        <v>8.0075122985547011</v>
      </c>
      <c r="AB2316">
        <v>33.143322492044184</v>
      </c>
      <c r="AC2316">
        <v>31.537855102123999</v>
      </c>
      <c r="AD2316">
        <v>0</v>
      </c>
      <c r="AE2316">
        <v>151.10511015484104</v>
      </c>
    </row>
    <row r="2317" spans="1:31" x14ac:dyDescent="0.25">
      <c r="A2317">
        <v>2231498</v>
      </c>
      <c r="B2317">
        <v>1</v>
      </c>
      <c r="C2317" t="s">
        <v>80</v>
      </c>
      <c r="D2317" t="s">
        <v>82</v>
      </c>
      <c r="E2317" t="s">
        <v>132</v>
      </c>
      <c r="F2317" t="s">
        <v>6901</v>
      </c>
      <c r="G2317" t="s">
        <v>148</v>
      </c>
      <c r="H2317" t="s">
        <v>135</v>
      </c>
      <c r="I2317" t="s">
        <v>136</v>
      </c>
      <c r="J2317" t="s">
        <v>137</v>
      </c>
      <c r="K2317" t="s">
        <v>138</v>
      </c>
      <c r="L2317" t="s">
        <v>6902</v>
      </c>
      <c r="M2317" t="s">
        <v>6903</v>
      </c>
      <c r="N2317">
        <v>1.251944444</v>
      </c>
      <c r="O2317">
        <v>0</v>
      </c>
      <c r="P2317">
        <v>2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0.92253604535914113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0.92253604535914113</v>
      </c>
    </row>
    <row r="2318" spans="1:31" x14ac:dyDescent="0.25">
      <c r="A2318">
        <v>2230974</v>
      </c>
      <c r="B2318">
        <v>1</v>
      </c>
      <c r="C2318" t="s">
        <v>80</v>
      </c>
      <c r="D2318" t="s">
        <v>93</v>
      </c>
      <c r="E2318" t="s">
        <v>182</v>
      </c>
      <c r="F2318" t="s">
        <v>6904</v>
      </c>
      <c r="G2318" t="s">
        <v>319</v>
      </c>
      <c r="H2318" t="s">
        <v>163</v>
      </c>
      <c r="I2318" t="s">
        <v>136</v>
      </c>
      <c r="J2318" t="s">
        <v>137</v>
      </c>
      <c r="K2318" t="s">
        <v>138</v>
      </c>
      <c r="L2318" t="s">
        <v>6905</v>
      </c>
      <c r="M2318" t="s">
        <v>6906</v>
      </c>
      <c r="N2318">
        <v>4.59</v>
      </c>
      <c r="O2318">
        <v>0</v>
      </c>
      <c r="P2318">
        <v>147</v>
      </c>
      <c r="Q2318">
        <v>0</v>
      </c>
      <c r="R2318">
        <v>5</v>
      </c>
      <c r="S2318">
        <v>0</v>
      </c>
      <c r="T2318">
        <v>7</v>
      </c>
      <c r="U2318">
        <v>0</v>
      </c>
      <c r="V2318">
        <v>0</v>
      </c>
      <c r="W2318">
        <v>0</v>
      </c>
      <c r="X2318">
        <v>72.353414589339422</v>
      </c>
      <c r="Y2318">
        <v>0</v>
      </c>
      <c r="Z2318">
        <v>1.4909034662592</v>
      </c>
      <c r="AA2318">
        <v>0</v>
      </c>
      <c r="AB2318">
        <v>22.03744052895858</v>
      </c>
      <c r="AC2318">
        <v>0</v>
      </c>
      <c r="AD2318">
        <v>0</v>
      </c>
      <c r="AE2318">
        <v>95.881758584557204</v>
      </c>
    </row>
    <row r="2319" spans="1:31" x14ac:dyDescent="0.25">
      <c r="A2319">
        <v>2231807</v>
      </c>
      <c r="B2319">
        <v>1</v>
      </c>
      <c r="C2319" t="s">
        <v>81</v>
      </c>
      <c r="D2319" t="s">
        <v>112</v>
      </c>
      <c r="E2319" t="s">
        <v>194</v>
      </c>
      <c r="F2319" t="s">
        <v>6907</v>
      </c>
      <c r="G2319" t="s">
        <v>179</v>
      </c>
      <c r="H2319" t="s">
        <v>135</v>
      </c>
      <c r="I2319" t="s">
        <v>136</v>
      </c>
      <c r="J2319" t="s">
        <v>137</v>
      </c>
      <c r="K2319" t="s">
        <v>138</v>
      </c>
      <c r="L2319" t="s">
        <v>6908</v>
      </c>
      <c r="M2319" t="s">
        <v>6909</v>
      </c>
      <c r="N2319">
        <v>1.5933333329999999</v>
      </c>
      <c r="O2319">
        <v>0</v>
      </c>
      <c r="P2319">
        <v>29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5.5404606239166876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5.5404606239166876</v>
      </c>
    </row>
    <row r="2320" spans="1:31" x14ac:dyDescent="0.25">
      <c r="A2320">
        <v>2231475</v>
      </c>
      <c r="B2320">
        <v>1</v>
      </c>
      <c r="C2320" t="s">
        <v>81</v>
      </c>
      <c r="D2320" t="s">
        <v>121</v>
      </c>
      <c r="E2320" t="s">
        <v>132</v>
      </c>
      <c r="F2320" t="s">
        <v>2198</v>
      </c>
      <c r="G2320" t="s">
        <v>148</v>
      </c>
      <c r="H2320" t="s">
        <v>135</v>
      </c>
      <c r="I2320" t="s">
        <v>136</v>
      </c>
      <c r="J2320" t="s">
        <v>137</v>
      </c>
      <c r="K2320" t="s">
        <v>138</v>
      </c>
      <c r="L2320" t="s">
        <v>6910</v>
      </c>
      <c r="M2320" t="s">
        <v>6911</v>
      </c>
      <c r="N2320">
        <v>1.4883333329999999</v>
      </c>
      <c r="O2320">
        <v>0</v>
      </c>
      <c r="P2320">
        <v>1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0.21641985363185445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0.21641985363185445</v>
      </c>
    </row>
    <row r="2321" spans="1:31" x14ac:dyDescent="0.25">
      <c r="A2321">
        <v>2231120</v>
      </c>
      <c r="B2321">
        <v>1</v>
      </c>
      <c r="C2321" t="s">
        <v>81</v>
      </c>
      <c r="D2321" t="s">
        <v>112</v>
      </c>
      <c r="E2321" t="s">
        <v>273</v>
      </c>
      <c r="F2321" t="s">
        <v>1583</v>
      </c>
      <c r="G2321" t="s">
        <v>174</v>
      </c>
      <c r="H2321" t="s">
        <v>163</v>
      </c>
      <c r="I2321" t="s">
        <v>261</v>
      </c>
      <c r="J2321" t="s">
        <v>137</v>
      </c>
      <c r="K2321" t="s">
        <v>138</v>
      </c>
      <c r="L2321" t="s">
        <v>6912</v>
      </c>
      <c r="M2321" t="s">
        <v>6913</v>
      </c>
      <c r="N2321">
        <v>0.01</v>
      </c>
      <c r="O2321">
        <v>3</v>
      </c>
      <c r="P2321">
        <v>942</v>
      </c>
      <c r="Q2321">
        <v>101</v>
      </c>
      <c r="R2321">
        <v>320</v>
      </c>
      <c r="S2321">
        <v>15</v>
      </c>
      <c r="T2321">
        <v>118</v>
      </c>
      <c r="U2321">
        <v>1</v>
      </c>
      <c r="V2321">
        <v>0</v>
      </c>
      <c r="W2321">
        <v>4.45443011326E-3</v>
      </c>
      <c r="X2321">
        <v>1.5125293359973606</v>
      </c>
      <c r="Y2321">
        <v>0.60875161593776006</v>
      </c>
      <c r="Z2321">
        <v>0.46176462679710012</v>
      </c>
      <c r="AA2321">
        <v>0.91692170582700006</v>
      </c>
      <c r="AB2321">
        <v>0.37825617385010019</v>
      </c>
      <c r="AC2321">
        <v>8.9622628162199999E-2</v>
      </c>
      <c r="AD2321">
        <v>0</v>
      </c>
      <c r="AE2321">
        <v>3.9723005166847809</v>
      </c>
    </row>
    <row r="2322" spans="1:31" x14ac:dyDescent="0.25">
      <c r="A2322">
        <v>2230997</v>
      </c>
      <c r="B2322">
        <v>1</v>
      </c>
      <c r="C2322" t="s">
        <v>80</v>
      </c>
      <c r="D2322" t="s">
        <v>100</v>
      </c>
      <c r="E2322" t="s">
        <v>182</v>
      </c>
      <c r="F2322" t="s">
        <v>6914</v>
      </c>
      <c r="G2322" t="s">
        <v>319</v>
      </c>
      <c r="H2322" t="s">
        <v>163</v>
      </c>
      <c r="I2322" t="s">
        <v>136</v>
      </c>
      <c r="J2322" t="s">
        <v>137</v>
      </c>
      <c r="K2322" t="s">
        <v>138</v>
      </c>
      <c r="L2322" t="s">
        <v>6915</v>
      </c>
      <c r="M2322" t="s">
        <v>6916</v>
      </c>
      <c r="N2322">
        <v>1.5338888879999999</v>
      </c>
      <c r="O2322">
        <v>0</v>
      </c>
      <c r="P2322">
        <v>142</v>
      </c>
      <c r="Q2322">
        <v>0</v>
      </c>
      <c r="R2322">
        <v>0</v>
      </c>
      <c r="S2322">
        <v>0</v>
      </c>
      <c r="T2322">
        <v>17</v>
      </c>
      <c r="U2322">
        <v>0</v>
      </c>
      <c r="V2322">
        <v>0</v>
      </c>
      <c r="W2322">
        <v>0</v>
      </c>
      <c r="X2322">
        <v>79.2345490068966</v>
      </c>
      <c r="Y2322">
        <v>0</v>
      </c>
      <c r="Z2322">
        <v>0</v>
      </c>
      <c r="AA2322">
        <v>0</v>
      </c>
      <c r="AB2322">
        <v>29.465300952638376</v>
      </c>
      <c r="AC2322">
        <v>0</v>
      </c>
      <c r="AD2322">
        <v>0</v>
      </c>
      <c r="AE2322">
        <v>108.69984995953497</v>
      </c>
    </row>
    <row r="2323" spans="1:31" x14ac:dyDescent="0.25">
      <c r="A2323">
        <v>2230788</v>
      </c>
      <c r="B2323">
        <v>1</v>
      </c>
      <c r="C2323" t="s">
        <v>80</v>
      </c>
      <c r="D2323" t="s">
        <v>84</v>
      </c>
      <c r="E2323" t="s">
        <v>194</v>
      </c>
      <c r="F2323" t="s">
        <v>6071</v>
      </c>
      <c r="G2323" t="s">
        <v>390</v>
      </c>
      <c r="H2323" t="s">
        <v>135</v>
      </c>
      <c r="I2323" t="s">
        <v>136</v>
      </c>
      <c r="J2323" t="s">
        <v>137</v>
      </c>
      <c r="K2323" t="s">
        <v>138</v>
      </c>
      <c r="L2323" t="s">
        <v>6917</v>
      </c>
      <c r="M2323" t="s">
        <v>6918</v>
      </c>
      <c r="N2323">
        <v>1.766388888</v>
      </c>
      <c r="O2323">
        <v>0</v>
      </c>
      <c r="P2323">
        <v>101</v>
      </c>
      <c r="Q2323">
        <v>0</v>
      </c>
      <c r="R2323">
        <v>0</v>
      </c>
      <c r="S2323">
        <v>0</v>
      </c>
      <c r="T2323">
        <v>4</v>
      </c>
      <c r="U2323">
        <v>0</v>
      </c>
      <c r="V2323">
        <v>0</v>
      </c>
      <c r="W2323">
        <v>0</v>
      </c>
      <c r="X2323">
        <v>55.926575852947089</v>
      </c>
      <c r="Y2323">
        <v>0</v>
      </c>
      <c r="Z2323">
        <v>0</v>
      </c>
      <c r="AA2323">
        <v>0</v>
      </c>
      <c r="AB2323">
        <v>6.6726140952310002</v>
      </c>
      <c r="AC2323">
        <v>0</v>
      </c>
      <c r="AD2323">
        <v>0</v>
      </c>
      <c r="AE2323">
        <v>62.599189948178086</v>
      </c>
    </row>
    <row r="2324" spans="1:31" x14ac:dyDescent="0.25">
      <c r="A2324">
        <v>2231784</v>
      </c>
      <c r="B2324">
        <v>1</v>
      </c>
      <c r="C2324" t="s">
        <v>81</v>
      </c>
      <c r="D2324" t="s">
        <v>112</v>
      </c>
      <c r="E2324" t="s">
        <v>132</v>
      </c>
      <c r="F2324" t="s">
        <v>6919</v>
      </c>
      <c r="G2324" t="s">
        <v>148</v>
      </c>
      <c r="H2324" t="s">
        <v>135</v>
      </c>
      <c r="I2324" t="s">
        <v>136</v>
      </c>
      <c r="J2324" t="s">
        <v>137</v>
      </c>
      <c r="K2324" t="s">
        <v>138</v>
      </c>
      <c r="L2324" t="s">
        <v>6920</v>
      </c>
      <c r="M2324" t="s">
        <v>6921</v>
      </c>
      <c r="N2324">
        <v>0.69055555499999999</v>
      </c>
      <c r="O2324">
        <v>0</v>
      </c>
      <c r="P2324">
        <v>0</v>
      </c>
      <c r="Q2324">
        <v>0</v>
      </c>
      <c r="R2324">
        <v>0</v>
      </c>
      <c r="S2324">
        <v>0</v>
      </c>
      <c r="T2324">
        <v>1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0.32144486859527782</v>
      </c>
      <c r="AC2324">
        <v>0</v>
      </c>
      <c r="AD2324">
        <v>0</v>
      </c>
      <c r="AE2324">
        <v>0.32144486859527782</v>
      </c>
    </row>
    <row r="2325" spans="1:31" x14ac:dyDescent="0.25">
      <c r="A2325">
        <v>2231329</v>
      </c>
      <c r="B2325">
        <v>1</v>
      </c>
      <c r="C2325" t="s">
        <v>80</v>
      </c>
      <c r="D2325" t="s">
        <v>100</v>
      </c>
      <c r="E2325" t="s">
        <v>132</v>
      </c>
      <c r="F2325" t="s">
        <v>6922</v>
      </c>
      <c r="G2325" t="s">
        <v>148</v>
      </c>
      <c r="H2325" t="s">
        <v>135</v>
      </c>
      <c r="I2325" t="s">
        <v>136</v>
      </c>
      <c r="J2325" t="s">
        <v>137</v>
      </c>
      <c r="K2325" t="s">
        <v>138</v>
      </c>
      <c r="L2325" t="s">
        <v>6923</v>
      </c>
      <c r="M2325" t="s">
        <v>6924</v>
      </c>
      <c r="N2325">
        <v>3.8163888880000001</v>
      </c>
      <c r="O2325">
        <v>0</v>
      </c>
      <c r="P2325">
        <v>1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2.5755897514539736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2.5755897514539736</v>
      </c>
    </row>
    <row r="2326" spans="1:31" x14ac:dyDescent="0.25">
      <c r="A2326">
        <v>2231847</v>
      </c>
      <c r="B2326">
        <v>1</v>
      </c>
      <c r="C2326" t="s">
        <v>81</v>
      </c>
      <c r="D2326" t="s">
        <v>122</v>
      </c>
      <c r="E2326" t="s">
        <v>194</v>
      </c>
      <c r="F2326" t="s">
        <v>6925</v>
      </c>
      <c r="G2326" t="s">
        <v>179</v>
      </c>
      <c r="H2326" t="s">
        <v>135</v>
      </c>
      <c r="I2326" t="s">
        <v>136</v>
      </c>
      <c r="J2326" t="s">
        <v>137</v>
      </c>
      <c r="K2326" t="s">
        <v>138</v>
      </c>
      <c r="L2326" t="s">
        <v>6926</v>
      </c>
      <c r="M2326" t="s">
        <v>6927</v>
      </c>
      <c r="N2326">
        <v>0.29777777700000002</v>
      </c>
      <c r="O2326">
        <v>0</v>
      </c>
      <c r="P2326">
        <v>212</v>
      </c>
      <c r="Q2326">
        <v>0</v>
      </c>
      <c r="R2326">
        <v>0</v>
      </c>
      <c r="S2326">
        <v>0</v>
      </c>
      <c r="T2326">
        <v>7</v>
      </c>
      <c r="U2326">
        <v>0</v>
      </c>
      <c r="V2326">
        <v>0</v>
      </c>
      <c r="W2326">
        <v>0</v>
      </c>
      <c r="X2326">
        <v>14.313659020717322</v>
      </c>
      <c r="Y2326">
        <v>0</v>
      </c>
      <c r="Z2326">
        <v>0</v>
      </c>
      <c r="AA2326">
        <v>0</v>
      </c>
      <c r="AB2326">
        <v>1.2632523228380177</v>
      </c>
      <c r="AC2326">
        <v>0</v>
      </c>
      <c r="AD2326">
        <v>0</v>
      </c>
      <c r="AE2326">
        <v>15.57691134355534</v>
      </c>
    </row>
    <row r="2327" spans="1:31" x14ac:dyDescent="0.25">
      <c r="A2327">
        <v>2231492</v>
      </c>
      <c r="B2327">
        <v>1</v>
      </c>
      <c r="C2327" t="s">
        <v>80</v>
      </c>
      <c r="D2327" t="s">
        <v>86</v>
      </c>
      <c r="E2327" t="s">
        <v>132</v>
      </c>
      <c r="F2327" t="s">
        <v>6928</v>
      </c>
      <c r="G2327" t="s">
        <v>148</v>
      </c>
      <c r="H2327" t="s">
        <v>135</v>
      </c>
      <c r="I2327" t="s">
        <v>136</v>
      </c>
      <c r="J2327" t="s">
        <v>137</v>
      </c>
      <c r="K2327" t="s">
        <v>138</v>
      </c>
      <c r="L2327" t="s">
        <v>6929</v>
      </c>
      <c r="M2327" t="s">
        <v>6930</v>
      </c>
      <c r="N2327">
        <v>2.1516666660000001</v>
      </c>
      <c r="O2327">
        <v>0</v>
      </c>
      <c r="P2327">
        <v>2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0.73290661062254991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0.73290661062254991</v>
      </c>
    </row>
    <row r="2328" spans="1:31" x14ac:dyDescent="0.25">
      <c r="A2328">
        <v>2230911</v>
      </c>
      <c r="B2328">
        <v>1</v>
      </c>
      <c r="C2328" t="s">
        <v>80</v>
      </c>
      <c r="D2328" t="s">
        <v>105</v>
      </c>
      <c r="E2328" t="s">
        <v>182</v>
      </c>
      <c r="F2328" t="s">
        <v>6931</v>
      </c>
      <c r="G2328" t="s">
        <v>196</v>
      </c>
      <c r="H2328" t="s">
        <v>163</v>
      </c>
      <c r="I2328" t="s">
        <v>136</v>
      </c>
      <c r="J2328" t="s">
        <v>137</v>
      </c>
      <c r="K2328" t="s">
        <v>144</v>
      </c>
      <c r="L2328" t="s">
        <v>6932</v>
      </c>
      <c r="M2328" t="s">
        <v>6933</v>
      </c>
      <c r="N2328">
        <v>0.82861111099999996</v>
      </c>
      <c r="O2328">
        <v>0</v>
      </c>
      <c r="P2328">
        <v>2487</v>
      </c>
      <c r="Q2328">
        <v>0</v>
      </c>
      <c r="R2328">
        <v>0</v>
      </c>
      <c r="S2328">
        <v>0</v>
      </c>
      <c r="T2328">
        <v>143</v>
      </c>
      <c r="U2328">
        <v>0</v>
      </c>
      <c r="V2328">
        <v>0</v>
      </c>
      <c r="W2328">
        <v>0</v>
      </c>
      <c r="X2328">
        <v>519.02756237364827</v>
      </c>
      <c r="Y2328">
        <v>0</v>
      </c>
      <c r="Z2328">
        <v>0</v>
      </c>
      <c r="AA2328">
        <v>0</v>
      </c>
      <c r="AB2328">
        <v>81.148228287774913</v>
      </c>
      <c r="AC2328">
        <v>0</v>
      </c>
      <c r="AD2328">
        <v>0</v>
      </c>
      <c r="AE2328">
        <v>600.17579066142321</v>
      </c>
    </row>
    <row r="2329" spans="1:31" x14ac:dyDescent="0.25">
      <c r="A2329">
        <v>2231243</v>
      </c>
      <c r="B2329">
        <v>1</v>
      </c>
      <c r="C2329" t="s">
        <v>81</v>
      </c>
      <c r="D2329" t="s">
        <v>123</v>
      </c>
      <c r="E2329" t="s">
        <v>141</v>
      </c>
      <c r="F2329" t="s">
        <v>6934</v>
      </c>
      <c r="G2329" t="s">
        <v>187</v>
      </c>
      <c r="H2329" t="s">
        <v>135</v>
      </c>
      <c r="I2329" t="s">
        <v>136</v>
      </c>
      <c r="J2329" t="s">
        <v>137</v>
      </c>
      <c r="K2329" t="s">
        <v>138</v>
      </c>
      <c r="L2329" t="s">
        <v>6935</v>
      </c>
      <c r="M2329" t="s">
        <v>6936</v>
      </c>
      <c r="N2329">
        <v>1.7894444439999999</v>
      </c>
      <c r="O2329">
        <v>0</v>
      </c>
      <c r="P2329">
        <v>0</v>
      </c>
      <c r="Q2329">
        <v>0</v>
      </c>
      <c r="R2329">
        <v>6</v>
      </c>
      <c r="S2329">
        <v>0</v>
      </c>
      <c r="T2329">
        <v>1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8.8206092978195105</v>
      </c>
      <c r="AA2329">
        <v>0</v>
      </c>
      <c r="AB2329">
        <v>13.097074654252587</v>
      </c>
      <c r="AC2329">
        <v>0</v>
      </c>
      <c r="AD2329">
        <v>0</v>
      </c>
      <c r="AE2329">
        <v>21.917683952072096</v>
      </c>
    </row>
    <row r="2330" spans="1:31" x14ac:dyDescent="0.25">
      <c r="A2330">
        <v>2231206</v>
      </c>
      <c r="B2330">
        <v>1</v>
      </c>
      <c r="C2330" t="s">
        <v>80</v>
      </c>
      <c r="D2330" t="s">
        <v>87</v>
      </c>
      <c r="E2330" t="s">
        <v>132</v>
      </c>
      <c r="F2330" t="s">
        <v>6937</v>
      </c>
      <c r="G2330" t="s">
        <v>134</v>
      </c>
      <c r="H2330" t="s">
        <v>135</v>
      </c>
      <c r="I2330" t="s">
        <v>136</v>
      </c>
      <c r="J2330" t="s">
        <v>137</v>
      </c>
      <c r="K2330" t="s">
        <v>138</v>
      </c>
      <c r="L2330" t="s">
        <v>6938</v>
      </c>
      <c r="M2330" t="s">
        <v>6939</v>
      </c>
      <c r="N2330">
        <v>1.710555555</v>
      </c>
      <c r="O2330">
        <v>0</v>
      </c>
      <c r="P2330">
        <v>0</v>
      </c>
      <c r="Q2330">
        <v>0</v>
      </c>
      <c r="R2330">
        <v>0</v>
      </c>
      <c r="S2330">
        <v>0</v>
      </c>
      <c r="T2330">
        <v>1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</row>
    <row r="2331" spans="1:31" x14ac:dyDescent="0.25">
      <c r="A2331">
        <v>2231538</v>
      </c>
      <c r="B2331">
        <v>1</v>
      </c>
      <c r="C2331" t="s">
        <v>80</v>
      </c>
      <c r="D2331" t="s">
        <v>100</v>
      </c>
      <c r="E2331" t="s">
        <v>132</v>
      </c>
      <c r="F2331" t="s">
        <v>6940</v>
      </c>
      <c r="G2331" t="s">
        <v>148</v>
      </c>
      <c r="H2331" t="s">
        <v>135</v>
      </c>
      <c r="I2331" t="s">
        <v>136</v>
      </c>
      <c r="J2331" t="s">
        <v>137</v>
      </c>
      <c r="K2331" t="s">
        <v>138</v>
      </c>
      <c r="L2331" t="s">
        <v>6941</v>
      </c>
      <c r="M2331" t="s">
        <v>6942</v>
      </c>
      <c r="N2331">
        <v>4.2941666659999997</v>
      </c>
      <c r="O2331">
        <v>0</v>
      </c>
      <c r="P2331">
        <v>1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1.3473424790527802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1.3473424790527802</v>
      </c>
    </row>
    <row r="2332" spans="1:31" x14ac:dyDescent="0.25">
      <c r="A2332">
        <v>2231097</v>
      </c>
      <c r="B2332">
        <v>1</v>
      </c>
      <c r="C2332" t="s">
        <v>81</v>
      </c>
      <c r="D2332" t="s">
        <v>113</v>
      </c>
      <c r="E2332" t="s">
        <v>177</v>
      </c>
      <c r="F2332" t="s">
        <v>6943</v>
      </c>
      <c r="G2332" t="s">
        <v>143</v>
      </c>
      <c r="H2332" t="s">
        <v>135</v>
      </c>
      <c r="I2332" t="s">
        <v>136</v>
      </c>
      <c r="J2332" t="s">
        <v>137</v>
      </c>
      <c r="K2332" t="s">
        <v>144</v>
      </c>
      <c r="L2332" t="s">
        <v>6944</v>
      </c>
      <c r="M2332" t="s">
        <v>6945</v>
      </c>
      <c r="N2332">
        <v>9.3111988879999998</v>
      </c>
      <c r="O2332">
        <v>0</v>
      </c>
      <c r="P2332">
        <v>109</v>
      </c>
      <c r="Q2332">
        <v>0</v>
      </c>
      <c r="R2332">
        <v>0</v>
      </c>
      <c r="S2332">
        <v>0</v>
      </c>
      <c r="T2332">
        <v>8</v>
      </c>
      <c r="U2332">
        <v>0</v>
      </c>
      <c r="V2332">
        <v>0</v>
      </c>
      <c r="W2332">
        <v>0</v>
      </c>
      <c r="X2332">
        <v>244.34761712828762</v>
      </c>
      <c r="Y2332">
        <v>0</v>
      </c>
      <c r="Z2332">
        <v>0</v>
      </c>
      <c r="AA2332">
        <v>0</v>
      </c>
      <c r="AB2332">
        <v>77.281957389063606</v>
      </c>
      <c r="AC2332">
        <v>0</v>
      </c>
      <c r="AD2332">
        <v>0</v>
      </c>
      <c r="AE2332">
        <v>321.62957451735122</v>
      </c>
    </row>
    <row r="2333" spans="1:31" x14ac:dyDescent="0.25">
      <c r="A2333">
        <v>2231346</v>
      </c>
      <c r="B2333">
        <v>1</v>
      </c>
      <c r="C2333" t="s">
        <v>80</v>
      </c>
      <c r="D2333" t="s">
        <v>96</v>
      </c>
      <c r="E2333" t="s">
        <v>194</v>
      </c>
      <c r="F2333" t="s">
        <v>6946</v>
      </c>
      <c r="G2333" t="s">
        <v>390</v>
      </c>
      <c r="H2333" t="s">
        <v>135</v>
      </c>
      <c r="I2333" t="s">
        <v>136</v>
      </c>
      <c r="J2333" t="s">
        <v>137</v>
      </c>
      <c r="K2333" t="s">
        <v>138</v>
      </c>
      <c r="L2333" t="s">
        <v>6947</v>
      </c>
      <c r="M2333" t="s">
        <v>6948</v>
      </c>
      <c r="N2333">
        <v>3.7780555549999999</v>
      </c>
      <c r="O2333">
        <v>0</v>
      </c>
      <c r="P2333">
        <v>30</v>
      </c>
      <c r="Q2333">
        <v>0</v>
      </c>
      <c r="R2333">
        <v>2</v>
      </c>
      <c r="S2333">
        <v>0</v>
      </c>
      <c r="T2333">
        <v>2</v>
      </c>
      <c r="U2333">
        <v>0</v>
      </c>
      <c r="V2333">
        <v>0</v>
      </c>
      <c r="W2333">
        <v>0</v>
      </c>
      <c r="X2333">
        <v>30.912218970059843</v>
      </c>
      <c r="Y2333">
        <v>0</v>
      </c>
      <c r="Z2333">
        <v>7.3369441060067286</v>
      </c>
      <c r="AA2333">
        <v>0</v>
      </c>
      <c r="AB2333">
        <v>1.3758016989453332</v>
      </c>
      <c r="AC2333">
        <v>0</v>
      </c>
      <c r="AD2333">
        <v>0</v>
      </c>
      <c r="AE2333">
        <v>39.624964775011904</v>
      </c>
    </row>
    <row r="2334" spans="1:31" x14ac:dyDescent="0.25">
      <c r="A2334">
        <v>2231724</v>
      </c>
      <c r="B2334">
        <v>1</v>
      </c>
      <c r="C2334" t="s">
        <v>80</v>
      </c>
      <c r="D2334" t="s">
        <v>83</v>
      </c>
      <c r="E2334" t="s">
        <v>161</v>
      </c>
      <c r="F2334" t="s">
        <v>2005</v>
      </c>
      <c r="G2334" t="s">
        <v>174</v>
      </c>
      <c r="H2334" t="s">
        <v>163</v>
      </c>
      <c r="I2334" t="s">
        <v>136</v>
      </c>
      <c r="J2334" t="s">
        <v>137</v>
      </c>
      <c r="K2334" t="s">
        <v>138</v>
      </c>
      <c r="L2334" t="s">
        <v>6949</v>
      </c>
      <c r="M2334" t="s">
        <v>6950</v>
      </c>
      <c r="N2334">
        <v>8.6666666000000003E-2</v>
      </c>
      <c r="O2334">
        <v>0</v>
      </c>
      <c r="P2334">
        <v>0</v>
      </c>
      <c r="Q2334">
        <v>0</v>
      </c>
      <c r="R2334">
        <v>0</v>
      </c>
      <c r="S2334">
        <v>15</v>
      </c>
      <c r="T2334">
        <v>22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8.7096309494297994</v>
      </c>
      <c r="AB2334">
        <v>12.517463268161972</v>
      </c>
      <c r="AC2334">
        <v>0</v>
      </c>
      <c r="AD2334">
        <v>0</v>
      </c>
      <c r="AE2334">
        <v>21.22709421759177</v>
      </c>
    </row>
    <row r="2335" spans="1:31" x14ac:dyDescent="0.25">
      <c r="A2335">
        <v>2231747</v>
      </c>
      <c r="B2335">
        <v>1</v>
      </c>
      <c r="C2335" t="s">
        <v>80</v>
      </c>
      <c r="D2335" t="s">
        <v>93</v>
      </c>
      <c r="E2335" t="s">
        <v>194</v>
      </c>
      <c r="F2335" t="s">
        <v>6951</v>
      </c>
      <c r="G2335" t="s">
        <v>179</v>
      </c>
      <c r="H2335" t="s">
        <v>135</v>
      </c>
      <c r="I2335" t="s">
        <v>136</v>
      </c>
      <c r="J2335" t="s">
        <v>137</v>
      </c>
      <c r="K2335" t="s">
        <v>138</v>
      </c>
      <c r="L2335" t="s">
        <v>6952</v>
      </c>
      <c r="M2335" t="s">
        <v>6953</v>
      </c>
      <c r="N2335">
        <v>0.638055555</v>
      </c>
      <c r="O2335">
        <v>0</v>
      </c>
      <c r="P2335">
        <v>13</v>
      </c>
      <c r="Q2335">
        <v>0</v>
      </c>
      <c r="R2335">
        <v>10</v>
      </c>
      <c r="S2335">
        <v>0</v>
      </c>
      <c r="T2335">
        <v>5</v>
      </c>
      <c r="U2335">
        <v>0</v>
      </c>
      <c r="V2335">
        <v>0</v>
      </c>
      <c r="W2335">
        <v>0</v>
      </c>
      <c r="X2335">
        <v>4.1462428127265607</v>
      </c>
      <c r="Y2335">
        <v>0</v>
      </c>
      <c r="Z2335">
        <v>2.3446537032924835</v>
      </c>
      <c r="AA2335">
        <v>0</v>
      </c>
      <c r="AB2335">
        <v>2.3800122511321309</v>
      </c>
      <c r="AC2335">
        <v>0</v>
      </c>
      <c r="AD2335">
        <v>0</v>
      </c>
      <c r="AE2335">
        <v>8.8709087671511746</v>
      </c>
    </row>
    <row r="2336" spans="1:31" x14ac:dyDescent="0.25">
      <c r="A2336">
        <v>2231014</v>
      </c>
      <c r="B2336">
        <v>1</v>
      </c>
      <c r="C2336" t="s">
        <v>80</v>
      </c>
      <c r="D2336" t="s">
        <v>107</v>
      </c>
      <c r="E2336" t="s">
        <v>161</v>
      </c>
      <c r="F2336" t="s">
        <v>1873</v>
      </c>
      <c r="G2336" t="s">
        <v>1858</v>
      </c>
      <c r="H2336" t="s">
        <v>163</v>
      </c>
      <c r="I2336" t="s">
        <v>136</v>
      </c>
      <c r="J2336" t="s">
        <v>137</v>
      </c>
      <c r="K2336" t="s">
        <v>138</v>
      </c>
      <c r="L2336" t="s">
        <v>6954</v>
      </c>
      <c r="M2336" t="s">
        <v>6955</v>
      </c>
      <c r="N2336">
        <v>6.7647222219999996</v>
      </c>
      <c r="O2336">
        <v>1</v>
      </c>
      <c r="P2336">
        <v>98</v>
      </c>
      <c r="Q2336">
        <v>5</v>
      </c>
      <c r="R2336">
        <v>34</v>
      </c>
      <c r="S2336">
        <v>8</v>
      </c>
      <c r="T2336">
        <v>17</v>
      </c>
      <c r="U2336">
        <v>0</v>
      </c>
      <c r="V2336">
        <v>0</v>
      </c>
      <c r="W2336">
        <v>21.689663324263201</v>
      </c>
      <c r="X2336">
        <v>138.81888271322575</v>
      </c>
      <c r="Y2336">
        <v>20.286068017631262</v>
      </c>
      <c r="Z2336">
        <v>296.07409127073458</v>
      </c>
      <c r="AA2336">
        <v>99.302261588515108</v>
      </c>
      <c r="AB2336">
        <v>139.7718509783632</v>
      </c>
      <c r="AC2336">
        <v>0</v>
      </c>
      <c r="AD2336">
        <v>0</v>
      </c>
      <c r="AE2336">
        <v>715.94281789273305</v>
      </c>
    </row>
    <row r="2337" spans="1:31" x14ac:dyDescent="0.25">
      <c r="A2337">
        <v>2230914</v>
      </c>
      <c r="B2337">
        <v>1</v>
      </c>
      <c r="C2337" t="s">
        <v>80</v>
      </c>
      <c r="D2337" t="s">
        <v>84</v>
      </c>
      <c r="E2337" t="s">
        <v>132</v>
      </c>
      <c r="F2337" t="s">
        <v>6956</v>
      </c>
      <c r="G2337" t="s">
        <v>191</v>
      </c>
      <c r="H2337" t="s">
        <v>135</v>
      </c>
      <c r="I2337" t="s">
        <v>136</v>
      </c>
      <c r="J2337" t="s">
        <v>137</v>
      </c>
      <c r="K2337" t="s">
        <v>138</v>
      </c>
      <c r="L2337" t="s">
        <v>6957</v>
      </c>
      <c r="M2337" t="s">
        <v>6958</v>
      </c>
      <c r="N2337">
        <v>3.2436111109999999</v>
      </c>
      <c r="O2337">
        <v>0</v>
      </c>
      <c r="P2337">
        <v>21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20.684234905770868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20.684234905770868</v>
      </c>
    </row>
    <row r="2338" spans="1:31" x14ac:dyDescent="0.25">
      <c r="A2338">
        <v>2231432</v>
      </c>
      <c r="B2338">
        <v>1</v>
      </c>
      <c r="C2338" t="s">
        <v>80</v>
      </c>
      <c r="D2338" t="s">
        <v>99</v>
      </c>
      <c r="E2338" t="s">
        <v>273</v>
      </c>
      <c r="F2338" t="s">
        <v>2044</v>
      </c>
      <c r="G2338" t="s">
        <v>1257</v>
      </c>
      <c r="H2338" t="s">
        <v>163</v>
      </c>
      <c r="I2338" t="s">
        <v>136</v>
      </c>
      <c r="J2338" t="s">
        <v>137</v>
      </c>
      <c r="K2338" t="s">
        <v>138</v>
      </c>
      <c r="L2338" t="s">
        <v>6959</v>
      </c>
      <c r="M2338" t="s">
        <v>6960</v>
      </c>
      <c r="N2338">
        <v>8.0277776999999995E-2</v>
      </c>
      <c r="O2338">
        <v>4</v>
      </c>
      <c r="P2338">
        <v>887</v>
      </c>
      <c r="Q2338">
        <v>13</v>
      </c>
      <c r="R2338">
        <v>116</v>
      </c>
      <c r="S2338">
        <v>19</v>
      </c>
      <c r="T2338">
        <v>66</v>
      </c>
      <c r="U2338">
        <v>0</v>
      </c>
      <c r="V2338">
        <v>4</v>
      </c>
      <c r="W2338">
        <v>1.2552785525376444</v>
      </c>
      <c r="X2338">
        <v>12.334848891519975</v>
      </c>
      <c r="Y2338">
        <v>1.0552212712045685</v>
      </c>
      <c r="Z2338">
        <v>2.4233340117646325</v>
      </c>
      <c r="AA2338">
        <v>3.4156863294356783</v>
      </c>
      <c r="AB2338">
        <v>2.4583820200007329</v>
      </c>
      <c r="AC2338">
        <v>0</v>
      </c>
      <c r="AD2338">
        <v>43.577582385218591</v>
      </c>
      <c r="AE2338">
        <v>66.520333461681815</v>
      </c>
    </row>
    <row r="2339" spans="1:31" x14ac:dyDescent="0.25">
      <c r="A2339">
        <v>2231183</v>
      </c>
      <c r="B2339">
        <v>1</v>
      </c>
      <c r="C2339" t="s">
        <v>80</v>
      </c>
      <c r="D2339" t="s">
        <v>82</v>
      </c>
      <c r="E2339" t="s">
        <v>132</v>
      </c>
      <c r="F2339" t="s">
        <v>6961</v>
      </c>
      <c r="G2339" t="s">
        <v>148</v>
      </c>
      <c r="H2339" t="s">
        <v>135</v>
      </c>
      <c r="I2339" t="s">
        <v>136</v>
      </c>
      <c r="J2339" t="s">
        <v>137</v>
      </c>
      <c r="K2339" t="s">
        <v>138</v>
      </c>
      <c r="L2339" t="s">
        <v>6962</v>
      </c>
      <c r="M2339" t="s">
        <v>6963</v>
      </c>
      <c r="N2339">
        <v>6.1655555550000001</v>
      </c>
      <c r="O2339">
        <v>0</v>
      </c>
      <c r="P2339">
        <v>1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1.446661499361011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1.446661499361011</v>
      </c>
    </row>
    <row r="2340" spans="1:31" x14ac:dyDescent="0.25">
      <c r="A2340">
        <v>2231326</v>
      </c>
      <c r="B2340">
        <v>1</v>
      </c>
      <c r="C2340" t="s">
        <v>80</v>
      </c>
      <c r="D2340" t="s">
        <v>82</v>
      </c>
      <c r="E2340" t="s">
        <v>132</v>
      </c>
      <c r="F2340" t="s">
        <v>6964</v>
      </c>
      <c r="G2340" t="s">
        <v>148</v>
      </c>
      <c r="H2340" t="s">
        <v>135</v>
      </c>
      <c r="I2340" t="s">
        <v>136</v>
      </c>
      <c r="J2340" t="s">
        <v>137</v>
      </c>
      <c r="K2340" t="s">
        <v>138</v>
      </c>
      <c r="L2340" t="s">
        <v>6965</v>
      </c>
      <c r="M2340" t="s">
        <v>6966</v>
      </c>
      <c r="N2340">
        <v>3.2908333330000001</v>
      </c>
      <c r="O2340">
        <v>0</v>
      </c>
      <c r="P2340">
        <v>4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4.554242678190989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4.554242678190989</v>
      </c>
    </row>
    <row r="2341" spans="1:31" x14ac:dyDescent="0.25">
      <c r="A2341">
        <v>2231269</v>
      </c>
      <c r="B2341">
        <v>1</v>
      </c>
      <c r="C2341" t="s">
        <v>80</v>
      </c>
      <c r="D2341" t="s">
        <v>101</v>
      </c>
      <c r="E2341" t="s">
        <v>132</v>
      </c>
      <c r="F2341" t="s">
        <v>6967</v>
      </c>
      <c r="G2341" t="s">
        <v>191</v>
      </c>
      <c r="H2341" t="s">
        <v>135</v>
      </c>
      <c r="I2341" t="s">
        <v>136</v>
      </c>
      <c r="J2341" t="s">
        <v>137</v>
      </c>
      <c r="K2341" t="s">
        <v>138</v>
      </c>
      <c r="L2341" t="s">
        <v>6968</v>
      </c>
      <c r="M2341" t="s">
        <v>6969</v>
      </c>
      <c r="N2341">
        <v>0.698333333</v>
      </c>
      <c r="O2341">
        <v>0</v>
      </c>
      <c r="P2341">
        <v>1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4.8593329550453326E-2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4.8593329550453326E-2</v>
      </c>
    </row>
    <row r="2342" spans="1:31" x14ac:dyDescent="0.25">
      <c r="A2342">
        <v>2231369</v>
      </c>
      <c r="B2342">
        <v>1</v>
      </c>
      <c r="C2342" t="s">
        <v>81</v>
      </c>
      <c r="D2342" t="s">
        <v>128</v>
      </c>
      <c r="E2342" t="s">
        <v>141</v>
      </c>
      <c r="F2342" t="s">
        <v>6970</v>
      </c>
      <c r="G2342" t="s">
        <v>179</v>
      </c>
      <c r="H2342" t="s">
        <v>135</v>
      </c>
      <c r="I2342" t="s">
        <v>136</v>
      </c>
      <c r="J2342" t="s">
        <v>137</v>
      </c>
      <c r="K2342" t="s">
        <v>138</v>
      </c>
      <c r="L2342" t="s">
        <v>6971</v>
      </c>
      <c r="M2342" t="s">
        <v>6972</v>
      </c>
      <c r="N2342">
        <v>1.3972222219999999</v>
      </c>
      <c r="O2342">
        <v>0</v>
      </c>
      <c r="P2342">
        <v>0</v>
      </c>
      <c r="Q2342">
        <v>0</v>
      </c>
      <c r="R2342">
        <v>11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3.1404373703859489</v>
      </c>
      <c r="AA2342">
        <v>0</v>
      </c>
      <c r="AB2342">
        <v>0</v>
      </c>
      <c r="AC2342">
        <v>0</v>
      </c>
      <c r="AD2342">
        <v>0</v>
      </c>
      <c r="AE2342">
        <v>3.1404373703859489</v>
      </c>
    </row>
    <row r="2343" spans="1:31" x14ac:dyDescent="0.25">
      <c r="A2343">
        <v>2231226</v>
      </c>
      <c r="B2343">
        <v>1</v>
      </c>
      <c r="C2343" t="s">
        <v>80</v>
      </c>
      <c r="D2343" t="s">
        <v>85</v>
      </c>
      <c r="E2343" t="s">
        <v>194</v>
      </c>
      <c r="F2343" t="s">
        <v>6973</v>
      </c>
      <c r="G2343" t="s">
        <v>143</v>
      </c>
      <c r="H2343" t="s">
        <v>135</v>
      </c>
      <c r="I2343" t="s">
        <v>136</v>
      </c>
      <c r="J2343" t="s">
        <v>137</v>
      </c>
      <c r="K2343" t="s">
        <v>144</v>
      </c>
      <c r="L2343" t="s">
        <v>6974</v>
      </c>
      <c r="M2343" t="s">
        <v>6975</v>
      </c>
      <c r="N2343">
        <v>4.6177611110000001</v>
      </c>
      <c r="O2343">
        <v>0</v>
      </c>
      <c r="P2343">
        <v>182</v>
      </c>
      <c r="Q2343">
        <v>0</v>
      </c>
      <c r="R2343">
        <v>0</v>
      </c>
      <c r="S2343">
        <v>0</v>
      </c>
      <c r="T2343">
        <v>10</v>
      </c>
      <c r="U2343">
        <v>0</v>
      </c>
      <c r="V2343">
        <v>0</v>
      </c>
      <c r="W2343">
        <v>0</v>
      </c>
      <c r="X2343">
        <v>262.54071044964292</v>
      </c>
      <c r="Y2343">
        <v>0</v>
      </c>
      <c r="Z2343">
        <v>0</v>
      </c>
      <c r="AA2343">
        <v>0</v>
      </c>
      <c r="AB2343">
        <v>14.447994967407913</v>
      </c>
      <c r="AC2343">
        <v>0</v>
      </c>
      <c r="AD2343">
        <v>0</v>
      </c>
      <c r="AE2343">
        <v>276.98870541705082</v>
      </c>
    </row>
    <row r="2344" spans="1:31" x14ac:dyDescent="0.25">
      <c r="A2344">
        <v>2231077</v>
      </c>
      <c r="B2344">
        <v>1</v>
      </c>
      <c r="C2344" t="s">
        <v>80</v>
      </c>
      <c r="D2344" t="s">
        <v>97</v>
      </c>
      <c r="E2344" t="s">
        <v>141</v>
      </c>
      <c r="F2344" t="s">
        <v>6976</v>
      </c>
      <c r="G2344" t="s">
        <v>187</v>
      </c>
      <c r="H2344" t="s">
        <v>135</v>
      </c>
      <c r="I2344" t="s">
        <v>136</v>
      </c>
      <c r="J2344" t="s">
        <v>137</v>
      </c>
      <c r="K2344" t="s">
        <v>138</v>
      </c>
      <c r="L2344" t="s">
        <v>6977</v>
      </c>
      <c r="M2344" t="s">
        <v>6978</v>
      </c>
      <c r="N2344">
        <v>0.62666666599999998</v>
      </c>
      <c r="O2344">
        <v>0</v>
      </c>
      <c r="P2344">
        <v>132</v>
      </c>
      <c r="Q2344">
        <v>0</v>
      </c>
      <c r="R2344">
        <v>0</v>
      </c>
      <c r="S2344">
        <v>0</v>
      </c>
      <c r="T2344">
        <v>5</v>
      </c>
      <c r="U2344">
        <v>0</v>
      </c>
      <c r="V2344">
        <v>0</v>
      </c>
      <c r="W2344">
        <v>0</v>
      </c>
      <c r="X2344">
        <v>43.706656251256405</v>
      </c>
      <c r="Y2344">
        <v>0</v>
      </c>
      <c r="Z2344">
        <v>0</v>
      </c>
      <c r="AA2344">
        <v>0</v>
      </c>
      <c r="AB2344">
        <v>2.5771991196712136</v>
      </c>
      <c r="AC2344">
        <v>0</v>
      </c>
      <c r="AD2344">
        <v>0</v>
      </c>
      <c r="AE2344">
        <v>46.283855370927618</v>
      </c>
    </row>
    <row r="2345" spans="1:31" x14ac:dyDescent="0.25">
      <c r="A2345">
        <v>2231263</v>
      </c>
      <c r="B2345">
        <v>1</v>
      </c>
      <c r="C2345" t="s">
        <v>80</v>
      </c>
      <c r="D2345" t="s">
        <v>88</v>
      </c>
      <c r="E2345" t="s">
        <v>182</v>
      </c>
      <c r="F2345" t="s">
        <v>6979</v>
      </c>
      <c r="G2345" t="s">
        <v>174</v>
      </c>
      <c r="H2345" t="s">
        <v>163</v>
      </c>
      <c r="I2345" t="s">
        <v>136</v>
      </c>
      <c r="J2345" t="s">
        <v>137</v>
      </c>
      <c r="K2345" t="s">
        <v>138</v>
      </c>
      <c r="L2345" t="s">
        <v>6980</v>
      </c>
      <c r="M2345" t="s">
        <v>6981</v>
      </c>
      <c r="N2345">
        <v>0.192222222</v>
      </c>
      <c r="O2345">
        <v>1</v>
      </c>
      <c r="P2345">
        <v>495</v>
      </c>
      <c r="Q2345">
        <v>0</v>
      </c>
      <c r="R2345">
        <v>0</v>
      </c>
      <c r="S2345">
        <v>8</v>
      </c>
      <c r="T2345">
        <v>107</v>
      </c>
      <c r="U2345">
        <v>4</v>
      </c>
      <c r="V2345">
        <v>3</v>
      </c>
      <c r="W2345">
        <v>2.3501418549999284</v>
      </c>
      <c r="X2345">
        <v>45.775722115530364</v>
      </c>
      <c r="Y2345">
        <v>0</v>
      </c>
      <c r="Z2345">
        <v>0</v>
      </c>
      <c r="AA2345">
        <v>23.386773741600397</v>
      </c>
      <c r="AB2345">
        <v>40.86902981850632</v>
      </c>
      <c r="AC2345">
        <v>42.189454268767534</v>
      </c>
      <c r="AD2345">
        <v>7.4548250119406294</v>
      </c>
      <c r="AE2345">
        <v>162.02594681134516</v>
      </c>
    </row>
    <row r="2346" spans="1:31" x14ac:dyDescent="0.25">
      <c r="A2346">
        <v>2231850</v>
      </c>
      <c r="B2346">
        <v>1</v>
      </c>
      <c r="C2346" t="s">
        <v>81</v>
      </c>
      <c r="D2346" t="s">
        <v>123</v>
      </c>
      <c r="E2346" t="s">
        <v>132</v>
      </c>
      <c r="F2346" t="s">
        <v>6982</v>
      </c>
      <c r="G2346" t="s">
        <v>191</v>
      </c>
      <c r="H2346" t="s">
        <v>135</v>
      </c>
      <c r="I2346" t="s">
        <v>136</v>
      </c>
      <c r="J2346" t="s">
        <v>137</v>
      </c>
      <c r="K2346" t="s">
        <v>138</v>
      </c>
      <c r="L2346" t="s">
        <v>6983</v>
      </c>
      <c r="M2346" t="s">
        <v>6984</v>
      </c>
      <c r="N2346">
        <v>0.50194444400000005</v>
      </c>
      <c r="O2346">
        <v>0</v>
      </c>
      <c r="P2346">
        <v>0</v>
      </c>
      <c r="Q2346">
        <v>0</v>
      </c>
      <c r="R2346">
        <v>0</v>
      </c>
      <c r="S2346">
        <v>0</v>
      </c>
      <c r="T2346">
        <v>1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0.43963146696065275</v>
      </c>
      <c r="AC2346">
        <v>0</v>
      </c>
      <c r="AD2346">
        <v>0</v>
      </c>
      <c r="AE2346">
        <v>0.43963146696065275</v>
      </c>
    </row>
    <row r="2347" spans="1:31" x14ac:dyDescent="0.25">
      <c r="A2347">
        <v>2231186</v>
      </c>
      <c r="B2347">
        <v>1</v>
      </c>
      <c r="C2347" t="s">
        <v>81</v>
      </c>
      <c r="D2347" t="s">
        <v>113</v>
      </c>
      <c r="E2347" t="s">
        <v>194</v>
      </c>
      <c r="F2347" t="s">
        <v>6985</v>
      </c>
      <c r="G2347" t="s">
        <v>179</v>
      </c>
      <c r="H2347" t="s">
        <v>135</v>
      </c>
      <c r="I2347" t="s">
        <v>136</v>
      </c>
      <c r="J2347" t="s">
        <v>137</v>
      </c>
      <c r="K2347" t="s">
        <v>138</v>
      </c>
      <c r="L2347" t="s">
        <v>6986</v>
      </c>
      <c r="M2347" t="s">
        <v>6987</v>
      </c>
      <c r="N2347">
        <v>1.1616666659999999</v>
      </c>
      <c r="O2347">
        <v>0</v>
      </c>
      <c r="P2347">
        <v>28</v>
      </c>
      <c r="Q2347">
        <v>0</v>
      </c>
      <c r="R2347">
        <v>20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2.9700652280440454</v>
      </c>
      <c r="Y2347">
        <v>0</v>
      </c>
      <c r="Z2347">
        <v>1.4583846949335224</v>
      </c>
      <c r="AA2347">
        <v>0</v>
      </c>
      <c r="AB2347">
        <v>0</v>
      </c>
      <c r="AC2347">
        <v>0</v>
      </c>
      <c r="AD2347">
        <v>0</v>
      </c>
      <c r="AE2347">
        <v>4.4284499229775678</v>
      </c>
    </row>
    <row r="2348" spans="1:31" x14ac:dyDescent="0.25">
      <c r="A2348">
        <v>2230830</v>
      </c>
      <c r="B2348">
        <v>1</v>
      </c>
      <c r="C2348" t="s">
        <v>81</v>
      </c>
      <c r="D2348" t="s">
        <v>118</v>
      </c>
      <c r="E2348" t="s">
        <v>182</v>
      </c>
      <c r="F2348" t="s">
        <v>6988</v>
      </c>
      <c r="G2348" t="s">
        <v>174</v>
      </c>
      <c r="H2348" t="s">
        <v>163</v>
      </c>
      <c r="I2348" t="s">
        <v>261</v>
      </c>
      <c r="J2348" t="s">
        <v>137</v>
      </c>
      <c r="K2348" t="s">
        <v>138</v>
      </c>
      <c r="L2348" t="s">
        <v>6989</v>
      </c>
      <c r="M2348" t="s">
        <v>6990</v>
      </c>
      <c r="N2348">
        <v>8.3333330000000001E-3</v>
      </c>
      <c r="O2348">
        <v>0</v>
      </c>
      <c r="P2348">
        <v>8765</v>
      </c>
      <c r="Q2348">
        <v>0</v>
      </c>
      <c r="R2348">
        <v>11</v>
      </c>
      <c r="S2348">
        <v>18</v>
      </c>
      <c r="T2348">
        <v>614</v>
      </c>
      <c r="U2348">
        <v>0</v>
      </c>
      <c r="V2348">
        <v>2</v>
      </c>
      <c r="W2348">
        <v>0</v>
      </c>
      <c r="X2348">
        <v>17.997346814900745</v>
      </c>
      <c r="Y2348">
        <v>0</v>
      </c>
      <c r="Z2348">
        <v>1.7725500117499998E-2</v>
      </c>
      <c r="AA2348">
        <v>4.6929860099196654</v>
      </c>
      <c r="AB2348">
        <v>2.3133069077685078</v>
      </c>
      <c r="AC2348">
        <v>0</v>
      </c>
      <c r="AD2348">
        <v>1.8264374882133335E-2</v>
      </c>
      <c r="AE2348">
        <v>25.039629607588548</v>
      </c>
    </row>
    <row r="2349" spans="1:31" x14ac:dyDescent="0.25">
      <c r="A2349">
        <v>2231228</v>
      </c>
      <c r="B2349">
        <v>1</v>
      </c>
      <c r="C2349" t="s">
        <v>80</v>
      </c>
      <c r="D2349" t="s">
        <v>105</v>
      </c>
      <c r="E2349" t="s">
        <v>132</v>
      </c>
      <c r="F2349" t="s">
        <v>6991</v>
      </c>
      <c r="G2349" t="s">
        <v>148</v>
      </c>
      <c r="H2349" t="s">
        <v>135</v>
      </c>
      <c r="I2349" t="s">
        <v>136</v>
      </c>
      <c r="J2349" t="s">
        <v>137</v>
      </c>
      <c r="K2349" t="s">
        <v>138</v>
      </c>
      <c r="L2349" t="s">
        <v>6992</v>
      </c>
      <c r="M2349" t="s">
        <v>6993</v>
      </c>
      <c r="N2349">
        <v>3.5972222220000001</v>
      </c>
      <c r="O2349">
        <v>0</v>
      </c>
      <c r="P2349">
        <v>1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0.9689022677597201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0.9689022677597201</v>
      </c>
    </row>
    <row r="2350" spans="1:31" x14ac:dyDescent="0.25">
      <c r="A2350">
        <v>2231128</v>
      </c>
      <c r="B2350">
        <v>1</v>
      </c>
      <c r="C2350" t="s">
        <v>80</v>
      </c>
      <c r="D2350" t="s">
        <v>97</v>
      </c>
      <c r="E2350" t="s">
        <v>273</v>
      </c>
      <c r="F2350" t="s">
        <v>6994</v>
      </c>
      <c r="G2350" t="s">
        <v>303</v>
      </c>
      <c r="H2350" t="s">
        <v>163</v>
      </c>
      <c r="I2350" t="s">
        <v>136</v>
      </c>
      <c r="J2350" t="s">
        <v>137</v>
      </c>
      <c r="K2350" t="s">
        <v>138</v>
      </c>
      <c r="L2350" t="s">
        <v>6995</v>
      </c>
      <c r="M2350" t="s">
        <v>6996</v>
      </c>
      <c r="N2350">
        <v>0.15944444399999999</v>
      </c>
      <c r="O2350">
        <v>13</v>
      </c>
      <c r="P2350">
        <v>1580</v>
      </c>
      <c r="Q2350">
        <v>21</v>
      </c>
      <c r="R2350">
        <v>522</v>
      </c>
      <c r="S2350">
        <v>40</v>
      </c>
      <c r="T2350">
        <v>333</v>
      </c>
      <c r="U2350">
        <v>3</v>
      </c>
      <c r="V2350">
        <v>1</v>
      </c>
      <c r="W2350">
        <v>187.13125508387029</v>
      </c>
      <c r="X2350">
        <v>169.75929314799916</v>
      </c>
      <c r="Y2350">
        <v>91.793435015215977</v>
      </c>
      <c r="Z2350">
        <v>41.956202469791087</v>
      </c>
      <c r="AA2350">
        <v>110.13692723179787</v>
      </c>
      <c r="AB2350">
        <v>81.49231006189838</v>
      </c>
      <c r="AC2350">
        <v>4.8310404418759001</v>
      </c>
      <c r="AD2350">
        <v>0</v>
      </c>
      <c r="AE2350">
        <v>687.10046345244859</v>
      </c>
    </row>
    <row r="2351" spans="1:31" x14ac:dyDescent="0.25">
      <c r="A2351">
        <v>2230879</v>
      </c>
      <c r="B2351">
        <v>1</v>
      </c>
      <c r="C2351" t="s">
        <v>80</v>
      </c>
      <c r="D2351" t="s">
        <v>107</v>
      </c>
      <c r="E2351" t="s">
        <v>177</v>
      </c>
      <c r="F2351" t="s">
        <v>1677</v>
      </c>
      <c r="G2351" t="s">
        <v>179</v>
      </c>
      <c r="H2351" t="s">
        <v>135</v>
      </c>
      <c r="I2351" t="s">
        <v>136</v>
      </c>
      <c r="J2351" t="s">
        <v>137</v>
      </c>
      <c r="K2351" t="s">
        <v>138</v>
      </c>
      <c r="L2351" t="s">
        <v>6997</v>
      </c>
      <c r="M2351" t="s">
        <v>6181</v>
      </c>
      <c r="N2351">
        <v>0.442222222</v>
      </c>
      <c r="O2351">
        <v>0</v>
      </c>
      <c r="P2351">
        <v>48</v>
      </c>
      <c r="Q2351">
        <v>0</v>
      </c>
      <c r="R2351">
        <v>0</v>
      </c>
      <c r="S2351">
        <v>0</v>
      </c>
      <c r="T2351">
        <v>48</v>
      </c>
      <c r="U2351">
        <v>0</v>
      </c>
      <c r="V2351">
        <v>0</v>
      </c>
      <c r="W2351">
        <v>0</v>
      </c>
      <c r="X2351">
        <v>4.9889162089134986</v>
      </c>
      <c r="Y2351">
        <v>0</v>
      </c>
      <c r="Z2351">
        <v>0</v>
      </c>
      <c r="AA2351">
        <v>0</v>
      </c>
      <c r="AB2351">
        <v>13.798032573536805</v>
      </c>
      <c r="AC2351">
        <v>0</v>
      </c>
      <c r="AD2351">
        <v>0</v>
      </c>
      <c r="AE2351">
        <v>18.786948782450303</v>
      </c>
    </row>
    <row r="2352" spans="1:31" x14ac:dyDescent="0.25">
      <c r="A2352">
        <v>2230833</v>
      </c>
      <c r="B2352">
        <v>1</v>
      </c>
      <c r="C2352" t="s">
        <v>80</v>
      </c>
      <c r="D2352" t="s">
        <v>85</v>
      </c>
      <c r="E2352" t="s">
        <v>132</v>
      </c>
      <c r="F2352" t="s">
        <v>6998</v>
      </c>
      <c r="G2352" t="s">
        <v>191</v>
      </c>
      <c r="H2352" t="s">
        <v>135</v>
      </c>
      <c r="I2352" t="s">
        <v>136</v>
      </c>
      <c r="J2352" t="s">
        <v>137</v>
      </c>
      <c r="K2352" t="s">
        <v>138</v>
      </c>
      <c r="L2352" t="s">
        <v>6999</v>
      </c>
      <c r="M2352" t="s">
        <v>7000</v>
      </c>
      <c r="N2352">
        <v>2.3977777769999999</v>
      </c>
      <c r="O2352">
        <v>0</v>
      </c>
      <c r="P2352">
        <v>0</v>
      </c>
      <c r="Q2352">
        <v>0</v>
      </c>
      <c r="R2352">
        <v>0</v>
      </c>
      <c r="S2352">
        <v>0</v>
      </c>
      <c r="T2352">
        <v>1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2.0939669767515832</v>
      </c>
      <c r="AC2352">
        <v>0</v>
      </c>
      <c r="AD2352">
        <v>0</v>
      </c>
      <c r="AE2352">
        <v>2.0939669767515832</v>
      </c>
    </row>
    <row r="2353" spans="1:31" x14ac:dyDescent="0.25">
      <c r="A2353">
        <v>2231829</v>
      </c>
      <c r="B2353">
        <v>1</v>
      </c>
      <c r="C2353" t="s">
        <v>80</v>
      </c>
      <c r="D2353" t="s">
        <v>84</v>
      </c>
      <c r="E2353" t="s">
        <v>132</v>
      </c>
      <c r="F2353" t="s">
        <v>6797</v>
      </c>
      <c r="G2353" t="s">
        <v>191</v>
      </c>
      <c r="H2353" t="s">
        <v>135</v>
      </c>
      <c r="I2353" t="s">
        <v>136</v>
      </c>
      <c r="J2353" t="s">
        <v>137</v>
      </c>
      <c r="K2353" t="s">
        <v>138</v>
      </c>
      <c r="L2353" t="s">
        <v>7001</v>
      </c>
      <c r="M2353" t="s">
        <v>7002</v>
      </c>
      <c r="N2353">
        <v>3.3688888879999999</v>
      </c>
      <c r="O2353">
        <v>0</v>
      </c>
      <c r="P2353">
        <v>4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2.362709411824782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2.362709411824782</v>
      </c>
    </row>
    <row r="2354" spans="1:31" x14ac:dyDescent="0.25">
      <c r="A2354">
        <v>2231165</v>
      </c>
      <c r="B2354">
        <v>1</v>
      </c>
      <c r="C2354" t="s">
        <v>81</v>
      </c>
      <c r="D2354" t="s">
        <v>117</v>
      </c>
      <c r="E2354" t="s">
        <v>132</v>
      </c>
      <c r="F2354" t="s">
        <v>7003</v>
      </c>
      <c r="G2354" t="s">
        <v>148</v>
      </c>
      <c r="H2354" t="s">
        <v>135</v>
      </c>
      <c r="I2354" t="s">
        <v>136</v>
      </c>
      <c r="J2354" t="s">
        <v>137</v>
      </c>
      <c r="K2354" t="s">
        <v>138</v>
      </c>
      <c r="L2354" t="s">
        <v>7004</v>
      </c>
      <c r="M2354" t="s">
        <v>7005</v>
      </c>
      <c r="N2354">
        <v>1.5938888879999999</v>
      </c>
      <c r="O2354">
        <v>0</v>
      </c>
      <c r="P2354">
        <v>1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0.75507721829784225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0.75507721829784225</v>
      </c>
    </row>
    <row r="2355" spans="1:31" x14ac:dyDescent="0.25">
      <c r="A2355">
        <v>2231497</v>
      </c>
      <c r="B2355">
        <v>1</v>
      </c>
      <c r="C2355" t="s">
        <v>80</v>
      </c>
      <c r="D2355" t="s">
        <v>93</v>
      </c>
      <c r="E2355" t="s">
        <v>132</v>
      </c>
      <c r="F2355" t="s">
        <v>7006</v>
      </c>
      <c r="G2355" t="s">
        <v>191</v>
      </c>
      <c r="H2355" t="s">
        <v>135</v>
      </c>
      <c r="I2355" t="s">
        <v>136</v>
      </c>
      <c r="J2355" t="s">
        <v>137</v>
      </c>
      <c r="K2355" t="s">
        <v>138</v>
      </c>
      <c r="L2355" t="s">
        <v>7007</v>
      </c>
      <c r="M2355" t="s">
        <v>7008</v>
      </c>
      <c r="N2355">
        <v>4.7366666659999996</v>
      </c>
      <c r="O2355">
        <v>0</v>
      </c>
      <c r="P2355">
        <v>3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2.9473367929672185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2.9473367929672185</v>
      </c>
    </row>
    <row r="2356" spans="1:31" x14ac:dyDescent="0.25">
      <c r="A2356">
        <v>2231334</v>
      </c>
      <c r="B2356">
        <v>1</v>
      </c>
      <c r="C2356" t="s">
        <v>80</v>
      </c>
      <c r="D2356" t="s">
        <v>96</v>
      </c>
      <c r="E2356" t="s">
        <v>194</v>
      </c>
      <c r="F2356" t="s">
        <v>7009</v>
      </c>
      <c r="G2356" t="s">
        <v>589</v>
      </c>
      <c r="H2356" t="s">
        <v>135</v>
      </c>
      <c r="I2356" t="s">
        <v>136</v>
      </c>
      <c r="J2356" t="s">
        <v>137</v>
      </c>
      <c r="K2356" t="s">
        <v>138</v>
      </c>
      <c r="L2356" t="s">
        <v>7010</v>
      </c>
      <c r="M2356" t="s">
        <v>7011</v>
      </c>
      <c r="N2356">
        <v>1.8730555550000001</v>
      </c>
      <c r="O2356">
        <v>0</v>
      </c>
      <c r="P2356">
        <v>5</v>
      </c>
      <c r="Q2356">
        <v>0</v>
      </c>
      <c r="R2356">
        <v>2</v>
      </c>
      <c r="S2356">
        <v>0</v>
      </c>
      <c r="T2356">
        <v>2</v>
      </c>
      <c r="U2356">
        <v>0</v>
      </c>
      <c r="V2356">
        <v>0</v>
      </c>
      <c r="W2356">
        <v>0</v>
      </c>
      <c r="X2356">
        <v>2.6339221610402404</v>
      </c>
      <c r="Y2356">
        <v>0</v>
      </c>
      <c r="Z2356">
        <v>1.4548187245313027</v>
      </c>
      <c r="AA2356">
        <v>0</v>
      </c>
      <c r="AB2356">
        <v>3.3317605331853302</v>
      </c>
      <c r="AC2356">
        <v>0</v>
      </c>
      <c r="AD2356">
        <v>0</v>
      </c>
      <c r="AE2356">
        <v>7.4205014187568725</v>
      </c>
    </row>
    <row r="2357" spans="1:31" x14ac:dyDescent="0.25">
      <c r="A2357">
        <v>2231019</v>
      </c>
      <c r="B2357">
        <v>1</v>
      </c>
      <c r="C2357" t="s">
        <v>80</v>
      </c>
      <c r="D2357" t="s">
        <v>100</v>
      </c>
      <c r="E2357" t="s">
        <v>273</v>
      </c>
      <c r="F2357" t="s">
        <v>6768</v>
      </c>
      <c r="G2357" t="s">
        <v>174</v>
      </c>
      <c r="H2357" t="s">
        <v>163</v>
      </c>
      <c r="I2357" t="s">
        <v>261</v>
      </c>
      <c r="J2357" t="s">
        <v>137</v>
      </c>
      <c r="K2357" t="s">
        <v>138</v>
      </c>
      <c r="L2357" t="s">
        <v>7012</v>
      </c>
      <c r="M2357" t="s">
        <v>6769</v>
      </c>
      <c r="N2357">
        <v>4.1944443999999997E-2</v>
      </c>
      <c r="O2357">
        <v>17</v>
      </c>
      <c r="P2357">
        <v>4136</v>
      </c>
      <c r="Q2357">
        <v>4</v>
      </c>
      <c r="R2357">
        <v>102</v>
      </c>
      <c r="S2357">
        <v>16</v>
      </c>
      <c r="T2357">
        <v>284</v>
      </c>
      <c r="U2357">
        <v>4</v>
      </c>
      <c r="V2357">
        <v>1</v>
      </c>
      <c r="W2357">
        <v>7.4806999673611632</v>
      </c>
      <c r="X2357">
        <v>48.851595673121778</v>
      </c>
      <c r="Y2357">
        <v>0.10806715219535498</v>
      </c>
      <c r="Z2357">
        <v>0.85896674534753414</v>
      </c>
      <c r="AA2357">
        <v>3.2253219554174564</v>
      </c>
      <c r="AB2357">
        <v>9.1493648322926564</v>
      </c>
      <c r="AC2357">
        <v>21.569346344079552</v>
      </c>
      <c r="AD2357">
        <v>0</v>
      </c>
      <c r="AE2357">
        <v>91.243362669815497</v>
      </c>
    </row>
    <row r="2358" spans="1:31" x14ac:dyDescent="0.25">
      <c r="A2358">
        <v>2231706</v>
      </c>
      <c r="B2358">
        <v>1</v>
      </c>
      <c r="C2358" t="s">
        <v>80</v>
      </c>
      <c r="D2358" t="s">
        <v>84</v>
      </c>
      <c r="E2358" t="s">
        <v>194</v>
      </c>
      <c r="F2358" t="s">
        <v>6837</v>
      </c>
      <c r="G2358" t="s">
        <v>179</v>
      </c>
      <c r="H2358" t="s">
        <v>135</v>
      </c>
      <c r="I2358" t="s">
        <v>136</v>
      </c>
      <c r="J2358" t="s">
        <v>137</v>
      </c>
      <c r="K2358" t="s">
        <v>138</v>
      </c>
      <c r="L2358" t="s">
        <v>7013</v>
      </c>
      <c r="M2358" t="s">
        <v>7014</v>
      </c>
      <c r="N2358">
        <v>2.2147222219999998</v>
      </c>
      <c r="O2358">
        <v>0</v>
      </c>
      <c r="P2358">
        <v>311</v>
      </c>
      <c r="Q2358">
        <v>0</v>
      </c>
      <c r="R2358">
        <v>0</v>
      </c>
      <c r="S2358">
        <v>0</v>
      </c>
      <c r="T2358">
        <v>4</v>
      </c>
      <c r="U2358">
        <v>0</v>
      </c>
      <c r="V2358">
        <v>0</v>
      </c>
      <c r="W2358">
        <v>0</v>
      </c>
      <c r="X2358">
        <v>221.46515100439075</v>
      </c>
      <c r="Y2358">
        <v>0</v>
      </c>
      <c r="Z2358">
        <v>0</v>
      </c>
      <c r="AA2358">
        <v>0</v>
      </c>
      <c r="AB2358">
        <v>2.8728663945043027</v>
      </c>
      <c r="AC2358">
        <v>0</v>
      </c>
      <c r="AD2358">
        <v>0</v>
      </c>
      <c r="AE2358">
        <v>224.33801739889506</v>
      </c>
    </row>
    <row r="2359" spans="1:31" x14ac:dyDescent="0.25">
      <c r="A2359">
        <v>2231311</v>
      </c>
      <c r="B2359">
        <v>1</v>
      </c>
      <c r="C2359" t="s">
        <v>80</v>
      </c>
      <c r="D2359" t="s">
        <v>91</v>
      </c>
      <c r="E2359" t="s">
        <v>132</v>
      </c>
      <c r="F2359" t="s">
        <v>7015</v>
      </c>
      <c r="G2359" t="s">
        <v>148</v>
      </c>
      <c r="H2359" t="s">
        <v>135</v>
      </c>
      <c r="I2359" t="s">
        <v>136</v>
      </c>
      <c r="J2359" t="s">
        <v>137</v>
      </c>
      <c r="K2359" t="s">
        <v>138</v>
      </c>
      <c r="L2359" t="s">
        <v>7016</v>
      </c>
      <c r="M2359" t="s">
        <v>7017</v>
      </c>
      <c r="N2359">
        <v>1.568888888</v>
      </c>
      <c r="O2359">
        <v>0</v>
      </c>
      <c r="P2359">
        <v>0</v>
      </c>
      <c r="Q2359">
        <v>0</v>
      </c>
      <c r="R2359">
        <v>0</v>
      </c>
      <c r="S2359">
        <v>0</v>
      </c>
      <c r="T2359">
        <v>1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1.0212553402673379</v>
      </c>
      <c r="AC2359">
        <v>0</v>
      </c>
      <c r="AD2359">
        <v>0</v>
      </c>
      <c r="AE2359">
        <v>1.0212553402673379</v>
      </c>
    </row>
    <row r="2360" spans="1:31" x14ac:dyDescent="0.25">
      <c r="A2360">
        <v>2231852</v>
      </c>
      <c r="B2360">
        <v>1</v>
      </c>
      <c r="C2360" t="s">
        <v>80</v>
      </c>
      <c r="D2360" t="s">
        <v>82</v>
      </c>
      <c r="E2360" t="s">
        <v>194</v>
      </c>
      <c r="F2360" t="s">
        <v>7018</v>
      </c>
      <c r="G2360" t="s">
        <v>179</v>
      </c>
      <c r="H2360" t="s">
        <v>135</v>
      </c>
      <c r="I2360" t="s">
        <v>136</v>
      </c>
      <c r="J2360" t="s">
        <v>137</v>
      </c>
      <c r="K2360" t="s">
        <v>138</v>
      </c>
      <c r="L2360" t="s">
        <v>7019</v>
      </c>
      <c r="M2360" t="s">
        <v>7020</v>
      </c>
      <c r="N2360">
        <v>3.3424999999999998</v>
      </c>
      <c r="O2360">
        <v>0</v>
      </c>
      <c r="P2360">
        <v>79</v>
      </c>
      <c r="Q2360">
        <v>0</v>
      </c>
      <c r="R2360">
        <v>0</v>
      </c>
      <c r="S2360">
        <v>0</v>
      </c>
      <c r="T2360">
        <v>8</v>
      </c>
      <c r="U2360">
        <v>0</v>
      </c>
      <c r="V2360">
        <v>0</v>
      </c>
      <c r="W2360">
        <v>0</v>
      </c>
      <c r="X2360">
        <v>60.512562096873815</v>
      </c>
      <c r="Y2360">
        <v>0</v>
      </c>
      <c r="Z2360">
        <v>0</v>
      </c>
      <c r="AA2360">
        <v>0</v>
      </c>
      <c r="AB2360">
        <v>2.0110518930738137</v>
      </c>
      <c r="AC2360">
        <v>0</v>
      </c>
      <c r="AD2360">
        <v>0</v>
      </c>
      <c r="AE2360">
        <v>62.523613989947627</v>
      </c>
    </row>
    <row r="2361" spans="1:31" x14ac:dyDescent="0.25">
      <c r="A2361">
        <v>2231729</v>
      </c>
      <c r="B2361">
        <v>1</v>
      </c>
      <c r="C2361" t="s">
        <v>80</v>
      </c>
      <c r="D2361" t="s">
        <v>85</v>
      </c>
      <c r="E2361" t="s">
        <v>132</v>
      </c>
      <c r="F2361" t="s">
        <v>7021</v>
      </c>
      <c r="G2361" t="s">
        <v>170</v>
      </c>
      <c r="H2361" t="s">
        <v>135</v>
      </c>
      <c r="I2361" t="s">
        <v>136</v>
      </c>
      <c r="J2361" t="s">
        <v>137</v>
      </c>
      <c r="K2361" t="s">
        <v>138</v>
      </c>
      <c r="L2361" t="s">
        <v>7022</v>
      </c>
      <c r="M2361" t="s">
        <v>7023</v>
      </c>
      <c r="N2361">
        <v>0.89416666600000005</v>
      </c>
      <c r="O2361">
        <v>0</v>
      </c>
      <c r="P2361">
        <v>8</v>
      </c>
      <c r="Q2361">
        <v>0</v>
      </c>
      <c r="R2361">
        <v>0</v>
      </c>
      <c r="S2361">
        <v>0</v>
      </c>
      <c r="T2361">
        <v>2</v>
      </c>
      <c r="U2361">
        <v>0</v>
      </c>
      <c r="V2361">
        <v>0</v>
      </c>
      <c r="W2361">
        <v>0</v>
      </c>
      <c r="X2361">
        <v>2.0176657206902</v>
      </c>
      <c r="Y2361">
        <v>0</v>
      </c>
      <c r="Z2361">
        <v>0</v>
      </c>
      <c r="AA2361">
        <v>0</v>
      </c>
      <c r="AB2361">
        <v>0.64600873888226662</v>
      </c>
      <c r="AC2361">
        <v>0</v>
      </c>
      <c r="AD2361">
        <v>0</v>
      </c>
      <c r="AE2361">
        <v>2.6636744595724666</v>
      </c>
    </row>
    <row r="2362" spans="1:31" x14ac:dyDescent="0.25">
      <c r="A2362">
        <v>2230816</v>
      </c>
      <c r="B2362">
        <v>1</v>
      </c>
      <c r="C2362" t="s">
        <v>80</v>
      </c>
      <c r="D2362" t="s">
        <v>100</v>
      </c>
      <c r="E2362" t="s">
        <v>194</v>
      </c>
      <c r="F2362" t="s">
        <v>7024</v>
      </c>
      <c r="G2362" t="s">
        <v>390</v>
      </c>
      <c r="H2362" t="s">
        <v>135</v>
      </c>
      <c r="I2362" t="s">
        <v>136</v>
      </c>
      <c r="J2362" t="s">
        <v>137</v>
      </c>
      <c r="K2362" t="s">
        <v>138</v>
      </c>
      <c r="L2362" t="s">
        <v>7025</v>
      </c>
      <c r="M2362" t="s">
        <v>7026</v>
      </c>
      <c r="N2362">
        <v>2.5291666660000001</v>
      </c>
      <c r="O2362">
        <v>0</v>
      </c>
      <c r="P2362">
        <v>80</v>
      </c>
      <c r="Q2362">
        <v>0</v>
      </c>
      <c r="R2362">
        <v>1</v>
      </c>
      <c r="S2362">
        <v>0</v>
      </c>
      <c r="T2362">
        <v>3</v>
      </c>
      <c r="U2362">
        <v>0</v>
      </c>
      <c r="V2362">
        <v>0</v>
      </c>
      <c r="W2362">
        <v>0</v>
      </c>
      <c r="X2362">
        <v>56.585051709423908</v>
      </c>
      <c r="Y2362">
        <v>0</v>
      </c>
      <c r="Z2362">
        <v>0</v>
      </c>
      <c r="AA2362">
        <v>0</v>
      </c>
      <c r="AB2362">
        <v>2.2212824422246955</v>
      </c>
      <c r="AC2362">
        <v>0</v>
      </c>
      <c r="AD2362">
        <v>0</v>
      </c>
      <c r="AE2362">
        <v>58.806334151648606</v>
      </c>
    </row>
    <row r="2363" spans="1:31" x14ac:dyDescent="0.25">
      <c r="A2363">
        <v>2231148</v>
      </c>
      <c r="B2363">
        <v>1</v>
      </c>
      <c r="C2363" t="s">
        <v>80</v>
      </c>
      <c r="D2363" t="s">
        <v>98</v>
      </c>
      <c r="E2363" t="s">
        <v>194</v>
      </c>
      <c r="F2363" t="s">
        <v>6222</v>
      </c>
      <c r="G2363" t="s">
        <v>143</v>
      </c>
      <c r="H2363" t="s">
        <v>135</v>
      </c>
      <c r="I2363" t="s">
        <v>136</v>
      </c>
      <c r="J2363" t="s">
        <v>137</v>
      </c>
      <c r="K2363" t="s">
        <v>144</v>
      </c>
      <c r="L2363" t="s">
        <v>7027</v>
      </c>
      <c r="M2363" t="s">
        <v>7028</v>
      </c>
      <c r="N2363">
        <v>7.6070933329999999</v>
      </c>
      <c r="O2363">
        <v>0</v>
      </c>
      <c r="P2363">
        <v>21</v>
      </c>
      <c r="Q2363">
        <v>0</v>
      </c>
      <c r="R2363">
        <v>2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30.615153660213416</v>
      </c>
      <c r="Y2363">
        <v>0</v>
      </c>
      <c r="Z2363">
        <v>17.075317945430239</v>
      </c>
      <c r="AA2363">
        <v>0</v>
      </c>
      <c r="AB2363">
        <v>0</v>
      </c>
      <c r="AC2363">
        <v>0</v>
      </c>
      <c r="AD2363">
        <v>0</v>
      </c>
      <c r="AE2363">
        <v>47.690471605643651</v>
      </c>
    </row>
    <row r="2364" spans="1:31" x14ac:dyDescent="0.25">
      <c r="A2364">
        <v>2231205</v>
      </c>
      <c r="B2364">
        <v>1</v>
      </c>
      <c r="C2364" t="s">
        <v>80</v>
      </c>
      <c r="D2364" t="s">
        <v>96</v>
      </c>
      <c r="E2364" t="s">
        <v>182</v>
      </c>
      <c r="F2364" t="s">
        <v>7029</v>
      </c>
      <c r="G2364" t="s">
        <v>319</v>
      </c>
      <c r="H2364" t="s">
        <v>163</v>
      </c>
      <c r="I2364" t="s">
        <v>136</v>
      </c>
      <c r="J2364" t="s">
        <v>137</v>
      </c>
      <c r="K2364" t="s">
        <v>138</v>
      </c>
      <c r="L2364" t="s">
        <v>7030</v>
      </c>
      <c r="M2364" t="s">
        <v>7031</v>
      </c>
      <c r="N2364">
        <v>7.7213888879999999</v>
      </c>
      <c r="O2364">
        <v>0</v>
      </c>
      <c r="P2364">
        <v>0</v>
      </c>
      <c r="Q2364">
        <v>0</v>
      </c>
      <c r="R2364">
        <v>0</v>
      </c>
      <c r="S2364">
        <v>2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286.64066752669601</v>
      </c>
      <c r="AB2364">
        <v>0</v>
      </c>
      <c r="AC2364">
        <v>0</v>
      </c>
      <c r="AD2364">
        <v>0</v>
      </c>
      <c r="AE2364">
        <v>286.64066752669601</v>
      </c>
    </row>
    <row r="2365" spans="1:31" x14ac:dyDescent="0.25">
      <c r="A2365">
        <v>2231002</v>
      </c>
      <c r="B2365">
        <v>1</v>
      </c>
      <c r="C2365" t="s">
        <v>81</v>
      </c>
      <c r="D2365" t="s">
        <v>123</v>
      </c>
      <c r="E2365" t="s">
        <v>194</v>
      </c>
      <c r="F2365" t="s">
        <v>7032</v>
      </c>
      <c r="G2365" t="s">
        <v>179</v>
      </c>
      <c r="H2365" t="s">
        <v>135</v>
      </c>
      <c r="I2365" t="s">
        <v>136</v>
      </c>
      <c r="J2365" t="s">
        <v>137</v>
      </c>
      <c r="K2365" t="s">
        <v>138</v>
      </c>
      <c r="L2365" t="s">
        <v>7033</v>
      </c>
      <c r="M2365" t="s">
        <v>7034</v>
      </c>
      <c r="N2365">
        <v>2.036944444</v>
      </c>
      <c r="O2365">
        <v>0</v>
      </c>
      <c r="P2365">
        <v>0</v>
      </c>
      <c r="Q2365">
        <v>0</v>
      </c>
      <c r="R2365">
        <v>0</v>
      </c>
      <c r="S2365">
        <v>0</v>
      </c>
      <c r="T2365">
        <v>14</v>
      </c>
      <c r="U2365">
        <v>0</v>
      </c>
      <c r="V2365">
        <v>1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33.556666592077832</v>
      </c>
      <c r="AC2365">
        <v>0</v>
      </c>
      <c r="AD2365">
        <v>4.9436842272403752</v>
      </c>
      <c r="AE2365">
        <v>38.500350819318207</v>
      </c>
    </row>
    <row r="2366" spans="1:31" x14ac:dyDescent="0.25">
      <c r="A2366">
        <v>2231251</v>
      </c>
      <c r="B2366">
        <v>1</v>
      </c>
      <c r="C2366" t="s">
        <v>81</v>
      </c>
      <c r="D2366" t="s">
        <v>113</v>
      </c>
      <c r="E2366" t="s">
        <v>194</v>
      </c>
      <c r="F2366" t="s">
        <v>7035</v>
      </c>
      <c r="G2366" t="s">
        <v>179</v>
      </c>
      <c r="H2366" t="s">
        <v>135</v>
      </c>
      <c r="I2366" t="s">
        <v>136</v>
      </c>
      <c r="J2366" t="s">
        <v>137</v>
      </c>
      <c r="K2366" t="s">
        <v>138</v>
      </c>
      <c r="L2366" t="s">
        <v>7036</v>
      </c>
      <c r="M2366" t="s">
        <v>7037</v>
      </c>
      <c r="N2366">
        <v>2.2655555550000002</v>
      </c>
      <c r="O2366">
        <v>0</v>
      </c>
      <c r="P2366">
        <v>3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1.7148498361825912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1.7148498361825912</v>
      </c>
    </row>
    <row r="2367" spans="1:31" x14ac:dyDescent="0.25">
      <c r="A2367">
        <v>2231789</v>
      </c>
      <c r="B2367">
        <v>1</v>
      </c>
      <c r="C2367" t="s">
        <v>81</v>
      </c>
      <c r="D2367" t="s">
        <v>128</v>
      </c>
      <c r="E2367" t="s">
        <v>132</v>
      </c>
      <c r="F2367" t="s">
        <v>7038</v>
      </c>
      <c r="G2367" t="s">
        <v>148</v>
      </c>
      <c r="H2367" t="s">
        <v>135</v>
      </c>
      <c r="I2367" t="s">
        <v>136</v>
      </c>
      <c r="J2367" t="s">
        <v>137</v>
      </c>
      <c r="K2367" t="s">
        <v>138</v>
      </c>
      <c r="L2367" t="s">
        <v>7039</v>
      </c>
      <c r="M2367" t="s">
        <v>7040</v>
      </c>
      <c r="N2367">
        <v>2.6747222220000002</v>
      </c>
      <c r="O2367">
        <v>0</v>
      </c>
      <c r="P2367">
        <v>1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0.25848401215814332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0.25848401215814332</v>
      </c>
    </row>
    <row r="2368" spans="1:31" x14ac:dyDescent="0.25">
      <c r="A2368">
        <v>2231102</v>
      </c>
      <c r="B2368">
        <v>1</v>
      </c>
      <c r="C2368" t="s">
        <v>81</v>
      </c>
      <c r="D2368" t="s">
        <v>113</v>
      </c>
      <c r="E2368" t="s">
        <v>194</v>
      </c>
      <c r="F2368" t="s">
        <v>7041</v>
      </c>
      <c r="G2368" t="s">
        <v>143</v>
      </c>
      <c r="H2368" t="s">
        <v>135</v>
      </c>
      <c r="I2368" t="s">
        <v>136</v>
      </c>
      <c r="J2368" t="s">
        <v>137</v>
      </c>
      <c r="K2368" t="s">
        <v>144</v>
      </c>
      <c r="L2368" t="s">
        <v>7042</v>
      </c>
      <c r="M2368" t="s">
        <v>7043</v>
      </c>
      <c r="N2368">
        <v>9.3086841660000008</v>
      </c>
      <c r="O2368">
        <v>0</v>
      </c>
      <c r="P2368">
        <v>148</v>
      </c>
      <c r="Q2368">
        <v>0</v>
      </c>
      <c r="R2368">
        <v>0</v>
      </c>
      <c r="S2368">
        <v>0</v>
      </c>
      <c r="T2368">
        <v>15</v>
      </c>
      <c r="U2368">
        <v>0</v>
      </c>
      <c r="V2368">
        <v>0</v>
      </c>
      <c r="W2368">
        <v>0</v>
      </c>
      <c r="X2368">
        <v>347.58814643864042</v>
      </c>
      <c r="Y2368">
        <v>0</v>
      </c>
      <c r="Z2368">
        <v>0</v>
      </c>
      <c r="AA2368">
        <v>0</v>
      </c>
      <c r="AB2368">
        <v>64.52407487667449</v>
      </c>
      <c r="AC2368">
        <v>0</v>
      </c>
      <c r="AD2368">
        <v>0</v>
      </c>
      <c r="AE2368">
        <v>412.11222131531491</v>
      </c>
    </row>
    <row r="2369" spans="1:31" x14ac:dyDescent="0.25">
      <c r="A2369">
        <v>2231643</v>
      </c>
      <c r="B2369">
        <v>1</v>
      </c>
      <c r="C2369" t="s">
        <v>80</v>
      </c>
      <c r="D2369" t="s">
        <v>85</v>
      </c>
      <c r="E2369" t="s">
        <v>194</v>
      </c>
      <c r="F2369" t="s">
        <v>7044</v>
      </c>
      <c r="G2369" t="s">
        <v>179</v>
      </c>
      <c r="H2369" t="s">
        <v>135</v>
      </c>
      <c r="I2369" t="s">
        <v>136</v>
      </c>
      <c r="J2369" t="s">
        <v>137</v>
      </c>
      <c r="K2369" t="s">
        <v>138</v>
      </c>
      <c r="L2369" t="s">
        <v>7045</v>
      </c>
      <c r="M2369" t="s">
        <v>7046</v>
      </c>
      <c r="N2369">
        <v>4.0072222220000002</v>
      </c>
      <c r="O2369">
        <v>0</v>
      </c>
      <c r="P2369">
        <v>186</v>
      </c>
      <c r="Q2369">
        <v>0</v>
      </c>
      <c r="R2369">
        <v>0</v>
      </c>
      <c r="S2369">
        <v>0</v>
      </c>
      <c r="T2369">
        <v>2</v>
      </c>
      <c r="U2369">
        <v>0</v>
      </c>
      <c r="V2369">
        <v>0</v>
      </c>
      <c r="W2369">
        <v>0</v>
      </c>
      <c r="X2369">
        <v>244.03905855580817</v>
      </c>
      <c r="Y2369">
        <v>0</v>
      </c>
      <c r="Z2369">
        <v>0</v>
      </c>
      <c r="AA2369">
        <v>0</v>
      </c>
      <c r="AB2369">
        <v>0.45262043430300664</v>
      </c>
      <c r="AC2369">
        <v>0</v>
      </c>
      <c r="AD2369">
        <v>0</v>
      </c>
      <c r="AE2369">
        <v>244.49167899011118</v>
      </c>
    </row>
    <row r="2370" spans="1:31" x14ac:dyDescent="0.25">
      <c r="A2370">
        <v>2230856</v>
      </c>
      <c r="B2370">
        <v>1</v>
      </c>
      <c r="C2370" t="s">
        <v>81</v>
      </c>
      <c r="D2370" t="s">
        <v>128</v>
      </c>
      <c r="E2370" t="s">
        <v>132</v>
      </c>
      <c r="F2370" t="s">
        <v>7047</v>
      </c>
      <c r="G2370" t="s">
        <v>148</v>
      </c>
      <c r="H2370" t="s">
        <v>135</v>
      </c>
      <c r="I2370" t="s">
        <v>136</v>
      </c>
      <c r="J2370" t="s">
        <v>137</v>
      </c>
      <c r="K2370" t="s">
        <v>138</v>
      </c>
      <c r="L2370" t="s">
        <v>7048</v>
      </c>
      <c r="M2370" t="s">
        <v>7049</v>
      </c>
      <c r="N2370">
        <v>1.525833333</v>
      </c>
      <c r="O2370">
        <v>0</v>
      </c>
      <c r="P2370">
        <v>2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0.39475084074650002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0.39475084074650002</v>
      </c>
    </row>
    <row r="2371" spans="1:31" x14ac:dyDescent="0.25">
      <c r="A2371">
        <v>2231082</v>
      </c>
      <c r="B2371">
        <v>1</v>
      </c>
      <c r="C2371" t="s">
        <v>81</v>
      </c>
      <c r="D2371" t="s">
        <v>112</v>
      </c>
      <c r="E2371" t="s">
        <v>273</v>
      </c>
      <c r="F2371" t="s">
        <v>6288</v>
      </c>
      <c r="G2371" t="s">
        <v>174</v>
      </c>
      <c r="H2371" t="s">
        <v>163</v>
      </c>
      <c r="I2371" t="s">
        <v>136</v>
      </c>
      <c r="J2371" t="s">
        <v>137</v>
      </c>
      <c r="K2371" t="s">
        <v>138</v>
      </c>
      <c r="L2371" t="s">
        <v>7050</v>
      </c>
      <c r="M2371" t="s">
        <v>7051</v>
      </c>
      <c r="N2371">
        <v>0.18416666600000001</v>
      </c>
      <c r="O2371">
        <v>14</v>
      </c>
      <c r="P2371">
        <v>8664</v>
      </c>
      <c r="Q2371">
        <v>425</v>
      </c>
      <c r="R2371">
        <v>1885</v>
      </c>
      <c r="S2371">
        <v>92</v>
      </c>
      <c r="T2371">
        <v>861</v>
      </c>
      <c r="U2371">
        <v>12</v>
      </c>
      <c r="V2371">
        <v>6</v>
      </c>
      <c r="W2371">
        <v>0.38783651285790666</v>
      </c>
      <c r="X2371">
        <v>273.84384851405878</v>
      </c>
      <c r="Y2371">
        <v>30.510751193043731</v>
      </c>
      <c r="Z2371">
        <v>51.53599398675324</v>
      </c>
      <c r="AA2371">
        <v>231.46623060251872</v>
      </c>
      <c r="AB2371">
        <v>94.201266230039522</v>
      </c>
      <c r="AC2371">
        <v>129.98378482196836</v>
      </c>
      <c r="AD2371">
        <v>77.438386610840979</v>
      </c>
      <c r="AE2371">
        <v>889.36809847208133</v>
      </c>
    </row>
    <row r="2372" spans="1:31" x14ac:dyDescent="0.25">
      <c r="A2372">
        <v>2231580</v>
      </c>
      <c r="B2372">
        <v>1</v>
      </c>
      <c r="C2372" t="s">
        <v>81</v>
      </c>
      <c r="D2372" t="s">
        <v>122</v>
      </c>
      <c r="E2372" t="s">
        <v>132</v>
      </c>
      <c r="F2372" t="s">
        <v>7052</v>
      </c>
      <c r="G2372" t="s">
        <v>148</v>
      </c>
      <c r="H2372" t="s">
        <v>135</v>
      </c>
      <c r="I2372" t="s">
        <v>136</v>
      </c>
      <c r="J2372" t="s">
        <v>137</v>
      </c>
      <c r="K2372" t="s">
        <v>138</v>
      </c>
      <c r="L2372" t="s">
        <v>7053</v>
      </c>
      <c r="M2372" t="s">
        <v>7054</v>
      </c>
      <c r="N2372">
        <v>4.34</v>
      </c>
      <c r="O2372">
        <v>0</v>
      </c>
      <c r="P2372">
        <v>1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0.15393464688295555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0.15393464688295555</v>
      </c>
    </row>
    <row r="2373" spans="1:31" x14ac:dyDescent="0.25">
      <c r="A2373">
        <v>2231105</v>
      </c>
      <c r="B2373">
        <v>1</v>
      </c>
      <c r="C2373" t="s">
        <v>80</v>
      </c>
      <c r="D2373" t="s">
        <v>100</v>
      </c>
      <c r="E2373" t="s">
        <v>194</v>
      </c>
      <c r="F2373" t="s">
        <v>7055</v>
      </c>
      <c r="G2373" t="s">
        <v>179</v>
      </c>
      <c r="H2373" t="s">
        <v>135</v>
      </c>
      <c r="I2373" t="s">
        <v>136</v>
      </c>
      <c r="J2373" t="s">
        <v>137</v>
      </c>
      <c r="K2373" t="s">
        <v>138</v>
      </c>
      <c r="L2373" t="s">
        <v>7056</v>
      </c>
      <c r="M2373" t="s">
        <v>7057</v>
      </c>
      <c r="N2373">
        <v>2.2469444439999999</v>
      </c>
      <c r="O2373">
        <v>0</v>
      </c>
      <c r="P2373">
        <v>17</v>
      </c>
      <c r="Q2373">
        <v>0</v>
      </c>
      <c r="R2373">
        <v>1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12.93769303019835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12.93769303019835</v>
      </c>
    </row>
    <row r="2374" spans="1:31" x14ac:dyDescent="0.25">
      <c r="A2374">
        <v>2230919</v>
      </c>
      <c r="B2374">
        <v>1</v>
      </c>
      <c r="C2374" t="s">
        <v>80</v>
      </c>
      <c r="D2374" t="s">
        <v>96</v>
      </c>
      <c r="E2374" t="s">
        <v>194</v>
      </c>
      <c r="F2374" t="s">
        <v>7058</v>
      </c>
      <c r="G2374" t="s">
        <v>589</v>
      </c>
      <c r="H2374" t="s">
        <v>135</v>
      </c>
      <c r="I2374" t="s">
        <v>136</v>
      </c>
      <c r="J2374" t="s">
        <v>137</v>
      </c>
      <c r="K2374" t="s">
        <v>138</v>
      </c>
      <c r="L2374" t="s">
        <v>7059</v>
      </c>
      <c r="M2374" t="s">
        <v>7060</v>
      </c>
      <c r="N2374">
        <v>1.173611111</v>
      </c>
      <c r="O2374">
        <v>0</v>
      </c>
      <c r="P2374">
        <v>67</v>
      </c>
      <c r="Q2374">
        <v>0</v>
      </c>
      <c r="R2374">
        <v>0</v>
      </c>
      <c r="S2374">
        <v>0</v>
      </c>
      <c r="T2374">
        <v>6</v>
      </c>
      <c r="U2374">
        <v>0</v>
      </c>
      <c r="V2374">
        <v>0</v>
      </c>
      <c r="W2374">
        <v>0</v>
      </c>
      <c r="X2374">
        <v>42.459811432135425</v>
      </c>
      <c r="Y2374">
        <v>0</v>
      </c>
      <c r="Z2374">
        <v>0</v>
      </c>
      <c r="AA2374">
        <v>0</v>
      </c>
      <c r="AB2374">
        <v>3.9087128397338997</v>
      </c>
      <c r="AC2374">
        <v>0</v>
      </c>
      <c r="AD2374">
        <v>0</v>
      </c>
      <c r="AE2374">
        <v>46.368524271869326</v>
      </c>
    </row>
    <row r="2375" spans="1:31" x14ac:dyDescent="0.25">
      <c r="A2375">
        <v>2230896</v>
      </c>
      <c r="B2375">
        <v>1</v>
      </c>
      <c r="C2375" t="s">
        <v>80</v>
      </c>
      <c r="D2375" t="s">
        <v>107</v>
      </c>
      <c r="E2375" t="s">
        <v>194</v>
      </c>
      <c r="F2375" t="s">
        <v>2121</v>
      </c>
      <c r="G2375" t="s">
        <v>179</v>
      </c>
      <c r="H2375" t="s">
        <v>135</v>
      </c>
      <c r="I2375" t="s">
        <v>136</v>
      </c>
      <c r="J2375" t="s">
        <v>137</v>
      </c>
      <c r="K2375" t="s">
        <v>138</v>
      </c>
      <c r="L2375" t="s">
        <v>7061</v>
      </c>
      <c r="M2375" t="s">
        <v>7062</v>
      </c>
      <c r="N2375">
        <v>3.5919444440000001</v>
      </c>
      <c r="O2375">
        <v>0</v>
      </c>
      <c r="P2375">
        <v>20</v>
      </c>
      <c r="Q2375">
        <v>0</v>
      </c>
      <c r="R2375">
        <v>1</v>
      </c>
      <c r="S2375">
        <v>0</v>
      </c>
      <c r="T2375">
        <v>12</v>
      </c>
      <c r="U2375">
        <v>0</v>
      </c>
      <c r="V2375">
        <v>0</v>
      </c>
      <c r="W2375">
        <v>0</v>
      </c>
      <c r="X2375">
        <v>18.074660876065732</v>
      </c>
      <c r="Y2375">
        <v>0</v>
      </c>
      <c r="Z2375">
        <v>3.3148579964044691</v>
      </c>
      <c r="AA2375">
        <v>0</v>
      </c>
      <c r="AB2375">
        <v>18.011874019820503</v>
      </c>
      <c r="AC2375">
        <v>0</v>
      </c>
      <c r="AD2375">
        <v>0</v>
      </c>
      <c r="AE2375">
        <v>39.401392892290701</v>
      </c>
    </row>
    <row r="2376" spans="1:31" x14ac:dyDescent="0.25">
      <c r="A2376">
        <v>2231062</v>
      </c>
      <c r="B2376">
        <v>1</v>
      </c>
      <c r="C2376" t="s">
        <v>81</v>
      </c>
      <c r="D2376" t="s">
        <v>114</v>
      </c>
      <c r="E2376" t="s">
        <v>194</v>
      </c>
      <c r="F2376" t="s">
        <v>7063</v>
      </c>
      <c r="G2376" t="s">
        <v>179</v>
      </c>
      <c r="H2376" t="s">
        <v>135</v>
      </c>
      <c r="I2376" t="s">
        <v>136</v>
      </c>
      <c r="J2376" t="s">
        <v>137</v>
      </c>
      <c r="K2376" t="s">
        <v>138</v>
      </c>
      <c r="L2376" t="s">
        <v>7064</v>
      </c>
      <c r="M2376" t="s">
        <v>7065</v>
      </c>
      <c r="N2376">
        <v>2.781111111</v>
      </c>
      <c r="O2376">
        <v>0</v>
      </c>
      <c r="P2376">
        <v>3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0.54380990768178672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0.54380990768178672</v>
      </c>
    </row>
    <row r="2377" spans="1:31" x14ac:dyDescent="0.25">
      <c r="A2377">
        <v>2230796</v>
      </c>
      <c r="B2377">
        <v>1</v>
      </c>
      <c r="C2377" t="s">
        <v>80</v>
      </c>
      <c r="D2377" t="s">
        <v>100</v>
      </c>
      <c r="E2377" t="s">
        <v>273</v>
      </c>
      <c r="F2377" t="s">
        <v>7066</v>
      </c>
      <c r="G2377" t="s">
        <v>284</v>
      </c>
      <c r="H2377" t="s">
        <v>163</v>
      </c>
      <c r="I2377" t="s">
        <v>136</v>
      </c>
      <c r="J2377" t="s">
        <v>3</v>
      </c>
      <c r="K2377" t="s">
        <v>138</v>
      </c>
      <c r="L2377" t="s">
        <v>7067</v>
      </c>
      <c r="M2377" t="s">
        <v>7068</v>
      </c>
      <c r="N2377">
        <v>0.120277777</v>
      </c>
      <c r="O2377">
        <v>6</v>
      </c>
      <c r="P2377">
        <v>15476</v>
      </c>
      <c r="Q2377">
        <v>5</v>
      </c>
      <c r="R2377">
        <v>348</v>
      </c>
      <c r="S2377">
        <v>33</v>
      </c>
      <c r="T2377">
        <v>1489</v>
      </c>
      <c r="U2377">
        <v>3</v>
      </c>
      <c r="V2377">
        <v>1</v>
      </c>
      <c r="W2377">
        <v>10.551543067079374</v>
      </c>
      <c r="X2377">
        <v>465.01095662145912</v>
      </c>
      <c r="Y2377">
        <v>1.082067685006</v>
      </c>
      <c r="Z2377">
        <v>6.8941898668687784</v>
      </c>
      <c r="AA2377">
        <v>20.214518616284458</v>
      </c>
      <c r="AB2377">
        <v>79.478165389997145</v>
      </c>
      <c r="AC2377">
        <v>13.251064320438232</v>
      </c>
      <c r="AD2377">
        <v>0.98912893095065768</v>
      </c>
      <c r="AE2377">
        <v>597.47163449808374</v>
      </c>
    </row>
    <row r="2378" spans="1:31" x14ac:dyDescent="0.25">
      <c r="A2378">
        <v>2231039</v>
      </c>
      <c r="B2378">
        <v>1</v>
      </c>
      <c r="C2378" t="s">
        <v>81</v>
      </c>
      <c r="D2378" t="s">
        <v>118</v>
      </c>
      <c r="E2378" t="s">
        <v>194</v>
      </c>
      <c r="F2378" t="s">
        <v>7069</v>
      </c>
      <c r="G2378" t="s">
        <v>179</v>
      </c>
      <c r="H2378" t="s">
        <v>135</v>
      </c>
      <c r="I2378" t="s">
        <v>136</v>
      </c>
      <c r="J2378" t="s">
        <v>137</v>
      </c>
      <c r="K2378" t="s">
        <v>138</v>
      </c>
      <c r="L2378" t="s">
        <v>7070</v>
      </c>
      <c r="M2378" t="s">
        <v>7071</v>
      </c>
      <c r="N2378">
        <v>2.6144444440000001</v>
      </c>
      <c r="O2378">
        <v>0</v>
      </c>
      <c r="P2378">
        <v>12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2.0664318073267869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2.0664318073267869</v>
      </c>
    </row>
    <row r="2379" spans="1:31" x14ac:dyDescent="0.25">
      <c r="A2379">
        <v>2230982</v>
      </c>
      <c r="B2379">
        <v>1</v>
      </c>
      <c r="C2379" t="s">
        <v>80</v>
      </c>
      <c r="D2379" t="s">
        <v>82</v>
      </c>
      <c r="E2379" t="s">
        <v>194</v>
      </c>
      <c r="F2379" t="s">
        <v>7072</v>
      </c>
      <c r="G2379" t="s">
        <v>179</v>
      </c>
      <c r="H2379" t="s">
        <v>135</v>
      </c>
      <c r="I2379" t="s">
        <v>136</v>
      </c>
      <c r="J2379" t="s">
        <v>137</v>
      </c>
      <c r="K2379" t="s">
        <v>138</v>
      </c>
      <c r="L2379" t="s">
        <v>7073</v>
      </c>
      <c r="M2379" t="s">
        <v>7074</v>
      </c>
      <c r="N2379">
        <v>1.1602777769999999</v>
      </c>
      <c r="O2379">
        <v>0</v>
      </c>
      <c r="P2379">
        <v>63</v>
      </c>
      <c r="Q2379">
        <v>0</v>
      </c>
      <c r="R2379">
        <v>0</v>
      </c>
      <c r="S2379">
        <v>0</v>
      </c>
      <c r="T2379">
        <v>3</v>
      </c>
      <c r="U2379">
        <v>0</v>
      </c>
      <c r="V2379">
        <v>0</v>
      </c>
      <c r="W2379">
        <v>0</v>
      </c>
      <c r="X2379">
        <v>54.581561488712666</v>
      </c>
      <c r="Y2379">
        <v>0</v>
      </c>
      <c r="Z2379">
        <v>0</v>
      </c>
      <c r="AA2379">
        <v>0</v>
      </c>
      <c r="AB2379">
        <v>1.4138654001985334</v>
      </c>
      <c r="AC2379">
        <v>0</v>
      </c>
      <c r="AD2379">
        <v>0</v>
      </c>
      <c r="AE2379">
        <v>55.995426888911197</v>
      </c>
    </row>
    <row r="2380" spans="1:31" x14ac:dyDescent="0.25">
      <c r="A2380">
        <v>2231480</v>
      </c>
      <c r="B2380">
        <v>1</v>
      </c>
      <c r="C2380" t="s">
        <v>81</v>
      </c>
      <c r="D2380" t="s">
        <v>122</v>
      </c>
      <c r="E2380" t="s">
        <v>132</v>
      </c>
      <c r="F2380" t="s">
        <v>7075</v>
      </c>
      <c r="G2380" t="s">
        <v>170</v>
      </c>
      <c r="H2380" t="s">
        <v>135</v>
      </c>
      <c r="I2380" t="s">
        <v>136</v>
      </c>
      <c r="J2380" t="s">
        <v>137</v>
      </c>
      <c r="K2380" t="s">
        <v>138</v>
      </c>
      <c r="L2380" t="s">
        <v>7076</v>
      </c>
      <c r="M2380" t="s">
        <v>7077</v>
      </c>
      <c r="N2380">
        <v>3.4288888879999999</v>
      </c>
      <c r="O2380">
        <v>0</v>
      </c>
      <c r="P2380">
        <v>9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7.3138704253665558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7.3138704253665558</v>
      </c>
    </row>
    <row r="2381" spans="1:31" x14ac:dyDescent="0.25">
      <c r="A2381">
        <v>2230876</v>
      </c>
      <c r="B2381">
        <v>1</v>
      </c>
      <c r="C2381" t="s">
        <v>80</v>
      </c>
      <c r="D2381" t="s">
        <v>101</v>
      </c>
      <c r="E2381" t="s">
        <v>177</v>
      </c>
      <c r="F2381" t="s">
        <v>7078</v>
      </c>
      <c r="G2381" t="s">
        <v>179</v>
      </c>
      <c r="H2381" t="s">
        <v>135</v>
      </c>
      <c r="I2381" t="s">
        <v>136</v>
      </c>
      <c r="J2381" t="s">
        <v>137</v>
      </c>
      <c r="K2381" t="s">
        <v>138</v>
      </c>
      <c r="L2381" t="s">
        <v>7079</v>
      </c>
      <c r="M2381" t="s">
        <v>7080</v>
      </c>
      <c r="N2381">
        <v>1.121111111</v>
      </c>
      <c r="O2381">
        <v>0</v>
      </c>
      <c r="P2381">
        <v>22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3.8329961014602989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3.8329961014602989</v>
      </c>
    </row>
    <row r="2382" spans="1:31" x14ac:dyDescent="0.25">
      <c r="A2382">
        <v>2231268</v>
      </c>
      <c r="B2382">
        <v>1</v>
      </c>
      <c r="C2382" t="s">
        <v>80</v>
      </c>
      <c r="D2382" t="s">
        <v>84</v>
      </c>
      <c r="E2382" t="s">
        <v>132</v>
      </c>
      <c r="F2382" t="s">
        <v>7081</v>
      </c>
      <c r="G2382" t="s">
        <v>148</v>
      </c>
      <c r="H2382" t="s">
        <v>135</v>
      </c>
      <c r="I2382" t="s">
        <v>136</v>
      </c>
      <c r="J2382" t="s">
        <v>137</v>
      </c>
      <c r="K2382" t="s">
        <v>138</v>
      </c>
      <c r="L2382" t="s">
        <v>7082</v>
      </c>
      <c r="M2382" t="s">
        <v>7083</v>
      </c>
      <c r="N2382">
        <v>6.0444444439999998</v>
      </c>
      <c r="O2382">
        <v>0</v>
      </c>
      <c r="P2382">
        <v>0</v>
      </c>
      <c r="Q2382">
        <v>0</v>
      </c>
      <c r="R2382">
        <v>0</v>
      </c>
      <c r="S2382">
        <v>0</v>
      </c>
      <c r="T2382">
        <v>3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9.8032227432290657</v>
      </c>
      <c r="AC2382">
        <v>0</v>
      </c>
      <c r="AD2382">
        <v>0</v>
      </c>
      <c r="AE2382">
        <v>9.8032227432290657</v>
      </c>
    </row>
    <row r="2383" spans="1:31" x14ac:dyDescent="0.25">
      <c r="A2383">
        <v>2231666</v>
      </c>
      <c r="B2383">
        <v>1</v>
      </c>
      <c r="C2383" t="s">
        <v>80</v>
      </c>
      <c r="D2383" t="s">
        <v>84</v>
      </c>
      <c r="E2383" t="s">
        <v>132</v>
      </c>
      <c r="F2383" t="s">
        <v>7084</v>
      </c>
      <c r="G2383" t="s">
        <v>148</v>
      </c>
      <c r="H2383" t="s">
        <v>135</v>
      </c>
      <c r="I2383" t="s">
        <v>136</v>
      </c>
      <c r="J2383" t="s">
        <v>137</v>
      </c>
      <c r="K2383" t="s">
        <v>138</v>
      </c>
      <c r="L2383" t="s">
        <v>7085</v>
      </c>
      <c r="M2383" t="s">
        <v>7086</v>
      </c>
      <c r="N2383">
        <v>1.1016666660000001</v>
      </c>
      <c r="O2383">
        <v>0</v>
      </c>
      <c r="P2383">
        <v>1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1.4410183680977776E-3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1.4410183680977776E-3</v>
      </c>
    </row>
    <row r="2384" spans="1:31" x14ac:dyDescent="0.25">
      <c r="A2384">
        <v>2231417</v>
      </c>
      <c r="B2384">
        <v>1</v>
      </c>
      <c r="C2384" t="s">
        <v>80</v>
      </c>
      <c r="D2384" t="s">
        <v>82</v>
      </c>
      <c r="E2384" t="s">
        <v>132</v>
      </c>
      <c r="F2384" t="s">
        <v>7087</v>
      </c>
      <c r="G2384" t="s">
        <v>191</v>
      </c>
      <c r="H2384" t="s">
        <v>135</v>
      </c>
      <c r="I2384" t="s">
        <v>136</v>
      </c>
      <c r="J2384" t="s">
        <v>137</v>
      </c>
      <c r="K2384" t="s">
        <v>138</v>
      </c>
      <c r="L2384" t="s">
        <v>7088</v>
      </c>
      <c r="M2384" t="s">
        <v>7089</v>
      </c>
      <c r="N2384">
        <v>3.0166666659999999</v>
      </c>
      <c r="O2384">
        <v>0</v>
      </c>
      <c r="P2384">
        <v>8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9.5487548712294661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9.5487548712294661</v>
      </c>
    </row>
    <row r="2385" spans="1:31" x14ac:dyDescent="0.25">
      <c r="A2385">
        <v>2231374</v>
      </c>
      <c r="B2385">
        <v>1</v>
      </c>
      <c r="C2385" t="s">
        <v>80</v>
      </c>
      <c r="D2385" t="s">
        <v>99</v>
      </c>
      <c r="E2385" t="s">
        <v>182</v>
      </c>
      <c r="F2385" t="s">
        <v>7090</v>
      </c>
      <c r="G2385" t="s">
        <v>319</v>
      </c>
      <c r="H2385" t="s">
        <v>163</v>
      </c>
      <c r="I2385" t="s">
        <v>136</v>
      </c>
      <c r="J2385" t="s">
        <v>137</v>
      </c>
      <c r="K2385" t="s">
        <v>138</v>
      </c>
      <c r="L2385" t="s">
        <v>7091</v>
      </c>
      <c r="M2385" t="s">
        <v>7092</v>
      </c>
      <c r="N2385">
        <v>1.8688888880000001</v>
      </c>
      <c r="O2385">
        <v>0</v>
      </c>
      <c r="P2385">
        <v>60</v>
      </c>
      <c r="Q2385">
        <v>0</v>
      </c>
      <c r="R2385">
        <v>1</v>
      </c>
      <c r="S2385">
        <v>0</v>
      </c>
      <c r="T2385">
        <v>6</v>
      </c>
      <c r="U2385">
        <v>0</v>
      </c>
      <c r="V2385">
        <v>1</v>
      </c>
      <c r="W2385">
        <v>0</v>
      </c>
      <c r="X2385">
        <v>29.190149213594001</v>
      </c>
      <c r="Y2385">
        <v>0</v>
      </c>
      <c r="Z2385">
        <v>0.36145479060512886</v>
      </c>
      <c r="AA2385">
        <v>0</v>
      </c>
      <c r="AB2385">
        <v>5.2914153892930926</v>
      </c>
      <c r="AC2385">
        <v>0</v>
      </c>
      <c r="AD2385">
        <v>325.50696410407488</v>
      </c>
      <c r="AE2385">
        <v>360.34998349756711</v>
      </c>
    </row>
    <row r="2386" spans="1:31" x14ac:dyDescent="0.25">
      <c r="A2386">
        <v>2231125</v>
      </c>
      <c r="B2386">
        <v>1</v>
      </c>
      <c r="C2386" t="s">
        <v>80</v>
      </c>
      <c r="D2386" t="s">
        <v>110</v>
      </c>
      <c r="E2386" t="s">
        <v>132</v>
      </c>
      <c r="F2386" t="s">
        <v>5053</v>
      </c>
      <c r="G2386" t="s">
        <v>170</v>
      </c>
      <c r="H2386" t="s">
        <v>135</v>
      </c>
      <c r="I2386" t="s">
        <v>136</v>
      </c>
      <c r="J2386" t="s">
        <v>137</v>
      </c>
      <c r="K2386" t="s">
        <v>138</v>
      </c>
      <c r="L2386" t="s">
        <v>7093</v>
      </c>
      <c r="M2386" t="s">
        <v>7094</v>
      </c>
      <c r="N2386">
        <v>9.6697222220000008</v>
      </c>
      <c r="O2386">
        <v>0</v>
      </c>
      <c r="P2386">
        <v>3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9.8642333297765621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9.8642333297765621</v>
      </c>
    </row>
    <row r="2387" spans="1:31" x14ac:dyDescent="0.25">
      <c r="A2387">
        <v>2231815</v>
      </c>
      <c r="B2387">
        <v>1</v>
      </c>
      <c r="C2387" t="s">
        <v>81</v>
      </c>
      <c r="D2387" t="s">
        <v>112</v>
      </c>
      <c r="E2387" t="s">
        <v>132</v>
      </c>
      <c r="F2387" t="s">
        <v>7095</v>
      </c>
      <c r="G2387" t="s">
        <v>148</v>
      </c>
      <c r="H2387" t="s">
        <v>135</v>
      </c>
      <c r="I2387" t="s">
        <v>136</v>
      </c>
      <c r="J2387" t="s">
        <v>137</v>
      </c>
      <c r="K2387" t="s">
        <v>138</v>
      </c>
      <c r="L2387" t="s">
        <v>7096</v>
      </c>
      <c r="M2387" t="s">
        <v>7097</v>
      </c>
      <c r="N2387">
        <v>2.213055555</v>
      </c>
      <c r="O2387">
        <v>0</v>
      </c>
      <c r="P2387">
        <v>1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0.15806770135560444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0.15806770135560444</v>
      </c>
    </row>
    <row r="2388" spans="1:31" x14ac:dyDescent="0.25">
      <c r="A2388">
        <v>2230928</v>
      </c>
      <c r="B2388">
        <v>1</v>
      </c>
      <c r="C2388" t="s">
        <v>80</v>
      </c>
      <c r="D2388" t="s">
        <v>85</v>
      </c>
      <c r="E2388" t="s">
        <v>177</v>
      </c>
      <c r="F2388" t="s">
        <v>3836</v>
      </c>
      <c r="G2388" t="s">
        <v>215</v>
      </c>
      <c r="H2388" t="s">
        <v>135</v>
      </c>
      <c r="I2388" t="s">
        <v>136</v>
      </c>
      <c r="J2388" t="s">
        <v>137</v>
      </c>
      <c r="K2388" t="s">
        <v>138</v>
      </c>
      <c r="L2388" t="s">
        <v>7098</v>
      </c>
      <c r="M2388" t="s">
        <v>7099</v>
      </c>
      <c r="N2388">
        <v>4.6266666660000002</v>
      </c>
      <c r="O2388">
        <v>0</v>
      </c>
      <c r="P2388">
        <v>42</v>
      </c>
      <c r="Q2388">
        <v>0</v>
      </c>
      <c r="R2388">
        <v>0</v>
      </c>
      <c r="S2388">
        <v>0</v>
      </c>
      <c r="T2388">
        <v>10</v>
      </c>
      <c r="U2388">
        <v>0</v>
      </c>
      <c r="V2388">
        <v>0</v>
      </c>
      <c r="W2388">
        <v>0</v>
      </c>
      <c r="X2388">
        <v>60.837518757287654</v>
      </c>
      <c r="Y2388">
        <v>0</v>
      </c>
      <c r="Z2388">
        <v>0</v>
      </c>
      <c r="AA2388">
        <v>0</v>
      </c>
      <c r="AB2388">
        <v>36.161452467140002</v>
      </c>
      <c r="AC2388">
        <v>0</v>
      </c>
      <c r="AD2388">
        <v>0</v>
      </c>
      <c r="AE2388">
        <v>96.998971224427663</v>
      </c>
    </row>
    <row r="2389" spans="1:31" x14ac:dyDescent="0.25">
      <c r="A2389">
        <v>2231383</v>
      </c>
      <c r="B2389">
        <v>1</v>
      </c>
      <c r="C2389" t="s">
        <v>81</v>
      </c>
      <c r="D2389" t="s">
        <v>128</v>
      </c>
      <c r="E2389" t="s">
        <v>182</v>
      </c>
      <c r="F2389" t="s">
        <v>7100</v>
      </c>
      <c r="G2389" t="s">
        <v>1154</v>
      </c>
      <c r="H2389" t="s">
        <v>163</v>
      </c>
      <c r="I2389" t="s">
        <v>136</v>
      </c>
      <c r="J2389" t="s">
        <v>137</v>
      </c>
      <c r="K2389" t="s">
        <v>138</v>
      </c>
      <c r="L2389" t="s">
        <v>7101</v>
      </c>
      <c r="M2389" t="s">
        <v>7102</v>
      </c>
      <c r="N2389">
        <v>2.8816666660000001</v>
      </c>
      <c r="O2389">
        <v>0</v>
      </c>
      <c r="P2389">
        <v>184</v>
      </c>
      <c r="Q2389">
        <v>0</v>
      </c>
      <c r="R2389">
        <v>9</v>
      </c>
      <c r="S2389">
        <v>0</v>
      </c>
      <c r="T2389">
        <v>3</v>
      </c>
      <c r="U2389">
        <v>0</v>
      </c>
      <c r="V2389">
        <v>0</v>
      </c>
      <c r="W2389">
        <v>0</v>
      </c>
      <c r="X2389">
        <v>59.46605199569769</v>
      </c>
      <c r="Y2389">
        <v>0</v>
      </c>
      <c r="Z2389">
        <v>7.9217949399372793</v>
      </c>
      <c r="AA2389">
        <v>0</v>
      </c>
      <c r="AB2389">
        <v>5.7259103285729767</v>
      </c>
      <c r="AC2389">
        <v>0</v>
      </c>
      <c r="AD2389">
        <v>0</v>
      </c>
      <c r="AE2389">
        <v>73.113757264207948</v>
      </c>
    </row>
    <row r="2390" spans="1:31" x14ac:dyDescent="0.25">
      <c r="A2390">
        <v>2231114</v>
      </c>
      <c r="B2390">
        <v>1</v>
      </c>
      <c r="C2390" t="s">
        <v>80</v>
      </c>
      <c r="D2390" t="s">
        <v>84</v>
      </c>
      <c r="E2390" t="s">
        <v>141</v>
      </c>
      <c r="F2390" t="s">
        <v>7103</v>
      </c>
      <c r="G2390" t="s">
        <v>143</v>
      </c>
      <c r="H2390" t="s">
        <v>135</v>
      </c>
      <c r="I2390" t="s">
        <v>136</v>
      </c>
      <c r="J2390" t="s">
        <v>137</v>
      </c>
      <c r="K2390" t="s">
        <v>144</v>
      </c>
      <c r="L2390" t="s">
        <v>7104</v>
      </c>
      <c r="M2390" t="s">
        <v>7105</v>
      </c>
      <c r="N2390">
        <v>4.0636111110000002</v>
      </c>
      <c r="O2390">
        <v>0</v>
      </c>
      <c r="P2390">
        <v>414</v>
      </c>
      <c r="Q2390">
        <v>0</v>
      </c>
      <c r="R2390">
        <v>0</v>
      </c>
      <c r="S2390">
        <v>0</v>
      </c>
      <c r="T2390">
        <v>4</v>
      </c>
      <c r="U2390">
        <v>0</v>
      </c>
      <c r="V2390">
        <v>0</v>
      </c>
      <c r="W2390">
        <v>0</v>
      </c>
      <c r="X2390">
        <v>459.01822361837662</v>
      </c>
      <c r="Y2390">
        <v>0</v>
      </c>
      <c r="Z2390">
        <v>0</v>
      </c>
      <c r="AA2390">
        <v>0</v>
      </c>
      <c r="AB2390">
        <v>94.802026206339249</v>
      </c>
      <c r="AC2390">
        <v>0</v>
      </c>
      <c r="AD2390">
        <v>0</v>
      </c>
      <c r="AE2390">
        <v>553.82024982471592</v>
      </c>
    </row>
    <row r="2391" spans="1:31" x14ac:dyDescent="0.25">
      <c r="A2391">
        <v>2231237</v>
      </c>
      <c r="B2391">
        <v>1</v>
      </c>
      <c r="C2391" t="s">
        <v>80</v>
      </c>
      <c r="D2391" t="s">
        <v>100</v>
      </c>
      <c r="E2391" t="s">
        <v>182</v>
      </c>
      <c r="F2391" t="s">
        <v>7106</v>
      </c>
      <c r="G2391" t="s">
        <v>319</v>
      </c>
      <c r="H2391" t="s">
        <v>163</v>
      </c>
      <c r="I2391" t="s">
        <v>136</v>
      </c>
      <c r="J2391" t="s">
        <v>137</v>
      </c>
      <c r="K2391" t="s">
        <v>138</v>
      </c>
      <c r="L2391" t="s">
        <v>7107</v>
      </c>
      <c r="M2391" t="s">
        <v>7108</v>
      </c>
      <c r="N2391">
        <v>0.8075</v>
      </c>
      <c r="O2391">
        <v>0</v>
      </c>
      <c r="P2391">
        <v>0</v>
      </c>
      <c r="Q2391">
        <v>1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21.381148625965988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21.381148625965988</v>
      </c>
    </row>
    <row r="2392" spans="1:31" x14ac:dyDescent="0.25">
      <c r="A2392">
        <v>2231778</v>
      </c>
      <c r="B2392">
        <v>1</v>
      </c>
      <c r="C2392" t="s">
        <v>80</v>
      </c>
      <c r="D2392" t="s">
        <v>100</v>
      </c>
      <c r="E2392" t="s">
        <v>132</v>
      </c>
      <c r="F2392" t="s">
        <v>7109</v>
      </c>
      <c r="G2392" t="s">
        <v>148</v>
      </c>
      <c r="H2392" t="s">
        <v>135</v>
      </c>
      <c r="I2392" t="s">
        <v>136</v>
      </c>
      <c r="J2392" t="s">
        <v>137</v>
      </c>
      <c r="K2392" t="s">
        <v>138</v>
      </c>
      <c r="L2392" t="s">
        <v>7110</v>
      </c>
      <c r="M2392" t="s">
        <v>7111</v>
      </c>
      <c r="N2392">
        <v>0.95361111099999996</v>
      </c>
      <c r="O2392">
        <v>0</v>
      </c>
      <c r="P2392">
        <v>1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0.4352559521139201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0.4352559521139201</v>
      </c>
    </row>
    <row r="2393" spans="1:31" x14ac:dyDescent="0.25">
      <c r="A2393">
        <v>2231005</v>
      </c>
      <c r="B2393">
        <v>1</v>
      </c>
      <c r="C2393" t="s">
        <v>80</v>
      </c>
      <c r="D2393" t="s">
        <v>85</v>
      </c>
      <c r="E2393" t="s">
        <v>182</v>
      </c>
      <c r="F2393" t="s">
        <v>5437</v>
      </c>
      <c r="G2393" t="s">
        <v>319</v>
      </c>
      <c r="H2393" t="s">
        <v>163</v>
      </c>
      <c r="I2393" t="s">
        <v>136</v>
      </c>
      <c r="J2393" t="s">
        <v>137</v>
      </c>
      <c r="K2393" t="s">
        <v>138</v>
      </c>
      <c r="L2393" t="s">
        <v>7112</v>
      </c>
      <c r="M2393" t="s">
        <v>7113</v>
      </c>
      <c r="N2393">
        <v>4.8888888880000003</v>
      </c>
      <c r="O2393">
        <v>0</v>
      </c>
      <c r="P2393">
        <v>44</v>
      </c>
      <c r="Q2393">
        <v>0</v>
      </c>
      <c r="R2393">
        <v>1</v>
      </c>
      <c r="S2393">
        <v>0</v>
      </c>
      <c r="T2393">
        <v>3</v>
      </c>
      <c r="U2393">
        <v>0</v>
      </c>
      <c r="V2393">
        <v>0</v>
      </c>
      <c r="W2393">
        <v>0</v>
      </c>
      <c r="X2393">
        <v>56.282183228239688</v>
      </c>
      <c r="Y2393">
        <v>0</v>
      </c>
      <c r="Z2393">
        <v>0.33249934405473336</v>
      </c>
      <c r="AA2393">
        <v>0</v>
      </c>
      <c r="AB2393">
        <v>6.1242056629294712</v>
      </c>
      <c r="AC2393">
        <v>0</v>
      </c>
      <c r="AD2393">
        <v>0</v>
      </c>
      <c r="AE2393">
        <v>62.738888235223889</v>
      </c>
    </row>
    <row r="2394" spans="1:31" x14ac:dyDescent="0.25">
      <c r="A2394">
        <v>2231254</v>
      </c>
      <c r="B2394">
        <v>1</v>
      </c>
      <c r="C2394" t="s">
        <v>81</v>
      </c>
      <c r="D2394" t="s">
        <v>127</v>
      </c>
      <c r="E2394" t="s">
        <v>141</v>
      </c>
      <c r="F2394" t="s">
        <v>7114</v>
      </c>
      <c r="G2394" t="s">
        <v>187</v>
      </c>
      <c r="H2394" t="s">
        <v>135</v>
      </c>
      <c r="I2394" t="s">
        <v>136</v>
      </c>
      <c r="J2394" t="s">
        <v>137</v>
      </c>
      <c r="K2394" t="s">
        <v>138</v>
      </c>
      <c r="L2394" t="s">
        <v>7115</v>
      </c>
      <c r="M2394" t="s">
        <v>7116</v>
      </c>
      <c r="N2394">
        <v>1.7538888880000001</v>
      </c>
      <c r="O2394">
        <v>0</v>
      </c>
      <c r="P2394">
        <v>1</v>
      </c>
      <c r="Q2394">
        <v>0</v>
      </c>
      <c r="R2394">
        <v>3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4.7613713958154404</v>
      </c>
      <c r="Y2394">
        <v>0</v>
      </c>
      <c r="Z2394">
        <v>4.7328442843603442</v>
      </c>
      <c r="AA2394">
        <v>0</v>
      </c>
      <c r="AB2394">
        <v>0</v>
      </c>
      <c r="AC2394">
        <v>0</v>
      </c>
      <c r="AD2394">
        <v>0</v>
      </c>
      <c r="AE2394">
        <v>9.4942156801757847</v>
      </c>
    </row>
    <row r="2395" spans="1:31" x14ac:dyDescent="0.25">
      <c r="A2395">
        <v>2230945</v>
      </c>
      <c r="B2395">
        <v>1</v>
      </c>
      <c r="C2395" t="s">
        <v>81</v>
      </c>
      <c r="D2395" t="s">
        <v>128</v>
      </c>
      <c r="E2395" t="s">
        <v>182</v>
      </c>
      <c r="F2395" t="s">
        <v>7117</v>
      </c>
      <c r="G2395" t="s">
        <v>174</v>
      </c>
      <c r="H2395" t="s">
        <v>163</v>
      </c>
      <c r="I2395" t="s">
        <v>136</v>
      </c>
      <c r="J2395" t="s">
        <v>137</v>
      </c>
      <c r="K2395" t="s">
        <v>138</v>
      </c>
      <c r="L2395" t="s">
        <v>7118</v>
      </c>
      <c r="M2395" t="s">
        <v>7119</v>
      </c>
      <c r="N2395">
        <v>1.543055555</v>
      </c>
      <c r="O2395">
        <v>0</v>
      </c>
      <c r="P2395">
        <v>0</v>
      </c>
      <c r="Q2395">
        <v>0</v>
      </c>
      <c r="R2395">
        <v>0</v>
      </c>
      <c r="S2395">
        <v>6</v>
      </c>
      <c r="T2395">
        <v>195</v>
      </c>
      <c r="U2395">
        <v>2</v>
      </c>
      <c r="V2395">
        <v>19</v>
      </c>
      <c r="W2395">
        <v>0</v>
      </c>
      <c r="X2395">
        <v>0</v>
      </c>
      <c r="Y2395">
        <v>0</v>
      </c>
      <c r="Z2395">
        <v>0</v>
      </c>
      <c r="AA2395">
        <v>41.532557540483651</v>
      </c>
      <c r="AB2395">
        <v>344.71753666491941</v>
      </c>
      <c r="AC2395">
        <v>90.202966678514002</v>
      </c>
      <c r="AD2395">
        <v>925.37387837567962</v>
      </c>
      <c r="AE2395">
        <v>1401.8269392595967</v>
      </c>
    </row>
    <row r="2396" spans="1:31" x14ac:dyDescent="0.25">
      <c r="A2396">
        <v>2231552</v>
      </c>
      <c r="B2396">
        <v>1</v>
      </c>
      <c r="C2396" t="s">
        <v>81</v>
      </c>
      <c r="D2396" t="s">
        <v>112</v>
      </c>
      <c r="E2396" t="s">
        <v>182</v>
      </c>
      <c r="F2396" t="s">
        <v>7120</v>
      </c>
      <c r="G2396" t="s">
        <v>319</v>
      </c>
      <c r="H2396" t="s">
        <v>163</v>
      </c>
      <c r="I2396" t="s">
        <v>136</v>
      </c>
      <c r="J2396" t="s">
        <v>137</v>
      </c>
      <c r="K2396" t="s">
        <v>138</v>
      </c>
      <c r="L2396" t="s">
        <v>7121</v>
      </c>
      <c r="M2396" t="s">
        <v>7122</v>
      </c>
      <c r="N2396">
        <v>2.8397222219999998</v>
      </c>
      <c r="O2396">
        <v>0</v>
      </c>
      <c r="P2396">
        <v>163</v>
      </c>
      <c r="Q2396">
        <v>0</v>
      </c>
      <c r="R2396">
        <v>60</v>
      </c>
      <c r="S2396">
        <v>0</v>
      </c>
      <c r="T2396">
        <v>28</v>
      </c>
      <c r="U2396">
        <v>0</v>
      </c>
      <c r="V2396">
        <v>0</v>
      </c>
      <c r="W2396">
        <v>0</v>
      </c>
      <c r="X2396">
        <v>80.98370457975372</v>
      </c>
      <c r="Y2396">
        <v>0</v>
      </c>
      <c r="Z2396">
        <v>18.081808209841345</v>
      </c>
      <c r="AA2396">
        <v>0</v>
      </c>
      <c r="AB2396">
        <v>14.298901551509749</v>
      </c>
      <c r="AC2396">
        <v>0</v>
      </c>
      <c r="AD2396">
        <v>0</v>
      </c>
      <c r="AE2396">
        <v>113.3644143411048</v>
      </c>
    </row>
    <row r="2397" spans="1:31" x14ac:dyDescent="0.25">
      <c r="A2397">
        <v>2231838</v>
      </c>
      <c r="B2397">
        <v>1</v>
      </c>
      <c r="C2397" t="s">
        <v>81</v>
      </c>
      <c r="D2397" t="s">
        <v>119</v>
      </c>
      <c r="E2397" t="s">
        <v>161</v>
      </c>
      <c r="F2397" t="s">
        <v>3697</v>
      </c>
      <c r="G2397" t="s">
        <v>1027</v>
      </c>
      <c r="H2397" t="s">
        <v>163</v>
      </c>
      <c r="I2397" t="s">
        <v>136</v>
      </c>
      <c r="J2397" t="s">
        <v>137</v>
      </c>
      <c r="K2397" t="s">
        <v>138</v>
      </c>
      <c r="L2397" t="s">
        <v>7123</v>
      </c>
      <c r="M2397" t="s">
        <v>7124</v>
      </c>
      <c r="N2397">
        <v>1.0027777769999999</v>
      </c>
      <c r="O2397">
        <v>0</v>
      </c>
      <c r="P2397">
        <v>981</v>
      </c>
      <c r="Q2397">
        <v>66</v>
      </c>
      <c r="R2397">
        <v>57</v>
      </c>
      <c r="S2397">
        <v>4</v>
      </c>
      <c r="T2397">
        <v>70</v>
      </c>
      <c r="U2397">
        <v>0</v>
      </c>
      <c r="V2397">
        <v>2</v>
      </c>
      <c r="W2397">
        <v>0</v>
      </c>
      <c r="X2397">
        <v>129.00023458097291</v>
      </c>
      <c r="Y2397">
        <v>47.96018156540984</v>
      </c>
      <c r="Z2397">
        <v>27.532971317110356</v>
      </c>
      <c r="AA2397">
        <v>9.2511037242270611</v>
      </c>
      <c r="AB2397">
        <v>20.989389414039927</v>
      </c>
      <c r="AC2397">
        <v>0</v>
      </c>
      <c r="AD2397">
        <v>6.6948502604300799</v>
      </c>
      <c r="AE2397">
        <v>241.42873086219018</v>
      </c>
    </row>
    <row r="2398" spans="1:31" x14ac:dyDescent="0.25">
      <c r="A2398">
        <v>2231197</v>
      </c>
      <c r="B2398">
        <v>1</v>
      </c>
      <c r="C2398" t="s">
        <v>80</v>
      </c>
      <c r="D2398" t="s">
        <v>92</v>
      </c>
      <c r="E2398" t="s">
        <v>182</v>
      </c>
      <c r="F2398" t="s">
        <v>7125</v>
      </c>
      <c r="G2398" t="s">
        <v>319</v>
      </c>
      <c r="H2398" t="s">
        <v>163</v>
      </c>
      <c r="I2398" t="s">
        <v>136</v>
      </c>
      <c r="J2398" t="s">
        <v>137</v>
      </c>
      <c r="K2398" t="s">
        <v>138</v>
      </c>
      <c r="L2398" t="s">
        <v>7126</v>
      </c>
      <c r="M2398" t="s">
        <v>7127</v>
      </c>
      <c r="N2398">
        <v>1.9483333329999999</v>
      </c>
      <c r="O2398">
        <v>0</v>
      </c>
      <c r="P2398">
        <v>59</v>
      </c>
      <c r="Q2398">
        <v>0</v>
      </c>
      <c r="R2398">
        <v>9</v>
      </c>
      <c r="S2398">
        <v>0</v>
      </c>
      <c r="T2398">
        <v>5</v>
      </c>
      <c r="U2398">
        <v>0</v>
      </c>
      <c r="V2398">
        <v>0</v>
      </c>
      <c r="W2398">
        <v>0</v>
      </c>
      <c r="X2398">
        <v>20.787183225756561</v>
      </c>
      <c r="Y2398">
        <v>0</v>
      </c>
      <c r="Z2398">
        <v>4.8053193211443697</v>
      </c>
      <c r="AA2398">
        <v>0</v>
      </c>
      <c r="AB2398">
        <v>7.7583281227203598</v>
      </c>
      <c r="AC2398">
        <v>0</v>
      </c>
      <c r="AD2398">
        <v>0</v>
      </c>
      <c r="AE2398">
        <v>33.350830669621288</v>
      </c>
    </row>
    <row r="2399" spans="1:31" x14ac:dyDescent="0.25">
      <c r="A2399">
        <v>2231400</v>
      </c>
      <c r="B2399">
        <v>1</v>
      </c>
      <c r="C2399" t="s">
        <v>80</v>
      </c>
      <c r="D2399" t="s">
        <v>97</v>
      </c>
      <c r="E2399" t="s">
        <v>132</v>
      </c>
      <c r="F2399" t="s">
        <v>7128</v>
      </c>
      <c r="G2399" t="s">
        <v>148</v>
      </c>
      <c r="H2399" t="s">
        <v>135</v>
      </c>
      <c r="I2399" t="s">
        <v>136</v>
      </c>
      <c r="J2399" t="s">
        <v>137</v>
      </c>
      <c r="K2399" t="s">
        <v>138</v>
      </c>
      <c r="L2399" t="s">
        <v>7129</v>
      </c>
      <c r="M2399" t="s">
        <v>7130</v>
      </c>
      <c r="N2399">
        <v>8.8461111110000008</v>
      </c>
      <c r="O2399">
        <v>0</v>
      </c>
      <c r="P2399">
        <v>0</v>
      </c>
      <c r="Q2399">
        <v>0</v>
      </c>
      <c r="R2399">
        <v>0</v>
      </c>
      <c r="S2399">
        <v>0</v>
      </c>
      <c r="T2399">
        <v>1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1.8141369461772048</v>
      </c>
      <c r="AC2399">
        <v>0</v>
      </c>
      <c r="AD2399">
        <v>0</v>
      </c>
      <c r="AE2399">
        <v>1.8141369461772048</v>
      </c>
    </row>
    <row r="2400" spans="1:31" x14ac:dyDescent="0.25">
      <c r="A2400">
        <v>2230859</v>
      </c>
      <c r="B2400">
        <v>1</v>
      </c>
      <c r="C2400" t="s">
        <v>80</v>
      </c>
      <c r="D2400" t="s">
        <v>99</v>
      </c>
      <c r="E2400" t="s">
        <v>141</v>
      </c>
      <c r="F2400" t="s">
        <v>7131</v>
      </c>
      <c r="G2400" t="s">
        <v>7132</v>
      </c>
      <c r="H2400" t="s">
        <v>135</v>
      </c>
      <c r="I2400" t="s">
        <v>136</v>
      </c>
      <c r="J2400" t="s">
        <v>137</v>
      </c>
      <c r="K2400" t="s">
        <v>138</v>
      </c>
      <c r="L2400" t="s">
        <v>7133</v>
      </c>
      <c r="M2400" t="s">
        <v>7134</v>
      </c>
      <c r="N2400">
        <v>9.7097222219999999</v>
      </c>
      <c r="O2400">
        <v>0</v>
      </c>
      <c r="P2400">
        <v>32</v>
      </c>
      <c r="Q2400">
        <v>0</v>
      </c>
      <c r="R2400">
        <v>0</v>
      </c>
      <c r="S2400">
        <v>0</v>
      </c>
      <c r="T2400">
        <v>2</v>
      </c>
      <c r="U2400">
        <v>0</v>
      </c>
      <c r="V2400">
        <v>0</v>
      </c>
      <c r="W2400">
        <v>0</v>
      </c>
      <c r="X2400">
        <v>25.183042635869537</v>
      </c>
      <c r="Y2400">
        <v>0</v>
      </c>
      <c r="Z2400">
        <v>0</v>
      </c>
      <c r="AA2400">
        <v>0</v>
      </c>
      <c r="AB2400">
        <v>26.292265436465279</v>
      </c>
      <c r="AC2400">
        <v>0</v>
      </c>
      <c r="AD2400">
        <v>0</v>
      </c>
      <c r="AE2400">
        <v>51.475308072334812</v>
      </c>
    </row>
    <row r="2401" spans="1:31" x14ac:dyDescent="0.25">
      <c r="A2401">
        <v>2231051</v>
      </c>
      <c r="B2401">
        <v>1</v>
      </c>
      <c r="C2401" t="s">
        <v>80</v>
      </c>
      <c r="D2401" t="s">
        <v>106</v>
      </c>
      <c r="E2401" t="s">
        <v>194</v>
      </c>
      <c r="F2401" t="s">
        <v>7135</v>
      </c>
      <c r="G2401" t="s">
        <v>179</v>
      </c>
      <c r="H2401" t="s">
        <v>135</v>
      </c>
      <c r="I2401" t="s">
        <v>136</v>
      </c>
      <c r="J2401" t="s">
        <v>137</v>
      </c>
      <c r="K2401" t="s">
        <v>138</v>
      </c>
      <c r="L2401" t="s">
        <v>7136</v>
      </c>
      <c r="M2401" t="s">
        <v>7137</v>
      </c>
      <c r="N2401">
        <v>3.457222222</v>
      </c>
      <c r="O2401">
        <v>0</v>
      </c>
      <c r="P2401">
        <v>36</v>
      </c>
      <c r="Q2401">
        <v>0</v>
      </c>
      <c r="R2401">
        <v>0</v>
      </c>
      <c r="S2401">
        <v>0</v>
      </c>
      <c r="T2401">
        <v>1</v>
      </c>
      <c r="U2401">
        <v>0</v>
      </c>
      <c r="V2401">
        <v>0</v>
      </c>
      <c r="W2401">
        <v>0</v>
      </c>
      <c r="X2401">
        <v>23.557242334006485</v>
      </c>
      <c r="Y2401">
        <v>0</v>
      </c>
      <c r="Z2401">
        <v>0</v>
      </c>
      <c r="AA2401">
        <v>0</v>
      </c>
      <c r="AB2401">
        <v>0.93590464142343777</v>
      </c>
      <c r="AC2401">
        <v>0</v>
      </c>
      <c r="AD2401">
        <v>0</v>
      </c>
      <c r="AE2401">
        <v>24.493146975429923</v>
      </c>
    </row>
    <row r="2402" spans="1:31" x14ac:dyDescent="0.25">
      <c r="A2402">
        <v>2231546</v>
      </c>
      <c r="B2402">
        <v>1</v>
      </c>
      <c r="C2402" t="s">
        <v>80</v>
      </c>
      <c r="D2402" t="s">
        <v>95</v>
      </c>
      <c r="E2402" t="s">
        <v>182</v>
      </c>
      <c r="F2402" t="s">
        <v>7138</v>
      </c>
      <c r="G2402" t="s">
        <v>1027</v>
      </c>
      <c r="H2402" t="s">
        <v>163</v>
      </c>
      <c r="I2402" t="s">
        <v>136</v>
      </c>
      <c r="J2402" t="s">
        <v>137</v>
      </c>
      <c r="K2402" t="s">
        <v>138</v>
      </c>
      <c r="L2402" t="s">
        <v>7139</v>
      </c>
      <c r="M2402" t="s">
        <v>7140</v>
      </c>
      <c r="N2402">
        <v>3.1694444439999998</v>
      </c>
      <c r="O2402">
        <v>0</v>
      </c>
      <c r="P2402">
        <v>77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61.171475545071054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61.171475545071054</v>
      </c>
    </row>
    <row r="2403" spans="1:31" x14ac:dyDescent="0.25">
      <c r="A2403">
        <v>2230905</v>
      </c>
      <c r="B2403">
        <v>1</v>
      </c>
      <c r="C2403" t="s">
        <v>80</v>
      </c>
      <c r="D2403" t="s">
        <v>96</v>
      </c>
      <c r="E2403" t="s">
        <v>194</v>
      </c>
      <c r="F2403" t="s">
        <v>7141</v>
      </c>
      <c r="G2403" t="s">
        <v>390</v>
      </c>
      <c r="H2403" t="s">
        <v>135</v>
      </c>
      <c r="I2403" t="s">
        <v>136</v>
      </c>
      <c r="J2403" t="s">
        <v>137</v>
      </c>
      <c r="K2403" t="s">
        <v>138</v>
      </c>
      <c r="L2403" t="s">
        <v>7142</v>
      </c>
      <c r="M2403" t="s">
        <v>7143</v>
      </c>
      <c r="N2403">
        <v>5.7222222220000001</v>
      </c>
      <c r="O2403">
        <v>0</v>
      </c>
      <c r="P2403">
        <v>48</v>
      </c>
      <c r="Q2403">
        <v>0</v>
      </c>
      <c r="R2403">
        <v>0</v>
      </c>
      <c r="S2403">
        <v>0</v>
      </c>
      <c r="T2403">
        <v>2</v>
      </c>
      <c r="U2403">
        <v>0</v>
      </c>
      <c r="V2403">
        <v>0</v>
      </c>
      <c r="W2403">
        <v>0</v>
      </c>
      <c r="X2403">
        <v>177.89708953894504</v>
      </c>
      <c r="Y2403">
        <v>0</v>
      </c>
      <c r="Z2403">
        <v>0</v>
      </c>
      <c r="AA2403">
        <v>0</v>
      </c>
      <c r="AB2403">
        <v>9.1835627534365543</v>
      </c>
      <c r="AC2403">
        <v>0</v>
      </c>
      <c r="AD2403">
        <v>0</v>
      </c>
      <c r="AE2403">
        <v>187.08065229238159</v>
      </c>
    </row>
    <row r="2404" spans="1:31" x14ac:dyDescent="0.25">
      <c r="A2404">
        <v>2231151</v>
      </c>
      <c r="B2404">
        <v>1</v>
      </c>
      <c r="C2404" t="s">
        <v>81</v>
      </c>
      <c r="D2404" t="s">
        <v>112</v>
      </c>
      <c r="E2404" t="s">
        <v>182</v>
      </c>
      <c r="F2404" t="s">
        <v>7144</v>
      </c>
      <c r="G2404" t="s">
        <v>196</v>
      </c>
      <c r="H2404" t="s">
        <v>163</v>
      </c>
      <c r="I2404" t="s">
        <v>136</v>
      </c>
      <c r="J2404" t="s">
        <v>137</v>
      </c>
      <c r="K2404" t="s">
        <v>144</v>
      </c>
      <c r="L2404" t="s">
        <v>7145</v>
      </c>
      <c r="M2404" t="s">
        <v>7146</v>
      </c>
      <c r="N2404">
        <v>3.2944611109999999</v>
      </c>
      <c r="O2404">
        <v>0</v>
      </c>
      <c r="P2404">
        <v>1941</v>
      </c>
      <c r="Q2404">
        <v>0</v>
      </c>
      <c r="R2404">
        <v>29</v>
      </c>
      <c r="S2404">
        <v>1</v>
      </c>
      <c r="T2404">
        <v>115</v>
      </c>
      <c r="U2404">
        <v>0</v>
      </c>
      <c r="V2404">
        <v>0</v>
      </c>
      <c r="W2404">
        <v>0</v>
      </c>
      <c r="X2404">
        <v>1573.0790781350352</v>
      </c>
      <c r="Y2404">
        <v>0</v>
      </c>
      <c r="Z2404">
        <v>4.0462063557302415</v>
      </c>
      <c r="AA2404">
        <v>73.326699598439319</v>
      </c>
      <c r="AB2404">
        <v>573.41937193672049</v>
      </c>
      <c r="AC2404">
        <v>0</v>
      </c>
      <c r="AD2404">
        <v>0</v>
      </c>
      <c r="AE2404">
        <v>2223.8713560259253</v>
      </c>
    </row>
    <row r="2405" spans="1:31" x14ac:dyDescent="0.25">
      <c r="A2405">
        <v>2231320</v>
      </c>
      <c r="B2405">
        <v>1</v>
      </c>
      <c r="C2405" t="s">
        <v>80</v>
      </c>
      <c r="D2405" t="s">
        <v>94</v>
      </c>
      <c r="E2405" t="s">
        <v>273</v>
      </c>
      <c r="F2405" t="s">
        <v>7147</v>
      </c>
      <c r="G2405" t="s">
        <v>174</v>
      </c>
      <c r="H2405" t="s">
        <v>163</v>
      </c>
      <c r="I2405" t="s">
        <v>136</v>
      </c>
      <c r="J2405" t="s">
        <v>137</v>
      </c>
      <c r="K2405" t="s">
        <v>138</v>
      </c>
      <c r="L2405" t="s">
        <v>7148</v>
      </c>
      <c r="M2405" t="s">
        <v>7149</v>
      </c>
      <c r="N2405">
        <v>6.6388887999999993E-2</v>
      </c>
      <c r="O2405">
        <v>0</v>
      </c>
      <c r="P2405">
        <v>3426</v>
      </c>
      <c r="Q2405">
        <v>1</v>
      </c>
      <c r="R2405">
        <v>5</v>
      </c>
      <c r="S2405">
        <v>2</v>
      </c>
      <c r="T2405">
        <v>413</v>
      </c>
      <c r="U2405">
        <v>0</v>
      </c>
      <c r="V2405">
        <v>0</v>
      </c>
      <c r="W2405">
        <v>0</v>
      </c>
      <c r="X2405">
        <v>69.700285941898841</v>
      </c>
      <c r="Y2405">
        <v>0.40382898900374331</v>
      </c>
      <c r="Z2405">
        <v>0.18098822719805333</v>
      </c>
      <c r="AA2405">
        <v>28.664372162474596</v>
      </c>
      <c r="AB2405">
        <v>32.77548858353682</v>
      </c>
      <c r="AC2405">
        <v>0</v>
      </c>
      <c r="AD2405">
        <v>0</v>
      </c>
      <c r="AE2405">
        <v>131.72496390411206</v>
      </c>
    </row>
    <row r="2406" spans="1:31" x14ac:dyDescent="0.25">
      <c r="A2406">
        <v>2231818</v>
      </c>
      <c r="B2406">
        <v>1</v>
      </c>
      <c r="C2406" t="s">
        <v>80</v>
      </c>
      <c r="D2406" t="s">
        <v>95</v>
      </c>
      <c r="E2406" t="s">
        <v>132</v>
      </c>
      <c r="F2406" t="s">
        <v>7150</v>
      </c>
      <c r="G2406" t="s">
        <v>148</v>
      </c>
      <c r="H2406" t="s">
        <v>135</v>
      </c>
      <c r="I2406" t="s">
        <v>136</v>
      </c>
      <c r="J2406" t="s">
        <v>137</v>
      </c>
      <c r="K2406" t="s">
        <v>138</v>
      </c>
      <c r="L2406" t="s">
        <v>7151</v>
      </c>
      <c r="M2406" t="s">
        <v>7152</v>
      </c>
      <c r="N2406">
        <v>1.9141666660000001</v>
      </c>
      <c r="O2406">
        <v>0</v>
      </c>
      <c r="P2406">
        <v>1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</row>
    <row r="2407" spans="1:31" x14ac:dyDescent="0.25">
      <c r="A2407">
        <v>2231463</v>
      </c>
      <c r="B2407">
        <v>1</v>
      </c>
      <c r="C2407" t="s">
        <v>80</v>
      </c>
      <c r="D2407" t="s">
        <v>96</v>
      </c>
      <c r="E2407" t="s">
        <v>273</v>
      </c>
      <c r="F2407" t="s">
        <v>2207</v>
      </c>
      <c r="G2407" t="s">
        <v>1257</v>
      </c>
      <c r="H2407" t="s">
        <v>163</v>
      </c>
      <c r="I2407" t="s">
        <v>136</v>
      </c>
      <c r="J2407" t="s">
        <v>137</v>
      </c>
      <c r="K2407" t="s">
        <v>138</v>
      </c>
      <c r="L2407" t="s">
        <v>7153</v>
      </c>
      <c r="M2407" t="s">
        <v>7154</v>
      </c>
      <c r="N2407">
        <v>0.119444444</v>
      </c>
      <c r="O2407">
        <v>2</v>
      </c>
      <c r="P2407">
        <v>23</v>
      </c>
      <c r="Q2407">
        <v>3</v>
      </c>
      <c r="R2407">
        <v>0</v>
      </c>
      <c r="S2407">
        <v>7</v>
      </c>
      <c r="T2407">
        <v>1</v>
      </c>
      <c r="U2407">
        <v>0</v>
      </c>
      <c r="V2407">
        <v>0</v>
      </c>
      <c r="W2407">
        <v>1.5613295634066666</v>
      </c>
      <c r="X2407">
        <v>0.27853255142441674</v>
      </c>
      <c r="Y2407">
        <v>0.11508360734258891</v>
      </c>
      <c r="Z2407">
        <v>0</v>
      </c>
      <c r="AA2407">
        <v>7.2735268950309333</v>
      </c>
      <c r="AB2407">
        <v>0.27103676096202223</v>
      </c>
      <c r="AC2407">
        <v>0</v>
      </c>
      <c r="AD2407">
        <v>0</v>
      </c>
      <c r="AE2407">
        <v>9.4995093781666284</v>
      </c>
    </row>
    <row r="2408" spans="1:31" x14ac:dyDescent="0.25">
      <c r="A2408">
        <v>2230985</v>
      </c>
      <c r="B2408">
        <v>1</v>
      </c>
      <c r="C2408" t="s">
        <v>81</v>
      </c>
      <c r="D2408" t="s">
        <v>128</v>
      </c>
      <c r="E2408" t="s">
        <v>194</v>
      </c>
      <c r="F2408" t="s">
        <v>7155</v>
      </c>
      <c r="G2408" t="s">
        <v>179</v>
      </c>
      <c r="H2408" t="s">
        <v>135</v>
      </c>
      <c r="I2408" t="s">
        <v>136</v>
      </c>
      <c r="J2408" t="s">
        <v>137</v>
      </c>
      <c r="K2408" t="s">
        <v>138</v>
      </c>
      <c r="L2408" t="s">
        <v>7156</v>
      </c>
      <c r="M2408" t="s">
        <v>7157</v>
      </c>
      <c r="N2408">
        <v>2.6983333329999999</v>
      </c>
      <c r="O2408">
        <v>0</v>
      </c>
      <c r="P2408">
        <v>637</v>
      </c>
      <c r="Q2408">
        <v>0</v>
      </c>
      <c r="R2408">
        <v>0</v>
      </c>
      <c r="S2408">
        <v>0</v>
      </c>
      <c r="T2408">
        <v>20</v>
      </c>
      <c r="U2408">
        <v>0</v>
      </c>
      <c r="V2408">
        <v>0</v>
      </c>
      <c r="W2408">
        <v>0</v>
      </c>
      <c r="X2408">
        <v>429.43247973954948</v>
      </c>
      <c r="Y2408">
        <v>0</v>
      </c>
      <c r="Z2408">
        <v>0</v>
      </c>
      <c r="AA2408">
        <v>0</v>
      </c>
      <c r="AB2408">
        <v>42.198143697477043</v>
      </c>
      <c r="AC2408">
        <v>0</v>
      </c>
      <c r="AD2408">
        <v>0</v>
      </c>
      <c r="AE2408">
        <v>471.63062343702654</v>
      </c>
    </row>
    <row r="2409" spans="1:31" x14ac:dyDescent="0.25">
      <c r="A2409">
        <v>2231698</v>
      </c>
      <c r="B2409">
        <v>1</v>
      </c>
      <c r="C2409" t="s">
        <v>80</v>
      </c>
      <c r="D2409" t="s">
        <v>103</v>
      </c>
      <c r="E2409" t="s">
        <v>177</v>
      </c>
      <c r="F2409" t="s">
        <v>7158</v>
      </c>
      <c r="G2409" t="s">
        <v>215</v>
      </c>
      <c r="H2409" t="s">
        <v>135</v>
      </c>
      <c r="I2409" t="s">
        <v>136</v>
      </c>
      <c r="J2409" t="s">
        <v>137</v>
      </c>
      <c r="K2409" t="s">
        <v>138</v>
      </c>
      <c r="L2409" t="s">
        <v>7159</v>
      </c>
      <c r="M2409" t="s">
        <v>7160</v>
      </c>
      <c r="N2409">
        <v>1.3977777769999999</v>
      </c>
      <c r="O2409">
        <v>0</v>
      </c>
      <c r="P2409">
        <v>76</v>
      </c>
      <c r="Q2409">
        <v>0</v>
      </c>
      <c r="R2409">
        <v>0</v>
      </c>
      <c r="S2409">
        <v>0</v>
      </c>
      <c r="T2409">
        <v>5</v>
      </c>
      <c r="U2409">
        <v>0</v>
      </c>
      <c r="V2409">
        <v>0</v>
      </c>
      <c r="W2409">
        <v>0</v>
      </c>
      <c r="X2409">
        <v>27.464773166361034</v>
      </c>
      <c r="Y2409">
        <v>0</v>
      </c>
      <c r="Z2409">
        <v>0</v>
      </c>
      <c r="AA2409">
        <v>0</v>
      </c>
      <c r="AB2409">
        <v>2.1979776756363378</v>
      </c>
      <c r="AC2409">
        <v>0</v>
      </c>
      <c r="AD2409">
        <v>0</v>
      </c>
      <c r="AE2409">
        <v>29.662750841997372</v>
      </c>
    </row>
    <row r="2410" spans="1:31" x14ac:dyDescent="0.25">
      <c r="A2410">
        <v>2231340</v>
      </c>
      <c r="B2410">
        <v>1</v>
      </c>
      <c r="C2410" t="s">
        <v>80</v>
      </c>
      <c r="D2410" t="s">
        <v>101</v>
      </c>
      <c r="E2410" t="s">
        <v>161</v>
      </c>
      <c r="F2410" t="s">
        <v>7161</v>
      </c>
      <c r="G2410" t="s">
        <v>319</v>
      </c>
      <c r="H2410" t="s">
        <v>163</v>
      </c>
      <c r="I2410" t="s">
        <v>136</v>
      </c>
      <c r="J2410" t="s">
        <v>137</v>
      </c>
      <c r="K2410" t="s">
        <v>138</v>
      </c>
      <c r="L2410" t="s">
        <v>7162</v>
      </c>
      <c r="M2410" t="s">
        <v>7163</v>
      </c>
      <c r="N2410">
        <v>3.6263888880000001</v>
      </c>
      <c r="O2410">
        <v>19</v>
      </c>
      <c r="P2410">
        <v>1</v>
      </c>
      <c r="Q2410">
        <v>37</v>
      </c>
      <c r="R2410">
        <v>2</v>
      </c>
      <c r="S2410">
        <v>26</v>
      </c>
      <c r="T2410">
        <v>0</v>
      </c>
      <c r="U2410">
        <v>4</v>
      </c>
      <c r="V2410">
        <v>0</v>
      </c>
      <c r="W2410">
        <v>86.071129432991341</v>
      </c>
      <c r="X2410">
        <v>0.87586693246829794</v>
      </c>
      <c r="Y2410">
        <v>720.18642169413988</v>
      </c>
      <c r="Z2410">
        <v>1.4089971596399999E-3</v>
      </c>
      <c r="AA2410">
        <v>313.87137492623867</v>
      </c>
      <c r="AB2410">
        <v>0</v>
      </c>
      <c r="AC2410">
        <v>949.50212802675571</v>
      </c>
      <c r="AD2410">
        <v>0</v>
      </c>
      <c r="AE2410">
        <v>2070.5083300097535</v>
      </c>
    </row>
    <row r="2411" spans="1:31" x14ac:dyDescent="0.25">
      <c r="A2411">
        <v>2231363</v>
      </c>
      <c r="B2411">
        <v>1</v>
      </c>
      <c r="C2411" t="s">
        <v>81</v>
      </c>
      <c r="D2411" t="s">
        <v>122</v>
      </c>
      <c r="E2411" t="s">
        <v>194</v>
      </c>
      <c r="F2411" t="s">
        <v>7164</v>
      </c>
      <c r="G2411" t="s">
        <v>179</v>
      </c>
      <c r="H2411" t="s">
        <v>135</v>
      </c>
      <c r="I2411" t="s">
        <v>136</v>
      </c>
      <c r="J2411" t="s">
        <v>137</v>
      </c>
      <c r="K2411" t="s">
        <v>138</v>
      </c>
      <c r="L2411" t="s">
        <v>7165</v>
      </c>
      <c r="M2411" t="s">
        <v>7166</v>
      </c>
      <c r="N2411">
        <v>1.843611111</v>
      </c>
      <c r="O2411">
        <v>0</v>
      </c>
      <c r="P2411">
        <v>0</v>
      </c>
      <c r="Q2411">
        <v>0</v>
      </c>
      <c r="R2411">
        <v>0</v>
      </c>
      <c r="S2411">
        <v>0</v>
      </c>
      <c r="T2411">
        <v>1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</row>
    <row r="2412" spans="1:31" x14ac:dyDescent="0.25">
      <c r="A2412">
        <v>2230965</v>
      </c>
      <c r="B2412">
        <v>1</v>
      </c>
      <c r="C2412" t="s">
        <v>80</v>
      </c>
      <c r="D2412" t="s">
        <v>83</v>
      </c>
      <c r="E2412" t="s">
        <v>194</v>
      </c>
      <c r="F2412" t="s">
        <v>7167</v>
      </c>
      <c r="G2412" t="s">
        <v>179</v>
      </c>
      <c r="H2412" t="s">
        <v>135</v>
      </c>
      <c r="I2412" t="s">
        <v>136</v>
      </c>
      <c r="J2412" t="s">
        <v>137</v>
      </c>
      <c r="K2412" t="s">
        <v>138</v>
      </c>
      <c r="L2412" t="s">
        <v>7168</v>
      </c>
      <c r="M2412" t="s">
        <v>7169</v>
      </c>
      <c r="N2412">
        <v>0.89777777700000005</v>
      </c>
      <c r="O2412">
        <v>0</v>
      </c>
      <c r="P2412">
        <v>93</v>
      </c>
      <c r="Q2412">
        <v>0</v>
      </c>
      <c r="R2412">
        <v>0</v>
      </c>
      <c r="S2412">
        <v>0</v>
      </c>
      <c r="T2412">
        <v>3</v>
      </c>
      <c r="U2412">
        <v>0</v>
      </c>
      <c r="V2412">
        <v>0</v>
      </c>
      <c r="W2412">
        <v>0</v>
      </c>
      <c r="X2412">
        <v>31.957751481469032</v>
      </c>
      <c r="Y2412">
        <v>0</v>
      </c>
      <c r="Z2412">
        <v>0</v>
      </c>
      <c r="AA2412">
        <v>0</v>
      </c>
      <c r="AB2412">
        <v>2.6953323120567054</v>
      </c>
      <c r="AC2412">
        <v>0</v>
      </c>
      <c r="AD2412">
        <v>0</v>
      </c>
      <c r="AE2412">
        <v>34.653083793525738</v>
      </c>
    </row>
    <row r="2413" spans="1:31" x14ac:dyDescent="0.25">
      <c r="A2413">
        <v>2231655</v>
      </c>
      <c r="B2413">
        <v>1</v>
      </c>
      <c r="C2413" t="s">
        <v>80</v>
      </c>
      <c r="D2413" t="s">
        <v>97</v>
      </c>
      <c r="E2413" t="s">
        <v>405</v>
      </c>
      <c r="F2413" t="s">
        <v>622</v>
      </c>
      <c r="G2413" t="s">
        <v>174</v>
      </c>
      <c r="H2413" t="s">
        <v>163</v>
      </c>
      <c r="I2413" t="s">
        <v>136</v>
      </c>
      <c r="J2413" t="s">
        <v>137</v>
      </c>
      <c r="K2413" t="s">
        <v>138</v>
      </c>
      <c r="L2413" t="s">
        <v>7170</v>
      </c>
      <c r="M2413" t="s">
        <v>7171</v>
      </c>
      <c r="N2413">
        <v>5.6261111110000002</v>
      </c>
      <c r="O2413">
        <v>3</v>
      </c>
      <c r="P2413">
        <v>726</v>
      </c>
      <c r="Q2413">
        <v>4</v>
      </c>
      <c r="R2413">
        <v>0</v>
      </c>
      <c r="S2413">
        <v>11</v>
      </c>
      <c r="T2413">
        <v>10</v>
      </c>
      <c r="U2413">
        <v>1</v>
      </c>
      <c r="V2413">
        <v>0</v>
      </c>
      <c r="W2413">
        <v>696.47252439998931</v>
      </c>
      <c r="X2413">
        <v>1102.998197623541</v>
      </c>
      <c r="Y2413">
        <v>125.6392873165899</v>
      </c>
      <c r="Z2413">
        <v>0</v>
      </c>
      <c r="AA2413">
        <v>1150.1384202433978</v>
      </c>
      <c r="AB2413">
        <v>65.323494081158145</v>
      </c>
      <c r="AC2413">
        <v>26.728186689584085</v>
      </c>
      <c r="AD2413">
        <v>0</v>
      </c>
      <c r="AE2413">
        <v>3167.3001103542606</v>
      </c>
    </row>
    <row r="2414" spans="1:31" x14ac:dyDescent="0.25">
      <c r="A2414">
        <v>2231483</v>
      </c>
      <c r="B2414">
        <v>1</v>
      </c>
      <c r="C2414" t="s">
        <v>81</v>
      </c>
      <c r="D2414" t="s">
        <v>128</v>
      </c>
      <c r="E2414" t="s">
        <v>194</v>
      </c>
      <c r="F2414" t="s">
        <v>7172</v>
      </c>
      <c r="G2414" t="s">
        <v>390</v>
      </c>
      <c r="H2414" t="s">
        <v>135</v>
      </c>
      <c r="I2414" t="s">
        <v>136</v>
      </c>
      <c r="J2414" t="s">
        <v>137</v>
      </c>
      <c r="K2414" t="s">
        <v>138</v>
      </c>
      <c r="L2414" t="s">
        <v>7173</v>
      </c>
      <c r="M2414" t="s">
        <v>7174</v>
      </c>
      <c r="N2414">
        <v>4.9616666660000002</v>
      </c>
      <c r="O2414">
        <v>0</v>
      </c>
      <c r="P2414">
        <v>92</v>
      </c>
      <c r="Q2414">
        <v>0</v>
      </c>
      <c r="R2414">
        <v>0</v>
      </c>
      <c r="S2414">
        <v>0</v>
      </c>
      <c r="T2414">
        <v>28</v>
      </c>
      <c r="U2414">
        <v>0</v>
      </c>
      <c r="V2414">
        <v>0</v>
      </c>
      <c r="W2414">
        <v>0</v>
      </c>
      <c r="X2414">
        <v>63.736611614895608</v>
      </c>
      <c r="Y2414">
        <v>0</v>
      </c>
      <c r="Z2414">
        <v>0</v>
      </c>
      <c r="AA2414">
        <v>0</v>
      </c>
      <c r="AB2414">
        <v>16.794836633187032</v>
      </c>
      <c r="AC2414">
        <v>0</v>
      </c>
      <c r="AD2414">
        <v>0</v>
      </c>
      <c r="AE2414">
        <v>80.53144824808264</v>
      </c>
    </row>
    <row r="2415" spans="1:31" x14ac:dyDescent="0.25">
      <c r="A2415">
        <v>2231532</v>
      </c>
      <c r="B2415">
        <v>1</v>
      </c>
      <c r="C2415" t="s">
        <v>80</v>
      </c>
      <c r="D2415" t="s">
        <v>96</v>
      </c>
      <c r="E2415" t="s">
        <v>182</v>
      </c>
      <c r="F2415" t="s">
        <v>7175</v>
      </c>
      <c r="G2415" t="s">
        <v>219</v>
      </c>
      <c r="H2415" t="s">
        <v>163</v>
      </c>
      <c r="I2415" t="s">
        <v>136</v>
      </c>
      <c r="J2415" t="s">
        <v>137</v>
      </c>
      <c r="K2415" t="s">
        <v>138</v>
      </c>
      <c r="L2415" t="s">
        <v>7176</v>
      </c>
      <c r="M2415" t="s">
        <v>7177</v>
      </c>
      <c r="N2415">
        <v>1.218611111</v>
      </c>
      <c r="O2415">
        <v>0</v>
      </c>
      <c r="P2415">
        <v>0</v>
      </c>
      <c r="Q2415">
        <v>0</v>
      </c>
      <c r="R2415">
        <v>0</v>
      </c>
      <c r="S2415">
        <v>2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7.0732182904771506</v>
      </c>
      <c r="AB2415">
        <v>0</v>
      </c>
      <c r="AC2415">
        <v>0</v>
      </c>
      <c r="AD2415">
        <v>0</v>
      </c>
      <c r="AE2415">
        <v>7.0732182904771506</v>
      </c>
    </row>
    <row r="2416" spans="1:31" x14ac:dyDescent="0.25">
      <c r="A2416">
        <v>2230991</v>
      </c>
      <c r="B2416">
        <v>1</v>
      </c>
      <c r="C2416" t="s">
        <v>80</v>
      </c>
      <c r="D2416" t="s">
        <v>94</v>
      </c>
      <c r="E2416" t="s">
        <v>194</v>
      </c>
      <c r="F2416" t="s">
        <v>7178</v>
      </c>
      <c r="G2416" t="s">
        <v>179</v>
      </c>
      <c r="H2416" t="s">
        <v>135</v>
      </c>
      <c r="I2416" t="s">
        <v>136</v>
      </c>
      <c r="J2416" t="s">
        <v>137</v>
      </c>
      <c r="K2416" t="s">
        <v>138</v>
      </c>
      <c r="L2416" t="s">
        <v>7179</v>
      </c>
      <c r="M2416" t="s">
        <v>7180</v>
      </c>
      <c r="N2416">
        <v>1.4072222219999999</v>
      </c>
      <c r="O2416">
        <v>0</v>
      </c>
      <c r="P2416">
        <v>5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0.58445141078171337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0.58445141078171337</v>
      </c>
    </row>
    <row r="2417" spans="1:31" x14ac:dyDescent="0.25">
      <c r="A2417">
        <v>2231171</v>
      </c>
      <c r="B2417">
        <v>1</v>
      </c>
      <c r="C2417" t="s">
        <v>80</v>
      </c>
      <c r="D2417" t="s">
        <v>96</v>
      </c>
      <c r="E2417" t="s">
        <v>132</v>
      </c>
      <c r="F2417" t="s">
        <v>7181</v>
      </c>
      <c r="G2417" t="s">
        <v>148</v>
      </c>
      <c r="H2417" t="s">
        <v>135</v>
      </c>
      <c r="I2417" t="s">
        <v>136</v>
      </c>
      <c r="J2417" t="s">
        <v>137</v>
      </c>
      <c r="K2417" t="s">
        <v>138</v>
      </c>
      <c r="L2417" t="s">
        <v>7182</v>
      </c>
      <c r="M2417" t="s">
        <v>7183</v>
      </c>
      <c r="N2417">
        <v>2.610833333</v>
      </c>
      <c r="O2417">
        <v>0</v>
      </c>
      <c r="P2417">
        <v>1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3.1374282366000001E-4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3.1374282366000001E-4</v>
      </c>
    </row>
    <row r="2418" spans="1:31" x14ac:dyDescent="0.25">
      <c r="A2418">
        <v>2231775</v>
      </c>
      <c r="B2418">
        <v>1</v>
      </c>
      <c r="C2418" t="s">
        <v>80</v>
      </c>
      <c r="D2418" t="s">
        <v>107</v>
      </c>
      <c r="E2418" t="s">
        <v>182</v>
      </c>
      <c r="F2418" t="s">
        <v>5259</v>
      </c>
      <c r="G2418" t="s">
        <v>1303</v>
      </c>
      <c r="H2418" t="s">
        <v>163</v>
      </c>
      <c r="I2418" t="s">
        <v>136</v>
      </c>
      <c r="J2418" t="s">
        <v>137</v>
      </c>
      <c r="K2418" t="s">
        <v>138</v>
      </c>
      <c r="L2418" t="s">
        <v>7184</v>
      </c>
      <c r="M2418" t="s">
        <v>7185</v>
      </c>
      <c r="N2418">
        <v>8.1152777769999993</v>
      </c>
      <c r="O2418">
        <v>0</v>
      </c>
      <c r="P2418">
        <v>0</v>
      </c>
      <c r="Q2418">
        <v>6</v>
      </c>
      <c r="R2418">
        <v>0</v>
      </c>
      <c r="S2418">
        <v>2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17.423036796066572</v>
      </c>
      <c r="Z2418">
        <v>0</v>
      </c>
      <c r="AA2418">
        <v>0.88045489546560007</v>
      </c>
      <c r="AB2418">
        <v>0</v>
      </c>
      <c r="AC2418">
        <v>0</v>
      </c>
      <c r="AD2418">
        <v>0</v>
      </c>
      <c r="AE2418">
        <v>18.303491691532173</v>
      </c>
    </row>
    <row r="2419" spans="1:31" x14ac:dyDescent="0.25">
      <c r="A2419">
        <v>2229369</v>
      </c>
      <c r="B2419">
        <v>1</v>
      </c>
      <c r="C2419" t="s">
        <v>80</v>
      </c>
      <c r="D2419" t="s">
        <v>101</v>
      </c>
      <c r="E2419" t="s">
        <v>132</v>
      </c>
      <c r="F2419" t="s">
        <v>7186</v>
      </c>
      <c r="G2419" t="s">
        <v>148</v>
      </c>
      <c r="H2419" t="s">
        <v>135</v>
      </c>
      <c r="I2419" t="s">
        <v>136</v>
      </c>
      <c r="J2419" t="s">
        <v>137</v>
      </c>
      <c r="K2419" t="s">
        <v>138</v>
      </c>
      <c r="L2419" t="s">
        <v>7187</v>
      </c>
      <c r="M2419" t="s">
        <v>7188</v>
      </c>
      <c r="N2419">
        <v>1.88</v>
      </c>
      <c r="O2419">
        <v>0</v>
      </c>
      <c r="P2419">
        <v>1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0.92290159490760004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0.92290159490760004</v>
      </c>
    </row>
    <row r="2420" spans="1:31" x14ac:dyDescent="0.25">
      <c r="A2420">
        <v>2229382</v>
      </c>
      <c r="B2420">
        <v>1</v>
      </c>
      <c r="C2420" t="s">
        <v>80</v>
      </c>
      <c r="D2420" t="s">
        <v>82</v>
      </c>
      <c r="E2420" t="s">
        <v>194</v>
      </c>
      <c r="F2420" t="s">
        <v>3656</v>
      </c>
      <c r="G2420" t="s">
        <v>179</v>
      </c>
      <c r="H2420" t="s">
        <v>135</v>
      </c>
      <c r="I2420" t="s">
        <v>136</v>
      </c>
      <c r="J2420" t="s">
        <v>137</v>
      </c>
      <c r="K2420" t="s">
        <v>138</v>
      </c>
      <c r="L2420" t="s">
        <v>7189</v>
      </c>
      <c r="M2420" t="s">
        <v>7190</v>
      </c>
      <c r="N2420">
        <v>1.445277777</v>
      </c>
      <c r="O2420">
        <v>0</v>
      </c>
      <c r="P2420">
        <v>43</v>
      </c>
      <c r="Q2420">
        <v>0</v>
      </c>
      <c r="R2420">
        <v>0</v>
      </c>
      <c r="S2420">
        <v>0</v>
      </c>
      <c r="T2420">
        <v>4</v>
      </c>
      <c r="U2420">
        <v>0</v>
      </c>
      <c r="V2420">
        <v>0</v>
      </c>
      <c r="W2420">
        <v>0</v>
      </c>
      <c r="X2420">
        <v>27.842815383181836</v>
      </c>
      <c r="Y2420">
        <v>0</v>
      </c>
      <c r="Z2420">
        <v>0</v>
      </c>
      <c r="AA2420">
        <v>0</v>
      </c>
      <c r="AB2420">
        <v>0.26613542489955561</v>
      </c>
      <c r="AC2420">
        <v>0</v>
      </c>
      <c r="AD2420">
        <v>0</v>
      </c>
      <c r="AE2420">
        <v>28.108950808081392</v>
      </c>
    </row>
    <row r="2421" spans="1:31" x14ac:dyDescent="0.25">
      <c r="A2421">
        <v>2229384</v>
      </c>
      <c r="B2421">
        <v>1</v>
      </c>
      <c r="C2421" t="s">
        <v>80</v>
      </c>
      <c r="D2421" t="s">
        <v>82</v>
      </c>
      <c r="E2421" t="s">
        <v>141</v>
      </c>
      <c r="F2421" t="s">
        <v>7191</v>
      </c>
      <c r="G2421" t="s">
        <v>390</v>
      </c>
      <c r="H2421" t="s">
        <v>135</v>
      </c>
      <c r="I2421" t="s">
        <v>136</v>
      </c>
      <c r="J2421" t="s">
        <v>137</v>
      </c>
      <c r="K2421" t="s">
        <v>138</v>
      </c>
      <c r="L2421" t="s">
        <v>7192</v>
      </c>
      <c r="M2421" t="s">
        <v>7193</v>
      </c>
      <c r="N2421">
        <v>0.92277777699999997</v>
      </c>
      <c r="O2421">
        <v>14</v>
      </c>
      <c r="P2421">
        <v>866</v>
      </c>
      <c r="Q2421">
        <v>0</v>
      </c>
      <c r="R2421">
        <v>0</v>
      </c>
      <c r="S2421">
        <v>1</v>
      </c>
      <c r="T2421">
        <v>154</v>
      </c>
      <c r="U2421">
        <v>0</v>
      </c>
      <c r="V2421">
        <v>2</v>
      </c>
      <c r="W2421">
        <v>4.7985779462142606</v>
      </c>
      <c r="X2421">
        <v>261.02919028786812</v>
      </c>
      <c r="Y2421">
        <v>0</v>
      </c>
      <c r="Z2421">
        <v>0</v>
      </c>
      <c r="AA2421">
        <v>0.19371937970581776</v>
      </c>
      <c r="AB2421">
        <v>105.17717295075116</v>
      </c>
      <c r="AC2421">
        <v>0</v>
      </c>
      <c r="AD2421">
        <v>6.8939724063606205</v>
      </c>
      <c r="AE2421">
        <v>378.09263297090001</v>
      </c>
    </row>
    <row r="2422" spans="1:31" x14ac:dyDescent="0.25">
      <c r="A2422">
        <v>2229388</v>
      </c>
      <c r="B2422">
        <v>1</v>
      </c>
      <c r="C2422" t="s">
        <v>80</v>
      </c>
      <c r="D2422" t="s">
        <v>110</v>
      </c>
      <c r="E2422" t="s">
        <v>273</v>
      </c>
      <c r="F2422" t="s">
        <v>7194</v>
      </c>
      <c r="G2422" t="s">
        <v>174</v>
      </c>
      <c r="H2422" t="s">
        <v>163</v>
      </c>
      <c r="I2422" t="s">
        <v>136</v>
      </c>
      <c r="J2422" t="s">
        <v>137</v>
      </c>
      <c r="K2422" t="s">
        <v>138</v>
      </c>
      <c r="L2422" t="s">
        <v>7195</v>
      </c>
      <c r="M2422" t="s">
        <v>7196</v>
      </c>
      <c r="N2422">
        <v>0.47444444400000002</v>
      </c>
      <c r="O2422">
        <v>0</v>
      </c>
      <c r="P2422">
        <v>8753</v>
      </c>
      <c r="Q2422">
        <v>0</v>
      </c>
      <c r="R2422">
        <v>0</v>
      </c>
      <c r="S2422">
        <v>0</v>
      </c>
      <c r="T2422">
        <v>303</v>
      </c>
      <c r="U2422">
        <v>0</v>
      </c>
      <c r="V2422">
        <v>3</v>
      </c>
      <c r="W2422">
        <v>0</v>
      </c>
      <c r="X2422">
        <v>965.82261123351088</v>
      </c>
      <c r="Y2422">
        <v>0</v>
      </c>
      <c r="Z2422">
        <v>0</v>
      </c>
      <c r="AA2422">
        <v>0</v>
      </c>
      <c r="AB2422">
        <v>93.784836988658313</v>
      </c>
      <c r="AC2422">
        <v>0</v>
      </c>
      <c r="AD2422">
        <v>10.514564797955245</v>
      </c>
      <c r="AE2422">
        <v>1070.1220130201245</v>
      </c>
    </row>
    <row r="2423" spans="1:31" x14ac:dyDescent="0.25">
      <c r="A2423">
        <v>2229392</v>
      </c>
      <c r="B2423">
        <v>1</v>
      </c>
      <c r="C2423" t="s">
        <v>80</v>
      </c>
      <c r="D2423" t="s">
        <v>89</v>
      </c>
      <c r="E2423" t="s">
        <v>132</v>
      </c>
      <c r="F2423" t="s">
        <v>7197</v>
      </c>
      <c r="G2423" t="s">
        <v>148</v>
      </c>
      <c r="H2423" t="s">
        <v>135</v>
      </c>
      <c r="I2423" t="s">
        <v>136</v>
      </c>
      <c r="J2423" t="s">
        <v>137</v>
      </c>
      <c r="K2423" t="s">
        <v>138</v>
      </c>
      <c r="L2423" t="s">
        <v>7198</v>
      </c>
      <c r="M2423" t="s">
        <v>7199</v>
      </c>
      <c r="N2423">
        <v>1.2327777769999999</v>
      </c>
      <c r="O2423">
        <v>0</v>
      </c>
      <c r="P2423">
        <v>1</v>
      </c>
      <c r="Q2423">
        <v>0</v>
      </c>
      <c r="R2423">
        <v>0</v>
      </c>
      <c r="S2423">
        <v>0</v>
      </c>
      <c r="T2423">
        <v>1</v>
      </c>
      <c r="U2423">
        <v>0</v>
      </c>
      <c r="V2423">
        <v>0</v>
      </c>
      <c r="W2423">
        <v>0</v>
      </c>
      <c r="X2423">
        <v>7.2067837582222221E-5</v>
      </c>
      <c r="Y2423">
        <v>0</v>
      </c>
      <c r="Z2423">
        <v>0</v>
      </c>
      <c r="AA2423">
        <v>0</v>
      </c>
      <c r="AB2423">
        <v>1.15770420407376</v>
      </c>
      <c r="AC2423">
        <v>0</v>
      </c>
      <c r="AD2423">
        <v>0</v>
      </c>
      <c r="AE2423">
        <v>1.1577762719113422</v>
      </c>
    </row>
    <row r="2424" spans="1:31" x14ac:dyDescent="0.25">
      <c r="A2424">
        <v>2229398</v>
      </c>
      <c r="B2424">
        <v>1</v>
      </c>
      <c r="C2424" t="s">
        <v>80</v>
      </c>
      <c r="D2424" t="s">
        <v>96</v>
      </c>
      <c r="E2424" t="s">
        <v>132</v>
      </c>
      <c r="F2424" t="s">
        <v>7200</v>
      </c>
      <c r="G2424" t="s">
        <v>148</v>
      </c>
      <c r="H2424" t="s">
        <v>135</v>
      </c>
      <c r="I2424" t="s">
        <v>136</v>
      </c>
      <c r="J2424" t="s">
        <v>137</v>
      </c>
      <c r="K2424" t="s">
        <v>138</v>
      </c>
      <c r="L2424" t="s">
        <v>7201</v>
      </c>
      <c r="M2424" t="s">
        <v>7202</v>
      </c>
      <c r="N2424">
        <v>0.86444444399999998</v>
      </c>
      <c r="O2424">
        <v>0</v>
      </c>
      <c r="P2424">
        <v>1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0.37819182875712004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0.37819182875712004</v>
      </c>
    </row>
    <row r="2425" spans="1:31" x14ac:dyDescent="0.25">
      <c r="A2425">
        <v>2229401</v>
      </c>
      <c r="B2425">
        <v>1</v>
      </c>
      <c r="C2425" t="s">
        <v>80</v>
      </c>
      <c r="D2425" t="s">
        <v>110</v>
      </c>
      <c r="E2425" t="s">
        <v>405</v>
      </c>
      <c r="F2425" t="s">
        <v>7203</v>
      </c>
      <c r="G2425" t="s">
        <v>303</v>
      </c>
      <c r="H2425" t="s">
        <v>163</v>
      </c>
      <c r="I2425" t="s">
        <v>261</v>
      </c>
      <c r="J2425" t="s">
        <v>137</v>
      </c>
      <c r="K2425" t="s">
        <v>144</v>
      </c>
      <c r="L2425" t="s">
        <v>7204</v>
      </c>
      <c r="M2425" t="s">
        <v>7205</v>
      </c>
      <c r="N2425">
        <v>2.0796110999999999E-2</v>
      </c>
      <c r="O2425">
        <v>0</v>
      </c>
      <c r="P2425">
        <v>5685</v>
      </c>
      <c r="Q2425">
        <v>0</v>
      </c>
      <c r="R2425">
        <v>0</v>
      </c>
      <c r="S2425">
        <v>4</v>
      </c>
      <c r="T2425">
        <v>277</v>
      </c>
      <c r="U2425">
        <v>1</v>
      </c>
      <c r="V2425">
        <v>2</v>
      </c>
      <c r="W2425">
        <v>0</v>
      </c>
      <c r="X2425">
        <v>27.09825583664518</v>
      </c>
      <c r="Y2425">
        <v>0</v>
      </c>
      <c r="Z2425">
        <v>0</v>
      </c>
      <c r="AA2425">
        <v>8.2586455570833328E-2</v>
      </c>
      <c r="AB2425">
        <v>3.2435729064699155</v>
      </c>
      <c r="AC2425">
        <v>1.5042625912437497</v>
      </c>
      <c r="AD2425">
        <v>0.40034835067383334</v>
      </c>
      <c r="AE2425">
        <v>32.32902614060351</v>
      </c>
    </row>
    <row r="2426" spans="1:31" x14ac:dyDescent="0.25">
      <c r="A2426">
        <v>2229406</v>
      </c>
      <c r="B2426">
        <v>1</v>
      </c>
      <c r="C2426" t="s">
        <v>81</v>
      </c>
      <c r="D2426" t="s">
        <v>119</v>
      </c>
      <c r="E2426" t="s">
        <v>132</v>
      </c>
      <c r="F2426" t="s">
        <v>7206</v>
      </c>
      <c r="G2426" t="s">
        <v>148</v>
      </c>
      <c r="H2426" t="s">
        <v>135</v>
      </c>
      <c r="I2426" t="s">
        <v>136</v>
      </c>
      <c r="J2426" t="s">
        <v>137</v>
      </c>
      <c r="K2426" t="s">
        <v>138</v>
      </c>
      <c r="L2426" t="s">
        <v>7207</v>
      </c>
      <c r="M2426" t="s">
        <v>7208</v>
      </c>
      <c r="N2426">
        <v>0.50805555499999999</v>
      </c>
      <c r="O2426">
        <v>0</v>
      </c>
      <c r="P2426">
        <v>1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8.4785178585488896E-2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8.4785178585488896E-2</v>
      </c>
    </row>
    <row r="2427" spans="1:31" x14ac:dyDescent="0.25">
      <c r="A2427">
        <v>2229407</v>
      </c>
      <c r="B2427">
        <v>1</v>
      </c>
      <c r="C2427" t="s">
        <v>80</v>
      </c>
      <c r="D2427" t="s">
        <v>96</v>
      </c>
      <c r="E2427" t="s">
        <v>141</v>
      </c>
      <c r="F2427" t="s">
        <v>7209</v>
      </c>
      <c r="G2427" t="s">
        <v>785</v>
      </c>
      <c r="H2427" t="s">
        <v>135</v>
      </c>
      <c r="I2427" t="s">
        <v>136</v>
      </c>
      <c r="J2427" t="s">
        <v>137</v>
      </c>
      <c r="K2427" t="s">
        <v>138</v>
      </c>
      <c r="L2427" t="s">
        <v>7210</v>
      </c>
      <c r="M2427" t="s">
        <v>7211</v>
      </c>
      <c r="N2427">
        <v>0.71861111099999997</v>
      </c>
      <c r="O2427">
        <v>0</v>
      </c>
      <c r="P2427">
        <v>285</v>
      </c>
      <c r="Q2427">
        <v>0</v>
      </c>
      <c r="R2427">
        <v>1</v>
      </c>
      <c r="S2427">
        <v>0</v>
      </c>
      <c r="T2427">
        <v>94</v>
      </c>
      <c r="U2427">
        <v>0</v>
      </c>
      <c r="V2427">
        <v>0</v>
      </c>
      <c r="W2427">
        <v>0</v>
      </c>
      <c r="X2427">
        <v>153.64717581824203</v>
      </c>
      <c r="Y2427">
        <v>0</v>
      </c>
      <c r="Z2427">
        <v>1.1541455279067778E-2</v>
      </c>
      <c r="AA2427">
        <v>0</v>
      </c>
      <c r="AB2427">
        <v>119.89998248025574</v>
      </c>
      <c r="AC2427">
        <v>0</v>
      </c>
      <c r="AD2427">
        <v>0</v>
      </c>
      <c r="AE2427">
        <v>273.55869975377686</v>
      </c>
    </row>
    <row r="2428" spans="1:31" x14ac:dyDescent="0.25">
      <c r="A2428">
        <v>2229416</v>
      </c>
      <c r="B2428">
        <v>1</v>
      </c>
      <c r="C2428" t="s">
        <v>80</v>
      </c>
      <c r="D2428" t="s">
        <v>85</v>
      </c>
      <c r="E2428" t="s">
        <v>132</v>
      </c>
      <c r="F2428" t="s">
        <v>7212</v>
      </c>
      <c r="G2428" t="s">
        <v>191</v>
      </c>
      <c r="H2428" t="s">
        <v>135</v>
      </c>
      <c r="I2428" t="s">
        <v>136</v>
      </c>
      <c r="J2428" t="s">
        <v>137</v>
      </c>
      <c r="K2428" t="s">
        <v>138</v>
      </c>
      <c r="L2428" t="s">
        <v>7213</v>
      </c>
      <c r="M2428" t="s">
        <v>7214</v>
      </c>
      <c r="N2428">
        <v>3.082777777</v>
      </c>
      <c r="O2428">
        <v>0</v>
      </c>
      <c r="P2428">
        <v>0</v>
      </c>
      <c r="Q2428">
        <v>0</v>
      </c>
      <c r="R2428">
        <v>0</v>
      </c>
      <c r="S2428">
        <v>0</v>
      </c>
      <c r="T2428">
        <v>29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27.961990891250338</v>
      </c>
      <c r="AC2428">
        <v>0</v>
      </c>
      <c r="AD2428">
        <v>0</v>
      </c>
      <c r="AE2428">
        <v>27.961990891250338</v>
      </c>
    </row>
    <row r="2429" spans="1:31" x14ac:dyDescent="0.25">
      <c r="A2429">
        <v>2229418</v>
      </c>
      <c r="B2429">
        <v>1</v>
      </c>
      <c r="C2429" t="s">
        <v>81</v>
      </c>
      <c r="D2429" t="s">
        <v>128</v>
      </c>
      <c r="E2429" t="s">
        <v>132</v>
      </c>
      <c r="F2429" t="s">
        <v>7215</v>
      </c>
      <c r="G2429" t="s">
        <v>170</v>
      </c>
      <c r="H2429" t="s">
        <v>135</v>
      </c>
      <c r="I2429" t="s">
        <v>136</v>
      </c>
      <c r="J2429" t="s">
        <v>137</v>
      </c>
      <c r="K2429" t="s">
        <v>138</v>
      </c>
      <c r="L2429" t="s">
        <v>7216</v>
      </c>
      <c r="M2429" t="s">
        <v>7217</v>
      </c>
      <c r="N2429">
        <v>3.4097222220000001</v>
      </c>
      <c r="O2429">
        <v>0</v>
      </c>
      <c r="P2429">
        <v>0</v>
      </c>
      <c r="Q2429">
        <v>0</v>
      </c>
      <c r="R2429">
        <v>0</v>
      </c>
      <c r="S2429">
        <v>0</v>
      </c>
      <c r="T2429">
        <v>1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1.3934022805922333</v>
      </c>
      <c r="AC2429">
        <v>0</v>
      </c>
      <c r="AD2429">
        <v>0</v>
      </c>
      <c r="AE2429">
        <v>1.3934022805922333</v>
      </c>
    </row>
    <row r="2430" spans="1:31" x14ac:dyDescent="0.25">
      <c r="A2430">
        <v>2229422</v>
      </c>
      <c r="B2430">
        <v>1</v>
      </c>
      <c r="C2430" t="s">
        <v>80</v>
      </c>
      <c r="D2430" t="s">
        <v>83</v>
      </c>
      <c r="E2430" t="s">
        <v>182</v>
      </c>
      <c r="F2430" t="s">
        <v>7218</v>
      </c>
      <c r="G2430" t="s">
        <v>152</v>
      </c>
      <c r="H2430" t="s">
        <v>163</v>
      </c>
      <c r="I2430" t="s">
        <v>136</v>
      </c>
      <c r="J2430" t="s">
        <v>3</v>
      </c>
      <c r="K2430" t="s">
        <v>138</v>
      </c>
      <c r="L2430" t="s">
        <v>7219</v>
      </c>
      <c r="M2430" t="s">
        <v>7220</v>
      </c>
      <c r="N2430">
        <v>0.92694444399999998</v>
      </c>
      <c r="O2430">
        <v>0</v>
      </c>
      <c r="P2430">
        <v>0</v>
      </c>
      <c r="Q2430">
        <v>0</v>
      </c>
      <c r="R2430">
        <v>0</v>
      </c>
      <c r="S2430">
        <v>12</v>
      </c>
      <c r="T2430">
        <v>5</v>
      </c>
      <c r="U2430">
        <v>2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206.48741155246509</v>
      </c>
      <c r="AB2430">
        <v>29.036046552551543</v>
      </c>
      <c r="AC2430">
        <v>273.06467975669364</v>
      </c>
      <c r="AD2430">
        <v>0</v>
      </c>
      <c r="AE2430">
        <v>508.58813786171027</v>
      </c>
    </row>
    <row r="2431" spans="1:31" x14ac:dyDescent="0.25">
      <c r="A2431">
        <v>2229423</v>
      </c>
      <c r="B2431">
        <v>1</v>
      </c>
      <c r="C2431" t="s">
        <v>80</v>
      </c>
      <c r="D2431" t="s">
        <v>96</v>
      </c>
      <c r="E2431" t="s">
        <v>194</v>
      </c>
      <c r="F2431" t="s">
        <v>7221</v>
      </c>
      <c r="G2431" t="s">
        <v>390</v>
      </c>
      <c r="H2431" t="s">
        <v>135</v>
      </c>
      <c r="I2431" t="s">
        <v>136</v>
      </c>
      <c r="J2431" t="s">
        <v>137</v>
      </c>
      <c r="K2431" t="s">
        <v>138</v>
      </c>
      <c r="L2431" t="s">
        <v>7222</v>
      </c>
      <c r="M2431" t="s">
        <v>7223</v>
      </c>
      <c r="N2431">
        <v>2.3422222220000002</v>
      </c>
      <c r="O2431">
        <v>0</v>
      </c>
      <c r="P2431">
        <v>65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43.872543731369561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43.872543731369561</v>
      </c>
    </row>
    <row r="2432" spans="1:31" x14ac:dyDescent="0.25">
      <c r="A2432">
        <v>2233049</v>
      </c>
      <c r="B2432">
        <v>1</v>
      </c>
      <c r="C2432" t="s">
        <v>80</v>
      </c>
      <c r="D2432" t="s">
        <v>92</v>
      </c>
      <c r="E2432" t="s">
        <v>132</v>
      </c>
      <c r="F2432" t="s">
        <v>7224</v>
      </c>
      <c r="G2432" t="s">
        <v>148</v>
      </c>
      <c r="H2432" t="s">
        <v>135</v>
      </c>
      <c r="I2432" t="s">
        <v>136</v>
      </c>
      <c r="J2432" t="s">
        <v>137</v>
      </c>
      <c r="K2432" t="s">
        <v>138</v>
      </c>
      <c r="L2432" t="s">
        <v>7225</v>
      </c>
      <c r="M2432" t="s">
        <v>7226</v>
      </c>
      <c r="N2432">
        <v>1.7625</v>
      </c>
      <c r="O2432">
        <v>0</v>
      </c>
      <c r="P2432">
        <v>1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0.37283193978911999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0.37283193978911999</v>
      </c>
    </row>
    <row r="2433" spans="1:31" x14ac:dyDescent="0.25">
      <c r="A2433">
        <v>2232857</v>
      </c>
      <c r="B2433">
        <v>1</v>
      </c>
      <c r="C2433" t="s">
        <v>81</v>
      </c>
      <c r="D2433" t="s">
        <v>122</v>
      </c>
      <c r="E2433" t="s">
        <v>273</v>
      </c>
      <c r="F2433" t="s">
        <v>5950</v>
      </c>
      <c r="G2433" t="s">
        <v>174</v>
      </c>
      <c r="H2433" t="s">
        <v>163</v>
      </c>
      <c r="I2433" t="s">
        <v>136</v>
      </c>
      <c r="J2433" t="s">
        <v>137</v>
      </c>
      <c r="K2433" t="s">
        <v>138</v>
      </c>
      <c r="L2433" t="s">
        <v>7227</v>
      </c>
      <c r="M2433" t="s">
        <v>7228</v>
      </c>
      <c r="N2433">
        <v>0.158611111</v>
      </c>
      <c r="O2433">
        <v>6</v>
      </c>
      <c r="P2433">
        <v>3996</v>
      </c>
      <c r="Q2433">
        <v>88</v>
      </c>
      <c r="R2433">
        <v>148</v>
      </c>
      <c r="S2433">
        <v>50</v>
      </c>
      <c r="T2433">
        <v>385</v>
      </c>
      <c r="U2433">
        <v>6</v>
      </c>
      <c r="V2433">
        <v>1</v>
      </c>
      <c r="W2433">
        <v>0.3458255936699417</v>
      </c>
      <c r="X2433">
        <v>94.374798546386899</v>
      </c>
      <c r="Y2433">
        <v>32.850510272307901</v>
      </c>
      <c r="Z2433">
        <v>2.9948119261756245</v>
      </c>
      <c r="AA2433">
        <v>97.726990791922177</v>
      </c>
      <c r="AB2433">
        <v>24.860635124730972</v>
      </c>
      <c r="AC2433">
        <v>22.451163832200834</v>
      </c>
      <c r="AD2433">
        <v>15.918662702081136</v>
      </c>
      <c r="AE2433">
        <v>291.52339878947544</v>
      </c>
    </row>
    <row r="2434" spans="1:31" x14ac:dyDescent="0.25">
      <c r="A2434">
        <v>2232863</v>
      </c>
      <c r="B2434">
        <v>1</v>
      </c>
      <c r="C2434" t="s">
        <v>81</v>
      </c>
      <c r="D2434" t="s">
        <v>127</v>
      </c>
      <c r="E2434" t="s">
        <v>177</v>
      </c>
      <c r="F2434" t="s">
        <v>7229</v>
      </c>
      <c r="G2434" t="s">
        <v>215</v>
      </c>
      <c r="H2434" t="s">
        <v>135</v>
      </c>
      <c r="I2434" t="s">
        <v>136</v>
      </c>
      <c r="J2434" t="s">
        <v>137</v>
      </c>
      <c r="K2434" t="s">
        <v>138</v>
      </c>
      <c r="L2434" t="s">
        <v>7230</v>
      </c>
      <c r="M2434" t="s">
        <v>7231</v>
      </c>
      <c r="N2434">
        <v>2.815833333</v>
      </c>
      <c r="O2434">
        <v>0</v>
      </c>
      <c r="P2434">
        <v>101</v>
      </c>
      <c r="Q2434">
        <v>0</v>
      </c>
      <c r="R2434">
        <v>0</v>
      </c>
      <c r="S2434">
        <v>0</v>
      </c>
      <c r="T2434">
        <v>1</v>
      </c>
      <c r="U2434">
        <v>0</v>
      </c>
      <c r="V2434">
        <v>0</v>
      </c>
      <c r="W2434">
        <v>0</v>
      </c>
      <c r="X2434">
        <v>88.870077851203604</v>
      </c>
      <c r="Y2434">
        <v>0</v>
      </c>
      <c r="Z2434">
        <v>0</v>
      </c>
      <c r="AA2434">
        <v>0</v>
      </c>
      <c r="AB2434">
        <v>3.2310132209072635</v>
      </c>
      <c r="AC2434">
        <v>0</v>
      </c>
      <c r="AD2434">
        <v>0</v>
      </c>
      <c r="AE2434">
        <v>92.101091072110862</v>
      </c>
    </row>
    <row r="2435" spans="1:31" x14ac:dyDescent="0.25">
      <c r="A2435">
        <v>2232843</v>
      </c>
      <c r="B2435">
        <v>1</v>
      </c>
      <c r="C2435" t="s">
        <v>81</v>
      </c>
      <c r="D2435" t="s">
        <v>112</v>
      </c>
      <c r="E2435" t="s">
        <v>273</v>
      </c>
      <c r="F2435" t="s">
        <v>7232</v>
      </c>
      <c r="G2435" t="s">
        <v>174</v>
      </c>
      <c r="H2435" t="s">
        <v>163</v>
      </c>
      <c r="I2435" t="s">
        <v>136</v>
      </c>
      <c r="J2435" t="s">
        <v>137</v>
      </c>
      <c r="K2435" t="s">
        <v>138</v>
      </c>
      <c r="L2435" t="s">
        <v>7233</v>
      </c>
      <c r="M2435" t="s">
        <v>7234</v>
      </c>
      <c r="N2435">
        <v>1.2297222219999999</v>
      </c>
      <c r="O2435">
        <v>0</v>
      </c>
      <c r="P2435">
        <v>438</v>
      </c>
      <c r="Q2435">
        <v>0</v>
      </c>
      <c r="R2435">
        <v>59</v>
      </c>
      <c r="S2435">
        <v>6</v>
      </c>
      <c r="T2435">
        <v>65</v>
      </c>
      <c r="U2435">
        <v>3</v>
      </c>
      <c r="V2435">
        <v>0</v>
      </c>
      <c r="W2435">
        <v>0</v>
      </c>
      <c r="X2435">
        <v>196.6602356911734</v>
      </c>
      <c r="Y2435">
        <v>0</v>
      </c>
      <c r="Z2435">
        <v>12.933848033788705</v>
      </c>
      <c r="AA2435">
        <v>111.72442153483253</v>
      </c>
      <c r="AB2435">
        <v>35.902052754926878</v>
      </c>
      <c r="AC2435">
        <v>264.29787847269523</v>
      </c>
      <c r="AD2435">
        <v>0</v>
      </c>
      <c r="AE2435">
        <v>621.51843648741669</v>
      </c>
    </row>
    <row r="2436" spans="1:31" x14ac:dyDescent="0.25">
      <c r="A2436">
        <v>2232800</v>
      </c>
      <c r="B2436">
        <v>1</v>
      </c>
      <c r="C2436" t="s">
        <v>81</v>
      </c>
      <c r="D2436" t="s">
        <v>112</v>
      </c>
      <c r="E2436" t="s">
        <v>273</v>
      </c>
      <c r="F2436" t="s">
        <v>7235</v>
      </c>
      <c r="G2436" t="s">
        <v>174</v>
      </c>
      <c r="H2436" t="s">
        <v>163</v>
      </c>
      <c r="I2436" t="s">
        <v>136</v>
      </c>
      <c r="J2436" t="s">
        <v>137</v>
      </c>
      <c r="K2436" t="s">
        <v>138</v>
      </c>
      <c r="L2436" t="s">
        <v>7236</v>
      </c>
      <c r="M2436" t="s">
        <v>7237</v>
      </c>
      <c r="N2436">
        <v>0.55777777699999997</v>
      </c>
      <c r="O2436">
        <v>0</v>
      </c>
      <c r="P2436">
        <v>884</v>
      </c>
      <c r="Q2436">
        <v>2</v>
      </c>
      <c r="R2436">
        <v>69</v>
      </c>
      <c r="S2436">
        <v>8</v>
      </c>
      <c r="T2436">
        <v>31</v>
      </c>
      <c r="U2436">
        <v>0</v>
      </c>
      <c r="V2436">
        <v>0</v>
      </c>
      <c r="W2436">
        <v>0</v>
      </c>
      <c r="X2436">
        <v>34.771239204042189</v>
      </c>
      <c r="Y2436">
        <v>6.7793772539914396</v>
      </c>
      <c r="Z2436">
        <v>5.2531420671661264</v>
      </c>
      <c r="AA2436">
        <v>11.466624659533801</v>
      </c>
      <c r="AB2436">
        <v>3.4252584965132797</v>
      </c>
      <c r="AC2436">
        <v>0</v>
      </c>
      <c r="AD2436">
        <v>0</v>
      </c>
      <c r="AE2436">
        <v>61.695641681246833</v>
      </c>
    </row>
    <row r="2437" spans="1:31" x14ac:dyDescent="0.25">
      <c r="A2437">
        <v>2232754</v>
      </c>
      <c r="B2437">
        <v>1</v>
      </c>
      <c r="C2437" t="s">
        <v>81</v>
      </c>
      <c r="D2437" t="s">
        <v>117</v>
      </c>
      <c r="E2437" t="s">
        <v>182</v>
      </c>
      <c r="F2437" t="s">
        <v>7238</v>
      </c>
      <c r="G2437" t="s">
        <v>196</v>
      </c>
      <c r="H2437" t="s">
        <v>163</v>
      </c>
      <c r="I2437" t="s">
        <v>136</v>
      </c>
      <c r="J2437" t="s">
        <v>137</v>
      </c>
      <c r="K2437" t="s">
        <v>144</v>
      </c>
      <c r="L2437" t="s">
        <v>7239</v>
      </c>
      <c r="M2437" t="s">
        <v>7240</v>
      </c>
      <c r="N2437">
        <v>0.96</v>
      </c>
      <c r="O2437">
        <v>0</v>
      </c>
      <c r="P2437">
        <v>64</v>
      </c>
      <c r="Q2437">
        <v>0</v>
      </c>
      <c r="R2437">
        <v>0</v>
      </c>
      <c r="S2437">
        <v>1</v>
      </c>
      <c r="T2437">
        <v>1</v>
      </c>
      <c r="U2437">
        <v>0</v>
      </c>
      <c r="V2437">
        <v>0</v>
      </c>
      <c r="W2437">
        <v>0</v>
      </c>
      <c r="X2437">
        <v>8.5699250203377737</v>
      </c>
      <c r="Y2437">
        <v>0</v>
      </c>
      <c r="Z2437">
        <v>0</v>
      </c>
      <c r="AA2437">
        <v>0.22431009069378005</v>
      </c>
      <c r="AB2437">
        <v>0</v>
      </c>
      <c r="AC2437">
        <v>0</v>
      </c>
      <c r="AD2437">
        <v>0</v>
      </c>
      <c r="AE2437">
        <v>8.7942351110315542</v>
      </c>
    </row>
    <row r="2438" spans="1:31" x14ac:dyDescent="0.25">
      <c r="A2438">
        <v>2233086</v>
      </c>
      <c r="B2438">
        <v>1</v>
      </c>
      <c r="C2438" t="s">
        <v>80</v>
      </c>
      <c r="D2438" t="s">
        <v>85</v>
      </c>
      <c r="E2438" t="s">
        <v>132</v>
      </c>
      <c r="F2438" t="s">
        <v>7241</v>
      </c>
      <c r="G2438" t="s">
        <v>191</v>
      </c>
      <c r="H2438" t="s">
        <v>135</v>
      </c>
      <c r="I2438" t="s">
        <v>136</v>
      </c>
      <c r="J2438" t="s">
        <v>137</v>
      </c>
      <c r="K2438" t="s">
        <v>138</v>
      </c>
      <c r="L2438" t="s">
        <v>7242</v>
      </c>
      <c r="M2438" t="s">
        <v>7243</v>
      </c>
      <c r="N2438">
        <v>1.7294444440000001</v>
      </c>
      <c r="O2438">
        <v>0</v>
      </c>
      <c r="P2438">
        <v>10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4.2232497870448364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4.2232497870448364</v>
      </c>
    </row>
    <row r="2439" spans="1:31" x14ac:dyDescent="0.25">
      <c r="A2439">
        <v>2233109</v>
      </c>
      <c r="B2439">
        <v>1</v>
      </c>
      <c r="C2439" t="s">
        <v>80</v>
      </c>
      <c r="D2439" t="s">
        <v>83</v>
      </c>
      <c r="E2439" t="s">
        <v>132</v>
      </c>
      <c r="F2439" t="s">
        <v>7244</v>
      </c>
      <c r="G2439" t="s">
        <v>191</v>
      </c>
      <c r="H2439" t="s">
        <v>135</v>
      </c>
      <c r="I2439" t="s">
        <v>136</v>
      </c>
      <c r="J2439" t="s">
        <v>137</v>
      </c>
      <c r="K2439" t="s">
        <v>138</v>
      </c>
      <c r="L2439" t="s">
        <v>7245</v>
      </c>
      <c r="M2439" t="s">
        <v>7246</v>
      </c>
      <c r="N2439">
        <v>2.247222222</v>
      </c>
      <c r="O2439">
        <v>0</v>
      </c>
      <c r="P2439">
        <v>0</v>
      </c>
      <c r="Q2439">
        <v>0</v>
      </c>
      <c r="R2439">
        <v>0</v>
      </c>
      <c r="S2439">
        <v>0</v>
      </c>
      <c r="T2439">
        <v>2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3.9933924637966336</v>
      </c>
      <c r="AC2439">
        <v>0</v>
      </c>
      <c r="AD2439">
        <v>0</v>
      </c>
      <c r="AE2439">
        <v>3.9933924637966336</v>
      </c>
    </row>
    <row r="2440" spans="1:31" x14ac:dyDescent="0.25">
      <c r="A2440">
        <v>2232777</v>
      </c>
      <c r="B2440">
        <v>1</v>
      </c>
      <c r="C2440" t="s">
        <v>81</v>
      </c>
      <c r="D2440" t="s">
        <v>118</v>
      </c>
      <c r="E2440" t="s">
        <v>194</v>
      </c>
      <c r="F2440" t="s">
        <v>7247</v>
      </c>
      <c r="G2440" t="s">
        <v>179</v>
      </c>
      <c r="H2440" t="s">
        <v>135</v>
      </c>
      <c r="I2440" t="s">
        <v>136</v>
      </c>
      <c r="J2440" t="s">
        <v>137</v>
      </c>
      <c r="K2440" t="s">
        <v>138</v>
      </c>
      <c r="L2440" t="s">
        <v>7248</v>
      </c>
      <c r="M2440" t="s">
        <v>7249</v>
      </c>
      <c r="N2440">
        <v>8.1505555550000004</v>
      </c>
      <c r="O2440">
        <v>0</v>
      </c>
      <c r="P2440">
        <v>2</v>
      </c>
      <c r="Q2440">
        <v>0</v>
      </c>
      <c r="R2440">
        <v>3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1.6191180104925778</v>
      </c>
      <c r="Y2440">
        <v>0</v>
      </c>
      <c r="Z2440">
        <v>3.2011507648859201</v>
      </c>
      <c r="AA2440">
        <v>0</v>
      </c>
      <c r="AB2440">
        <v>0</v>
      </c>
      <c r="AC2440">
        <v>0</v>
      </c>
      <c r="AD2440">
        <v>0</v>
      </c>
      <c r="AE2440">
        <v>4.8202687753784978</v>
      </c>
    </row>
    <row r="2441" spans="1:31" x14ac:dyDescent="0.25">
      <c r="A2441">
        <v>2233132</v>
      </c>
      <c r="B2441">
        <v>1</v>
      </c>
      <c r="C2441" t="s">
        <v>81</v>
      </c>
      <c r="D2441" t="s">
        <v>113</v>
      </c>
      <c r="E2441" t="s">
        <v>194</v>
      </c>
      <c r="F2441" t="s">
        <v>7250</v>
      </c>
      <c r="G2441" t="s">
        <v>518</v>
      </c>
      <c r="H2441" t="s">
        <v>135</v>
      </c>
      <c r="I2441" t="s">
        <v>136</v>
      </c>
      <c r="J2441" t="s">
        <v>137</v>
      </c>
      <c r="K2441" t="s">
        <v>138</v>
      </c>
      <c r="L2441" t="s">
        <v>7251</v>
      </c>
      <c r="M2441" t="s">
        <v>7252</v>
      </c>
      <c r="N2441">
        <v>2.6572222220000001</v>
      </c>
      <c r="O2441">
        <v>0</v>
      </c>
      <c r="P2441">
        <v>3</v>
      </c>
      <c r="Q2441">
        <v>0</v>
      </c>
      <c r="R2441">
        <v>0</v>
      </c>
      <c r="S2441">
        <v>0</v>
      </c>
      <c r="T2441">
        <v>1</v>
      </c>
      <c r="U2441">
        <v>0</v>
      </c>
      <c r="V2441">
        <v>0</v>
      </c>
      <c r="W2441">
        <v>0</v>
      </c>
      <c r="X2441">
        <v>1.2275299631316396</v>
      </c>
      <c r="Y2441">
        <v>0</v>
      </c>
      <c r="Z2441">
        <v>0</v>
      </c>
      <c r="AA2441">
        <v>0</v>
      </c>
      <c r="AB2441">
        <v>0.38755714615123338</v>
      </c>
      <c r="AC2441">
        <v>0</v>
      </c>
      <c r="AD2441">
        <v>0</v>
      </c>
      <c r="AE2441">
        <v>1.6150871092828729</v>
      </c>
    </row>
    <row r="2442" spans="1:31" x14ac:dyDescent="0.25">
      <c r="A2442">
        <v>2233155</v>
      </c>
      <c r="B2442">
        <v>1</v>
      </c>
      <c r="C2442" t="s">
        <v>80</v>
      </c>
      <c r="D2442" t="s">
        <v>96</v>
      </c>
      <c r="E2442" t="s">
        <v>177</v>
      </c>
      <c r="F2442" t="s">
        <v>7253</v>
      </c>
      <c r="G2442" t="s">
        <v>390</v>
      </c>
      <c r="H2442" t="s">
        <v>135</v>
      </c>
      <c r="I2442" t="s">
        <v>136</v>
      </c>
      <c r="J2442" t="s">
        <v>137</v>
      </c>
      <c r="K2442" t="s">
        <v>138</v>
      </c>
      <c r="L2442" t="s">
        <v>7254</v>
      </c>
      <c r="M2442" t="s">
        <v>7255</v>
      </c>
      <c r="N2442">
        <v>1.7749999999999999</v>
      </c>
      <c r="O2442">
        <v>0</v>
      </c>
      <c r="P2442">
        <v>0</v>
      </c>
      <c r="Q2442">
        <v>0</v>
      </c>
      <c r="R2442">
        <v>0</v>
      </c>
      <c r="S2442">
        <v>0</v>
      </c>
      <c r="T2442">
        <v>14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28.058037461627805</v>
      </c>
      <c r="AC2442">
        <v>0</v>
      </c>
      <c r="AD2442">
        <v>0</v>
      </c>
      <c r="AE2442">
        <v>28.058037461627805</v>
      </c>
    </row>
    <row r="2443" spans="1:31" x14ac:dyDescent="0.25">
      <c r="A2443">
        <v>2233009</v>
      </c>
      <c r="B2443">
        <v>1</v>
      </c>
      <c r="C2443" t="s">
        <v>80</v>
      </c>
      <c r="D2443" t="s">
        <v>106</v>
      </c>
      <c r="E2443" t="s">
        <v>182</v>
      </c>
      <c r="F2443" t="s">
        <v>7256</v>
      </c>
      <c r="G2443" t="s">
        <v>1547</v>
      </c>
      <c r="H2443" t="s">
        <v>163</v>
      </c>
      <c r="I2443" t="s">
        <v>136</v>
      </c>
      <c r="J2443" t="s">
        <v>137</v>
      </c>
      <c r="K2443" t="s">
        <v>138</v>
      </c>
      <c r="L2443" t="s">
        <v>7257</v>
      </c>
      <c r="M2443" t="s">
        <v>7258</v>
      </c>
      <c r="N2443">
        <v>2.781111111</v>
      </c>
      <c r="O2443">
        <v>0</v>
      </c>
      <c r="P2443">
        <v>28</v>
      </c>
      <c r="Q2443">
        <v>0</v>
      </c>
      <c r="R2443">
        <v>3</v>
      </c>
      <c r="S2443">
        <v>0</v>
      </c>
      <c r="T2443">
        <v>3</v>
      </c>
      <c r="U2443">
        <v>0</v>
      </c>
      <c r="V2443">
        <v>0</v>
      </c>
      <c r="W2443">
        <v>0</v>
      </c>
      <c r="X2443">
        <v>6.9048325348611019</v>
      </c>
      <c r="Y2443">
        <v>0</v>
      </c>
      <c r="Z2443">
        <v>0.1489620896278667</v>
      </c>
      <c r="AA2443">
        <v>0</v>
      </c>
      <c r="AB2443">
        <v>1.2024527958661557</v>
      </c>
      <c r="AC2443">
        <v>0</v>
      </c>
      <c r="AD2443">
        <v>0</v>
      </c>
      <c r="AE2443">
        <v>8.256247420355125</v>
      </c>
    </row>
    <row r="2444" spans="1:31" x14ac:dyDescent="0.25">
      <c r="A2444">
        <v>2232963</v>
      </c>
      <c r="B2444">
        <v>1</v>
      </c>
      <c r="C2444" t="s">
        <v>81</v>
      </c>
      <c r="D2444" t="s">
        <v>112</v>
      </c>
      <c r="E2444" t="s">
        <v>132</v>
      </c>
      <c r="F2444" t="s">
        <v>7259</v>
      </c>
      <c r="G2444" t="s">
        <v>134</v>
      </c>
      <c r="H2444" t="s">
        <v>135</v>
      </c>
      <c r="I2444" t="s">
        <v>136</v>
      </c>
      <c r="J2444" t="s">
        <v>137</v>
      </c>
      <c r="K2444" t="s">
        <v>138</v>
      </c>
      <c r="L2444" t="s">
        <v>7260</v>
      </c>
      <c r="M2444" t="s">
        <v>7261</v>
      </c>
      <c r="N2444">
        <v>3.6102777769999999</v>
      </c>
      <c r="O2444">
        <v>0</v>
      </c>
      <c r="P2444">
        <v>1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1.1277756361582201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1.1277756361582201</v>
      </c>
    </row>
    <row r="2445" spans="1:31" x14ac:dyDescent="0.25">
      <c r="A2445">
        <v>2232817</v>
      </c>
      <c r="B2445">
        <v>1</v>
      </c>
      <c r="C2445" t="s">
        <v>81</v>
      </c>
      <c r="D2445" t="s">
        <v>113</v>
      </c>
      <c r="E2445" t="s">
        <v>132</v>
      </c>
      <c r="F2445" t="s">
        <v>7262</v>
      </c>
      <c r="G2445" t="s">
        <v>191</v>
      </c>
      <c r="H2445" t="s">
        <v>135</v>
      </c>
      <c r="I2445" t="s">
        <v>136</v>
      </c>
      <c r="J2445" t="s">
        <v>137</v>
      </c>
      <c r="K2445" t="s">
        <v>138</v>
      </c>
      <c r="L2445" t="s">
        <v>7263</v>
      </c>
      <c r="M2445" t="s">
        <v>7264</v>
      </c>
      <c r="N2445">
        <v>3.0419444439999999</v>
      </c>
      <c r="O2445">
        <v>0</v>
      </c>
      <c r="P2445">
        <v>2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0.50073832904367999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0.50073832904367999</v>
      </c>
    </row>
    <row r="2446" spans="1:31" x14ac:dyDescent="0.25">
      <c r="A2446">
        <v>2233069</v>
      </c>
      <c r="B2446">
        <v>1</v>
      </c>
      <c r="C2446" t="s">
        <v>80</v>
      </c>
      <c r="D2446" t="s">
        <v>90</v>
      </c>
      <c r="E2446" t="s">
        <v>132</v>
      </c>
      <c r="F2446" t="s">
        <v>7265</v>
      </c>
      <c r="G2446" t="s">
        <v>148</v>
      </c>
      <c r="H2446" t="s">
        <v>135</v>
      </c>
      <c r="I2446" t="s">
        <v>136</v>
      </c>
      <c r="J2446" t="s">
        <v>137</v>
      </c>
      <c r="K2446" t="s">
        <v>138</v>
      </c>
      <c r="L2446" t="s">
        <v>7266</v>
      </c>
      <c r="M2446" t="s">
        <v>7267</v>
      </c>
      <c r="N2446">
        <v>2.2652777770000001</v>
      </c>
      <c r="O2446">
        <v>0</v>
      </c>
      <c r="P2446">
        <v>1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0.94002363979766668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0.94002363979766668</v>
      </c>
    </row>
    <row r="2447" spans="1:31" x14ac:dyDescent="0.25">
      <c r="A2447">
        <v>2232717</v>
      </c>
      <c r="B2447">
        <v>1</v>
      </c>
      <c r="C2447" t="s">
        <v>80</v>
      </c>
      <c r="D2447" t="s">
        <v>98</v>
      </c>
      <c r="E2447" t="s">
        <v>182</v>
      </c>
      <c r="F2447" t="s">
        <v>7268</v>
      </c>
      <c r="G2447" t="s">
        <v>143</v>
      </c>
      <c r="H2447" t="s">
        <v>163</v>
      </c>
      <c r="I2447" t="s">
        <v>136</v>
      </c>
      <c r="J2447" t="s">
        <v>137</v>
      </c>
      <c r="K2447" t="s">
        <v>144</v>
      </c>
      <c r="L2447" t="s">
        <v>7269</v>
      </c>
      <c r="M2447" t="s">
        <v>7270</v>
      </c>
      <c r="N2447">
        <v>8.1897266660000003</v>
      </c>
      <c r="O2447">
        <v>0</v>
      </c>
      <c r="P2447">
        <v>182</v>
      </c>
      <c r="Q2447">
        <v>0</v>
      </c>
      <c r="R2447">
        <v>2</v>
      </c>
      <c r="S2447">
        <v>0</v>
      </c>
      <c r="T2447">
        <v>22</v>
      </c>
      <c r="U2447">
        <v>0</v>
      </c>
      <c r="V2447">
        <v>0</v>
      </c>
      <c r="W2447">
        <v>0</v>
      </c>
      <c r="X2447">
        <v>205.47233872219957</v>
      </c>
      <c r="Y2447">
        <v>0</v>
      </c>
      <c r="Z2447">
        <v>0.30436814322642008</v>
      </c>
      <c r="AA2447">
        <v>0</v>
      </c>
      <c r="AB2447">
        <v>47.413230084363143</v>
      </c>
      <c r="AC2447">
        <v>0</v>
      </c>
      <c r="AD2447">
        <v>0</v>
      </c>
      <c r="AE2447">
        <v>253.18993694978911</v>
      </c>
    </row>
    <row r="2448" spans="1:31" x14ac:dyDescent="0.25">
      <c r="A2448">
        <v>2232840</v>
      </c>
      <c r="B2448">
        <v>1</v>
      </c>
      <c r="C2448" t="s">
        <v>81</v>
      </c>
      <c r="D2448" t="s">
        <v>123</v>
      </c>
      <c r="E2448" t="s">
        <v>132</v>
      </c>
      <c r="F2448" t="s">
        <v>7271</v>
      </c>
      <c r="G2448" t="s">
        <v>134</v>
      </c>
      <c r="H2448" t="s">
        <v>135</v>
      </c>
      <c r="I2448" t="s">
        <v>136</v>
      </c>
      <c r="J2448" t="s">
        <v>137</v>
      </c>
      <c r="K2448" t="s">
        <v>138</v>
      </c>
      <c r="L2448" t="s">
        <v>7272</v>
      </c>
      <c r="M2448" t="s">
        <v>7273</v>
      </c>
      <c r="N2448">
        <v>1.1272222220000001</v>
      </c>
      <c r="O2448">
        <v>0</v>
      </c>
      <c r="P2448">
        <v>3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0.67285746987228001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0.67285746987228001</v>
      </c>
    </row>
    <row r="2449" spans="1:31" x14ac:dyDescent="0.25">
      <c r="A2449">
        <v>2232691</v>
      </c>
      <c r="B2449">
        <v>1</v>
      </c>
      <c r="C2449" t="s">
        <v>80</v>
      </c>
      <c r="D2449" t="s">
        <v>101</v>
      </c>
      <c r="E2449" t="s">
        <v>182</v>
      </c>
      <c r="F2449" t="s">
        <v>7274</v>
      </c>
      <c r="G2449" t="s">
        <v>143</v>
      </c>
      <c r="H2449" t="s">
        <v>163</v>
      </c>
      <c r="I2449" t="s">
        <v>136</v>
      </c>
      <c r="J2449" t="s">
        <v>137</v>
      </c>
      <c r="K2449" t="s">
        <v>144</v>
      </c>
      <c r="L2449" t="s">
        <v>7275</v>
      </c>
      <c r="M2449" t="s">
        <v>5887</v>
      </c>
      <c r="N2449">
        <v>10.668159166000001</v>
      </c>
      <c r="O2449">
        <v>0</v>
      </c>
      <c r="P2449">
        <v>173</v>
      </c>
      <c r="Q2449">
        <v>0</v>
      </c>
      <c r="R2449">
        <v>1</v>
      </c>
      <c r="S2449">
        <v>0</v>
      </c>
      <c r="T2449">
        <v>6</v>
      </c>
      <c r="U2449">
        <v>0</v>
      </c>
      <c r="V2449">
        <v>0</v>
      </c>
      <c r="W2449">
        <v>0</v>
      </c>
      <c r="X2449">
        <v>808.56449477458932</v>
      </c>
      <c r="Y2449">
        <v>0</v>
      </c>
      <c r="Z2449">
        <v>5.6020646152426669E-2</v>
      </c>
      <c r="AA2449">
        <v>0</v>
      </c>
      <c r="AB2449">
        <v>93.940707455630545</v>
      </c>
      <c r="AC2449">
        <v>0</v>
      </c>
      <c r="AD2449">
        <v>0</v>
      </c>
      <c r="AE2449">
        <v>902.56122287637231</v>
      </c>
    </row>
    <row r="2450" spans="1:31" x14ac:dyDescent="0.25">
      <c r="A2450">
        <v>2232883</v>
      </c>
      <c r="B2450">
        <v>1</v>
      </c>
      <c r="C2450" t="s">
        <v>80</v>
      </c>
      <c r="D2450" t="s">
        <v>85</v>
      </c>
      <c r="E2450" t="s">
        <v>177</v>
      </c>
      <c r="F2450" t="s">
        <v>7276</v>
      </c>
      <c r="G2450" t="s">
        <v>215</v>
      </c>
      <c r="H2450" t="s">
        <v>135</v>
      </c>
      <c r="I2450" t="s">
        <v>136</v>
      </c>
      <c r="J2450" t="s">
        <v>137</v>
      </c>
      <c r="K2450" t="s">
        <v>138</v>
      </c>
      <c r="L2450" t="s">
        <v>7277</v>
      </c>
      <c r="M2450" t="s">
        <v>7278</v>
      </c>
      <c r="N2450">
        <v>2.5938888879999999</v>
      </c>
      <c r="O2450">
        <v>0</v>
      </c>
      <c r="P2450">
        <v>6</v>
      </c>
      <c r="Q2450">
        <v>0</v>
      </c>
      <c r="R2450">
        <v>0</v>
      </c>
      <c r="S2450">
        <v>0</v>
      </c>
      <c r="T2450">
        <v>1</v>
      </c>
      <c r="U2450">
        <v>0</v>
      </c>
      <c r="V2450">
        <v>0</v>
      </c>
      <c r="W2450">
        <v>0</v>
      </c>
      <c r="X2450">
        <v>3.9174453786660886</v>
      </c>
      <c r="Y2450">
        <v>0</v>
      </c>
      <c r="Z2450">
        <v>0</v>
      </c>
      <c r="AA2450">
        <v>0</v>
      </c>
      <c r="AB2450">
        <v>0.56599067745476672</v>
      </c>
      <c r="AC2450">
        <v>0</v>
      </c>
      <c r="AD2450">
        <v>0</v>
      </c>
      <c r="AE2450">
        <v>4.4834360561208548</v>
      </c>
    </row>
    <row r="2451" spans="1:31" x14ac:dyDescent="0.25">
      <c r="A2451">
        <v>2232860</v>
      </c>
      <c r="B2451">
        <v>1</v>
      </c>
      <c r="C2451" t="s">
        <v>80</v>
      </c>
      <c r="D2451" t="s">
        <v>108</v>
      </c>
      <c r="E2451" t="s">
        <v>141</v>
      </c>
      <c r="F2451" t="s">
        <v>7279</v>
      </c>
      <c r="G2451" t="s">
        <v>235</v>
      </c>
      <c r="H2451" t="s">
        <v>135</v>
      </c>
      <c r="I2451" t="s">
        <v>136</v>
      </c>
      <c r="J2451" t="s">
        <v>137</v>
      </c>
      <c r="K2451" t="s">
        <v>138</v>
      </c>
      <c r="L2451" t="s">
        <v>7280</v>
      </c>
      <c r="M2451" t="s">
        <v>7281</v>
      </c>
      <c r="N2451">
        <v>0.50166666599999998</v>
      </c>
      <c r="O2451">
        <v>0</v>
      </c>
      <c r="P2451">
        <v>18</v>
      </c>
      <c r="Q2451">
        <v>0</v>
      </c>
      <c r="R2451">
        <v>5</v>
      </c>
      <c r="S2451">
        <v>0</v>
      </c>
      <c r="T2451">
        <v>4</v>
      </c>
      <c r="U2451">
        <v>0</v>
      </c>
      <c r="V2451">
        <v>0</v>
      </c>
      <c r="W2451">
        <v>0</v>
      </c>
      <c r="X2451">
        <v>0.98699148605505016</v>
      </c>
      <c r="Y2451">
        <v>0</v>
      </c>
      <c r="Z2451">
        <v>0.12975491134806669</v>
      </c>
      <c r="AA2451">
        <v>0</v>
      </c>
      <c r="AB2451">
        <v>0.68179646611114986</v>
      </c>
      <c r="AC2451">
        <v>0</v>
      </c>
      <c r="AD2451">
        <v>0</v>
      </c>
      <c r="AE2451">
        <v>1.7985428635142666</v>
      </c>
    </row>
    <row r="2452" spans="1:31" x14ac:dyDescent="0.25">
      <c r="A2452">
        <v>2232940</v>
      </c>
      <c r="B2452">
        <v>1</v>
      </c>
      <c r="C2452" t="s">
        <v>80</v>
      </c>
      <c r="D2452" t="s">
        <v>105</v>
      </c>
      <c r="E2452" t="s">
        <v>182</v>
      </c>
      <c r="F2452" t="s">
        <v>7282</v>
      </c>
      <c r="G2452" t="s">
        <v>1547</v>
      </c>
      <c r="H2452" t="s">
        <v>163</v>
      </c>
      <c r="I2452" t="s">
        <v>136</v>
      </c>
      <c r="J2452" t="s">
        <v>137</v>
      </c>
      <c r="K2452" t="s">
        <v>138</v>
      </c>
      <c r="L2452" t="s">
        <v>7283</v>
      </c>
      <c r="M2452" t="s">
        <v>7284</v>
      </c>
      <c r="N2452">
        <v>6.3733333329999997</v>
      </c>
      <c r="O2452">
        <v>0</v>
      </c>
      <c r="P2452">
        <v>0</v>
      </c>
      <c r="Q2452">
        <v>0</v>
      </c>
      <c r="R2452">
        <v>0</v>
      </c>
      <c r="S2452">
        <v>6</v>
      </c>
      <c r="T2452">
        <v>99</v>
      </c>
      <c r="U2452">
        <v>5</v>
      </c>
      <c r="V2452">
        <v>24</v>
      </c>
      <c r="W2452">
        <v>0</v>
      </c>
      <c r="X2452">
        <v>0</v>
      </c>
      <c r="Y2452">
        <v>0</v>
      </c>
      <c r="Z2452">
        <v>0</v>
      </c>
      <c r="AA2452">
        <v>82.840464338899992</v>
      </c>
      <c r="AB2452">
        <v>737.05943385592036</v>
      </c>
      <c r="AC2452">
        <v>6418.2672245979265</v>
      </c>
      <c r="AD2452">
        <v>3263.580036232222</v>
      </c>
      <c r="AE2452">
        <v>10501.74715902497</v>
      </c>
    </row>
    <row r="2453" spans="1:31" x14ac:dyDescent="0.25">
      <c r="A2453">
        <v>2232697</v>
      </c>
      <c r="B2453">
        <v>1</v>
      </c>
      <c r="C2453" t="s">
        <v>80</v>
      </c>
      <c r="D2453" t="s">
        <v>88</v>
      </c>
      <c r="E2453" t="s">
        <v>194</v>
      </c>
      <c r="F2453" t="s">
        <v>5251</v>
      </c>
      <c r="G2453" t="s">
        <v>179</v>
      </c>
      <c r="H2453" t="s">
        <v>135</v>
      </c>
      <c r="I2453" t="s">
        <v>136</v>
      </c>
      <c r="J2453" t="s">
        <v>137</v>
      </c>
      <c r="K2453" t="s">
        <v>138</v>
      </c>
      <c r="L2453" t="s">
        <v>7285</v>
      </c>
      <c r="M2453" t="s">
        <v>7286</v>
      </c>
      <c r="N2453">
        <v>2.1930555549999999</v>
      </c>
      <c r="O2453">
        <v>0</v>
      </c>
      <c r="P2453">
        <v>46</v>
      </c>
      <c r="Q2453">
        <v>0</v>
      </c>
      <c r="R2453">
        <v>0</v>
      </c>
      <c r="S2453">
        <v>0</v>
      </c>
      <c r="T2453">
        <v>7</v>
      </c>
      <c r="U2453">
        <v>0</v>
      </c>
      <c r="V2453">
        <v>0</v>
      </c>
      <c r="W2453">
        <v>0</v>
      </c>
      <c r="X2453">
        <v>23.04293683486144</v>
      </c>
      <c r="Y2453">
        <v>0</v>
      </c>
      <c r="Z2453">
        <v>0</v>
      </c>
      <c r="AA2453">
        <v>0</v>
      </c>
      <c r="AB2453">
        <v>23.287951465092</v>
      </c>
      <c r="AC2453">
        <v>0</v>
      </c>
      <c r="AD2453">
        <v>0</v>
      </c>
      <c r="AE2453">
        <v>46.330888299953443</v>
      </c>
    </row>
    <row r="2454" spans="1:31" x14ac:dyDescent="0.25">
      <c r="A2454">
        <v>2232946</v>
      </c>
      <c r="B2454">
        <v>1</v>
      </c>
      <c r="C2454" t="s">
        <v>81</v>
      </c>
      <c r="D2454" t="s">
        <v>124</v>
      </c>
      <c r="E2454" t="s">
        <v>194</v>
      </c>
      <c r="F2454" t="s">
        <v>7287</v>
      </c>
      <c r="G2454" t="s">
        <v>179</v>
      </c>
      <c r="H2454" t="s">
        <v>135</v>
      </c>
      <c r="I2454" t="s">
        <v>136</v>
      </c>
      <c r="J2454" t="s">
        <v>137</v>
      </c>
      <c r="K2454" t="s">
        <v>138</v>
      </c>
      <c r="L2454" t="s">
        <v>7288</v>
      </c>
      <c r="M2454" t="s">
        <v>7289</v>
      </c>
      <c r="N2454">
        <v>2.465833333</v>
      </c>
      <c r="O2454">
        <v>0</v>
      </c>
      <c r="P2454">
        <v>5</v>
      </c>
      <c r="Q2454">
        <v>0</v>
      </c>
      <c r="R2454">
        <v>3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1.8074911422337001</v>
      </c>
      <c r="Y2454">
        <v>0</v>
      </c>
      <c r="Z2454">
        <v>2.1288151096074572</v>
      </c>
      <c r="AA2454">
        <v>0</v>
      </c>
      <c r="AB2454">
        <v>0</v>
      </c>
      <c r="AC2454">
        <v>0</v>
      </c>
      <c r="AD2454">
        <v>0</v>
      </c>
      <c r="AE2454">
        <v>3.9363062518411573</v>
      </c>
    </row>
    <row r="2455" spans="1:31" x14ac:dyDescent="0.25">
      <c r="A2455">
        <v>2232849</v>
      </c>
      <c r="B2455">
        <v>1</v>
      </c>
      <c r="C2455" t="s">
        <v>80</v>
      </c>
      <c r="D2455" t="s">
        <v>105</v>
      </c>
      <c r="E2455" t="s">
        <v>405</v>
      </c>
      <c r="F2455" t="s">
        <v>7290</v>
      </c>
      <c r="G2455" t="s">
        <v>174</v>
      </c>
      <c r="H2455" t="s">
        <v>163</v>
      </c>
      <c r="I2455" t="s">
        <v>136</v>
      </c>
      <c r="J2455" t="s">
        <v>137</v>
      </c>
      <c r="K2455" t="s">
        <v>138</v>
      </c>
      <c r="L2455" t="s">
        <v>7291</v>
      </c>
      <c r="M2455" t="s">
        <v>7292</v>
      </c>
      <c r="N2455">
        <v>0.86211000000000004</v>
      </c>
      <c r="O2455">
        <v>0</v>
      </c>
      <c r="P2455">
        <v>8328</v>
      </c>
      <c r="Q2455">
        <v>0</v>
      </c>
      <c r="R2455">
        <v>1</v>
      </c>
      <c r="S2455">
        <v>0</v>
      </c>
      <c r="T2455">
        <v>512</v>
      </c>
      <c r="U2455">
        <v>0</v>
      </c>
      <c r="V2455">
        <v>0</v>
      </c>
      <c r="W2455">
        <v>0</v>
      </c>
      <c r="X2455">
        <v>2450.3295903292451</v>
      </c>
      <c r="Y2455">
        <v>0</v>
      </c>
      <c r="Z2455">
        <v>0.62442378437178458</v>
      </c>
      <c r="AA2455">
        <v>0</v>
      </c>
      <c r="AB2455">
        <v>376.27597689192999</v>
      </c>
      <c r="AC2455">
        <v>0</v>
      </c>
      <c r="AD2455">
        <v>0</v>
      </c>
      <c r="AE2455">
        <v>2827.2299910055467</v>
      </c>
    </row>
    <row r="2456" spans="1:31" x14ac:dyDescent="0.25">
      <c r="A2456">
        <v>2233158</v>
      </c>
      <c r="B2456">
        <v>1</v>
      </c>
      <c r="C2456" t="s">
        <v>81</v>
      </c>
      <c r="D2456" t="s">
        <v>113</v>
      </c>
      <c r="E2456" t="s">
        <v>161</v>
      </c>
      <c r="F2456" t="s">
        <v>7293</v>
      </c>
      <c r="G2456" t="s">
        <v>174</v>
      </c>
      <c r="H2456" t="s">
        <v>163</v>
      </c>
      <c r="I2456" t="s">
        <v>261</v>
      </c>
      <c r="J2456" t="s">
        <v>137</v>
      </c>
      <c r="K2456" t="s">
        <v>138</v>
      </c>
      <c r="L2456" t="s">
        <v>7294</v>
      </c>
      <c r="M2456" t="s">
        <v>7295</v>
      </c>
      <c r="N2456">
        <v>1.6666666E-2</v>
      </c>
      <c r="O2456">
        <v>1</v>
      </c>
      <c r="P2456">
        <v>1568</v>
      </c>
      <c r="Q2456">
        <v>15</v>
      </c>
      <c r="R2456">
        <v>413</v>
      </c>
      <c r="S2456">
        <v>13</v>
      </c>
      <c r="T2456">
        <v>128</v>
      </c>
      <c r="U2456">
        <v>0</v>
      </c>
      <c r="V2456">
        <v>1</v>
      </c>
      <c r="W2456">
        <v>1.1770437345800001E-2</v>
      </c>
      <c r="X2456">
        <v>4.7217904720615991</v>
      </c>
      <c r="Y2456">
        <v>0.12665307017333335</v>
      </c>
      <c r="Z2456">
        <v>1.8344853311465334</v>
      </c>
      <c r="AA2456">
        <v>4.9298165104612677</v>
      </c>
      <c r="AB2456">
        <v>0.98546769794616684</v>
      </c>
      <c r="AC2456">
        <v>0</v>
      </c>
      <c r="AD2456">
        <v>9.0820539189333336E-3</v>
      </c>
      <c r="AE2456">
        <v>12.619065573053632</v>
      </c>
    </row>
    <row r="2457" spans="1:31" x14ac:dyDescent="0.25">
      <c r="A2457">
        <v>2232826</v>
      </c>
      <c r="B2457">
        <v>1</v>
      </c>
      <c r="C2457" t="s">
        <v>80</v>
      </c>
      <c r="D2457" t="s">
        <v>92</v>
      </c>
      <c r="E2457" t="s">
        <v>132</v>
      </c>
      <c r="F2457" t="s">
        <v>7296</v>
      </c>
      <c r="G2457" t="s">
        <v>191</v>
      </c>
      <c r="H2457" t="s">
        <v>135</v>
      </c>
      <c r="I2457" t="s">
        <v>136</v>
      </c>
      <c r="J2457" t="s">
        <v>137</v>
      </c>
      <c r="K2457" t="s">
        <v>138</v>
      </c>
      <c r="L2457" t="s">
        <v>7297</v>
      </c>
      <c r="M2457" t="s">
        <v>7298</v>
      </c>
      <c r="N2457">
        <v>1.183611111</v>
      </c>
      <c r="O2457">
        <v>0</v>
      </c>
      <c r="P2457">
        <v>8</v>
      </c>
      <c r="Q2457">
        <v>0</v>
      </c>
      <c r="R2457">
        <v>0</v>
      </c>
      <c r="S2457">
        <v>0</v>
      </c>
      <c r="T2457">
        <v>1</v>
      </c>
      <c r="U2457">
        <v>0</v>
      </c>
      <c r="V2457">
        <v>0</v>
      </c>
      <c r="W2457">
        <v>0</v>
      </c>
      <c r="X2457">
        <v>3.7965206857962923</v>
      </c>
      <c r="Y2457">
        <v>0</v>
      </c>
      <c r="Z2457">
        <v>0</v>
      </c>
      <c r="AA2457">
        <v>0</v>
      </c>
      <c r="AB2457">
        <v>0.24218686668905554</v>
      </c>
      <c r="AC2457">
        <v>0</v>
      </c>
      <c r="AD2457">
        <v>0</v>
      </c>
      <c r="AE2457">
        <v>4.0387075524853477</v>
      </c>
    </row>
    <row r="2458" spans="1:31" x14ac:dyDescent="0.25">
      <c r="A2458">
        <v>2232803</v>
      </c>
      <c r="B2458">
        <v>1</v>
      </c>
      <c r="C2458" t="s">
        <v>81</v>
      </c>
      <c r="D2458" t="s">
        <v>118</v>
      </c>
      <c r="E2458" t="s">
        <v>273</v>
      </c>
      <c r="F2458" t="s">
        <v>7299</v>
      </c>
      <c r="G2458" t="s">
        <v>196</v>
      </c>
      <c r="H2458" t="s">
        <v>163</v>
      </c>
      <c r="I2458" t="s">
        <v>136</v>
      </c>
      <c r="J2458" t="s">
        <v>137</v>
      </c>
      <c r="K2458" t="s">
        <v>144</v>
      </c>
      <c r="L2458" t="s">
        <v>7300</v>
      </c>
      <c r="M2458" t="s">
        <v>7301</v>
      </c>
      <c r="N2458">
        <v>0.74895277699999996</v>
      </c>
      <c r="O2458">
        <v>0</v>
      </c>
      <c r="P2458">
        <v>0</v>
      </c>
      <c r="Q2458">
        <v>38</v>
      </c>
      <c r="R2458">
        <v>5</v>
      </c>
      <c r="S2458">
        <v>9</v>
      </c>
      <c r="T2458">
        <v>1</v>
      </c>
      <c r="U2458">
        <v>1</v>
      </c>
      <c r="V2458">
        <v>0</v>
      </c>
      <c r="W2458">
        <v>0</v>
      </c>
      <c r="X2458">
        <v>0</v>
      </c>
      <c r="Y2458">
        <v>53.160722657503328</v>
      </c>
      <c r="Z2458">
        <v>2.0923356049134938</v>
      </c>
      <c r="AA2458">
        <v>7.922529930235501</v>
      </c>
      <c r="AB2458">
        <v>1.5185598465310002E-2</v>
      </c>
      <c r="AC2458">
        <v>128.73670335750001</v>
      </c>
      <c r="AD2458">
        <v>0</v>
      </c>
      <c r="AE2458">
        <v>191.92747714861764</v>
      </c>
    </row>
    <row r="2459" spans="1:31" x14ac:dyDescent="0.25">
      <c r="A2459">
        <v>2233135</v>
      </c>
      <c r="B2459">
        <v>1</v>
      </c>
      <c r="C2459" t="s">
        <v>80</v>
      </c>
      <c r="D2459" t="s">
        <v>85</v>
      </c>
      <c r="E2459" t="s">
        <v>132</v>
      </c>
      <c r="F2459" t="s">
        <v>7302</v>
      </c>
      <c r="G2459" t="s">
        <v>191</v>
      </c>
      <c r="H2459" t="s">
        <v>135</v>
      </c>
      <c r="I2459" t="s">
        <v>136</v>
      </c>
      <c r="J2459" t="s">
        <v>137</v>
      </c>
      <c r="K2459" t="s">
        <v>138</v>
      </c>
      <c r="L2459" t="s">
        <v>7303</v>
      </c>
      <c r="M2459" t="s">
        <v>7304</v>
      </c>
      <c r="N2459">
        <v>1.8330555550000001</v>
      </c>
      <c r="O2459">
        <v>0</v>
      </c>
      <c r="P2459">
        <v>12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5.9375317233404319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5.9375317233404319</v>
      </c>
    </row>
    <row r="2460" spans="1:31" x14ac:dyDescent="0.25">
      <c r="A2460">
        <v>2232657</v>
      </c>
      <c r="B2460">
        <v>1</v>
      </c>
      <c r="C2460" t="s">
        <v>80</v>
      </c>
      <c r="D2460" t="s">
        <v>106</v>
      </c>
      <c r="E2460" t="s">
        <v>273</v>
      </c>
      <c r="F2460" t="s">
        <v>7305</v>
      </c>
      <c r="G2460" t="s">
        <v>174</v>
      </c>
      <c r="H2460" t="s">
        <v>163</v>
      </c>
      <c r="I2460" t="s">
        <v>136</v>
      </c>
      <c r="J2460" t="s">
        <v>137</v>
      </c>
      <c r="K2460" t="s">
        <v>138</v>
      </c>
      <c r="L2460" t="s">
        <v>7306</v>
      </c>
      <c r="M2460" t="s">
        <v>7307</v>
      </c>
      <c r="N2460">
        <v>0.41527777700000001</v>
      </c>
      <c r="O2460">
        <v>0</v>
      </c>
      <c r="P2460">
        <v>5455</v>
      </c>
      <c r="Q2460">
        <v>0</v>
      </c>
      <c r="R2460">
        <v>16</v>
      </c>
      <c r="S2460">
        <v>1</v>
      </c>
      <c r="T2460">
        <v>773</v>
      </c>
      <c r="U2460">
        <v>0</v>
      </c>
      <c r="V2460">
        <v>4</v>
      </c>
      <c r="W2460">
        <v>0</v>
      </c>
      <c r="X2460">
        <v>475.80223526607375</v>
      </c>
      <c r="Y2460">
        <v>0</v>
      </c>
      <c r="Z2460">
        <v>1.3053533682893301</v>
      </c>
      <c r="AA2460">
        <v>1.2861589000905247</v>
      </c>
      <c r="AB2460">
        <v>126.75986281995623</v>
      </c>
      <c r="AC2460">
        <v>0</v>
      </c>
      <c r="AD2460">
        <v>32.762474651857865</v>
      </c>
      <c r="AE2460">
        <v>637.91608500626762</v>
      </c>
    </row>
    <row r="2461" spans="1:31" x14ac:dyDescent="0.25">
      <c r="A2461">
        <v>2233012</v>
      </c>
      <c r="B2461">
        <v>1</v>
      </c>
      <c r="C2461" t="s">
        <v>81</v>
      </c>
      <c r="D2461" t="s">
        <v>116</v>
      </c>
      <c r="E2461" t="s">
        <v>194</v>
      </c>
      <c r="F2461" t="s">
        <v>7308</v>
      </c>
      <c r="G2461" t="s">
        <v>179</v>
      </c>
      <c r="H2461" t="s">
        <v>135</v>
      </c>
      <c r="I2461" t="s">
        <v>136</v>
      </c>
      <c r="J2461" t="s">
        <v>137</v>
      </c>
      <c r="K2461" t="s">
        <v>138</v>
      </c>
      <c r="L2461" t="s">
        <v>7309</v>
      </c>
      <c r="M2461" t="s">
        <v>7310</v>
      </c>
      <c r="N2461">
        <v>1.8022222219999999</v>
      </c>
      <c r="O2461">
        <v>0</v>
      </c>
      <c r="P2461">
        <v>2</v>
      </c>
      <c r="Q2461">
        <v>0</v>
      </c>
      <c r="R2461">
        <v>0</v>
      </c>
      <c r="S2461">
        <v>0</v>
      </c>
      <c r="T2461">
        <v>4</v>
      </c>
      <c r="U2461">
        <v>0</v>
      </c>
      <c r="V2461">
        <v>0</v>
      </c>
      <c r="W2461">
        <v>0</v>
      </c>
      <c r="X2461">
        <v>0.10157070234359999</v>
      </c>
      <c r="Y2461">
        <v>0</v>
      </c>
      <c r="Z2461">
        <v>0</v>
      </c>
      <c r="AA2461">
        <v>0</v>
      </c>
      <c r="AB2461">
        <v>1.1070374086012269</v>
      </c>
      <c r="AC2461">
        <v>0</v>
      </c>
      <c r="AD2461">
        <v>0</v>
      </c>
      <c r="AE2461">
        <v>1.208608110944827</v>
      </c>
    </row>
    <row r="2462" spans="1:31" x14ac:dyDescent="0.25">
      <c r="A2462">
        <v>2233058</v>
      </c>
      <c r="B2462">
        <v>1</v>
      </c>
      <c r="C2462" t="s">
        <v>80</v>
      </c>
      <c r="D2462" t="s">
        <v>84</v>
      </c>
      <c r="E2462" t="s">
        <v>132</v>
      </c>
      <c r="F2462" t="s">
        <v>7311</v>
      </c>
      <c r="G2462" t="s">
        <v>148</v>
      </c>
      <c r="H2462" t="s">
        <v>135</v>
      </c>
      <c r="I2462" t="s">
        <v>136</v>
      </c>
      <c r="J2462" t="s">
        <v>137</v>
      </c>
      <c r="K2462" t="s">
        <v>138</v>
      </c>
      <c r="L2462" t="s">
        <v>7312</v>
      </c>
      <c r="M2462" t="s">
        <v>7313</v>
      </c>
      <c r="N2462">
        <v>4.8830555550000003</v>
      </c>
      <c r="O2462">
        <v>0</v>
      </c>
      <c r="P2462">
        <v>1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0.23374797602294445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0.23374797602294445</v>
      </c>
    </row>
    <row r="2463" spans="1:31" x14ac:dyDescent="0.25">
      <c r="A2463">
        <v>2232663</v>
      </c>
      <c r="B2463">
        <v>1</v>
      </c>
      <c r="C2463" t="s">
        <v>80</v>
      </c>
      <c r="D2463" t="s">
        <v>96</v>
      </c>
      <c r="E2463" t="s">
        <v>177</v>
      </c>
      <c r="F2463" t="s">
        <v>3014</v>
      </c>
      <c r="G2463" t="s">
        <v>179</v>
      </c>
      <c r="H2463" t="s">
        <v>135</v>
      </c>
      <c r="I2463" t="s">
        <v>136</v>
      </c>
      <c r="J2463" t="s">
        <v>137</v>
      </c>
      <c r="K2463" t="s">
        <v>138</v>
      </c>
      <c r="L2463" t="s">
        <v>7314</v>
      </c>
      <c r="M2463" t="s">
        <v>7315</v>
      </c>
      <c r="N2463">
        <v>1.1044444440000001</v>
      </c>
      <c r="O2463">
        <v>0</v>
      </c>
      <c r="P2463">
        <v>14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6.7073809691566213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6.7073809691566213</v>
      </c>
    </row>
    <row r="2464" spans="1:31" x14ac:dyDescent="0.25">
      <c r="A2464">
        <v>2232680</v>
      </c>
      <c r="B2464">
        <v>1</v>
      </c>
      <c r="C2464" t="s">
        <v>80</v>
      </c>
      <c r="D2464" t="s">
        <v>108</v>
      </c>
      <c r="E2464" t="s">
        <v>194</v>
      </c>
      <c r="F2464" t="s">
        <v>7316</v>
      </c>
      <c r="G2464" t="s">
        <v>390</v>
      </c>
      <c r="H2464" t="s">
        <v>135</v>
      </c>
      <c r="I2464" t="s">
        <v>136</v>
      </c>
      <c r="J2464" t="s">
        <v>137</v>
      </c>
      <c r="K2464" t="s">
        <v>138</v>
      </c>
      <c r="L2464" t="s">
        <v>7317</v>
      </c>
      <c r="M2464" t="s">
        <v>7318</v>
      </c>
      <c r="N2464">
        <v>2.9708333329999999</v>
      </c>
      <c r="O2464">
        <v>0</v>
      </c>
      <c r="P2464">
        <v>10</v>
      </c>
      <c r="Q2464">
        <v>0</v>
      </c>
      <c r="R2464">
        <v>1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2.3489897365789547</v>
      </c>
      <c r="Y2464">
        <v>0</v>
      </c>
      <c r="Z2464">
        <v>0.14633604438463887</v>
      </c>
      <c r="AA2464">
        <v>0</v>
      </c>
      <c r="AB2464">
        <v>0</v>
      </c>
      <c r="AC2464">
        <v>0</v>
      </c>
      <c r="AD2464">
        <v>0</v>
      </c>
      <c r="AE2464">
        <v>2.4953257809635936</v>
      </c>
    </row>
    <row r="2465" spans="1:31" x14ac:dyDescent="0.25">
      <c r="A2465">
        <v>2232726</v>
      </c>
      <c r="B2465">
        <v>1</v>
      </c>
      <c r="C2465" t="s">
        <v>80</v>
      </c>
      <c r="D2465" t="s">
        <v>96</v>
      </c>
      <c r="E2465" t="s">
        <v>177</v>
      </c>
      <c r="F2465" t="s">
        <v>7319</v>
      </c>
      <c r="G2465" t="s">
        <v>196</v>
      </c>
      <c r="H2465" t="s">
        <v>135</v>
      </c>
      <c r="I2465" t="s">
        <v>136</v>
      </c>
      <c r="J2465" t="s">
        <v>137</v>
      </c>
      <c r="K2465" t="s">
        <v>144</v>
      </c>
      <c r="L2465" t="s">
        <v>7320</v>
      </c>
      <c r="M2465" t="s">
        <v>7321</v>
      </c>
      <c r="N2465">
        <v>6.1588888879999999</v>
      </c>
      <c r="O2465">
        <v>0</v>
      </c>
      <c r="P2465">
        <v>0</v>
      </c>
      <c r="Q2465">
        <v>0</v>
      </c>
      <c r="R2465">
        <v>0</v>
      </c>
      <c r="S2465">
        <v>0</v>
      </c>
      <c r="T2465">
        <v>13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62.059474717096982</v>
      </c>
      <c r="AC2465">
        <v>0</v>
      </c>
      <c r="AD2465">
        <v>0</v>
      </c>
      <c r="AE2465">
        <v>62.059474717096982</v>
      </c>
    </row>
    <row r="2466" spans="1:31" x14ac:dyDescent="0.25">
      <c r="A2466">
        <v>2232972</v>
      </c>
      <c r="B2466">
        <v>1</v>
      </c>
      <c r="C2466" t="s">
        <v>80</v>
      </c>
      <c r="D2466" t="s">
        <v>96</v>
      </c>
      <c r="E2466" t="s">
        <v>132</v>
      </c>
      <c r="F2466" t="s">
        <v>7322</v>
      </c>
      <c r="G2466" t="s">
        <v>191</v>
      </c>
      <c r="H2466" t="s">
        <v>135</v>
      </c>
      <c r="I2466" t="s">
        <v>136</v>
      </c>
      <c r="J2466" t="s">
        <v>137</v>
      </c>
      <c r="K2466" t="s">
        <v>138</v>
      </c>
      <c r="L2466" t="s">
        <v>7323</v>
      </c>
      <c r="M2466" t="s">
        <v>7324</v>
      </c>
      <c r="N2466">
        <v>4.2544444439999998</v>
      </c>
      <c r="O2466">
        <v>0</v>
      </c>
      <c r="P2466">
        <v>1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3.6505627333425603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3.6505627333425603</v>
      </c>
    </row>
    <row r="2467" spans="1:31" x14ac:dyDescent="0.25">
      <c r="A2467">
        <v>2232872</v>
      </c>
      <c r="B2467">
        <v>1</v>
      </c>
      <c r="C2467" t="s">
        <v>80</v>
      </c>
      <c r="D2467" t="s">
        <v>98</v>
      </c>
      <c r="E2467" t="s">
        <v>132</v>
      </c>
      <c r="F2467" t="s">
        <v>7325</v>
      </c>
      <c r="G2467" t="s">
        <v>148</v>
      </c>
      <c r="H2467" t="s">
        <v>135</v>
      </c>
      <c r="I2467" t="s">
        <v>136</v>
      </c>
      <c r="J2467" t="s">
        <v>137</v>
      </c>
      <c r="K2467" t="s">
        <v>138</v>
      </c>
      <c r="L2467" t="s">
        <v>7326</v>
      </c>
      <c r="M2467" t="s">
        <v>7327</v>
      </c>
      <c r="N2467">
        <v>1.0177777770000001</v>
      </c>
      <c r="O2467">
        <v>0</v>
      </c>
      <c r="P2467">
        <v>1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0.31413409719144447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0.31413409719144447</v>
      </c>
    </row>
    <row r="2468" spans="1:31" x14ac:dyDescent="0.25">
      <c r="A2468">
        <v>2233098</v>
      </c>
      <c r="B2468">
        <v>1</v>
      </c>
      <c r="C2468" t="s">
        <v>80</v>
      </c>
      <c r="D2468" t="s">
        <v>90</v>
      </c>
      <c r="E2468" t="s">
        <v>405</v>
      </c>
      <c r="F2468" t="s">
        <v>7328</v>
      </c>
      <c r="G2468" t="s">
        <v>174</v>
      </c>
      <c r="H2468" t="s">
        <v>163</v>
      </c>
      <c r="I2468" t="s">
        <v>136</v>
      </c>
      <c r="J2468" t="s">
        <v>137</v>
      </c>
      <c r="K2468" t="s">
        <v>138</v>
      </c>
      <c r="L2468" t="s">
        <v>7329</v>
      </c>
      <c r="M2468" t="s">
        <v>7330</v>
      </c>
      <c r="N2468">
        <v>1.5963888879999999</v>
      </c>
      <c r="O2468">
        <v>0</v>
      </c>
      <c r="P2468">
        <v>5662</v>
      </c>
      <c r="Q2468">
        <v>0</v>
      </c>
      <c r="R2468">
        <v>0</v>
      </c>
      <c r="S2468">
        <v>3</v>
      </c>
      <c r="T2468">
        <v>510</v>
      </c>
      <c r="U2468">
        <v>0</v>
      </c>
      <c r="V2468">
        <v>5</v>
      </c>
      <c r="W2468">
        <v>0</v>
      </c>
      <c r="X2468">
        <v>3852.2093537968376</v>
      </c>
      <c r="Y2468">
        <v>0</v>
      </c>
      <c r="Z2468">
        <v>0</v>
      </c>
      <c r="AA2468">
        <v>104.43816290699301</v>
      </c>
      <c r="AB2468">
        <v>418.59930882151446</v>
      </c>
      <c r="AC2468">
        <v>0</v>
      </c>
      <c r="AD2468">
        <v>112.66764478029836</v>
      </c>
      <c r="AE2468">
        <v>4487.9144703056436</v>
      </c>
    </row>
    <row r="2469" spans="1:31" x14ac:dyDescent="0.25">
      <c r="A2469">
        <v>2233121</v>
      </c>
      <c r="B2469">
        <v>1</v>
      </c>
      <c r="C2469" t="s">
        <v>80</v>
      </c>
      <c r="D2469" t="s">
        <v>94</v>
      </c>
      <c r="E2469" t="s">
        <v>273</v>
      </c>
      <c r="F2469" t="s">
        <v>7331</v>
      </c>
      <c r="G2469" t="s">
        <v>174</v>
      </c>
      <c r="H2469" t="s">
        <v>163</v>
      </c>
      <c r="I2469" t="s">
        <v>136</v>
      </c>
      <c r="J2469" t="s">
        <v>137</v>
      </c>
      <c r="K2469" t="s">
        <v>138</v>
      </c>
      <c r="L2469" t="s">
        <v>7332</v>
      </c>
      <c r="M2469" t="s">
        <v>7333</v>
      </c>
      <c r="N2469">
        <v>0.14722222200000001</v>
      </c>
      <c r="O2469">
        <v>0</v>
      </c>
      <c r="P2469">
        <v>0</v>
      </c>
      <c r="Q2469">
        <v>1</v>
      </c>
      <c r="R2469">
        <v>127</v>
      </c>
      <c r="S2469">
        <v>0</v>
      </c>
      <c r="T2469">
        <v>6</v>
      </c>
      <c r="U2469">
        <v>0</v>
      </c>
      <c r="V2469">
        <v>0</v>
      </c>
      <c r="W2469">
        <v>0</v>
      </c>
      <c r="X2469">
        <v>0</v>
      </c>
      <c r="Y2469">
        <v>0.18117423938677779</v>
      </c>
      <c r="Z2469">
        <v>25.357954564150507</v>
      </c>
      <c r="AA2469">
        <v>0</v>
      </c>
      <c r="AB2469">
        <v>0.73343021210728332</v>
      </c>
      <c r="AC2469">
        <v>0</v>
      </c>
      <c r="AD2469">
        <v>0</v>
      </c>
      <c r="AE2469">
        <v>26.272559015644568</v>
      </c>
    </row>
    <row r="2470" spans="1:31" x14ac:dyDescent="0.25">
      <c r="A2470">
        <v>2232720</v>
      </c>
      <c r="B2470">
        <v>1</v>
      </c>
      <c r="C2470" t="s">
        <v>81</v>
      </c>
      <c r="D2470" t="s">
        <v>123</v>
      </c>
      <c r="E2470" t="s">
        <v>141</v>
      </c>
      <c r="F2470" t="s">
        <v>7334</v>
      </c>
      <c r="G2470" t="s">
        <v>465</v>
      </c>
      <c r="H2470" t="s">
        <v>135</v>
      </c>
      <c r="I2470" t="s">
        <v>136</v>
      </c>
      <c r="J2470" t="s">
        <v>137</v>
      </c>
      <c r="K2470" t="s">
        <v>138</v>
      </c>
      <c r="L2470" t="s">
        <v>7335</v>
      </c>
      <c r="M2470" t="s">
        <v>7336</v>
      </c>
      <c r="N2470">
        <v>0.37388888799999997</v>
      </c>
      <c r="O2470">
        <v>0</v>
      </c>
      <c r="P2470">
        <v>113</v>
      </c>
      <c r="Q2470">
        <v>0</v>
      </c>
      <c r="R2470">
        <v>8</v>
      </c>
      <c r="S2470">
        <v>0</v>
      </c>
      <c r="T2470">
        <v>4</v>
      </c>
      <c r="U2470">
        <v>0</v>
      </c>
      <c r="V2470">
        <v>0</v>
      </c>
      <c r="W2470">
        <v>0</v>
      </c>
      <c r="X2470">
        <v>8.7408875089828442</v>
      </c>
      <c r="Y2470">
        <v>0</v>
      </c>
      <c r="Z2470">
        <v>0.58335964857100009</v>
      </c>
      <c r="AA2470">
        <v>0</v>
      </c>
      <c r="AB2470">
        <v>0.70726101661624885</v>
      </c>
      <c r="AC2470">
        <v>0</v>
      </c>
      <c r="AD2470">
        <v>0</v>
      </c>
      <c r="AE2470">
        <v>10.031508174170092</v>
      </c>
    </row>
    <row r="2471" spans="1:31" x14ac:dyDescent="0.25">
      <c r="A2471">
        <v>2232743</v>
      </c>
      <c r="B2471">
        <v>1</v>
      </c>
      <c r="C2471" t="s">
        <v>80</v>
      </c>
      <c r="D2471" t="s">
        <v>96</v>
      </c>
      <c r="E2471" t="s">
        <v>132</v>
      </c>
      <c r="F2471" t="s">
        <v>7337</v>
      </c>
      <c r="G2471" t="s">
        <v>148</v>
      </c>
      <c r="H2471" t="s">
        <v>135</v>
      </c>
      <c r="I2471" t="s">
        <v>136</v>
      </c>
      <c r="J2471" t="s">
        <v>137</v>
      </c>
      <c r="K2471" t="s">
        <v>138</v>
      </c>
      <c r="L2471" t="s">
        <v>7338</v>
      </c>
      <c r="M2471" t="s">
        <v>7339</v>
      </c>
      <c r="N2471">
        <v>1.717777777</v>
      </c>
      <c r="O2471">
        <v>0</v>
      </c>
      <c r="P2471">
        <v>1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</row>
    <row r="2472" spans="1:31" x14ac:dyDescent="0.25">
      <c r="A2472">
        <v>2232906</v>
      </c>
      <c r="B2472">
        <v>1</v>
      </c>
      <c r="C2472" t="s">
        <v>80</v>
      </c>
      <c r="D2472" t="s">
        <v>108</v>
      </c>
      <c r="E2472" t="s">
        <v>141</v>
      </c>
      <c r="F2472" t="s">
        <v>7340</v>
      </c>
      <c r="G2472" t="s">
        <v>152</v>
      </c>
      <c r="H2472" t="s">
        <v>135</v>
      </c>
      <c r="I2472" t="s">
        <v>136</v>
      </c>
      <c r="J2472" t="s">
        <v>137</v>
      </c>
      <c r="K2472" t="s">
        <v>138</v>
      </c>
      <c r="L2472" t="s">
        <v>7341</v>
      </c>
      <c r="M2472" t="s">
        <v>7342</v>
      </c>
      <c r="N2472">
        <v>1.9386111109999999</v>
      </c>
      <c r="O2472">
        <v>0</v>
      </c>
      <c r="P2472">
        <v>48</v>
      </c>
      <c r="Q2472">
        <v>0</v>
      </c>
      <c r="R2472">
        <v>9</v>
      </c>
      <c r="S2472">
        <v>0</v>
      </c>
      <c r="T2472">
        <v>5</v>
      </c>
      <c r="U2472">
        <v>0</v>
      </c>
      <c r="V2472">
        <v>0</v>
      </c>
      <c r="W2472">
        <v>0</v>
      </c>
      <c r="X2472">
        <v>8.8248786420282546</v>
      </c>
      <c r="Y2472">
        <v>0</v>
      </c>
      <c r="Z2472">
        <v>2.2203102824733598</v>
      </c>
      <c r="AA2472">
        <v>0</v>
      </c>
      <c r="AB2472">
        <v>2.7146879835021211</v>
      </c>
      <c r="AC2472">
        <v>0</v>
      </c>
      <c r="AD2472">
        <v>0</v>
      </c>
      <c r="AE2472">
        <v>13.759876908003736</v>
      </c>
    </row>
    <row r="2473" spans="1:31" x14ac:dyDescent="0.25">
      <c r="A2473">
        <v>2232949</v>
      </c>
      <c r="B2473">
        <v>1</v>
      </c>
      <c r="C2473" t="s">
        <v>81</v>
      </c>
      <c r="D2473" t="s">
        <v>120</v>
      </c>
      <c r="E2473" t="s">
        <v>132</v>
      </c>
      <c r="F2473" t="s">
        <v>7343</v>
      </c>
      <c r="G2473" t="s">
        <v>148</v>
      </c>
      <c r="H2473" t="s">
        <v>135</v>
      </c>
      <c r="I2473" t="s">
        <v>136</v>
      </c>
      <c r="J2473" t="s">
        <v>137</v>
      </c>
      <c r="K2473" t="s">
        <v>138</v>
      </c>
      <c r="L2473" t="s">
        <v>7344</v>
      </c>
      <c r="M2473" t="s">
        <v>7345</v>
      </c>
      <c r="N2473">
        <v>0.89333333299999995</v>
      </c>
      <c r="O2473">
        <v>0</v>
      </c>
      <c r="P2473">
        <v>1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6.2218669580550008E-2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6.2218669580550008E-2</v>
      </c>
    </row>
    <row r="2474" spans="1:31" x14ac:dyDescent="0.25">
      <c r="A2474">
        <v>2232892</v>
      </c>
      <c r="B2474">
        <v>1</v>
      </c>
      <c r="C2474" t="s">
        <v>80</v>
      </c>
      <c r="D2474" t="s">
        <v>103</v>
      </c>
      <c r="E2474" t="s">
        <v>161</v>
      </c>
      <c r="F2474" t="s">
        <v>7346</v>
      </c>
      <c r="G2474" t="s">
        <v>174</v>
      </c>
      <c r="H2474" t="s">
        <v>163</v>
      </c>
      <c r="I2474" t="s">
        <v>136</v>
      </c>
      <c r="J2474" t="s">
        <v>137</v>
      </c>
      <c r="K2474" t="s">
        <v>138</v>
      </c>
      <c r="L2474" t="s">
        <v>7347</v>
      </c>
      <c r="M2474" t="s">
        <v>7348</v>
      </c>
      <c r="N2474">
        <v>0.53500000000000003</v>
      </c>
      <c r="O2474">
        <v>0</v>
      </c>
      <c r="P2474">
        <v>0</v>
      </c>
      <c r="Q2474">
        <v>0</v>
      </c>
      <c r="R2474">
        <v>0</v>
      </c>
      <c r="S2474">
        <v>6</v>
      </c>
      <c r="T2474">
        <v>0</v>
      </c>
      <c r="U2474">
        <v>19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4.32937057091981</v>
      </c>
      <c r="AB2474">
        <v>0</v>
      </c>
      <c r="AC2474">
        <v>682.29185523001559</v>
      </c>
      <c r="AD2474">
        <v>0</v>
      </c>
      <c r="AE2474">
        <v>686.62122580093535</v>
      </c>
    </row>
    <row r="2475" spans="1:31" x14ac:dyDescent="0.25">
      <c r="A2475">
        <v>2232643</v>
      </c>
      <c r="B2475">
        <v>1</v>
      </c>
      <c r="C2475" t="s">
        <v>80</v>
      </c>
      <c r="D2475" t="s">
        <v>88</v>
      </c>
      <c r="E2475" t="s">
        <v>182</v>
      </c>
      <c r="F2475" t="s">
        <v>7349</v>
      </c>
      <c r="G2475" t="s">
        <v>2307</v>
      </c>
      <c r="H2475" t="s">
        <v>163</v>
      </c>
      <c r="I2475" t="s">
        <v>136</v>
      </c>
      <c r="J2475" t="s">
        <v>137</v>
      </c>
      <c r="K2475" t="s">
        <v>138</v>
      </c>
      <c r="L2475" t="s">
        <v>7350</v>
      </c>
      <c r="M2475" t="s">
        <v>7351</v>
      </c>
      <c r="N2475">
        <v>0.50805555499999999</v>
      </c>
      <c r="O2475">
        <v>0</v>
      </c>
      <c r="P2475">
        <v>4409</v>
      </c>
      <c r="Q2475">
        <v>0</v>
      </c>
      <c r="R2475">
        <v>0</v>
      </c>
      <c r="S2475">
        <v>2</v>
      </c>
      <c r="T2475">
        <v>211</v>
      </c>
      <c r="U2475">
        <v>0</v>
      </c>
      <c r="V2475">
        <v>0</v>
      </c>
      <c r="W2475">
        <v>0</v>
      </c>
      <c r="X2475">
        <v>511.81011182403256</v>
      </c>
      <c r="Y2475">
        <v>0</v>
      </c>
      <c r="Z2475">
        <v>0</v>
      </c>
      <c r="AA2475">
        <v>0.98610924539147216</v>
      </c>
      <c r="AB2475">
        <v>37.607237335844786</v>
      </c>
      <c r="AC2475">
        <v>0</v>
      </c>
      <c r="AD2475">
        <v>0</v>
      </c>
      <c r="AE2475">
        <v>550.40345840526879</v>
      </c>
    </row>
    <row r="2476" spans="1:31" x14ac:dyDescent="0.25">
      <c r="A2476">
        <v>2232806</v>
      </c>
      <c r="B2476">
        <v>1</v>
      </c>
      <c r="C2476" t="s">
        <v>81</v>
      </c>
      <c r="D2476" t="s">
        <v>127</v>
      </c>
      <c r="E2476" t="s">
        <v>132</v>
      </c>
      <c r="F2476" t="s">
        <v>7352</v>
      </c>
      <c r="G2476" t="s">
        <v>148</v>
      </c>
      <c r="H2476" t="s">
        <v>135</v>
      </c>
      <c r="I2476" t="s">
        <v>136</v>
      </c>
      <c r="J2476" t="s">
        <v>137</v>
      </c>
      <c r="K2476" t="s">
        <v>138</v>
      </c>
      <c r="L2476" t="s">
        <v>7353</v>
      </c>
      <c r="M2476" t="s">
        <v>7354</v>
      </c>
      <c r="N2476">
        <v>1.7880555549999999</v>
      </c>
      <c r="O2476">
        <v>0</v>
      </c>
      <c r="P2476">
        <v>1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0.41505120543416452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0.41505120543416452</v>
      </c>
    </row>
    <row r="2477" spans="1:31" x14ac:dyDescent="0.25">
      <c r="A2477">
        <v>2233141</v>
      </c>
      <c r="B2477">
        <v>1</v>
      </c>
      <c r="C2477" t="s">
        <v>81</v>
      </c>
      <c r="D2477" t="s">
        <v>113</v>
      </c>
      <c r="E2477" t="s">
        <v>194</v>
      </c>
      <c r="F2477" t="s">
        <v>7355</v>
      </c>
      <c r="G2477" t="s">
        <v>589</v>
      </c>
      <c r="H2477" t="s">
        <v>135</v>
      </c>
      <c r="I2477" t="s">
        <v>136</v>
      </c>
      <c r="J2477" t="s">
        <v>137</v>
      </c>
      <c r="K2477" t="s">
        <v>138</v>
      </c>
      <c r="L2477" t="s">
        <v>7356</v>
      </c>
      <c r="M2477" t="s">
        <v>7357</v>
      </c>
      <c r="N2477">
        <v>2.443888888</v>
      </c>
      <c r="O2477">
        <v>0</v>
      </c>
      <c r="P2477">
        <v>21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1.596719781624407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1.596719781624407</v>
      </c>
    </row>
    <row r="2478" spans="1:31" x14ac:dyDescent="0.25">
      <c r="A2478">
        <v>2232683</v>
      </c>
      <c r="B2478">
        <v>1</v>
      </c>
      <c r="C2478" t="s">
        <v>81</v>
      </c>
      <c r="D2478" t="s">
        <v>112</v>
      </c>
      <c r="E2478" t="s">
        <v>273</v>
      </c>
      <c r="F2478" t="s">
        <v>3524</v>
      </c>
      <c r="G2478" t="s">
        <v>174</v>
      </c>
      <c r="H2478" t="s">
        <v>163</v>
      </c>
      <c r="I2478" t="s">
        <v>261</v>
      </c>
      <c r="J2478" t="s">
        <v>137</v>
      </c>
      <c r="K2478" t="s">
        <v>138</v>
      </c>
      <c r="L2478" t="s">
        <v>7358</v>
      </c>
      <c r="M2478" t="s">
        <v>7359</v>
      </c>
      <c r="N2478">
        <v>2.2222222E-2</v>
      </c>
      <c r="O2478">
        <v>1</v>
      </c>
      <c r="P2478">
        <v>15487</v>
      </c>
      <c r="Q2478">
        <v>33</v>
      </c>
      <c r="R2478">
        <v>768</v>
      </c>
      <c r="S2478">
        <v>81</v>
      </c>
      <c r="T2478">
        <v>1953</v>
      </c>
      <c r="U2478">
        <v>8</v>
      </c>
      <c r="V2478">
        <v>5</v>
      </c>
      <c r="W2478">
        <v>9.820556087999999E-4</v>
      </c>
      <c r="X2478">
        <v>86.227614171053759</v>
      </c>
      <c r="Y2478">
        <v>1.2880113605620893</v>
      </c>
      <c r="Z2478">
        <v>3.2241949222805757</v>
      </c>
      <c r="AA2478">
        <v>8.6349246168911549</v>
      </c>
      <c r="AB2478">
        <v>18.037107336435884</v>
      </c>
      <c r="AC2478">
        <v>6.2680698207648904</v>
      </c>
      <c r="AD2478">
        <v>0.14184489452186669</v>
      </c>
      <c r="AE2478">
        <v>123.82274917811903</v>
      </c>
    </row>
    <row r="2479" spans="1:31" x14ac:dyDescent="0.25">
      <c r="A2479">
        <v>2233015</v>
      </c>
      <c r="B2479">
        <v>1</v>
      </c>
      <c r="C2479" t="s">
        <v>80</v>
      </c>
      <c r="D2479" t="s">
        <v>108</v>
      </c>
      <c r="E2479" t="s">
        <v>132</v>
      </c>
      <c r="F2479" t="s">
        <v>7360</v>
      </c>
      <c r="G2479" t="s">
        <v>191</v>
      </c>
      <c r="H2479" t="s">
        <v>135</v>
      </c>
      <c r="I2479" t="s">
        <v>136</v>
      </c>
      <c r="J2479" t="s">
        <v>137</v>
      </c>
      <c r="K2479" t="s">
        <v>138</v>
      </c>
      <c r="L2479" t="s">
        <v>7361</v>
      </c>
      <c r="M2479" t="s">
        <v>7362</v>
      </c>
      <c r="N2479">
        <v>2.4144444439999999</v>
      </c>
      <c r="O2479">
        <v>0</v>
      </c>
      <c r="P2479">
        <v>1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0.4559517262807733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0.4559517262807733</v>
      </c>
    </row>
    <row r="2480" spans="1:31" x14ac:dyDescent="0.25">
      <c r="A2480">
        <v>2232677</v>
      </c>
      <c r="B2480">
        <v>1</v>
      </c>
      <c r="C2480" t="s">
        <v>80</v>
      </c>
      <c r="D2480" t="s">
        <v>90</v>
      </c>
      <c r="E2480" t="s">
        <v>177</v>
      </c>
      <c r="F2480" t="s">
        <v>7363</v>
      </c>
      <c r="G2480" t="s">
        <v>1507</v>
      </c>
      <c r="H2480" t="s">
        <v>135</v>
      </c>
      <c r="I2480" t="s">
        <v>136</v>
      </c>
      <c r="J2480" t="s">
        <v>137</v>
      </c>
      <c r="K2480" t="s">
        <v>138</v>
      </c>
      <c r="L2480" t="s">
        <v>7364</v>
      </c>
      <c r="M2480" t="s">
        <v>7365</v>
      </c>
      <c r="N2480">
        <v>3.1002777770000001</v>
      </c>
      <c r="O2480">
        <v>0</v>
      </c>
      <c r="P2480">
        <v>54</v>
      </c>
      <c r="Q2480">
        <v>0</v>
      </c>
      <c r="R2480">
        <v>0</v>
      </c>
      <c r="S2480">
        <v>0</v>
      </c>
      <c r="T2480">
        <v>24</v>
      </c>
      <c r="U2480">
        <v>0</v>
      </c>
      <c r="V2480">
        <v>0</v>
      </c>
      <c r="W2480">
        <v>0</v>
      </c>
      <c r="X2480">
        <v>46.323341808860818</v>
      </c>
      <c r="Y2480">
        <v>0</v>
      </c>
      <c r="Z2480">
        <v>0</v>
      </c>
      <c r="AA2480">
        <v>0</v>
      </c>
      <c r="AB2480">
        <v>77.186414487130477</v>
      </c>
      <c r="AC2480">
        <v>0</v>
      </c>
      <c r="AD2480">
        <v>0</v>
      </c>
      <c r="AE2480">
        <v>123.50975629599129</v>
      </c>
    </row>
    <row r="2481" spans="1:31" x14ac:dyDescent="0.25">
      <c r="A2481">
        <v>2233115</v>
      </c>
      <c r="B2481">
        <v>1</v>
      </c>
      <c r="C2481" t="s">
        <v>80</v>
      </c>
      <c r="D2481" t="s">
        <v>96</v>
      </c>
      <c r="E2481" t="s">
        <v>194</v>
      </c>
      <c r="F2481" t="s">
        <v>5522</v>
      </c>
      <c r="G2481" t="s">
        <v>885</v>
      </c>
      <c r="H2481" t="s">
        <v>135</v>
      </c>
      <c r="I2481" t="s">
        <v>136</v>
      </c>
      <c r="J2481" t="s">
        <v>137</v>
      </c>
      <c r="K2481" t="s">
        <v>138</v>
      </c>
      <c r="L2481" t="s">
        <v>7366</v>
      </c>
      <c r="M2481" t="s">
        <v>7367</v>
      </c>
      <c r="N2481">
        <v>2.3811111110000001</v>
      </c>
      <c r="O2481">
        <v>0</v>
      </c>
      <c r="P2481">
        <v>124</v>
      </c>
      <c r="Q2481">
        <v>0</v>
      </c>
      <c r="R2481">
        <v>0</v>
      </c>
      <c r="S2481">
        <v>0</v>
      </c>
      <c r="T2481">
        <v>12</v>
      </c>
      <c r="U2481">
        <v>0</v>
      </c>
      <c r="V2481">
        <v>0</v>
      </c>
      <c r="W2481">
        <v>0</v>
      </c>
      <c r="X2481">
        <v>160.97651810932769</v>
      </c>
      <c r="Y2481">
        <v>0</v>
      </c>
      <c r="Z2481">
        <v>0</v>
      </c>
      <c r="AA2481">
        <v>0</v>
      </c>
      <c r="AB2481">
        <v>11.961418019151504</v>
      </c>
      <c r="AC2481">
        <v>0</v>
      </c>
      <c r="AD2481">
        <v>0</v>
      </c>
      <c r="AE2481">
        <v>172.93793612847918</v>
      </c>
    </row>
    <row r="2482" spans="1:31" x14ac:dyDescent="0.25">
      <c r="A2482">
        <v>2233161</v>
      </c>
      <c r="B2482">
        <v>1</v>
      </c>
      <c r="C2482" t="s">
        <v>80</v>
      </c>
      <c r="D2482" t="s">
        <v>99</v>
      </c>
      <c r="E2482" t="s">
        <v>194</v>
      </c>
      <c r="F2482" t="s">
        <v>7368</v>
      </c>
      <c r="G2482" t="s">
        <v>179</v>
      </c>
      <c r="H2482" t="s">
        <v>135</v>
      </c>
      <c r="I2482" t="s">
        <v>136</v>
      </c>
      <c r="J2482" t="s">
        <v>137</v>
      </c>
      <c r="K2482" t="s">
        <v>138</v>
      </c>
      <c r="L2482" t="s">
        <v>7369</v>
      </c>
      <c r="M2482" t="s">
        <v>7370</v>
      </c>
      <c r="N2482">
        <v>0.98</v>
      </c>
      <c r="O2482">
        <v>0</v>
      </c>
      <c r="P2482">
        <v>10</v>
      </c>
      <c r="Q2482">
        <v>0</v>
      </c>
      <c r="R2482">
        <v>2</v>
      </c>
      <c r="S2482">
        <v>0</v>
      </c>
      <c r="T2482">
        <v>1</v>
      </c>
      <c r="U2482">
        <v>0</v>
      </c>
      <c r="V2482">
        <v>0</v>
      </c>
      <c r="W2482">
        <v>0</v>
      </c>
      <c r="X2482">
        <v>4.8601311908507565</v>
      </c>
      <c r="Y2482">
        <v>0</v>
      </c>
      <c r="Z2482">
        <v>2.5151530807098893E-2</v>
      </c>
      <c r="AA2482">
        <v>0</v>
      </c>
      <c r="AB2482">
        <v>0</v>
      </c>
      <c r="AC2482">
        <v>0</v>
      </c>
      <c r="AD2482">
        <v>0</v>
      </c>
      <c r="AE2482">
        <v>4.8852827216578554</v>
      </c>
    </row>
    <row r="2483" spans="1:31" x14ac:dyDescent="0.25">
      <c r="A2483">
        <v>2232829</v>
      </c>
      <c r="B2483">
        <v>1</v>
      </c>
      <c r="C2483" t="s">
        <v>80</v>
      </c>
      <c r="D2483" t="s">
        <v>84</v>
      </c>
      <c r="E2483" t="s">
        <v>132</v>
      </c>
      <c r="F2483" t="s">
        <v>7371</v>
      </c>
      <c r="G2483" t="s">
        <v>148</v>
      </c>
      <c r="H2483" t="s">
        <v>135</v>
      </c>
      <c r="I2483" t="s">
        <v>136</v>
      </c>
      <c r="J2483" t="s">
        <v>137</v>
      </c>
      <c r="K2483" t="s">
        <v>138</v>
      </c>
      <c r="L2483" t="s">
        <v>7372</v>
      </c>
      <c r="M2483" t="s">
        <v>7373</v>
      </c>
      <c r="N2483">
        <v>6.8205555550000003</v>
      </c>
      <c r="O2483">
        <v>0</v>
      </c>
      <c r="P2483">
        <v>4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7.4519577024200014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7.4519577024200014</v>
      </c>
    </row>
    <row r="2484" spans="1:31" x14ac:dyDescent="0.25">
      <c r="A2484">
        <v>2232869</v>
      </c>
      <c r="B2484">
        <v>1</v>
      </c>
      <c r="C2484" t="s">
        <v>80</v>
      </c>
      <c r="D2484" t="s">
        <v>110</v>
      </c>
      <c r="E2484" t="s">
        <v>194</v>
      </c>
      <c r="F2484" t="s">
        <v>7374</v>
      </c>
      <c r="G2484" t="s">
        <v>179</v>
      </c>
      <c r="H2484" t="s">
        <v>135</v>
      </c>
      <c r="I2484" t="s">
        <v>136</v>
      </c>
      <c r="J2484" t="s">
        <v>137</v>
      </c>
      <c r="K2484" t="s">
        <v>138</v>
      </c>
      <c r="L2484" t="s">
        <v>7375</v>
      </c>
      <c r="M2484" t="s">
        <v>7376</v>
      </c>
      <c r="N2484">
        <v>1.656111111</v>
      </c>
      <c r="O2484">
        <v>0</v>
      </c>
      <c r="P2484">
        <v>103</v>
      </c>
      <c r="Q2484">
        <v>0</v>
      </c>
      <c r="R2484">
        <v>0</v>
      </c>
      <c r="S2484">
        <v>0</v>
      </c>
      <c r="T2484">
        <v>13</v>
      </c>
      <c r="U2484">
        <v>0</v>
      </c>
      <c r="V2484">
        <v>0</v>
      </c>
      <c r="W2484">
        <v>0</v>
      </c>
      <c r="X2484">
        <v>68.348493612837146</v>
      </c>
      <c r="Y2484">
        <v>0</v>
      </c>
      <c r="Z2484">
        <v>0</v>
      </c>
      <c r="AA2484">
        <v>0</v>
      </c>
      <c r="AB2484">
        <v>16.930482265727402</v>
      </c>
      <c r="AC2484">
        <v>0</v>
      </c>
      <c r="AD2484">
        <v>0</v>
      </c>
      <c r="AE2484">
        <v>85.278975878564552</v>
      </c>
    </row>
    <row r="2485" spans="1:31" x14ac:dyDescent="0.25">
      <c r="A2485">
        <v>2232723</v>
      </c>
      <c r="B2485">
        <v>1</v>
      </c>
      <c r="C2485" t="s">
        <v>81</v>
      </c>
      <c r="D2485" t="s">
        <v>118</v>
      </c>
      <c r="E2485" t="s">
        <v>161</v>
      </c>
      <c r="F2485" t="s">
        <v>7377</v>
      </c>
      <c r="G2485" t="s">
        <v>174</v>
      </c>
      <c r="H2485" t="s">
        <v>163</v>
      </c>
      <c r="I2485" t="s">
        <v>136</v>
      </c>
      <c r="J2485" t="s">
        <v>137</v>
      </c>
      <c r="K2485" t="s">
        <v>138</v>
      </c>
      <c r="L2485" t="s">
        <v>7378</v>
      </c>
      <c r="M2485" t="s">
        <v>7379</v>
      </c>
      <c r="N2485">
        <v>1.1969444440000001</v>
      </c>
      <c r="O2485">
        <v>3</v>
      </c>
      <c r="P2485">
        <v>2666</v>
      </c>
      <c r="Q2485">
        <v>17</v>
      </c>
      <c r="R2485">
        <v>57</v>
      </c>
      <c r="S2485">
        <v>14</v>
      </c>
      <c r="T2485">
        <v>331</v>
      </c>
      <c r="U2485">
        <v>3</v>
      </c>
      <c r="V2485">
        <v>0</v>
      </c>
      <c r="W2485">
        <v>3.1395818694998336</v>
      </c>
      <c r="X2485">
        <v>666.22690828703912</v>
      </c>
      <c r="Y2485">
        <v>18.388233088804071</v>
      </c>
      <c r="Z2485">
        <v>34.141918580612383</v>
      </c>
      <c r="AA2485">
        <v>248.69467444311036</v>
      </c>
      <c r="AB2485">
        <v>192.79063853564017</v>
      </c>
      <c r="AC2485">
        <v>812.27521664736241</v>
      </c>
      <c r="AD2485">
        <v>0</v>
      </c>
      <c r="AE2485">
        <v>1975.6571714520683</v>
      </c>
    </row>
    <row r="2486" spans="1:31" x14ac:dyDescent="0.25">
      <c r="A2486">
        <v>2233052</v>
      </c>
      <c r="B2486">
        <v>1</v>
      </c>
      <c r="C2486" t="s">
        <v>80</v>
      </c>
      <c r="D2486" t="s">
        <v>103</v>
      </c>
      <c r="E2486" t="s">
        <v>132</v>
      </c>
      <c r="F2486" t="s">
        <v>7380</v>
      </c>
      <c r="G2486" t="s">
        <v>148</v>
      </c>
      <c r="H2486" t="s">
        <v>135</v>
      </c>
      <c r="I2486" t="s">
        <v>136</v>
      </c>
      <c r="J2486" t="s">
        <v>137</v>
      </c>
      <c r="K2486" t="s">
        <v>138</v>
      </c>
      <c r="L2486" t="s">
        <v>7381</v>
      </c>
      <c r="M2486" t="s">
        <v>7382</v>
      </c>
      <c r="N2486">
        <v>0.98388888799999996</v>
      </c>
      <c r="O2486">
        <v>0</v>
      </c>
      <c r="P2486">
        <v>3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0.80292382072101109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0.80292382072101109</v>
      </c>
    </row>
    <row r="2487" spans="1:31" x14ac:dyDescent="0.25">
      <c r="A2487">
        <v>2233075</v>
      </c>
      <c r="B2487">
        <v>1</v>
      </c>
      <c r="C2487" t="s">
        <v>80</v>
      </c>
      <c r="D2487" t="s">
        <v>96</v>
      </c>
      <c r="E2487" t="s">
        <v>132</v>
      </c>
      <c r="F2487" t="s">
        <v>7383</v>
      </c>
      <c r="G2487" t="s">
        <v>148</v>
      </c>
      <c r="H2487" t="s">
        <v>135</v>
      </c>
      <c r="I2487" t="s">
        <v>136</v>
      </c>
      <c r="J2487" t="s">
        <v>137</v>
      </c>
      <c r="K2487" t="s">
        <v>138</v>
      </c>
      <c r="L2487" t="s">
        <v>7384</v>
      </c>
      <c r="M2487" t="s">
        <v>7385</v>
      </c>
      <c r="N2487">
        <v>1.800277777</v>
      </c>
      <c r="O2487">
        <v>0</v>
      </c>
      <c r="P2487">
        <v>1</v>
      </c>
      <c r="Q2487">
        <v>0</v>
      </c>
      <c r="R2487">
        <v>0</v>
      </c>
      <c r="S2487">
        <v>0</v>
      </c>
      <c r="T2487">
        <v>2</v>
      </c>
      <c r="U2487">
        <v>0</v>
      </c>
      <c r="V2487">
        <v>0</v>
      </c>
      <c r="W2487">
        <v>0</v>
      </c>
      <c r="X2487">
        <v>2.1264711712844604</v>
      </c>
      <c r="Y2487">
        <v>0</v>
      </c>
      <c r="Z2487">
        <v>0</v>
      </c>
      <c r="AA2487">
        <v>0</v>
      </c>
      <c r="AB2487">
        <v>2.8032533210484445</v>
      </c>
      <c r="AC2487">
        <v>0</v>
      </c>
      <c r="AD2487">
        <v>0</v>
      </c>
      <c r="AE2487">
        <v>4.9297244923329053</v>
      </c>
    </row>
    <row r="2488" spans="1:31" x14ac:dyDescent="0.25">
      <c r="A2488">
        <v>2232740</v>
      </c>
      <c r="B2488">
        <v>1</v>
      </c>
      <c r="C2488" t="s">
        <v>80</v>
      </c>
      <c r="D2488" t="s">
        <v>97</v>
      </c>
      <c r="E2488" t="s">
        <v>132</v>
      </c>
      <c r="F2488" t="s">
        <v>7386</v>
      </c>
      <c r="G2488" t="s">
        <v>170</v>
      </c>
      <c r="H2488" t="s">
        <v>135</v>
      </c>
      <c r="I2488" t="s">
        <v>136</v>
      </c>
      <c r="J2488" t="s">
        <v>137</v>
      </c>
      <c r="K2488" t="s">
        <v>138</v>
      </c>
      <c r="L2488" t="s">
        <v>7387</v>
      </c>
      <c r="M2488" t="s">
        <v>7388</v>
      </c>
      <c r="N2488">
        <v>4.653333333</v>
      </c>
      <c r="O2488">
        <v>0</v>
      </c>
      <c r="P2488">
        <v>2</v>
      </c>
      <c r="Q2488">
        <v>0</v>
      </c>
      <c r="R2488">
        <v>0</v>
      </c>
      <c r="S2488">
        <v>0</v>
      </c>
      <c r="T2488">
        <v>1</v>
      </c>
      <c r="U2488">
        <v>0</v>
      </c>
      <c r="V2488">
        <v>0</v>
      </c>
      <c r="W2488">
        <v>0</v>
      </c>
      <c r="X2488">
        <v>1.5988996261986534</v>
      </c>
      <c r="Y2488">
        <v>0</v>
      </c>
      <c r="Z2488">
        <v>0</v>
      </c>
      <c r="AA2488">
        <v>0</v>
      </c>
      <c r="AB2488">
        <v>8.02898377169E-2</v>
      </c>
      <c r="AC2488">
        <v>0</v>
      </c>
      <c r="AD2488">
        <v>0</v>
      </c>
      <c r="AE2488">
        <v>1.6791894639155533</v>
      </c>
    </row>
    <row r="2489" spans="1:31" x14ac:dyDescent="0.25">
      <c r="A2489">
        <v>2232909</v>
      </c>
      <c r="B2489">
        <v>1</v>
      </c>
      <c r="C2489" t="s">
        <v>81</v>
      </c>
      <c r="D2489" t="s">
        <v>118</v>
      </c>
      <c r="E2489" t="s">
        <v>182</v>
      </c>
      <c r="F2489" t="s">
        <v>7389</v>
      </c>
      <c r="G2489" t="s">
        <v>319</v>
      </c>
      <c r="H2489" t="s">
        <v>163</v>
      </c>
      <c r="I2489" t="s">
        <v>136</v>
      </c>
      <c r="J2489" t="s">
        <v>137</v>
      </c>
      <c r="K2489" t="s">
        <v>138</v>
      </c>
      <c r="L2489" t="s">
        <v>7390</v>
      </c>
      <c r="M2489" t="s">
        <v>7391</v>
      </c>
      <c r="N2489">
        <v>5.8163888879999996</v>
      </c>
      <c r="O2489">
        <v>0</v>
      </c>
      <c r="P2489">
        <v>51</v>
      </c>
      <c r="Q2489">
        <v>0</v>
      </c>
      <c r="R2489">
        <v>10</v>
      </c>
      <c r="S2489">
        <v>0</v>
      </c>
      <c r="T2489">
        <v>2</v>
      </c>
      <c r="U2489">
        <v>0</v>
      </c>
      <c r="V2489">
        <v>0</v>
      </c>
      <c r="W2489">
        <v>0</v>
      </c>
      <c r="X2489">
        <v>42.559183928339252</v>
      </c>
      <c r="Y2489">
        <v>0</v>
      </c>
      <c r="Z2489">
        <v>8.7146672671639518</v>
      </c>
      <c r="AA2489">
        <v>0</v>
      </c>
      <c r="AB2489">
        <v>4.9011281421410001E-2</v>
      </c>
      <c r="AC2489">
        <v>0</v>
      </c>
      <c r="AD2489">
        <v>0</v>
      </c>
      <c r="AE2489">
        <v>51.322862476924612</v>
      </c>
    </row>
    <row r="2490" spans="1:31" x14ac:dyDescent="0.25">
      <c r="A2490">
        <v>2232889</v>
      </c>
      <c r="B2490">
        <v>1</v>
      </c>
      <c r="C2490" t="s">
        <v>80</v>
      </c>
      <c r="D2490" t="s">
        <v>105</v>
      </c>
      <c r="E2490" t="s">
        <v>161</v>
      </c>
      <c r="F2490" t="s">
        <v>7392</v>
      </c>
      <c r="G2490" t="s">
        <v>174</v>
      </c>
      <c r="H2490" t="s">
        <v>163</v>
      </c>
      <c r="I2490" t="s">
        <v>136</v>
      </c>
      <c r="J2490" t="s">
        <v>137</v>
      </c>
      <c r="K2490" t="s">
        <v>138</v>
      </c>
      <c r="L2490" t="s">
        <v>7234</v>
      </c>
      <c r="M2490" t="s">
        <v>7393</v>
      </c>
      <c r="N2490">
        <v>3.8186111110000001</v>
      </c>
      <c r="O2490">
        <v>1</v>
      </c>
      <c r="P2490">
        <v>98</v>
      </c>
      <c r="Q2490">
        <v>6</v>
      </c>
      <c r="R2490">
        <v>7</v>
      </c>
      <c r="S2490">
        <v>17</v>
      </c>
      <c r="T2490">
        <v>8</v>
      </c>
      <c r="U2490">
        <v>2</v>
      </c>
      <c r="V2490">
        <v>0</v>
      </c>
      <c r="W2490">
        <v>0.66947049723776453</v>
      </c>
      <c r="X2490">
        <v>113.44693258002566</v>
      </c>
      <c r="Y2490">
        <v>12.801827936616368</v>
      </c>
      <c r="Z2490">
        <v>9.7906779314899719</v>
      </c>
      <c r="AA2490">
        <v>651.82942535288998</v>
      </c>
      <c r="AB2490">
        <v>92.903451589834617</v>
      </c>
      <c r="AC2490">
        <v>952.21909754145679</v>
      </c>
      <c r="AD2490">
        <v>0</v>
      </c>
      <c r="AE2490">
        <v>1833.6608834295512</v>
      </c>
    </row>
    <row r="2491" spans="1:31" x14ac:dyDescent="0.25">
      <c r="A2491">
        <v>2232597</v>
      </c>
      <c r="B2491">
        <v>1</v>
      </c>
      <c r="C2491" t="s">
        <v>80</v>
      </c>
      <c r="D2491" t="s">
        <v>87</v>
      </c>
      <c r="E2491" t="s">
        <v>194</v>
      </c>
      <c r="F2491" t="s">
        <v>5434</v>
      </c>
      <c r="G2491" t="s">
        <v>235</v>
      </c>
      <c r="H2491" t="s">
        <v>135</v>
      </c>
      <c r="I2491" t="s">
        <v>136</v>
      </c>
      <c r="J2491" t="s">
        <v>137</v>
      </c>
      <c r="K2491" t="s">
        <v>138</v>
      </c>
      <c r="L2491" t="s">
        <v>7394</v>
      </c>
      <c r="M2491" t="s">
        <v>7395</v>
      </c>
      <c r="N2491">
        <v>3.4680555549999998</v>
      </c>
      <c r="O2491">
        <v>0</v>
      </c>
      <c r="P2491">
        <v>38</v>
      </c>
      <c r="Q2491">
        <v>0</v>
      </c>
      <c r="R2491">
        <v>0</v>
      </c>
      <c r="S2491">
        <v>0</v>
      </c>
      <c r="T2491">
        <v>1</v>
      </c>
      <c r="U2491">
        <v>0</v>
      </c>
      <c r="V2491">
        <v>0</v>
      </c>
      <c r="W2491">
        <v>0</v>
      </c>
      <c r="X2491">
        <v>44.952783176879116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44.952783176879116</v>
      </c>
    </row>
    <row r="2492" spans="1:31" x14ac:dyDescent="0.25">
      <c r="A2492">
        <v>2232846</v>
      </c>
      <c r="B2492">
        <v>1</v>
      </c>
      <c r="C2492" t="s">
        <v>80</v>
      </c>
      <c r="D2492" t="s">
        <v>96</v>
      </c>
      <c r="E2492" t="s">
        <v>132</v>
      </c>
      <c r="F2492" t="s">
        <v>7396</v>
      </c>
      <c r="G2492" t="s">
        <v>148</v>
      </c>
      <c r="H2492" t="s">
        <v>135</v>
      </c>
      <c r="I2492" t="s">
        <v>136</v>
      </c>
      <c r="J2492" t="s">
        <v>137</v>
      </c>
      <c r="K2492" t="s">
        <v>138</v>
      </c>
      <c r="L2492" t="s">
        <v>7397</v>
      </c>
      <c r="M2492" t="s">
        <v>7398</v>
      </c>
      <c r="N2492">
        <v>3.3402777769999998</v>
      </c>
      <c r="O2492">
        <v>0</v>
      </c>
      <c r="P2492">
        <v>1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1.8034443341594402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1.8034443341594402</v>
      </c>
    </row>
    <row r="2493" spans="1:31" x14ac:dyDescent="0.25">
      <c r="A2493">
        <v>2232746</v>
      </c>
      <c r="B2493">
        <v>1</v>
      </c>
      <c r="C2493" t="s">
        <v>80</v>
      </c>
      <c r="D2493" t="s">
        <v>91</v>
      </c>
      <c r="E2493" t="s">
        <v>182</v>
      </c>
      <c r="F2493" t="s">
        <v>7399</v>
      </c>
      <c r="G2493" t="s">
        <v>174</v>
      </c>
      <c r="H2493" t="s">
        <v>163</v>
      </c>
      <c r="I2493" t="s">
        <v>136</v>
      </c>
      <c r="J2493" t="s">
        <v>137</v>
      </c>
      <c r="K2493" t="s">
        <v>138</v>
      </c>
      <c r="L2493" t="s">
        <v>7400</v>
      </c>
      <c r="M2493" t="s">
        <v>7401</v>
      </c>
      <c r="N2493">
        <v>1.028333333</v>
      </c>
      <c r="O2493">
        <v>3</v>
      </c>
      <c r="P2493">
        <v>640</v>
      </c>
      <c r="Q2493">
        <v>17</v>
      </c>
      <c r="R2493">
        <v>6</v>
      </c>
      <c r="S2493">
        <v>18</v>
      </c>
      <c r="T2493">
        <v>272</v>
      </c>
      <c r="U2493">
        <v>0</v>
      </c>
      <c r="V2493">
        <v>2</v>
      </c>
      <c r="W2493">
        <v>19.425109497529455</v>
      </c>
      <c r="X2493">
        <v>198.41081359006762</v>
      </c>
      <c r="Y2493">
        <v>7.1952838715490195</v>
      </c>
      <c r="Z2493">
        <v>1.8505481872639846</v>
      </c>
      <c r="AA2493">
        <v>133.65160482807653</v>
      </c>
      <c r="AB2493">
        <v>160.33013869635948</v>
      </c>
      <c r="AC2493">
        <v>0</v>
      </c>
      <c r="AD2493">
        <v>10.907298136111674</v>
      </c>
      <c r="AE2493">
        <v>531.77079680695783</v>
      </c>
    </row>
    <row r="2494" spans="1:31" x14ac:dyDescent="0.25">
      <c r="A2494">
        <v>2232703</v>
      </c>
      <c r="B2494">
        <v>1</v>
      </c>
      <c r="C2494" t="s">
        <v>81</v>
      </c>
      <c r="D2494" t="s">
        <v>128</v>
      </c>
      <c r="E2494" t="s">
        <v>182</v>
      </c>
      <c r="F2494" t="s">
        <v>7402</v>
      </c>
      <c r="G2494" t="s">
        <v>143</v>
      </c>
      <c r="H2494" t="s">
        <v>163</v>
      </c>
      <c r="I2494" t="s">
        <v>136</v>
      </c>
      <c r="J2494" t="s">
        <v>137</v>
      </c>
      <c r="K2494" t="s">
        <v>144</v>
      </c>
      <c r="L2494" t="s">
        <v>7403</v>
      </c>
      <c r="M2494" t="s">
        <v>7404</v>
      </c>
      <c r="N2494">
        <v>8.0421313879999996</v>
      </c>
      <c r="O2494">
        <v>0</v>
      </c>
      <c r="P2494">
        <v>293</v>
      </c>
      <c r="Q2494">
        <v>0</v>
      </c>
      <c r="R2494">
        <v>5</v>
      </c>
      <c r="S2494">
        <v>0</v>
      </c>
      <c r="T2494">
        <v>8</v>
      </c>
      <c r="U2494">
        <v>0</v>
      </c>
      <c r="V2494">
        <v>0</v>
      </c>
      <c r="W2494">
        <v>0</v>
      </c>
      <c r="X2494">
        <v>605.19910694906434</v>
      </c>
      <c r="Y2494">
        <v>0</v>
      </c>
      <c r="Z2494">
        <v>3.1396338038345002</v>
      </c>
      <c r="AA2494">
        <v>0</v>
      </c>
      <c r="AB2494">
        <v>26.006181625321464</v>
      </c>
      <c r="AC2494">
        <v>0</v>
      </c>
      <c r="AD2494">
        <v>0</v>
      </c>
      <c r="AE2494">
        <v>634.3449223782203</v>
      </c>
    </row>
    <row r="2495" spans="1:31" x14ac:dyDescent="0.25">
      <c r="A2495">
        <v>2232995</v>
      </c>
      <c r="B2495">
        <v>1</v>
      </c>
      <c r="C2495" t="s">
        <v>81</v>
      </c>
      <c r="D2495" t="s">
        <v>119</v>
      </c>
      <c r="E2495" t="s">
        <v>194</v>
      </c>
      <c r="F2495" t="s">
        <v>7405</v>
      </c>
      <c r="G2495" t="s">
        <v>885</v>
      </c>
      <c r="H2495" t="s">
        <v>135</v>
      </c>
      <c r="I2495" t="s">
        <v>136</v>
      </c>
      <c r="J2495" t="s">
        <v>137</v>
      </c>
      <c r="K2495" t="s">
        <v>138</v>
      </c>
      <c r="L2495" t="s">
        <v>7406</v>
      </c>
      <c r="M2495" t="s">
        <v>7407</v>
      </c>
      <c r="N2495">
        <v>3.056944444</v>
      </c>
      <c r="O2495">
        <v>0</v>
      </c>
      <c r="P2495">
        <v>20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6.4027934683085101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6.4027934683085101</v>
      </c>
    </row>
    <row r="2496" spans="1:31" x14ac:dyDescent="0.25">
      <c r="A2496">
        <v>2232732</v>
      </c>
      <c r="B2496">
        <v>1</v>
      </c>
      <c r="C2496" t="s">
        <v>81</v>
      </c>
      <c r="D2496" t="s">
        <v>113</v>
      </c>
      <c r="E2496" t="s">
        <v>194</v>
      </c>
      <c r="F2496" t="s">
        <v>7408</v>
      </c>
      <c r="G2496" t="s">
        <v>179</v>
      </c>
      <c r="H2496" t="s">
        <v>135</v>
      </c>
      <c r="I2496" t="s">
        <v>136</v>
      </c>
      <c r="J2496" t="s">
        <v>137</v>
      </c>
      <c r="K2496" t="s">
        <v>138</v>
      </c>
      <c r="L2496" t="s">
        <v>7409</v>
      </c>
      <c r="M2496" t="s">
        <v>7410</v>
      </c>
      <c r="N2496">
        <v>1.175277777</v>
      </c>
      <c r="O2496">
        <v>0</v>
      </c>
      <c r="P2496">
        <v>1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5.6207297127955566E-2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5.6207297127955566E-2</v>
      </c>
    </row>
    <row r="2497" spans="1:31" x14ac:dyDescent="0.25">
      <c r="A2497">
        <v>2233087</v>
      </c>
      <c r="B2497">
        <v>1</v>
      </c>
      <c r="C2497" t="s">
        <v>80</v>
      </c>
      <c r="D2497" t="s">
        <v>92</v>
      </c>
      <c r="E2497" t="s">
        <v>132</v>
      </c>
      <c r="F2497" t="s">
        <v>6160</v>
      </c>
      <c r="G2497" t="s">
        <v>152</v>
      </c>
      <c r="H2497" t="s">
        <v>135</v>
      </c>
      <c r="I2497" t="s">
        <v>136</v>
      </c>
      <c r="J2497" t="s">
        <v>137</v>
      </c>
      <c r="K2497" t="s">
        <v>138</v>
      </c>
      <c r="L2497" t="s">
        <v>7411</v>
      </c>
      <c r="M2497" t="s">
        <v>7412</v>
      </c>
      <c r="N2497">
        <v>1.307222222</v>
      </c>
      <c r="O2497">
        <v>0</v>
      </c>
      <c r="P2497">
        <v>1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7.8873239103119996E-2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7.8873239103119996E-2</v>
      </c>
    </row>
    <row r="2498" spans="1:31" x14ac:dyDescent="0.25">
      <c r="A2498">
        <v>2232709</v>
      </c>
      <c r="B2498">
        <v>1</v>
      </c>
      <c r="C2498" t="s">
        <v>80</v>
      </c>
      <c r="D2498" t="s">
        <v>98</v>
      </c>
      <c r="E2498" t="s">
        <v>194</v>
      </c>
      <c r="F2498" t="s">
        <v>7413</v>
      </c>
      <c r="G2498" t="s">
        <v>143</v>
      </c>
      <c r="H2498" t="s">
        <v>135</v>
      </c>
      <c r="I2498" t="s">
        <v>136</v>
      </c>
      <c r="J2498" t="s">
        <v>137</v>
      </c>
      <c r="K2498" t="s">
        <v>144</v>
      </c>
      <c r="L2498" t="s">
        <v>7414</v>
      </c>
      <c r="M2498" t="s">
        <v>7415</v>
      </c>
      <c r="N2498">
        <v>7.6261627770000002</v>
      </c>
      <c r="O2498">
        <v>0</v>
      </c>
      <c r="P2498">
        <v>23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33.584606716776214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33.584606716776214</v>
      </c>
    </row>
    <row r="2499" spans="1:31" x14ac:dyDescent="0.25">
      <c r="A2499">
        <v>2233081</v>
      </c>
      <c r="B2499">
        <v>1</v>
      </c>
      <c r="C2499" t="s">
        <v>80</v>
      </c>
      <c r="D2499" t="s">
        <v>99</v>
      </c>
      <c r="E2499" t="s">
        <v>132</v>
      </c>
      <c r="F2499" t="s">
        <v>7416</v>
      </c>
      <c r="G2499" t="s">
        <v>148</v>
      </c>
      <c r="H2499" t="s">
        <v>135</v>
      </c>
      <c r="I2499" t="s">
        <v>136</v>
      </c>
      <c r="J2499" t="s">
        <v>137</v>
      </c>
      <c r="K2499" t="s">
        <v>138</v>
      </c>
      <c r="L2499" t="s">
        <v>7417</v>
      </c>
      <c r="M2499" t="s">
        <v>7418</v>
      </c>
      <c r="N2499">
        <v>2.5758333329999998</v>
      </c>
      <c r="O2499">
        <v>0</v>
      </c>
      <c r="P2499">
        <v>1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0.53090122152760011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0.53090122152760011</v>
      </c>
    </row>
    <row r="2500" spans="1:31" x14ac:dyDescent="0.25">
      <c r="A2500">
        <v>2233127</v>
      </c>
      <c r="B2500">
        <v>1</v>
      </c>
      <c r="C2500" t="s">
        <v>80</v>
      </c>
      <c r="D2500" t="s">
        <v>98</v>
      </c>
      <c r="E2500" t="s">
        <v>194</v>
      </c>
      <c r="F2500" t="s">
        <v>7419</v>
      </c>
      <c r="G2500" t="s">
        <v>1031</v>
      </c>
      <c r="H2500" t="s">
        <v>135</v>
      </c>
      <c r="I2500" t="s">
        <v>136</v>
      </c>
      <c r="J2500" t="s">
        <v>137</v>
      </c>
      <c r="K2500" t="s">
        <v>138</v>
      </c>
      <c r="L2500" t="s">
        <v>7420</v>
      </c>
      <c r="M2500" t="s">
        <v>7421</v>
      </c>
      <c r="N2500">
        <v>3.9766666659999999</v>
      </c>
      <c r="O2500">
        <v>0</v>
      </c>
      <c r="P2500">
        <v>11</v>
      </c>
      <c r="Q2500">
        <v>0</v>
      </c>
      <c r="R2500">
        <v>1</v>
      </c>
      <c r="S2500">
        <v>0</v>
      </c>
      <c r="T2500">
        <v>3</v>
      </c>
      <c r="U2500">
        <v>0</v>
      </c>
      <c r="V2500">
        <v>0</v>
      </c>
      <c r="W2500">
        <v>0</v>
      </c>
      <c r="X2500">
        <v>7.3998369032770013</v>
      </c>
      <c r="Y2500">
        <v>0</v>
      </c>
      <c r="Z2500">
        <v>1.1261467844586555</v>
      </c>
      <c r="AA2500">
        <v>0</v>
      </c>
      <c r="AB2500">
        <v>0.79859141131557676</v>
      </c>
      <c r="AC2500">
        <v>0</v>
      </c>
      <c r="AD2500">
        <v>0</v>
      </c>
      <c r="AE2500">
        <v>9.3245750990512342</v>
      </c>
    </row>
    <row r="2501" spans="1:31" x14ac:dyDescent="0.25">
      <c r="A2501">
        <v>2233164</v>
      </c>
      <c r="B2501">
        <v>1</v>
      </c>
      <c r="C2501" t="s">
        <v>80</v>
      </c>
      <c r="D2501" t="s">
        <v>92</v>
      </c>
      <c r="E2501" t="s">
        <v>194</v>
      </c>
      <c r="F2501" t="s">
        <v>4823</v>
      </c>
      <c r="G2501" t="s">
        <v>134</v>
      </c>
      <c r="H2501" t="s">
        <v>135</v>
      </c>
      <c r="I2501" t="s">
        <v>136</v>
      </c>
      <c r="J2501" t="s">
        <v>137</v>
      </c>
      <c r="K2501" t="s">
        <v>138</v>
      </c>
      <c r="L2501" t="s">
        <v>7422</v>
      </c>
      <c r="M2501" t="s">
        <v>7423</v>
      </c>
      <c r="N2501">
        <v>1.49</v>
      </c>
      <c r="O2501">
        <v>0</v>
      </c>
      <c r="P2501">
        <v>4</v>
      </c>
      <c r="Q2501">
        <v>0</v>
      </c>
      <c r="R2501">
        <v>3</v>
      </c>
      <c r="S2501">
        <v>0</v>
      </c>
      <c r="T2501">
        <v>1</v>
      </c>
      <c r="U2501">
        <v>0</v>
      </c>
      <c r="V2501">
        <v>0</v>
      </c>
      <c r="W2501">
        <v>0</v>
      </c>
      <c r="X2501">
        <v>1.43815226938908</v>
      </c>
      <c r="Y2501">
        <v>0</v>
      </c>
      <c r="Z2501">
        <v>1.0317929731642788</v>
      </c>
      <c r="AA2501">
        <v>0</v>
      </c>
      <c r="AB2501">
        <v>0</v>
      </c>
      <c r="AC2501">
        <v>0</v>
      </c>
      <c r="AD2501">
        <v>0</v>
      </c>
      <c r="AE2501">
        <v>2.4699452425533588</v>
      </c>
    </row>
    <row r="2502" spans="1:31" x14ac:dyDescent="0.25">
      <c r="A2502">
        <v>2233018</v>
      </c>
      <c r="B2502">
        <v>1</v>
      </c>
      <c r="C2502" t="s">
        <v>80</v>
      </c>
      <c r="D2502" t="s">
        <v>97</v>
      </c>
      <c r="E2502" t="s">
        <v>132</v>
      </c>
      <c r="F2502" t="s">
        <v>7424</v>
      </c>
      <c r="G2502" t="s">
        <v>148</v>
      </c>
      <c r="H2502" t="s">
        <v>135</v>
      </c>
      <c r="I2502" t="s">
        <v>136</v>
      </c>
      <c r="J2502" t="s">
        <v>137</v>
      </c>
      <c r="K2502" t="s">
        <v>138</v>
      </c>
      <c r="L2502" t="s">
        <v>7425</v>
      </c>
      <c r="M2502" t="s">
        <v>7426</v>
      </c>
      <c r="N2502">
        <v>2.5191666659999998</v>
      </c>
      <c r="O2502">
        <v>0</v>
      </c>
      <c r="P2502">
        <v>0</v>
      </c>
      <c r="Q2502">
        <v>0</v>
      </c>
      <c r="R2502">
        <v>0</v>
      </c>
      <c r="S2502">
        <v>0</v>
      </c>
      <c r="T2502">
        <v>1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0.33061843140188329</v>
      </c>
      <c r="AC2502">
        <v>0</v>
      </c>
      <c r="AD2502">
        <v>0</v>
      </c>
      <c r="AE2502">
        <v>0.33061843140188329</v>
      </c>
    </row>
    <row r="2503" spans="1:31" x14ac:dyDescent="0.25">
      <c r="A2503">
        <v>2233051</v>
      </c>
      <c r="B2503">
        <v>1</v>
      </c>
      <c r="C2503" t="s">
        <v>80</v>
      </c>
      <c r="D2503" t="s">
        <v>98</v>
      </c>
      <c r="E2503" t="s">
        <v>194</v>
      </c>
      <c r="F2503" t="s">
        <v>7427</v>
      </c>
      <c r="G2503" t="s">
        <v>179</v>
      </c>
      <c r="H2503" t="s">
        <v>135</v>
      </c>
      <c r="I2503" t="s">
        <v>136</v>
      </c>
      <c r="J2503" t="s">
        <v>137</v>
      </c>
      <c r="K2503" t="s">
        <v>138</v>
      </c>
      <c r="L2503" t="s">
        <v>7428</v>
      </c>
      <c r="M2503" t="s">
        <v>7429</v>
      </c>
      <c r="N2503">
        <v>2.8788888880000001</v>
      </c>
      <c r="O2503">
        <v>0</v>
      </c>
      <c r="P2503">
        <v>0</v>
      </c>
      <c r="Q2503">
        <v>0</v>
      </c>
      <c r="R2503">
        <v>2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13.747583718588906</v>
      </c>
      <c r="AA2503">
        <v>0</v>
      </c>
      <c r="AB2503">
        <v>0</v>
      </c>
      <c r="AC2503">
        <v>0</v>
      </c>
      <c r="AD2503">
        <v>0</v>
      </c>
      <c r="AE2503">
        <v>13.747583718588906</v>
      </c>
    </row>
    <row r="2504" spans="1:31" x14ac:dyDescent="0.25">
      <c r="A2504">
        <v>2232739</v>
      </c>
      <c r="B2504">
        <v>1</v>
      </c>
      <c r="C2504" t="s">
        <v>80</v>
      </c>
      <c r="D2504" t="s">
        <v>84</v>
      </c>
      <c r="E2504" t="s">
        <v>141</v>
      </c>
      <c r="F2504" t="s">
        <v>3159</v>
      </c>
      <c r="G2504" t="s">
        <v>235</v>
      </c>
      <c r="H2504" t="s">
        <v>135</v>
      </c>
      <c r="I2504" t="s">
        <v>136</v>
      </c>
      <c r="J2504" t="s">
        <v>137</v>
      </c>
      <c r="K2504" t="s">
        <v>138</v>
      </c>
      <c r="L2504" t="s">
        <v>7430</v>
      </c>
      <c r="M2504" t="s">
        <v>7431</v>
      </c>
      <c r="N2504">
        <v>3.375</v>
      </c>
      <c r="O2504">
        <v>0</v>
      </c>
      <c r="P2504">
        <v>1064</v>
      </c>
      <c r="Q2504">
        <v>0</v>
      </c>
      <c r="R2504">
        <v>0</v>
      </c>
      <c r="S2504">
        <v>0</v>
      </c>
      <c r="T2504">
        <v>81</v>
      </c>
      <c r="U2504">
        <v>0</v>
      </c>
      <c r="V2504">
        <v>0</v>
      </c>
      <c r="W2504">
        <v>0</v>
      </c>
      <c r="X2504">
        <v>968.82007593552601</v>
      </c>
      <c r="Y2504">
        <v>0</v>
      </c>
      <c r="Z2504">
        <v>0</v>
      </c>
      <c r="AA2504">
        <v>0</v>
      </c>
      <c r="AB2504">
        <v>152.74463621280049</v>
      </c>
      <c r="AC2504">
        <v>0</v>
      </c>
      <c r="AD2504">
        <v>0</v>
      </c>
      <c r="AE2504">
        <v>1121.5647121483264</v>
      </c>
    </row>
    <row r="2505" spans="1:31" x14ac:dyDescent="0.25">
      <c r="A2505">
        <v>2232716</v>
      </c>
      <c r="B2505">
        <v>1</v>
      </c>
      <c r="C2505" t="s">
        <v>80</v>
      </c>
      <c r="D2505" t="s">
        <v>83</v>
      </c>
      <c r="E2505" t="s">
        <v>194</v>
      </c>
      <c r="F2505" t="s">
        <v>7432</v>
      </c>
      <c r="G2505" t="s">
        <v>179</v>
      </c>
      <c r="H2505" t="s">
        <v>135</v>
      </c>
      <c r="I2505" t="s">
        <v>136</v>
      </c>
      <c r="J2505" t="s">
        <v>137</v>
      </c>
      <c r="K2505" t="s">
        <v>138</v>
      </c>
      <c r="L2505" t="s">
        <v>7433</v>
      </c>
      <c r="M2505" t="s">
        <v>7434</v>
      </c>
      <c r="N2505">
        <v>4.1094444440000002</v>
      </c>
      <c r="O2505">
        <v>0</v>
      </c>
      <c r="P2505">
        <v>214</v>
      </c>
      <c r="Q2505">
        <v>0</v>
      </c>
      <c r="R2505">
        <v>0</v>
      </c>
      <c r="S2505">
        <v>0</v>
      </c>
      <c r="T2505">
        <v>14</v>
      </c>
      <c r="U2505">
        <v>0</v>
      </c>
      <c r="V2505">
        <v>0</v>
      </c>
      <c r="W2505">
        <v>0</v>
      </c>
      <c r="X2505">
        <v>362.78414518713538</v>
      </c>
      <c r="Y2505">
        <v>0</v>
      </c>
      <c r="Z2505">
        <v>0</v>
      </c>
      <c r="AA2505">
        <v>0</v>
      </c>
      <c r="AB2505">
        <v>24.021417734334289</v>
      </c>
      <c r="AC2505">
        <v>0</v>
      </c>
      <c r="AD2505">
        <v>0</v>
      </c>
      <c r="AE2505">
        <v>386.80556292146969</v>
      </c>
    </row>
    <row r="2506" spans="1:31" x14ac:dyDescent="0.25">
      <c r="A2506">
        <v>2233031</v>
      </c>
      <c r="B2506">
        <v>1</v>
      </c>
      <c r="C2506" t="s">
        <v>80</v>
      </c>
      <c r="D2506" t="s">
        <v>110</v>
      </c>
      <c r="E2506" t="s">
        <v>132</v>
      </c>
      <c r="F2506" t="s">
        <v>7435</v>
      </c>
      <c r="G2506" t="s">
        <v>148</v>
      </c>
      <c r="H2506" t="s">
        <v>135</v>
      </c>
      <c r="I2506" t="s">
        <v>136</v>
      </c>
      <c r="J2506" t="s">
        <v>137</v>
      </c>
      <c r="K2506" t="s">
        <v>138</v>
      </c>
      <c r="L2506" t="s">
        <v>7436</v>
      </c>
      <c r="M2506" t="s">
        <v>7437</v>
      </c>
      <c r="N2506">
        <v>1.0066666660000001</v>
      </c>
      <c r="O2506">
        <v>0</v>
      </c>
      <c r="P2506">
        <v>3</v>
      </c>
      <c r="Q2506">
        <v>0</v>
      </c>
      <c r="R2506">
        <v>0</v>
      </c>
      <c r="S2506">
        <v>0</v>
      </c>
      <c r="T2506">
        <v>1</v>
      </c>
      <c r="U2506">
        <v>0</v>
      </c>
      <c r="V2506">
        <v>0</v>
      </c>
      <c r="W2506">
        <v>0</v>
      </c>
      <c r="X2506">
        <v>1.0487433954928</v>
      </c>
      <c r="Y2506">
        <v>0</v>
      </c>
      <c r="Z2506">
        <v>0</v>
      </c>
      <c r="AA2506">
        <v>0</v>
      </c>
      <c r="AB2506">
        <v>5.6627838238720009E-2</v>
      </c>
      <c r="AC2506">
        <v>0</v>
      </c>
      <c r="AD2506">
        <v>0</v>
      </c>
      <c r="AE2506">
        <v>1.10537123373152</v>
      </c>
    </row>
    <row r="2507" spans="1:31" x14ac:dyDescent="0.25">
      <c r="A2507">
        <v>2233008</v>
      </c>
      <c r="B2507">
        <v>1</v>
      </c>
      <c r="C2507" t="s">
        <v>80</v>
      </c>
      <c r="D2507" t="s">
        <v>85</v>
      </c>
      <c r="E2507" t="s">
        <v>177</v>
      </c>
      <c r="F2507" t="s">
        <v>7438</v>
      </c>
      <c r="G2507" t="s">
        <v>215</v>
      </c>
      <c r="H2507" t="s">
        <v>135</v>
      </c>
      <c r="I2507" t="s">
        <v>136</v>
      </c>
      <c r="J2507" t="s">
        <v>137</v>
      </c>
      <c r="K2507" t="s">
        <v>138</v>
      </c>
      <c r="L2507" t="s">
        <v>7439</v>
      </c>
      <c r="M2507" t="s">
        <v>7440</v>
      </c>
      <c r="N2507">
        <v>0.78305555500000001</v>
      </c>
      <c r="O2507">
        <v>0</v>
      </c>
      <c r="P2507">
        <v>57</v>
      </c>
      <c r="Q2507">
        <v>0</v>
      </c>
      <c r="R2507">
        <v>0</v>
      </c>
      <c r="S2507">
        <v>0</v>
      </c>
      <c r="T2507">
        <v>5</v>
      </c>
      <c r="U2507">
        <v>0</v>
      </c>
      <c r="V2507">
        <v>0</v>
      </c>
      <c r="W2507">
        <v>0</v>
      </c>
      <c r="X2507">
        <v>11.936939443976396</v>
      </c>
      <c r="Y2507">
        <v>0</v>
      </c>
      <c r="Z2507">
        <v>0</v>
      </c>
      <c r="AA2507">
        <v>0</v>
      </c>
      <c r="AB2507">
        <v>2.2677094996763043</v>
      </c>
      <c r="AC2507">
        <v>0</v>
      </c>
      <c r="AD2507">
        <v>0</v>
      </c>
      <c r="AE2507">
        <v>14.2046489436527</v>
      </c>
    </row>
    <row r="2508" spans="1:31" x14ac:dyDescent="0.25">
      <c r="A2508">
        <v>2232759</v>
      </c>
      <c r="B2508">
        <v>1</v>
      </c>
      <c r="C2508" t="s">
        <v>80</v>
      </c>
      <c r="D2508" t="s">
        <v>103</v>
      </c>
      <c r="E2508" t="s">
        <v>141</v>
      </c>
      <c r="F2508" t="s">
        <v>7441</v>
      </c>
      <c r="G2508" t="s">
        <v>143</v>
      </c>
      <c r="H2508" t="s">
        <v>135</v>
      </c>
      <c r="I2508" t="s">
        <v>136</v>
      </c>
      <c r="J2508" t="s">
        <v>137</v>
      </c>
      <c r="K2508" t="s">
        <v>144</v>
      </c>
      <c r="L2508" t="s">
        <v>7442</v>
      </c>
      <c r="M2508" t="s">
        <v>7443</v>
      </c>
      <c r="N2508">
        <v>2.2174452769999999</v>
      </c>
      <c r="O2508">
        <v>0</v>
      </c>
      <c r="P2508">
        <v>1614</v>
      </c>
      <c r="Q2508">
        <v>0</v>
      </c>
      <c r="R2508">
        <v>1</v>
      </c>
      <c r="S2508">
        <v>0</v>
      </c>
      <c r="T2508">
        <v>83</v>
      </c>
      <c r="U2508">
        <v>0</v>
      </c>
      <c r="V2508">
        <v>0</v>
      </c>
      <c r="W2508">
        <v>0</v>
      </c>
      <c r="X2508">
        <v>1056.9038741013758</v>
      </c>
      <c r="Y2508">
        <v>0</v>
      </c>
      <c r="Z2508">
        <v>5.739558670486667E-2</v>
      </c>
      <c r="AA2508">
        <v>0</v>
      </c>
      <c r="AB2508">
        <v>97.193060275972798</v>
      </c>
      <c r="AC2508">
        <v>0</v>
      </c>
      <c r="AD2508">
        <v>0</v>
      </c>
      <c r="AE2508">
        <v>1154.1543299640534</v>
      </c>
    </row>
    <row r="2509" spans="1:31" x14ac:dyDescent="0.25">
      <c r="A2509">
        <v>2233137</v>
      </c>
      <c r="B2509">
        <v>1</v>
      </c>
      <c r="C2509" t="s">
        <v>81</v>
      </c>
      <c r="D2509" t="s">
        <v>117</v>
      </c>
      <c r="E2509" t="s">
        <v>132</v>
      </c>
      <c r="F2509" t="s">
        <v>7444</v>
      </c>
      <c r="G2509" t="s">
        <v>148</v>
      </c>
      <c r="H2509" t="s">
        <v>135</v>
      </c>
      <c r="I2509" t="s">
        <v>136</v>
      </c>
      <c r="J2509" t="s">
        <v>137</v>
      </c>
      <c r="K2509" t="s">
        <v>138</v>
      </c>
      <c r="L2509" t="s">
        <v>7445</v>
      </c>
      <c r="M2509" t="s">
        <v>7446</v>
      </c>
      <c r="N2509">
        <v>1.2411111109999999</v>
      </c>
      <c r="O2509">
        <v>0</v>
      </c>
      <c r="P2509">
        <v>2</v>
      </c>
      <c r="Q2509">
        <v>0</v>
      </c>
      <c r="R2509">
        <v>0</v>
      </c>
      <c r="S2509">
        <v>0</v>
      </c>
      <c r="T2509">
        <v>1</v>
      </c>
      <c r="U2509">
        <v>0</v>
      </c>
      <c r="V2509">
        <v>0</v>
      </c>
      <c r="W2509">
        <v>0</v>
      </c>
      <c r="X2509">
        <v>0.26795179988440887</v>
      </c>
      <c r="Y2509">
        <v>0</v>
      </c>
      <c r="Z2509">
        <v>0</v>
      </c>
      <c r="AA2509">
        <v>0</v>
      </c>
      <c r="AB2509">
        <v>1.1526563413711112E-3</v>
      </c>
      <c r="AC2509">
        <v>0</v>
      </c>
      <c r="AD2509">
        <v>0</v>
      </c>
      <c r="AE2509">
        <v>0.26910445622578</v>
      </c>
    </row>
    <row r="2510" spans="1:31" x14ac:dyDescent="0.25">
      <c r="A2510">
        <v>2232845</v>
      </c>
      <c r="B2510">
        <v>1</v>
      </c>
      <c r="C2510" t="s">
        <v>80</v>
      </c>
      <c r="D2510" t="s">
        <v>108</v>
      </c>
      <c r="E2510" t="s">
        <v>141</v>
      </c>
      <c r="F2510" t="s">
        <v>7447</v>
      </c>
      <c r="G2510" t="s">
        <v>235</v>
      </c>
      <c r="H2510" t="s">
        <v>135</v>
      </c>
      <c r="I2510" t="s">
        <v>136</v>
      </c>
      <c r="J2510" t="s">
        <v>137</v>
      </c>
      <c r="K2510" t="s">
        <v>138</v>
      </c>
      <c r="L2510" t="s">
        <v>7448</v>
      </c>
      <c r="M2510" t="s">
        <v>7449</v>
      </c>
      <c r="N2510">
        <v>0.56305555500000004</v>
      </c>
      <c r="O2510">
        <v>0</v>
      </c>
      <c r="P2510">
        <v>17</v>
      </c>
      <c r="Q2510">
        <v>0</v>
      </c>
      <c r="R2510">
        <v>1</v>
      </c>
      <c r="S2510">
        <v>0</v>
      </c>
      <c r="T2510">
        <v>2</v>
      </c>
      <c r="U2510">
        <v>0</v>
      </c>
      <c r="V2510">
        <v>0</v>
      </c>
      <c r="W2510">
        <v>0</v>
      </c>
      <c r="X2510">
        <v>0.9485936294163001</v>
      </c>
      <c r="Y2510">
        <v>0</v>
      </c>
      <c r="Z2510">
        <v>4.9294268279371119E-2</v>
      </c>
      <c r="AA2510">
        <v>0</v>
      </c>
      <c r="AB2510">
        <v>7.9579417981000003E-2</v>
      </c>
      <c r="AC2510">
        <v>0</v>
      </c>
      <c r="AD2510">
        <v>0</v>
      </c>
      <c r="AE2510">
        <v>1.0774673156766712</v>
      </c>
    </row>
    <row r="2511" spans="1:31" x14ac:dyDescent="0.25">
      <c r="A2511">
        <v>2232702</v>
      </c>
      <c r="B2511">
        <v>1</v>
      </c>
      <c r="C2511" t="s">
        <v>80</v>
      </c>
      <c r="D2511" t="s">
        <v>104</v>
      </c>
      <c r="E2511" t="s">
        <v>182</v>
      </c>
      <c r="F2511" t="s">
        <v>7450</v>
      </c>
      <c r="G2511" t="s">
        <v>174</v>
      </c>
      <c r="H2511" t="s">
        <v>163</v>
      </c>
      <c r="I2511" t="s">
        <v>136</v>
      </c>
      <c r="J2511" t="s">
        <v>137</v>
      </c>
      <c r="K2511" t="s">
        <v>138</v>
      </c>
      <c r="L2511" t="s">
        <v>7451</v>
      </c>
      <c r="M2511" t="s">
        <v>7452</v>
      </c>
      <c r="N2511">
        <v>1.3897222220000001</v>
      </c>
      <c r="O2511">
        <v>0</v>
      </c>
      <c r="P2511">
        <v>948</v>
      </c>
      <c r="Q2511">
        <v>0</v>
      </c>
      <c r="R2511">
        <v>7</v>
      </c>
      <c r="S2511">
        <v>0</v>
      </c>
      <c r="T2511">
        <v>184</v>
      </c>
      <c r="U2511">
        <v>0</v>
      </c>
      <c r="V2511">
        <v>0</v>
      </c>
      <c r="W2511">
        <v>0</v>
      </c>
      <c r="X2511">
        <v>299.26740899640419</v>
      </c>
      <c r="Y2511">
        <v>0</v>
      </c>
      <c r="Z2511">
        <v>3.9376207875546108</v>
      </c>
      <c r="AA2511">
        <v>0</v>
      </c>
      <c r="AB2511">
        <v>114.20504906874396</v>
      </c>
      <c r="AC2511">
        <v>0</v>
      </c>
      <c r="AD2511">
        <v>0</v>
      </c>
      <c r="AE2511">
        <v>417.41007885270278</v>
      </c>
    </row>
    <row r="2512" spans="1:31" x14ac:dyDescent="0.25">
      <c r="A2512">
        <v>2233157</v>
      </c>
      <c r="B2512">
        <v>1</v>
      </c>
      <c r="C2512" t="s">
        <v>80</v>
      </c>
      <c r="D2512" t="s">
        <v>107</v>
      </c>
      <c r="E2512" t="s">
        <v>132</v>
      </c>
      <c r="F2512" t="s">
        <v>7453</v>
      </c>
      <c r="G2512" t="s">
        <v>191</v>
      </c>
      <c r="H2512" t="s">
        <v>135</v>
      </c>
      <c r="I2512" t="s">
        <v>136</v>
      </c>
      <c r="J2512" t="s">
        <v>137</v>
      </c>
      <c r="K2512" t="s">
        <v>138</v>
      </c>
      <c r="L2512" t="s">
        <v>7454</v>
      </c>
      <c r="M2512" t="s">
        <v>7455</v>
      </c>
      <c r="N2512">
        <v>0.83</v>
      </c>
      <c r="O2512">
        <v>0</v>
      </c>
      <c r="P2512">
        <v>1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7.7504931021466675E-2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7.7504931021466675E-2</v>
      </c>
    </row>
    <row r="2513" spans="1:31" x14ac:dyDescent="0.25">
      <c r="A2513">
        <v>2232802</v>
      </c>
      <c r="B2513">
        <v>1</v>
      </c>
      <c r="C2513" t="s">
        <v>80</v>
      </c>
      <c r="D2513" t="s">
        <v>96</v>
      </c>
      <c r="E2513" t="s">
        <v>273</v>
      </c>
      <c r="F2513" t="s">
        <v>7456</v>
      </c>
      <c r="G2513" t="s">
        <v>284</v>
      </c>
      <c r="H2513" t="s">
        <v>163</v>
      </c>
      <c r="I2513" t="s">
        <v>136</v>
      </c>
      <c r="J2513" t="s">
        <v>137</v>
      </c>
      <c r="K2513" t="s">
        <v>138</v>
      </c>
      <c r="L2513" t="s">
        <v>7457</v>
      </c>
      <c r="M2513" t="s">
        <v>7458</v>
      </c>
      <c r="N2513">
        <v>1.8686111110000001</v>
      </c>
      <c r="O2513">
        <v>0</v>
      </c>
      <c r="P2513">
        <v>60</v>
      </c>
      <c r="Q2513">
        <v>0</v>
      </c>
      <c r="R2513">
        <v>3</v>
      </c>
      <c r="S2513">
        <v>1</v>
      </c>
      <c r="T2513">
        <v>8</v>
      </c>
      <c r="U2513">
        <v>0</v>
      </c>
      <c r="V2513">
        <v>0</v>
      </c>
      <c r="W2513">
        <v>0</v>
      </c>
      <c r="X2513">
        <v>23.299579107800874</v>
      </c>
      <c r="Y2513">
        <v>0</v>
      </c>
      <c r="Z2513">
        <v>1.2258907294997612</v>
      </c>
      <c r="AA2513">
        <v>18.524947099387127</v>
      </c>
      <c r="AB2513">
        <v>5.6065283720015247</v>
      </c>
      <c r="AC2513">
        <v>0</v>
      </c>
      <c r="AD2513">
        <v>0</v>
      </c>
      <c r="AE2513">
        <v>48.656945308689288</v>
      </c>
    </row>
    <row r="2514" spans="1:31" x14ac:dyDescent="0.25">
      <c r="A2514">
        <v>2232779</v>
      </c>
      <c r="B2514">
        <v>1</v>
      </c>
      <c r="C2514" t="s">
        <v>80</v>
      </c>
      <c r="D2514" t="s">
        <v>82</v>
      </c>
      <c r="E2514" t="s">
        <v>132</v>
      </c>
      <c r="F2514" t="s">
        <v>7459</v>
      </c>
      <c r="G2514" t="s">
        <v>148</v>
      </c>
      <c r="H2514" t="s">
        <v>135</v>
      </c>
      <c r="I2514" t="s">
        <v>136</v>
      </c>
      <c r="J2514" t="s">
        <v>137</v>
      </c>
      <c r="K2514" t="s">
        <v>138</v>
      </c>
      <c r="L2514" t="s">
        <v>7460</v>
      </c>
      <c r="M2514" t="s">
        <v>7461</v>
      </c>
      <c r="N2514">
        <v>1.6825000000000001</v>
      </c>
      <c r="O2514">
        <v>0</v>
      </c>
      <c r="P2514">
        <v>4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2.3535144043864444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2.3535144043864444</v>
      </c>
    </row>
    <row r="2515" spans="1:31" x14ac:dyDescent="0.25">
      <c r="A2515">
        <v>2232633</v>
      </c>
      <c r="B2515">
        <v>1</v>
      </c>
      <c r="C2515" t="s">
        <v>80</v>
      </c>
      <c r="D2515" t="s">
        <v>88</v>
      </c>
      <c r="E2515" t="s">
        <v>405</v>
      </c>
      <c r="F2515" t="s">
        <v>7462</v>
      </c>
      <c r="G2515" t="s">
        <v>2307</v>
      </c>
      <c r="H2515" t="s">
        <v>163</v>
      </c>
      <c r="I2515" t="s">
        <v>136</v>
      </c>
      <c r="J2515" t="s">
        <v>137</v>
      </c>
      <c r="K2515" t="s">
        <v>138</v>
      </c>
      <c r="L2515" t="s">
        <v>7463</v>
      </c>
      <c r="M2515" t="s">
        <v>7464</v>
      </c>
      <c r="N2515">
        <v>1.0349999999999999</v>
      </c>
      <c r="O2515">
        <v>0</v>
      </c>
      <c r="P2515">
        <v>1145</v>
      </c>
      <c r="Q2515">
        <v>0</v>
      </c>
      <c r="R2515">
        <v>0</v>
      </c>
      <c r="S2515">
        <v>2</v>
      </c>
      <c r="T2515">
        <v>254</v>
      </c>
      <c r="U2515">
        <v>0</v>
      </c>
      <c r="V2515">
        <v>2</v>
      </c>
      <c r="W2515">
        <v>0</v>
      </c>
      <c r="X2515">
        <v>278.56322625114615</v>
      </c>
      <c r="Y2515">
        <v>0</v>
      </c>
      <c r="Z2515">
        <v>0</v>
      </c>
      <c r="AA2515">
        <v>2.0095985091069997</v>
      </c>
      <c r="AB2515">
        <v>126.39849157391939</v>
      </c>
      <c r="AC2515">
        <v>0</v>
      </c>
      <c r="AD2515">
        <v>46.351828849638707</v>
      </c>
      <c r="AE2515">
        <v>453.32314518381122</v>
      </c>
    </row>
    <row r="2516" spans="1:31" x14ac:dyDescent="0.25">
      <c r="A2516">
        <v>2233011</v>
      </c>
      <c r="B2516">
        <v>1</v>
      </c>
      <c r="C2516" t="s">
        <v>80</v>
      </c>
      <c r="D2516" t="s">
        <v>94</v>
      </c>
      <c r="E2516" t="s">
        <v>132</v>
      </c>
      <c r="F2516" t="s">
        <v>7465</v>
      </c>
      <c r="G2516" t="s">
        <v>148</v>
      </c>
      <c r="H2516" t="s">
        <v>135</v>
      </c>
      <c r="I2516" t="s">
        <v>136</v>
      </c>
      <c r="J2516" t="s">
        <v>137</v>
      </c>
      <c r="K2516" t="s">
        <v>138</v>
      </c>
      <c r="L2516" t="s">
        <v>7466</v>
      </c>
      <c r="M2516" t="s">
        <v>7467</v>
      </c>
      <c r="N2516">
        <v>3.7205555549999998</v>
      </c>
      <c r="O2516">
        <v>0</v>
      </c>
      <c r="P2516">
        <v>0</v>
      </c>
      <c r="Q2516">
        <v>0</v>
      </c>
      <c r="R2516">
        <v>1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1.2356966569733803</v>
      </c>
      <c r="AA2516">
        <v>0</v>
      </c>
      <c r="AB2516">
        <v>0</v>
      </c>
      <c r="AC2516">
        <v>0</v>
      </c>
      <c r="AD2516">
        <v>0</v>
      </c>
      <c r="AE2516">
        <v>1.2356966569733803</v>
      </c>
    </row>
    <row r="2517" spans="1:31" x14ac:dyDescent="0.25">
      <c r="A2517">
        <v>2232616</v>
      </c>
      <c r="B2517">
        <v>1</v>
      </c>
      <c r="C2517" t="s">
        <v>80</v>
      </c>
      <c r="D2517" t="s">
        <v>107</v>
      </c>
      <c r="E2517" t="s">
        <v>177</v>
      </c>
      <c r="F2517" t="s">
        <v>2270</v>
      </c>
      <c r="G2517" t="s">
        <v>235</v>
      </c>
      <c r="H2517" t="s">
        <v>135</v>
      </c>
      <c r="I2517" t="s">
        <v>136</v>
      </c>
      <c r="J2517" t="s">
        <v>137</v>
      </c>
      <c r="K2517" t="s">
        <v>138</v>
      </c>
      <c r="L2517" t="s">
        <v>7468</v>
      </c>
      <c r="M2517" t="s">
        <v>7469</v>
      </c>
      <c r="N2517">
        <v>1.5075000000000001</v>
      </c>
      <c r="O2517">
        <v>0</v>
      </c>
      <c r="P2517">
        <v>43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19.720738111591093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19.720738111591093</v>
      </c>
    </row>
    <row r="2518" spans="1:31" x14ac:dyDescent="0.25">
      <c r="A2518">
        <v>2232925</v>
      </c>
      <c r="B2518">
        <v>1</v>
      </c>
      <c r="C2518" t="s">
        <v>80</v>
      </c>
      <c r="D2518" t="s">
        <v>107</v>
      </c>
      <c r="E2518" t="s">
        <v>194</v>
      </c>
      <c r="F2518" t="s">
        <v>2349</v>
      </c>
      <c r="G2518" t="s">
        <v>179</v>
      </c>
      <c r="H2518" t="s">
        <v>135</v>
      </c>
      <c r="I2518" t="s">
        <v>136</v>
      </c>
      <c r="J2518" t="s">
        <v>137</v>
      </c>
      <c r="K2518" t="s">
        <v>138</v>
      </c>
      <c r="L2518" t="s">
        <v>7470</v>
      </c>
      <c r="M2518" t="s">
        <v>7471</v>
      </c>
      <c r="N2518">
        <v>1.0011111109999999</v>
      </c>
      <c r="O2518">
        <v>0</v>
      </c>
      <c r="P2518">
        <v>224</v>
      </c>
      <c r="Q2518">
        <v>0</v>
      </c>
      <c r="R2518">
        <v>0</v>
      </c>
      <c r="S2518">
        <v>0</v>
      </c>
      <c r="T2518">
        <v>3</v>
      </c>
      <c r="U2518">
        <v>0</v>
      </c>
      <c r="V2518">
        <v>0</v>
      </c>
      <c r="W2518">
        <v>0</v>
      </c>
      <c r="X2518">
        <v>53.062457453108102</v>
      </c>
      <c r="Y2518">
        <v>0</v>
      </c>
      <c r="Z2518">
        <v>0</v>
      </c>
      <c r="AA2518">
        <v>0</v>
      </c>
      <c r="AB2518">
        <v>2.4417211479917467</v>
      </c>
      <c r="AC2518">
        <v>0</v>
      </c>
      <c r="AD2518">
        <v>0</v>
      </c>
      <c r="AE2518">
        <v>55.504178601099852</v>
      </c>
    </row>
    <row r="2519" spans="1:31" x14ac:dyDescent="0.25">
      <c r="A2519">
        <v>2233071</v>
      </c>
      <c r="B2519">
        <v>1</v>
      </c>
      <c r="C2519" t="s">
        <v>80</v>
      </c>
      <c r="D2519" t="s">
        <v>104</v>
      </c>
      <c r="E2519" t="s">
        <v>161</v>
      </c>
      <c r="F2519" t="s">
        <v>7472</v>
      </c>
      <c r="G2519" t="s">
        <v>174</v>
      </c>
      <c r="H2519" t="s">
        <v>163</v>
      </c>
      <c r="I2519" t="s">
        <v>136</v>
      </c>
      <c r="J2519" t="s">
        <v>137</v>
      </c>
      <c r="K2519" t="s">
        <v>138</v>
      </c>
      <c r="L2519" t="s">
        <v>7473</v>
      </c>
      <c r="M2519" t="s">
        <v>7474</v>
      </c>
      <c r="N2519">
        <v>0.79444444400000003</v>
      </c>
      <c r="O2519">
        <v>0</v>
      </c>
      <c r="P2519">
        <v>349</v>
      </c>
      <c r="Q2519">
        <v>1</v>
      </c>
      <c r="R2519">
        <v>1</v>
      </c>
      <c r="S2519">
        <v>8</v>
      </c>
      <c r="T2519">
        <v>32</v>
      </c>
      <c r="U2519">
        <v>2</v>
      </c>
      <c r="V2519">
        <v>0</v>
      </c>
      <c r="W2519">
        <v>0</v>
      </c>
      <c r="X2519">
        <v>71.74004187804131</v>
      </c>
      <c r="Y2519">
        <v>12.95996293660737</v>
      </c>
      <c r="Z2519">
        <v>7.3634758252222234E-5</v>
      </c>
      <c r="AA2519">
        <v>69.690525810420979</v>
      </c>
      <c r="AB2519">
        <v>5.0266330907624006</v>
      </c>
      <c r="AC2519">
        <v>61.128888890512542</v>
      </c>
      <c r="AD2519">
        <v>0</v>
      </c>
      <c r="AE2519">
        <v>220.54612624110285</v>
      </c>
    </row>
    <row r="2520" spans="1:31" x14ac:dyDescent="0.25">
      <c r="A2520">
        <v>2233117</v>
      </c>
      <c r="B2520">
        <v>1</v>
      </c>
      <c r="C2520" t="s">
        <v>81</v>
      </c>
      <c r="D2520" t="s">
        <v>118</v>
      </c>
      <c r="E2520" t="s">
        <v>182</v>
      </c>
      <c r="F2520" t="s">
        <v>7475</v>
      </c>
      <c r="G2520" t="s">
        <v>152</v>
      </c>
      <c r="H2520" t="s">
        <v>163</v>
      </c>
      <c r="I2520" t="s">
        <v>136</v>
      </c>
      <c r="J2520" t="s">
        <v>3</v>
      </c>
      <c r="K2520" t="s">
        <v>138</v>
      </c>
      <c r="L2520" t="s">
        <v>7476</v>
      </c>
      <c r="M2520" t="s">
        <v>7477</v>
      </c>
      <c r="N2520">
        <v>3.872777777</v>
      </c>
      <c r="O2520">
        <v>0</v>
      </c>
      <c r="P2520">
        <v>48</v>
      </c>
      <c r="Q2520">
        <v>0</v>
      </c>
      <c r="R2520">
        <v>9</v>
      </c>
      <c r="S2520">
        <v>0</v>
      </c>
      <c r="T2520">
        <v>6</v>
      </c>
      <c r="U2520">
        <v>0</v>
      </c>
      <c r="V2520">
        <v>1</v>
      </c>
      <c r="W2520">
        <v>0</v>
      </c>
      <c r="X2520">
        <v>40.026485429555308</v>
      </c>
      <c r="Y2520">
        <v>0</v>
      </c>
      <c r="Z2520">
        <v>7.4522760344107031</v>
      </c>
      <c r="AA2520">
        <v>0</v>
      </c>
      <c r="AB2520">
        <v>7.5325763425228418</v>
      </c>
      <c r="AC2520">
        <v>0</v>
      </c>
      <c r="AD2520">
        <v>19.899849708195958</v>
      </c>
      <c r="AE2520">
        <v>74.911187514684812</v>
      </c>
    </row>
    <row r="2521" spans="1:31" x14ac:dyDescent="0.25">
      <c r="A2521">
        <v>2232719</v>
      </c>
      <c r="B2521">
        <v>1</v>
      </c>
      <c r="C2521" t="s">
        <v>80</v>
      </c>
      <c r="D2521" t="s">
        <v>93</v>
      </c>
      <c r="E2521" t="s">
        <v>141</v>
      </c>
      <c r="F2521" t="s">
        <v>7478</v>
      </c>
      <c r="G2521" t="s">
        <v>143</v>
      </c>
      <c r="H2521" t="s">
        <v>135</v>
      </c>
      <c r="I2521" t="s">
        <v>136</v>
      </c>
      <c r="J2521" t="s">
        <v>137</v>
      </c>
      <c r="K2521" t="s">
        <v>144</v>
      </c>
      <c r="L2521" t="s">
        <v>7479</v>
      </c>
      <c r="M2521" t="s">
        <v>7480</v>
      </c>
      <c r="N2521">
        <v>3.6841666659999999</v>
      </c>
      <c r="O2521">
        <v>0</v>
      </c>
      <c r="P2521">
        <v>517</v>
      </c>
      <c r="Q2521">
        <v>0</v>
      </c>
      <c r="R2521">
        <v>0</v>
      </c>
      <c r="S2521">
        <v>0</v>
      </c>
      <c r="T2521">
        <v>34</v>
      </c>
      <c r="U2521">
        <v>0</v>
      </c>
      <c r="V2521">
        <v>0</v>
      </c>
      <c r="W2521">
        <v>0</v>
      </c>
      <c r="X2521">
        <v>510.57074509571299</v>
      </c>
      <c r="Y2521">
        <v>0</v>
      </c>
      <c r="Z2521">
        <v>0</v>
      </c>
      <c r="AA2521">
        <v>0</v>
      </c>
      <c r="AB2521">
        <v>99.341068278574454</v>
      </c>
      <c r="AC2521">
        <v>0</v>
      </c>
      <c r="AD2521">
        <v>0</v>
      </c>
      <c r="AE2521">
        <v>609.91181337428748</v>
      </c>
    </row>
    <row r="2522" spans="1:31" x14ac:dyDescent="0.25">
      <c r="A2522">
        <v>2232911</v>
      </c>
      <c r="B2522">
        <v>1</v>
      </c>
      <c r="C2522" t="s">
        <v>80</v>
      </c>
      <c r="D2522" t="s">
        <v>100</v>
      </c>
      <c r="E2522" t="s">
        <v>132</v>
      </c>
      <c r="F2522" t="s">
        <v>7481</v>
      </c>
      <c r="G2522" t="s">
        <v>148</v>
      </c>
      <c r="H2522" t="s">
        <v>135</v>
      </c>
      <c r="I2522" t="s">
        <v>136</v>
      </c>
      <c r="J2522" t="s">
        <v>137</v>
      </c>
      <c r="K2522" t="s">
        <v>138</v>
      </c>
      <c r="L2522" t="s">
        <v>7482</v>
      </c>
      <c r="M2522" t="s">
        <v>7483</v>
      </c>
      <c r="N2522">
        <v>3.2013888879999999</v>
      </c>
      <c r="O2522">
        <v>0</v>
      </c>
      <c r="P2522">
        <v>1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0.43389863609536106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0.43389863609536106</v>
      </c>
    </row>
    <row r="2523" spans="1:31" x14ac:dyDescent="0.25">
      <c r="A2523">
        <v>2233077</v>
      </c>
      <c r="B2523">
        <v>1</v>
      </c>
      <c r="C2523" t="s">
        <v>80</v>
      </c>
      <c r="D2523" t="s">
        <v>104</v>
      </c>
      <c r="E2523" t="s">
        <v>132</v>
      </c>
      <c r="F2523" t="s">
        <v>7484</v>
      </c>
      <c r="G2523" t="s">
        <v>134</v>
      </c>
      <c r="H2523" t="s">
        <v>135</v>
      </c>
      <c r="I2523" t="s">
        <v>136</v>
      </c>
      <c r="J2523" t="s">
        <v>137</v>
      </c>
      <c r="K2523" t="s">
        <v>138</v>
      </c>
      <c r="L2523" t="s">
        <v>7485</v>
      </c>
      <c r="M2523" t="s">
        <v>7486</v>
      </c>
      <c r="N2523">
        <v>1.5663888880000001</v>
      </c>
      <c r="O2523">
        <v>0</v>
      </c>
      <c r="P2523">
        <v>2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1.1475307298216999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1.1475307298216999</v>
      </c>
    </row>
    <row r="2524" spans="1:31" x14ac:dyDescent="0.25">
      <c r="A2524">
        <v>2232862</v>
      </c>
      <c r="B2524">
        <v>1</v>
      </c>
      <c r="C2524" t="s">
        <v>80</v>
      </c>
      <c r="D2524" t="s">
        <v>96</v>
      </c>
      <c r="E2524" t="s">
        <v>132</v>
      </c>
      <c r="F2524" t="s">
        <v>7487</v>
      </c>
      <c r="G2524" t="s">
        <v>134</v>
      </c>
      <c r="H2524" t="s">
        <v>135</v>
      </c>
      <c r="I2524" t="s">
        <v>136</v>
      </c>
      <c r="J2524" t="s">
        <v>137</v>
      </c>
      <c r="K2524" t="s">
        <v>138</v>
      </c>
      <c r="L2524" t="s">
        <v>7488</v>
      </c>
      <c r="M2524" t="s">
        <v>7489</v>
      </c>
      <c r="N2524">
        <v>0.65611111099999997</v>
      </c>
      <c r="O2524">
        <v>0</v>
      </c>
      <c r="P2524">
        <v>1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0.11290219302768001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0.11290219302768001</v>
      </c>
    </row>
    <row r="2525" spans="1:31" x14ac:dyDescent="0.25">
      <c r="A2525">
        <v>2232885</v>
      </c>
      <c r="B2525">
        <v>1</v>
      </c>
      <c r="C2525" t="s">
        <v>80</v>
      </c>
      <c r="D2525" t="s">
        <v>86</v>
      </c>
      <c r="E2525" t="s">
        <v>132</v>
      </c>
      <c r="F2525" t="s">
        <v>7490</v>
      </c>
      <c r="G2525" t="s">
        <v>148</v>
      </c>
      <c r="H2525" t="s">
        <v>135</v>
      </c>
      <c r="I2525" t="s">
        <v>136</v>
      </c>
      <c r="J2525" t="s">
        <v>137</v>
      </c>
      <c r="K2525" t="s">
        <v>138</v>
      </c>
      <c r="L2525" t="s">
        <v>7491</v>
      </c>
      <c r="M2525" t="s">
        <v>7492</v>
      </c>
      <c r="N2525">
        <v>3.3927777770000001</v>
      </c>
      <c r="O2525">
        <v>0</v>
      </c>
      <c r="P2525">
        <v>1</v>
      </c>
      <c r="Q2525">
        <v>0</v>
      </c>
      <c r="R2525">
        <v>1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0.22283550131076116</v>
      </c>
      <c r="Y2525">
        <v>0</v>
      </c>
      <c r="Z2525">
        <v>7.5614558165999996E-4</v>
      </c>
      <c r="AA2525">
        <v>0</v>
      </c>
      <c r="AB2525">
        <v>0</v>
      </c>
      <c r="AC2525">
        <v>0</v>
      </c>
      <c r="AD2525">
        <v>0</v>
      </c>
      <c r="AE2525">
        <v>0.22359164689242117</v>
      </c>
    </row>
    <row r="2526" spans="1:31" x14ac:dyDescent="0.25">
      <c r="A2526">
        <v>2233091</v>
      </c>
      <c r="B2526">
        <v>1</v>
      </c>
      <c r="C2526" t="s">
        <v>80</v>
      </c>
      <c r="D2526" t="s">
        <v>82</v>
      </c>
      <c r="E2526" t="s">
        <v>132</v>
      </c>
      <c r="F2526" t="s">
        <v>7493</v>
      </c>
      <c r="G2526" t="s">
        <v>170</v>
      </c>
      <c r="H2526" t="s">
        <v>135</v>
      </c>
      <c r="I2526" t="s">
        <v>136</v>
      </c>
      <c r="J2526" t="s">
        <v>137</v>
      </c>
      <c r="K2526" t="s">
        <v>138</v>
      </c>
      <c r="L2526" t="s">
        <v>7494</v>
      </c>
      <c r="M2526" t="s">
        <v>7495</v>
      </c>
      <c r="N2526">
        <v>7.9855555550000004</v>
      </c>
      <c r="O2526">
        <v>0</v>
      </c>
      <c r="P2526">
        <v>7</v>
      </c>
      <c r="Q2526">
        <v>0</v>
      </c>
      <c r="R2526">
        <v>0</v>
      </c>
      <c r="S2526">
        <v>0</v>
      </c>
      <c r="T2526">
        <v>1</v>
      </c>
      <c r="U2526">
        <v>0</v>
      </c>
      <c r="V2526">
        <v>0</v>
      </c>
      <c r="W2526">
        <v>0</v>
      </c>
      <c r="X2526">
        <v>25.594898510743441</v>
      </c>
      <c r="Y2526">
        <v>0</v>
      </c>
      <c r="Z2526">
        <v>0</v>
      </c>
      <c r="AA2526">
        <v>0</v>
      </c>
      <c r="AB2526">
        <v>3.6916073570547114</v>
      </c>
      <c r="AC2526">
        <v>0</v>
      </c>
      <c r="AD2526">
        <v>0</v>
      </c>
      <c r="AE2526">
        <v>29.286505867798152</v>
      </c>
    </row>
    <row r="2527" spans="1:31" x14ac:dyDescent="0.25">
      <c r="A2527">
        <v>2232842</v>
      </c>
      <c r="B2527">
        <v>1</v>
      </c>
      <c r="C2527" t="s">
        <v>81</v>
      </c>
      <c r="D2527" t="s">
        <v>118</v>
      </c>
      <c r="E2527" t="s">
        <v>161</v>
      </c>
      <c r="F2527" t="s">
        <v>7496</v>
      </c>
      <c r="G2527" t="s">
        <v>1303</v>
      </c>
      <c r="H2527" t="s">
        <v>163</v>
      </c>
      <c r="I2527" t="s">
        <v>136</v>
      </c>
      <c r="J2527" t="s">
        <v>137</v>
      </c>
      <c r="K2527" t="s">
        <v>138</v>
      </c>
      <c r="L2527" t="s">
        <v>7497</v>
      </c>
      <c r="M2527" t="s">
        <v>7498</v>
      </c>
      <c r="N2527">
        <v>2.4872222220000002</v>
      </c>
      <c r="O2527">
        <v>1</v>
      </c>
      <c r="P2527">
        <v>170</v>
      </c>
      <c r="Q2527">
        <v>23</v>
      </c>
      <c r="R2527">
        <v>20</v>
      </c>
      <c r="S2527">
        <v>6</v>
      </c>
      <c r="T2527">
        <v>22</v>
      </c>
      <c r="U2527">
        <v>1</v>
      </c>
      <c r="V2527">
        <v>0</v>
      </c>
      <c r="W2527">
        <v>0.11699818214070001</v>
      </c>
      <c r="X2527">
        <v>69.689268118399383</v>
      </c>
      <c r="Y2527">
        <v>11.024379995856263</v>
      </c>
      <c r="Z2527">
        <v>5.0384764061034515</v>
      </c>
      <c r="AA2527">
        <v>38.808184912380575</v>
      </c>
      <c r="AB2527">
        <v>31.793107063426937</v>
      </c>
      <c r="AC2527">
        <v>99.104292325620008</v>
      </c>
      <c r="AD2527">
        <v>0</v>
      </c>
      <c r="AE2527">
        <v>255.57470700392733</v>
      </c>
    </row>
    <row r="2528" spans="1:31" x14ac:dyDescent="0.25">
      <c r="A2528">
        <v>2232948</v>
      </c>
      <c r="B2528">
        <v>1</v>
      </c>
      <c r="C2528" t="s">
        <v>80</v>
      </c>
      <c r="D2528" t="s">
        <v>88</v>
      </c>
      <c r="E2528" t="s">
        <v>132</v>
      </c>
      <c r="F2528" t="s">
        <v>7499</v>
      </c>
      <c r="G2528" t="s">
        <v>170</v>
      </c>
      <c r="H2528" t="s">
        <v>135</v>
      </c>
      <c r="I2528" t="s">
        <v>136</v>
      </c>
      <c r="J2528" t="s">
        <v>137</v>
      </c>
      <c r="K2528" t="s">
        <v>138</v>
      </c>
      <c r="L2528" t="s">
        <v>7500</v>
      </c>
      <c r="M2528" t="s">
        <v>7501</v>
      </c>
      <c r="N2528">
        <v>7.4850000000000003</v>
      </c>
      <c r="O2528">
        <v>0</v>
      </c>
      <c r="P2528">
        <v>0</v>
      </c>
      <c r="Q2528">
        <v>0</v>
      </c>
      <c r="R2528">
        <v>0</v>
      </c>
      <c r="S2528">
        <v>0</v>
      </c>
      <c r="T2528">
        <v>1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</row>
    <row r="2529" spans="1:31" x14ac:dyDescent="0.25">
      <c r="A2529">
        <v>2232848</v>
      </c>
      <c r="B2529">
        <v>1</v>
      </c>
      <c r="C2529" t="s">
        <v>80</v>
      </c>
      <c r="D2529" t="s">
        <v>108</v>
      </c>
      <c r="E2529" t="s">
        <v>182</v>
      </c>
      <c r="F2529" t="s">
        <v>7502</v>
      </c>
      <c r="G2529" t="s">
        <v>1614</v>
      </c>
      <c r="H2529" t="s">
        <v>163</v>
      </c>
      <c r="I2529" t="s">
        <v>136</v>
      </c>
      <c r="J2529" t="s">
        <v>137</v>
      </c>
      <c r="K2529" t="s">
        <v>138</v>
      </c>
      <c r="L2529" t="s">
        <v>7503</v>
      </c>
      <c r="M2529" t="s">
        <v>7504</v>
      </c>
      <c r="N2529">
        <v>4.0391666659999999</v>
      </c>
      <c r="O2529">
        <v>0</v>
      </c>
      <c r="P2529">
        <v>70</v>
      </c>
      <c r="Q2529">
        <v>0</v>
      </c>
      <c r="R2529">
        <v>11</v>
      </c>
      <c r="S2529">
        <v>0</v>
      </c>
      <c r="T2529">
        <v>4</v>
      </c>
      <c r="U2529">
        <v>0</v>
      </c>
      <c r="V2529">
        <v>0</v>
      </c>
      <c r="W2529">
        <v>0</v>
      </c>
      <c r="X2529">
        <v>33.079813859138298</v>
      </c>
      <c r="Y2529">
        <v>0</v>
      </c>
      <c r="Z2529">
        <v>2.8185655126803533</v>
      </c>
      <c r="AA2529">
        <v>0</v>
      </c>
      <c r="AB2529">
        <v>1.3642722116364601</v>
      </c>
      <c r="AC2529">
        <v>0</v>
      </c>
      <c r="AD2529">
        <v>0</v>
      </c>
      <c r="AE2529">
        <v>37.26265158345511</v>
      </c>
    </row>
    <row r="2530" spans="1:31" x14ac:dyDescent="0.25">
      <c r="A2530">
        <v>2233083</v>
      </c>
      <c r="B2530">
        <v>1</v>
      </c>
      <c r="C2530" t="s">
        <v>80</v>
      </c>
      <c r="D2530" t="s">
        <v>99</v>
      </c>
      <c r="E2530" t="s">
        <v>194</v>
      </c>
      <c r="F2530" t="s">
        <v>7505</v>
      </c>
      <c r="G2530" t="s">
        <v>1031</v>
      </c>
      <c r="H2530" t="s">
        <v>135</v>
      </c>
      <c r="I2530" t="s">
        <v>136</v>
      </c>
      <c r="J2530" t="s">
        <v>137</v>
      </c>
      <c r="K2530" t="s">
        <v>138</v>
      </c>
      <c r="L2530" t="s">
        <v>7506</v>
      </c>
      <c r="M2530" t="s">
        <v>7507</v>
      </c>
      <c r="N2530">
        <v>2.0125000000000002</v>
      </c>
      <c r="O2530">
        <v>0</v>
      </c>
      <c r="P2530">
        <v>86</v>
      </c>
      <c r="Q2530">
        <v>0</v>
      </c>
      <c r="R2530">
        <v>0</v>
      </c>
      <c r="S2530">
        <v>0</v>
      </c>
      <c r="T2530">
        <v>1</v>
      </c>
      <c r="U2530">
        <v>0</v>
      </c>
      <c r="V2530">
        <v>0</v>
      </c>
      <c r="W2530">
        <v>0</v>
      </c>
      <c r="X2530">
        <v>75.444022632453766</v>
      </c>
      <c r="Y2530">
        <v>0</v>
      </c>
      <c r="Z2530">
        <v>0</v>
      </c>
      <c r="AA2530">
        <v>0</v>
      </c>
      <c r="AB2530">
        <v>1.4199129329529434</v>
      </c>
      <c r="AC2530">
        <v>0</v>
      </c>
      <c r="AD2530">
        <v>0</v>
      </c>
      <c r="AE2530">
        <v>76.863935565406706</v>
      </c>
    </row>
    <row r="2531" spans="1:31" x14ac:dyDescent="0.25">
      <c r="A2531">
        <v>2233166</v>
      </c>
      <c r="B2531">
        <v>1</v>
      </c>
      <c r="C2531" t="s">
        <v>81</v>
      </c>
      <c r="D2531" t="s">
        <v>112</v>
      </c>
      <c r="E2531" t="s">
        <v>273</v>
      </c>
      <c r="F2531" t="s">
        <v>2328</v>
      </c>
      <c r="G2531" t="s">
        <v>174</v>
      </c>
      <c r="H2531" t="s">
        <v>163</v>
      </c>
      <c r="I2531" t="s">
        <v>136</v>
      </c>
      <c r="J2531" t="s">
        <v>137</v>
      </c>
      <c r="K2531" t="s">
        <v>138</v>
      </c>
      <c r="L2531" t="s">
        <v>7508</v>
      </c>
      <c r="M2531" t="s">
        <v>7509</v>
      </c>
      <c r="N2531">
        <v>0.13388888800000001</v>
      </c>
      <c r="O2531">
        <v>0</v>
      </c>
      <c r="P2531">
        <v>1283</v>
      </c>
      <c r="Q2531">
        <v>5</v>
      </c>
      <c r="R2531">
        <v>39</v>
      </c>
      <c r="S2531">
        <v>8</v>
      </c>
      <c r="T2531">
        <v>69</v>
      </c>
      <c r="U2531">
        <v>1</v>
      </c>
      <c r="V2531">
        <v>1</v>
      </c>
      <c r="W2531">
        <v>0</v>
      </c>
      <c r="X2531">
        <v>11.89067434799537</v>
      </c>
      <c r="Y2531">
        <v>3.4510537250000008</v>
      </c>
      <c r="Z2531">
        <v>0.45671661795760216</v>
      </c>
      <c r="AA2531">
        <v>2.8070780162442204</v>
      </c>
      <c r="AB2531">
        <v>2.1640776543436275</v>
      </c>
      <c r="AC2531">
        <v>1.3602890265673335E-2</v>
      </c>
      <c r="AD2531">
        <v>7.7253005436444437E-4</v>
      </c>
      <c r="AE2531">
        <v>20.78397578186086</v>
      </c>
    </row>
    <row r="2532" spans="1:31" x14ac:dyDescent="0.25">
      <c r="A2532">
        <v>2232828</v>
      </c>
      <c r="B2532">
        <v>1</v>
      </c>
      <c r="C2532" t="s">
        <v>80</v>
      </c>
      <c r="D2532" t="s">
        <v>96</v>
      </c>
      <c r="E2532" t="s">
        <v>132</v>
      </c>
      <c r="F2532" t="s">
        <v>7510</v>
      </c>
      <c r="G2532" t="s">
        <v>148</v>
      </c>
      <c r="H2532" t="s">
        <v>135</v>
      </c>
      <c r="I2532" t="s">
        <v>136</v>
      </c>
      <c r="J2532" t="s">
        <v>137</v>
      </c>
      <c r="K2532" t="s">
        <v>138</v>
      </c>
      <c r="L2532" t="s">
        <v>7511</v>
      </c>
      <c r="M2532" t="s">
        <v>7512</v>
      </c>
      <c r="N2532">
        <v>3.0619444439999999</v>
      </c>
      <c r="O2532">
        <v>0</v>
      </c>
      <c r="P2532">
        <v>1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0.23900086321748004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0.23900086321748004</v>
      </c>
    </row>
    <row r="2533" spans="1:31" x14ac:dyDescent="0.25">
      <c r="A2533">
        <v>2233120</v>
      </c>
      <c r="B2533">
        <v>1</v>
      </c>
      <c r="C2533" t="s">
        <v>81</v>
      </c>
      <c r="D2533" t="s">
        <v>122</v>
      </c>
      <c r="E2533" t="s">
        <v>182</v>
      </c>
      <c r="F2533" t="s">
        <v>7513</v>
      </c>
      <c r="G2533" t="s">
        <v>319</v>
      </c>
      <c r="H2533" t="s">
        <v>163</v>
      </c>
      <c r="I2533" t="s">
        <v>136</v>
      </c>
      <c r="J2533" t="s">
        <v>137</v>
      </c>
      <c r="K2533" t="s">
        <v>138</v>
      </c>
      <c r="L2533" t="s">
        <v>7514</v>
      </c>
      <c r="M2533" t="s">
        <v>7515</v>
      </c>
      <c r="N2533">
        <v>3.042777777</v>
      </c>
      <c r="O2533">
        <v>0</v>
      </c>
      <c r="P2533">
        <v>171</v>
      </c>
      <c r="Q2533">
        <v>0</v>
      </c>
      <c r="R2533">
        <v>1</v>
      </c>
      <c r="S2533">
        <v>0</v>
      </c>
      <c r="T2533">
        <v>13</v>
      </c>
      <c r="U2533">
        <v>0</v>
      </c>
      <c r="V2533">
        <v>0</v>
      </c>
      <c r="W2533">
        <v>0</v>
      </c>
      <c r="X2533">
        <v>89.210277307322954</v>
      </c>
      <c r="Y2533">
        <v>0</v>
      </c>
      <c r="Z2533">
        <v>0</v>
      </c>
      <c r="AA2533">
        <v>0</v>
      </c>
      <c r="AB2533">
        <v>22.717404537515417</v>
      </c>
      <c r="AC2533">
        <v>0</v>
      </c>
      <c r="AD2533">
        <v>0</v>
      </c>
      <c r="AE2533">
        <v>111.92768184483838</v>
      </c>
    </row>
    <row r="2534" spans="1:31" x14ac:dyDescent="0.25">
      <c r="A2534">
        <v>2232874</v>
      </c>
      <c r="B2534">
        <v>1</v>
      </c>
      <c r="C2534" t="s">
        <v>81</v>
      </c>
      <c r="D2534" t="s">
        <v>113</v>
      </c>
      <c r="E2534" t="s">
        <v>194</v>
      </c>
      <c r="F2534" t="s">
        <v>5139</v>
      </c>
      <c r="G2534" t="s">
        <v>179</v>
      </c>
      <c r="H2534" t="s">
        <v>135</v>
      </c>
      <c r="I2534" t="s">
        <v>136</v>
      </c>
      <c r="J2534" t="s">
        <v>137</v>
      </c>
      <c r="K2534" t="s">
        <v>138</v>
      </c>
      <c r="L2534" t="s">
        <v>7516</v>
      </c>
      <c r="M2534" t="s">
        <v>7517</v>
      </c>
      <c r="N2534">
        <v>2.431944444</v>
      </c>
      <c r="O2534">
        <v>0</v>
      </c>
      <c r="P2534">
        <v>175</v>
      </c>
      <c r="Q2534">
        <v>0</v>
      </c>
      <c r="R2534">
        <v>0</v>
      </c>
      <c r="S2534">
        <v>0</v>
      </c>
      <c r="T2534">
        <v>8</v>
      </c>
      <c r="U2534">
        <v>0</v>
      </c>
      <c r="V2534">
        <v>0</v>
      </c>
      <c r="W2534">
        <v>0</v>
      </c>
      <c r="X2534">
        <v>88.951016851878549</v>
      </c>
      <c r="Y2534">
        <v>0</v>
      </c>
      <c r="Z2534">
        <v>0</v>
      </c>
      <c r="AA2534">
        <v>0</v>
      </c>
      <c r="AB2534">
        <v>7.837407713239358</v>
      </c>
      <c r="AC2534">
        <v>0</v>
      </c>
      <c r="AD2534">
        <v>0</v>
      </c>
      <c r="AE2534">
        <v>96.788424565117907</v>
      </c>
    </row>
    <row r="2535" spans="1:31" x14ac:dyDescent="0.25">
      <c r="A2535">
        <v>2233020</v>
      </c>
      <c r="B2535">
        <v>1</v>
      </c>
      <c r="C2535" t="s">
        <v>80</v>
      </c>
      <c r="D2535" t="s">
        <v>96</v>
      </c>
      <c r="E2535" t="s">
        <v>182</v>
      </c>
      <c r="F2535" t="s">
        <v>7518</v>
      </c>
      <c r="G2535" t="s">
        <v>319</v>
      </c>
      <c r="H2535" t="s">
        <v>163</v>
      </c>
      <c r="I2535" t="s">
        <v>136</v>
      </c>
      <c r="J2535" t="s">
        <v>137</v>
      </c>
      <c r="K2535" t="s">
        <v>138</v>
      </c>
      <c r="L2535" t="s">
        <v>7519</v>
      </c>
      <c r="M2535" t="s">
        <v>7520</v>
      </c>
      <c r="N2535">
        <v>3.0441666660000002</v>
      </c>
      <c r="O2535">
        <v>0</v>
      </c>
      <c r="P2535">
        <v>0</v>
      </c>
      <c r="Q2535">
        <v>0</v>
      </c>
      <c r="R2535">
        <v>0</v>
      </c>
      <c r="S2535">
        <v>1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2.4795042896769601</v>
      </c>
      <c r="AB2535">
        <v>0</v>
      </c>
      <c r="AC2535">
        <v>0</v>
      </c>
      <c r="AD2535">
        <v>0</v>
      </c>
      <c r="AE2535">
        <v>2.4795042896769601</v>
      </c>
    </row>
    <row r="2536" spans="1:31" x14ac:dyDescent="0.25">
      <c r="A2536">
        <v>2232814</v>
      </c>
      <c r="B2536">
        <v>1</v>
      </c>
      <c r="C2536" t="s">
        <v>81</v>
      </c>
      <c r="D2536" t="s">
        <v>128</v>
      </c>
      <c r="E2536" t="s">
        <v>194</v>
      </c>
      <c r="F2536" t="s">
        <v>7521</v>
      </c>
      <c r="G2536" t="s">
        <v>179</v>
      </c>
      <c r="H2536" t="s">
        <v>135</v>
      </c>
      <c r="I2536" t="s">
        <v>136</v>
      </c>
      <c r="J2536" t="s">
        <v>137</v>
      </c>
      <c r="K2536" t="s">
        <v>138</v>
      </c>
      <c r="L2536" t="s">
        <v>7522</v>
      </c>
      <c r="M2536" t="s">
        <v>7523</v>
      </c>
      <c r="N2536">
        <v>2.3136111110000002</v>
      </c>
      <c r="O2536">
        <v>0</v>
      </c>
      <c r="P2536">
        <v>306</v>
      </c>
      <c r="Q2536">
        <v>0</v>
      </c>
      <c r="R2536">
        <v>0</v>
      </c>
      <c r="S2536">
        <v>0</v>
      </c>
      <c r="T2536">
        <v>16</v>
      </c>
      <c r="U2536">
        <v>0</v>
      </c>
      <c r="V2536">
        <v>0</v>
      </c>
      <c r="W2536">
        <v>0</v>
      </c>
      <c r="X2536">
        <v>153.14636900798348</v>
      </c>
      <c r="Y2536">
        <v>0</v>
      </c>
      <c r="Z2536">
        <v>0</v>
      </c>
      <c r="AA2536">
        <v>0</v>
      </c>
      <c r="AB2536">
        <v>34.646383749128624</v>
      </c>
      <c r="AC2536">
        <v>0</v>
      </c>
      <c r="AD2536">
        <v>0</v>
      </c>
      <c r="AE2536">
        <v>187.79275275711211</v>
      </c>
    </row>
    <row r="2537" spans="1:31" x14ac:dyDescent="0.25">
      <c r="A2537">
        <v>2232980</v>
      </c>
      <c r="B2537">
        <v>1</v>
      </c>
      <c r="C2537" t="s">
        <v>80</v>
      </c>
      <c r="D2537" t="s">
        <v>93</v>
      </c>
      <c r="E2537" t="s">
        <v>132</v>
      </c>
      <c r="F2537" t="s">
        <v>7524</v>
      </c>
      <c r="G2537" t="s">
        <v>134</v>
      </c>
      <c r="H2537" t="s">
        <v>135</v>
      </c>
      <c r="I2537" t="s">
        <v>136</v>
      </c>
      <c r="J2537" t="s">
        <v>137</v>
      </c>
      <c r="K2537" t="s">
        <v>138</v>
      </c>
      <c r="L2537" t="s">
        <v>7525</v>
      </c>
      <c r="M2537" t="s">
        <v>7526</v>
      </c>
      <c r="N2537">
        <v>3.3308333330000002</v>
      </c>
      <c r="O2537">
        <v>0</v>
      </c>
      <c r="P2537">
        <v>1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0.81093072135964006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0.81093072135964006</v>
      </c>
    </row>
    <row r="2538" spans="1:31" x14ac:dyDescent="0.25">
      <c r="A2538">
        <v>2232645</v>
      </c>
      <c r="B2538">
        <v>1</v>
      </c>
      <c r="C2538" t="s">
        <v>80</v>
      </c>
      <c r="D2538" t="s">
        <v>90</v>
      </c>
      <c r="E2538" t="s">
        <v>194</v>
      </c>
      <c r="F2538" t="s">
        <v>7527</v>
      </c>
      <c r="G2538" t="s">
        <v>179</v>
      </c>
      <c r="H2538" t="s">
        <v>135</v>
      </c>
      <c r="I2538" t="s">
        <v>136</v>
      </c>
      <c r="J2538" t="s">
        <v>137</v>
      </c>
      <c r="K2538" t="s">
        <v>138</v>
      </c>
      <c r="L2538" t="s">
        <v>7528</v>
      </c>
      <c r="M2538" t="s">
        <v>7529</v>
      </c>
      <c r="N2538">
        <v>0.712777777</v>
      </c>
      <c r="O2538">
        <v>0</v>
      </c>
      <c r="P2538">
        <v>217</v>
      </c>
      <c r="Q2538">
        <v>0</v>
      </c>
      <c r="R2538">
        <v>0</v>
      </c>
      <c r="S2538">
        <v>0</v>
      </c>
      <c r="T2538">
        <v>5</v>
      </c>
      <c r="U2538">
        <v>0</v>
      </c>
      <c r="V2538">
        <v>0</v>
      </c>
      <c r="W2538">
        <v>0</v>
      </c>
      <c r="X2538">
        <v>42.488362711061349</v>
      </c>
      <c r="Y2538">
        <v>0</v>
      </c>
      <c r="Z2538">
        <v>0</v>
      </c>
      <c r="AA2538">
        <v>0</v>
      </c>
      <c r="AB2538">
        <v>0.56704041837344998</v>
      </c>
      <c r="AC2538">
        <v>0</v>
      </c>
      <c r="AD2538">
        <v>0</v>
      </c>
      <c r="AE2538">
        <v>43.055403129434801</v>
      </c>
    </row>
    <row r="2539" spans="1:31" x14ac:dyDescent="0.25">
      <c r="A2539">
        <v>2232788</v>
      </c>
      <c r="B2539">
        <v>1</v>
      </c>
      <c r="C2539" t="s">
        <v>81</v>
      </c>
      <c r="D2539" t="s">
        <v>118</v>
      </c>
      <c r="E2539" t="s">
        <v>182</v>
      </c>
      <c r="F2539" t="s">
        <v>7530</v>
      </c>
      <c r="G2539" t="s">
        <v>174</v>
      </c>
      <c r="H2539" t="s">
        <v>163</v>
      </c>
      <c r="I2539" t="s">
        <v>261</v>
      </c>
      <c r="J2539" t="s">
        <v>137</v>
      </c>
      <c r="K2539" t="s">
        <v>138</v>
      </c>
      <c r="L2539" t="s">
        <v>7531</v>
      </c>
      <c r="M2539" t="s">
        <v>7532</v>
      </c>
      <c r="N2539">
        <v>1.6666666E-2</v>
      </c>
      <c r="O2539">
        <v>0</v>
      </c>
      <c r="P2539">
        <v>145</v>
      </c>
      <c r="Q2539">
        <v>14</v>
      </c>
      <c r="R2539">
        <v>26</v>
      </c>
      <c r="S2539">
        <v>7</v>
      </c>
      <c r="T2539">
        <v>25</v>
      </c>
      <c r="U2539">
        <v>0</v>
      </c>
      <c r="V2539">
        <v>0</v>
      </c>
      <c r="W2539">
        <v>0</v>
      </c>
      <c r="X2539">
        <v>0.25030227428240004</v>
      </c>
      <c r="Y2539">
        <v>1.4416228965225333</v>
      </c>
      <c r="Z2539">
        <v>1.2731425448000001E-2</v>
      </c>
      <c r="AA2539">
        <v>0.16367758092893331</v>
      </c>
      <c r="AB2539">
        <v>5.0406134989000012E-2</v>
      </c>
      <c r="AC2539">
        <v>0</v>
      </c>
      <c r="AD2539">
        <v>0</v>
      </c>
      <c r="AE2539">
        <v>1.9187403121708664</v>
      </c>
    </row>
    <row r="2540" spans="1:31" x14ac:dyDescent="0.25">
      <c r="A2540">
        <v>2232808</v>
      </c>
      <c r="B2540">
        <v>1</v>
      </c>
      <c r="C2540" t="s">
        <v>81</v>
      </c>
      <c r="D2540" t="s">
        <v>119</v>
      </c>
      <c r="E2540" t="s">
        <v>182</v>
      </c>
      <c r="F2540" t="s">
        <v>7533</v>
      </c>
      <c r="G2540" t="s">
        <v>1547</v>
      </c>
      <c r="H2540" t="s">
        <v>163</v>
      </c>
      <c r="I2540" t="s">
        <v>136</v>
      </c>
      <c r="J2540" t="s">
        <v>137</v>
      </c>
      <c r="K2540" t="s">
        <v>138</v>
      </c>
      <c r="L2540" t="s">
        <v>7534</v>
      </c>
      <c r="M2540" t="s">
        <v>7535</v>
      </c>
      <c r="N2540">
        <v>2.6358333329999999</v>
      </c>
      <c r="O2540">
        <v>0</v>
      </c>
      <c r="P2540">
        <v>0</v>
      </c>
      <c r="Q2540">
        <v>7</v>
      </c>
      <c r="R2540">
        <v>2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30.663326511844378</v>
      </c>
      <c r="Z2540">
        <v>0.80472594795322339</v>
      </c>
      <c r="AA2540">
        <v>0</v>
      </c>
      <c r="AB2540">
        <v>0</v>
      </c>
      <c r="AC2540">
        <v>0</v>
      </c>
      <c r="AD2540">
        <v>0</v>
      </c>
      <c r="AE2540">
        <v>31.468052459797601</v>
      </c>
    </row>
    <row r="2541" spans="1:31" x14ac:dyDescent="0.25">
      <c r="A2541">
        <v>2232745</v>
      </c>
      <c r="B2541">
        <v>1</v>
      </c>
      <c r="C2541" t="s">
        <v>81</v>
      </c>
      <c r="D2541" t="s">
        <v>118</v>
      </c>
      <c r="E2541" t="s">
        <v>194</v>
      </c>
      <c r="F2541" t="s">
        <v>7536</v>
      </c>
      <c r="G2541" t="s">
        <v>143</v>
      </c>
      <c r="H2541" t="s">
        <v>135</v>
      </c>
      <c r="I2541" t="s">
        <v>136</v>
      </c>
      <c r="J2541" t="s">
        <v>137</v>
      </c>
      <c r="K2541" t="s">
        <v>144</v>
      </c>
      <c r="L2541" t="s">
        <v>7537</v>
      </c>
      <c r="M2541" t="s">
        <v>7538</v>
      </c>
      <c r="N2541">
        <v>6.0251944440000003</v>
      </c>
      <c r="O2541">
        <v>0</v>
      </c>
      <c r="P2541">
        <v>61</v>
      </c>
      <c r="Q2541">
        <v>0</v>
      </c>
      <c r="R2541">
        <v>0</v>
      </c>
      <c r="S2541">
        <v>0</v>
      </c>
      <c r="T2541">
        <v>1</v>
      </c>
      <c r="U2541">
        <v>0</v>
      </c>
      <c r="V2541">
        <v>0</v>
      </c>
      <c r="W2541">
        <v>0</v>
      </c>
      <c r="X2541">
        <v>83.046595717859063</v>
      </c>
      <c r="Y2541">
        <v>0</v>
      </c>
      <c r="Z2541">
        <v>0</v>
      </c>
      <c r="AA2541">
        <v>0</v>
      </c>
      <c r="AB2541">
        <v>11.456231014381061</v>
      </c>
      <c r="AC2541">
        <v>0</v>
      </c>
      <c r="AD2541">
        <v>0</v>
      </c>
      <c r="AE2541">
        <v>94.502826732240123</v>
      </c>
    </row>
    <row r="2542" spans="1:31" x14ac:dyDescent="0.25">
      <c r="A2542">
        <v>2233043</v>
      </c>
      <c r="B2542">
        <v>1</v>
      </c>
      <c r="C2542" t="s">
        <v>81</v>
      </c>
      <c r="D2542" t="s">
        <v>123</v>
      </c>
      <c r="E2542" t="s">
        <v>182</v>
      </c>
      <c r="F2542" t="s">
        <v>7539</v>
      </c>
      <c r="G2542" t="s">
        <v>174</v>
      </c>
      <c r="H2542" t="s">
        <v>163</v>
      </c>
      <c r="I2542" t="s">
        <v>136</v>
      </c>
      <c r="J2542" t="s">
        <v>137</v>
      </c>
      <c r="K2542" t="s">
        <v>138</v>
      </c>
      <c r="L2542" t="s">
        <v>7540</v>
      </c>
      <c r="M2542" t="s">
        <v>7541</v>
      </c>
      <c r="N2542">
        <v>0.53583333300000002</v>
      </c>
      <c r="O2542">
        <v>1</v>
      </c>
      <c r="P2542">
        <v>376</v>
      </c>
      <c r="Q2542">
        <v>91</v>
      </c>
      <c r="R2542">
        <v>36</v>
      </c>
      <c r="S2542">
        <v>6</v>
      </c>
      <c r="T2542">
        <v>64</v>
      </c>
      <c r="U2542">
        <v>1</v>
      </c>
      <c r="V2542">
        <v>1</v>
      </c>
      <c r="W2542">
        <v>0.18078031435660832</v>
      </c>
      <c r="X2542">
        <v>40.111830439061869</v>
      </c>
      <c r="Y2542">
        <v>22.906819580994139</v>
      </c>
      <c r="Z2542">
        <v>6.0290049084435022</v>
      </c>
      <c r="AA2542">
        <v>3.5226798296584043</v>
      </c>
      <c r="AB2542">
        <v>12.876666625543512</v>
      </c>
      <c r="AC2542">
        <v>24.186419469709072</v>
      </c>
      <c r="AD2542">
        <v>0.15656033617839998</v>
      </c>
      <c r="AE2542">
        <v>109.9707615039455</v>
      </c>
    </row>
    <row r="2543" spans="1:31" x14ac:dyDescent="0.25">
      <c r="A2543">
        <v>2233143</v>
      </c>
      <c r="B2543">
        <v>1</v>
      </c>
      <c r="C2543" t="s">
        <v>81</v>
      </c>
      <c r="D2543" t="s">
        <v>112</v>
      </c>
      <c r="E2543" t="s">
        <v>182</v>
      </c>
      <c r="F2543" t="s">
        <v>7542</v>
      </c>
      <c r="G2543" t="s">
        <v>319</v>
      </c>
      <c r="H2543" t="s">
        <v>163</v>
      </c>
      <c r="I2543" t="s">
        <v>136</v>
      </c>
      <c r="J2543" t="s">
        <v>137</v>
      </c>
      <c r="K2543" t="s">
        <v>138</v>
      </c>
      <c r="L2543" t="s">
        <v>7543</v>
      </c>
      <c r="M2543" t="s">
        <v>7544</v>
      </c>
      <c r="N2543">
        <v>3.670833333</v>
      </c>
      <c r="O2543">
        <v>0</v>
      </c>
      <c r="P2543">
        <v>97</v>
      </c>
      <c r="Q2543">
        <v>0</v>
      </c>
      <c r="R2543">
        <v>0</v>
      </c>
      <c r="S2543">
        <v>0</v>
      </c>
      <c r="T2543">
        <v>8</v>
      </c>
      <c r="U2543">
        <v>0</v>
      </c>
      <c r="V2543">
        <v>0</v>
      </c>
      <c r="W2543">
        <v>0</v>
      </c>
      <c r="X2543">
        <v>34.501242867613826</v>
      </c>
      <c r="Y2543">
        <v>0</v>
      </c>
      <c r="Z2543">
        <v>0</v>
      </c>
      <c r="AA2543">
        <v>0</v>
      </c>
      <c r="AB2543">
        <v>3.8929085735262134</v>
      </c>
      <c r="AC2543">
        <v>0</v>
      </c>
      <c r="AD2543">
        <v>0</v>
      </c>
      <c r="AE2543">
        <v>38.394151441140039</v>
      </c>
    </row>
    <row r="2544" spans="1:31" x14ac:dyDescent="0.25">
      <c r="A2544">
        <v>2232602</v>
      </c>
      <c r="B2544">
        <v>1</v>
      </c>
      <c r="C2544" t="s">
        <v>81</v>
      </c>
      <c r="D2544" t="s">
        <v>128</v>
      </c>
      <c r="E2544" t="s">
        <v>132</v>
      </c>
      <c r="F2544" t="s">
        <v>7545</v>
      </c>
      <c r="G2544" t="s">
        <v>191</v>
      </c>
      <c r="H2544" t="s">
        <v>135</v>
      </c>
      <c r="I2544" t="s">
        <v>136</v>
      </c>
      <c r="J2544" t="s">
        <v>137</v>
      </c>
      <c r="K2544" t="s">
        <v>138</v>
      </c>
      <c r="L2544" t="s">
        <v>7546</v>
      </c>
      <c r="M2544" t="s">
        <v>7547</v>
      </c>
      <c r="N2544">
        <v>1.1516666659999999</v>
      </c>
      <c r="O2544">
        <v>0</v>
      </c>
      <c r="P2544">
        <v>6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1.6134701696262799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1.6134701696262799</v>
      </c>
    </row>
    <row r="2545" spans="1:31" x14ac:dyDescent="0.25">
      <c r="A2545">
        <v>2233063</v>
      </c>
      <c r="B2545">
        <v>1</v>
      </c>
      <c r="C2545" t="s">
        <v>81</v>
      </c>
      <c r="D2545" t="s">
        <v>118</v>
      </c>
      <c r="E2545" t="s">
        <v>182</v>
      </c>
      <c r="F2545" t="s">
        <v>7548</v>
      </c>
      <c r="G2545" t="s">
        <v>152</v>
      </c>
      <c r="H2545" t="s">
        <v>163</v>
      </c>
      <c r="I2545" t="s">
        <v>136</v>
      </c>
      <c r="J2545" t="s">
        <v>137</v>
      </c>
      <c r="K2545" t="s">
        <v>138</v>
      </c>
      <c r="L2545" t="s">
        <v>7549</v>
      </c>
      <c r="M2545" t="s">
        <v>7550</v>
      </c>
      <c r="N2545">
        <v>7.0933333330000004</v>
      </c>
      <c r="O2545">
        <v>0</v>
      </c>
      <c r="P2545">
        <v>654</v>
      </c>
      <c r="Q2545">
        <v>0</v>
      </c>
      <c r="R2545">
        <v>26</v>
      </c>
      <c r="S2545">
        <v>0</v>
      </c>
      <c r="T2545">
        <v>74</v>
      </c>
      <c r="U2545">
        <v>0</v>
      </c>
      <c r="V2545">
        <v>1</v>
      </c>
      <c r="W2545">
        <v>0</v>
      </c>
      <c r="X2545">
        <v>860.69282104021545</v>
      </c>
      <c r="Y2545">
        <v>0</v>
      </c>
      <c r="Z2545">
        <v>35.647020474980302</v>
      </c>
      <c r="AA2545">
        <v>0</v>
      </c>
      <c r="AB2545">
        <v>171.57136544616336</v>
      </c>
      <c r="AC2545">
        <v>0</v>
      </c>
      <c r="AD2545">
        <v>104.75546481334293</v>
      </c>
      <c r="AE2545">
        <v>1172.6666717747021</v>
      </c>
    </row>
    <row r="2546" spans="1:31" x14ac:dyDescent="0.25">
      <c r="A2546">
        <v>2232731</v>
      </c>
      <c r="B2546">
        <v>1</v>
      </c>
      <c r="C2546" t="s">
        <v>80</v>
      </c>
      <c r="D2546" t="s">
        <v>104</v>
      </c>
      <c r="E2546" t="s">
        <v>161</v>
      </c>
      <c r="F2546" t="s">
        <v>7551</v>
      </c>
      <c r="G2546" t="s">
        <v>143</v>
      </c>
      <c r="H2546" t="s">
        <v>163</v>
      </c>
      <c r="I2546" t="s">
        <v>136</v>
      </c>
      <c r="J2546" t="s">
        <v>137</v>
      </c>
      <c r="K2546" t="s">
        <v>144</v>
      </c>
      <c r="L2546" t="s">
        <v>7552</v>
      </c>
      <c r="M2546" t="s">
        <v>7553</v>
      </c>
      <c r="N2546">
        <v>4.3511111109999998</v>
      </c>
      <c r="O2546">
        <v>1</v>
      </c>
      <c r="P2546">
        <v>366</v>
      </c>
      <c r="Q2546">
        <v>2</v>
      </c>
      <c r="R2546">
        <v>7</v>
      </c>
      <c r="S2546">
        <v>4</v>
      </c>
      <c r="T2546">
        <v>27</v>
      </c>
      <c r="U2546">
        <v>0</v>
      </c>
      <c r="V2546">
        <v>0</v>
      </c>
      <c r="W2546">
        <v>0.21332877177920001</v>
      </c>
      <c r="X2546">
        <v>345.10849305054467</v>
      </c>
      <c r="Y2546">
        <v>0.3442727480206933</v>
      </c>
      <c r="Z2546">
        <v>29.530087497368356</v>
      </c>
      <c r="AA2546">
        <v>20.699116896362387</v>
      </c>
      <c r="AB2546">
        <v>46.079434198871134</v>
      </c>
      <c r="AC2546">
        <v>0</v>
      </c>
      <c r="AD2546">
        <v>0</v>
      </c>
      <c r="AE2546">
        <v>441.97473316294639</v>
      </c>
    </row>
    <row r="2547" spans="1:31" x14ac:dyDescent="0.25">
      <c r="A2547">
        <v>2232685</v>
      </c>
      <c r="B2547">
        <v>1</v>
      </c>
      <c r="C2547" t="s">
        <v>80</v>
      </c>
      <c r="D2547" t="s">
        <v>105</v>
      </c>
      <c r="E2547" t="s">
        <v>182</v>
      </c>
      <c r="F2547" t="s">
        <v>6931</v>
      </c>
      <c r="G2547" t="s">
        <v>196</v>
      </c>
      <c r="H2547" t="s">
        <v>163</v>
      </c>
      <c r="I2547" t="s">
        <v>136</v>
      </c>
      <c r="J2547" t="s">
        <v>137</v>
      </c>
      <c r="K2547" t="s">
        <v>144</v>
      </c>
      <c r="L2547" t="s">
        <v>7554</v>
      </c>
      <c r="M2547" t="s">
        <v>7555</v>
      </c>
      <c r="N2547">
        <v>3.6332805549999998</v>
      </c>
      <c r="O2547">
        <v>0</v>
      </c>
      <c r="P2547">
        <v>2487</v>
      </c>
      <c r="Q2547">
        <v>0</v>
      </c>
      <c r="R2547">
        <v>0</v>
      </c>
      <c r="S2547">
        <v>0</v>
      </c>
      <c r="T2547">
        <v>143</v>
      </c>
      <c r="U2547">
        <v>0</v>
      </c>
      <c r="V2547">
        <v>0</v>
      </c>
      <c r="W2547">
        <v>0</v>
      </c>
      <c r="X2547">
        <v>2292.3335719970091</v>
      </c>
      <c r="Y2547">
        <v>0</v>
      </c>
      <c r="Z2547">
        <v>0</v>
      </c>
      <c r="AA2547">
        <v>0</v>
      </c>
      <c r="AB2547">
        <v>446.54020677952519</v>
      </c>
      <c r="AC2547">
        <v>0</v>
      </c>
      <c r="AD2547">
        <v>0</v>
      </c>
      <c r="AE2547">
        <v>2738.8737787765344</v>
      </c>
    </row>
    <row r="2548" spans="1:31" x14ac:dyDescent="0.25">
      <c r="A2548">
        <v>2233057</v>
      </c>
      <c r="B2548">
        <v>1</v>
      </c>
      <c r="C2548" t="s">
        <v>81</v>
      </c>
      <c r="D2548" t="s">
        <v>123</v>
      </c>
      <c r="E2548" t="s">
        <v>132</v>
      </c>
      <c r="F2548" t="s">
        <v>7556</v>
      </c>
      <c r="G2548" t="s">
        <v>148</v>
      </c>
      <c r="H2548" t="s">
        <v>135</v>
      </c>
      <c r="I2548" t="s">
        <v>136</v>
      </c>
      <c r="J2548" t="s">
        <v>137</v>
      </c>
      <c r="K2548" t="s">
        <v>138</v>
      </c>
      <c r="L2548" t="s">
        <v>7557</v>
      </c>
      <c r="M2548" t="s">
        <v>7558</v>
      </c>
      <c r="N2548">
        <v>0.95305555500000005</v>
      </c>
      <c r="O2548">
        <v>0</v>
      </c>
      <c r="P2548">
        <v>1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0.43873634618376889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0.43873634618376889</v>
      </c>
    </row>
    <row r="2549" spans="1:31" x14ac:dyDescent="0.25">
      <c r="A2549">
        <v>2232771</v>
      </c>
      <c r="B2549">
        <v>1</v>
      </c>
      <c r="C2549" t="s">
        <v>80</v>
      </c>
      <c r="D2549" t="s">
        <v>96</v>
      </c>
      <c r="E2549" t="s">
        <v>194</v>
      </c>
      <c r="F2549" t="s">
        <v>7559</v>
      </c>
      <c r="G2549" t="s">
        <v>390</v>
      </c>
      <c r="H2549" t="s">
        <v>135</v>
      </c>
      <c r="I2549" t="s">
        <v>136</v>
      </c>
      <c r="J2549" t="s">
        <v>137</v>
      </c>
      <c r="K2549" t="s">
        <v>138</v>
      </c>
      <c r="L2549" t="s">
        <v>7560</v>
      </c>
      <c r="M2549" t="s">
        <v>7561</v>
      </c>
      <c r="N2549">
        <v>0.66083333300000002</v>
      </c>
      <c r="O2549">
        <v>0</v>
      </c>
      <c r="P2549">
        <v>0</v>
      </c>
      <c r="Q2549">
        <v>0</v>
      </c>
      <c r="R2549">
        <v>0</v>
      </c>
      <c r="S2549">
        <v>0</v>
      </c>
      <c r="T2549">
        <v>16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4.4888563860567707</v>
      </c>
      <c r="AC2549">
        <v>0</v>
      </c>
      <c r="AD2549">
        <v>0</v>
      </c>
      <c r="AE2549">
        <v>4.4888563860567707</v>
      </c>
    </row>
    <row r="2550" spans="1:31" x14ac:dyDescent="0.25">
      <c r="A2550">
        <v>2232877</v>
      </c>
      <c r="B2550">
        <v>1</v>
      </c>
      <c r="C2550" t="s">
        <v>81</v>
      </c>
      <c r="D2550" t="s">
        <v>122</v>
      </c>
      <c r="E2550" t="s">
        <v>194</v>
      </c>
      <c r="F2550" t="s">
        <v>7562</v>
      </c>
      <c r="G2550" t="s">
        <v>179</v>
      </c>
      <c r="H2550" t="s">
        <v>135</v>
      </c>
      <c r="I2550" t="s">
        <v>136</v>
      </c>
      <c r="J2550" t="s">
        <v>137</v>
      </c>
      <c r="K2550" t="s">
        <v>138</v>
      </c>
      <c r="L2550" t="s">
        <v>7563</v>
      </c>
      <c r="M2550" t="s">
        <v>7564</v>
      </c>
      <c r="N2550">
        <v>0.34833333300000002</v>
      </c>
      <c r="O2550">
        <v>0</v>
      </c>
      <c r="P2550">
        <v>140</v>
      </c>
      <c r="Q2550">
        <v>0</v>
      </c>
      <c r="R2550">
        <v>0</v>
      </c>
      <c r="S2550">
        <v>0</v>
      </c>
      <c r="T2550">
        <v>13</v>
      </c>
      <c r="U2550">
        <v>0</v>
      </c>
      <c r="V2550">
        <v>0</v>
      </c>
      <c r="W2550">
        <v>0</v>
      </c>
      <c r="X2550">
        <v>10.413397990605349</v>
      </c>
      <c r="Y2550">
        <v>0</v>
      </c>
      <c r="Z2550">
        <v>0</v>
      </c>
      <c r="AA2550">
        <v>0</v>
      </c>
      <c r="AB2550">
        <v>1.0341171045282</v>
      </c>
      <c r="AC2550">
        <v>0</v>
      </c>
      <c r="AD2550">
        <v>0</v>
      </c>
      <c r="AE2550">
        <v>11.447515095133548</v>
      </c>
    </row>
    <row r="2551" spans="1:31" x14ac:dyDescent="0.25">
      <c r="A2551">
        <v>2233126</v>
      </c>
      <c r="B2551">
        <v>1</v>
      </c>
      <c r="C2551" t="s">
        <v>81</v>
      </c>
      <c r="D2551" t="s">
        <v>115</v>
      </c>
      <c r="E2551" t="s">
        <v>194</v>
      </c>
      <c r="F2551" t="s">
        <v>3049</v>
      </c>
      <c r="G2551" t="s">
        <v>179</v>
      </c>
      <c r="H2551" t="s">
        <v>135</v>
      </c>
      <c r="I2551" t="s">
        <v>136</v>
      </c>
      <c r="J2551" t="s">
        <v>137</v>
      </c>
      <c r="K2551" t="s">
        <v>138</v>
      </c>
      <c r="L2551" t="s">
        <v>7565</v>
      </c>
      <c r="M2551" t="s">
        <v>7566</v>
      </c>
      <c r="N2551">
        <v>1.9838888880000001</v>
      </c>
      <c r="O2551">
        <v>0</v>
      </c>
      <c r="P2551">
        <v>69</v>
      </c>
      <c r="Q2551">
        <v>0</v>
      </c>
      <c r="R2551">
        <v>0</v>
      </c>
      <c r="S2551">
        <v>0</v>
      </c>
      <c r="T2551">
        <v>4</v>
      </c>
      <c r="U2551">
        <v>0</v>
      </c>
      <c r="V2551">
        <v>0</v>
      </c>
      <c r="W2551">
        <v>0</v>
      </c>
      <c r="X2551">
        <v>14.973532749557391</v>
      </c>
      <c r="Y2551">
        <v>0</v>
      </c>
      <c r="Z2551">
        <v>0</v>
      </c>
      <c r="AA2551">
        <v>0</v>
      </c>
      <c r="AB2551">
        <v>0.12430929113645778</v>
      </c>
      <c r="AC2551">
        <v>0</v>
      </c>
      <c r="AD2551">
        <v>0</v>
      </c>
      <c r="AE2551">
        <v>15.097842040693848</v>
      </c>
    </row>
    <row r="2552" spans="1:31" x14ac:dyDescent="0.25">
      <c r="A2552">
        <v>2232917</v>
      </c>
      <c r="B2552">
        <v>1</v>
      </c>
      <c r="C2552" t="s">
        <v>80</v>
      </c>
      <c r="D2552" t="s">
        <v>108</v>
      </c>
      <c r="E2552" t="s">
        <v>132</v>
      </c>
      <c r="F2552" t="s">
        <v>7567</v>
      </c>
      <c r="G2552" t="s">
        <v>134</v>
      </c>
      <c r="H2552" t="s">
        <v>135</v>
      </c>
      <c r="I2552" t="s">
        <v>136</v>
      </c>
      <c r="J2552" t="s">
        <v>137</v>
      </c>
      <c r="K2552" t="s">
        <v>138</v>
      </c>
      <c r="L2552" t="s">
        <v>7568</v>
      </c>
      <c r="M2552" t="s">
        <v>7569</v>
      </c>
      <c r="N2552">
        <v>3.426388888</v>
      </c>
      <c r="O2552">
        <v>0</v>
      </c>
      <c r="P2552">
        <v>2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1.2756581089932169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1.2756581089932169</v>
      </c>
    </row>
    <row r="2553" spans="1:31" x14ac:dyDescent="0.25">
      <c r="A2553">
        <v>2232871</v>
      </c>
      <c r="B2553">
        <v>1</v>
      </c>
      <c r="C2553" t="s">
        <v>80</v>
      </c>
      <c r="D2553" t="s">
        <v>105</v>
      </c>
      <c r="E2553" t="s">
        <v>132</v>
      </c>
      <c r="F2553" t="s">
        <v>7570</v>
      </c>
      <c r="G2553" t="s">
        <v>191</v>
      </c>
      <c r="H2553" t="s">
        <v>135</v>
      </c>
      <c r="I2553" t="s">
        <v>136</v>
      </c>
      <c r="J2553" t="s">
        <v>137</v>
      </c>
      <c r="K2553" t="s">
        <v>138</v>
      </c>
      <c r="L2553" t="s">
        <v>7571</v>
      </c>
      <c r="M2553" t="s">
        <v>7572</v>
      </c>
      <c r="N2553">
        <v>4.9936111109999999</v>
      </c>
      <c r="O2553">
        <v>0</v>
      </c>
      <c r="P2553">
        <v>21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24.141281275278455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24.141281275278455</v>
      </c>
    </row>
    <row r="2554" spans="1:31" x14ac:dyDescent="0.25">
      <c r="A2554">
        <v>2232725</v>
      </c>
      <c r="B2554">
        <v>1</v>
      </c>
      <c r="C2554" t="s">
        <v>81</v>
      </c>
      <c r="D2554" t="s">
        <v>115</v>
      </c>
      <c r="E2554" t="s">
        <v>194</v>
      </c>
      <c r="F2554" t="s">
        <v>3049</v>
      </c>
      <c r="G2554" t="s">
        <v>143</v>
      </c>
      <c r="H2554" t="s">
        <v>135</v>
      </c>
      <c r="I2554" t="s">
        <v>136</v>
      </c>
      <c r="J2554" t="s">
        <v>137</v>
      </c>
      <c r="K2554" t="s">
        <v>144</v>
      </c>
      <c r="L2554" t="s">
        <v>7573</v>
      </c>
      <c r="M2554" t="s">
        <v>7574</v>
      </c>
      <c r="N2554">
        <v>7.9559591660000004</v>
      </c>
      <c r="O2554">
        <v>0</v>
      </c>
      <c r="P2554">
        <v>69</v>
      </c>
      <c r="Q2554">
        <v>0</v>
      </c>
      <c r="R2554">
        <v>0</v>
      </c>
      <c r="S2554">
        <v>0</v>
      </c>
      <c r="T2554">
        <v>4</v>
      </c>
      <c r="U2554">
        <v>0</v>
      </c>
      <c r="V2554">
        <v>0</v>
      </c>
      <c r="W2554">
        <v>0</v>
      </c>
      <c r="X2554">
        <v>53.754339112579807</v>
      </c>
      <c r="Y2554">
        <v>0</v>
      </c>
      <c r="Z2554">
        <v>0</v>
      </c>
      <c r="AA2554">
        <v>0</v>
      </c>
      <c r="AB2554">
        <v>3.5456034390098781</v>
      </c>
      <c r="AC2554">
        <v>0</v>
      </c>
      <c r="AD2554">
        <v>0</v>
      </c>
      <c r="AE2554">
        <v>57.299942551589687</v>
      </c>
    </row>
    <row r="2555" spans="1:31" x14ac:dyDescent="0.25">
      <c r="A2555">
        <v>2232768</v>
      </c>
      <c r="B2555">
        <v>1</v>
      </c>
      <c r="C2555" t="s">
        <v>80</v>
      </c>
      <c r="D2555" t="s">
        <v>90</v>
      </c>
      <c r="E2555" t="s">
        <v>194</v>
      </c>
      <c r="F2555" t="s">
        <v>7575</v>
      </c>
      <c r="G2555" t="s">
        <v>179</v>
      </c>
      <c r="H2555" t="s">
        <v>135</v>
      </c>
      <c r="I2555" t="s">
        <v>136</v>
      </c>
      <c r="J2555" t="s">
        <v>137</v>
      </c>
      <c r="K2555" t="s">
        <v>138</v>
      </c>
      <c r="L2555" t="s">
        <v>7576</v>
      </c>
      <c r="M2555" t="s">
        <v>7577</v>
      </c>
      <c r="N2555">
        <v>2.3913888879999998</v>
      </c>
      <c r="O2555">
        <v>0</v>
      </c>
      <c r="P2555">
        <v>133</v>
      </c>
      <c r="Q2555">
        <v>0</v>
      </c>
      <c r="R2555">
        <v>0</v>
      </c>
      <c r="S2555">
        <v>0</v>
      </c>
      <c r="T2555">
        <v>71</v>
      </c>
      <c r="U2555">
        <v>0</v>
      </c>
      <c r="V2555">
        <v>0</v>
      </c>
      <c r="W2555">
        <v>0</v>
      </c>
      <c r="X2555">
        <v>93.168030485275082</v>
      </c>
      <c r="Y2555">
        <v>0</v>
      </c>
      <c r="Z2555">
        <v>0</v>
      </c>
      <c r="AA2555">
        <v>0</v>
      </c>
      <c r="AB2555">
        <v>192.45342019754455</v>
      </c>
      <c r="AC2555">
        <v>0</v>
      </c>
      <c r="AD2555">
        <v>0</v>
      </c>
      <c r="AE2555">
        <v>285.62145068281961</v>
      </c>
    </row>
    <row r="2556" spans="1:31" x14ac:dyDescent="0.25">
      <c r="A2556">
        <v>2232668</v>
      </c>
      <c r="B2556">
        <v>1</v>
      </c>
      <c r="C2556" t="s">
        <v>81</v>
      </c>
      <c r="D2556" t="s">
        <v>118</v>
      </c>
      <c r="E2556" t="s">
        <v>405</v>
      </c>
      <c r="F2556" t="s">
        <v>3589</v>
      </c>
      <c r="G2556" t="s">
        <v>152</v>
      </c>
      <c r="H2556" t="s">
        <v>163</v>
      </c>
      <c r="I2556" t="s">
        <v>136</v>
      </c>
      <c r="J2556" t="s">
        <v>3</v>
      </c>
      <c r="K2556" t="s">
        <v>138</v>
      </c>
      <c r="L2556" t="s">
        <v>7578</v>
      </c>
      <c r="M2556" t="s">
        <v>7579</v>
      </c>
      <c r="N2556">
        <v>0.86944444399999998</v>
      </c>
      <c r="O2556">
        <v>0</v>
      </c>
      <c r="P2556">
        <v>21188</v>
      </c>
      <c r="Q2556">
        <v>1</v>
      </c>
      <c r="R2556">
        <v>72</v>
      </c>
      <c r="S2556">
        <v>68</v>
      </c>
      <c r="T2556">
        <v>2822</v>
      </c>
      <c r="U2556">
        <v>2</v>
      </c>
      <c r="V2556">
        <v>9</v>
      </c>
      <c r="W2556">
        <v>0</v>
      </c>
      <c r="X2556">
        <v>4482.528805196187</v>
      </c>
      <c r="Y2556">
        <v>0</v>
      </c>
      <c r="Z2556">
        <v>26.345634173960299</v>
      </c>
      <c r="AA2556">
        <v>2168.3722912002113</v>
      </c>
      <c r="AB2556">
        <v>1266.5584141348643</v>
      </c>
      <c r="AC2556">
        <v>116.78369771834774</v>
      </c>
      <c r="AD2556">
        <v>110.17187850211586</v>
      </c>
      <c r="AE2556">
        <v>8170.7607209256867</v>
      </c>
    </row>
    <row r="2557" spans="1:31" x14ac:dyDescent="0.25">
      <c r="A2557">
        <v>2232960</v>
      </c>
      <c r="B2557">
        <v>1</v>
      </c>
      <c r="C2557" t="s">
        <v>80</v>
      </c>
      <c r="D2557" t="s">
        <v>105</v>
      </c>
      <c r="E2557" t="s">
        <v>273</v>
      </c>
      <c r="F2557" t="s">
        <v>7580</v>
      </c>
      <c r="G2557" t="s">
        <v>174</v>
      </c>
      <c r="H2557" t="s">
        <v>163</v>
      </c>
      <c r="I2557" t="s">
        <v>136</v>
      </c>
      <c r="J2557" t="s">
        <v>137</v>
      </c>
      <c r="K2557" t="s">
        <v>138</v>
      </c>
      <c r="L2557" t="s">
        <v>7581</v>
      </c>
      <c r="M2557" t="s">
        <v>7582</v>
      </c>
      <c r="N2557">
        <v>1.145277777</v>
      </c>
      <c r="O2557">
        <v>13</v>
      </c>
      <c r="P2557">
        <v>53</v>
      </c>
      <c r="Q2557">
        <v>7</v>
      </c>
      <c r="R2557">
        <v>0</v>
      </c>
      <c r="S2557">
        <v>12</v>
      </c>
      <c r="T2557">
        <v>0</v>
      </c>
      <c r="U2557">
        <v>0</v>
      </c>
      <c r="V2557">
        <v>0</v>
      </c>
      <c r="W2557">
        <v>6.3604544146359965</v>
      </c>
      <c r="X2557">
        <v>15.291221746089862</v>
      </c>
      <c r="Y2557">
        <v>38.650536839329988</v>
      </c>
      <c r="Z2557">
        <v>0</v>
      </c>
      <c r="AA2557">
        <v>60.118598041614412</v>
      </c>
      <c r="AB2557">
        <v>0</v>
      </c>
      <c r="AC2557">
        <v>0</v>
      </c>
      <c r="AD2557">
        <v>0</v>
      </c>
      <c r="AE2557">
        <v>120.42081104167025</v>
      </c>
    </row>
    <row r="2558" spans="1:31" x14ac:dyDescent="0.25">
      <c r="A2558">
        <v>2232748</v>
      </c>
      <c r="B2558">
        <v>1</v>
      </c>
      <c r="C2558" t="s">
        <v>80</v>
      </c>
      <c r="D2558" t="s">
        <v>83</v>
      </c>
      <c r="E2558" t="s">
        <v>132</v>
      </c>
      <c r="F2558" t="s">
        <v>7583</v>
      </c>
      <c r="G2558" t="s">
        <v>191</v>
      </c>
      <c r="H2558" t="s">
        <v>135</v>
      </c>
      <c r="I2558" t="s">
        <v>136</v>
      </c>
      <c r="J2558" t="s">
        <v>137</v>
      </c>
      <c r="K2558" t="s">
        <v>138</v>
      </c>
      <c r="L2558" t="s">
        <v>7584</v>
      </c>
      <c r="M2558" t="s">
        <v>7585</v>
      </c>
      <c r="N2558">
        <v>4.4519444439999996</v>
      </c>
      <c r="O2558">
        <v>0</v>
      </c>
      <c r="P2558">
        <v>0</v>
      </c>
      <c r="Q2558">
        <v>0</v>
      </c>
      <c r="R2558">
        <v>0</v>
      </c>
      <c r="S2558">
        <v>0</v>
      </c>
      <c r="T2558">
        <v>2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12.934137486273116</v>
      </c>
      <c r="AC2558">
        <v>0</v>
      </c>
      <c r="AD2558">
        <v>0</v>
      </c>
      <c r="AE2558">
        <v>12.934137486273116</v>
      </c>
    </row>
    <row r="2559" spans="1:31" x14ac:dyDescent="0.25">
      <c r="A2559">
        <v>2232605</v>
      </c>
      <c r="B2559">
        <v>1</v>
      </c>
      <c r="C2559" t="s">
        <v>80</v>
      </c>
      <c r="D2559" t="s">
        <v>93</v>
      </c>
      <c r="E2559" t="s">
        <v>194</v>
      </c>
      <c r="F2559" t="s">
        <v>7586</v>
      </c>
      <c r="G2559" t="s">
        <v>390</v>
      </c>
      <c r="H2559" t="s">
        <v>135</v>
      </c>
      <c r="I2559" t="s">
        <v>136</v>
      </c>
      <c r="J2559" t="s">
        <v>137</v>
      </c>
      <c r="K2559" t="s">
        <v>138</v>
      </c>
      <c r="L2559" t="s">
        <v>7587</v>
      </c>
      <c r="M2559" t="s">
        <v>7588</v>
      </c>
      <c r="N2559">
        <v>5.1811111109999999</v>
      </c>
      <c r="O2559">
        <v>0</v>
      </c>
      <c r="P2559">
        <v>0</v>
      </c>
      <c r="Q2559">
        <v>0</v>
      </c>
      <c r="R2559">
        <v>6</v>
      </c>
      <c r="S2559">
        <v>0</v>
      </c>
      <c r="T2559">
        <v>1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24.724654244449599</v>
      </c>
      <c r="AA2559">
        <v>0</v>
      </c>
      <c r="AB2559">
        <v>0</v>
      </c>
      <c r="AC2559">
        <v>0</v>
      </c>
      <c r="AD2559">
        <v>0</v>
      </c>
      <c r="AE2559">
        <v>24.724654244449599</v>
      </c>
    </row>
    <row r="2560" spans="1:31" x14ac:dyDescent="0.25">
      <c r="A2560">
        <v>2232642</v>
      </c>
      <c r="B2560">
        <v>1</v>
      </c>
      <c r="C2560" t="s">
        <v>80</v>
      </c>
      <c r="D2560" t="s">
        <v>96</v>
      </c>
      <c r="E2560" t="s">
        <v>177</v>
      </c>
      <c r="F2560" t="s">
        <v>3014</v>
      </c>
      <c r="G2560" t="s">
        <v>179</v>
      </c>
      <c r="H2560" t="s">
        <v>135</v>
      </c>
      <c r="I2560" t="s">
        <v>136</v>
      </c>
      <c r="J2560" t="s">
        <v>137</v>
      </c>
      <c r="K2560" t="s">
        <v>138</v>
      </c>
      <c r="L2560" t="s">
        <v>7589</v>
      </c>
      <c r="M2560" t="s">
        <v>7590</v>
      </c>
      <c r="N2560">
        <v>1.3338888879999999</v>
      </c>
      <c r="O2560">
        <v>0</v>
      </c>
      <c r="P2560">
        <v>14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7.9129688703271102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7.9129688703271102</v>
      </c>
    </row>
    <row r="2561" spans="1:31" x14ac:dyDescent="0.25">
      <c r="A2561">
        <v>2232854</v>
      </c>
      <c r="B2561">
        <v>1</v>
      </c>
      <c r="C2561" t="s">
        <v>80</v>
      </c>
      <c r="D2561" t="s">
        <v>104</v>
      </c>
      <c r="E2561" t="s">
        <v>182</v>
      </c>
      <c r="F2561" t="s">
        <v>2379</v>
      </c>
      <c r="G2561" t="s">
        <v>1963</v>
      </c>
      <c r="H2561" t="s">
        <v>163</v>
      </c>
      <c r="I2561" t="s">
        <v>136</v>
      </c>
      <c r="J2561" t="s">
        <v>137</v>
      </c>
      <c r="K2561" t="s">
        <v>138</v>
      </c>
      <c r="L2561" t="s">
        <v>7591</v>
      </c>
      <c r="M2561" t="s">
        <v>7592</v>
      </c>
      <c r="N2561">
        <v>0.29333333299999997</v>
      </c>
      <c r="O2561">
        <v>3</v>
      </c>
      <c r="P2561">
        <v>0</v>
      </c>
      <c r="Q2561">
        <v>16</v>
      </c>
      <c r="R2561">
        <v>0</v>
      </c>
      <c r="S2561">
        <v>14</v>
      </c>
      <c r="T2561">
        <v>0</v>
      </c>
      <c r="U2561">
        <v>1</v>
      </c>
      <c r="V2561">
        <v>0</v>
      </c>
      <c r="W2561">
        <v>0.19592199667039997</v>
      </c>
      <c r="X2561">
        <v>0</v>
      </c>
      <c r="Y2561">
        <v>1.2066146314992001</v>
      </c>
      <c r="Z2561">
        <v>0</v>
      </c>
      <c r="AA2561">
        <v>20.571279501160962</v>
      </c>
      <c r="AB2561">
        <v>0</v>
      </c>
      <c r="AC2561">
        <v>4.1268984063999996</v>
      </c>
      <c r="AD2561">
        <v>0</v>
      </c>
      <c r="AE2561">
        <v>26.10071453573056</v>
      </c>
    </row>
    <row r="2562" spans="1:31" x14ac:dyDescent="0.25">
      <c r="A2562">
        <v>2232891</v>
      </c>
      <c r="B2562">
        <v>1</v>
      </c>
      <c r="C2562" t="s">
        <v>80</v>
      </c>
      <c r="D2562" t="s">
        <v>103</v>
      </c>
      <c r="E2562" t="s">
        <v>273</v>
      </c>
      <c r="F2562" t="s">
        <v>2130</v>
      </c>
      <c r="G2562" t="s">
        <v>143</v>
      </c>
      <c r="H2562" t="s">
        <v>163</v>
      </c>
      <c r="I2562" t="s">
        <v>136</v>
      </c>
      <c r="J2562" t="s">
        <v>137</v>
      </c>
      <c r="K2562" t="s">
        <v>144</v>
      </c>
      <c r="L2562" t="s">
        <v>7593</v>
      </c>
      <c r="M2562" t="s">
        <v>7594</v>
      </c>
      <c r="N2562">
        <v>1.81</v>
      </c>
      <c r="O2562">
        <v>1</v>
      </c>
      <c r="P2562">
        <v>286</v>
      </c>
      <c r="Q2562">
        <v>18</v>
      </c>
      <c r="R2562">
        <v>108</v>
      </c>
      <c r="S2562">
        <v>9</v>
      </c>
      <c r="T2562">
        <v>45</v>
      </c>
      <c r="U2562">
        <v>4</v>
      </c>
      <c r="V2562">
        <v>0</v>
      </c>
      <c r="W2562">
        <v>3.4598941717045069</v>
      </c>
      <c r="X2562">
        <v>106.68450523152305</v>
      </c>
      <c r="Y2562">
        <v>387.85084356278878</v>
      </c>
      <c r="Z2562">
        <v>234.51890311027992</v>
      </c>
      <c r="AA2562">
        <v>705.87795392854957</v>
      </c>
      <c r="AB2562">
        <v>48.762838891811107</v>
      </c>
      <c r="AC2562">
        <v>57.903653534624588</v>
      </c>
      <c r="AD2562">
        <v>0</v>
      </c>
      <c r="AE2562">
        <v>1545.0585924312813</v>
      </c>
    </row>
    <row r="2563" spans="1:31" x14ac:dyDescent="0.25">
      <c r="A2563">
        <v>2232920</v>
      </c>
      <c r="B2563">
        <v>1</v>
      </c>
      <c r="C2563" t="s">
        <v>80</v>
      </c>
      <c r="D2563" t="s">
        <v>96</v>
      </c>
      <c r="E2563" t="s">
        <v>132</v>
      </c>
      <c r="F2563" t="s">
        <v>7595</v>
      </c>
      <c r="G2563" t="s">
        <v>134</v>
      </c>
      <c r="H2563" t="s">
        <v>135</v>
      </c>
      <c r="I2563" t="s">
        <v>136</v>
      </c>
      <c r="J2563" t="s">
        <v>137</v>
      </c>
      <c r="K2563" t="s">
        <v>138</v>
      </c>
      <c r="L2563" t="s">
        <v>5792</v>
      </c>
      <c r="M2563" t="s">
        <v>7596</v>
      </c>
      <c r="N2563">
        <v>1.603611111</v>
      </c>
      <c r="O2563">
        <v>0</v>
      </c>
      <c r="P2563">
        <v>1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0.40233331723857996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0.40233331723857996</v>
      </c>
    </row>
    <row r="2564" spans="1:31" x14ac:dyDescent="0.25">
      <c r="A2564">
        <v>2233112</v>
      </c>
      <c r="B2564">
        <v>1</v>
      </c>
      <c r="C2564" t="s">
        <v>80</v>
      </c>
      <c r="D2564" t="s">
        <v>104</v>
      </c>
      <c r="E2564" t="s">
        <v>132</v>
      </c>
      <c r="F2564" t="s">
        <v>7597</v>
      </c>
      <c r="G2564" t="s">
        <v>148</v>
      </c>
      <c r="H2564" t="s">
        <v>135</v>
      </c>
      <c r="I2564" t="s">
        <v>136</v>
      </c>
      <c r="J2564" t="s">
        <v>137</v>
      </c>
      <c r="K2564" t="s">
        <v>138</v>
      </c>
      <c r="L2564" t="s">
        <v>7598</v>
      </c>
      <c r="M2564" t="s">
        <v>7599</v>
      </c>
      <c r="N2564">
        <v>2.525555555</v>
      </c>
      <c r="O2564">
        <v>0</v>
      </c>
      <c r="P2564">
        <v>0</v>
      </c>
      <c r="Q2564">
        <v>0</v>
      </c>
      <c r="R2564">
        <v>0</v>
      </c>
      <c r="S2564">
        <v>0</v>
      </c>
      <c r="T2564">
        <v>1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0.70598392252689779</v>
      </c>
      <c r="AC2564">
        <v>0</v>
      </c>
      <c r="AD2564">
        <v>0</v>
      </c>
      <c r="AE2564">
        <v>0.70598392252689779</v>
      </c>
    </row>
    <row r="2565" spans="1:31" x14ac:dyDescent="0.25">
      <c r="A2565">
        <v>2232757</v>
      </c>
      <c r="B2565">
        <v>1</v>
      </c>
      <c r="C2565" t="s">
        <v>81</v>
      </c>
      <c r="D2565" t="s">
        <v>114</v>
      </c>
      <c r="E2565" t="s">
        <v>141</v>
      </c>
      <c r="F2565" t="s">
        <v>7600</v>
      </c>
      <c r="G2565" t="s">
        <v>196</v>
      </c>
      <c r="H2565" t="s">
        <v>135</v>
      </c>
      <c r="I2565" t="s">
        <v>136</v>
      </c>
      <c r="J2565" t="s">
        <v>137</v>
      </c>
      <c r="K2565" t="s">
        <v>144</v>
      </c>
      <c r="L2565" t="s">
        <v>7601</v>
      </c>
      <c r="M2565" t="s">
        <v>7602</v>
      </c>
      <c r="N2565">
        <v>4.870255555</v>
      </c>
      <c r="O2565">
        <v>0</v>
      </c>
      <c r="P2565">
        <v>107</v>
      </c>
      <c r="Q2565">
        <v>0</v>
      </c>
      <c r="R2565">
        <v>0</v>
      </c>
      <c r="S2565">
        <v>0</v>
      </c>
      <c r="T2565">
        <v>10</v>
      </c>
      <c r="U2565">
        <v>0</v>
      </c>
      <c r="V2565">
        <v>0</v>
      </c>
      <c r="W2565">
        <v>0</v>
      </c>
      <c r="X2565">
        <v>45.988753679678986</v>
      </c>
      <c r="Y2565">
        <v>0</v>
      </c>
      <c r="Z2565">
        <v>0</v>
      </c>
      <c r="AA2565">
        <v>0</v>
      </c>
      <c r="AB2565">
        <v>9.7942889518156182</v>
      </c>
      <c r="AC2565">
        <v>0</v>
      </c>
      <c r="AD2565">
        <v>0</v>
      </c>
      <c r="AE2565">
        <v>55.783042631494602</v>
      </c>
    </row>
    <row r="2566" spans="1:31" x14ac:dyDescent="0.25">
      <c r="A2566">
        <v>2232734</v>
      </c>
      <c r="B2566">
        <v>1</v>
      </c>
      <c r="C2566" t="s">
        <v>80</v>
      </c>
      <c r="D2566" t="s">
        <v>83</v>
      </c>
      <c r="E2566" t="s">
        <v>132</v>
      </c>
      <c r="F2566" t="s">
        <v>7603</v>
      </c>
      <c r="G2566" t="s">
        <v>152</v>
      </c>
      <c r="H2566" t="s">
        <v>135</v>
      </c>
      <c r="I2566" t="s">
        <v>136</v>
      </c>
      <c r="J2566" t="s">
        <v>137</v>
      </c>
      <c r="K2566" t="s">
        <v>138</v>
      </c>
      <c r="L2566" t="s">
        <v>7604</v>
      </c>
      <c r="M2566" t="s">
        <v>7605</v>
      </c>
      <c r="N2566">
        <v>7.4974999999999996</v>
      </c>
      <c r="O2566">
        <v>0</v>
      </c>
      <c r="P2566">
        <v>1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1.7862460836155836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1.7862460836155836</v>
      </c>
    </row>
    <row r="2567" spans="1:31" x14ac:dyDescent="0.25">
      <c r="A2567">
        <v>2233129</v>
      </c>
      <c r="B2567">
        <v>1</v>
      </c>
      <c r="C2567" t="s">
        <v>80</v>
      </c>
      <c r="D2567" t="s">
        <v>85</v>
      </c>
      <c r="E2567" t="s">
        <v>132</v>
      </c>
      <c r="F2567" t="s">
        <v>7606</v>
      </c>
      <c r="G2567" t="s">
        <v>191</v>
      </c>
      <c r="H2567" t="s">
        <v>135</v>
      </c>
      <c r="I2567" t="s">
        <v>136</v>
      </c>
      <c r="J2567" t="s">
        <v>137</v>
      </c>
      <c r="K2567" t="s">
        <v>138</v>
      </c>
      <c r="L2567" t="s">
        <v>7607</v>
      </c>
      <c r="M2567" t="s">
        <v>7608</v>
      </c>
      <c r="N2567">
        <v>2.9169444439999999</v>
      </c>
      <c r="O2567">
        <v>0</v>
      </c>
      <c r="P2567">
        <v>16</v>
      </c>
      <c r="Q2567">
        <v>0</v>
      </c>
      <c r="R2567">
        <v>0</v>
      </c>
      <c r="S2567">
        <v>0</v>
      </c>
      <c r="T2567">
        <v>1</v>
      </c>
      <c r="U2567">
        <v>0</v>
      </c>
      <c r="V2567">
        <v>0</v>
      </c>
      <c r="W2567">
        <v>0</v>
      </c>
      <c r="X2567">
        <v>18.323764420115388</v>
      </c>
      <c r="Y2567">
        <v>0</v>
      </c>
      <c r="Z2567">
        <v>0</v>
      </c>
      <c r="AA2567">
        <v>0</v>
      </c>
      <c r="AB2567">
        <v>0.23627536337706004</v>
      </c>
      <c r="AC2567">
        <v>0</v>
      </c>
      <c r="AD2567">
        <v>0</v>
      </c>
      <c r="AE2567">
        <v>18.560039783492449</v>
      </c>
    </row>
    <row r="2568" spans="1:31" x14ac:dyDescent="0.25">
      <c r="A2568">
        <v>2232711</v>
      </c>
      <c r="B2568">
        <v>1</v>
      </c>
      <c r="C2568" t="s">
        <v>80</v>
      </c>
      <c r="D2568" t="s">
        <v>111</v>
      </c>
      <c r="E2568" t="s">
        <v>182</v>
      </c>
      <c r="F2568" t="s">
        <v>7609</v>
      </c>
      <c r="G2568" t="s">
        <v>143</v>
      </c>
      <c r="H2568" t="s">
        <v>163</v>
      </c>
      <c r="I2568" t="s">
        <v>136</v>
      </c>
      <c r="J2568" t="s">
        <v>137</v>
      </c>
      <c r="K2568" t="s">
        <v>144</v>
      </c>
      <c r="L2568" t="s">
        <v>7610</v>
      </c>
      <c r="M2568" t="s">
        <v>7611</v>
      </c>
      <c r="N2568">
        <v>8.4087480550000002</v>
      </c>
      <c r="O2568">
        <v>1</v>
      </c>
      <c r="P2568">
        <v>0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190.9753065527226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190.9753065527226</v>
      </c>
    </row>
    <row r="2569" spans="1:31" x14ac:dyDescent="0.25">
      <c r="A2569">
        <v>2232880</v>
      </c>
      <c r="B2569">
        <v>1</v>
      </c>
      <c r="C2569" t="s">
        <v>80</v>
      </c>
      <c r="D2569" t="s">
        <v>108</v>
      </c>
      <c r="E2569" t="s">
        <v>141</v>
      </c>
      <c r="F2569" t="s">
        <v>7612</v>
      </c>
      <c r="G2569" t="s">
        <v>152</v>
      </c>
      <c r="H2569" t="s">
        <v>135</v>
      </c>
      <c r="I2569" t="s">
        <v>136</v>
      </c>
      <c r="J2569" t="s">
        <v>137</v>
      </c>
      <c r="K2569" t="s">
        <v>138</v>
      </c>
      <c r="L2569" t="s">
        <v>7613</v>
      </c>
      <c r="M2569" t="s">
        <v>7614</v>
      </c>
      <c r="N2569">
        <v>0.97222222199999997</v>
      </c>
      <c r="O2569">
        <v>0</v>
      </c>
      <c r="P2569">
        <v>25</v>
      </c>
      <c r="Q2569">
        <v>0</v>
      </c>
      <c r="R2569">
        <v>6</v>
      </c>
      <c r="S2569">
        <v>0</v>
      </c>
      <c r="T2569">
        <v>3</v>
      </c>
      <c r="U2569">
        <v>0</v>
      </c>
      <c r="V2569">
        <v>0</v>
      </c>
      <c r="W2569">
        <v>0</v>
      </c>
      <c r="X2569">
        <v>2.3540585828246661</v>
      </c>
      <c r="Y2569">
        <v>0</v>
      </c>
      <c r="Z2569">
        <v>1.1502022473965889</v>
      </c>
      <c r="AA2569">
        <v>0</v>
      </c>
      <c r="AB2569">
        <v>0.16339577676800005</v>
      </c>
      <c r="AC2569">
        <v>0</v>
      </c>
      <c r="AD2569">
        <v>0</v>
      </c>
      <c r="AE2569">
        <v>3.6676566069892549</v>
      </c>
    </row>
    <row r="2570" spans="1:31" x14ac:dyDescent="0.25">
      <c r="A2570">
        <v>2232674</v>
      </c>
      <c r="B2570">
        <v>1</v>
      </c>
      <c r="C2570" t="s">
        <v>80</v>
      </c>
      <c r="D2570" t="s">
        <v>90</v>
      </c>
      <c r="E2570" t="s">
        <v>132</v>
      </c>
      <c r="F2570" t="s">
        <v>7615</v>
      </c>
      <c r="G2570" t="s">
        <v>148</v>
      </c>
      <c r="H2570" t="s">
        <v>135</v>
      </c>
      <c r="I2570" t="s">
        <v>136</v>
      </c>
      <c r="J2570" t="s">
        <v>137</v>
      </c>
      <c r="K2570" t="s">
        <v>138</v>
      </c>
      <c r="L2570" t="s">
        <v>7616</v>
      </c>
      <c r="M2570" t="s">
        <v>7617</v>
      </c>
      <c r="N2570">
        <v>2.1033333330000001</v>
      </c>
      <c r="O2570">
        <v>0</v>
      </c>
      <c r="P2570">
        <v>7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4.8782081383562774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4.8782081383562774</v>
      </c>
    </row>
    <row r="2571" spans="1:31" x14ac:dyDescent="0.25">
      <c r="A2571">
        <v>2233072</v>
      </c>
      <c r="B2571">
        <v>1</v>
      </c>
      <c r="C2571" t="s">
        <v>81</v>
      </c>
      <c r="D2571" t="s">
        <v>118</v>
      </c>
      <c r="E2571" t="s">
        <v>132</v>
      </c>
      <c r="F2571" t="s">
        <v>7618</v>
      </c>
      <c r="G2571" t="s">
        <v>148</v>
      </c>
      <c r="H2571" t="s">
        <v>135</v>
      </c>
      <c r="I2571" t="s">
        <v>136</v>
      </c>
      <c r="J2571" t="s">
        <v>137</v>
      </c>
      <c r="K2571" t="s">
        <v>138</v>
      </c>
      <c r="L2571" t="s">
        <v>7619</v>
      </c>
      <c r="M2571" t="s">
        <v>7620</v>
      </c>
      <c r="N2571">
        <v>3.7741666660000002</v>
      </c>
      <c r="O2571">
        <v>0</v>
      </c>
      <c r="P2571">
        <v>0</v>
      </c>
      <c r="Q2571">
        <v>0</v>
      </c>
      <c r="R2571">
        <v>0</v>
      </c>
      <c r="S2571">
        <v>0</v>
      </c>
      <c r="T2571">
        <v>1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</row>
    <row r="2572" spans="1:31" x14ac:dyDescent="0.25">
      <c r="A2572">
        <v>2233066</v>
      </c>
      <c r="B2572">
        <v>1</v>
      </c>
      <c r="C2572" t="s">
        <v>80</v>
      </c>
      <c r="D2572" t="s">
        <v>90</v>
      </c>
      <c r="E2572" t="s">
        <v>132</v>
      </c>
      <c r="F2572" t="s">
        <v>7621</v>
      </c>
      <c r="G2572" t="s">
        <v>148</v>
      </c>
      <c r="H2572" t="s">
        <v>135</v>
      </c>
      <c r="I2572" t="s">
        <v>136</v>
      </c>
      <c r="J2572" t="s">
        <v>137</v>
      </c>
      <c r="K2572" t="s">
        <v>138</v>
      </c>
      <c r="L2572" t="s">
        <v>7622</v>
      </c>
      <c r="M2572" t="s">
        <v>7623</v>
      </c>
      <c r="N2572">
        <v>1.4072222219999999</v>
      </c>
      <c r="O2572">
        <v>0</v>
      </c>
      <c r="P2572">
        <v>2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3.5659996190943293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3.5659996190943293</v>
      </c>
    </row>
    <row r="2573" spans="1:31" x14ac:dyDescent="0.25">
      <c r="A2573">
        <v>2232837</v>
      </c>
      <c r="B2573">
        <v>1</v>
      </c>
      <c r="C2573" t="s">
        <v>80</v>
      </c>
      <c r="D2573" t="s">
        <v>107</v>
      </c>
      <c r="E2573" t="s">
        <v>132</v>
      </c>
      <c r="F2573" t="s">
        <v>7624</v>
      </c>
      <c r="G2573" t="s">
        <v>148</v>
      </c>
      <c r="H2573" t="s">
        <v>135</v>
      </c>
      <c r="I2573" t="s">
        <v>136</v>
      </c>
      <c r="J2573" t="s">
        <v>137</v>
      </c>
      <c r="K2573" t="s">
        <v>138</v>
      </c>
      <c r="L2573" t="s">
        <v>7625</v>
      </c>
      <c r="M2573" t="s">
        <v>7626</v>
      </c>
      <c r="N2573">
        <v>1.351111111</v>
      </c>
      <c r="O2573">
        <v>0</v>
      </c>
      <c r="P2573">
        <v>1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</v>
      </c>
    </row>
    <row r="2574" spans="1:31" x14ac:dyDescent="0.25">
      <c r="A2574">
        <v>2232604</v>
      </c>
      <c r="B2574">
        <v>1</v>
      </c>
      <c r="C2574" t="s">
        <v>80</v>
      </c>
      <c r="D2574" t="s">
        <v>93</v>
      </c>
      <c r="E2574" t="s">
        <v>132</v>
      </c>
      <c r="F2574" t="s">
        <v>7627</v>
      </c>
      <c r="G2574" t="s">
        <v>170</v>
      </c>
      <c r="H2574" t="s">
        <v>135</v>
      </c>
      <c r="I2574" t="s">
        <v>136</v>
      </c>
      <c r="J2574" t="s">
        <v>137</v>
      </c>
      <c r="K2574" t="s">
        <v>138</v>
      </c>
      <c r="L2574" t="s">
        <v>7628</v>
      </c>
      <c r="M2574" t="s">
        <v>7629</v>
      </c>
      <c r="N2574">
        <v>0.63027777699999998</v>
      </c>
      <c r="O2574">
        <v>0</v>
      </c>
      <c r="P2574">
        <v>9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1.0923924739343001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1.0923924739343001</v>
      </c>
    </row>
    <row r="2575" spans="1:31" x14ac:dyDescent="0.25">
      <c r="A2575">
        <v>2232747</v>
      </c>
      <c r="B2575">
        <v>1</v>
      </c>
      <c r="C2575" t="s">
        <v>80</v>
      </c>
      <c r="D2575" t="s">
        <v>92</v>
      </c>
      <c r="E2575" t="s">
        <v>161</v>
      </c>
      <c r="F2575" t="s">
        <v>4108</v>
      </c>
      <c r="G2575" t="s">
        <v>174</v>
      </c>
      <c r="H2575" t="s">
        <v>163</v>
      </c>
      <c r="I2575" t="s">
        <v>136</v>
      </c>
      <c r="J2575" t="s">
        <v>137</v>
      </c>
      <c r="K2575" t="s">
        <v>138</v>
      </c>
      <c r="L2575" t="s">
        <v>7630</v>
      </c>
      <c r="M2575" t="s">
        <v>7631</v>
      </c>
      <c r="N2575">
        <v>0.94638888799999998</v>
      </c>
      <c r="O2575">
        <v>0</v>
      </c>
      <c r="P2575">
        <v>198</v>
      </c>
      <c r="Q2575">
        <v>0</v>
      </c>
      <c r="R2575">
        <v>4</v>
      </c>
      <c r="S2575">
        <v>0</v>
      </c>
      <c r="T2575">
        <v>21</v>
      </c>
      <c r="U2575">
        <v>0</v>
      </c>
      <c r="V2575">
        <v>0</v>
      </c>
      <c r="W2575">
        <v>0</v>
      </c>
      <c r="X2575">
        <v>46.599587723913494</v>
      </c>
      <c r="Y2575">
        <v>0</v>
      </c>
      <c r="Z2575">
        <v>1.0587886918746139</v>
      </c>
      <c r="AA2575">
        <v>0</v>
      </c>
      <c r="AB2575">
        <v>8.3114633660713455</v>
      </c>
      <c r="AC2575">
        <v>0</v>
      </c>
      <c r="AD2575">
        <v>0</v>
      </c>
      <c r="AE2575">
        <v>55.969839781859449</v>
      </c>
    </row>
    <row r="2576" spans="1:31" x14ac:dyDescent="0.25">
      <c r="A2576">
        <v>2233182</v>
      </c>
      <c r="B2576">
        <v>1</v>
      </c>
      <c r="C2576" t="s">
        <v>80</v>
      </c>
      <c r="D2576" t="s">
        <v>99</v>
      </c>
      <c r="E2576" t="s">
        <v>132</v>
      </c>
      <c r="F2576" t="s">
        <v>7632</v>
      </c>
      <c r="G2576" t="s">
        <v>148</v>
      </c>
      <c r="H2576" t="s">
        <v>135</v>
      </c>
      <c r="I2576" t="s">
        <v>136</v>
      </c>
      <c r="J2576" t="s">
        <v>137</v>
      </c>
      <c r="K2576" t="s">
        <v>138</v>
      </c>
      <c r="L2576" t="s">
        <v>7633</v>
      </c>
      <c r="M2576" t="s">
        <v>7634</v>
      </c>
      <c r="N2576">
        <v>1.9883333329999999</v>
      </c>
      <c r="O2576">
        <v>0</v>
      </c>
      <c r="P2576">
        <v>1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0.27774050166053332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0.27774050166053332</v>
      </c>
    </row>
    <row r="2577" spans="1:31" x14ac:dyDescent="0.25">
      <c r="A2577">
        <v>2232827</v>
      </c>
      <c r="B2577">
        <v>1</v>
      </c>
      <c r="C2577" t="s">
        <v>80</v>
      </c>
      <c r="D2577" t="s">
        <v>90</v>
      </c>
      <c r="E2577" t="s">
        <v>132</v>
      </c>
      <c r="F2577" t="s">
        <v>7635</v>
      </c>
      <c r="G2577" t="s">
        <v>191</v>
      </c>
      <c r="H2577" t="s">
        <v>135</v>
      </c>
      <c r="I2577" t="s">
        <v>136</v>
      </c>
      <c r="J2577" t="s">
        <v>137</v>
      </c>
      <c r="K2577" t="s">
        <v>138</v>
      </c>
      <c r="L2577" t="s">
        <v>7636</v>
      </c>
      <c r="M2577" t="s">
        <v>7637</v>
      </c>
      <c r="N2577">
        <v>3.1133333329999999</v>
      </c>
      <c r="O2577">
        <v>0</v>
      </c>
      <c r="P2577">
        <v>28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20.050504628472751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20.050504628472751</v>
      </c>
    </row>
    <row r="2578" spans="1:31" x14ac:dyDescent="0.25">
      <c r="A2578">
        <v>2233159</v>
      </c>
      <c r="B2578">
        <v>1</v>
      </c>
      <c r="C2578" t="s">
        <v>81</v>
      </c>
      <c r="D2578" t="s">
        <v>116</v>
      </c>
      <c r="E2578" t="s">
        <v>194</v>
      </c>
      <c r="F2578" t="s">
        <v>2403</v>
      </c>
      <c r="G2578" t="s">
        <v>179</v>
      </c>
      <c r="H2578" t="s">
        <v>135</v>
      </c>
      <c r="I2578" t="s">
        <v>136</v>
      </c>
      <c r="J2578" t="s">
        <v>137</v>
      </c>
      <c r="K2578" t="s">
        <v>138</v>
      </c>
      <c r="L2578" t="s">
        <v>7638</v>
      </c>
      <c r="M2578" t="s">
        <v>7639</v>
      </c>
      <c r="N2578">
        <v>0.79916666599999997</v>
      </c>
      <c r="O2578">
        <v>0</v>
      </c>
      <c r="P2578">
        <v>83</v>
      </c>
      <c r="Q2578">
        <v>0</v>
      </c>
      <c r="R2578">
        <v>0</v>
      </c>
      <c r="S2578">
        <v>0</v>
      </c>
      <c r="T2578">
        <v>2</v>
      </c>
      <c r="U2578">
        <v>0</v>
      </c>
      <c r="V2578">
        <v>0</v>
      </c>
      <c r="W2578">
        <v>0</v>
      </c>
      <c r="X2578">
        <v>13.725894223819301</v>
      </c>
      <c r="Y2578">
        <v>0</v>
      </c>
      <c r="Z2578">
        <v>0</v>
      </c>
      <c r="AA2578">
        <v>0</v>
      </c>
      <c r="AB2578">
        <v>0.2814445548662845</v>
      </c>
      <c r="AC2578">
        <v>0</v>
      </c>
      <c r="AD2578">
        <v>0</v>
      </c>
      <c r="AE2578">
        <v>14.007338778685586</v>
      </c>
    </row>
    <row r="2579" spans="1:31" x14ac:dyDescent="0.25">
      <c r="A2579">
        <v>2233013</v>
      </c>
      <c r="B2579">
        <v>1</v>
      </c>
      <c r="C2579" t="s">
        <v>80</v>
      </c>
      <c r="D2579" t="s">
        <v>87</v>
      </c>
      <c r="E2579" t="s">
        <v>132</v>
      </c>
      <c r="F2579" t="s">
        <v>7640</v>
      </c>
      <c r="G2579" t="s">
        <v>191</v>
      </c>
      <c r="H2579" t="s">
        <v>135</v>
      </c>
      <c r="I2579" t="s">
        <v>136</v>
      </c>
      <c r="J2579" t="s">
        <v>137</v>
      </c>
      <c r="K2579" t="s">
        <v>138</v>
      </c>
      <c r="L2579" t="s">
        <v>7641</v>
      </c>
      <c r="M2579" t="s">
        <v>7642</v>
      </c>
      <c r="N2579">
        <v>1.726388888</v>
      </c>
      <c r="O2579">
        <v>0</v>
      </c>
      <c r="P2579">
        <v>2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0.84882909469087342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0.84882909469087342</v>
      </c>
    </row>
    <row r="2580" spans="1:31" x14ac:dyDescent="0.25">
      <c r="A2580">
        <v>2232681</v>
      </c>
      <c r="B2580">
        <v>1</v>
      </c>
      <c r="C2580" t="s">
        <v>80</v>
      </c>
      <c r="D2580" t="s">
        <v>88</v>
      </c>
      <c r="E2580" t="s">
        <v>177</v>
      </c>
      <c r="F2580" t="s">
        <v>7643</v>
      </c>
      <c r="G2580" t="s">
        <v>215</v>
      </c>
      <c r="H2580" t="s">
        <v>135</v>
      </c>
      <c r="I2580" t="s">
        <v>136</v>
      </c>
      <c r="J2580" t="s">
        <v>137</v>
      </c>
      <c r="K2580" t="s">
        <v>138</v>
      </c>
      <c r="L2580" t="s">
        <v>7644</v>
      </c>
      <c r="M2580" t="s">
        <v>7645</v>
      </c>
      <c r="N2580">
        <v>3.0636111110000002</v>
      </c>
      <c r="O2580">
        <v>0</v>
      </c>
      <c r="P2580">
        <v>0</v>
      </c>
      <c r="Q2580">
        <v>0</v>
      </c>
      <c r="R2580">
        <v>0</v>
      </c>
      <c r="S2580">
        <v>0</v>
      </c>
      <c r="T2580">
        <v>69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106.85592415923114</v>
      </c>
      <c r="AC2580">
        <v>0</v>
      </c>
      <c r="AD2580">
        <v>0</v>
      </c>
      <c r="AE2580">
        <v>106.85592415923114</v>
      </c>
    </row>
    <row r="2581" spans="1:31" x14ac:dyDescent="0.25">
      <c r="A2581">
        <v>2233036</v>
      </c>
      <c r="B2581">
        <v>1</v>
      </c>
      <c r="C2581" t="s">
        <v>81</v>
      </c>
      <c r="D2581" t="s">
        <v>120</v>
      </c>
      <c r="E2581" t="s">
        <v>132</v>
      </c>
      <c r="F2581" t="s">
        <v>7646</v>
      </c>
      <c r="G2581" t="s">
        <v>134</v>
      </c>
      <c r="H2581" t="s">
        <v>135</v>
      </c>
      <c r="I2581" t="s">
        <v>136</v>
      </c>
      <c r="J2581" t="s">
        <v>137</v>
      </c>
      <c r="K2581" t="s">
        <v>138</v>
      </c>
      <c r="L2581" t="s">
        <v>7647</v>
      </c>
      <c r="M2581" t="s">
        <v>7648</v>
      </c>
      <c r="N2581">
        <v>2.5166666659999999</v>
      </c>
      <c r="O2581">
        <v>0</v>
      </c>
      <c r="P2581">
        <v>1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0.27661099820340002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0.27661099820340002</v>
      </c>
    </row>
    <row r="2582" spans="1:31" x14ac:dyDescent="0.25">
      <c r="A2582">
        <v>2233082</v>
      </c>
      <c r="B2582">
        <v>1</v>
      </c>
      <c r="C2582" t="s">
        <v>80</v>
      </c>
      <c r="D2582" t="s">
        <v>107</v>
      </c>
      <c r="E2582" t="s">
        <v>141</v>
      </c>
      <c r="F2582" t="s">
        <v>7649</v>
      </c>
      <c r="G2582" t="s">
        <v>187</v>
      </c>
      <c r="H2582" t="s">
        <v>135</v>
      </c>
      <c r="I2582" t="s">
        <v>136</v>
      </c>
      <c r="J2582" t="s">
        <v>137</v>
      </c>
      <c r="K2582" t="s">
        <v>138</v>
      </c>
      <c r="L2582" t="s">
        <v>7650</v>
      </c>
      <c r="M2582" t="s">
        <v>7651</v>
      </c>
      <c r="N2582">
        <v>0.93555555499999998</v>
      </c>
      <c r="O2582">
        <v>0</v>
      </c>
      <c r="P2582">
        <v>242</v>
      </c>
      <c r="Q2582">
        <v>0</v>
      </c>
      <c r="R2582">
        <v>0</v>
      </c>
      <c r="S2582">
        <v>0</v>
      </c>
      <c r="T2582">
        <v>51</v>
      </c>
      <c r="U2582">
        <v>0</v>
      </c>
      <c r="V2582">
        <v>1</v>
      </c>
      <c r="W2582">
        <v>0</v>
      </c>
      <c r="X2582">
        <v>49.098299180513038</v>
      </c>
      <c r="Y2582">
        <v>0</v>
      </c>
      <c r="Z2582">
        <v>0</v>
      </c>
      <c r="AA2582">
        <v>0</v>
      </c>
      <c r="AB2582">
        <v>12.6930323190899</v>
      </c>
      <c r="AC2582">
        <v>0</v>
      </c>
      <c r="AD2582">
        <v>7.1676606808904548</v>
      </c>
      <c r="AE2582">
        <v>68.958992180493397</v>
      </c>
    </row>
    <row r="2583" spans="1:31" x14ac:dyDescent="0.25">
      <c r="A2583">
        <v>2232867</v>
      </c>
      <c r="B2583">
        <v>1</v>
      </c>
      <c r="C2583" t="s">
        <v>80</v>
      </c>
      <c r="D2583" t="s">
        <v>96</v>
      </c>
      <c r="E2583" t="s">
        <v>132</v>
      </c>
      <c r="F2583" t="s">
        <v>7652</v>
      </c>
      <c r="G2583" t="s">
        <v>134</v>
      </c>
      <c r="H2583" t="s">
        <v>135</v>
      </c>
      <c r="I2583" t="s">
        <v>136</v>
      </c>
      <c r="J2583" t="s">
        <v>137</v>
      </c>
      <c r="K2583" t="s">
        <v>138</v>
      </c>
      <c r="L2583" t="s">
        <v>7653</v>
      </c>
      <c r="M2583" t="s">
        <v>7654</v>
      </c>
      <c r="N2583">
        <v>0.93027777700000003</v>
      </c>
      <c r="O2583">
        <v>0</v>
      </c>
      <c r="P2583">
        <v>1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0.17972005109119449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0.17972005109119449</v>
      </c>
    </row>
    <row r="2584" spans="1:31" x14ac:dyDescent="0.25">
      <c r="A2584">
        <v>2232973</v>
      </c>
      <c r="B2584">
        <v>1</v>
      </c>
      <c r="C2584" t="s">
        <v>80</v>
      </c>
      <c r="D2584" t="s">
        <v>105</v>
      </c>
      <c r="E2584" t="s">
        <v>273</v>
      </c>
      <c r="F2584" t="s">
        <v>5843</v>
      </c>
      <c r="G2584" t="s">
        <v>174</v>
      </c>
      <c r="H2584" t="s">
        <v>163</v>
      </c>
      <c r="I2584" t="s">
        <v>136</v>
      </c>
      <c r="J2584" t="s">
        <v>137</v>
      </c>
      <c r="K2584" t="s">
        <v>138</v>
      </c>
      <c r="L2584" t="s">
        <v>7655</v>
      </c>
      <c r="M2584" t="s">
        <v>7656</v>
      </c>
      <c r="N2584">
        <v>0.19500000000000001</v>
      </c>
      <c r="O2584">
        <v>0</v>
      </c>
      <c r="P2584">
        <v>1082</v>
      </c>
      <c r="Q2584">
        <v>1</v>
      </c>
      <c r="R2584">
        <v>1</v>
      </c>
      <c r="S2584">
        <v>7</v>
      </c>
      <c r="T2584">
        <v>83</v>
      </c>
      <c r="U2584">
        <v>1</v>
      </c>
      <c r="V2584">
        <v>0</v>
      </c>
      <c r="W2584">
        <v>0</v>
      </c>
      <c r="X2584">
        <v>95.980036281552088</v>
      </c>
      <c r="Y2584">
        <v>5.2276994952000007E-2</v>
      </c>
      <c r="Z2584">
        <v>4.9533491236319997E-2</v>
      </c>
      <c r="AA2584">
        <v>28.780429499335796</v>
      </c>
      <c r="AB2584">
        <v>14.392598287845955</v>
      </c>
      <c r="AC2584">
        <v>3.7553563058247605</v>
      </c>
      <c r="AD2584">
        <v>0</v>
      </c>
      <c r="AE2584">
        <v>143.0102308607469</v>
      </c>
    </row>
    <row r="2585" spans="1:31" x14ac:dyDescent="0.25">
      <c r="A2585">
        <v>2232913</v>
      </c>
      <c r="B2585">
        <v>1</v>
      </c>
      <c r="C2585" t="s">
        <v>80</v>
      </c>
      <c r="D2585" t="s">
        <v>100</v>
      </c>
      <c r="E2585" t="s">
        <v>132</v>
      </c>
      <c r="F2585" t="s">
        <v>7657</v>
      </c>
      <c r="G2585" t="s">
        <v>134</v>
      </c>
      <c r="H2585" t="s">
        <v>135</v>
      </c>
      <c r="I2585" t="s">
        <v>136</v>
      </c>
      <c r="J2585" t="s">
        <v>137</v>
      </c>
      <c r="K2585" t="s">
        <v>138</v>
      </c>
      <c r="L2585" t="s">
        <v>7658</v>
      </c>
      <c r="M2585" t="s">
        <v>7659</v>
      </c>
      <c r="N2585">
        <v>3.165</v>
      </c>
      <c r="O2585">
        <v>0</v>
      </c>
      <c r="P2585">
        <v>1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0.33402222561788891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0.33402222561788891</v>
      </c>
    </row>
    <row r="2586" spans="1:31" x14ac:dyDescent="0.25">
      <c r="A2586">
        <v>2233119</v>
      </c>
      <c r="B2586">
        <v>1</v>
      </c>
      <c r="C2586" t="s">
        <v>80</v>
      </c>
      <c r="D2586" t="s">
        <v>93</v>
      </c>
      <c r="E2586" t="s">
        <v>132</v>
      </c>
      <c r="F2586" t="s">
        <v>7660</v>
      </c>
      <c r="G2586" t="s">
        <v>148</v>
      </c>
      <c r="H2586" t="s">
        <v>135</v>
      </c>
      <c r="I2586" t="s">
        <v>136</v>
      </c>
      <c r="J2586" t="s">
        <v>137</v>
      </c>
      <c r="K2586" t="s">
        <v>138</v>
      </c>
      <c r="L2586" t="s">
        <v>7661</v>
      </c>
      <c r="M2586" t="s">
        <v>7662</v>
      </c>
      <c r="N2586">
        <v>2.886666666</v>
      </c>
      <c r="O2586">
        <v>0</v>
      </c>
      <c r="P2586">
        <v>1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0.18186065114111999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0.18186065114111999</v>
      </c>
    </row>
    <row r="2587" spans="1:31" x14ac:dyDescent="0.25">
      <c r="A2587">
        <v>2232727</v>
      </c>
      <c r="B2587">
        <v>1</v>
      </c>
      <c r="C2587" t="s">
        <v>80</v>
      </c>
      <c r="D2587" t="s">
        <v>91</v>
      </c>
      <c r="E2587" t="s">
        <v>273</v>
      </c>
      <c r="F2587" t="s">
        <v>7663</v>
      </c>
      <c r="G2587" t="s">
        <v>174</v>
      </c>
      <c r="H2587" t="s">
        <v>163</v>
      </c>
      <c r="I2587" t="s">
        <v>136</v>
      </c>
      <c r="J2587" t="s">
        <v>137</v>
      </c>
      <c r="K2587" t="s">
        <v>138</v>
      </c>
      <c r="L2587" t="s">
        <v>7630</v>
      </c>
      <c r="M2587" t="s">
        <v>7664</v>
      </c>
      <c r="N2587">
        <v>0.402777777</v>
      </c>
      <c r="O2587">
        <v>3</v>
      </c>
      <c r="P2587">
        <v>3022</v>
      </c>
      <c r="Q2587">
        <v>17</v>
      </c>
      <c r="R2587">
        <v>19</v>
      </c>
      <c r="S2587">
        <v>24</v>
      </c>
      <c r="T2587">
        <v>1136</v>
      </c>
      <c r="U2587">
        <v>0</v>
      </c>
      <c r="V2587">
        <v>3</v>
      </c>
      <c r="W2587">
        <v>7.6472778656750835</v>
      </c>
      <c r="X2587">
        <v>358.03972382185589</v>
      </c>
      <c r="Y2587">
        <v>2.8438635609259171</v>
      </c>
      <c r="Z2587">
        <v>1.9792819361968335</v>
      </c>
      <c r="AA2587">
        <v>102.37327077616821</v>
      </c>
      <c r="AB2587">
        <v>308.63578471999409</v>
      </c>
      <c r="AC2587">
        <v>0</v>
      </c>
      <c r="AD2587">
        <v>6.0181023446740003</v>
      </c>
      <c r="AE2587">
        <v>787.53730502549013</v>
      </c>
    </row>
    <row r="2588" spans="1:31" x14ac:dyDescent="0.25">
      <c r="A2588">
        <v>2233165</v>
      </c>
      <c r="B2588">
        <v>1</v>
      </c>
      <c r="C2588" t="s">
        <v>81</v>
      </c>
      <c r="D2588" t="s">
        <v>112</v>
      </c>
      <c r="E2588" t="s">
        <v>182</v>
      </c>
      <c r="F2588" t="s">
        <v>7665</v>
      </c>
      <c r="G2588" t="s">
        <v>548</v>
      </c>
      <c r="H2588" t="s">
        <v>163</v>
      </c>
      <c r="I2588" t="s">
        <v>136</v>
      </c>
      <c r="J2588" t="s">
        <v>137</v>
      </c>
      <c r="K2588" t="s">
        <v>138</v>
      </c>
      <c r="L2588" t="s">
        <v>7666</v>
      </c>
      <c r="M2588" t="s">
        <v>7667</v>
      </c>
      <c r="N2588">
        <v>2.4922222220000001</v>
      </c>
      <c r="O2588">
        <v>0</v>
      </c>
      <c r="P2588">
        <v>280</v>
      </c>
      <c r="Q2588">
        <v>1</v>
      </c>
      <c r="R2588">
        <v>5</v>
      </c>
      <c r="S2588">
        <v>1</v>
      </c>
      <c r="T2588">
        <v>22</v>
      </c>
      <c r="U2588">
        <v>0</v>
      </c>
      <c r="V2588">
        <v>0</v>
      </c>
      <c r="W2588">
        <v>0</v>
      </c>
      <c r="X2588">
        <v>63.085240567364011</v>
      </c>
      <c r="Y2588">
        <v>20.961110324787427</v>
      </c>
      <c r="Z2588">
        <v>1.2806092091211179</v>
      </c>
      <c r="AA2588">
        <v>6.460206988522561</v>
      </c>
      <c r="AB2588">
        <v>3.8553683246092474</v>
      </c>
      <c r="AC2588">
        <v>0</v>
      </c>
      <c r="AD2588">
        <v>0</v>
      </c>
      <c r="AE2588">
        <v>95.642535414404364</v>
      </c>
    </row>
    <row r="2589" spans="1:31" x14ac:dyDescent="0.25">
      <c r="A2589">
        <v>2232956</v>
      </c>
      <c r="B2589">
        <v>1</v>
      </c>
      <c r="C2589" t="s">
        <v>80</v>
      </c>
      <c r="D2589" t="s">
        <v>98</v>
      </c>
      <c r="E2589" t="s">
        <v>132</v>
      </c>
      <c r="F2589" t="s">
        <v>7668</v>
      </c>
      <c r="G2589" t="s">
        <v>148</v>
      </c>
      <c r="H2589" t="s">
        <v>135</v>
      </c>
      <c r="I2589" t="s">
        <v>136</v>
      </c>
      <c r="J2589" t="s">
        <v>137</v>
      </c>
      <c r="K2589" t="s">
        <v>138</v>
      </c>
      <c r="L2589" t="s">
        <v>7669</v>
      </c>
      <c r="M2589" t="s">
        <v>7670</v>
      </c>
      <c r="N2589">
        <v>0.50166666599999998</v>
      </c>
      <c r="O2589">
        <v>0</v>
      </c>
      <c r="P2589">
        <v>1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4.7476941241800005E-2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4.7476941241800005E-2</v>
      </c>
    </row>
    <row r="2590" spans="1:31" x14ac:dyDescent="0.25">
      <c r="A2590">
        <v>2232744</v>
      </c>
      <c r="B2590">
        <v>1</v>
      </c>
      <c r="C2590" t="s">
        <v>80</v>
      </c>
      <c r="D2590" t="s">
        <v>87</v>
      </c>
      <c r="E2590" t="s">
        <v>141</v>
      </c>
      <c r="F2590" t="s">
        <v>7671</v>
      </c>
      <c r="G2590" t="s">
        <v>134</v>
      </c>
      <c r="H2590" t="s">
        <v>135</v>
      </c>
      <c r="I2590" t="s">
        <v>136</v>
      </c>
      <c r="J2590" t="s">
        <v>137</v>
      </c>
      <c r="K2590" t="s">
        <v>138</v>
      </c>
      <c r="L2590" t="s">
        <v>7672</v>
      </c>
      <c r="M2590" t="s">
        <v>7673</v>
      </c>
      <c r="N2590">
        <v>1.211944444</v>
      </c>
      <c r="O2590">
        <v>0</v>
      </c>
      <c r="P2590">
        <v>648</v>
      </c>
      <c r="Q2590">
        <v>0</v>
      </c>
      <c r="R2590">
        <v>0</v>
      </c>
      <c r="S2590">
        <v>0</v>
      </c>
      <c r="T2590">
        <v>136</v>
      </c>
      <c r="U2590">
        <v>0</v>
      </c>
      <c r="V2590">
        <v>0</v>
      </c>
      <c r="W2590">
        <v>0</v>
      </c>
      <c r="X2590">
        <v>223.90153556375071</v>
      </c>
      <c r="Y2590">
        <v>0</v>
      </c>
      <c r="Z2590">
        <v>0</v>
      </c>
      <c r="AA2590">
        <v>0</v>
      </c>
      <c r="AB2590">
        <v>117.76383835211587</v>
      </c>
      <c r="AC2590">
        <v>0</v>
      </c>
      <c r="AD2590">
        <v>0</v>
      </c>
      <c r="AE2590">
        <v>341.66537391586655</v>
      </c>
    </row>
    <row r="2591" spans="1:31" x14ac:dyDescent="0.25">
      <c r="A2591">
        <v>2233099</v>
      </c>
      <c r="B2591">
        <v>1</v>
      </c>
      <c r="C2591" t="s">
        <v>80</v>
      </c>
      <c r="D2591" t="s">
        <v>100</v>
      </c>
      <c r="E2591" t="s">
        <v>132</v>
      </c>
      <c r="F2591" t="s">
        <v>7674</v>
      </c>
      <c r="G2591" t="s">
        <v>148</v>
      </c>
      <c r="H2591" t="s">
        <v>135</v>
      </c>
      <c r="I2591" t="s">
        <v>136</v>
      </c>
      <c r="J2591" t="s">
        <v>137</v>
      </c>
      <c r="K2591" t="s">
        <v>138</v>
      </c>
      <c r="L2591" t="s">
        <v>7675</v>
      </c>
      <c r="M2591" t="s">
        <v>7676</v>
      </c>
      <c r="N2591">
        <v>1.4027777770000001</v>
      </c>
      <c r="O2591">
        <v>0</v>
      </c>
      <c r="P2591">
        <v>2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0.43700647081209992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0.43700647081209992</v>
      </c>
    </row>
    <row r="2592" spans="1:31" x14ac:dyDescent="0.25">
      <c r="A2592">
        <v>2232787</v>
      </c>
      <c r="B2592">
        <v>1</v>
      </c>
      <c r="C2592" t="s">
        <v>81</v>
      </c>
      <c r="D2592" t="s">
        <v>118</v>
      </c>
      <c r="E2592" t="s">
        <v>161</v>
      </c>
      <c r="F2592" t="s">
        <v>7677</v>
      </c>
      <c r="G2592" t="s">
        <v>174</v>
      </c>
      <c r="H2592" t="s">
        <v>163</v>
      </c>
      <c r="I2592" t="s">
        <v>136</v>
      </c>
      <c r="J2592" t="s">
        <v>137</v>
      </c>
      <c r="K2592" t="s">
        <v>138</v>
      </c>
      <c r="L2592" t="s">
        <v>7678</v>
      </c>
      <c r="M2592" t="s">
        <v>7679</v>
      </c>
      <c r="N2592">
        <v>3.6691666660000002</v>
      </c>
      <c r="O2592">
        <v>0</v>
      </c>
      <c r="P2592">
        <v>0</v>
      </c>
      <c r="Q2592">
        <v>19</v>
      </c>
      <c r="R2592">
        <v>8</v>
      </c>
      <c r="S2592">
        <v>12</v>
      </c>
      <c r="T2592">
        <v>0</v>
      </c>
      <c r="U2592">
        <v>11</v>
      </c>
      <c r="V2592">
        <v>0</v>
      </c>
      <c r="W2592">
        <v>0</v>
      </c>
      <c r="X2592">
        <v>0</v>
      </c>
      <c r="Y2592">
        <v>145.98214533159833</v>
      </c>
      <c r="Z2592">
        <v>28.661009815315861</v>
      </c>
      <c r="AA2592">
        <v>293.40417978963688</v>
      </c>
      <c r="AB2592">
        <v>0</v>
      </c>
      <c r="AC2592">
        <v>5494.9585052298944</v>
      </c>
      <c r="AD2592">
        <v>0</v>
      </c>
      <c r="AE2592">
        <v>5963.0058401664455</v>
      </c>
    </row>
    <row r="2593" spans="1:31" x14ac:dyDescent="0.25">
      <c r="A2593">
        <v>2232930</v>
      </c>
      <c r="B2593">
        <v>1</v>
      </c>
      <c r="C2593" t="s">
        <v>80</v>
      </c>
      <c r="D2593" t="s">
        <v>105</v>
      </c>
      <c r="E2593" t="s">
        <v>273</v>
      </c>
      <c r="F2593" t="s">
        <v>7680</v>
      </c>
      <c r="G2593" t="s">
        <v>174</v>
      </c>
      <c r="H2593" t="s">
        <v>163</v>
      </c>
      <c r="I2593" t="s">
        <v>136</v>
      </c>
      <c r="J2593" t="s">
        <v>137</v>
      </c>
      <c r="K2593" t="s">
        <v>138</v>
      </c>
      <c r="L2593" t="s">
        <v>7681</v>
      </c>
      <c r="M2593" t="s">
        <v>7682</v>
      </c>
      <c r="N2593">
        <v>0.29222222199999998</v>
      </c>
      <c r="O2593">
        <v>15</v>
      </c>
      <c r="P2593">
        <v>1765</v>
      </c>
      <c r="Q2593">
        <v>14</v>
      </c>
      <c r="R2593">
        <v>42</v>
      </c>
      <c r="S2593">
        <v>48</v>
      </c>
      <c r="T2593">
        <v>185</v>
      </c>
      <c r="U2593">
        <v>16</v>
      </c>
      <c r="V2593">
        <v>0</v>
      </c>
      <c r="W2593">
        <v>1.7229622362352597</v>
      </c>
      <c r="X2593">
        <v>199.2401415307011</v>
      </c>
      <c r="Y2593">
        <v>15.982545130064864</v>
      </c>
      <c r="Z2593">
        <v>4.4867868195111003</v>
      </c>
      <c r="AA2593">
        <v>115.21520356960285</v>
      </c>
      <c r="AB2593">
        <v>42.082634100879439</v>
      </c>
      <c r="AC2593">
        <v>1533.3299128660367</v>
      </c>
      <c r="AD2593">
        <v>0</v>
      </c>
      <c r="AE2593">
        <v>1912.0601862530314</v>
      </c>
    </row>
    <row r="2594" spans="1:31" x14ac:dyDescent="0.25">
      <c r="A2594">
        <v>2232764</v>
      </c>
      <c r="B2594">
        <v>1</v>
      </c>
      <c r="C2594" t="s">
        <v>80</v>
      </c>
      <c r="D2594" t="s">
        <v>107</v>
      </c>
      <c r="E2594" t="s">
        <v>194</v>
      </c>
      <c r="F2594" t="s">
        <v>1011</v>
      </c>
      <c r="G2594" t="s">
        <v>390</v>
      </c>
      <c r="H2594" t="s">
        <v>135</v>
      </c>
      <c r="I2594" t="s">
        <v>136</v>
      </c>
      <c r="J2594" t="s">
        <v>137</v>
      </c>
      <c r="K2594" t="s">
        <v>138</v>
      </c>
      <c r="L2594" t="s">
        <v>7683</v>
      </c>
      <c r="M2594" t="s">
        <v>7684</v>
      </c>
      <c r="N2594">
        <v>1.4550000000000001</v>
      </c>
      <c r="O2594">
        <v>0</v>
      </c>
      <c r="P2594">
        <v>97</v>
      </c>
      <c r="Q2594">
        <v>0</v>
      </c>
      <c r="R2594">
        <v>0</v>
      </c>
      <c r="S2594">
        <v>0</v>
      </c>
      <c r="T2594">
        <v>4</v>
      </c>
      <c r="U2594">
        <v>0</v>
      </c>
      <c r="V2594">
        <v>0</v>
      </c>
      <c r="W2594">
        <v>0</v>
      </c>
      <c r="X2594">
        <v>32.005776329650885</v>
      </c>
      <c r="Y2594">
        <v>0</v>
      </c>
      <c r="Z2594">
        <v>0</v>
      </c>
      <c r="AA2594">
        <v>0</v>
      </c>
      <c r="AB2594">
        <v>2.060668819714663</v>
      </c>
      <c r="AC2594">
        <v>0</v>
      </c>
      <c r="AD2594">
        <v>0</v>
      </c>
      <c r="AE2594">
        <v>34.066445149365549</v>
      </c>
    </row>
    <row r="2595" spans="1:31" x14ac:dyDescent="0.25">
      <c r="A2595">
        <v>2232936</v>
      </c>
      <c r="B2595">
        <v>1</v>
      </c>
      <c r="C2595" t="s">
        <v>80</v>
      </c>
      <c r="D2595" t="s">
        <v>99</v>
      </c>
      <c r="E2595" t="s">
        <v>132</v>
      </c>
      <c r="F2595" t="s">
        <v>7685</v>
      </c>
      <c r="G2595" t="s">
        <v>134</v>
      </c>
      <c r="H2595" t="s">
        <v>135</v>
      </c>
      <c r="I2595" t="s">
        <v>136</v>
      </c>
      <c r="J2595" t="s">
        <v>137</v>
      </c>
      <c r="K2595" t="s">
        <v>138</v>
      </c>
      <c r="L2595" t="s">
        <v>7686</v>
      </c>
      <c r="M2595" t="s">
        <v>7687</v>
      </c>
      <c r="N2595">
        <v>3.8224999999999998</v>
      </c>
      <c r="O2595">
        <v>0</v>
      </c>
      <c r="P2595">
        <v>0</v>
      </c>
      <c r="Q2595">
        <v>0</v>
      </c>
      <c r="R2595">
        <v>0</v>
      </c>
      <c r="S2595">
        <v>0</v>
      </c>
      <c r="T2595">
        <v>1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8.5438604264999989E-3</v>
      </c>
      <c r="AC2595">
        <v>0</v>
      </c>
      <c r="AD2595">
        <v>0</v>
      </c>
      <c r="AE2595">
        <v>8.5438604264999989E-3</v>
      </c>
    </row>
    <row r="2596" spans="1:31" x14ac:dyDescent="0.25">
      <c r="A2596">
        <v>2233056</v>
      </c>
      <c r="B2596">
        <v>1</v>
      </c>
      <c r="C2596" t="s">
        <v>80</v>
      </c>
      <c r="D2596" t="s">
        <v>96</v>
      </c>
      <c r="E2596" t="s">
        <v>405</v>
      </c>
      <c r="F2596" t="s">
        <v>5935</v>
      </c>
      <c r="G2596" t="s">
        <v>174</v>
      </c>
      <c r="H2596" t="s">
        <v>163</v>
      </c>
      <c r="I2596" t="s">
        <v>136</v>
      </c>
      <c r="J2596" t="s">
        <v>137</v>
      </c>
      <c r="K2596" t="s">
        <v>138</v>
      </c>
      <c r="L2596" t="s">
        <v>7688</v>
      </c>
      <c r="M2596" t="s">
        <v>7689</v>
      </c>
      <c r="N2596">
        <v>0.29878416600000002</v>
      </c>
      <c r="O2596">
        <v>0</v>
      </c>
      <c r="P2596">
        <v>277</v>
      </c>
      <c r="Q2596">
        <v>13</v>
      </c>
      <c r="R2596">
        <v>26</v>
      </c>
      <c r="S2596">
        <v>20</v>
      </c>
      <c r="T2596">
        <v>43</v>
      </c>
      <c r="U2596">
        <v>5</v>
      </c>
      <c r="V2596">
        <v>0</v>
      </c>
      <c r="W2596">
        <v>0</v>
      </c>
      <c r="X2596">
        <v>32.840462397027629</v>
      </c>
      <c r="Y2596">
        <v>3.0890317983372921</v>
      </c>
      <c r="Z2596">
        <v>4.5266288270053332</v>
      </c>
      <c r="AA2596">
        <v>78.336421416617412</v>
      </c>
      <c r="AB2596">
        <v>5.494818335807846</v>
      </c>
      <c r="AC2596">
        <v>50.486936716127637</v>
      </c>
      <c r="AD2596">
        <v>0</v>
      </c>
      <c r="AE2596">
        <v>174.77429949092317</v>
      </c>
    </row>
    <row r="2597" spans="1:31" x14ac:dyDescent="0.25">
      <c r="A2597">
        <v>2232701</v>
      </c>
      <c r="B2597">
        <v>1</v>
      </c>
      <c r="C2597" t="s">
        <v>80</v>
      </c>
      <c r="D2597" t="s">
        <v>83</v>
      </c>
      <c r="E2597" t="s">
        <v>194</v>
      </c>
      <c r="F2597" t="s">
        <v>3061</v>
      </c>
      <c r="G2597" t="s">
        <v>143</v>
      </c>
      <c r="H2597" t="s">
        <v>135</v>
      </c>
      <c r="I2597" t="s">
        <v>136</v>
      </c>
      <c r="J2597" t="s">
        <v>137</v>
      </c>
      <c r="K2597" t="s">
        <v>144</v>
      </c>
      <c r="L2597" t="s">
        <v>7690</v>
      </c>
      <c r="M2597" t="s">
        <v>7691</v>
      </c>
      <c r="N2597">
        <v>7.2869155550000002</v>
      </c>
      <c r="O2597">
        <v>0</v>
      </c>
      <c r="P2597">
        <v>31</v>
      </c>
      <c r="Q2597">
        <v>0</v>
      </c>
      <c r="R2597">
        <v>0</v>
      </c>
      <c r="S2597">
        <v>0</v>
      </c>
      <c r="T2597">
        <v>19</v>
      </c>
      <c r="U2597">
        <v>0</v>
      </c>
      <c r="V2597">
        <v>0</v>
      </c>
      <c r="W2597">
        <v>0</v>
      </c>
      <c r="X2597">
        <v>108.29604711390911</v>
      </c>
      <c r="Y2597">
        <v>0</v>
      </c>
      <c r="Z2597">
        <v>0</v>
      </c>
      <c r="AA2597">
        <v>0</v>
      </c>
      <c r="AB2597">
        <v>95.927645168550384</v>
      </c>
      <c r="AC2597">
        <v>0</v>
      </c>
      <c r="AD2597">
        <v>0</v>
      </c>
      <c r="AE2597">
        <v>204.2236922824595</v>
      </c>
    </row>
    <row r="2598" spans="1:31" x14ac:dyDescent="0.25">
      <c r="A2598">
        <v>2232807</v>
      </c>
      <c r="B2598">
        <v>1</v>
      </c>
      <c r="C2598" t="s">
        <v>81</v>
      </c>
      <c r="D2598" t="s">
        <v>118</v>
      </c>
      <c r="E2598" t="s">
        <v>182</v>
      </c>
      <c r="F2598" t="s">
        <v>5988</v>
      </c>
      <c r="G2598" t="s">
        <v>174</v>
      </c>
      <c r="H2598" t="s">
        <v>163</v>
      </c>
      <c r="I2598" t="s">
        <v>136</v>
      </c>
      <c r="J2598" t="s">
        <v>137</v>
      </c>
      <c r="K2598" t="s">
        <v>138</v>
      </c>
      <c r="L2598" t="s">
        <v>7692</v>
      </c>
      <c r="M2598" t="s">
        <v>7693</v>
      </c>
      <c r="N2598">
        <v>0.6</v>
      </c>
      <c r="O2598">
        <v>0</v>
      </c>
      <c r="P2598">
        <v>135</v>
      </c>
      <c r="Q2598">
        <v>0</v>
      </c>
      <c r="R2598">
        <v>6</v>
      </c>
      <c r="S2598">
        <v>0</v>
      </c>
      <c r="T2598">
        <v>3</v>
      </c>
      <c r="U2598">
        <v>0</v>
      </c>
      <c r="V2598">
        <v>0</v>
      </c>
      <c r="W2598">
        <v>0</v>
      </c>
      <c r="X2598">
        <v>19.805990704401594</v>
      </c>
      <c r="Y2598">
        <v>0</v>
      </c>
      <c r="Z2598">
        <v>0.57493916712960003</v>
      </c>
      <c r="AA2598">
        <v>0</v>
      </c>
      <c r="AB2598">
        <v>2.4178859207999999E-3</v>
      </c>
      <c r="AC2598">
        <v>0</v>
      </c>
      <c r="AD2598">
        <v>0</v>
      </c>
      <c r="AE2598">
        <v>20.383347757451993</v>
      </c>
    </row>
    <row r="2599" spans="1:31" x14ac:dyDescent="0.25">
      <c r="A2599">
        <v>2232999</v>
      </c>
      <c r="B2599">
        <v>1</v>
      </c>
      <c r="C2599" t="s">
        <v>80</v>
      </c>
      <c r="D2599" t="s">
        <v>103</v>
      </c>
      <c r="E2599" t="s">
        <v>194</v>
      </c>
      <c r="F2599" t="s">
        <v>7694</v>
      </c>
      <c r="G2599" t="s">
        <v>152</v>
      </c>
      <c r="H2599" t="s">
        <v>135</v>
      </c>
      <c r="I2599" t="s">
        <v>136</v>
      </c>
      <c r="J2599" t="s">
        <v>3</v>
      </c>
      <c r="K2599" t="s">
        <v>138</v>
      </c>
      <c r="L2599" t="s">
        <v>7695</v>
      </c>
      <c r="M2599" t="s">
        <v>7696</v>
      </c>
      <c r="N2599">
        <v>1.496388888</v>
      </c>
      <c r="O2599">
        <v>0</v>
      </c>
      <c r="P2599">
        <v>154</v>
      </c>
      <c r="Q2599">
        <v>0</v>
      </c>
      <c r="R2599">
        <v>4</v>
      </c>
      <c r="S2599">
        <v>0</v>
      </c>
      <c r="T2599">
        <v>8</v>
      </c>
      <c r="U2599">
        <v>0</v>
      </c>
      <c r="V2599">
        <v>0</v>
      </c>
      <c r="W2599">
        <v>0</v>
      </c>
      <c r="X2599">
        <v>57.129170843029392</v>
      </c>
      <c r="Y2599">
        <v>0</v>
      </c>
      <c r="Z2599">
        <v>0.67508657178760778</v>
      </c>
      <c r="AA2599">
        <v>0</v>
      </c>
      <c r="AB2599">
        <v>8.4990062435471678</v>
      </c>
      <c r="AC2599">
        <v>0</v>
      </c>
      <c r="AD2599">
        <v>0</v>
      </c>
      <c r="AE2599">
        <v>66.303263658364173</v>
      </c>
    </row>
    <row r="2600" spans="1:31" x14ac:dyDescent="0.25">
      <c r="A2600">
        <v>2233277</v>
      </c>
      <c r="B2600">
        <v>1</v>
      </c>
      <c r="C2600" t="s">
        <v>80</v>
      </c>
      <c r="D2600" t="s">
        <v>103</v>
      </c>
      <c r="E2600" t="s">
        <v>273</v>
      </c>
      <c r="F2600" t="s">
        <v>7697</v>
      </c>
      <c r="G2600" t="s">
        <v>143</v>
      </c>
      <c r="H2600" t="s">
        <v>163</v>
      </c>
      <c r="I2600" t="s">
        <v>136</v>
      </c>
      <c r="J2600" t="s">
        <v>137</v>
      </c>
      <c r="K2600" t="s">
        <v>144</v>
      </c>
      <c r="L2600" t="s">
        <v>7698</v>
      </c>
      <c r="M2600" t="s">
        <v>7699</v>
      </c>
      <c r="N2600">
        <v>1.5177925000000001</v>
      </c>
      <c r="O2600">
        <v>0</v>
      </c>
      <c r="P2600">
        <v>0</v>
      </c>
      <c r="Q2600">
        <v>0</v>
      </c>
      <c r="R2600">
        <v>0</v>
      </c>
      <c r="S2600">
        <v>1</v>
      </c>
      <c r="T2600">
        <v>0</v>
      </c>
      <c r="U2600">
        <v>3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3.9593708843784903</v>
      </c>
      <c r="AB2600">
        <v>0</v>
      </c>
      <c r="AC2600">
        <v>187.2631864268532</v>
      </c>
      <c r="AD2600">
        <v>0</v>
      </c>
      <c r="AE2600">
        <v>191.2225573112317</v>
      </c>
    </row>
    <row r="2601" spans="1:31" x14ac:dyDescent="0.25">
      <c r="A2601">
        <v>2233317</v>
      </c>
      <c r="B2601">
        <v>1</v>
      </c>
      <c r="C2601" t="s">
        <v>80</v>
      </c>
      <c r="D2601" t="s">
        <v>96</v>
      </c>
      <c r="E2601" t="s">
        <v>132</v>
      </c>
      <c r="F2601" t="s">
        <v>7700</v>
      </c>
      <c r="G2601" t="s">
        <v>390</v>
      </c>
      <c r="H2601" t="s">
        <v>135</v>
      </c>
      <c r="I2601" t="s">
        <v>136</v>
      </c>
      <c r="J2601" t="s">
        <v>137</v>
      </c>
      <c r="K2601" t="s">
        <v>138</v>
      </c>
      <c r="L2601" t="s">
        <v>7701</v>
      </c>
      <c r="M2601" t="s">
        <v>7702</v>
      </c>
      <c r="N2601">
        <v>0.773888888</v>
      </c>
      <c r="O2601">
        <v>0</v>
      </c>
      <c r="P2601">
        <v>1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4.6910931184133337E-2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4.6910931184133337E-2</v>
      </c>
    </row>
    <row r="2602" spans="1:31" x14ac:dyDescent="0.25">
      <c r="A2602">
        <v>2233603</v>
      </c>
      <c r="B2602">
        <v>1</v>
      </c>
      <c r="C2602" t="s">
        <v>81</v>
      </c>
      <c r="D2602" t="s">
        <v>121</v>
      </c>
      <c r="E2602" t="s">
        <v>141</v>
      </c>
      <c r="F2602" t="s">
        <v>7703</v>
      </c>
      <c r="G2602" t="s">
        <v>187</v>
      </c>
      <c r="H2602" t="s">
        <v>135</v>
      </c>
      <c r="I2602" t="s">
        <v>136</v>
      </c>
      <c r="J2602" t="s">
        <v>137</v>
      </c>
      <c r="K2602" t="s">
        <v>138</v>
      </c>
      <c r="L2602" t="s">
        <v>7704</v>
      </c>
      <c r="M2602" t="s">
        <v>7705</v>
      </c>
      <c r="N2602">
        <v>2.006388888</v>
      </c>
      <c r="O2602">
        <v>0</v>
      </c>
      <c r="P2602">
        <v>31</v>
      </c>
      <c r="Q2602">
        <v>0</v>
      </c>
      <c r="R2602">
        <v>0</v>
      </c>
      <c r="S2602">
        <v>0</v>
      </c>
      <c r="T2602">
        <v>1</v>
      </c>
      <c r="U2602">
        <v>0</v>
      </c>
      <c r="V2602">
        <v>0</v>
      </c>
      <c r="W2602">
        <v>0</v>
      </c>
      <c r="X2602">
        <v>7.7102551820405436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7.7102551820405436</v>
      </c>
    </row>
    <row r="2603" spans="1:31" x14ac:dyDescent="0.25">
      <c r="A2603">
        <v>2233563</v>
      </c>
      <c r="B2603">
        <v>1</v>
      </c>
      <c r="C2603" t="s">
        <v>80</v>
      </c>
      <c r="D2603" t="s">
        <v>95</v>
      </c>
      <c r="E2603" t="s">
        <v>273</v>
      </c>
      <c r="F2603" t="s">
        <v>7706</v>
      </c>
      <c r="G2603" t="s">
        <v>174</v>
      </c>
      <c r="H2603" t="s">
        <v>163</v>
      </c>
      <c r="I2603" t="s">
        <v>136</v>
      </c>
      <c r="J2603" t="s">
        <v>137</v>
      </c>
      <c r="K2603" t="s">
        <v>138</v>
      </c>
      <c r="L2603" t="s">
        <v>7707</v>
      </c>
      <c r="M2603" t="s">
        <v>7708</v>
      </c>
      <c r="N2603">
        <v>1.0463888880000001</v>
      </c>
      <c r="O2603">
        <v>0</v>
      </c>
      <c r="P2603">
        <v>1885</v>
      </c>
      <c r="Q2603">
        <v>0</v>
      </c>
      <c r="R2603">
        <v>1</v>
      </c>
      <c r="S2603">
        <v>1</v>
      </c>
      <c r="T2603">
        <v>155</v>
      </c>
      <c r="U2603">
        <v>0</v>
      </c>
      <c r="V2603">
        <v>2</v>
      </c>
      <c r="W2603">
        <v>0</v>
      </c>
      <c r="X2603">
        <v>617.92431291848152</v>
      </c>
      <c r="Y2603">
        <v>0</v>
      </c>
      <c r="Z2603">
        <v>0</v>
      </c>
      <c r="AA2603">
        <v>0.64238132934851555</v>
      </c>
      <c r="AB2603">
        <v>70.287719253193302</v>
      </c>
      <c r="AC2603">
        <v>0</v>
      </c>
      <c r="AD2603">
        <v>2.8549215679212905</v>
      </c>
      <c r="AE2603">
        <v>691.70933506894471</v>
      </c>
    </row>
    <row r="2604" spans="1:31" x14ac:dyDescent="0.25">
      <c r="A2604">
        <v>2233463</v>
      </c>
      <c r="B2604">
        <v>1</v>
      </c>
      <c r="C2604" t="s">
        <v>80</v>
      </c>
      <c r="D2604" t="s">
        <v>96</v>
      </c>
      <c r="E2604" t="s">
        <v>177</v>
      </c>
      <c r="F2604" t="s">
        <v>5530</v>
      </c>
      <c r="G2604" t="s">
        <v>235</v>
      </c>
      <c r="H2604" t="s">
        <v>135</v>
      </c>
      <c r="I2604" t="s">
        <v>136</v>
      </c>
      <c r="J2604" t="s">
        <v>137</v>
      </c>
      <c r="K2604" t="s">
        <v>138</v>
      </c>
      <c r="L2604" t="s">
        <v>7709</v>
      </c>
      <c r="M2604" t="s">
        <v>7710</v>
      </c>
      <c r="N2604">
        <v>3.9338888879999998</v>
      </c>
      <c r="O2604">
        <v>0</v>
      </c>
      <c r="P2604">
        <v>79</v>
      </c>
      <c r="Q2604">
        <v>0</v>
      </c>
      <c r="R2604">
        <v>0</v>
      </c>
      <c r="S2604">
        <v>0</v>
      </c>
      <c r="T2604">
        <v>71</v>
      </c>
      <c r="U2604">
        <v>0</v>
      </c>
      <c r="V2604">
        <v>0</v>
      </c>
      <c r="W2604">
        <v>0</v>
      </c>
      <c r="X2604">
        <v>185.60543203652168</v>
      </c>
      <c r="Y2604">
        <v>0</v>
      </c>
      <c r="Z2604">
        <v>0</v>
      </c>
      <c r="AA2604">
        <v>0</v>
      </c>
      <c r="AB2604">
        <v>191.90401819808105</v>
      </c>
      <c r="AC2604">
        <v>0</v>
      </c>
      <c r="AD2604">
        <v>0</v>
      </c>
      <c r="AE2604">
        <v>377.5094502346027</v>
      </c>
    </row>
    <row r="2605" spans="1:31" x14ac:dyDescent="0.25">
      <c r="A2605">
        <v>2233692</v>
      </c>
      <c r="B2605">
        <v>1</v>
      </c>
      <c r="C2605" t="s">
        <v>81</v>
      </c>
      <c r="D2605" t="s">
        <v>113</v>
      </c>
      <c r="E2605" t="s">
        <v>194</v>
      </c>
      <c r="F2605" t="s">
        <v>2418</v>
      </c>
      <c r="G2605" t="s">
        <v>179</v>
      </c>
      <c r="H2605" t="s">
        <v>135</v>
      </c>
      <c r="I2605" t="s">
        <v>136</v>
      </c>
      <c r="J2605" t="s">
        <v>137</v>
      </c>
      <c r="K2605" t="s">
        <v>138</v>
      </c>
      <c r="L2605" t="s">
        <v>7711</v>
      </c>
      <c r="M2605" t="s">
        <v>7712</v>
      </c>
      <c r="N2605">
        <v>1.258888888</v>
      </c>
      <c r="O2605">
        <v>0</v>
      </c>
      <c r="P2605">
        <v>12</v>
      </c>
      <c r="Q2605">
        <v>0</v>
      </c>
      <c r="R2605">
        <v>0</v>
      </c>
      <c r="S2605">
        <v>0</v>
      </c>
      <c r="T2605">
        <v>18</v>
      </c>
      <c r="U2605">
        <v>0</v>
      </c>
      <c r="V2605">
        <v>0</v>
      </c>
      <c r="W2605">
        <v>0</v>
      </c>
      <c r="X2605">
        <v>2.1532248850037954</v>
      </c>
      <c r="Y2605">
        <v>0</v>
      </c>
      <c r="Z2605">
        <v>0</v>
      </c>
      <c r="AA2605">
        <v>0</v>
      </c>
      <c r="AB2605">
        <v>8.4767667745972854</v>
      </c>
      <c r="AC2605">
        <v>0</v>
      </c>
      <c r="AD2605">
        <v>0</v>
      </c>
      <c r="AE2605">
        <v>10.629991659601082</v>
      </c>
    </row>
    <row r="2606" spans="1:31" x14ac:dyDescent="0.25">
      <c r="A2606">
        <v>2233666</v>
      </c>
      <c r="B2606">
        <v>1</v>
      </c>
      <c r="C2606" t="s">
        <v>80</v>
      </c>
      <c r="D2606" t="s">
        <v>96</v>
      </c>
      <c r="E2606" t="s">
        <v>194</v>
      </c>
      <c r="F2606" t="s">
        <v>7713</v>
      </c>
      <c r="G2606" t="s">
        <v>885</v>
      </c>
      <c r="H2606" t="s">
        <v>135</v>
      </c>
      <c r="I2606" t="s">
        <v>136</v>
      </c>
      <c r="J2606" t="s">
        <v>137</v>
      </c>
      <c r="K2606" t="s">
        <v>138</v>
      </c>
      <c r="L2606" t="s">
        <v>7714</v>
      </c>
      <c r="M2606" t="s">
        <v>7715</v>
      </c>
      <c r="N2606">
        <v>2.418055555</v>
      </c>
      <c r="O2606">
        <v>0</v>
      </c>
      <c r="P2606">
        <v>67</v>
      </c>
      <c r="Q2606">
        <v>0</v>
      </c>
      <c r="R2606">
        <v>7</v>
      </c>
      <c r="S2606">
        <v>0</v>
      </c>
      <c r="T2606">
        <v>26</v>
      </c>
      <c r="U2606">
        <v>0</v>
      </c>
      <c r="V2606">
        <v>0</v>
      </c>
      <c r="W2606">
        <v>0</v>
      </c>
      <c r="X2606">
        <v>101.72508311993968</v>
      </c>
      <c r="Y2606">
        <v>0</v>
      </c>
      <c r="Z2606">
        <v>4.2110948361204024</v>
      </c>
      <c r="AA2606">
        <v>0</v>
      </c>
      <c r="AB2606">
        <v>24.894576407455403</v>
      </c>
      <c r="AC2606">
        <v>0</v>
      </c>
      <c r="AD2606">
        <v>0</v>
      </c>
      <c r="AE2606">
        <v>130.8307543635155</v>
      </c>
    </row>
    <row r="2607" spans="1:31" x14ac:dyDescent="0.25">
      <c r="A2607">
        <v>2233380</v>
      </c>
      <c r="B2607">
        <v>1</v>
      </c>
      <c r="C2607" t="s">
        <v>81</v>
      </c>
      <c r="D2607" t="s">
        <v>122</v>
      </c>
      <c r="E2607" t="s">
        <v>273</v>
      </c>
      <c r="F2607" t="s">
        <v>7716</v>
      </c>
      <c r="G2607" t="s">
        <v>174</v>
      </c>
      <c r="H2607" t="s">
        <v>163</v>
      </c>
      <c r="I2607" t="s">
        <v>136</v>
      </c>
      <c r="J2607" t="s">
        <v>137</v>
      </c>
      <c r="K2607" t="s">
        <v>138</v>
      </c>
      <c r="L2607" t="s">
        <v>7717</v>
      </c>
      <c r="M2607" t="s">
        <v>7718</v>
      </c>
      <c r="N2607">
        <v>0.97805555499999997</v>
      </c>
      <c r="O2607">
        <v>1</v>
      </c>
      <c r="P2607">
        <v>5773</v>
      </c>
      <c r="Q2607">
        <v>1</v>
      </c>
      <c r="R2607">
        <v>13</v>
      </c>
      <c r="S2607">
        <v>19</v>
      </c>
      <c r="T2607">
        <v>1074</v>
      </c>
      <c r="U2607">
        <v>9</v>
      </c>
      <c r="V2607">
        <v>1</v>
      </c>
      <c r="W2607">
        <v>6.8528448953626669E-2</v>
      </c>
      <c r="X2607">
        <v>1157.0364249846245</v>
      </c>
      <c r="Y2607">
        <v>0.1963098137374889</v>
      </c>
      <c r="Z2607">
        <v>21.582021755595655</v>
      </c>
      <c r="AA2607">
        <v>194.3496965281457</v>
      </c>
      <c r="AB2607">
        <v>435.01254633758845</v>
      </c>
      <c r="AC2607">
        <v>1630.0213392789562</v>
      </c>
      <c r="AD2607">
        <v>0.63257421591819007</v>
      </c>
      <c r="AE2607">
        <v>3438.8994413635201</v>
      </c>
    </row>
    <row r="2608" spans="1:31" x14ac:dyDescent="0.25">
      <c r="A2608">
        <v>2233400</v>
      </c>
      <c r="B2608">
        <v>1</v>
      </c>
      <c r="C2608" t="s">
        <v>80</v>
      </c>
      <c r="D2608" t="s">
        <v>83</v>
      </c>
      <c r="E2608" t="s">
        <v>132</v>
      </c>
      <c r="F2608" t="s">
        <v>7719</v>
      </c>
      <c r="G2608" t="s">
        <v>148</v>
      </c>
      <c r="H2608" t="s">
        <v>135</v>
      </c>
      <c r="I2608" t="s">
        <v>136</v>
      </c>
      <c r="J2608" t="s">
        <v>137</v>
      </c>
      <c r="K2608" t="s">
        <v>138</v>
      </c>
      <c r="L2608" t="s">
        <v>7720</v>
      </c>
      <c r="M2608" t="s">
        <v>7721</v>
      </c>
      <c r="N2608">
        <v>2.4500000000000002</v>
      </c>
      <c r="O2608">
        <v>0</v>
      </c>
      <c r="P2608">
        <v>6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6.2402731453638332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6.2402731453638332</v>
      </c>
    </row>
    <row r="2609" spans="1:31" x14ac:dyDescent="0.25">
      <c r="A2609">
        <v>2233294</v>
      </c>
      <c r="B2609">
        <v>1</v>
      </c>
      <c r="C2609" t="s">
        <v>81</v>
      </c>
      <c r="D2609" t="s">
        <v>116</v>
      </c>
      <c r="E2609" t="s">
        <v>273</v>
      </c>
      <c r="F2609" t="s">
        <v>2195</v>
      </c>
      <c r="G2609" t="s">
        <v>174</v>
      </c>
      <c r="H2609" t="s">
        <v>163</v>
      </c>
      <c r="I2609" t="s">
        <v>136</v>
      </c>
      <c r="J2609" t="s">
        <v>137</v>
      </c>
      <c r="K2609" t="s">
        <v>138</v>
      </c>
      <c r="L2609" t="s">
        <v>7722</v>
      </c>
      <c r="M2609" t="s">
        <v>7723</v>
      </c>
      <c r="N2609">
        <v>0.62388888799999997</v>
      </c>
      <c r="O2609">
        <v>0</v>
      </c>
      <c r="P2609">
        <v>677</v>
      </c>
      <c r="Q2609">
        <v>52</v>
      </c>
      <c r="R2609">
        <v>70</v>
      </c>
      <c r="S2609">
        <v>8</v>
      </c>
      <c r="T2609">
        <v>58</v>
      </c>
      <c r="U2609">
        <v>2</v>
      </c>
      <c r="V2609">
        <v>0</v>
      </c>
      <c r="W2609">
        <v>0</v>
      </c>
      <c r="X2609">
        <v>58.204807584989105</v>
      </c>
      <c r="Y2609">
        <v>38.176976196485981</v>
      </c>
      <c r="Z2609">
        <v>12.412446240616633</v>
      </c>
      <c r="AA2609">
        <v>13.254531376190927</v>
      </c>
      <c r="AB2609">
        <v>5.5148776211124595</v>
      </c>
      <c r="AC2609">
        <v>1.7821475258195156</v>
      </c>
      <c r="AD2609">
        <v>0</v>
      </c>
      <c r="AE2609">
        <v>129.34578654521462</v>
      </c>
    </row>
    <row r="2610" spans="1:31" x14ac:dyDescent="0.25">
      <c r="A2610">
        <v>2233188</v>
      </c>
      <c r="B2610">
        <v>1</v>
      </c>
      <c r="C2610" t="s">
        <v>80</v>
      </c>
      <c r="D2610" t="s">
        <v>94</v>
      </c>
      <c r="E2610" t="s">
        <v>141</v>
      </c>
      <c r="F2610" t="s">
        <v>7724</v>
      </c>
      <c r="G2610" t="s">
        <v>187</v>
      </c>
      <c r="H2610" t="s">
        <v>135</v>
      </c>
      <c r="I2610" t="s">
        <v>136</v>
      </c>
      <c r="J2610" t="s">
        <v>137</v>
      </c>
      <c r="K2610" t="s">
        <v>138</v>
      </c>
      <c r="L2610" t="s">
        <v>7725</v>
      </c>
      <c r="M2610" t="s">
        <v>7726</v>
      </c>
      <c r="N2610">
        <v>1.2547222220000001</v>
      </c>
      <c r="O2610">
        <v>0</v>
      </c>
      <c r="P2610">
        <v>168</v>
      </c>
      <c r="Q2610">
        <v>0</v>
      </c>
      <c r="R2610">
        <v>12</v>
      </c>
      <c r="S2610">
        <v>0</v>
      </c>
      <c r="T2610">
        <v>18</v>
      </c>
      <c r="U2610">
        <v>0</v>
      </c>
      <c r="V2610">
        <v>0</v>
      </c>
      <c r="W2610">
        <v>0</v>
      </c>
      <c r="X2610">
        <v>25.589298237900607</v>
      </c>
      <c r="Y2610">
        <v>0</v>
      </c>
      <c r="Z2610">
        <v>2.6964828209068323</v>
      </c>
      <c r="AA2610">
        <v>0</v>
      </c>
      <c r="AB2610">
        <v>4.2346529105474646</v>
      </c>
      <c r="AC2610">
        <v>0</v>
      </c>
      <c r="AD2610">
        <v>0</v>
      </c>
      <c r="AE2610">
        <v>32.520433969354904</v>
      </c>
    </row>
    <row r="2611" spans="1:31" x14ac:dyDescent="0.25">
      <c r="A2611">
        <v>2233337</v>
      </c>
      <c r="B2611">
        <v>1</v>
      </c>
      <c r="C2611" t="s">
        <v>80</v>
      </c>
      <c r="D2611" t="s">
        <v>95</v>
      </c>
      <c r="E2611" t="s">
        <v>194</v>
      </c>
      <c r="F2611" t="s">
        <v>7727</v>
      </c>
      <c r="G2611" t="s">
        <v>1031</v>
      </c>
      <c r="H2611" t="s">
        <v>135</v>
      </c>
      <c r="I2611" t="s">
        <v>136</v>
      </c>
      <c r="J2611" t="s">
        <v>137</v>
      </c>
      <c r="K2611" t="s">
        <v>138</v>
      </c>
      <c r="L2611" t="s">
        <v>7728</v>
      </c>
      <c r="M2611" t="s">
        <v>7729</v>
      </c>
      <c r="N2611">
        <v>1.635277777</v>
      </c>
      <c r="O2611">
        <v>0</v>
      </c>
      <c r="P2611">
        <v>19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8.6328193583976276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8.6328193583976276</v>
      </c>
    </row>
    <row r="2612" spans="1:31" x14ac:dyDescent="0.25">
      <c r="A2612">
        <v>2233583</v>
      </c>
      <c r="B2612">
        <v>1</v>
      </c>
      <c r="C2612" t="s">
        <v>81</v>
      </c>
      <c r="D2612" t="s">
        <v>117</v>
      </c>
      <c r="E2612" t="s">
        <v>194</v>
      </c>
      <c r="F2612" t="s">
        <v>7730</v>
      </c>
      <c r="G2612" t="s">
        <v>1031</v>
      </c>
      <c r="H2612" t="s">
        <v>135</v>
      </c>
      <c r="I2612" t="s">
        <v>136</v>
      </c>
      <c r="J2612" t="s">
        <v>137</v>
      </c>
      <c r="K2612" t="s">
        <v>138</v>
      </c>
      <c r="L2612" t="s">
        <v>7731</v>
      </c>
      <c r="M2612" t="s">
        <v>7732</v>
      </c>
      <c r="N2612">
        <v>1.0761111109999999</v>
      </c>
      <c r="O2612">
        <v>0</v>
      </c>
      <c r="P2612">
        <v>8</v>
      </c>
      <c r="Q2612">
        <v>0</v>
      </c>
      <c r="R2612">
        <v>0</v>
      </c>
      <c r="S2612">
        <v>0</v>
      </c>
      <c r="T2612">
        <v>1</v>
      </c>
      <c r="U2612">
        <v>0</v>
      </c>
      <c r="V2612">
        <v>0</v>
      </c>
      <c r="W2612">
        <v>0</v>
      </c>
      <c r="X2612">
        <v>0.32355414563815782</v>
      </c>
      <c r="Y2612">
        <v>0</v>
      </c>
      <c r="Z2612">
        <v>0</v>
      </c>
      <c r="AA2612">
        <v>0</v>
      </c>
      <c r="AB2612">
        <v>4.5386486861208886E-2</v>
      </c>
      <c r="AC2612">
        <v>0</v>
      </c>
      <c r="AD2612">
        <v>0</v>
      </c>
      <c r="AE2612">
        <v>0.36894063249936671</v>
      </c>
    </row>
    <row r="2613" spans="1:31" x14ac:dyDescent="0.25">
      <c r="A2613">
        <v>2233606</v>
      </c>
      <c r="B2613">
        <v>1</v>
      </c>
      <c r="C2613" t="s">
        <v>80</v>
      </c>
      <c r="D2613" t="s">
        <v>100</v>
      </c>
      <c r="E2613" t="s">
        <v>182</v>
      </c>
      <c r="F2613" t="s">
        <v>7733</v>
      </c>
      <c r="G2613" t="s">
        <v>319</v>
      </c>
      <c r="H2613" t="s">
        <v>163</v>
      </c>
      <c r="I2613" t="s">
        <v>136</v>
      </c>
      <c r="J2613" t="s">
        <v>137</v>
      </c>
      <c r="K2613" t="s">
        <v>138</v>
      </c>
      <c r="L2613" t="s">
        <v>7734</v>
      </c>
      <c r="M2613" t="s">
        <v>7735</v>
      </c>
      <c r="N2613">
        <v>4.4352777769999996</v>
      </c>
      <c r="O2613">
        <v>0</v>
      </c>
      <c r="P2613">
        <v>0</v>
      </c>
      <c r="Q2613">
        <v>0</v>
      </c>
      <c r="R2613">
        <v>0</v>
      </c>
      <c r="S2613">
        <v>7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501.01834133414565</v>
      </c>
      <c r="AB2613">
        <v>0</v>
      </c>
      <c r="AC2613">
        <v>0</v>
      </c>
      <c r="AD2613">
        <v>0</v>
      </c>
      <c r="AE2613">
        <v>501.01834133414565</v>
      </c>
    </row>
    <row r="2614" spans="1:31" x14ac:dyDescent="0.25">
      <c r="A2614">
        <v>2233274</v>
      </c>
      <c r="B2614">
        <v>1</v>
      </c>
      <c r="C2614" t="s">
        <v>80</v>
      </c>
      <c r="D2614" t="s">
        <v>93</v>
      </c>
      <c r="E2614" t="s">
        <v>141</v>
      </c>
      <c r="F2614" t="s">
        <v>7736</v>
      </c>
      <c r="G2614" t="s">
        <v>143</v>
      </c>
      <c r="H2614" t="s">
        <v>135</v>
      </c>
      <c r="I2614" t="s">
        <v>136</v>
      </c>
      <c r="J2614" t="s">
        <v>137</v>
      </c>
      <c r="K2614" t="s">
        <v>144</v>
      </c>
      <c r="L2614" t="s">
        <v>7737</v>
      </c>
      <c r="M2614" t="s">
        <v>7738</v>
      </c>
      <c r="N2614">
        <v>8.1225000000000005</v>
      </c>
      <c r="O2614">
        <v>0</v>
      </c>
      <c r="P2614">
        <v>0</v>
      </c>
      <c r="Q2614">
        <v>0</v>
      </c>
      <c r="R2614">
        <v>0</v>
      </c>
      <c r="S2614">
        <v>0</v>
      </c>
      <c r="T2614">
        <v>138</v>
      </c>
      <c r="U2614">
        <v>0</v>
      </c>
      <c r="V2614">
        <v>2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544.12172288641079</v>
      </c>
      <c r="AC2614">
        <v>0</v>
      </c>
      <c r="AD2614">
        <v>6.2933782816095096</v>
      </c>
      <c r="AE2614">
        <v>550.41510116802033</v>
      </c>
    </row>
    <row r="2615" spans="1:31" x14ac:dyDescent="0.25">
      <c r="A2615">
        <v>2233420</v>
      </c>
      <c r="B2615">
        <v>1</v>
      </c>
      <c r="C2615" t="s">
        <v>81</v>
      </c>
      <c r="D2615" t="s">
        <v>120</v>
      </c>
      <c r="E2615" t="s">
        <v>132</v>
      </c>
      <c r="F2615" t="s">
        <v>7739</v>
      </c>
      <c r="G2615" t="s">
        <v>134</v>
      </c>
      <c r="H2615" t="s">
        <v>135</v>
      </c>
      <c r="I2615" t="s">
        <v>136</v>
      </c>
      <c r="J2615" t="s">
        <v>137</v>
      </c>
      <c r="K2615" t="s">
        <v>138</v>
      </c>
      <c r="L2615" t="s">
        <v>7740</v>
      </c>
      <c r="M2615" t="s">
        <v>7741</v>
      </c>
      <c r="N2615">
        <v>2.6097222219999998</v>
      </c>
      <c r="O2615">
        <v>0</v>
      </c>
      <c r="P2615">
        <v>1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2.9086964591771958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2.9086964591771958</v>
      </c>
    </row>
    <row r="2616" spans="1:31" x14ac:dyDescent="0.25">
      <c r="A2616">
        <v>2233652</v>
      </c>
      <c r="B2616">
        <v>1</v>
      </c>
      <c r="C2616" t="s">
        <v>80</v>
      </c>
      <c r="D2616" t="s">
        <v>96</v>
      </c>
      <c r="E2616" t="s">
        <v>194</v>
      </c>
      <c r="F2616" t="s">
        <v>7742</v>
      </c>
      <c r="G2616" t="s">
        <v>390</v>
      </c>
      <c r="H2616" t="s">
        <v>135</v>
      </c>
      <c r="I2616" t="s">
        <v>136</v>
      </c>
      <c r="J2616" t="s">
        <v>137</v>
      </c>
      <c r="K2616" t="s">
        <v>138</v>
      </c>
      <c r="L2616" t="s">
        <v>7743</v>
      </c>
      <c r="M2616" t="s">
        <v>7744</v>
      </c>
      <c r="N2616">
        <v>4.7877777769999996</v>
      </c>
      <c r="O2616">
        <v>0</v>
      </c>
      <c r="P2616">
        <v>4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19.117429564576621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19.117429564576621</v>
      </c>
    </row>
    <row r="2617" spans="1:31" x14ac:dyDescent="0.25">
      <c r="A2617">
        <v>2233460</v>
      </c>
      <c r="B2617">
        <v>1</v>
      </c>
      <c r="C2617" t="s">
        <v>80</v>
      </c>
      <c r="D2617" t="s">
        <v>84</v>
      </c>
      <c r="E2617" t="s">
        <v>132</v>
      </c>
      <c r="F2617" t="s">
        <v>7745</v>
      </c>
      <c r="G2617" t="s">
        <v>191</v>
      </c>
      <c r="H2617" t="s">
        <v>135</v>
      </c>
      <c r="I2617" t="s">
        <v>136</v>
      </c>
      <c r="J2617" t="s">
        <v>137</v>
      </c>
      <c r="K2617" t="s">
        <v>138</v>
      </c>
      <c r="L2617" t="s">
        <v>7746</v>
      </c>
      <c r="M2617" t="s">
        <v>7747</v>
      </c>
      <c r="N2617">
        <v>7.1619444440000004</v>
      </c>
      <c r="O2617">
        <v>0</v>
      </c>
      <c r="P2617">
        <v>1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2.100033479357053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2.100033479357053</v>
      </c>
    </row>
    <row r="2618" spans="1:31" x14ac:dyDescent="0.25">
      <c r="A2618">
        <v>2233314</v>
      </c>
      <c r="B2618">
        <v>1</v>
      </c>
      <c r="C2618" t="s">
        <v>80</v>
      </c>
      <c r="D2618" t="s">
        <v>99</v>
      </c>
      <c r="E2618" t="s">
        <v>273</v>
      </c>
      <c r="F2618" t="s">
        <v>7748</v>
      </c>
      <c r="G2618" t="s">
        <v>196</v>
      </c>
      <c r="H2618" t="s">
        <v>163</v>
      </c>
      <c r="I2618" t="s">
        <v>136</v>
      </c>
      <c r="J2618" t="s">
        <v>137</v>
      </c>
      <c r="K2618" t="s">
        <v>144</v>
      </c>
      <c r="L2618" t="s">
        <v>7749</v>
      </c>
      <c r="M2618" t="s">
        <v>7750</v>
      </c>
      <c r="N2618">
        <v>5.2094444439999998</v>
      </c>
      <c r="O2618">
        <v>0</v>
      </c>
      <c r="P2618">
        <v>383</v>
      </c>
      <c r="Q2618">
        <v>0</v>
      </c>
      <c r="R2618">
        <v>0</v>
      </c>
      <c r="S2618">
        <v>0</v>
      </c>
      <c r="T2618">
        <v>121</v>
      </c>
      <c r="U2618">
        <v>0</v>
      </c>
      <c r="V2618">
        <v>0</v>
      </c>
      <c r="W2618">
        <v>0</v>
      </c>
      <c r="X2618">
        <v>782.08653112664399</v>
      </c>
      <c r="Y2618">
        <v>0</v>
      </c>
      <c r="Z2618">
        <v>0</v>
      </c>
      <c r="AA2618">
        <v>0</v>
      </c>
      <c r="AB2618">
        <v>373.31402804415507</v>
      </c>
      <c r="AC2618">
        <v>0</v>
      </c>
      <c r="AD2618">
        <v>0</v>
      </c>
      <c r="AE2618">
        <v>1155.4005591707992</v>
      </c>
    </row>
    <row r="2619" spans="1:31" x14ac:dyDescent="0.25">
      <c r="A2619">
        <v>2233712</v>
      </c>
      <c r="B2619">
        <v>1</v>
      </c>
      <c r="C2619" t="s">
        <v>80</v>
      </c>
      <c r="D2619" t="s">
        <v>82</v>
      </c>
      <c r="E2619" t="s">
        <v>194</v>
      </c>
      <c r="F2619" t="s">
        <v>7751</v>
      </c>
      <c r="G2619" t="s">
        <v>390</v>
      </c>
      <c r="H2619" t="s">
        <v>135</v>
      </c>
      <c r="I2619" t="s">
        <v>136</v>
      </c>
      <c r="J2619" t="s">
        <v>137</v>
      </c>
      <c r="K2619" t="s">
        <v>138</v>
      </c>
      <c r="L2619" t="s">
        <v>7752</v>
      </c>
      <c r="M2619" t="s">
        <v>7753</v>
      </c>
      <c r="N2619">
        <v>2.4219444440000002</v>
      </c>
      <c r="O2619">
        <v>0</v>
      </c>
      <c r="P2619">
        <v>142</v>
      </c>
      <c r="Q2619">
        <v>0</v>
      </c>
      <c r="R2619">
        <v>0</v>
      </c>
      <c r="S2619">
        <v>0</v>
      </c>
      <c r="T2619">
        <v>6</v>
      </c>
      <c r="U2619">
        <v>0</v>
      </c>
      <c r="V2619">
        <v>0</v>
      </c>
      <c r="W2619">
        <v>0</v>
      </c>
      <c r="X2619">
        <v>110.78366385567023</v>
      </c>
      <c r="Y2619">
        <v>0</v>
      </c>
      <c r="Z2619">
        <v>0</v>
      </c>
      <c r="AA2619">
        <v>0</v>
      </c>
      <c r="AB2619">
        <v>2.8494492193530743</v>
      </c>
      <c r="AC2619">
        <v>0</v>
      </c>
      <c r="AD2619">
        <v>0</v>
      </c>
      <c r="AE2619">
        <v>113.6331130750233</v>
      </c>
    </row>
    <row r="2620" spans="1:31" x14ac:dyDescent="0.25">
      <c r="A2620">
        <v>2233360</v>
      </c>
      <c r="B2620">
        <v>1</v>
      </c>
      <c r="C2620" t="s">
        <v>80</v>
      </c>
      <c r="D2620" t="s">
        <v>88</v>
      </c>
      <c r="E2620" t="s">
        <v>182</v>
      </c>
      <c r="F2620" t="s">
        <v>7754</v>
      </c>
      <c r="G2620" t="s">
        <v>152</v>
      </c>
      <c r="H2620" t="s">
        <v>163</v>
      </c>
      <c r="I2620" t="s">
        <v>136</v>
      </c>
      <c r="J2620" t="s">
        <v>3</v>
      </c>
      <c r="K2620" t="s">
        <v>138</v>
      </c>
      <c r="L2620" t="s">
        <v>7755</v>
      </c>
      <c r="M2620" t="s">
        <v>7756</v>
      </c>
      <c r="N2620">
        <v>1.571666666</v>
      </c>
      <c r="O2620">
        <v>0</v>
      </c>
      <c r="P2620">
        <v>0</v>
      </c>
      <c r="Q2620">
        <v>0</v>
      </c>
      <c r="R2620">
        <v>0</v>
      </c>
      <c r="S2620">
        <v>0</v>
      </c>
      <c r="T2620">
        <v>3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5.4182261960551266</v>
      </c>
      <c r="AC2620">
        <v>0</v>
      </c>
      <c r="AD2620">
        <v>0</v>
      </c>
      <c r="AE2620">
        <v>5.4182261960551266</v>
      </c>
    </row>
    <row r="2621" spans="1:31" x14ac:dyDescent="0.25">
      <c r="A2621">
        <v>2233546</v>
      </c>
      <c r="B2621">
        <v>1</v>
      </c>
      <c r="C2621" t="s">
        <v>80</v>
      </c>
      <c r="D2621" t="s">
        <v>104</v>
      </c>
      <c r="E2621" t="s">
        <v>132</v>
      </c>
      <c r="F2621" t="s">
        <v>7757</v>
      </c>
      <c r="G2621" t="s">
        <v>148</v>
      </c>
      <c r="H2621" t="s">
        <v>135</v>
      </c>
      <c r="I2621" t="s">
        <v>136</v>
      </c>
      <c r="J2621" t="s">
        <v>137</v>
      </c>
      <c r="K2621" t="s">
        <v>138</v>
      </c>
      <c r="L2621" t="s">
        <v>7758</v>
      </c>
      <c r="M2621" t="s">
        <v>7759</v>
      </c>
      <c r="N2621">
        <v>0.84194444400000001</v>
      </c>
      <c r="O2621">
        <v>0</v>
      </c>
      <c r="P2621">
        <v>1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4.5260259596066672E-2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4.5260259596066672E-2</v>
      </c>
    </row>
    <row r="2622" spans="1:31" x14ac:dyDescent="0.25">
      <c r="A2622">
        <v>2233354</v>
      </c>
      <c r="B2622">
        <v>1</v>
      </c>
      <c r="C2622" t="s">
        <v>81</v>
      </c>
      <c r="D2622" t="s">
        <v>128</v>
      </c>
      <c r="E2622" t="s">
        <v>161</v>
      </c>
      <c r="F2622" t="s">
        <v>7760</v>
      </c>
      <c r="G2622" t="s">
        <v>174</v>
      </c>
      <c r="H2622" t="s">
        <v>163</v>
      </c>
      <c r="I2622" t="s">
        <v>136</v>
      </c>
      <c r="J2622" t="s">
        <v>137</v>
      </c>
      <c r="K2622" t="s">
        <v>138</v>
      </c>
      <c r="L2622" t="s">
        <v>7761</v>
      </c>
      <c r="M2622" t="s">
        <v>7762</v>
      </c>
      <c r="N2622">
        <v>0.15083333300000001</v>
      </c>
      <c r="O2622">
        <v>7</v>
      </c>
      <c r="P2622">
        <v>1317</v>
      </c>
      <c r="Q2622">
        <v>22</v>
      </c>
      <c r="R2622">
        <v>18</v>
      </c>
      <c r="S2622">
        <v>23</v>
      </c>
      <c r="T2622">
        <v>117</v>
      </c>
      <c r="U2622">
        <v>0</v>
      </c>
      <c r="V2622">
        <v>0</v>
      </c>
      <c r="W2622">
        <v>0.41299226563256447</v>
      </c>
      <c r="X2622">
        <v>24.1282316731767</v>
      </c>
      <c r="Y2622">
        <v>16.872877288774738</v>
      </c>
      <c r="Z2622">
        <v>0.6031435471355</v>
      </c>
      <c r="AA2622">
        <v>15.805225119794752</v>
      </c>
      <c r="AB2622">
        <v>5.6462029937238194</v>
      </c>
      <c r="AC2622">
        <v>0</v>
      </c>
      <c r="AD2622">
        <v>0</v>
      </c>
      <c r="AE2622">
        <v>63.468672888238075</v>
      </c>
    </row>
    <row r="2623" spans="1:31" x14ac:dyDescent="0.25">
      <c r="A2623">
        <v>2233526</v>
      </c>
      <c r="B2623">
        <v>1</v>
      </c>
      <c r="C2623" t="s">
        <v>80</v>
      </c>
      <c r="D2623" t="s">
        <v>103</v>
      </c>
      <c r="E2623" t="s">
        <v>132</v>
      </c>
      <c r="F2623" t="s">
        <v>5353</v>
      </c>
      <c r="G2623" t="s">
        <v>191</v>
      </c>
      <c r="H2623" t="s">
        <v>135</v>
      </c>
      <c r="I2623" t="s">
        <v>136</v>
      </c>
      <c r="J2623" t="s">
        <v>137</v>
      </c>
      <c r="K2623" t="s">
        <v>138</v>
      </c>
      <c r="L2623" t="s">
        <v>7763</v>
      </c>
      <c r="M2623" t="s">
        <v>7764</v>
      </c>
      <c r="N2623">
        <v>0.87333333300000004</v>
      </c>
      <c r="O2623">
        <v>0</v>
      </c>
      <c r="P2623">
        <v>1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8.4235851186666676E-4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8.4235851186666676E-4</v>
      </c>
    </row>
    <row r="2624" spans="1:31" x14ac:dyDescent="0.25">
      <c r="A2624">
        <v>2233234</v>
      </c>
      <c r="B2624">
        <v>1</v>
      </c>
      <c r="C2624" t="s">
        <v>80</v>
      </c>
      <c r="D2624" t="s">
        <v>96</v>
      </c>
      <c r="E2624" t="s">
        <v>177</v>
      </c>
      <c r="F2624" t="s">
        <v>7765</v>
      </c>
      <c r="G2624" t="s">
        <v>215</v>
      </c>
      <c r="H2624" t="s">
        <v>135</v>
      </c>
      <c r="I2624" t="s">
        <v>136</v>
      </c>
      <c r="J2624" t="s">
        <v>137</v>
      </c>
      <c r="K2624" t="s">
        <v>138</v>
      </c>
      <c r="L2624" t="s">
        <v>7766</v>
      </c>
      <c r="M2624" t="s">
        <v>7767</v>
      </c>
      <c r="N2624">
        <v>2.3136111110000002</v>
      </c>
      <c r="O2624">
        <v>0</v>
      </c>
      <c r="P2624">
        <v>35</v>
      </c>
      <c r="Q2624">
        <v>0</v>
      </c>
      <c r="R2624">
        <v>0</v>
      </c>
      <c r="S2624">
        <v>0</v>
      </c>
      <c r="T2624">
        <v>1</v>
      </c>
      <c r="U2624">
        <v>0</v>
      </c>
      <c r="V2624">
        <v>0</v>
      </c>
      <c r="W2624">
        <v>0</v>
      </c>
      <c r="X2624">
        <v>32.988055779919634</v>
      </c>
      <c r="Y2624">
        <v>0</v>
      </c>
      <c r="Z2624">
        <v>0</v>
      </c>
      <c r="AA2624">
        <v>0</v>
      </c>
      <c r="AB2624">
        <v>3.7771395736085358</v>
      </c>
      <c r="AC2624">
        <v>0</v>
      </c>
      <c r="AD2624">
        <v>0</v>
      </c>
      <c r="AE2624">
        <v>36.765195353528171</v>
      </c>
    </row>
    <row r="2625" spans="1:31" x14ac:dyDescent="0.25">
      <c r="A2625">
        <v>2233191</v>
      </c>
      <c r="B2625">
        <v>1</v>
      </c>
      <c r="C2625" t="s">
        <v>80</v>
      </c>
      <c r="D2625" t="s">
        <v>107</v>
      </c>
      <c r="E2625" t="s">
        <v>177</v>
      </c>
      <c r="F2625" t="s">
        <v>1677</v>
      </c>
      <c r="G2625" t="s">
        <v>235</v>
      </c>
      <c r="H2625" t="s">
        <v>135</v>
      </c>
      <c r="I2625" t="s">
        <v>136</v>
      </c>
      <c r="J2625" t="s">
        <v>137</v>
      </c>
      <c r="K2625" t="s">
        <v>138</v>
      </c>
      <c r="L2625" t="s">
        <v>7768</v>
      </c>
      <c r="M2625" t="s">
        <v>7769</v>
      </c>
      <c r="N2625">
        <v>1.903333333</v>
      </c>
      <c r="O2625">
        <v>0</v>
      </c>
      <c r="P2625">
        <v>48</v>
      </c>
      <c r="Q2625">
        <v>0</v>
      </c>
      <c r="R2625">
        <v>0</v>
      </c>
      <c r="S2625">
        <v>0</v>
      </c>
      <c r="T2625">
        <v>48</v>
      </c>
      <c r="U2625">
        <v>0</v>
      </c>
      <c r="V2625">
        <v>0</v>
      </c>
      <c r="W2625">
        <v>0</v>
      </c>
      <c r="X2625">
        <v>20.729187738145512</v>
      </c>
      <c r="Y2625">
        <v>0</v>
      </c>
      <c r="Z2625">
        <v>0</v>
      </c>
      <c r="AA2625">
        <v>0</v>
      </c>
      <c r="AB2625">
        <v>52.908501628102577</v>
      </c>
      <c r="AC2625">
        <v>0</v>
      </c>
      <c r="AD2625">
        <v>0</v>
      </c>
      <c r="AE2625">
        <v>73.637689366248082</v>
      </c>
    </row>
    <row r="2626" spans="1:31" x14ac:dyDescent="0.25">
      <c r="A2626">
        <v>2233440</v>
      </c>
      <c r="B2626">
        <v>1</v>
      </c>
      <c r="C2626" t="s">
        <v>81</v>
      </c>
      <c r="D2626" t="s">
        <v>118</v>
      </c>
      <c r="E2626" t="s">
        <v>194</v>
      </c>
      <c r="F2626" t="s">
        <v>7770</v>
      </c>
      <c r="G2626" t="s">
        <v>885</v>
      </c>
      <c r="H2626" t="s">
        <v>135</v>
      </c>
      <c r="I2626" t="s">
        <v>136</v>
      </c>
      <c r="J2626" t="s">
        <v>137</v>
      </c>
      <c r="K2626" t="s">
        <v>138</v>
      </c>
      <c r="L2626" t="s">
        <v>7771</v>
      </c>
      <c r="M2626" t="s">
        <v>7772</v>
      </c>
      <c r="N2626">
        <v>2.358333333</v>
      </c>
      <c r="O2626">
        <v>0</v>
      </c>
      <c r="P2626">
        <v>45</v>
      </c>
      <c r="Q2626">
        <v>0</v>
      </c>
      <c r="R2626">
        <v>0</v>
      </c>
      <c r="S2626">
        <v>0</v>
      </c>
      <c r="T2626">
        <v>1</v>
      </c>
      <c r="U2626">
        <v>0</v>
      </c>
      <c r="V2626">
        <v>0</v>
      </c>
      <c r="W2626">
        <v>0</v>
      </c>
      <c r="X2626">
        <v>16.717632275014967</v>
      </c>
      <c r="Y2626">
        <v>0</v>
      </c>
      <c r="Z2626">
        <v>0</v>
      </c>
      <c r="AA2626">
        <v>0</v>
      </c>
      <c r="AB2626">
        <v>7.8751479795239998E-2</v>
      </c>
      <c r="AC2626">
        <v>0</v>
      </c>
      <c r="AD2626">
        <v>0</v>
      </c>
      <c r="AE2626">
        <v>16.796383754810208</v>
      </c>
    </row>
    <row r="2627" spans="1:31" x14ac:dyDescent="0.25">
      <c r="A2627">
        <v>2233340</v>
      </c>
      <c r="B2627">
        <v>1</v>
      </c>
      <c r="C2627" t="s">
        <v>80</v>
      </c>
      <c r="D2627" t="s">
        <v>84</v>
      </c>
      <c r="E2627" t="s">
        <v>132</v>
      </c>
      <c r="F2627" t="s">
        <v>7773</v>
      </c>
      <c r="G2627" t="s">
        <v>148</v>
      </c>
      <c r="H2627" t="s">
        <v>135</v>
      </c>
      <c r="I2627" t="s">
        <v>136</v>
      </c>
      <c r="J2627" t="s">
        <v>137</v>
      </c>
      <c r="K2627" t="s">
        <v>138</v>
      </c>
      <c r="L2627" t="s">
        <v>7774</v>
      </c>
      <c r="M2627" t="s">
        <v>7775</v>
      </c>
      <c r="N2627">
        <v>1.453888888</v>
      </c>
      <c r="O2627">
        <v>0</v>
      </c>
      <c r="P2627">
        <v>0</v>
      </c>
      <c r="Q2627">
        <v>0</v>
      </c>
      <c r="R2627">
        <v>0</v>
      </c>
      <c r="S2627">
        <v>0</v>
      </c>
      <c r="T2627">
        <v>1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0.59783039648328884</v>
      </c>
      <c r="AC2627">
        <v>0</v>
      </c>
      <c r="AD2627">
        <v>0</v>
      </c>
      <c r="AE2627">
        <v>0.59783039648328884</v>
      </c>
    </row>
    <row r="2628" spans="1:31" x14ac:dyDescent="0.25">
      <c r="A2628">
        <v>2233655</v>
      </c>
      <c r="B2628">
        <v>1</v>
      </c>
      <c r="C2628" t="s">
        <v>81</v>
      </c>
      <c r="D2628" t="s">
        <v>120</v>
      </c>
      <c r="E2628" t="s">
        <v>132</v>
      </c>
      <c r="F2628" t="s">
        <v>7776</v>
      </c>
      <c r="G2628" t="s">
        <v>191</v>
      </c>
      <c r="H2628" t="s">
        <v>135</v>
      </c>
      <c r="I2628" t="s">
        <v>136</v>
      </c>
      <c r="J2628" t="s">
        <v>137</v>
      </c>
      <c r="K2628" t="s">
        <v>138</v>
      </c>
      <c r="L2628" t="s">
        <v>7777</v>
      </c>
      <c r="M2628" t="s">
        <v>7778</v>
      </c>
      <c r="N2628">
        <v>1.9580555550000001</v>
      </c>
      <c r="O2628">
        <v>0</v>
      </c>
      <c r="P2628">
        <v>6</v>
      </c>
      <c r="Q2628">
        <v>0</v>
      </c>
      <c r="R2628">
        <v>0</v>
      </c>
      <c r="S2628">
        <v>0</v>
      </c>
      <c r="T2628">
        <v>4</v>
      </c>
      <c r="U2628">
        <v>0</v>
      </c>
      <c r="V2628">
        <v>0</v>
      </c>
      <c r="W2628">
        <v>0</v>
      </c>
      <c r="X2628">
        <v>3.0364900398379246</v>
      </c>
      <c r="Y2628">
        <v>0</v>
      </c>
      <c r="Z2628">
        <v>0</v>
      </c>
      <c r="AA2628">
        <v>0</v>
      </c>
      <c r="AB2628">
        <v>2.0239257046439278</v>
      </c>
      <c r="AC2628">
        <v>0</v>
      </c>
      <c r="AD2628">
        <v>0</v>
      </c>
      <c r="AE2628">
        <v>5.0604157444818529</v>
      </c>
    </row>
    <row r="2629" spans="1:31" x14ac:dyDescent="0.25">
      <c r="A2629">
        <v>2233632</v>
      </c>
      <c r="B2629">
        <v>1</v>
      </c>
      <c r="C2629" t="s">
        <v>80</v>
      </c>
      <c r="D2629" t="s">
        <v>98</v>
      </c>
      <c r="E2629" t="s">
        <v>132</v>
      </c>
      <c r="F2629" t="s">
        <v>7779</v>
      </c>
      <c r="G2629" t="s">
        <v>148</v>
      </c>
      <c r="H2629" t="s">
        <v>135</v>
      </c>
      <c r="I2629" t="s">
        <v>136</v>
      </c>
      <c r="J2629" t="s">
        <v>137</v>
      </c>
      <c r="K2629" t="s">
        <v>138</v>
      </c>
      <c r="L2629" t="s">
        <v>7780</v>
      </c>
      <c r="M2629" t="s">
        <v>7781</v>
      </c>
      <c r="N2629">
        <v>2.207777777</v>
      </c>
      <c r="O2629">
        <v>0</v>
      </c>
      <c r="P2629">
        <v>7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3.1444051150478405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3.1444051150478405</v>
      </c>
    </row>
    <row r="2630" spans="1:31" x14ac:dyDescent="0.25">
      <c r="A2630">
        <v>2233678</v>
      </c>
      <c r="B2630">
        <v>1</v>
      </c>
      <c r="C2630" t="s">
        <v>81</v>
      </c>
      <c r="D2630" t="s">
        <v>118</v>
      </c>
      <c r="E2630" t="s">
        <v>132</v>
      </c>
      <c r="F2630" t="s">
        <v>7782</v>
      </c>
      <c r="G2630" t="s">
        <v>148</v>
      </c>
      <c r="H2630" t="s">
        <v>135</v>
      </c>
      <c r="I2630" t="s">
        <v>136</v>
      </c>
      <c r="J2630" t="s">
        <v>137</v>
      </c>
      <c r="K2630" t="s">
        <v>138</v>
      </c>
      <c r="L2630" t="s">
        <v>7783</v>
      </c>
      <c r="M2630" t="s">
        <v>7784</v>
      </c>
      <c r="N2630">
        <v>0.54333333299999997</v>
      </c>
      <c r="O2630">
        <v>0</v>
      </c>
      <c r="P2630">
        <v>0</v>
      </c>
      <c r="Q2630">
        <v>0</v>
      </c>
      <c r="R2630">
        <v>0</v>
      </c>
      <c r="S2630">
        <v>0</v>
      </c>
      <c r="T2630">
        <v>1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0.47980808731599989</v>
      </c>
      <c r="AC2630">
        <v>0</v>
      </c>
      <c r="AD2630">
        <v>0</v>
      </c>
      <c r="AE2630">
        <v>0.47980808731599989</v>
      </c>
    </row>
    <row r="2631" spans="1:31" x14ac:dyDescent="0.25">
      <c r="A2631">
        <v>2233306</v>
      </c>
      <c r="B2631">
        <v>1</v>
      </c>
      <c r="C2631" t="s">
        <v>80</v>
      </c>
      <c r="D2631" t="s">
        <v>95</v>
      </c>
      <c r="E2631" t="s">
        <v>132</v>
      </c>
      <c r="F2631" t="s">
        <v>7785</v>
      </c>
      <c r="G2631" t="s">
        <v>148</v>
      </c>
      <c r="H2631" t="s">
        <v>135</v>
      </c>
      <c r="I2631" t="s">
        <v>136</v>
      </c>
      <c r="J2631" t="s">
        <v>137</v>
      </c>
      <c r="K2631" t="s">
        <v>138</v>
      </c>
      <c r="L2631" t="s">
        <v>7786</v>
      </c>
      <c r="M2631" t="s">
        <v>7787</v>
      </c>
      <c r="N2631">
        <v>1.2908333329999999</v>
      </c>
      <c r="O2631">
        <v>0</v>
      </c>
      <c r="P2631">
        <v>7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1.7720463200731202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1.7720463200731202</v>
      </c>
    </row>
    <row r="2632" spans="1:31" x14ac:dyDescent="0.25">
      <c r="A2632">
        <v>2233260</v>
      </c>
      <c r="B2632">
        <v>1</v>
      </c>
      <c r="C2632" t="s">
        <v>80</v>
      </c>
      <c r="D2632" t="s">
        <v>85</v>
      </c>
      <c r="E2632" t="s">
        <v>132</v>
      </c>
      <c r="F2632" t="s">
        <v>7788</v>
      </c>
      <c r="G2632" t="s">
        <v>170</v>
      </c>
      <c r="H2632" t="s">
        <v>135</v>
      </c>
      <c r="I2632" t="s">
        <v>136</v>
      </c>
      <c r="J2632" t="s">
        <v>137</v>
      </c>
      <c r="K2632" t="s">
        <v>138</v>
      </c>
      <c r="L2632" t="s">
        <v>7789</v>
      </c>
      <c r="M2632" t="s">
        <v>7790</v>
      </c>
      <c r="N2632">
        <v>3.721944444</v>
      </c>
      <c r="O2632">
        <v>0</v>
      </c>
      <c r="P2632">
        <v>10</v>
      </c>
      <c r="Q2632">
        <v>0</v>
      </c>
      <c r="R2632">
        <v>0</v>
      </c>
      <c r="S2632">
        <v>0</v>
      </c>
      <c r="T2632">
        <v>1</v>
      </c>
      <c r="U2632">
        <v>0</v>
      </c>
      <c r="V2632">
        <v>0</v>
      </c>
      <c r="W2632">
        <v>0</v>
      </c>
      <c r="X2632">
        <v>8.7673511329597709</v>
      </c>
      <c r="Y2632">
        <v>0</v>
      </c>
      <c r="Z2632">
        <v>0</v>
      </c>
      <c r="AA2632">
        <v>0</v>
      </c>
      <c r="AB2632">
        <v>6.5847233659555915</v>
      </c>
      <c r="AC2632">
        <v>0</v>
      </c>
      <c r="AD2632">
        <v>0</v>
      </c>
      <c r="AE2632">
        <v>15.352074498915362</v>
      </c>
    </row>
    <row r="2633" spans="1:31" x14ac:dyDescent="0.25">
      <c r="A2633">
        <v>2233363</v>
      </c>
      <c r="B2633">
        <v>1</v>
      </c>
      <c r="C2633" t="s">
        <v>80</v>
      </c>
      <c r="D2633" t="s">
        <v>96</v>
      </c>
      <c r="E2633" t="s">
        <v>177</v>
      </c>
      <c r="F2633" t="s">
        <v>3014</v>
      </c>
      <c r="G2633" t="s">
        <v>235</v>
      </c>
      <c r="H2633" t="s">
        <v>135</v>
      </c>
      <c r="I2633" t="s">
        <v>136</v>
      </c>
      <c r="J2633" t="s">
        <v>137</v>
      </c>
      <c r="K2633" t="s">
        <v>138</v>
      </c>
      <c r="L2633" t="s">
        <v>7791</v>
      </c>
      <c r="M2633" t="s">
        <v>7792</v>
      </c>
      <c r="N2633">
        <v>1.274444444</v>
      </c>
      <c r="O2633">
        <v>0</v>
      </c>
      <c r="P2633">
        <v>14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7.7929614989075118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7.7929614989075118</v>
      </c>
    </row>
    <row r="2634" spans="1:31" x14ac:dyDescent="0.25">
      <c r="A2634">
        <v>2233217</v>
      </c>
      <c r="B2634">
        <v>1</v>
      </c>
      <c r="C2634" t="s">
        <v>80</v>
      </c>
      <c r="D2634" t="s">
        <v>96</v>
      </c>
      <c r="E2634" t="s">
        <v>141</v>
      </c>
      <c r="F2634" t="s">
        <v>7793</v>
      </c>
      <c r="G2634" t="s">
        <v>187</v>
      </c>
      <c r="H2634" t="s">
        <v>135</v>
      </c>
      <c r="I2634" t="s">
        <v>136</v>
      </c>
      <c r="J2634" t="s">
        <v>137</v>
      </c>
      <c r="K2634" t="s">
        <v>138</v>
      </c>
      <c r="L2634" t="s">
        <v>7794</v>
      </c>
      <c r="M2634" t="s">
        <v>7795</v>
      </c>
      <c r="N2634">
        <v>0.98138888800000001</v>
      </c>
      <c r="O2634">
        <v>0</v>
      </c>
      <c r="P2634">
        <v>165</v>
      </c>
      <c r="Q2634">
        <v>0</v>
      </c>
      <c r="R2634">
        <v>0</v>
      </c>
      <c r="S2634">
        <v>0</v>
      </c>
      <c r="T2634">
        <v>98</v>
      </c>
      <c r="U2634">
        <v>0</v>
      </c>
      <c r="V2634">
        <v>0</v>
      </c>
      <c r="W2634">
        <v>0</v>
      </c>
      <c r="X2634">
        <v>101.8858783503689</v>
      </c>
      <c r="Y2634">
        <v>0</v>
      </c>
      <c r="Z2634">
        <v>0</v>
      </c>
      <c r="AA2634">
        <v>0</v>
      </c>
      <c r="AB2634">
        <v>57.809753542672105</v>
      </c>
      <c r="AC2634">
        <v>0</v>
      </c>
      <c r="AD2634">
        <v>0</v>
      </c>
      <c r="AE2634">
        <v>159.695631893041</v>
      </c>
    </row>
    <row r="2635" spans="1:31" x14ac:dyDescent="0.25">
      <c r="A2635">
        <v>2233406</v>
      </c>
      <c r="B2635">
        <v>1</v>
      </c>
      <c r="C2635" t="s">
        <v>80</v>
      </c>
      <c r="D2635" t="s">
        <v>85</v>
      </c>
      <c r="E2635" t="s">
        <v>177</v>
      </c>
      <c r="F2635" t="s">
        <v>7438</v>
      </c>
      <c r="G2635" t="s">
        <v>1909</v>
      </c>
      <c r="H2635" t="s">
        <v>135</v>
      </c>
      <c r="I2635" t="s">
        <v>136</v>
      </c>
      <c r="J2635" t="s">
        <v>137</v>
      </c>
      <c r="K2635" t="s">
        <v>138</v>
      </c>
      <c r="L2635" t="s">
        <v>7796</v>
      </c>
      <c r="M2635" t="s">
        <v>7797</v>
      </c>
      <c r="N2635">
        <v>2.0661111110000001</v>
      </c>
      <c r="O2635">
        <v>0</v>
      </c>
      <c r="P2635">
        <v>57</v>
      </c>
      <c r="Q2635">
        <v>0</v>
      </c>
      <c r="R2635">
        <v>0</v>
      </c>
      <c r="S2635">
        <v>0</v>
      </c>
      <c r="T2635">
        <v>5</v>
      </c>
      <c r="U2635">
        <v>0</v>
      </c>
      <c r="V2635">
        <v>0</v>
      </c>
      <c r="W2635">
        <v>0</v>
      </c>
      <c r="X2635">
        <v>31.031532474355171</v>
      </c>
      <c r="Y2635">
        <v>0</v>
      </c>
      <c r="Z2635">
        <v>0</v>
      </c>
      <c r="AA2635">
        <v>0</v>
      </c>
      <c r="AB2635">
        <v>6.4841196555518295</v>
      </c>
      <c r="AC2635">
        <v>0</v>
      </c>
      <c r="AD2635">
        <v>0</v>
      </c>
      <c r="AE2635">
        <v>37.515652129906996</v>
      </c>
    </row>
    <row r="2636" spans="1:31" x14ac:dyDescent="0.25">
      <c r="A2636">
        <v>2233429</v>
      </c>
      <c r="B2636">
        <v>1</v>
      </c>
      <c r="C2636" t="s">
        <v>81</v>
      </c>
      <c r="D2636" t="s">
        <v>115</v>
      </c>
      <c r="E2636" t="s">
        <v>132</v>
      </c>
      <c r="F2636" t="s">
        <v>7798</v>
      </c>
      <c r="G2636" t="s">
        <v>170</v>
      </c>
      <c r="H2636" t="s">
        <v>135</v>
      </c>
      <c r="I2636" t="s">
        <v>136</v>
      </c>
      <c r="J2636" t="s">
        <v>137</v>
      </c>
      <c r="K2636" t="s">
        <v>138</v>
      </c>
      <c r="L2636" t="s">
        <v>7799</v>
      </c>
      <c r="M2636" t="s">
        <v>7800</v>
      </c>
      <c r="N2636">
        <v>3.511111111</v>
      </c>
      <c r="O2636">
        <v>0</v>
      </c>
      <c r="P2636">
        <v>0</v>
      </c>
      <c r="Q2636">
        <v>0</v>
      </c>
      <c r="R2636">
        <v>0</v>
      </c>
      <c r="S2636">
        <v>0</v>
      </c>
      <c r="T2636">
        <v>74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51.66920118847824</v>
      </c>
      <c r="AC2636">
        <v>0</v>
      </c>
      <c r="AD2636">
        <v>0</v>
      </c>
      <c r="AE2636">
        <v>51.66920118847824</v>
      </c>
    </row>
    <row r="2637" spans="1:31" x14ac:dyDescent="0.25">
      <c r="A2637">
        <v>2233343</v>
      </c>
      <c r="B2637">
        <v>1</v>
      </c>
      <c r="C2637" t="s">
        <v>80</v>
      </c>
      <c r="D2637" t="s">
        <v>103</v>
      </c>
      <c r="E2637" t="s">
        <v>141</v>
      </c>
      <c r="F2637" t="s">
        <v>7801</v>
      </c>
      <c r="G2637" t="s">
        <v>196</v>
      </c>
      <c r="H2637" t="s">
        <v>135</v>
      </c>
      <c r="I2637" t="s">
        <v>136</v>
      </c>
      <c r="J2637" t="s">
        <v>137</v>
      </c>
      <c r="K2637" t="s">
        <v>144</v>
      </c>
      <c r="L2637" t="s">
        <v>7802</v>
      </c>
      <c r="M2637" t="s">
        <v>7803</v>
      </c>
      <c r="N2637">
        <v>4.420833333</v>
      </c>
      <c r="O2637">
        <v>0</v>
      </c>
      <c r="P2637">
        <v>160</v>
      </c>
      <c r="Q2637">
        <v>0</v>
      </c>
      <c r="R2637">
        <v>2</v>
      </c>
      <c r="S2637">
        <v>0</v>
      </c>
      <c r="T2637">
        <v>11</v>
      </c>
      <c r="U2637">
        <v>0</v>
      </c>
      <c r="V2637">
        <v>0</v>
      </c>
      <c r="W2637">
        <v>0</v>
      </c>
      <c r="X2637">
        <v>235.79217013658504</v>
      </c>
      <c r="Y2637">
        <v>0</v>
      </c>
      <c r="Z2637">
        <v>4.5694880694134943</v>
      </c>
      <c r="AA2637">
        <v>0</v>
      </c>
      <c r="AB2637">
        <v>16.088458162320247</v>
      </c>
      <c r="AC2637">
        <v>0</v>
      </c>
      <c r="AD2637">
        <v>0</v>
      </c>
      <c r="AE2637">
        <v>256.45011636831879</v>
      </c>
    </row>
    <row r="2638" spans="1:31" x14ac:dyDescent="0.25">
      <c r="A2638">
        <v>2233386</v>
      </c>
      <c r="B2638">
        <v>1</v>
      </c>
      <c r="C2638" t="s">
        <v>80</v>
      </c>
      <c r="D2638" t="s">
        <v>108</v>
      </c>
      <c r="E2638" t="s">
        <v>194</v>
      </c>
      <c r="F2638" t="s">
        <v>7804</v>
      </c>
      <c r="G2638" t="s">
        <v>179</v>
      </c>
      <c r="H2638" t="s">
        <v>135</v>
      </c>
      <c r="I2638" t="s">
        <v>136</v>
      </c>
      <c r="J2638" t="s">
        <v>137</v>
      </c>
      <c r="K2638" t="s">
        <v>138</v>
      </c>
      <c r="L2638" t="s">
        <v>7805</v>
      </c>
      <c r="M2638" t="s">
        <v>7806</v>
      </c>
      <c r="N2638">
        <v>1.4475</v>
      </c>
      <c r="O2638">
        <v>0</v>
      </c>
      <c r="P2638">
        <v>8</v>
      </c>
      <c r="Q2638">
        <v>0</v>
      </c>
      <c r="R2638">
        <v>14</v>
      </c>
      <c r="S2638">
        <v>0</v>
      </c>
      <c r="T2638">
        <v>2</v>
      </c>
      <c r="U2638">
        <v>0</v>
      </c>
      <c r="V2638">
        <v>0</v>
      </c>
      <c r="W2638">
        <v>0</v>
      </c>
      <c r="X2638">
        <v>1.4868591261789224</v>
      </c>
      <c r="Y2638">
        <v>0</v>
      </c>
      <c r="Z2638">
        <v>3.3022771599085607</v>
      </c>
      <c r="AA2638">
        <v>0</v>
      </c>
      <c r="AB2638">
        <v>1.624678900725345</v>
      </c>
      <c r="AC2638">
        <v>0</v>
      </c>
      <c r="AD2638">
        <v>0</v>
      </c>
      <c r="AE2638">
        <v>6.4138151868128288</v>
      </c>
    </row>
    <row r="2639" spans="1:31" x14ac:dyDescent="0.25">
      <c r="A2639">
        <v>2233635</v>
      </c>
      <c r="B2639">
        <v>1</v>
      </c>
      <c r="C2639" t="s">
        <v>80</v>
      </c>
      <c r="D2639" t="s">
        <v>100</v>
      </c>
      <c r="E2639" t="s">
        <v>132</v>
      </c>
      <c r="F2639" t="s">
        <v>7807</v>
      </c>
      <c r="G2639" t="s">
        <v>170</v>
      </c>
      <c r="H2639" t="s">
        <v>135</v>
      </c>
      <c r="I2639" t="s">
        <v>136</v>
      </c>
      <c r="J2639" t="s">
        <v>137</v>
      </c>
      <c r="K2639" t="s">
        <v>138</v>
      </c>
      <c r="L2639" t="s">
        <v>7808</v>
      </c>
      <c r="M2639" t="s">
        <v>7809</v>
      </c>
      <c r="N2639">
        <v>6.7652777769999997</v>
      </c>
      <c r="O2639">
        <v>0</v>
      </c>
      <c r="P2639">
        <v>7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19.882166786162038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19.882166786162038</v>
      </c>
    </row>
    <row r="2640" spans="1:31" x14ac:dyDescent="0.25">
      <c r="A2640">
        <v>2233280</v>
      </c>
      <c r="B2640">
        <v>1</v>
      </c>
      <c r="C2640" t="s">
        <v>80</v>
      </c>
      <c r="D2640" t="s">
        <v>83</v>
      </c>
      <c r="E2640" t="s">
        <v>182</v>
      </c>
      <c r="F2640" t="s">
        <v>7810</v>
      </c>
      <c r="G2640" t="s">
        <v>196</v>
      </c>
      <c r="H2640" t="s">
        <v>163</v>
      </c>
      <c r="I2640" t="s">
        <v>136</v>
      </c>
      <c r="J2640" t="s">
        <v>137</v>
      </c>
      <c r="K2640" t="s">
        <v>144</v>
      </c>
      <c r="L2640" t="s">
        <v>7811</v>
      </c>
      <c r="M2640" t="s">
        <v>7812</v>
      </c>
      <c r="N2640">
        <v>1.132157222</v>
      </c>
      <c r="O2640">
        <v>0</v>
      </c>
      <c r="P2640">
        <v>24</v>
      </c>
      <c r="Q2640">
        <v>0</v>
      </c>
      <c r="R2640">
        <v>0</v>
      </c>
      <c r="S2640">
        <v>0</v>
      </c>
      <c r="T2640">
        <v>276</v>
      </c>
      <c r="U2640">
        <v>0</v>
      </c>
      <c r="V2640">
        <v>3</v>
      </c>
      <c r="W2640">
        <v>0</v>
      </c>
      <c r="X2640">
        <v>13.25379593645088</v>
      </c>
      <c r="Y2640">
        <v>0</v>
      </c>
      <c r="Z2640">
        <v>0</v>
      </c>
      <c r="AA2640">
        <v>0</v>
      </c>
      <c r="AB2640">
        <v>333.31850613297752</v>
      </c>
      <c r="AC2640">
        <v>0</v>
      </c>
      <c r="AD2640">
        <v>5.3840278419744445</v>
      </c>
      <c r="AE2640">
        <v>351.95632991140286</v>
      </c>
    </row>
    <row r="2641" spans="1:31" x14ac:dyDescent="0.25">
      <c r="A2641">
        <v>2233320</v>
      </c>
      <c r="B2641">
        <v>1</v>
      </c>
      <c r="C2641" t="s">
        <v>80</v>
      </c>
      <c r="D2641" t="s">
        <v>94</v>
      </c>
      <c r="E2641" t="s">
        <v>141</v>
      </c>
      <c r="F2641" t="s">
        <v>7813</v>
      </c>
      <c r="G2641" t="s">
        <v>187</v>
      </c>
      <c r="H2641" t="s">
        <v>135</v>
      </c>
      <c r="I2641" t="s">
        <v>136</v>
      </c>
      <c r="J2641" t="s">
        <v>137</v>
      </c>
      <c r="K2641" t="s">
        <v>138</v>
      </c>
      <c r="L2641" t="s">
        <v>7814</v>
      </c>
      <c r="M2641" t="s">
        <v>7815</v>
      </c>
      <c r="N2641">
        <v>1.6855555550000001</v>
      </c>
      <c r="O2641">
        <v>0</v>
      </c>
      <c r="P2641">
        <v>0</v>
      </c>
      <c r="Q2641">
        <v>0</v>
      </c>
      <c r="R2641">
        <v>5</v>
      </c>
      <c r="S2641">
        <v>0</v>
      </c>
      <c r="T2641">
        <v>1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2.4604216910134094</v>
      </c>
      <c r="AA2641">
        <v>0</v>
      </c>
      <c r="AB2641">
        <v>1.8709408782809445</v>
      </c>
      <c r="AC2641">
        <v>0</v>
      </c>
      <c r="AD2641">
        <v>0</v>
      </c>
      <c r="AE2641">
        <v>4.3313625692943543</v>
      </c>
    </row>
    <row r="2642" spans="1:31" x14ac:dyDescent="0.25">
      <c r="A2642">
        <v>2233220</v>
      </c>
      <c r="B2642">
        <v>1</v>
      </c>
      <c r="C2642" t="s">
        <v>80</v>
      </c>
      <c r="D2642" t="s">
        <v>94</v>
      </c>
      <c r="E2642" t="s">
        <v>141</v>
      </c>
      <c r="F2642" t="s">
        <v>7724</v>
      </c>
      <c r="G2642" t="s">
        <v>187</v>
      </c>
      <c r="H2642" t="s">
        <v>135</v>
      </c>
      <c r="I2642" t="s">
        <v>136</v>
      </c>
      <c r="J2642" t="s">
        <v>137</v>
      </c>
      <c r="K2642" t="s">
        <v>138</v>
      </c>
      <c r="L2642" t="s">
        <v>7816</v>
      </c>
      <c r="M2642" t="s">
        <v>7817</v>
      </c>
      <c r="N2642">
        <v>1.563055555</v>
      </c>
      <c r="O2642">
        <v>0</v>
      </c>
      <c r="P2642">
        <v>168</v>
      </c>
      <c r="Q2642">
        <v>0</v>
      </c>
      <c r="R2642">
        <v>12</v>
      </c>
      <c r="S2642">
        <v>0</v>
      </c>
      <c r="T2642">
        <v>18</v>
      </c>
      <c r="U2642">
        <v>0</v>
      </c>
      <c r="V2642">
        <v>0</v>
      </c>
      <c r="W2642">
        <v>0</v>
      </c>
      <c r="X2642">
        <v>31.747131435380265</v>
      </c>
      <c r="Y2642">
        <v>0</v>
      </c>
      <c r="Z2642">
        <v>3.8301949444510499</v>
      </c>
      <c r="AA2642">
        <v>0</v>
      </c>
      <c r="AB2642">
        <v>5.4363813638595513</v>
      </c>
      <c r="AC2642">
        <v>0</v>
      </c>
      <c r="AD2642">
        <v>0</v>
      </c>
      <c r="AE2642">
        <v>41.013707743690865</v>
      </c>
    </row>
    <row r="2643" spans="1:31" x14ac:dyDescent="0.25">
      <c r="A2643">
        <v>2233366</v>
      </c>
      <c r="B2643">
        <v>1</v>
      </c>
      <c r="C2643" t="s">
        <v>81</v>
      </c>
      <c r="D2643" t="s">
        <v>128</v>
      </c>
      <c r="E2643" t="s">
        <v>141</v>
      </c>
      <c r="F2643" t="s">
        <v>7818</v>
      </c>
      <c r="G2643" t="s">
        <v>187</v>
      </c>
      <c r="H2643" t="s">
        <v>135</v>
      </c>
      <c r="I2643" t="s">
        <v>136</v>
      </c>
      <c r="J2643" t="s">
        <v>137</v>
      </c>
      <c r="K2643" t="s">
        <v>138</v>
      </c>
      <c r="L2643" t="s">
        <v>7819</v>
      </c>
      <c r="M2643" t="s">
        <v>7820</v>
      </c>
      <c r="N2643">
        <v>1.5008333330000001</v>
      </c>
      <c r="O2643">
        <v>0</v>
      </c>
      <c r="P2643">
        <v>83</v>
      </c>
      <c r="Q2643">
        <v>0</v>
      </c>
      <c r="R2643">
        <v>0</v>
      </c>
      <c r="S2643">
        <v>0</v>
      </c>
      <c r="T2643">
        <v>10</v>
      </c>
      <c r="U2643">
        <v>0</v>
      </c>
      <c r="V2643">
        <v>0</v>
      </c>
      <c r="W2643">
        <v>0</v>
      </c>
      <c r="X2643">
        <v>14.874674010813363</v>
      </c>
      <c r="Y2643">
        <v>0</v>
      </c>
      <c r="Z2643">
        <v>0</v>
      </c>
      <c r="AA2643">
        <v>0</v>
      </c>
      <c r="AB2643">
        <v>3.5215249663250558</v>
      </c>
      <c r="AC2643">
        <v>0</v>
      </c>
      <c r="AD2643">
        <v>0</v>
      </c>
      <c r="AE2643">
        <v>18.396198977138418</v>
      </c>
    </row>
    <row r="2644" spans="1:31" x14ac:dyDescent="0.25">
      <c r="A2644">
        <v>2233512</v>
      </c>
      <c r="B2644">
        <v>1</v>
      </c>
      <c r="C2644" t="s">
        <v>80</v>
      </c>
      <c r="D2644" t="s">
        <v>97</v>
      </c>
      <c r="E2644" t="s">
        <v>132</v>
      </c>
      <c r="F2644" t="s">
        <v>7821</v>
      </c>
      <c r="G2644" t="s">
        <v>191</v>
      </c>
      <c r="H2644" t="s">
        <v>135</v>
      </c>
      <c r="I2644" t="s">
        <v>136</v>
      </c>
      <c r="J2644" t="s">
        <v>137</v>
      </c>
      <c r="K2644" t="s">
        <v>138</v>
      </c>
      <c r="L2644" t="s">
        <v>7822</v>
      </c>
      <c r="M2644" t="s">
        <v>7823</v>
      </c>
      <c r="N2644">
        <v>2.631388888</v>
      </c>
      <c r="O2644">
        <v>0</v>
      </c>
      <c r="P2644">
        <v>1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0.21969235545145779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0.21969235545145779</v>
      </c>
    </row>
    <row r="2645" spans="1:31" x14ac:dyDescent="0.25">
      <c r="A2645">
        <v>2233240</v>
      </c>
      <c r="B2645">
        <v>1</v>
      </c>
      <c r="C2645" t="s">
        <v>80</v>
      </c>
      <c r="D2645" t="s">
        <v>84</v>
      </c>
      <c r="E2645" t="s">
        <v>182</v>
      </c>
      <c r="F2645" t="s">
        <v>7824</v>
      </c>
      <c r="G2645" t="s">
        <v>319</v>
      </c>
      <c r="H2645" t="s">
        <v>163</v>
      </c>
      <c r="I2645" t="s">
        <v>136</v>
      </c>
      <c r="J2645" t="s">
        <v>137</v>
      </c>
      <c r="K2645" t="s">
        <v>138</v>
      </c>
      <c r="L2645" t="s">
        <v>7825</v>
      </c>
      <c r="M2645" t="s">
        <v>7826</v>
      </c>
      <c r="N2645">
        <v>4.5483333330000004</v>
      </c>
      <c r="O2645">
        <v>0</v>
      </c>
      <c r="P2645">
        <v>38</v>
      </c>
      <c r="Q2645">
        <v>0</v>
      </c>
      <c r="R2645">
        <v>15</v>
      </c>
      <c r="S2645">
        <v>0</v>
      </c>
      <c r="T2645">
        <v>4</v>
      </c>
      <c r="U2645">
        <v>0</v>
      </c>
      <c r="V2645">
        <v>0</v>
      </c>
      <c r="W2645">
        <v>0</v>
      </c>
      <c r="X2645">
        <v>60.333111848972671</v>
      </c>
      <c r="Y2645">
        <v>0</v>
      </c>
      <c r="Z2645">
        <v>31.862326799952818</v>
      </c>
      <c r="AA2645">
        <v>0</v>
      </c>
      <c r="AB2645">
        <v>22.850146194750003</v>
      </c>
      <c r="AC2645">
        <v>0</v>
      </c>
      <c r="AD2645">
        <v>0</v>
      </c>
      <c r="AE2645">
        <v>115.0455848436755</v>
      </c>
    </row>
    <row r="2646" spans="1:31" x14ac:dyDescent="0.25">
      <c r="A2646">
        <v>2233575</v>
      </c>
      <c r="B2646">
        <v>1</v>
      </c>
      <c r="C2646" t="s">
        <v>81</v>
      </c>
      <c r="D2646" t="s">
        <v>113</v>
      </c>
      <c r="E2646" t="s">
        <v>177</v>
      </c>
      <c r="F2646" t="s">
        <v>5956</v>
      </c>
      <c r="G2646" t="s">
        <v>235</v>
      </c>
      <c r="H2646" t="s">
        <v>135</v>
      </c>
      <c r="I2646" t="s">
        <v>136</v>
      </c>
      <c r="J2646" t="s">
        <v>137</v>
      </c>
      <c r="K2646" t="s">
        <v>138</v>
      </c>
      <c r="L2646" t="s">
        <v>7827</v>
      </c>
      <c r="M2646" t="s">
        <v>7828</v>
      </c>
      <c r="N2646">
        <v>0.98805555499999997</v>
      </c>
      <c r="O2646">
        <v>0</v>
      </c>
      <c r="P2646">
        <v>10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2.35678110829154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2.35678110829154</v>
      </c>
    </row>
    <row r="2647" spans="1:31" x14ac:dyDescent="0.25">
      <c r="A2647">
        <v>2233718</v>
      </c>
      <c r="B2647">
        <v>1</v>
      </c>
      <c r="C2647" t="s">
        <v>80</v>
      </c>
      <c r="D2647" t="s">
        <v>96</v>
      </c>
      <c r="E2647" t="s">
        <v>182</v>
      </c>
      <c r="F2647" t="s">
        <v>7829</v>
      </c>
      <c r="G2647" t="s">
        <v>319</v>
      </c>
      <c r="H2647" t="s">
        <v>163</v>
      </c>
      <c r="I2647" t="s">
        <v>136</v>
      </c>
      <c r="J2647" t="s">
        <v>137</v>
      </c>
      <c r="K2647" t="s">
        <v>138</v>
      </c>
      <c r="L2647" t="s">
        <v>7830</v>
      </c>
      <c r="M2647" t="s">
        <v>7831</v>
      </c>
      <c r="N2647">
        <v>2.119444444</v>
      </c>
      <c r="O2647">
        <v>0</v>
      </c>
      <c r="P2647">
        <v>175</v>
      </c>
      <c r="Q2647">
        <v>0</v>
      </c>
      <c r="R2647">
        <v>0</v>
      </c>
      <c r="S2647">
        <v>0</v>
      </c>
      <c r="T2647">
        <v>11</v>
      </c>
      <c r="U2647">
        <v>0</v>
      </c>
      <c r="V2647">
        <v>0</v>
      </c>
      <c r="W2647">
        <v>0</v>
      </c>
      <c r="X2647">
        <v>125.88988363497857</v>
      </c>
      <c r="Y2647">
        <v>0</v>
      </c>
      <c r="Z2647">
        <v>0</v>
      </c>
      <c r="AA2647">
        <v>0</v>
      </c>
      <c r="AB2647">
        <v>12.021952474877303</v>
      </c>
      <c r="AC2647">
        <v>0</v>
      </c>
      <c r="AD2647">
        <v>0</v>
      </c>
      <c r="AE2647">
        <v>137.91183610985587</v>
      </c>
    </row>
    <row r="2648" spans="1:31" x14ac:dyDescent="0.25">
      <c r="A2648">
        <v>2233695</v>
      </c>
      <c r="B2648">
        <v>1</v>
      </c>
      <c r="C2648" t="s">
        <v>80</v>
      </c>
      <c r="D2648" t="s">
        <v>82</v>
      </c>
      <c r="E2648" t="s">
        <v>194</v>
      </c>
      <c r="F2648" t="s">
        <v>7832</v>
      </c>
      <c r="G2648" t="s">
        <v>179</v>
      </c>
      <c r="H2648" t="s">
        <v>135</v>
      </c>
      <c r="I2648" t="s">
        <v>136</v>
      </c>
      <c r="J2648" t="s">
        <v>137</v>
      </c>
      <c r="K2648" t="s">
        <v>138</v>
      </c>
      <c r="L2648" t="s">
        <v>7833</v>
      </c>
      <c r="M2648" t="s">
        <v>7834</v>
      </c>
      <c r="N2648">
        <v>1.37</v>
      </c>
      <c r="O2648">
        <v>0</v>
      </c>
      <c r="P2648">
        <v>123</v>
      </c>
      <c r="Q2648">
        <v>0</v>
      </c>
      <c r="R2648">
        <v>0</v>
      </c>
      <c r="S2648">
        <v>0</v>
      </c>
      <c r="T2648">
        <v>6</v>
      </c>
      <c r="U2648">
        <v>0</v>
      </c>
      <c r="V2648">
        <v>0</v>
      </c>
      <c r="W2648">
        <v>0</v>
      </c>
      <c r="X2648">
        <v>62.141495283746536</v>
      </c>
      <c r="Y2648">
        <v>0</v>
      </c>
      <c r="Z2648">
        <v>0</v>
      </c>
      <c r="AA2648">
        <v>0</v>
      </c>
      <c r="AB2648">
        <v>3.3782994356849829</v>
      </c>
      <c r="AC2648">
        <v>0</v>
      </c>
      <c r="AD2648">
        <v>0</v>
      </c>
      <c r="AE2648">
        <v>65.519794719431516</v>
      </c>
    </row>
    <row r="2649" spans="1:31" x14ac:dyDescent="0.25">
      <c r="A2649">
        <v>2233446</v>
      </c>
      <c r="B2649">
        <v>1</v>
      </c>
      <c r="C2649" t="s">
        <v>80</v>
      </c>
      <c r="D2649" t="s">
        <v>89</v>
      </c>
      <c r="E2649" t="s">
        <v>273</v>
      </c>
      <c r="F2649" t="s">
        <v>7835</v>
      </c>
      <c r="G2649" t="s">
        <v>174</v>
      </c>
      <c r="H2649" t="s">
        <v>163</v>
      </c>
      <c r="I2649" t="s">
        <v>136</v>
      </c>
      <c r="J2649" t="s">
        <v>137</v>
      </c>
      <c r="K2649" t="s">
        <v>138</v>
      </c>
      <c r="L2649" t="s">
        <v>7836</v>
      </c>
      <c r="M2649" t="s">
        <v>7837</v>
      </c>
      <c r="N2649">
        <v>0.38305555499999999</v>
      </c>
      <c r="O2649">
        <v>1</v>
      </c>
      <c r="P2649">
        <v>282</v>
      </c>
      <c r="Q2649">
        <v>1</v>
      </c>
      <c r="R2649">
        <v>57</v>
      </c>
      <c r="S2649">
        <v>2</v>
      </c>
      <c r="T2649">
        <v>166</v>
      </c>
      <c r="U2649">
        <v>0</v>
      </c>
      <c r="V2649">
        <v>0</v>
      </c>
      <c r="W2649">
        <v>0.29055627122050665</v>
      </c>
      <c r="X2649">
        <v>67.606825368730838</v>
      </c>
      <c r="Y2649">
        <v>1.7429150012536969</v>
      </c>
      <c r="Z2649">
        <v>3.637766923900029</v>
      </c>
      <c r="AA2649">
        <v>0.79423211862905552</v>
      </c>
      <c r="AB2649">
        <v>41.398559221411062</v>
      </c>
      <c r="AC2649">
        <v>0</v>
      </c>
      <c r="AD2649">
        <v>0</v>
      </c>
      <c r="AE2649">
        <v>115.47085490514519</v>
      </c>
    </row>
    <row r="2650" spans="1:31" x14ac:dyDescent="0.25">
      <c r="A2650">
        <v>2233681</v>
      </c>
      <c r="B2650">
        <v>1</v>
      </c>
      <c r="C2650" t="s">
        <v>80</v>
      </c>
      <c r="D2650" t="s">
        <v>97</v>
      </c>
      <c r="E2650" t="s">
        <v>132</v>
      </c>
      <c r="F2650" t="s">
        <v>7838</v>
      </c>
      <c r="G2650" t="s">
        <v>191</v>
      </c>
      <c r="H2650" t="s">
        <v>135</v>
      </c>
      <c r="I2650" t="s">
        <v>136</v>
      </c>
      <c r="J2650" t="s">
        <v>137</v>
      </c>
      <c r="K2650" t="s">
        <v>138</v>
      </c>
      <c r="L2650" t="s">
        <v>7839</v>
      </c>
      <c r="M2650" t="s">
        <v>7840</v>
      </c>
      <c r="N2650">
        <v>1.8225</v>
      </c>
      <c r="O2650">
        <v>0</v>
      </c>
      <c r="P2650">
        <v>1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0.67642780443050554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0.67642780443050554</v>
      </c>
    </row>
    <row r="2651" spans="1:31" x14ac:dyDescent="0.25">
      <c r="A2651">
        <v>2233369</v>
      </c>
      <c r="B2651">
        <v>1</v>
      </c>
      <c r="C2651" t="s">
        <v>80</v>
      </c>
      <c r="D2651" t="s">
        <v>96</v>
      </c>
      <c r="E2651" t="s">
        <v>273</v>
      </c>
      <c r="F2651" t="s">
        <v>1984</v>
      </c>
      <c r="G2651" t="s">
        <v>174</v>
      </c>
      <c r="H2651" t="s">
        <v>163</v>
      </c>
      <c r="I2651" t="s">
        <v>136</v>
      </c>
      <c r="J2651" t="s">
        <v>137</v>
      </c>
      <c r="K2651" t="s">
        <v>138</v>
      </c>
      <c r="L2651" t="s">
        <v>7841</v>
      </c>
      <c r="M2651" t="s">
        <v>7842</v>
      </c>
      <c r="N2651">
        <v>1.7541666659999999</v>
      </c>
      <c r="O2651">
        <v>0</v>
      </c>
      <c r="P2651">
        <v>300</v>
      </c>
      <c r="Q2651">
        <v>0</v>
      </c>
      <c r="R2651">
        <v>0</v>
      </c>
      <c r="S2651">
        <v>9</v>
      </c>
      <c r="T2651">
        <v>71</v>
      </c>
      <c r="U2651">
        <v>0</v>
      </c>
      <c r="V2651">
        <v>0</v>
      </c>
      <c r="W2651">
        <v>0</v>
      </c>
      <c r="X2651">
        <v>375.74963141795689</v>
      </c>
      <c r="Y2651">
        <v>0</v>
      </c>
      <c r="Z2651">
        <v>0</v>
      </c>
      <c r="AA2651">
        <v>541.32909917757206</v>
      </c>
      <c r="AB2651">
        <v>250.53732594306743</v>
      </c>
      <c r="AC2651">
        <v>0</v>
      </c>
      <c r="AD2651">
        <v>0</v>
      </c>
      <c r="AE2651">
        <v>1167.6160565385962</v>
      </c>
    </row>
    <row r="2652" spans="1:31" x14ac:dyDescent="0.25">
      <c r="A2652">
        <v>2233269</v>
      </c>
      <c r="B2652">
        <v>1</v>
      </c>
      <c r="C2652" t="s">
        <v>80</v>
      </c>
      <c r="D2652" t="s">
        <v>83</v>
      </c>
      <c r="E2652" t="s">
        <v>182</v>
      </c>
      <c r="F2652" t="s">
        <v>7843</v>
      </c>
      <c r="G2652" t="s">
        <v>196</v>
      </c>
      <c r="H2652" t="s">
        <v>163</v>
      </c>
      <c r="I2652" t="s">
        <v>136</v>
      </c>
      <c r="J2652" t="s">
        <v>137</v>
      </c>
      <c r="K2652" t="s">
        <v>144</v>
      </c>
      <c r="L2652" t="s">
        <v>7844</v>
      </c>
      <c r="M2652" t="s">
        <v>7845</v>
      </c>
      <c r="N2652">
        <v>8.2155563879999995</v>
      </c>
      <c r="O2652">
        <v>0</v>
      </c>
      <c r="P2652">
        <v>184</v>
      </c>
      <c r="Q2652">
        <v>0</v>
      </c>
      <c r="R2652">
        <v>0</v>
      </c>
      <c r="S2652">
        <v>0</v>
      </c>
      <c r="T2652">
        <v>4</v>
      </c>
      <c r="U2652">
        <v>0</v>
      </c>
      <c r="V2652">
        <v>0</v>
      </c>
      <c r="W2652">
        <v>0</v>
      </c>
      <c r="X2652">
        <v>790.72453857871972</v>
      </c>
      <c r="Y2652">
        <v>0</v>
      </c>
      <c r="Z2652">
        <v>0</v>
      </c>
      <c r="AA2652">
        <v>0</v>
      </c>
      <c r="AB2652">
        <v>20.836816341788097</v>
      </c>
      <c r="AC2652">
        <v>0</v>
      </c>
      <c r="AD2652">
        <v>0</v>
      </c>
      <c r="AE2652">
        <v>811.56135492050782</v>
      </c>
    </row>
    <row r="2653" spans="1:31" x14ac:dyDescent="0.25">
      <c r="A2653">
        <v>2233415</v>
      </c>
      <c r="B2653">
        <v>1</v>
      </c>
      <c r="C2653" t="s">
        <v>80</v>
      </c>
      <c r="D2653" t="s">
        <v>87</v>
      </c>
      <c r="E2653" t="s">
        <v>132</v>
      </c>
      <c r="F2653" t="s">
        <v>7846</v>
      </c>
      <c r="G2653" t="s">
        <v>191</v>
      </c>
      <c r="H2653" t="s">
        <v>135</v>
      </c>
      <c r="I2653" t="s">
        <v>136</v>
      </c>
      <c r="J2653" t="s">
        <v>137</v>
      </c>
      <c r="K2653" t="s">
        <v>138</v>
      </c>
      <c r="L2653" t="s">
        <v>7847</v>
      </c>
      <c r="M2653" t="s">
        <v>7848</v>
      </c>
      <c r="N2653">
        <v>1.91</v>
      </c>
      <c r="O2653">
        <v>0</v>
      </c>
      <c r="P2653">
        <v>1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0.82972312136855575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0.82972312136855575</v>
      </c>
    </row>
    <row r="2654" spans="1:31" x14ac:dyDescent="0.25">
      <c r="A2654">
        <v>2233515</v>
      </c>
      <c r="B2654">
        <v>1</v>
      </c>
      <c r="C2654" t="s">
        <v>80</v>
      </c>
      <c r="D2654" t="s">
        <v>96</v>
      </c>
      <c r="E2654" t="s">
        <v>132</v>
      </c>
      <c r="F2654" t="s">
        <v>7849</v>
      </c>
      <c r="G2654" t="s">
        <v>148</v>
      </c>
      <c r="H2654" t="s">
        <v>135</v>
      </c>
      <c r="I2654" t="s">
        <v>136</v>
      </c>
      <c r="J2654" t="s">
        <v>137</v>
      </c>
      <c r="K2654" t="s">
        <v>138</v>
      </c>
      <c r="L2654" t="s">
        <v>7850</v>
      </c>
      <c r="M2654" t="s">
        <v>7851</v>
      </c>
      <c r="N2654">
        <v>3.403333333</v>
      </c>
      <c r="O2654">
        <v>0</v>
      </c>
      <c r="P2654">
        <v>3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6.3187618927970135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6.3187618927970135</v>
      </c>
    </row>
    <row r="2655" spans="1:31" x14ac:dyDescent="0.25">
      <c r="A2655">
        <v>2233478</v>
      </c>
      <c r="B2655">
        <v>1</v>
      </c>
      <c r="C2655" t="s">
        <v>81</v>
      </c>
      <c r="D2655" t="s">
        <v>128</v>
      </c>
      <c r="E2655" t="s">
        <v>405</v>
      </c>
      <c r="F2655" t="s">
        <v>7852</v>
      </c>
      <c r="G2655" t="s">
        <v>303</v>
      </c>
      <c r="H2655" t="s">
        <v>163</v>
      </c>
      <c r="I2655" t="s">
        <v>136</v>
      </c>
      <c r="J2655" t="s">
        <v>137</v>
      </c>
      <c r="K2655" t="s">
        <v>138</v>
      </c>
      <c r="L2655" t="s">
        <v>7853</v>
      </c>
      <c r="M2655" t="s">
        <v>7854</v>
      </c>
      <c r="N2655">
        <v>0.57944444399999995</v>
      </c>
      <c r="O2655">
        <v>0</v>
      </c>
      <c r="P2655">
        <v>4226</v>
      </c>
      <c r="Q2655">
        <v>7</v>
      </c>
      <c r="R2655">
        <v>24</v>
      </c>
      <c r="S2655">
        <v>9</v>
      </c>
      <c r="T2655">
        <v>164</v>
      </c>
      <c r="U2655">
        <v>1</v>
      </c>
      <c r="V2655">
        <v>0</v>
      </c>
      <c r="W2655">
        <v>0</v>
      </c>
      <c r="X2655">
        <v>526.49483492614684</v>
      </c>
      <c r="Y2655">
        <v>6.6967346369089995</v>
      </c>
      <c r="Z2655">
        <v>4.3453093883206622</v>
      </c>
      <c r="AA2655">
        <v>52.063288616581374</v>
      </c>
      <c r="AB2655">
        <v>67.613089037714516</v>
      </c>
      <c r="AC2655">
        <v>6.0583370319360013</v>
      </c>
      <c r="AD2655">
        <v>0</v>
      </c>
      <c r="AE2655">
        <v>663.27159363760848</v>
      </c>
    </row>
    <row r="2656" spans="1:31" x14ac:dyDescent="0.25">
      <c r="A2656">
        <v>2233312</v>
      </c>
      <c r="B2656">
        <v>1</v>
      </c>
      <c r="C2656" t="s">
        <v>80</v>
      </c>
      <c r="D2656" t="s">
        <v>88</v>
      </c>
      <c r="E2656" t="s">
        <v>273</v>
      </c>
      <c r="F2656" t="s">
        <v>7855</v>
      </c>
      <c r="G2656" t="s">
        <v>152</v>
      </c>
      <c r="H2656" t="s">
        <v>163</v>
      </c>
      <c r="I2656" t="s">
        <v>136</v>
      </c>
      <c r="J2656" t="s">
        <v>3</v>
      </c>
      <c r="K2656" t="s">
        <v>138</v>
      </c>
      <c r="L2656" t="s">
        <v>7856</v>
      </c>
      <c r="M2656" t="s">
        <v>7857</v>
      </c>
      <c r="N2656">
        <v>1.112777777</v>
      </c>
      <c r="O2656">
        <v>0</v>
      </c>
      <c r="P2656">
        <v>557</v>
      </c>
      <c r="Q2656">
        <v>0</v>
      </c>
      <c r="R2656">
        <v>0</v>
      </c>
      <c r="S2656">
        <v>0</v>
      </c>
      <c r="T2656">
        <v>13</v>
      </c>
      <c r="U2656">
        <v>0</v>
      </c>
      <c r="V2656">
        <v>0</v>
      </c>
      <c r="W2656">
        <v>0</v>
      </c>
      <c r="X2656">
        <v>157.08984893874447</v>
      </c>
      <c r="Y2656">
        <v>0</v>
      </c>
      <c r="Z2656">
        <v>0</v>
      </c>
      <c r="AA2656">
        <v>0</v>
      </c>
      <c r="AB2656">
        <v>3.1194104800387903</v>
      </c>
      <c r="AC2656">
        <v>0</v>
      </c>
      <c r="AD2656">
        <v>0</v>
      </c>
      <c r="AE2656">
        <v>160.20925941878326</v>
      </c>
    </row>
    <row r="2657" spans="1:31" x14ac:dyDescent="0.25">
      <c r="A2657">
        <v>2233498</v>
      </c>
      <c r="B2657">
        <v>1</v>
      </c>
      <c r="C2657" t="s">
        <v>81</v>
      </c>
      <c r="D2657" t="s">
        <v>128</v>
      </c>
      <c r="E2657" t="s">
        <v>273</v>
      </c>
      <c r="F2657" t="s">
        <v>7858</v>
      </c>
      <c r="G2657" t="s">
        <v>174</v>
      </c>
      <c r="H2657" t="s">
        <v>163</v>
      </c>
      <c r="I2657" t="s">
        <v>261</v>
      </c>
      <c r="J2657" t="s">
        <v>137</v>
      </c>
      <c r="K2657" t="s">
        <v>138</v>
      </c>
      <c r="L2657" t="s">
        <v>7859</v>
      </c>
      <c r="M2657" t="s">
        <v>7860</v>
      </c>
      <c r="N2657">
        <v>7.4999999999999997E-3</v>
      </c>
      <c r="O2657">
        <v>0</v>
      </c>
      <c r="P2657">
        <v>2360</v>
      </c>
      <c r="Q2657">
        <v>0</v>
      </c>
      <c r="R2657">
        <v>23</v>
      </c>
      <c r="S2657">
        <v>2</v>
      </c>
      <c r="T2657">
        <v>143</v>
      </c>
      <c r="U2657">
        <v>0</v>
      </c>
      <c r="V2657">
        <v>0</v>
      </c>
      <c r="W2657">
        <v>0</v>
      </c>
      <c r="X2657">
        <v>4.0035665089258048</v>
      </c>
      <c r="Y2657">
        <v>0</v>
      </c>
      <c r="Z2657">
        <v>5.4891464775839997E-2</v>
      </c>
      <c r="AA2657">
        <v>0.36474820846001998</v>
      </c>
      <c r="AB2657">
        <v>0.67861133168485521</v>
      </c>
      <c r="AC2657">
        <v>0</v>
      </c>
      <c r="AD2657">
        <v>0</v>
      </c>
      <c r="AE2657">
        <v>5.1018175138465196</v>
      </c>
    </row>
    <row r="2658" spans="1:31" x14ac:dyDescent="0.25">
      <c r="A2658">
        <v>2233598</v>
      </c>
      <c r="B2658">
        <v>1</v>
      </c>
      <c r="C2658" t="s">
        <v>80</v>
      </c>
      <c r="D2658" t="s">
        <v>96</v>
      </c>
      <c r="E2658" t="s">
        <v>177</v>
      </c>
      <c r="F2658" t="s">
        <v>5530</v>
      </c>
      <c r="G2658" t="s">
        <v>235</v>
      </c>
      <c r="H2658" t="s">
        <v>135</v>
      </c>
      <c r="I2658" t="s">
        <v>136</v>
      </c>
      <c r="J2658" t="s">
        <v>137</v>
      </c>
      <c r="K2658" t="s">
        <v>138</v>
      </c>
      <c r="L2658" t="s">
        <v>7861</v>
      </c>
      <c r="M2658" t="s">
        <v>7862</v>
      </c>
      <c r="N2658">
        <v>5.3230555549999998</v>
      </c>
      <c r="O2658">
        <v>0</v>
      </c>
      <c r="P2658">
        <v>79</v>
      </c>
      <c r="Q2658">
        <v>0</v>
      </c>
      <c r="R2658">
        <v>0</v>
      </c>
      <c r="S2658">
        <v>0</v>
      </c>
      <c r="T2658">
        <v>71</v>
      </c>
      <c r="U2658">
        <v>0</v>
      </c>
      <c r="V2658">
        <v>0</v>
      </c>
      <c r="W2658">
        <v>0</v>
      </c>
      <c r="X2658">
        <v>288.21020418196986</v>
      </c>
      <c r="Y2658">
        <v>0</v>
      </c>
      <c r="Z2658">
        <v>0</v>
      </c>
      <c r="AA2658">
        <v>0</v>
      </c>
      <c r="AB2658">
        <v>236.18999662650188</v>
      </c>
      <c r="AC2658">
        <v>0</v>
      </c>
      <c r="AD2658">
        <v>0</v>
      </c>
      <c r="AE2658">
        <v>524.40020080847171</v>
      </c>
    </row>
    <row r="2659" spans="1:31" x14ac:dyDescent="0.25">
      <c r="A2659">
        <v>2233578</v>
      </c>
      <c r="B2659">
        <v>1</v>
      </c>
      <c r="C2659" t="s">
        <v>81</v>
      </c>
      <c r="D2659" t="s">
        <v>121</v>
      </c>
      <c r="E2659" t="s">
        <v>141</v>
      </c>
      <c r="F2659" t="s">
        <v>7863</v>
      </c>
      <c r="G2659" t="s">
        <v>187</v>
      </c>
      <c r="H2659" t="s">
        <v>135</v>
      </c>
      <c r="I2659" t="s">
        <v>136</v>
      </c>
      <c r="J2659" t="s">
        <v>137</v>
      </c>
      <c r="K2659" t="s">
        <v>138</v>
      </c>
      <c r="L2659" t="s">
        <v>7864</v>
      </c>
      <c r="M2659" t="s">
        <v>7865</v>
      </c>
      <c r="N2659">
        <v>1.8758333330000001</v>
      </c>
      <c r="O2659">
        <v>0</v>
      </c>
      <c r="P2659">
        <v>47</v>
      </c>
      <c r="Q2659">
        <v>0</v>
      </c>
      <c r="R2659">
        <v>0</v>
      </c>
      <c r="S2659">
        <v>0</v>
      </c>
      <c r="T2659">
        <v>1</v>
      </c>
      <c r="U2659">
        <v>0</v>
      </c>
      <c r="V2659">
        <v>0</v>
      </c>
      <c r="W2659">
        <v>0</v>
      </c>
      <c r="X2659">
        <v>14.263070356051053</v>
      </c>
      <c r="Y2659">
        <v>0</v>
      </c>
      <c r="Z2659">
        <v>0</v>
      </c>
      <c r="AA2659">
        <v>0</v>
      </c>
      <c r="AB2659">
        <v>0.10467429519327667</v>
      </c>
      <c r="AC2659">
        <v>0</v>
      </c>
      <c r="AD2659">
        <v>0</v>
      </c>
      <c r="AE2659">
        <v>14.36774465124433</v>
      </c>
    </row>
    <row r="2660" spans="1:31" x14ac:dyDescent="0.25">
      <c r="A2660">
        <v>2233435</v>
      </c>
      <c r="B2660">
        <v>1</v>
      </c>
      <c r="C2660" t="s">
        <v>80</v>
      </c>
      <c r="D2660" t="s">
        <v>97</v>
      </c>
      <c r="E2660" t="s">
        <v>132</v>
      </c>
      <c r="F2660" t="s">
        <v>7866</v>
      </c>
      <c r="G2660" t="s">
        <v>148</v>
      </c>
      <c r="H2660" t="s">
        <v>135</v>
      </c>
      <c r="I2660" t="s">
        <v>136</v>
      </c>
      <c r="J2660" t="s">
        <v>137</v>
      </c>
      <c r="K2660" t="s">
        <v>138</v>
      </c>
      <c r="L2660" t="s">
        <v>7867</v>
      </c>
      <c r="M2660" t="s">
        <v>7868</v>
      </c>
      <c r="N2660">
        <v>6.199166666</v>
      </c>
      <c r="O2660">
        <v>0</v>
      </c>
      <c r="P2660">
        <v>2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4.7031364018862689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4.7031364018862689</v>
      </c>
    </row>
    <row r="2661" spans="1:31" x14ac:dyDescent="0.25">
      <c r="A2661">
        <v>2233541</v>
      </c>
      <c r="B2661">
        <v>1</v>
      </c>
      <c r="C2661" t="s">
        <v>80</v>
      </c>
      <c r="D2661" t="s">
        <v>103</v>
      </c>
      <c r="E2661" t="s">
        <v>194</v>
      </c>
      <c r="F2661" t="s">
        <v>7869</v>
      </c>
      <c r="G2661" t="s">
        <v>179</v>
      </c>
      <c r="H2661" t="s">
        <v>135</v>
      </c>
      <c r="I2661" t="s">
        <v>136</v>
      </c>
      <c r="J2661" t="s">
        <v>137</v>
      </c>
      <c r="K2661" t="s">
        <v>138</v>
      </c>
      <c r="L2661" t="s">
        <v>7870</v>
      </c>
      <c r="M2661" t="s">
        <v>7871</v>
      </c>
      <c r="N2661">
        <v>1.430833333</v>
      </c>
      <c r="O2661">
        <v>0</v>
      </c>
      <c r="P2661">
        <v>50</v>
      </c>
      <c r="Q2661">
        <v>0</v>
      </c>
      <c r="R2661">
        <v>0</v>
      </c>
      <c r="S2661">
        <v>0</v>
      </c>
      <c r="T2661">
        <v>1</v>
      </c>
      <c r="U2661">
        <v>0</v>
      </c>
      <c r="V2661">
        <v>0</v>
      </c>
      <c r="W2661">
        <v>0</v>
      </c>
      <c r="X2661">
        <v>20.963213316366211</v>
      </c>
      <c r="Y2661">
        <v>0</v>
      </c>
      <c r="Z2661">
        <v>0</v>
      </c>
      <c r="AA2661">
        <v>0</v>
      </c>
      <c r="AB2661">
        <v>1.0286192843360001E-2</v>
      </c>
      <c r="AC2661">
        <v>0</v>
      </c>
      <c r="AD2661">
        <v>0</v>
      </c>
      <c r="AE2661">
        <v>20.973499509209571</v>
      </c>
    </row>
    <row r="2662" spans="1:31" x14ac:dyDescent="0.25">
      <c r="A2662">
        <v>2233704</v>
      </c>
      <c r="B2662">
        <v>1</v>
      </c>
      <c r="C2662" t="s">
        <v>80</v>
      </c>
      <c r="D2662" t="s">
        <v>105</v>
      </c>
      <c r="E2662" t="s">
        <v>182</v>
      </c>
      <c r="F2662" t="s">
        <v>7872</v>
      </c>
      <c r="G2662" t="s">
        <v>319</v>
      </c>
      <c r="H2662" t="s">
        <v>163</v>
      </c>
      <c r="I2662" t="s">
        <v>136</v>
      </c>
      <c r="J2662" t="s">
        <v>137</v>
      </c>
      <c r="K2662" t="s">
        <v>138</v>
      </c>
      <c r="L2662" t="s">
        <v>7873</v>
      </c>
      <c r="M2662" t="s">
        <v>7874</v>
      </c>
      <c r="N2662">
        <v>1.9669444439999999</v>
      </c>
      <c r="O2662">
        <v>0</v>
      </c>
      <c r="P2662">
        <v>0</v>
      </c>
      <c r="Q2662">
        <v>0</v>
      </c>
      <c r="R2662">
        <v>0</v>
      </c>
      <c r="S2662">
        <v>4</v>
      </c>
      <c r="T2662">
        <v>0</v>
      </c>
      <c r="U2662">
        <v>2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17.92170314715144</v>
      </c>
      <c r="AB2662">
        <v>0</v>
      </c>
      <c r="AC2662">
        <v>74.166345010248719</v>
      </c>
      <c r="AD2662">
        <v>0</v>
      </c>
      <c r="AE2662">
        <v>92.088048157400152</v>
      </c>
    </row>
    <row r="2663" spans="1:31" x14ac:dyDescent="0.25">
      <c r="A2663">
        <v>2233372</v>
      </c>
      <c r="B2663">
        <v>1</v>
      </c>
      <c r="C2663" t="s">
        <v>81</v>
      </c>
      <c r="D2663" t="s">
        <v>124</v>
      </c>
      <c r="E2663" t="s">
        <v>194</v>
      </c>
      <c r="F2663" t="s">
        <v>7875</v>
      </c>
      <c r="G2663" t="s">
        <v>390</v>
      </c>
      <c r="H2663" t="s">
        <v>135</v>
      </c>
      <c r="I2663" t="s">
        <v>136</v>
      </c>
      <c r="J2663" t="s">
        <v>137</v>
      </c>
      <c r="K2663" t="s">
        <v>138</v>
      </c>
      <c r="L2663" t="s">
        <v>7876</v>
      </c>
      <c r="M2663" t="s">
        <v>7877</v>
      </c>
      <c r="N2663">
        <v>1.3491666659999999</v>
      </c>
      <c r="O2663">
        <v>0</v>
      </c>
      <c r="P2663">
        <v>22</v>
      </c>
      <c r="Q2663">
        <v>0</v>
      </c>
      <c r="R2663">
        <v>0</v>
      </c>
      <c r="S2663">
        <v>0</v>
      </c>
      <c r="T2663">
        <v>8</v>
      </c>
      <c r="U2663">
        <v>0</v>
      </c>
      <c r="V2663">
        <v>0</v>
      </c>
      <c r="W2663">
        <v>0</v>
      </c>
      <c r="X2663">
        <v>4.5421395376446068</v>
      </c>
      <c r="Y2663">
        <v>0</v>
      </c>
      <c r="Z2663">
        <v>0</v>
      </c>
      <c r="AA2663">
        <v>0</v>
      </c>
      <c r="AB2663">
        <v>1.7136423324496937</v>
      </c>
      <c r="AC2663">
        <v>0</v>
      </c>
      <c r="AD2663">
        <v>0</v>
      </c>
      <c r="AE2663">
        <v>6.2557818700943004</v>
      </c>
    </row>
    <row r="2664" spans="1:31" x14ac:dyDescent="0.25">
      <c r="A2664">
        <v>2233226</v>
      </c>
      <c r="B2664">
        <v>1</v>
      </c>
      <c r="C2664" t="s">
        <v>80</v>
      </c>
      <c r="D2664" t="s">
        <v>105</v>
      </c>
      <c r="E2664" t="s">
        <v>182</v>
      </c>
      <c r="F2664" t="s">
        <v>7878</v>
      </c>
      <c r="G2664" t="s">
        <v>174</v>
      </c>
      <c r="H2664" t="s">
        <v>163</v>
      </c>
      <c r="I2664" t="s">
        <v>136</v>
      </c>
      <c r="J2664" t="s">
        <v>137</v>
      </c>
      <c r="K2664" t="s">
        <v>138</v>
      </c>
      <c r="L2664" t="s">
        <v>7879</v>
      </c>
      <c r="M2664" t="s">
        <v>7880</v>
      </c>
      <c r="N2664">
        <v>0.91805555500000002</v>
      </c>
      <c r="O2664">
        <v>0</v>
      </c>
      <c r="P2664">
        <v>0</v>
      </c>
      <c r="Q2664">
        <v>0</v>
      </c>
      <c r="R2664">
        <v>0</v>
      </c>
      <c r="S2664">
        <v>2</v>
      </c>
      <c r="T2664">
        <v>0</v>
      </c>
      <c r="U2664">
        <v>3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41.83190712455761</v>
      </c>
      <c r="AB2664">
        <v>0</v>
      </c>
      <c r="AC2664">
        <v>60.281466314221333</v>
      </c>
      <c r="AD2664">
        <v>0</v>
      </c>
      <c r="AE2664">
        <v>102.11337343877895</v>
      </c>
    </row>
    <row r="2665" spans="1:31" x14ac:dyDescent="0.25">
      <c r="A2665">
        <v>2233203</v>
      </c>
      <c r="B2665">
        <v>1</v>
      </c>
      <c r="C2665" t="s">
        <v>80</v>
      </c>
      <c r="D2665" t="s">
        <v>110</v>
      </c>
      <c r="E2665" t="s">
        <v>132</v>
      </c>
      <c r="F2665" t="s">
        <v>7881</v>
      </c>
      <c r="G2665" t="s">
        <v>170</v>
      </c>
      <c r="H2665" t="s">
        <v>135</v>
      </c>
      <c r="I2665" t="s">
        <v>136</v>
      </c>
      <c r="J2665" t="s">
        <v>137</v>
      </c>
      <c r="K2665" t="s">
        <v>138</v>
      </c>
      <c r="L2665" t="s">
        <v>7882</v>
      </c>
      <c r="M2665" t="s">
        <v>7883</v>
      </c>
      <c r="N2665">
        <v>1.111111111</v>
      </c>
      <c r="O2665">
        <v>0</v>
      </c>
      <c r="P2665">
        <v>1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0.71850159321126661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0.71850159321126661</v>
      </c>
    </row>
    <row r="2666" spans="1:31" x14ac:dyDescent="0.25">
      <c r="A2666">
        <v>2233604</v>
      </c>
      <c r="B2666">
        <v>1</v>
      </c>
      <c r="C2666" t="s">
        <v>80</v>
      </c>
      <c r="D2666" t="s">
        <v>107</v>
      </c>
      <c r="E2666" t="s">
        <v>161</v>
      </c>
      <c r="F2666" t="s">
        <v>7884</v>
      </c>
      <c r="G2666" t="s">
        <v>174</v>
      </c>
      <c r="H2666" t="s">
        <v>163</v>
      </c>
      <c r="I2666" t="s">
        <v>136</v>
      </c>
      <c r="J2666" t="s">
        <v>137</v>
      </c>
      <c r="K2666" t="s">
        <v>138</v>
      </c>
      <c r="L2666" t="s">
        <v>7885</v>
      </c>
      <c r="M2666" t="s">
        <v>7886</v>
      </c>
      <c r="N2666">
        <v>0.51777777700000005</v>
      </c>
      <c r="O2666">
        <v>0</v>
      </c>
      <c r="P2666">
        <v>483</v>
      </c>
      <c r="Q2666">
        <v>19</v>
      </c>
      <c r="R2666">
        <v>37</v>
      </c>
      <c r="S2666">
        <v>7</v>
      </c>
      <c r="T2666">
        <v>28</v>
      </c>
      <c r="U2666">
        <v>1</v>
      </c>
      <c r="V2666">
        <v>0</v>
      </c>
      <c r="W2666">
        <v>0</v>
      </c>
      <c r="X2666">
        <v>81.034514525512748</v>
      </c>
      <c r="Y2666">
        <v>67.942351560867749</v>
      </c>
      <c r="Z2666">
        <v>4.6792457057029679</v>
      </c>
      <c r="AA2666">
        <v>6.9008581652595424</v>
      </c>
      <c r="AB2666">
        <v>3.7070570337958575</v>
      </c>
      <c r="AC2666">
        <v>9.4891712411756401</v>
      </c>
      <c r="AD2666">
        <v>0</v>
      </c>
      <c r="AE2666">
        <v>173.75319823231445</v>
      </c>
    </row>
    <row r="2667" spans="1:31" x14ac:dyDescent="0.25">
      <c r="A2667">
        <v>2233518</v>
      </c>
      <c r="B2667">
        <v>1</v>
      </c>
      <c r="C2667" t="s">
        <v>80</v>
      </c>
      <c r="D2667" t="s">
        <v>93</v>
      </c>
      <c r="E2667" t="s">
        <v>132</v>
      </c>
      <c r="F2667" t="s">
        <v>7887</v>
      </c>
      <c r="G2667" t="s">
        <v>148</v>
      </c>
      <c r="H2667" t="s">
        <v>135</v>
      </c>
      <c r="I2667" t="s">
        <v>136</v>
      </c>
      <c r="J2667" t="s">
        <v>137</v>
      </c>
      <c r="K2667" t="s">
        <v>138</v>
      </c>
      <c r="L2667" t="s">
        <v>7888</v>
      </c>
      <c r="M2667" t="s">
        <v>7889</v>
      </c>
      <c r="N2667">
        <v>2.0783333329999998</v>
      </c>
      <c r="O2667">
        <v>0</v>
      </c>
      <c r="P2667">
        <v>1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0.46183619901449341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0.46183619901449341</v>
      </c>
    </row>
    <row r="2668" spans="1:31" x14ac:dyDescent="0.25">
      <c r="A2668">
        <v>2233266</v>
      </c>
      <c r="B2668">
        <v>1</v>
      </c>
      <c r="C2668" t="s">
        <v>80</v>
      </c>
      <c r="D2668" t="s">
        <v>105</v>
      </c>
      <c r="E2668" t="s">
        <v>132</v>
      </c>
      <c r="F2668" t="s">
        <v>5910</v>
      </c>
      <c r="G2668" t="s">
        <v>170</v>
      </c>
      <c r="H2668" t="s">
        <v>135</v>
      </c>
      <c r="I2668" t="s">
        <v>136</v>
      </c>
      <c r="J2668" t="s">
        <v>137</v>
      </c>
      <c r="K2668" t="s">
        <v>138</v>
      </c>
      <c r="L2668" t="s">
        <v>7890</v>
      </c>
      <c r="M2668" t="s">
        <v>7891</v>
      </c>
      <c r="N2668">
        <v>0.79666666600000002</v>
      </c>
      <c r="O2668">
        <v>0</v>
      </c>
      <c r="P2668">
        <v>24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4.787470629242466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4.787470629242466</v>
      </c>
    </row>
    <row r="2669" spans="1:31" x14ac:dyDescent="0.25">
      <c r="A2669">
        <v>2233644</v>
      </c>
      <c r="B2669">
        <v>1</v>
      </c>
      <c r="C2669" t="s">
        <v>81</v>
      </c>
      <c r="D2669" t="s">
        <v>113</v>
      </c>
      <c r="E2669" t="s">
        <v>194</v>
      </c>
      <c r="F2669" t="s">
        <v>2418</v>
      </c>
      <c r="G2669" t="s">
        <v>179</v>
      </c>
      <c r="H2669" t="s">
        <v>135</v>
      </c>
      <c r="I2669" t="s">
        <v>136</v>
      </c>
      <c r="J2669" t="s">
        <v>137</v>
      </c>
      <c r="K2669" t="s">
        <v>138</v>
      </c>
      <c r="L2669" t="s">
        <v>7892</v>
      </c>
      <c r="M2669" t="s">
        <v>7893</v>
      </c>
      <c r="N2669">
        <v>1.4738888880000001</v>
      </c>
      <c r="O2669">
        <v>0</v>
      </c>
      <c r="P2669">
        <v>12</v>
      </c>
      <c r="Q2669">
        <v>0</v>
      </c>
      <c r="R2669">
        <v>0</v>
      </c>
      <c r="S2669">
        <v>0</v>
      </c>
      <c r="T2669">
        <v>18</v>
      </c>
      <c r="U2669">
        <v>0</v>
      </c>
      <c r="V2669">
        <v>0</v>
      </c>
      <c r="W2669">
        <v>0</v>
      </c>
      <c r="X2669">
        <v>2.7166458471905206</v>
      </c>
      <c r="Y2669">
        <v>0</v>
      </c>
      <c r="Z2669">
        <v>0</v>
      </c>
      <c r="AA2669">
        <v>0</v>
      </c>
      <c r="AB2669">
        <v>10.326573028823633</v>
      </c>
      <c r="AC2669">
        <v>0</v>
      </c>
      <c r="AD2669">
        <v>0</v>
      </c>
      <c r="AE2669">
        <v>13.043218876014153</v>
      </c>
    </row>
    <row r="2670" spans="1:31" x14ac:dyDescent="0.25">
      <c r="A2670">
        <v>2233309</v>
      </c>
      <c r="B2670">
        <v>1</v>
      </c>
      <c r="C2670" t="s">
        <v>81</v>
      </c>
      <c r="D2670" t="s">
        <v>128</v>
      </c>
      <c r="E2670" t="s">
        <v>182</v>
      </c>
      <c r="F2670" t="s">
        <v>7894</v>
      </c>
      <c r="G2670" t="s">
        <v>143</v>
      </c>
      <c r="H2670" t="s">
        <v>163</v>
      </c>
      <c r="I2670" t="s">
        <v>136</v>
      </c>
      <c r="J2670" t="s">
        <v>137</v>
      </c>
      <c r="K2670" t="s">
        <v>144</v>
      </c>
      <c r="L2670" t="s">
        <v>7895</v>
      </c>
      <c r="M2670" t="s">
        <v>7896</v>
      </c>
      <c r="N2670">
        <v>2.0333333329999999</v>
      </c>
      <c r="O2670">
        <v>0</v>
      </c>
      <c r="P2670">
        <v>1110</v>
      </c>
      <c r="Q2670">
        <v>0</v>
      </c>
      <c r="R2670">
        <v>0</v>
      </c>
      <c r="S2670">
        <v>0</v>
      </c>
      <c r="T2670">
        <v>148</v>
      </c>
      <c r="U2670">
        <v>0</v>
      </c>
      <c r="V2670">
        <v>0</v>
      </c>
      <c r="W2670">
        <v>0</v>
      </c>
      <c r="X2670">
        <v>478.31940567644887</v>
      </c>
      <c r="Y2670">
        <v>0</v>
      </c>
      <c r="Z2670">
        <v>0</v>
      </c>
      <c r="AA2670">
        <v>0</v>
      </c>
      <c r="AB2670">
        <v>335.73073001886371</v>
      </c>
      <c r="AC2670">
        <v>0</v>
      </c>
      <c r="AD2670">
        <v>0</v>
      </c>
      <c r="AE2670">
        <v>814.05013569531252</v>
      </c>
    </row>
    <row r="2671" spans="1:31" x14ac:dyDescent="0.25">
      <c r="A2671">
        <v>2233475</v>
      </c>
      <c r="B2671">
        <v>1</v>
      </c>
      <c r="C2671" t="s">
        <v>81</v>
      </c>
      <c r="D2671" t="s">
        <v>128</v>
      </c>
      <c r="E2671" t="s">
        <v>405</v>
      </c>
      <c r="F2671" t="s">
        <v>7897</v>
      </c>
      <c r="G2671" t="s">
        <v>303</v>
      </c>
      <c r="H2671" t="s">
        <v>163</v>
      </c>
      <c r="I2671" t="s">
        <v>261</v>
      </c>
      <c r="J2671" t="s">
        <v>137</v>
      </c>
      <c r="K2671" t="s">
        <v>138</v>
      </c>
      <c r="L2671" t="s">
        <v>7898</v>
      </c>
      <c r="M2671" t="s">
        <v>7899</v>
      </c>
      <c r="N2671">
        <v>1.7777777000000002E-2</v>
      </c>
      <c r="O2671">
        <v>59</v>
      </c>
      <c r="P2671">
        <v>18517</v>
      </c>
      <c r="Q2671">
        <v>586</v>
      </c>
      <c r="R2671">
        <v>533</v>
      </c>
      <c r="S2671">
        <v>130</v>
      </c>
      <c r="T2671">
        <v>1683</v>
      </c>
      <c r="U2671">
        <v>15</v>
      </c>
      <c r="V2671">
        <v>2</v>
      </c>
      <c r="W2671">
        <v>0.37259648376661331</v>
      </c>
      <c r="X2671">
        <v>60.272771182902311</v>
      </c>
      <c r="Y2671">
        <v>7.0429819121853852</v>
      </c>
      <c r="Z2671">
        <v>2.3490938773566588</v>
      </c>
      <c r="AA2671">
        <v>26.203405750862746</v>
      </c>
      <c r="AB2671">
        <v>14.150603410640295</v>
      </c>
      <c r="AC2671">
        <v>5.2626758258318223</v>
      </c>
      <c r="AD2671">
        <v>9.2217417923555561E-2</v>
      </c>
      <c r="AE2671">
        <v>115.74634586146939</v>
      </c>
    </row>
    <row r="2672" spans="1:31" x14ac:dyDescent="0.25">
      <c r="A2672">
        <v>2233495</v>
      </c>
      <c r="B2672">
        <v>1</v>
      </c>
      <c r="C2672" t="s">
        <v>80</v>
      </c>
      <c r="D2672" t="s">
        <v>106</v>
      </c>
      <c r="E2672" t="s">
        <v>132</v>
      </c>
      <c r="F2672" t="s">
        <v>7900</v>
      </c>
      <c r="G2672" t="s">
        <v>148</v>
      </c>
      <c r="H2672" t="s">
        <v>135</v>
      </c>
      <c r="I2672" t="s">
        <v>136</v>
      </c>
      <c r="J2672" t="s">
        <v>137</v>
      </c>
      <c r="K2672" t="s">
        <v>138</v>
      </c>
      <c r="L2672" t="s">
        <v>7901</v>
      </c>
      <c r="M2672" t="s">
        <v>7902</v>
      </c>
      <c r="N2672">
        <v>2.0625</v>
      </c>
      <c r="O2672">
        <v>0</v>
      </c>
      <c r="P2672">
        <v>1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4.4692163384928894E-2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4.4692163384928894E-2</v>
      </c>
    </row>
    <row r="2673" spans="1:31" x14ac:dyDescent="0.25">
      <c r="A2673">
        <v>2233289</v>
      </c>
      <c r="B2673">
        <v>1</v>
      </c>
      <c r="C2673" t="s">
        <v>80</v>
      </c>
      <c r="D2673" t="s">
        <v>83</v>
      </c>
      <c r="E2673" t="s">
        <v>141</v>
      </c>
      <c r="F2673" t="s">
        <v>7903</v>
      </c>
      <c r="G2673" t="s">
        <v>143</v>
      </c>
      <c r="H2673" t="s">
        <v>135</v>
      </c>
      <c r="I2673" t="s">
        <v>136</v>
      </c>
      <c r="J2673" t="s">
        <v>137</v>
      </c>
      <c r="K2673" t="s">
        <v>144</v>
      </c>
      <c r="L2673" t="s">
        <v>7904</v>
      </c>
      <c r="M2673" t="s">
        <v>7905</v>
      </c>
      <c r="N2673">
        <v>1.1568138880000001</v>
      </c>
      <c r="O2673">
        <v>0</v>
      </c>
      <c r="P2673">
        <v>0</v>
      </c>
      <c r="Q2673">
        <v>0</v>
      </c>
      <c r="R2673">
        <v>0</v>
      </c>
      <c r="S2673">
        <v>0</v>
      </c>
      <c r="T2673">
        <v>29</v>
      </c>
      <c r="U2673">
        <v>0</v>
      </c>
      <c r="V2673">
        <v>1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109.73971696604055</v>
      </c>
      <c r="AC2673">
        <v>0</v>
      </c>
      <c r="AD2673">
        <v>58.422990285908881</v>
      </c>
      <c r="AE2673">
        <v>168.16270725194943</v>
      </c>
    </row>
    <row r="2674" spans="1:31" x14ac:dyDescent="0.25">
      <c r="A2674">
        <v>2233538</v>
      </c>
      <c r="B2674">
        <v>1</v>
      </c>
      <c r="C2674" t="s">
        <v>81</v>
      </c>
      <c r="D2674" t="s">
        <v>116</v>
      </c>
      <c r="E2674" t="s">
        <v>194</v>
      </c>
      <c r="F2674" t="s">
        <v>7906</v>
      </c>
      <c r="G2674" t="s">
        <v>179</v>
      </c>
      <c r="H2674" t="s">
        <v>135</v>
      </c>
      <c r="I2674" t="s">
        <v>136</v>
      </c>
      <c r="J2674" t="s">
        <v>137</v>
      </c>
      <c r="K2674" t="s">
        <v>138</v>
      </c>
      <c r="L2674" t="s">
        <v>7907</v>
      </c>
      <c r="M2674" t="s">
        <v>7908</v>
      </c>
      <c r="N2674">
        <v>3.900555555</v>
      </c>
      <c r="O2674">
        <v>0</v>
      </c>
      <c r="P2674">
        <v>6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0.28850286808755998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0.28850286808755998</v>
      </c>
    </row>
    <row r="2675" spans="1:31" x14ac:dyDescent="0.25">
      <c r="A2675">
        <v>2233275</v>
      </c>
      <c r="B2675">
        <v>1</v>
      </c>
      <c r="C2675" t="s">
        <v>81</v>
      </c>
      <c r="D2675" t="s">
        <v>118</v>
      </c>
      <c r="E2675" t="s">
        <v>194</v>
      </c>
      <c r="F2675" t="s">
        <v>7909</v>
      </c>
      <c r="G2675" t="s">
        <v>143</v>
      </c>
      <c r="H2675" t="s">
        <v>135</v>
      </c>
      <c r="I2675" t="s">
        <v>136</v>
      </c>
      <c r="J2675" t="s">
        <v>137</v>
      </c>
      <c r="K2675" t="s">
        <v>144</v>
      </c>
      <c r="L2675" t="s">
        <v>7910</v>
      </c>
      <c r="M2675" t="s">
        <v>7911</v>
      </c>
      <c r="N2675">
        <v>6.6940758330000003</v>
      </c>
      <c r="O2675">
        <v>0</v>
      </c>
      <c r="P2675">
        <v>88</v>
      </c>
      <c r="Q2675">
        <v>0</v>
      </c>
      <c r="R2675">
        <v>0</v>
      </c>
      <c r="S2675">
        <v>0</v>
      </c>
      <c r="T2675">
        <v>2</v>
      </c>
      <c r="U2675">
        <v>0</v>
      </c>
      <c r="V2675">
        <v>0</v>
      </c>
      <c r="W2675">
        <v>0</v>
      </c>
      <c r="X2675">
        <v>117.6621923596965</v>
      </c>
      <c r="Y2675">
        <v>0</v>
      </c>
      <c r="Z2675">
        <v>0</v>
      </c>
      <c r="AA2675">
        <v>0</v>
      </c>
      <c r="AB2675">
        <v>8.6015825651956241</v>
      </c>
      <c r="AC2675">
        <v>0</v>
      </c>
      <c r="AD2675">
        <v>0</v>
      </c>
      <c r="AE2675">
        <v>126.26377492489213</v>
      </c>
    </row>
    <row r="2676" spans="1:31" x14ac:dyDescent="0.25">
      <c r="A2676">
        <v>2233630</v>
      </c>
      <c r="B2676">
        <v>1</v>
      </c>
      <c r="C2676" t="s">
        <v>80</v>
      </c>
      <c r="D2676" t="s">
        <v>84</v>
      </c>
      <c r="E2676" t="s">
        <v>273</v>
      </c>
      <c r="F2676" t="s">
        <v>7912</v>
      </c>
      <c r="G2676" t="s">
        <v>303</v>
      </c>
      <c r="H2676" t="s">
        <v>163</v>
      </c>
      <c r="I2676" t="s">
        <v>261</v>
      </c>
      <c r="J2676" t="s">
        <v>137</v>
      </c>
      <c r="K2676" t="s">
        <v>138</v>
      </c>
      <c r="L2676" t="s">
        <v>7913</v>
      </c>
      <c r="M2676" t="s">
        <v>7914</v>
      </c>
      <c r="N2676">
        <v>0.05</v>
      </c>
      <c r="O2676">
        <v>0</v>
      </c>
      <c r="P2676">
        <v>4813</v>
      </c>
      <c r="Q2676">
        <v>0</v>
      </c>
      <c r="R2676">
        <v>0</v>
      </c>
      <c r="S2676">
        <v>1</v>
      </c>
      <c r="T2676">
        <v>350</v>
      </c>
      <c r="U2676">
        <v>0</v>
      </c>
      <c r="V2676">
        <v>2</v>
      </c>
      <c r="W2676">
        <v>0</v>
      </c>
      <c r="X2676">
        <v>76.66403526342549</v>
      </c>
      <c r="Y2676">
        <v>0</v>
      </c>
      <c r="Z2676">
        <v>0</v>
      </c>
      <c r="AA2676">
        <v>0.26522037990000003</v>
      </c>
      <c r="AB2676">
        <v>7.8511866601869063</v>
      </c>
      <c r="AC2676">
        <v>0</v>
      </c>
      <c r="AD2676">
        <v>0.37033238443600003</v>
      </c>
      <c r="AE2676">
        <v>85.150774687948399</v>
      </c>
    </row>
    <row r="2677" spans="1:31" x14ac:dyDescent="0.25">
      <c r="A2677">
        <v>2233653</v>
      </c>
      <c r="B2677">
        <v>1</v>
      </c>
      <c r="C2677" t="s">
        <v>80</v>
      </c>
      <c r="D2677" t="s">
        <v>100</v>
      </c>
      <c r="E2677" t="s">
        <v>273</v>
      </c>
      <c r="F2677" t="s">
        <v>7915</v>
      </c>
      <c r="G2677" t="s">
        <v>303</v>
      </c>
      <c r="H2677" t="s">
        <v>163</v>
      </c>
      <c r="I2677" t="s">
        <v>136</v>
      </c>
      <c r="J2677" t="s">
        <v>137</v>
      </c>
      <c r="K2677" t="s">
        <v>138</v>
      </c>
      <c r="L2677" t="s">
        <v>7916</v>
      </c>
      <c r="M2677" t="s">
        <v>7917</v>
      </c>
      <c r="N2677">
        <v>0.56055555499999998</v>
      </c>
      <c r="O2677">
        <v>2</v>
      </c>
      <c r="P2677">
        <v>1308</v>
      </c>
      <c r="Q2677">
        <v>16</v>
      </c>
      <c r="R2677">
        <v>144</v>
      </c>
      <c r="S2677">
        <v>30</v>
      </c>
      <c r="T2677">
        <v>109</v>
      </c>
      <c r="U2677">
        <v>2</v>
      </c>
      <c r="V2677">
        <v>0</v>
      </c>
      <c r="W2677">
        <v>0.25906935449237889</v>
      </c>
      <c r="X2677">
        <v>303.97787712298293</v>
      </c>
      <c r="Y2677">
        <v>26.325624844966157</v>
      </c>
      <c r="Z2677">
        <v>45.064353176148195</v>
      </c>
      <c r="AA2677">
        <v>107.62007499652734</v>
      </c>
      <c r="AB2677">
        <v>36.164467429629291</v>
      </c>
      <c r="AC2677">
        <v>18.180788163822186</v>
      </c>
      <c r="AD2677">
        <v>0</v>
      </c>
      <c r="AE2677">
        <v>537.59225508856855</v>
      </c>
    </row>
    <row r="2678" spans="1:31" x14ac:dyDescent="0.25">
      <c r="A2678">
        <v>2233321</v>
      </c>
      <c r="B2678">
        <v>1</v>
      </c>
      <c r="C2678" t="s">
        <v>80</v>
      </c>
      <c r="D2678" t="s">
        <v>100</v>
      </c>
      <c r="E2678" t="s">
        <v>273</v>
      </c>
      <c r="F2678" t="s">
        <v>7918</v>
      </c>
      <c r="G2678" t="s">
        <v>196</v>
      </c>
      <c r="H2678" t="s">
        <v>163</v>
      </c>
      <c r="I2678" t="s">
        <v>136</v>
      </c>
      <c r="J2678" t="s">
        <v>137</v>
      </c>
      <c r="K2678" t="s">
        <v>144</v>
      </c>
      <c r="L2678" t="s">
        <v>7919</v>
      </c>
      <c r="M2678" t="s">
        <v>7920</v>
      </c>
      <c r="N2678">
        <v>0.43333333299999999</v>
      </c>
      <c r="O2678">
        <v>0</v>
      </c>
      <c r="P2678">
        <v>10288</v>
      </c>
      <c r="Q2678">
        <v>2</v>
      </c>
      <c r="R2678">
        <v>52</v>
      </c>
      <c r="S2678">
        <v>12</v>
      </c>
      <c r="T2678">
        <v>996</v>
      </c>
      <c r="U2678">
        <v>9</v>
      </c>
      <c r="V2678">
        <v>8</v>
      </c>
      <c r="W2678">
        <v>0</v>
      </c>
      <c r="X2678">
        <v>1115.0019426827982</v>
      </c>
      <c r="Y2678">
        <v>0.38415189124759996</v>
      </c>
      <c r="Z2678">
        <v>7.9597348391731328</v>
      </c>
      <c r="AA2678">
        <v>26.131933286508009</v>
      </c>
      <c r="AB2678">
        <v>334.21013645253112</v>
      </c>
      <c r="AC2678">
        <v>127.63209587012588</v>
      </c>
      <c r="AD2678">
        <v>58.677481973707991</v>
      </c>
      <c r="AE2678">
        <v>1669.9974769960918</v>
      </c>
    </row>
    <row r="2679" spans="1:31" x14ac:dyDescent="0.25">
      <c r="A2679">
        <v>2233444</v>
      </c>
      <c r="B2679">
        <v>1</v>
      </c>
      <c r="C2679" t="s">
        <v>80</v>
      </c>
      <c r="D2679" t="s">
        <v>94</v>
      </c>
      <c r="E2679" t="s">
        <v>132</v>
      </c>
      <c r="F2679" t="s">
        <v>7921</v>
      </c>
      <c r="G2679" t="s">
        <v>148</v>
      </c>
      <c r="H2679" t="s">
        <v>135</v>
      </c>
      <c r="I2679" t="s">
        <v>136</v>
      </c>
      <c r="J2679" t="s">
        <v>137</v>
      </c>
      <c r="K2679" t="s">
        <v>138</v>
      </c>
      <c r="L2679" t="s">
        <v>7922</v>
      </c>
      <c r="M2679" t="s">
        <v>7923</v>
      </c>
      <c r="N2679">
        <v>5.3577777769999999</v>
      </c>
      <c r="O2679">
        <v>0</v>
      </c>
      <c r="P2679">
        <v>1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4.1604250679755555E-3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4.1604250679755555E-3</v>
      </c>
    </row>
    <row r="2680" spans="1:31" x14ac:dyDescent="0.25">
      <c r="A2680">
        <v>2233507</v>
      </c>
      <c r="B2680">
        <v>1</v>
      </c>
      <c r="C2680" t="s">
        <v>80</v>
      </c>
      <c r="D2680" t="s">
        <v>100</v>
      </c>
      <c r="E2680" t="s">
        <v>273</v>
      </c>
      <c r="F2680" t="s">
        <v>7924</v>
      </c>
      <c r="G2680" t="s">
        <v>174</v>
      </c>
      <c r="H2680" t="s">
        <v>163</v>
      </c>
      <c r="I2680" t="s">
        <v>261</v>
      </c>
      <c r="J2680" t="s">
        <v>137</v>
      </c>
      <c r="K2680" t="s">
        <v>138</v>
      </c>
      <c r="L2680" t="s">
        <v>7925</v>
      </c>
      <c r="M2680" t="s">
        <v>7926</v>
      </c>
      <c r="N2680">
        <v>3.333333E-3</v>
      </c>
      <c r="O2680">
        <v>2</v>
      </c>
      <c r="P2680">
        <v>1308</v>
      </c>
      <c r="Q2680">
        <v>16</v>
      </c>
      <c r="R2680">
        <v>144</v>
      </c>
      <c r="S2680">
        <v>30</v>
      </c>
      <c r="T2680">
        <v>109</v>
      </c>
      <c r="U2680">
        <v>2</v>
      </c>
      <c r="V2680">
        <v>0</v>
      </c>
      <c r="W2680">
        <v>1.1582061642666666E-3</v>
      </c>
      <c r="X2680">
        <v>1.510895449402788</v>
      </c>
      <c r="Y2680">
        <v>0.15209346997095996</v>
      </c>
      <c r="Z2680">
        <v>0.2568577563942267</v>
      </c>
      <c r="AA2680">
        <v>0.61010223378910033</v>
      </c>
      <c r="AB2680">
        <v>0.24022884410439996</v>
      </c>
      <c r="AC2680">
        <v>0.11969303078656003</v>
      </c>
      <c r="AD2680">
        <v>0</v>
      </c>
      <c r="AE2680">
        <v>2.8910289906123019</v>
      </c>
    </row>
    <row r="2681" spans="1:31" x14ac:dyDescent="0.25">
      <c r="A2681">
        <v>2233258</v>
      </c>
      <c r="B2681">
        <v>1</v>
      </c>
      <c r="C2681" t="s">
        <v>80</v>
      </c>
      <c r="D2681" t="s">
        <v>96</v>
      </c>
      <c r="E2681" t="s">
        <v>132</v>
      </c>
      <c r="F2681" t="s">
        <v>7927</v>
      </c>
      <c r="G2681" t="s">
        <v>191</v>
      </c>
      <c r="H2681" t="s">
        <v>135</v>
      </c>
      <c r="I2681" t="s">
        <v>136</v>
      </c>
      <c r="J2681" t="s">
        <v>137</v>
      </c>
      <c r="K2681" t="s">
        <v>138</v>
      </c>
      <c r="L2681" t="s">
        <v>7928</v>
      </c>
      <c r="M2681" t="s">
        <v>7929</v>
      </c>
      <c r="N2681">
        <v>1.0422222219999999</v>
      </c>
      <c r="O2681">
        <v>0</v>
      </c>
      <c r="P2681">
        <v>2</v>
      </c>
      <c r="Q2681">
        <v>0</v>
      </c>
      <c r="R2681">
        <v>0</v>
      </c>
      <c r="S2681">
        <v>0</v>
      </c>
      <c r="T2681">
        <v>4</v>
      </c>
      <c r="U2681">
        <v>0</v>
      </c>
      <c r="V2681">
        <v>0</v>
      </c>
      <c r="W2681">
        <v>0</v>
      </c>
      <c r="X2681">
        <v>0.87127141446056455</v>
      </c>
      <c r="Y2681">
        <v>0</v>
      </c>
      <c r="Z2681">
        <v>0</v>
      </c>
      <c r="AA2681">
        <v>0</v>
      </c>
      <c r="AB2681">
        <v>0.70179076455002654</v>
      </c>
      <c r="AC2681">
        <v>0</v>
      </c>
      <c r="AD2681">
        <v>0</v>
      </c>
      <c r="AE2681">
        <v>1.573062179010591</v>
      </c>
    </row>
    <row r="2682" spans="1:31" x14ac:dyDescent="0.25">
      <c r="A2682">
        <v>2233613</v>
      </c>
      <c r="B2682">
        <v>1</v>
      </c>
      <c r="C2682" t="s">
        <v>80</v>
      </c>
      <c r="D2682" t="s">
        <v>87</v>
      </c>
      <c r="E2682" t="s">
        <v>132</v>
      </c>
      <c r="F2682" t="s">
        <v>7930</v>
      </c>
      <c r="G2682" t="s">
        <v>191</v>
      </c>
      <c r="H2682" t="s">
        <v>135</v>
      </c>
      <c r="I2682" t="s">
        <v>136</v>
      </c>
      <c r="J2682" t="s">
        <v>137</v>
      </c>
      <c r="K2682" t="s">
        <v>138</v>
      </c>
      <c r="L2682" t="s">
        <v>7931</v>
      </c>
      <c r="M2682" t="s">
        <v>7932</v>
      </c>
      <c r="N2682">
        <v>2.5447222219999999</v>
      </c>
      <c r="O2682">
        <v>0</v>
      </c>
      <c r="P2682">
        <v>0</v>
      </c>
      <c r="Q2682">
        <v>0</v>
      </c>
      <c r="R2682">
        <v>0</v>
      </c>
      <c r="S2682">
        <v>0</v>
      </c>
      <c r="T2682">
        <v>1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3.946104585235556E-3</v>
      </c>
      <c r="AC2682">
        <v>0</v>
      </c>
      <c r="AD2682">
        <v>0</v>
      </c>
      <c r="AE2682">
        <v>3.946104585235556E-3</v>
      </c>
    </row>
    <row r="2683" spans="1:31" x14ac:dyDescent="0.25">
      <c r="A2683">
        <v>2233567</v>
      </c>
      <c r="B2683">
        <v>1</v>
      </c>
      <c r="C2683" t="s">
        <v>80</v>
      </c>
      <c r="D2683" t="s">
        <v>93</v>
      </c>
      <c r="E2683" t="s">
        <v>194</v>
      </c>
      <c r="F2683" t="s">
        <v>7933</v>
      </c>
      <c r="G2683" t="s">
        <v>179</v>
      </c>
      <c r="H2683" t="s">
        <v>135</v>
      </c>
      <c r="I2683" t="s">
        <v>136</v>
      </c>
      <c r="J2683" t="s">
        <v>137</v>
      </c>
      <c r="K2683" t="s">
        <v>138</v>
      </c>
      <c r="L2683" t="s">
        <v>7934</v>
      </c>
      <c r="M2683" t="s">
        <v>7935</v>
      </c>
      <c r="N2683">
        <v>1.519722222</v>
      </c>
      <c r="O2683">
        <v>0</v>
      </c>
      <c r="P2683">
        <v>10</v>
      </c>
      <c r="Q2683">
        <v>0</v>
      </c>
      <c r="R2683">
        <v>8</v>
      </c>
      <c r="S2683">
        <v>0</v>
      </c>
      <c r="T2683">
        <v>3</v>
      </c>
      <c r="U2683">
        <v>0</v>
      </c>
      <c r="V2683">
        <v>0</v>
      </c>
      <c r="W2683">
        <v>0</v>
      </c>
      <c r="X2683">
        <v>5.6932294385880446</v>
      </c>
      <c r="Y2683">
        <v>0</v>
      </c>
      <c r="Z2683">
        <v>16.31617885286197</v>
      </c>
      <c r="AA2683">
        <v>0</v>
      </c>
      <c r="AB2683">
        <v>4.9035362314555557E-4</v>
      </c>
      <c r="AC2683">
        <v>0</v>
      </c>
      <c r="AD2683">
        <v>0</v>
      </c>
      <c r="AE2683">
        <v>22.009898645073161</v>
      </c>
    </row>
    <row r="2684" spans="1:31" x14ac:dyDescent="0.25">
      <c r="A2684">
        <v>2233361</v>
      </c>
      <c r="B2684">
        <v>1</v>
      </c>
      <c r="C2684" t="s">
        <v>80</v>
      </c>
      <c r="D2684" t="s">
        <v>85</v>
      </c>
      <c r="E2684" t="s">
        <v>194</v>
      </c>
      <c r="F2684" t="s">
        <v>7936</v>
      </c>
      <c r="G2684" t="s">
        <v>179</v>
      </c>
      <c r="H2684" t="s">
        <v>135</v>
      </c>
      <c r="I2684" t="s">
        <v>136</v>
      </c>
      <c r="J2684" t="s">
        <v>137</v>
      </c>
      <c r="K2684" t="s">
        <v>138</v>
      </c>
      <c r="L2684" t="s">
        <v>7937</v>
      </c>
      <c r="M2684" t="s">
        <v>7938</v>
      </c>
      <c r="N2684">
        <v>1.87</v>
      </c>
      <c r="O2684">
        <v>0</v>
      </c>
      <c r="P2684">
        <v>136</v>
      </c>
      <c r="Q2684">
        <v>0</v>
      </c>
      <c r="R2684">
        <v>0</v>
      </c>
      <c r="S2684">
        <v>0</v>
      </c>
      <c r="T2684">
        <v>8</v>
      </c>
      <c r="U2684">
        <v>0</v>
      </c>
      <c r="V2684">
        <v>0</v>
      </c>
      <c r="W2684">
        <v>0</v>
      </c>
      <c r="X2684">
        <v>60.434136832259519</v>
      </c>
      <c r="Y2684">
        <v>0</v>
      </c>
      <c r="Z2684">
        <v>0</v>
      </c>
      <c r="AA2684">
        <v>0</v>
      </c>
      <c r="AB2684">
        <v>3.066507632046485</v>
      </c>
      <c r="AC2684">
        <v>0</v>
      </c>
      <c r="AD2684">
        <v>0</v>
      </c>
      <c r="AE2684">
        <v>63.500644464306006</v>
      </c>
    </row>
    <row r="2685" spans="1:31" x14ac:dyDescent="0.25">
      <c r="A2685">
        <v>2233461</v>
      </c>
      <c r="B2685">
        <v>1</v>
      </c>
      <c r="C2685" t="s">
        <v>81</v>
      </c>
      <c r="D2685" t="s">
        <v>113</v>
      </c>
      <c r="E2685" t="s">
        <v>177</v>
      </c>
      <c r="F2685" t="s">
        <v>7939</v>
      </c>
      <c r="G2685" t="s">
        <v>215</v>
      </c>
      <c r="H2685" t="s">
        <v>135</v>
      </c>
      <c r="I2685" t="s">
        <v>136</v>
      </c>
      <c r="J2685" t="s">
        <v>137</v>
      </c>
      <c r="K2685" t="s">
        <v>138</v>
      </c>
      <c r="L2685" t="s">
        <v>7940</v>
      </c>
      <c r="M2685" t="s">
        <v>7941</v>
      </c>
      <c r="N2685">
        <v>1.382222222</v>
      </c>
      <c r="O2685">
        <v>0</v>
      </c>
      <c r="P2685">
        <v>27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13.249393080438503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13.249393080438503</v>
      </c>
    </row>
    <row r="2686" spans="1:31" x14ac:dyDescent="0.25">
      <c r="A2686">
        <v>2233315</v>
      </c>
      <c r="B2686">
        <v>1</v>
      </c>
      <c r="C2686" t="s">
        <v>81</v>
      </c>
      <c r="D2686" t="s">
        <v>112</v>
      </c>
      <c r="E2686" t="s">
        <v>273</v>
      </c>
      <c r="F2686" t="s">
        <v>2106</v>
      </c>
      <c r="G2686" t="s">
        <v>196</v>
      </c>
      <c r="H2686" t="s">
        <v>163</v>
      </c>
      <c r="I2686" t="s">
        <v>136</v>
      </c>
      <c r="J2686" t="s">
        <v>137</v>
      </c>
      <c r="K2686" t="s">
        <v>144</v>
      </c>
      <c r="L2686" t="s">
        <v>7942</v>
      </c>
      <c r="M2686" t="s">
        <v>7943</v>
      </c>
      <c r="N2686">
        <v>3.8833333329999999</v>
      </c>
      <c r="O2686">
        <v>1</v>
      </c>
      <c r="P2686">
        <v>5002</v>
      </c>
      <c r="Q2686">
        <v>672</v>
      </c>
      <c r="R2686">
        <v>770</v>
      </c>
      <c r="S2686">
        <v>82</v>
      </c>
      <c r="T2686">
        <v>902</v>
      </c>
      <c r="U2686">
        <v>13</v>
      </c>
      <c r="V2686">
        <v>8</v>
      </c>
      <c r="W2686">
        <v>0.2622450413156</v>
      </c>
      <c r="X2686">
        <v>2833.1928298971497</v>
      </c>
      <c r="Y2686">
        <v>456.75920338877103</v>
      </c>
      <c r="Z2686">
        <v>377.03578145716119</v>
      </c>
      <c r="AA2686">
        <v>947.56406596703926</v>
      </c>
      <c r="AB2686">
        <v>1067.085968629234</v>
      </c>
      <c r="AC2686">
        <v>1044.3237604818769</v>
      </c>
      <c r="AD2686">
        <v>262.339372022784</v>
      </c>
      <c r="AE2686">
        <v>6988.5632268853315</v>
      </c>
    </row>
    <row r="2687" spans="1:31" x14ac:dyDescent="0.25">
      <c r="A2687">
        <v>2233404</v>
      </c>
      <c r="B2687">
        <v>1</v>
      </c>
      <c r="C2687" t="s">
        <v>80</v>
      </c>
      <c r="D2687" t="s">
        <v>101</v>
      </c>
      <c r="E2687" t="s">
        <v>182</v>
      </c>
      <c r="F2687" t="s">
        <v>7944</v>
      </c>
      <c r="G2687" t="s">
        <v>174</v>
      </c>
      <c r="H2687" t="s">
        <v>163</v>
      </c>
      <c r="I2687" t="s">
        <v>136</v>
      </c>
      <c r="J2687" t="s">
        <v>137</v>
      </c>
      <c r="K2687" t="s">
        <v>138</v>
      </c>
      <c r="L2687" t="s">
        <v>7945</v>
      </c>
      <c r="M2687" t="s">
        <v>7946</v>
      </c>
      <c r="N2687">
        <v>1.1469444440000001</v>
      </c>
      <c r="O2687">
        <v>0</v>
      </c>
      <c r="P2687">
        <v>289</v>
      </c>
      <c r="Q2687">
        <v>0</v>
      </c>
      <c r="R2687">
        <v>0</v>
      </c>
      <c r="S2687">
        <v>1</v>
      </c>
      <c r="T2687">
        <v>12</v>
      </c>
      <c r="U2687">
        <v>0</v>
      </c>
      <c r="V2687">
        <v>0</v>
      </c>
      <c r="W2687">
        <v>0</v>
      </c>
      <c r="X2687">
        <v>74.891690814087056</v>
      </c>
      <c r="Y2687">
        <v>0</v>
      </c>
      <c r="Z2687">
        <v>0</v>
      </c>
      <c r="AA2687">
        <v>1.1863928521624723</v>
      </c>
      <c r="AB2687">
        <v>25.170676823252141</v>
      </c>
      <c r="AC2687">
        <v>0</v>
      </c>
      <c r="AD2687">
        <v>0</v>
      </c>
      <c r="AE2687">
        <v>101.24876048950166</v>
      </c>
    </row>
    <row r="2688" spans="1:31" x14ac:dyDescent="0.25">
      <c r="A2688">
        <v>2233547</v>
      </c>
      <c r="B2688">
        <v>1</v>
      </c>
      <c r="C2688" t="s">
        <v>80</v>
      </c>
      <c r="D2688" t="s">
        <v>94</v>
      </c>
      <c r="E2688" t="s">
        <v>194</v>
      </c>
      <c r="F2688" t="s">
        <v>7947</v>
      </c>
      <c r="G2688" t="s">
        <v>390</v>
      </c>
      <c r="H2688" t="s">
        <v>135</v>
      </c>
      <c r="I2688" t="s">
        <v>136</v>
      </c>
      <c r="J2688" t="s">
        <v>137</v>
      </c>
      <c r="K2688" t="s">
        <v>138</v>
      </c>
      <c r="L2688" t="s">
        <v>7948</v>
      </c>
      <c r="M2688" t="s">
        <v>7949</v>
      </c>
      <c r="N2688">
        <v>0.75972222199999995</v>
      </c>
      <c r="O2688">
        <v>0</v>
      </c>
      <c r="P2688">
        <v>130</v>
      </c>
      <c r="Q2688">
        <v>0</v>
      </c>
      <c r="R2688">
        <v>4</v>
      </c>
      <c r="S2688">
        <v>0</v>
      </c>
      <c r="T2688">
        <v>15</v>
      </c>
      <c r="U2688">
        <v>0</v>
      </c>
      <c r="V2688">
        <v>0</v>
      </c>
      <c r="W2688">
        <v>0</v>
      </c>
      <c r="X2688">
        <v>18.487622603447068</v>
      </c>
      <c r="Y2688">
        <v>0</v>
      </c>
      <c r="Z2688">
        <v>0.15399076268660003</v>
      </c>
      <c r="AA2688">
        <v>0</v>
      </c>
      <c r="AB2688">
        <v>1.6202343456683361</v>
      </c>
      <c r="AC2688">
        <v>0</v>
      </c>
      <c r="AD2688">
        <v>0</v>
      </c>
      <c r="AE2688">
        <v>20.261847711802005</v>
      </c>
    </row>
    <row r="2689" spans="1:31" x14ac:dyDescent="0.25">
      <c r="A2689">
        <v>2233341</v>
      </c>
      <c r="B2689">
        <v>1</v>
      </c>
      <c r="C2689" t="s">
        <v>81</v>
      </c>
      <c r="D2689" t="s">
        <v>127</v>
      </c>
      <c r="E2689" t="s">
        <v>132</v>
      </c>
      <c r="F2689" t="s">
        <v>7950</v>
      </c>
      <c r="G2689" t="s">
        <v>134</v>
      </c>
      <c r="H2689" t="s">
        <v>135</v>
      </c>
      <c r="I2689" t="s">
        <v>136</v>
      </c>
      <c r="J2689" t="s">
        <v>137</v>
      </c>
      <c r="K2689" t="s">
        <v>138</v>
      </c>
      <c r="L2689" t="s">
        <v>7951</v>
      </c>
      <c r="M2689" t="s">
        <v>7952</v>
      </c>
      <c r="N2689">
        <v>3.2691666659999998</v>
      </c>
      <c r="O2689">
        <v>0</v>
      </c>
      <c r="P2689">
        <v>2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0.98221836867083234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0.98221836867083234</v>
      </c>
    </row>
    <row r="2690" spans="1:31" x14ac:dyDescent="0.25">
      <c r="A2690">
        <v>2233235</v>
      </c>
      <c r="B2690">
        <v>1</v>
      </c>
      <c r="C2690" t="s">
        <v>80</v>
      </c>
      <c r="D2690" t="s">
        <v>92</v>
      </c>
      <c r="E2690" t="s">
        <v>132</v>
      </c>
      <c r="F2690" t="s">
        <v>7953</v>
      </c>
      <c r="G2690" t="s">
        <v>191</v>
      </c>
      <c r="H2690" t="s">
        <v>135</v>
      </c>
      <c r="I2690" t="s">
        <v>136</v>
      </c>
      <c r="J2690" t="s">
        <v>137</v>
      </c>
      <c r="K2690" t="s">
        <v>138</v>
      </c>
      <c r="L2690" t="s">
        <v>7954</v>
      </c>
      <c r="M2690" t="s">
        <v>7955</v>
      </c>
      <c r="N2690">
        <v>2.3255555550000002</v>
      </c>
      <c r="O2690">
        <v>0</v>
      </c>
      <c r="P2690">
        <v>4</v>
      </c>
      <c r="Q2690">
        <v>0</v>
      </c>
      <c r="R2690">
        <v>0</v>
      </c>
      <c r="S2690">
        <v>0</v>
      </c>
      <c r="T2690">
        <v>3</v>
      </c>
      <c r="U2690">
        <v>0</v>
      </c>
      <c r="V2690">
        <v>0</v>
      </c>
      <c r="W2690">
        <v>0</v>
      </c>
      <c r="X2690">
        <v>6.8072352925892012</v>
      </c>
      <c r="Y2690">
        <v>0</v>
      </c>
      <c r="Z2690">
        <v>0</v>
      </c>
      <c r="AA2690">
        <v>0</v>
      </c>
      <c r="AB2690">
        <v>6.1661767150520763</v>
      </c>
      <c r="AC2690">
        <v>0</v>
      </c>
      <c r="AD2690">
        <v>0</v>
      </c>
      <c r="AE2690">
        <v>12.973412007641278</v>
      </c>
    </row>
    <row r="2691" spans="1:31" x14ac:dyDescent="0.25">
      <c r="A2691">
        <v>2233192</v>
      </c>
      <c r="B2691">
        <v>1</v>
      </c>
      <c r="C2691" t="s">
        <v>81</v>
      </c>
      <c r="D2691" t="s">
        <v>123</v>
      </c>
      <c r="E2691" t="s">
        <v>182</v>
      </c>
      <c r="F2691" t="s">
        <v>7956</v>
      </c>
      <c r="G2691" t="s">
        <v>152</v>
      </c>
      <c r="H2691" t="s">
        <v>163</v>
      </c>
      <c r="I2691" t="s">
        <v>136</v>
      </c>
      <c r="J2691" t="s">
        <v>137</v>
      </c>
      <c r="K2691" t="s">
        <v>138</v>
      </c>
      <c r="L2691" t="s">
        <v>7957</v>
      </c>
      <c r="M2691" t="s">
        <v>7958</v>
      </c>
      <c r="N2691">
        <v>1.3602777770000001</v>
      </c>
      <c r="O2691">
        <v>0</v>
      </c>
      <c r="P2691">
        <v>0</v>
      </c>
      <c r="Q2691">
        <v>0</v>
      </c>
      <c r="R2691">
        <v>0</v>
      </c>
      <c r="S2691">
        <v>0</v>
      </c>
      <c r="T2691">
        <v>1</v>
      </c>
      <c r="U2691">
        <v>2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0.50611970118346006</v>
      </c>
      <c r="AC2691">
        <v>295.06374889352202</v>
      </c>
      <c r="AD2691">
        <v>0</v>
      </c>
      <c r="AE2691">
        <v>295.5698685947055</v>
      </c>
    </row>
    <row r="2692" spans="1:31" x14ac:dyDescent="0.25">
      <c r="A2692">
        <v>2233301</v>
      </c>
      <c r="B2692">
        <v>1</v>
      </c>
      <c r="C2692" t="s">
        <v>80</v>
      </c>
      <c r="D2692" t="s">
        <v>104</v>
      </c>
      <c r="E2692" t="s">
        <v>182</v>
      </c>
      <c r="F2692" t="s">
        <v>2379</v>
      </c>
      <c r="G2692" t="s">
        <v>174</v>
      </c>
      <c r="H2692" t="s">
        <v>163</v>
      </c>
      <c r="I2692" t="s">
        <v>136</v>
      </c>
      <c r="J2692" t="s">
        <v>137</v>
      </c>
      <c r="K2692" t="s">
        <v>138</v>
      </c>
      <c r="L2692" t="s">
        <v>7959</v>
      </c>
      <c r="M2692" t="s">
        <v>7960</v>
      </c>
      <c r="N2692">
        <v>0.13777777699999999</v>
      </c>
      <c r="O2692">
        <v>3</v>
      </c>
      <c r="P2692">
        <v>0</v>
      </c>
      <c r="Q2692">
        <v>16</v>
      </c>
      <c r="R2692">
        <v>0</v>
      </c>
      <c r="S2692">
        <v>14</v>
      </c>
      <c r="T2692">
        <v>0</v>
      </c>
      <c r="U2692">
        <v>1</v>
      </c>
      <c r="V2692">
        <v>0</v>
      </c>
      <c r="W2692">
        <v>9.815829970053333E-2</v>
      </c>
      <c r="X2692">
        <v>0</v>
      </c>
      <c r="Y2692">
        <v>0.58503484045560006</v>
      </c>
      <c r="Z2692">
        <v>0</v>
      </c>
      <c r="AA2692">
        <v>8.8435512796743669</v>
      </c>
      <c r="AB2692">
        <v>0</v>
      </c>
      <c r="AC2692">
        <v>1.0072784559786665</v>
      </c>
      <c r="AD2692">
        <v>0</v>
      </c>
      <c r="AE2692">
        <v>10.534022875809166</v>
      </c>
    </row>
    <row r="2693" spans="1:31" x14ac:dyDescent="0.25">
      <c r="A2693">
        <v>2233278</v>
      </c>
      <c r="B2693">
        <v>1</v>
      </c>
      <c r="C2693" t="s">
        <v>81</v>
      </c>
      <c r="D2693" t="s">
        <v>128</v>
      </c>
      <c r="E2693" t="s">
        <v>405</v>
      </c>
      <c r="F2693" t="s">
        <v>7852</v>
      </c>
      <c r="G2693" t="s">
        <v>196</v>
      </c>
      <c r="H2693" t="s">
        <v>163</v>
      </c>
      <c r="I2693" t="s">
        <v>136</v>
      </c>
      <c r="J2693" t="s">
        <v>137</v>
      </c>
      <c r="K2693" t="s">
        <v>144</v>
      </c>
      <c r="L2693" t="s">
        <v>7961</v>
      </c>
      <c r="M2693" t="s">
        <v>7962</v>
      </c>
      <c r="N2693">
        <v>0.36055555500000003</v>
      </c>
      <c r="O2693">
        <v>0</v>
      </c>
      <c r="P2693">
        <v>4226</v>
      </c>
      <c r="Q2693">
        <v>7</v>
      </c>
      <c r="R2693">
        <v>24</v>
      </c>
      <c r="S2693">
        <v>9</v>
      </c>
      <c r="T2693">
        <v>164</v>
      </c>
      <c r="U2693">
        <v>1</v>
      </c>
      <c r="V2693">
        <v>0</v>
      </c>
      <c r="W2693">
        <v>0</v>
      </c>
      <c r="X2693">
        <v>329.17674983617826</v>
      </c>
      <c r="Y2693">
        <v>4.6126597399440925</v>
      </c>
      <c r="Z2693">
        <v>3.2293415101573264</v>
      </c>
      <c r="AA2693">
        <v>32.693299568578936</v>
      </c>
      <c r="AB2693">
        <v>44.606058764037286</v>
      </c>
      <c r="AC2693">
        <v>4.0078144608810007</v>
      </c>
      <c r="AD2693">
        <v>0</v>
      </c>
      <c r="AE2693">
        <v>418.32592387977689</v>
      </c>
    </row>
    <row r="2694" spans="1:31" x14ac:dyDescent="0.25">
      <c r="A2694">
        <v>2233650</v>
      </c>
      <c r="B2694">
        <v>1</v>
      </c>
      <c r="C2694" t="s">
        <v>80</v>
      </c>
      <c r="D2694" t="s">
        <v>108</v>
      </c>
      <c r="E2694" t="s">
        <v>132</v>
      </c>
      <c r="F2694" t="s">
        <v>7963</v>
      </c>
      <c r="G2694" t="s">
        <v>148</v>
      </c>
      <c r="H2694" t="s">
        <v>135</v>
      </c>
      <c r="I2694" t="s">
        <v>136</v>
      </c>
      <c r="J2694" t="s">
        <v>137</v>
      </c>
      <c r="K2694" t="s">
        <v>138</v>
      </c>
      <c r="L2694" t="s">
        <v>7964</v>
      </c>
      <c r="M2694" t="s">
        <v>7965</v>
      </c>
      <c r="N2694">
        <v>0.87055555500000004</v>
      </c>
      <c r="O2694">
        <v>0</v>
      </c>
      <c r="P2694">
        <v>1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0.15959016510892002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0.15959016510892002</v>
      </c>
    </row>
    <row r="2695" spans="1:31" x14ac:dyDescent="0.25">
      <c r="A2695">
        <v>2233318</v>
      </c>
      <c r="B2695">
        <v>1</v>
      </c>
      <c r="C2695" t="s">
        <v>81</v>
      </c>
      <c r="D2695" t="s">
        <v>123</v>
      </c>
      <c r="E2695" t="s">
        <v>132</v>
      </c>
      <c r="F2695" t="s">
        <v>7966</v>
      </c>
      <c r="G2695" t="s">
        <v>152</v>
      </c>
      <c r="H2695" t="s">
        <v>135</v>
      </c>
      <c r="I2695" t="s">
        <v>136</v>
      </c>
      <c r="J2695" t="s">
        <v>3</v>
      </c>
      <c r="K2695" t="s">
        <v>138</v>
      </c>
      <c r="L2695" t="s">
        <v>7967</v>
      </c>
      <c r="M2695" t="s">
        <v>7968</v>
      </c>
      <c r="N2695">
        <v>2.4430555549999999</v>
      </c>
      <c r="O2695">
        <v>0</v>
      </c>
      <c r="P2695">
        <v>1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0.47757562167420009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0.47757562167420009</v>
      </c>
    </row>
    <row r="2696" spans="1:31" x14ac:dyDescent="0.25">
      <c r="A2696">
        <v>2233610</v>
      </c>
      <c r="B2696">
        <v>1</v>
      </c>
      <c r="C2696" t="s">
        <v>80</v>
      </c>
      <c r="D2696" t="s">
        <v>100</v>
      </c>
      <c r="E2696" t="s">
        <v>182</v>
      </c>
      <c r="F2696" t="s">
        <v>7969</v>
      </c>
      <c r="G2696" t="s">
        <v>319</v>
      </c>
      <c r="H2696" t="s">
        <v>163</v>
      </c>
      <c r="I2696" t="s">
        <v>136</v>
      </c>
      <c r="J2696" t="s">
        <v>137</v>
      </c>
      <c r="K2696" t="s">
        <v>138</v>
      </c>
      <c r="L2696" t="s">
        <v>7970</v>
      </c>
      <c r="M2696" t="s">
        <v>7971</v>
      </c>
      <c r="N2696">
        <v>2.2091666659999998</v>
      </c>
      <c r="O2696">
        <v>2</v>
      </c>
      <c r="P2696">
        <v>803</v>
      </c>
      <c r="Q2696">
        <v>5</v>
      </c>
      <c r="R2696">
        <v>44</v>
      </c>
      <c r="S2696">
        <v>12</v>
      </c>
      <c r="T2696">
        <v>57</v>
      </c>
      <c r="U2696">
        <v>1</v>
      </c>
      <c r="V2696">
        <v>0</v>
      </c>
      <c r="W2696">
        <v>1.0268309833064733</v>
      </c>
      <c r="X2696">
        <v>753.76095379268384</v>
      </c>
      <c r="Y2696">
        <v>12.058561962726372</v>
      </c>
      <c r="Z2696">
        <v>63.758231556673678</v>
      </c>
      <c r="AA2696">
        <v>77.802699644033879</v>
      </c>
      <c r="AB2696">
        <v>51.234302432365503</v>
      </c>
      <c r="AC2696">
        <v>16.440235791603818</v>
      </c>
      <c r="AD2696">
        <v>0</v>
      </c>
      <c r="AE2696">
        <v>976.08181616339357</v>
      </c>
    </row>
    <row r="2697" spans="1:31" x14ac:dyDescent="0.25">
      <c r="A2697">
        <v>2233381</v>
      </c>
      <c r="B2697">
        <v>1</v>
      </c>
      <c r="C2697" t="s">
        <v>80</v>
      </c>
      <c r="D2697" t="s">
        <v>100</v>
      </c>
      <c r="E2697" t="s">
        <v>182</v>
      </c>
      <c r="F2697" t="s">
        <v>7972</v>
      </c>
      <c r="G2697" t="s">
        <v>2631</v>
      </c>
      <c r="H2697" t="s">
        <v>163</v>
      </c>
      <c r="I2697" t="s">
        <v>136</v>
      </c>
      <c r="J2697" t="s">
        <v>137</v>
      </c>
      <c r="K2697" t="s">
        <v>138</v>
      </c>
      <c r="L2697" t="s">
        <v>7973</v>
      </c>
      <c r="M2697" t="s">
        <v>7974</v>
      </c>
      <c r="N2697">
        <v>0.57777777699999999</v>
      </c>
      <c r="O2697">
        <v>0</v>
      </c>
      <c r="P2697">
        <v>8</v>
      </c>
      <c r="Q2697">
        <v>0</v>
      </c>
      <c r="R2697">
        <v>9</v>
      </c>
      <c r="S2697">
        <v>0</v>
      </c>
      <c r="T2697">
        <v>18</v>
      </c>
      <c r="U2697">
        <v>0</v>
      </c>
      <c r="V2697">
        <v>0</v>
      </c>
      <c r="W2697">
        <v>0</v>
      </c>
      <c r="X2697">
        <v>0.17709810076466667</v>
      </c>
      <c r="Y2697">
        <v>0</v>
      </c>
      <c r="Z2697">
        <v>3.1070065994333333</v>
      </c>
      <c r="AA2697">
        <v>0</v>
      </c>
      <c r="AB2697">
        <v>5.0398946093055992</v>
      </c>
      <c r="AC2697">
        <v>0</v>
      </c>
      <c r="AD2697">
        <v>0</v>
      </c>
      <c r="AE2697">
        <v>8.3239993095035985</v>
      </c>
    </row>
    <row r="2698" spans="1:31" x14ac:dyDescent="0.25">
      <c r="A2698">
        <v>2233358</v>
      </c>
      <c r="B2698">
        <v>1</v>
      </c>
      <c r="C2698" t="s">
        <v>81</v>
      </c>
      <c r="D2698" t="s">
        <v>112</v>
      </c>
      <c r="E2698" t="s">
        <v>132</v>
      </c>
      <c r="F2698" t="s">
        <v>7975</v>
      </c>
      <c r="G2698" t="s">
        <v>170</v>
      </c>
      <c r="H2698" t="s">
        <v>135</v>
      </c>
      <c r="I2698" t="s">
        <v>136</v>
      </c>
      <c r="J2698" t="s">
        <v>137</v>
      </c>
      <c r="K2698" t="s">
        <v>138</v>
      </c>
      <c r="L2698" t="s">
        <v>7976</v>
      </c>
      <c r="M2698" t="s">
        <v>7977</v>
      </c>
      <c r="N2698">
        <v>4.085</v>
      </c>
      <c r="O2698">
        <v>0</v>
      </c>
      <c r="P2698">
        <v>7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6.633140648699599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6.633140648699599</v>
      </c>
    </row>
    <row r="2699" spans="1:31" x14ac:dyDescent="0.25">
      <c r="A2699">
        <v>2233550</v>
      </c>
      <c r="B2699">
        <v>1</v>
      </c>
      <c r="C2699" t="s">
        <v>81</v>
      </c>
      <c r="D2699" t="s">
        <v>121</v>
      </c>
      <c r="E2699" t="s">
        <v>194</v>
      </c>
      <c r="F2699" t="s">
        <v>2050</v>
      </c>
      <c r="G2699" t="s">
        <v>179</v>
      </c>
      <c r="H2699" t="s">
        <v>135</v>
      </c>
      <c r="I2699" t="s">
        <v>136</v>
      </c>
      <c r="J2699" t="s">
        <v>137</v>
      </c>
      <c r="K2699" t="s">
        <v>138</v>
      </c>
      <c r="L2699" t="s">
        <v>7978</v>
      </c>
      <c r="M2699" t="s">
        <v>7979</v>
      </c>
      <c r="N2699">
        <v>1.8263888880000001</v>
      </c>
      <c r="O2699">
        <v>0</v>
      </c>
      <c r="P2699">
        <v>27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4.2442402284776284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4.2442402284776284</v>
      </c>
    </row>
    <row r="2700" spans="1:31" x14ac:dyDescent="0.25">
      <c r="A2700">
        <v>2233401</v>
      </c>
      <c r="B2700">
        <v>1</v>
      </c>
      <c r="C2700" t="s">
        <v>81</v>
      </c>
      <c r="D2700" t="s">
        <v>127</v>
      </c>
      <c r="E2700" t="s">
        <v>194</v>
      </c>
      <c r="F2700" t="s">
        <v>7980</v>
      </c>
      <c r="G2700" t="s">
        <v>179</v>
      </c>
      <c r="H2700" t="s">
        <v>135</v>
      </c>
      <c r="I2700" t="s">
        <v>136</v>
      </c>
      <c r="J2700" t="s">
        <v>137</v>
      </c>
      <c r="K2700" t="s">
        <v>138</v>
      </c>
      <c r="L2700" t="s">
        <v>7981</v>
      </c>
      <c r="M2700" t="s">
        <v>7982</v>
      </c>
      <c r="N2700">
        <v>3.1183333329999998</v>
      </c>
      <c r="O2700">
        <v>0</v>
      </c>
      <c r="P2700">
        <v>2</v>
      </c>
      <c r="Q2700">
        <v>0</v>
      </c>
      <c r="R2700">
        <v>3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0.76684312525417331</v>
      </c>
      <c r="AA2700">
        <v>0</v>
      </c>
      <c r="AB2700">
        <v>0</v>
      </c>
      <c r="AC2700">
        <v>0</v>
      </c>
      <c r="AD2700">
        <v>0</v>
      </c>
      <c r="AE2700">
        <v>0.76684312525417331</v>
      </c>
    </row>
    <row r="2701" spans="1:31" x14ac:dyDescent="0.25">
      <c r="A2701">
        <v>2233544</v>
      </c>
      <c r="B2701">
        <v>1</v>
      </c>
      <c r="C2701" t="s">
        <v>80</v>
      </c>
      <c r="D2701" t="s">
        <v>102</v>
      </c>
      <c r="E2701" t="s">
        <v>132</v>
      </c>
      <c r="F2701" t="s">
        <v>7983</v>
      </c>
      <c r="G2701" t="s">
        <v>191</v>
      </c>
      <c r="H2701" t="s">
        <v>135</v>
      </c>
      <c r="I2701" t="s">
        <v>136</v>
      </c>
      <c r="J2701" t="s">
        <v>137</v>
      </c>
      <c r="K2701" t="s">
        <v>138</v>
      </c>
      <c r="L2701" t="s">
        <v>7984</v>
      </c>
      <c r="M2701" t="s">
        <v>7985</v>
      </c>
      <c r="N2701">
        <v>2.5216666659999998</v>
      </c>
      <c r="O2701">
        <v>0</v>
      </c>
      <c r="P2701">
        <v>0</v>
      </c>
      <c r="Q2701">
        <v>0</v>
      </c>
      <c r="R2701">
        <v>5</v>
      </c>
      <c r="S2701">
        <v>0</v>
      </c>
      <c r="T2701">
        <v>1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1.0131291416034134</v>
      </c>
      <c r="AA2701">
        <v>0</v>
      </c>
      <c r="AB2701">
        <v>5.5626131784533329E-3</v>
      </c>
      <c r="AC2701">
        <v>0</v>
      </c>
      <c r="AD2701">
        <v>0</v>
      </c>
      <c r="AE2701">
        <v>1.0186917547818668</v>
      </c>
    </row>
    <row r="2702" spans="1:31" x14ac:dyDescent="0.25">
      <c r="A2702">
        <v>2233338</v>
      </c>
      <c r="B2702">
        <v>1</v>
      </c>
      <c r="C2702" t="s">
        <v>80</v>
      </c>
      <c r="D2702" t="s">
        <v>85</v>
      </c>
      <c r="E2702" t="s">
        <v>132</v>
      </c>
      <c r="F2702" t="s">
        <v>7986</v>
      </c>
      <c r="G2702" t="s">
        <v>170</v>
      </c>
      <c r="H2702" t="s">
        <v>135</v>
      </c>
      <c r="I2702" t="s">
        <v>136</v>
      </c>
      <c r="J2702" t="s">
        <v>137</v>
      </c>
      <c r="K2702" t="s">
        <v>138</v>
      </c>
      <c r="L2702" t="s">
        <v>7987</v>
      </c>
      <c r="M2702" t="s">
        <v>7988</v>
      </c>
      <c r="N2702">
        <v>7.9961111110000003</v>
      </c>
      <c r="O2702">
        <v>0</v>
      </c>
      <c r="P2702">
        <v>11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21.470372232857606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21.470372232857606</v>
      </c>
    </row>
    <row r="2703" spans="1:31" x14ac:dyDescent="0.25">
      <c r="A2703">
        <v>2233490</v>
      </c>
      <c r="B2703">
        <v>1</v>
      </c>
      <c r="C2703" t="s">
        <v>80</v>
      </c>
      <c r="D2703" t="s">
        <v>99</v>
      </c>
      <c r="E2703" t="s">
        <v>132</v>
      </c>
      <c r="F2703" t="s">
        <v>7989</v>
      </c>
      <c r="G2703" t="s">
        <v>170</v>
      </c>
      <c r="H2703" t="s">
        <v>135</v>
      </c>
      <c r="I2703" t="s">
        <v>136</v>
      </c>
      <c r="J2703" t="s">
        <v>137</v>
      </c>
      <c r="K2703" t="s">
        <v>138</v>
      </c>
      <c r="L2703" t="s">
        <v>7990</v>
      </c>
      <c r="M2703" t="s">
        <v>7991</v>
      </c>
      <c r="N2703">
        <v>3.5638888880000001</v>
      </c>
      <c r="O2703">
        <v>0</v>
      </c>
      <c r="P2703">
        <v>2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3.2411866591584975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3.2411866591584975</v>
      </c>
    </row>
    <row r="2704" spans="1:31" x14ac:dyDescent="0.25">
      <c r="A2704">
        <v>2233327</v>
      </c>
      <c r="B2704">
        <v>1</v>
      </c>
      <c r="C2704" t="s">
        <v>80</v>
      </c>
      <c r="D2704" t="s">
        <v>103</v>
      </c>
      <c r="E2704" t="s">
        <v>273</v>
      </c>
      <c r="F2704" t="s">
        <v>7992</v>
      </c>
      <c r="G2704" t="s">
        <v>196</v>
      </c>
      <c r="H2704" t="s">
        <v>163</v>
      </c>
      <c r="I2704" t="s">
        <v>136</v>
      </c>
      <c r="J2704" t="s">
        <v>137</v>
      </c>
      <c r="K2704" t="s">
        <v>144</v>
      </c>
      <c r="L2704" t="s">
        <v>7993</v>
      </c>
      <c r="M2704" t="s">
        <v>7994</v>
      </c>
      <c r="N2704">
        <v>0.59472222200000002</v>
      </c>
      <c r="O2704">
        <v>1</v>
      </c>
      <c r="P2704">
        <v>1220</v>
      </c>
      <c r="Q2704">
        <v>4</v>
      </c>
      <c r="R2704">
        <v>37</v>
      </c>
      <c r="S2704">
        <v>4</v>
      </c>
      <c r="T2704">
        <v>91</v>
      </c>
      <c r="U2704">
        <v>0</v>
      </c>
      <c r="V2704">
        <v>0</v>
      </c>
      <c r="W2704">
        <v>0.29504333147683337</v>
      </c>
      <c r="X2704">
        <v>201.34340800338845</v>
      </c>
      <c r="Y2704">
        <v>1.419631950999539</v>
      </c>
      <c r="Z2704">
        <v>14.593660359353271</v>
      </c>
      <c r="AA2704">
        <v>4.7545426216166167</v>
      </c>
      <c r="AB2704">
        <v>35.095494524264083</v>
      </c>
      <c r="AC2704">
        <v>0</v>
      </c>
      <c r="AD2704">
        <v>0</v>
      </c>
      <c r="AE2704">
        <v>257.50178079109878</v>
      </c>
    </row>
    <row r="2705" spans="1:31" x14ac:dyDescent="0.25">
      <c r="A2705">
        <v>2233553</v>
      </c>
      <c r="B2705">
        <v>1</v>
      </c>
      <c r="C2705" t="s">
        <v>80</v>
      </c>
      <c r="D2705" t="s">
        <v>96</v>
      </c>
      <c r="E2705" t="s">
        <v>132</v>
      </c>
      <c r="F2705" t="s">
        <v>7995</v>
      </c>
      <c r="G2705" t="s">
        <v>148</v>
      </c>
      <c r="H2705" t="s">
        <v>135</v>
      </c>
      <c r="I2705" t="s">
        <v>136</v>
      </c>
      <c r="J2705" t="s">
        <v>137</v>
      </c>
      <c r="K2705" t="s">
        <v>138</v>
      </c>
      <c r="L2705" t="s">
        <v>7996</v>
      </c>
      <c r="M2705" t="s">
        <v>7997</v>
      </c>
      <c r="N2705">
        <v>6.7919444440000003</v>
      </c>
      <c r="O2705">
        <v>0</v>
      </c>
      <c r="P2705">
        <v>1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</row>
    <row r="2706" spans="1:31" x14ac:dyDescent="0.25">
      <c r="A2706">
        <v>2233367</v>
      </c>
      <c r="B2706">
        <v>1</v>
      </c>
      <c r="C2706" t="s">
        <v>81</v>
      </c>
      <c r="D2706" t="s">
        <v>122</v>
      </c>
      <c r="E2706" t="s">
        <v>273</v>
      </c>
      <c r="F2706" t="s">
        <v>5950</v>
      </c>
      <c r="G2706" t="s">
        <v>174</v>
      </c>
      <c r="H2706" t="s">
        <v>163</v>
      </c>
      <c r="I2706" t="s">
        <v>136</v>
      </c>
      <c r="J2706" t="s">
        <v>137</v>
      </c>
      <c r="K2706" t="s">
        <v>138</v>
      </c>
      <c r="L2706" t="s">
        <v>7998</v>
      </c>
      <c r="M2706" t="s">
        <v>7999</v>
      </c>
      <c r="N2706">
        <v>0.340277777</v>
      </c>
      <c r="O2706">
        <v>6</v>
      </c>
      <c r="P2706">
        <v>3996</v>
      </c>
      <c r="Q2706">
        <v>88</v>
      </c>
      <c r="R2706">
        <v>148</v>
      </c>
      <c r="S2706">
        <v>50</v>
      </c>
      <c r="T2706">
        <v>385</v>
      </c>
      <c r="U2706">
        <v>6</v>
      </c>
      <c r="V2706">
        <v>1</v>
      </c>
      <c r="W2706">
        <v>0.7848210344225417</v>
      </c>
      <c r="X2706">
        <v>197.2160084352326</v>
      </c>
      <c r="Y2706">
        <v>67.475034132419751</v>
      </c>
      <c r="Z2706">
        <v>6.7079926277604711</v>
      </c>
      <c r="AA2706">
        <v>189.36433092277409</v>
      </c>
      <c r="AB2706">
        <v>49.017568365935666</v>
      </c>
      <c r="AC2706">
        <v>22.959010121080833</v>
      </c>
      <c r="AD2706">
        <v>16.112986105757916</v>
      </c>
      <c r="AE2706">
        <v>549.63775174538387</v>
      </c>
    </row>
    <row r="2707" spans="1:31" x14ac:dyDescent="0.25">
      <c r="A2707">
        <v>2233596</v>
      </c>
      <c r="B2707">
        <v>1</v>
      </c>
      <c r="C2707" t="s">
        <v>81</v>
      </c>
      <c r="D2707" t="s">
        <v>127</v>
      </c>
      <c r="E2707" t="s">
        <v>132</v>
      </c>
      <c r="F2707" t="s">
        <v>8000</v>
      </c>
      <c r="G2707" t="s">
        <v>148</v>
      </c>
      <c r="H2707" t="s">
        <v>135</v>
      </c>
      <c r="I2707" t="s">
        <v>136</v>
      </c>
      <c r="J2707" t="s">
        <v>137</v>
      </c>
      <c r="K2707" t="s">
        <v>138</v>
      </c>
      <c r="L2707" t="s">
        <v>8001</v>
      </c>
      <c r="M2707" t="s">
        <v>8002</v>
      </c>
      <c r="N2707">
        <v>1.9497222219999999</v>
      </c>
      <c r="O2707">
        <v>0</v>
      </c>
      <c r="P2707">
        <v>1</v>
      </c>
      <c r="Q2707">
        <v>0</v>
      </c>
      <c r="R2707">
        <v>0</v>
      </c>
      <c r="S2707">
        <v>0</v>
      </c>
      <c r="T2707">
        <v>1</v>
      </c>
      <c r="U2707">
        <v>0</v>
      </c>
      <c r="V2707">
        <v>0</v>
      </c>
      <c r="W2707">
        <v>0</v>
      </c>
      <c r="X2707">
        <v>0.60435786554752002</v>
      </c>
      <c r="Y2707">
        <v>0</v>
      </c>
      <c r="Z2707">
        <v>0</v>
      </c>
      <c r="AA2707">
        <v>0</v>
      </c>
      <c r="AB2707">
        <v>8.3515532200333336E-4</v>
      </c>
      <c r="AC2707">
        <v>0</v>
      </c>
      <c r="AD2707">
        <v>0</v>
      </c>
      <c r="AE2707">
        <v>0.60519302086952331</v>
      </c>
    </row>
    <row r="2708" spans="1:31" x14ac:dyDescent="0.25">
      <c r="A2708">
        <v>2233453</v>
      </c>
      <c r="B2708">
        <v>1</v>
      </c>
      <c r="C2708" t="s">
        <v>80</v>
      </c>
      <c r="D2708" t="s">
        <v>92</v>
      </c>
      <c r="E2708" t="s">
        <v>132</v>
      </c>
      <c r="F2708" t="s">
        <v>8003</v>
      </c>
      <c r="G2708" t="s">
        <v>148</v>
      </c>
      <c r="H2708" t="s">
        <v>135</v>
      </c>
      <c r="I2708" t="s">
        <v>136</v>
      </c>
      <c r="J2708" t="s">
        <v>137</v>
      </c>
      <c r="K2708" t="s">
        <v>138</v>
      </c>
      <c r="L2708" t="s">
        <v>8004</v>
      </c>
      <c r="M2708" t="s">
        <v>8005</v>
      </c>
      <c r="N2708">
        <v>0.92166666600000002</v>
      </c>
      <c r="O2708">
        <v>0</v>
      </c>
      <c r="P2708">
        <v>2</v>
      </c>
      <c r="Q2708">
        <v>0</v>
      </c>
      <c r="R2708">
        <v>0</v>
      </c>
      <c r="S2708">
        <v>0</v>
      </c>
      <c r="T2708">
        <v>1</v>
      </c>
      <c r="U2708">
        <v>0</v>
      </c>
      <c r="V2708">
        <v>0</v>
      </c>
      <c r="W2708">
        <v>0</v>
      </c>
      <c r="X2708">
        <v>0.18009377962396333</v>
      </c>
      <c r="Y2708">
        <v>0</v>
      </c>
      <c r="Z2708">
        <v>0</v>
      </c>
      <c r="AA2708">
        <v>0</v>
      </c>
      <c r="AB2708">
        <v>0.42894742765756</v>
      </c>
      <c r="AC2708">
        <v>0</v>
      </c>
      <c r="AD2708">
        <v>0</v>
      </c>
      <c r="AE2708">
        <v>0.60904120728152333</v>
      </c>
    </row>
    <row r="2709" spans="1:31" x14ac:dyDescent="0.25">
      <c r="A2709">
        <v>2233619</v>
      </c>
      <c r="B2709">
        <v>1</v>
      </c>
      <c r="C2709" t="s">
        <v>81</v>
      </c>
      <c r="D2709" t="s">
        <v>128</v>
      </c>
      <c r="E2709" t="s">
        <v>132</v>
      </c>
      <c r="F2709" t="s">
        <v>8006</v>
      </c>
      <c r="G2709" t="s">
        <v>170</v>
      </c>
      <c r="H2709" t="s">
        <v>135</v>
      </c>
      <c r="I2709" t="s">
        <v>136</v>
      </c>
      <c r="J2709" t="s">
        <v>137</v>
      </c>
      <c r="K2709" t="s">
        <v>138</v>
      </c>
      <c r="L2709" t="s">
        <v>8007</v>
      </c>
      <c r="M2709" t="s">
        <v>8008</v>
      </c>
      <c r="N2709">
        <v>8.2916666659999994</v>
      </c>
      <c r="O2709">
        <v>0</v>
      </c>
      <c r="P2709">
        <v>6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14.485296564268472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14.485296564268472</v>
      </c>
    </row>
    <row r="2710" spans="1:31" x14ac:dyDescent="0.25">
      <c r="A2710">
        <v>2233427</v>
      </c>
      <c r="B2710">
        <v>1</v>
      </c>
      <c r="C2710" t="s">
        <v>81</v>
      </c>
      <c r="D2710" t="s">
        <v>128</v>
      </c>
      <c r="E2710" t="s">
        <v>194</v>
      </c>
      <c r="F2710" t="s">
        <v>8009</v>
      </c>
      <c r="G2710" t="s">
        <v>472</v>
      </c>
      <c r="H2710" t="s">
        <v>135</v>
      </c>
      <c r="I2710" t="s">
        <v>136</v>
      </c>
      <c r="J2710" t="s">
        <v>137</v>
      </c>
      <c r="K2710" t="s">
        <v>138</v>
      </c>
      <c r="L2710" t="s">
        <v>8010</v>
      </c>
      <c r="M2710" t="s">
        <v>8011</v>
      </c>
      <c r="N2710">
        <v>1.585</v>
      </c>
      <c r="O2710">
        <v>0</v>
      </c>
      <c r="P2710">
        <v>53</v>
      </c>
      <c r="Q2710">
        <v>0</v>
      </c>
      <c r="R2710">
        <v>0</v>
      </c>
      <c r="S2710">
        <v>0</v>
      </c>
      <c r="T2710">
        <v>1</v>
      </c>
      <c r="U2710">
        <v>0</v>
      </c>
      <c r="V2710">
        <v>0</v>
      </c>
      <c r="W2710">
        <v>0</v>
      </c>
      <c r="X2710">
        <v>17.852862547737281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17.852862547737281</v>
      </c>
    </row>
    <row r="2711" spans="1:31" x14ac:dyDescent="0.25">
      <c r="A2711">
        <v>2233576</v>
      </c>
      <c r="B2711">
        <v>1</v>
      </c>
      <c r="C2711" t="s">
        <v>81</v>
      </c>
      <c r="D2711" t="s">
        <v>122</v>
      </c>
      <c r="E2711" t="s">
        <v>161</v>
      </c>
      <c r="F2711" t="s">
        <v>8012</v>
      </c>
      <c r="G2711" t="s">
        <v>1547</v>
      </c>
      <c r="H2711" t="s">
        <v>163</v>
      </c>
      <c r="I2711" t="s">
        <v>136</v>
      </c>
      <c r="J2711" t="s">
        <v>137</v>
      </c>
      <c r="K2711" t="s">
        <v>138</v>
      </c>
      <c r="L2711" t="s">
        <v>8013</v>
      </c>
      <c r="M2711" t="s">
        <v>8014</v>
      </c>
      <c r="N2711">
        <v>4.0680555549999999</v>
      </c>
      <c r="O2711">
        <v>0</v>
      </c>
      <c r="P2711">
        <v>1</v>
      </c>
      <c r="Q2711">
        <v>31</v>
      </c>
      <c r="R2711">
        <v>81</v>
      </c>
      <c r="S2711">
        <v>1</v>
      </c>
      <c r="T2711">
        <v>0</v>
      </c>
      <c r="U2711">
        <v>0</v>
      </c>
      <c r="V2711">
        <v>0</v>
      </c>
      <c r="W2711">
        <v>0</v>
      </c>
      <c r="X2711">
        <v>2.2315244264833334E-2</v>
      </c>
      <c r="Y2711">
        <v>50.052594373292486</v>
      </c>
      <c r="Z2711">
        <v>27.37979377138047</v>
      </c>
      <c r="AA2711">
        <v>12.673862662453768</v>
      </c>
      <c r="AB2711">
        <v>0</v>
      </c>
      <c r="AC2711">
        <v>0</v>
      </c>
      <c r="AD2711">
        <v>0</v>
      </c>
      <c r="AE2711">
        <v>90.128566051391559</v>
      </c>
    </row>
    <row r="2712" spans="1:31" x14ac:dyDescent="0.25">
      <c r="A2712">
        <v>2233447</v>
      </c>
      <c r="B2712">
        <v>1</v>
      </c>
      <c r="C2712" t="s">
        <v>80</v>
      </c>
      <c r="D2712" t="s">
        <v>100</v>
      </c>
      <c r="E2712" t="s">
        <v>194</v>
      </c>
      <c r="F2712" t="s">
        <v>8015</v>
      </c>
      <c r="G2712" t="s">
        <v>390</v>
      </c>
      <c r="H2712" t="s">
        <v>135</v>
      </c>
      <c r="I2712" t="s">
        <v>136</v>
      </c>
      <c r="J2712" t="s">
        <v>137</v>
      </c>
      <c r="K2712" t="s">
        <v>138</v>
      </c>
      <c r="L2712" t="s">
        <v>8016</v>
      </c>
      <c r="M2712" t="s">
        <v>8017</v>
      </c>
      <c r="N2712">
        <v>2.3811111110000001</v>
      </c>
      <c r="O2712">
        <v>0</v>
      </c>
      <c r="P2712">
        <v>11</v>
      </c>
      <c r="Q2712">
        <v>0</v>
      </c>
      <c r="R2712">
        <v>1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6.9787951060911073</v>
      </c>
      <c r="Y2712">
        <v>0</v>
      </c>
      <c r="Z2712">
        <v>9.7265705768000003E-4</v>
      </c>
      <c r="AA2712">
        <v>0</v>
      </c>
      <c r="AB2712">
        <v>0</v>
      </c>
      <c r="AC2712">
        <v>0</v>
      </c>
      <c r="AD2712">
        <v>0</v>
      </c>
      <c r="AE2712">
        <v>6.9797677631487876</v>
      </c>
    </row>
    <row r="2713" spans="1:31" x14ac:dyDescent="0.25">
      <c r="A2713">
        <v>2233639</v>
      </c>
      <c r="B2713">
        <v>1</v>
      </c>
      <c r="C2713" t="s">
        <v>80</v>
      </c>
      <c r="D2713" t="s">
        <v>90</v>
      </c>
      <c r="E2713" t="s">
        <v>132</v>
      </c>
      <c r="F2713" t="s">
        <v>8018</v>
      </c>
      <c r="G2713" t="s">
        <v>148</v>
      </c>
      <c r="H2713" t="s">
        <v>135</v>
      </c>
      <c r="I2713" t="s">
        <v>136</v>
      </c>
      <c r="J2713" t="s">
        <v>137</v>
      </c>
      <c r="K2713" t="s">
        <v>138</v>
      </c>
      <c r="L2713" t="s">
        <v>8019</v>
      </c>
      <c r="M2713" t="s">
        <v>8020</v>
      </c>
      <c r="N2713">
        <v>2.477222222</v>
      </c>
      <c r="O2713">
        <v>0</v>
      </c>
      <c r="P2713">
        <v>1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0.95726230323467343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0.95726230323467343</v>
      </c>
    </row>
    <row r="2714" spans="1:31" x14ac:dyDescent="0.25">
      <c r="A2714">
        <v>2233533</v>
      </c>
      <c r="B2714">
        <v>1</v>
      </c>
      <c r="C2714" t="s">
        <v>80</v>
      </c>
      <c r="D2714" t="s">
        <v>107</v>
      </c>
      <c r="E2714" t="s">
        <v>141</v>
      </c>
      <c r="F2714" t="s">
        <v>8021</v>
      </c>
      <c r="G2714" t="s">
        <v>187</v>
      </c>
      <c r="H2714" t="s">
        <v>135</v>
      </c>
      <c r="I2714" t="s">
        <v>136</v>
      </c>
      <c r="J2714" t="s">
        <v>137</v>
      </c>
      <c r="K2714" t="s">
        <v>138</v>
      </c>
      <c r="L2714" t="s">
        <v>8022</v>
      </c>
      <c r="M2714" t="s">
        <v>8023</v>
      </c>
      <c r="N2714">
        <v>0.68833333299999999</v>
      </c>
      <c r="O2714">
        <v>0</v>
      </c>
      <c r="P2714">
        <v>151</v>
      </c>
      <c r="Q2714">
        <v>0</v>
      </c>
      <c r="R2714">
        <v>0</v>
      </c>
      <c r="S2714">
        <v>0</v>
      </c>
      <c r="T2714">
        <v>11</v>
      </c>
      <c r="U2714">
        <v>0</v>
      </c>
      <c r="V2714">
        <v>0</v>
      </c>
      <c r="W2714">
        <v>0</v>
      </c>
      <c r="X2714">
        <v>29.756855005361267</v>
      </c>
      <c r="Y2714">
        <v>0</v>
      </c>
      <c r="Z2714">
        <v>0</v>
      </c>
      <c r="AA2714">
        <v>0</v>
      </c>
      <c r="AB2714">
        <v>9.9708625592482676</v>
      </c>
      <c r="AC2714">
        <v>0</v>
      </c>
      <c r="AD2714">
        <v>0</v>
      </c>
      <c r="AE2714">
        <v>39.727717564609534</v>
      </c>
    </row>
    <row r="2715" spans="1:31" x14ac:dyDescent="0.25">
      <c r="A2715">
        <v>2233390</v>
      </c>
      <c r="B2715">
        <v>1</v>
      </c>
      <c r="C2715" t="s">
        <v>80</v>
      </c>
      <c r="D2715" t="s">
        <v>103</v>
      </c>
      <c r="E2715" t="s">
        <v>161</v>
      </c>
      <c r="F2715" t="s">
        <v>8024</v>
      </c>
      <c r="G2715" t="s">
        <v>143</v>
      </c>
      <c r="H2715" t="s">
        <v>163</v>
      </c>
      <c r="I2715" t="s">
        <v>136</v>
      </c>
      <c r="J2715" t="s">
        <v>137</v>
      </c>
      <c r="K2715" t="s">
        <v>144</v>
      </c>
      <c r="L2715" t="s">
        <v>8025</v>
      </c>
      <c r="M2715" t="s">
        <v>8026</v>
      </c>
      <c r="N2715">
        <v>1.211109166</v>
      </c>
      <c r="O2715">
        <v>0</v>
      </c>
      <c r="P2715">
        <v>0</v>
      </c>
      <c r="Q2715">
        <v>0</v>
      </c>
      <c r="R2715">
        <v>0</v>
      </c>
      <c r="S2715">
        <v>13</v>
      </c>
      <c r="T2715">
        <v>0</v>
      </c>
      <c r="U2715">
        <v>18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55.953462980030849</v>
      </c>
      <c r="AB2715">
        <v>0</v>
      </c>
      <c r="AC2715">
        <v>584.70918720898226</v>
      </c>
      <c r="AD2715">
        <v>0</v>
      </c>
      <c r="AE2715">
        <v>640.66265018901311</v>
      </c>
    </row>
    <row r="2716" spans="1:31" x14ac:dyDescent="0.25">
      <c r="A2716">
        <v>2233324</v>
      </c>
      <c r="B2716">
        <v>1</v>
      </c>
      <c r="C2716" t="s">
        <v>81</v>
      </c>
      <c r="D2716" t="s">
        <v>123</v>
      </c>
      <c r="E2716" t="s">
        <v>273</v>
      </c>
      <c r="F2716" t="s">
        <v>8027</v>
      </c>
      <c r="G2716" t="s">
        <v>174</v>
      </c>
      <c r="H2716" t="s">
        <v>163</v>
      </c>
      <c r="I2716" t="s">
        <v>136</v>
      </c>
      <c r="J2716" t="s">
        <v>137</v>
      </c>
      <c r="K2716" t="s">
        <v>138</v>
      </c>
      <c r="L2716" t="s">
        <v>8028</v>
      </c>
      <c r="M2716" t="s">
        <v>8029</v>
      </c>
      <c r="N2716">
        <v>1.167777777</v>
      </c>
      <c r="O2716">
        <v>0</v>
      </c>
      <c r="P2716">
        <v>2365</v>
      </c>
      <c r="Q2716">
        <v>0</v>
      </c>
      <c r="R2716">
        <v>3</v>
      </c>
      <c r="S2716">
        <v>1</v>
      </c>
      <c r="T2716">
        <v>386</v>
      </c>
      <c r="U2716">
        <v>0</v>
      </c>
      <c r="V2716">
        <v>22</v>
      </c>
      <c r="W2716">
        <v>0</v>
      </c>
      <c r="X2716">
        <v>1622.6855904382714</v>
      </c>
      <c r="Y2716">
        <v>0</v>
      </c>
      <c r="Z2716">
        <v>1.1487227695710045</v>
      </c>
      <c r="AA2716">
        <v>11.565617816323698</v>
      </c>
      <c r="AB2716">
        <v>305.07593749343545</v>
      </c>
      <c r="AC2716">
        <v>0</v>
      </c>
      <c r="AD2716">
        <v>224.2693194870339</v>
      </c>
      <c r="AE2716">
        <v>2164.7451880046356</v>
      </c>
    </row>
    <row r="2717" spans="1:31" x14ac:dyDescent="0.25">
      <c r="A2717">
        <v>2233307</v>
      </c>
      <c r="B2717">
        <v>1</v>
      </c>
      <c r="C2717" t="s">
        <v>80</v>
      </c>
      <c r="D2717" t="s">
        <v>105</v>
      </c>
      <c r="E2717" t="s">
        <v>182</v>
      </c>
      <c r="F2717" t="s">
        <v>8030</v>
      </c>
      <c r="G2717" t="s">
        <v>143</v>
      </c>
      <c r="H2717" t="s">
        <v>163</v>
      </c>
      <c r="I2717" t="s">
        <v>136</v>
      </c>
      <c r="J2717" t="s">
        <v>137</v>
      </c>
      <c r="K2717" t="s">
        <v>144</v>
      </c>
      <c r="L2717" t="s">
        <v>8031</v>
      </c>
      <c r="M2717" t="s">
        <v>8032</v>
      </c>
      <c r="N2717">
        <v>5.4566055550000003</v>
      </c>
      <c r="O2717">
        <v>0</v>
      </c>
      <c r="P2717">
        <v>97</v>
      </c>
      <c r="Q2717">
        <v>0</v>
      </c>
      <c r="R2717">
        <v>0</v>
      </c>
      <c r="S2717">
        <v>0</v>
      </c>
      <c r="T2717">
        <v>3</v>
      </c>
      <c r="U2717">
        <v>0</v>
      </c>
      <c r="V2717">
        <v>0</v>
      </c>
      <c r="W2717">
        <v>0</v>
      </c>
      <c r="X2717">
        <v>183.61617772435343</v>
      </c>
      <c r="Y2717">
        <v>0</v>
      </c>
      <c r="Z2717">
        <v>0</v>
      </c>
      <c r="AA2717">
        <v>0</v>
      </c>
      <c r="AB2717">
        <v>2.5235037258872617</v>
      </c>
      <c r="AC2717">
        <v>0</v>
      </c>
      <c r="AD2717">
        <v>0</v>
      </c>
      <c r="AE2717">
        <v>186.13968145024069</v>
      </c>
    </row>
    <row r="2718" spans="1:31" x14ac:dyDescent="0.25">
      <c r="A2718">
        <v>2233470</v>
      </c>
      <c r="B2718">
        <v>1</v>
      </c>
      <c r="C2718" t="s">
        <v>80</v>
      </c>
      <c r="D2718" t="s">
        <v>96</v>
      </c>
      <c r="E2718" t="s">
        <v>132</v>
      </c>
      <c r="F2718" t="s">
        <v>8033</v>
      </c>
      <c r="G2718" t="s">
        <v>148</v>
      </c>
      <c r="H2718" t="s">
        <v>135</v>
      </c>
      <c r="I2718" t="s">
        <v>136</v>
      </c>
      <c r="J2718" t="s">
        <v>137</v>
      </c>
      <c r="K2718" t="s">
        <v>138</v>
      </c>
      <c r="L2718" t="s">
        <v>8034</v>
      </c>
      <c r="M2718" t="s">
        <v>8035</v>
      </c>
      <c r="N2718">
        <v>2.6130555549999999</v>
      </c>
      <c r="O2718">
        <v>0</v>
      </c>
      <c r="P2718">
        <v>1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1.2528430882589692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1.2528430882589692</v>
      </c>
    </row>
    <row r="2719" spans="1:31" x14ac:dyDescent="0.25">
      <c r="A2719">
        <v>2233510</v>
      </c>
      <c r="B2719">
        <v>1</v>
      </c>
      <c r="C2719" t="s">
        <v>80</v>
      </c>
      <c r="D2719" t="s">
        <v>102</v>
      </c>
      <c r="E2719" t="s">
        <v>273</v>
      </c>
      <c r="F2719" t="s">
        <v>8036</v>
      </c>
      <c r="G2719" t="s">
        <v>174</v>
      </c>
      <c r="H2719" t="s">
        <v>163</v>
      </c>
      <c r="I2719" t="s">
        <v>136</v>
      </c>
      <c r="J2719" t="s">
        <v>137</v>
      </c>
      <c r="K2719" t="s">
        <v>138</v>
      </c>
      <c r="L2719" t="s">
        <v>8037</v>
      </c>
      <c r="M2719" t="s">
        <v>8038</v>
      </c>
      <c r="N2719">
        <v>0.36416666600000003</v>
      </c>
      <c r="O2719">
        <v>1</v>
      </c>
      <c r="P2719">
        <v>1691</v>
      </c>
      <c r="Q2719">
        <v>41</v>
      </c>
      <c r="R2719">
        <v>129</v>
      </c>
      <c r="S2719">
        <v>19</v>
      </c>
      <c r="T2719">
        <v>147</v>
      </c>
      <c r="U2719">
        <v>4</v>
      </c>
      <c r="V2719">
        <v>0</v>
      </c>
      <c r="W2719">
        <v>0.19550273749066668</v>
      </c>
      <c r="X2719">
        <v>89.325528162112732</v>
      </c>
      <c r="Y2719">
        <v>31.796006985532692</v>
      </c>
      <c r="Z2719">
        <v>12.395317808254667</v>
      </c>
      <c r="AA2719">
        <v>19.744604077611335</v>
      </c>
      <c r="AB2719">
        <v>19.517941337585821</v>
      </c>
      <c r="AC2719">
        <v>95.874002445226481</v>
      </c>
      <c r="AD2719">
        <v>0</v>
      </c>
      <c r="AE2719">
        <v>268.84890355381441</v>
      </c>
    </row>
    <row r="2720" spans="1:31" x14ac:dyDescent="0.25">
      <c r="A2720">
        <v>2233410</v>
      </c>
      <c r="B2720">
        <v>1</v>
      </c>
      <c r="C2720" t="s">
        <v>80</v>
      </c>
      <c r="D2720" t="s">
        <v>82</v>
      </c>
      <c r="E2720" t="s">
        <v>132</v>
      </c>
      <c r="F2720" t="s">
        <v>8039</v>
      </c>
      <c r="G2720" t="s">
        <v>148</v>
      </c>
      <c r="H2720" t="s">
        <v>135</v>
      </c>
      <c r="I2720" t="s">
        <v>136</v>
      </c>
      <c r="J2720" t="s">
        <v>137</v>
      </c>
      <c r="K2720" t="s">
        <v>138</v>
      </c>
      <c r="L2720" t="s">
        <v>8040</v>
      </c>
      <c r="M2720" t="s">
        <v>8041</v>
      </c>
      <c r="N2720">
        <v>1.423611111</v>
      </c>
      <c r="O2720">
        <v>0</v>
      </c>
      <c r="P2720">
        <v>2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0.86919323413533334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0.86919323413533334</v>
      </c>
    </row>
    <row r="2721" spans="1:31" x14ac:dyDescent="0.25">
      <c r="A2721">
        <v>2233407</v>
      </c>
      <c r="B2721">
        <v>1</v>
      </c>
      <c r="C2721" t="s">
        <v>80</v>
      </c>
      <c r="D2721" t="s">
        <v>96</v>
      </c>
      <c r="E2721" t="s">
        <v>132</v>
      </c>
      <c r="F2721" t="s">
        <v>8042</v>
      </c>
      <c r="G2721" t="s">
        <v>148</v>
      </c>
      <c r="H2721" t="s">
        <v>135</v>
      </c>
      <c r="I2721" t="s">
        <v>136</v>
      </c>
      <c r="J2721" t="s">
        <v>137</v>
      </c>
      <c r="K2721" t="s">
        <v>138</v>
      </c>
      <c r="L2721" t="s">
        <v>8043</v>
      </c>
      <c r="M2721" t="s">
        <v>8044</v>
      </c>
      <c r="N2721">
        <v>2.398055555</v>
      </c>
      <c r="O2721">
        <v>0</v>
      </c>
      <c r="P2721">
        <v>1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0.63950757275604164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0.63950757275604164</v>
      </c>
    </row>
    <row r="2722" spans="1:31" x14ac:dyDescent="0.25">
      <c r="A2722">
        <v>2233593</v>
      </c>
      <c r="B2722">
        <v>1</v>
      </c>
      <c r="C2722" t="s">
        <v>80</v>
      </c>
      <c r="D2722" t="s">
        <v>98</v>
      </c>
      <c r="E2722" t="s">
        <v>132</v>
      </c>
      <c r="F2722" t="s">
        <v>8045</v>
      </c>
      <c r="G2722" t="s">
        <v>148</v>
      </c>
      <c r="H2722" t="s">
        <v>135</v>
      </c>
      <c r="I2722" t="s">
        <v>136</v>
      </c>
      <c r="J2722" t="s">
        <v>137</v>
      </c>
      <c r="K2722" t="s">
        <v>138</v>
      </c>
      <c r="L2722" t="s">
        <v>8046</v>
      </c>
      <c r="M2722" t="s">
        <v>8047</v>
      </c>
      <c r="N2722">
        <v>5.1333333330000004</v>
      </c>
      <c r="O2722">
        <v>0</v>
      </c>
      <c r="P2722">
        <v>1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12.147689259701332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12.147689259701332</v>
      </c>
    </row>
    <row r="2723" spans="1:31" x14ac:dyDescent="0.25">
      <c r="A2723">
        <v>2233473</v>
      </c>
      <c r="B2723">
        <v>1</v>
      </c>
      <c r="C2723" t="s">
        <v>80</v>
      </c>
      <c r="D2723" t="s">
        <v>106</v>
      </c>
      <c r="E2723" t="s">
        <v>194</v>
      </c>
      <c r="F2723" t="s">
        <v>8048</v>
      </c>
      <c r="G2723" t="s">
        <v>179</v>
      </c>
      <c r="H2723" t="s">
        <v>135</v>
      </c>
      <c r="I2723" t="s">
        <v>136</v>
      </c>
      <c r="J2723" t="s">
        <v>137</v>
      </c>
      <c r="K2723" t="s">
        <v>138</v>
      </c>
      <c r="L2723" t="s">
        <v>8049</v>
      </c>
      <c r="M2723" t="s">
        <v>8050</v>
      </c>
      <c r="N2723">
        <v>1.109722222</v>
      </c>
      <c r="O2723">
        <v>0</v>
      </c>
      <c r="P2723">
        <v>0</v>
      </c>
      <c r="Q2723">
        <v>0</v>
      </c>
      <c r="R2723">
        <v>5</v>
      </c>
      <c r="S2723">
        <v>0</v>
      </c>
      <c r="T2723">
        <v>1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1.6208946552241021</v>
      </c>
      <c r="AA2723">
        <v>0</v>
      </c>
      <c r="AB2723">
        <v>1.1540766439002776</v>
      </c>
      <c r="AC2723">
        <v>0</v>
      </c>
      <c r="AD2723">
        <v>0</v>
      </c>
      <c r="AE2723">
        <v>2.7749712991243798</v>
      </c>
    </row>
    <row r="2724" spans="1:31" x14ac:dyDescent="0.25">
      <c r="A2724">
        <v>2233450</v>
      </c>
      <c r="B2724">
        <v>1</v>
      </c>
      <c r="C2724" t="s">
        <v>80</v>
      </c>
      <c r="D2724" t="s">
        <v>96</v>
      </c>
      <c r="E2724" t="s">
        <v>161</v>
      </c>
      <c r="F2724" t="s">
        <v>8051</v>
      </c>
      <c r="G2724" t="s">
        <v>319</v>
      </c>
      <c r="H2724" t="s">
        <v>163</v>
      </c>
      <c r="I2724" t="s">
        <v>136</v>
      </c>
      <c r="J2724" t="s">
        <v>137</v>
      </c>
      <c r="K2724" t="s">
        <v>138</v>
      </c>
      <c r="L2724" t="s">
        <v>8052</v>
      </c>
      <c r="M2724" t="s">
        <v>8053</v>
      </c>
      <c r="N2724">
        <v>4.8902777769999997</v>
      </c>
      <c r="O2724">
        <v>0</v>
      </c>
      <c r="P2724">
        <v>34</v>
      </c>
      <c r="Q2724">
        <v>0</v>
      </c>
      <c r="R2724">
        <v>0</v>
      </c>
      <c r="S2724">
        <v>6</v>
      </c>
      <c r="T2724">
        <v>32</v>
      </c>
      <c r="U2724">
        <v>0</v>
      </c>
      <c r="V2724">
        <v>0</v>
      </c>
      <c r="W2724">
        <v>0</v>
      </c>
      <c r="X2724">
        <v>146.9663727245038</v>
      </c>
      <c r="Y2724">
        <v>0</v>
      </c>
      <c r="Z2724">
        <v>0</v>
      </c>
      <c r="AA2724">
        <v>1259.6225372186782</v>
      </c>
      <c r="AB2724">
        <v>410.23522169807325</v>
      </c>
      <c r="AC2724">
        <v>0</v>
      </c>
      <c r="AD2724">
        <v>0</v>
      </c>
      <c r="AE2724">
        <v>1816.8241316412552</v>
      </c>
    </row>
    <row r="2725" spans="1:31" x14ac:dyDescent="0.25">
      <c r="A2725">
        <v>2233573</v>
      </c>
      <c r="B2725">
        <v>1</v>
      </c>
      <c r="C2725" t="s">
        <v>81</v>
      </c>
      <c r="D2725" t="s">
        <v>113</v>
      </c>
      <c r="E2725" t="s">
        <v>132</v>
      </c>
      <c r="F2725" t="s">
        <v>8054</v>
      </c>
      <c r="G2725" t="s">
        <v>148</v>
      </c>
      <c r="H2725" t="s">
        <v>135</v>
      </c>
      <c r="I2725" t="s">
        <v>136</v>
      </c>
      <c r="J2725" t="s">
        <v>137</v>
      </c>
      <c r="K2725" t="s">
        <v>138</v>
      </c>
      <c r="L2725" t="s">
        <v>8055</v>
      </c>
      <c r="M2725" t="s">
        <v>8056</v>
      </c>
      <c r="N2725">
        <v>2.6941666660000001</v>
      </c>
      <c r="O2725">
        <v>0</v>
      </c>
      <c r="P2725">
        <v>1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</row>
    <row r="2726" spans="1:31" x14ac:dyDescent="0.25">
      <c r="A2726">
        <v>2233281</v>
      </c>
      <c r="B2726">
        <v>1</v>
      </c>
      <c r="C2726" t="s">
        <v>81</v>
      </c>
      <c r="D2726" t="s">
        <v>117</v>
      </c>
      <c r="E2726" t="s">
        <v>132</v>
      </c>
      <c r="F2726" t="s">
        <v>5227</v>
      </c>
      <c r="G2726" t="s">
        <v>191</v>
      </c>
      <c r="H2726" t="s">
        <v>135</v>
      </c>
      <c r="I2726" t="s">
        <v>136</v>
      </c>
      <c r="J2726" t="s">
        <v>137</v>
      </c>
      <c r="K2726" t="s">
        <v>138</v>
      </c>
      <c r="L2726" t="s">
        <v>8057</v>
      </c>
      <c r="M2726" t="s">
        <v>8058</v>
      </c>
      <c r="N2726">
        <v>0.58083333299999995</v>
      </c>
      <c r="O2726">
        <v>0</v>
      </c>
      <c r="P2726">
        <v>7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0.98637707064931002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0.98637707064931002</v>
      </c>
    </row>
    <row r="2727" spans="1:31" x14ac:dyDescent="0.25">
      <c r="A2727">
        <v>2233344</v>
      </c>
      <c r="B2727">
        <v>1</v>
      </c>
      <c r="C2727" t="s">
        <v>80</v>
      </c>
      <c r="D2727" t="s">
        <v>82</v>
      </c>
      <c r="E2727" t="s">
        <v>132</v>
      </c>
      <c r="F2727" t="s">
        <v>8059</v>
      </c>
      <c r="G2727" t="s">
        <v>148</v>
      </c>
      <c r="H2727" t="s">
        <v>135</v>
      </c>
      <c r="I2727" t="s">
        <v>136</v>
      </c>
      <c r="J2727" t="s">
        <v>137</v>
      </c>
      <c r="K2727" t="s">
        <v>138</v>
      </c>
      <c r="L2727" t="s">
        <v>8060</v>
      </c>
      <c r="M2727" t="s">
        <v>8061</v>
      </c>
      <c r="N2727">
        <v>1.9811111109999999</v>
      </c>
      <c r="O2727">
        <v>0</v>
      </c>
      <c r="P2727">
        <v>1</v>
      </c>
      <c r="Q2727">
        <v>0</v>
      </c>
      <c r="R2727">
        <v>0</v>
      </c>
      <c r="S2727">
        <v>0</v>
      </c>
      <c r="T2727">
        <v>1</v>
      </c>
      <c r="U2727">
        <v>0</v>
      </c>
      <c r="V2727">
        <v>0</v>
      </c>
      <c r="W2727">
        <v>0</v>
      </c>
      <c r="X2727">
        <v>0.82767559406385016</v>
      </c>
      <c r="Y2727">
        <v>0</v>
      </c>
      <c r="Z2727">
        <v>0</v>
      </c>
      <c r="AA2727">
        <v>0</v>
      </c>
      <c r="AB2727">
        <v>0.59773921528968899</v>
      </c>
      <c r="AC2727">
        <v>0</v>
      </c>
      <c r="AD2727">
        <v>0</v>
      </c>
      <c r="AE2727">
        <v>1.4254148093535393</v>
      </c>
    </row>
    <row r="2728" spans="1:31" x14ac:dyDescent="0.25">
      <c r="A2728">
        <v>2233636</v>
      </c>
      <c r="B2728">
        <v>1</v>
      </c>
      <c r="C2728" t="s">
        <v>80</v>
      </c>
      <c r="D2728" t="s">
        <v>84</v>
      </c>
      <c r="E2728" t="s">
        <v>273</v>
      </c>
      <c r="F2728" t="s">
        <v>8062</v>
      </c>
      <c r="G2728" t="s">
        <v>174</v>
      </c>
      <c r="H2728" t="s">
        <v>163</v>
      </c>
      <c r="I2728" t="s">
        <v>136</v>
      </c>
      <c r="J2728" t="s">
        <v>137</v>
      </c>
      <c r="K2728" t="s">
        <v>138</v>
      </c>
      <c r="L2728" t="s">
        <v>8063</v>
      </c>
      <c r="M2728" t="s">
        <v>8064</v>
      </c>
      <c r="N2728">
        <v>1.3286111110000001</v>
      </c>
      <c r="O2728">
        <v>0</v>
      </c>
      <c r="P2728">
        <v>3599</v>
      </c>
      <c r="Q2728">
        <v>0</v>
      </c>
      <c r="R2728">
        <v>0</v>
      </c>
      <c r="S2728">
        <v>0</v>
      </c>
      <c r="T2728">
        <v>327</v>
      </c>
      <c r="U2728">
        <v>0</v>
      </c>
      <c r="V2728">
        <v>0</v>
      </c>
      <c r="W2728">
        <v>0</v>
      </c>
      <c r="X2728">
        <v>1479.7798178971248</v>
      </c>
      <c r="Y2728">
        <v>0</v>
      </c>
      <c r="Z2728">
        <v>0</v>
      </c>
      <c r="AA2728">
        <v>0</v>
      </c>
      <c r="AB2728">
        <v>175.21146866542375</v>
      </c>
      <c r="AC2728">
        <v>0</v>
      </c>
      <c r="AD2728">
        <v>0</v>
      </c>
      <c r="AE2728">
        <v>1654.9912865625486</v>
      </c>
    </row>
    <row r="2729" spans="1:31" x14ac:dyDescent="0.25">
      <c r="A2729">
        <v>2233396</v>
      </c>
      <c r="B2729">
        <v>1</v>
      </c>
      <c r="C2729" t="s">
        <v>81</v>
      </c>
      <c r="D2729" t="s">
        <v>122</v>
      </c>
      <c r="E2729" t="s">
        <v>273</v>
      </c>
      <c r="F2729" t="s">
        <v>5950</v>
      </c>
      <c r="G2729" t="s">
        <v>174</v>
      </c>
      <c r="H2729" t="s">
        <v>163</v>
      </c>
      <c r="I2729" t="s">
        <v>136</v>
      </c>
      <c r="J2729" t="s">
        <v>137</v>
      </c>
      <c r="K2729" t="s">
        <v>138</v>
      </c>
      <c r="L2729" t="s">
        <v>8065</v>
      </c>
      <c r="M2729" t="s">
        <v>8066</v>
      </c>
      <c r="N2729">
        <v>2.236388888</v>
      </c>
      <c r="O2729">
        <v>6</v>
      </c>
      <c r="P2729">
        <v>3996</v>
      </c>
      <c r="Q2729">
        <v>88</v>
      </c>
      <c r="R2729">
        <v>148</v>
      </c>
      <c r="S2729">
        <v>50</v>
      </c>
      <c r="T2729">
        <v>385</v>
      </c>
      <c r="U2729">
        <v>6</v>
      </c>
      <c r="V2729">
        <v>1</v>
      </c>
      <c r="W2729">
        <v>5.0117250750493545</v>
      </c>
      <c r="X2729">
        <v>1277.2145759068226</v>
      </c>
      <c r="Y2729">
        <v>439.57299241926756</v>
      </c>
      <c r="Z2729">
        <v>43.221478567996954</v>
      </c>
      <c r="AA2729">
        <v>1259.3011579243475</v>
      </c>
      <c r="AB2729">
        <v>313.44371153372288</v>
      </c>
      <c r="AC2729">
        <v>160.33671725474039</v>
      </c>
      <c r="AD2729">
        <v>104.12069340359125</v>
      </c>
      <c r="AE2729">
        <v>3602.2230520855383</v>
      </c>
    </row>
    <row r="2730" spans="1:31" x14ac:dyDescent="0.25">
      <c r="A2730">
        <v>2233419</v>
      </c>
      <c r="B2730">
        <v>1</v>
      </c>
      <c r="C2730" t="s">
        <v>80</v>
      </c>
      <c r="D2730" t="s">
        <v>96</v>
      </c>
      <c r="E2730" t="s">
        <v>132</v>
      </c>
      <c r="F2730" t="s">
        <v>8067</v>
      </c>
      <c r="G2730" t="s">
        <v>134</v>
      </c>
      <c r="H2730" t="s">
        <v>135</v>
      </c>
      <c r="I2730" t="s">
        <v>136</v>
      </c>
      <c r="J2730" t="s">
        <v>137</v>
      </c>
      <c r="K2730" t="s">
        <v>138</v>
      </c>
      <c r="L2730" t="s">
        <v>8068</v>
      </c>
      <c r="M2730" t="s">
        <v>8069</v>
      </c>
      <c r="N2730">
        <v>3.020277777</v>
      </c>
      <c r="O2730">
        <v>0</v>
      </c>
      <c r="P2730">
        <v>1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1.477415485827408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1.477415485827408</v>
      </c>
    </row>
    <row r="2731" spans="1:31" x14ac:dyDescent="0.25">
      <c r="A2731">
        <v>2233273</v>
      </c>
      <c r="B2731">
        <v>1</v>
      </c>
      <c r="C2731" t="s">
        <v>80</v>
      </c>
      <c r="D2731" t="s">
        <v>104</v>
      </c>
      <c r="E2731" t="s">
        <v>182</v>
      </c>
      <c r="F2731" t="s">
        <v>8070</v>
      </c>
      <c r="G2731" t="s">
        <v>319</v>
      </c>
      <c r="H2731" t="s">
        <v>163</v>
      </c>
      <c r="I2731" t="s">
        <v>136</v>
      </c>
      <c r="J2731" t="s">
        <v>137</v>
      </c>
      <c r="K2731" t="s">
        <v>138</v>
      </c>
      <c r="L2731" t="s">
        <v>8071</v>
      </c>
      <c r="M2731" t="s">
        <v>8072</v>
      </c>
      <c r="N2731">
        <v>1.0133333330000001</v>
      </c>
      <c r="O2731">
        <v>0</v>
      </c>
      <c r="P2731">
        <v>0</v>
      </c>
      <c r="Q2731">
        <v>0</v>
      </c>
      <c r="R2731">
        <v>2</v>
      </c>
      <c r="S2731">
        <v>5</v>
      </c>
      <c r="T2731">
        <v>0</v>
      </c>
      <c r="U2731">
        <v>1</v>
      </c>
      <c r="V2731">
        <v>0</v>
      </c>
      <c r="W2731">
        <v>0</v>
      </c>
      <c r="X2731">
        <v>0</v>
      </c>
      <c r="Y2731">
        <v>0</v>
      </c>
      <c r="Z2731">
        <v>0.33473248085843998</v>
      </c>
      <c r="AA2731">
        <v>18.899449762307256</v>
      </c>
      <c r="AB2731">
        <v>0</v>
      </c>
      <c r="AC2731">
        <v>13.379487213438793</v>
      </c>
      <c r="AD2731">
        <v>0</v>
      </c>
      <c r="AE2731">
        <v>32.613669456604491</v>
      </c>
    </row>
    <row r="2732" spans="1:31" x14ac:dyDescent="0.25">
      <c r="A2732">
        <v>2233373</v>
      </c>
      <c r="B2732">
        <v>1</v>
      </c>
      <c r="C2732" t="s">
        <v>80</v>
      </c>
      <c r="D2732" t="s">
        <v>111</v>
      </c>
      <c r="E2732" t="s">
        <v>132</v>
      </c>
      <c r="F2732" t="s">
        <v>8073</v>
      </c>
      <c r="G2732" t="s">
        <v>191</v>
      </c>
      <c r="H2732" t="s">
        <v>135</v>
      </c>
      <c r="I2732" t="s">
        <v>136</v>
      </c>
      <c r="J2732" t="s">
        <v>137</v>
      </c>
      <c r="K2732" t="s">
        <v>138</v>
      </c>
      <c r="L2732" t="s">
        <v>8074</v>
      </c>
      <c r="M2732" t="s">
        <v>8075</v>
      </c>
      <c r="N2732">
        <v>1.0619444440000001</v>
      </c>
      <c r="O2732">
        <v>0</v>
      </c>
      <c r="P2732">
        <v>9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2.4048196522048149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2.4048196522048149</v>
      </c>
    </row>
    <row r="2733" spans="1:31" x14ac:dyDescent="0.25">
      <c r="A2733">
        <v>2233519</v>
      </c>
      <c r="B2733">
        <v>1</v>
      </c>
      <c r="C2733" t="s">
        <v>80</v>
      </c>
      <c r="D2733" t="s">
        <v>84</v>
      </c>
      <c r="E2733" t="s">
        <v>141</v>
      </c>
      <c r="F2733" t="s">
        <v>8076</v>
      </c>
      <c r="G2733" t="s">
        <v>196</v>
      </c>
      <c r="H2733" t="s">
        <v>135</v>
      </c>
      <c r="I2733" t="s">
        <v>136</v>
      </c>
      <c r="J2733" t="s">
        <v>137</v>
      </c>
      <c r="K2733" t="s">
        <v>144</v>
      </c>
      <c r="L2733" t="s">
        <v>8077</v>
      </c>
      <c r="M2733" t="s">
        <v>8078</v>
      </c>
      <c r="N2733">
        <v>3.8251694440000001</v>
      </c>
      <c r="O2733">
        <v>0</v>
      </c>
      <c r="P2733">
        <v>99</v>
      </c>
      <c r="Q2733">
        <v>0</v>
      </c>
      <c r="R2733">
        <v>0</v>
      </c>
      <c r="S2733">
        <v>0</v>
      </c>
      <c r="T2733">
        <v>325</v>
      </c>
      <c r="U2733">
        <v>0</v>
      </c>
      <c r="V2733">
        <v>0</v>
      </c>
      <c r="W2733">
        <v>0</v>
      </c>
      <c r="X2733">
        <v>91.208691502573913</v>
      </c>
      <c r="Y2733">
        <v>0</v>
      </c>
      <c r="Z2733">
        <v>0</v>
      </c>
      <c r="AA2733">
        <v>0</v>
      </c>
      <c r="AB2733">
        <v>495.50499971888661</v>
      </c>
      <c r="AC2733">
        <v>0</v>
      </c>
      <c r="AD2733">
        <v>0</v>
      </c>
      <c r="AE2733">
        <v>586.71369122146052</v>
      </c>
    </row>
    <row r="2734" spans="1:31" x14ac:dyDescent="0.25">
      <c r="A2734">
        <v>2233565</v>
      </c>
      <c r="B2734">
        <v>1</v>
      </c>
      <c r="C2734" t="s">
        <v>80</v>
      </c>
      <c r="D2734" t="s">
        <v>104</v>
      </c>
      <c r="E2734" t="s">
        <v>182</v>
      </c>
      <c r="F2734" t="s">
        <v>8079</v>
      </c>
      <c r="G2734" t="s">
        <v>319</v>
      </c>
      <c r="H2734" t="s">
        <v>163</v>
      </c>
      <c r="I2734" t="s">
        <v>136</v>
      </c>
      <c r="J2734" t="s">
        <v>137</v>
      </c>
      <c r="K2734" t="s">
        <v>138</v>
      </c>
      <c r="L2734" t="s">
        <v>8080</v>
      </c>
      <c r="M2734" t="s">
        <v>8081</v>
      </c>
      <c r="N2734">
        <v>5.2113888880000001</v>
      </c>
      <c r="O2734">
        <v>0</v>
      </c>
      <c r="P2734">
        <v>6</v>
      </c>
      <c r="Q2734">
        <v>0</v>
      </c>
      <c r="R2734">
        <v>6</v>
      </c>
      <c r="S2734">
        <v>0</v>
      </c>
      <c r="T2734">
        <v>7</v>
      </c>
      <c r="U2734">
        <v>0</v>
      </c>
      <c r="V2734">
        <v>0</v>
      </c>
      <c r="W2734">
        <v>0</v>
      </c>
      <c r="X2734">
        <v>8.8009296628703186</v>
      </c>
      <c r="Y2734">
        <v>0</v>
      </c>
      <c r="Z2734">
        <v>21.028570536693408</v>
      </c>
      <c r="AA2734">
        <v>0</v>
      </c>
      <c r="AB2734">
        <v>1.8068160540663256</v>
      </c>
      <c r="AC2734">
        <v>0</v>
      </c>
      <c r="AD2734">
        <v>0</v>
      </c>
      <c r="AE2734">
        <v>31.636316253630049</v>
      </c>
    </row>
    <row r="2735" spans="1:31" x14ac:dyDescent="0.25">
      <c r="A2735">
        <v>2233711</v>
      </c>
      <c r="B2735">
        <v>1</v>
      </c>
      <c r="C2735" t="s">
        <v>81</v>
      </c>
      <c r="D2735" t="s">
        <v>127</v>
      </c>
      <c r="E2735" t="s">
        <v>194</v>
      </c>
      <c r="F2735" t="s">
        <v>8082</v>
      </c>
      <c r="G2735" t="s">
        <v>885</v>
      </c>
      <c r="H2735" t="s">
        <v>135</v>
      </c>
      <c r="I2735" t="s">
        <v>136</v>
      </c>
      <c r="J2735" t="s">
        <v>137</v>
      </c>
      <c r="K2735" t="s">
        <v>138</v>
      </c>
      <c r="L2735" t="s">
        <v>8083</v>
      </c>
      <c r="M2735" t="s">
        <v>8084</v>
      </c>
      <c r="N2735">
        <v>2.4874999999999998</v>
      </c>
      <c r="O2735">
        <v>0</v>
      </c>
      <c r="P2735">
        <v>154</v>
      </c>
      <c r="Q2735">
        <v>0</v>
      </c>
      <c r="R2735">
        <v>7</v>
      </c>
      <c r="S2735">
        <v>0</v>
      </c>
      <c r="T2735">
        <v>1</v>
      </c>
      <c r="U2735">
        <v>0</v>
      </c>
      <c r="V2735">
        <v>0</v>
      </c>
      <c r="W2735">
        <v>0</v>
      </c>
      <c r="X2735">
        <v>72.771064495037876</v>
      </c>
      <c r="Y2735">
        <v>0</v>
      </c>
      <c r="Z2735">
        <v>4.1117326744608098</v>
      </c>
      <c r="AA2735">
        <v>0</v>
      </c>
      <c r="AB2735">
        <v>0.5316240572276667</v>
      </c>
      <c r="AC2735">
        <v>0</v>
      </c>
      <c r="AD2735">
        <v>0</v>
      </c>
      <c r="AE2735">
        <v>77.414421226726347</v>
      </c>
    </row>
    <row r="2736" spans="1:31" x14ac:dyDescent="0.25">
      <c r="A2736">
        <v>2233705</v>
      </c>
      <c r="B2736">
        <v>1</v>
      </c>
      <c r="C2736" t="s">
        <v>81</v>
      </c>
      <c r="D2736" t="s">
        <v>119</v>
      </c>
      <c r="E2736" t="s">
        <v>132</v>
      </c>
      <c r="F2736" t="s">
        <v>8085</v>
      </c>
      <c r="G2736" t="s">
        <v>191</v>
      </c>
      <c r="H2736" t="s">
        <v>135</v>
      </c>
      <c r="I2736" t="s">
        <v>136</v>
      </c>
      <c r="J2736" t="s">
        <v>137</v>
      </c>
      <c r="K2736" t="s">
        <v>138</v>
      </c>
      <c r="L2736" t="s">
        <v>8086</v>
      </c>
      <c r="M2736" t="s">
        <v>8087</v>
      </c>
      <c r="N2736">
        <v>1.0241666659999999</v>
      </c>
      <c r="O2736">
        <v>0</v>
      </c>
      <c r="P2736">
        <v>1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0.21229752133333332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0.21229752133333332</v>
      </c>
    </row>
    <row r="2737" spans="1:31" x14ac:dyDescent="0.25">
      <c r="A2737">
        <v>2233559</v>
      </c>
      <c r="B2737">
        <v>1</v>
      </c>
      <c r="C2737" t="s">
        <v>80</v>
      </c>
      <c r="D2737" t="s">
        <v>87</v>
      </c>
      <c r="E2737" t="s">
        <v>132</v>
      </c>
      <c r="F2737" t="s">
        <v>8088</v>
      </c>
      <c r="G2737" t="s">
        <v>148</v>
      </c>
      <c r="H2737" t="s">
        <v>135</v>
      </c>
      <c r="I2737" t="s">
        <v>136</v>
      </c>
      <c r="J2737" t="s">
        <v>137</v>
      </c>
      <c r="K2737" t="s">
        <v>138</v>
      </c>
      <c r="L2737" t="s">
        <v>8089</v>
      </c>
      <c r="M2737" t="s">
        <v>8090</v>
      </c>
      <c r="N2737">
        <v>2.4358333330000002</v>
      </c>
      <c r="O2737">
        <v>0</v>
      </c>
      <c r="P2737">
        <v>1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0.53791922667434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0.53791922667434</v>
      </c>
    </row>
    <row r="2738" spans="1:31" x14ac:dyDescent="0.25">
      <c r="A2738">
        <v>2233668</v>
      </c>
      <c r="B2738">
        <v>1</v>
      </c>
      <c r="C2738" t="s">
        <v>80</v>
      </c>
      <c r="D2738" t="s">
        <v>85</v>
      </c>
      <c r="E2738" t="s">
        <v>132</v>
      </c>
      <c r="F2738" t="s">
        <v>8091</v>
      </c>
      <c r="G2738" t="s">
        <v>191</v>
      </c>
      <c r="H2738" t="s">
        <v>135</v>
      </c>
      <c r="I2738" t="s">
        <v>136</v>
      </c>
      <c r="J2738" t="s">
        <v>137</v>
      </c>
      <c r="K2738" t="s">
        <v>138</v>
      </c>
      <c r="L2738" t="s">
        <v>8092</v>
      </c>
      <c r="M2738" t="s">
        <v>8093</v>
      </c>
      <c r="N2738">
        <v>0.63027777699999998</v>
      </c>
      <c r="O2738">
        <v>0</v>
      </c>
      <c r="P2738">
        <v>16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2.8590056739180305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2.8590056739180305</v>
      </c>
    </row>
    <row r="2739" spans="1:31" x14ac:dyDescent="0.25">
      <c r="A2739">
        <v>2233310</v>
      </c>
      <c r="B2739">
        <v>1</v>
      </c>
      <c r="C2739" t="s">
        <v>80</v>
      </c>
      <c r="D2739" t="s">
        <v>94</v>
      </c>
      <c r="E2739" t="s">
        <v>132</v>
      </c>
      <c r="F2739" t="s">
        <v>8094</v>
      </c>
      <c r="G2739" t="s">
        <v>148</v>
      </c>
      <c r="H2739" t="s">
        <v>135</v>
      </c>
      <c r="I2739" t="s">
        <v>136</v>
      </c>
      <c r="J2739" t="s">
        <v>137</v>
      </c>
      <c r="K2739" t="s">
        <v>138</v>
      </c>
      <c r="L2739" t="s">
        <v>8095</v>
      </c>
      <c r="M2739" t="s">
        <v>8096</v>
      </c>
      <c r="N2739">
        <v>3.2669444439999999</v>
      </c>
      <c r="O2739">
        <v>0</v>
      </c>
      <c r="P2739">
        <v>1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1.6205688482815688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1.6205688482815688</v>
      </c>
    </row>
    <row r="2740" spans="1:31" x14ac:dyDescent="0.25">
      <c r="A2740">
        <v>2233545</v>
      </c>
      <c r="B2740">
        <v>1</v>
      </c>
      <c r="C2740" t="s">
        <v>81</v>
      </c>
      <c r="D2740" t="s">
        <v>127</v>
      </c>
      <c r="E2740" t="s">
        <v>132</v>
      </c>
      <c r="F2740" t="s">
        <v>8097</v>
      </c>
      <c r="G2740" t="s">
        <v>134</v>
      </c>
      <c r="H2740" t="s">
        <v>135</v>
      </c>
      <c r="I2740" t="s">
        <v>136</v>
      </c>
      <c r="J2740" t="s">
        <v>137</v>
      </c>
      <c r="K2740" t="s">
        <v>138</v>
      </c>
      <c r="L2740" t="s">
        <v>8098</v>
      </c>
      <c r="M2740" t="s">
        <v>8099</v>
      </c>
      <c r="N2740">
        <v>0.79333333299999997</v>
      </c>
      <c r="O2740">
        <v>0</v>
      </c>
      <c r="P2740">
        <v>6</v>
      </c>
      <c r="Q2740">
        <v>0</v>
      </c>
      <c r="R2740">
        <v>0</v>
      </c>
      <c r="S2740">
        <v>0</v>
      </c>
      <c r="T2740">
        <v>1</v>
      </c>
      <c r="U2740">
        <v>0</v>
      </c>
      <c r="V2740">
        <v>0</v>
      </c>
      <c r="W2740">
        <v>0</v>
      </c>
      <c r="X2740">
        <v>1.2302162287363201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1.2302162287363201</v>
      </c>
    </row>
    <row r="2741" spans="1:31" x14ac:dyDescent="0.25">
      <c r="A2741">
        <v>2233625</v>
      </c>
      <c r="B2741">
        <v>1</v>
      </c>
      <c r="C2741" t="s">
        <v>80</v>
      </c>
      <c r="D2741" t="s">
        <v>97</v>
      </c>
      <c r="E2741" t="s">
        <v>177</v>
      </c>
      <c r="F2741" t="s">
        <v>8100</v>
      </c>
      <c r="G2741" t="s">
        <v>235</v>
      </c>
      <c r="H2741" t="s">
        <v>135</v>
      </c>
      <c r="I2741" t="s">
        <v>136</v>
      </c>
      <c r="J2741" t="s">
        <v>137</v>
      </c>
      <c r="K2741" t="s">
        <v>138</v>
      </c>
      <c r="L2741" t="s">
        <v>8101</v>
      </c>
      <c r="M2741" t="s">
        <v>8102</v>
      </c>
      <c r="N2741">
        <v>4.7344444440000002</v>
      </c>
      <c r="O2741">
        <v>0</v>
      </c>
      <c r="P2741">
        <v>8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23.117485323177146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23.117485323177146</v>
      </c>
    </row>
    <row r="2742" spans="1:31" x14ac:dyDescent="0.25">
      <c r="A2742">
        <v>2233296</v>
      </c>
      <c r="B2742">
        <v>1</v>
      </c>
      <c r="C2742" t="s">
        <v>80</v>
      </c>
      <c r="D2742" t="s">
        <v>98</v>
      </c>
      <c r="E2742" t="s">
        <v>194</v>
      </c>
      <c r="F2742" t="s">
        <v>8103</v>
      </c>
      <c r="G2742" t="s">
        <v>143</v>
      </c>
      <c r="H2742" t="s">
        <v>135</v>
      </c>
      <c r="I2742" t="s">
        <v>136</v>
      </c>
      <c r="J2742" t="s">
        <v>137</v>
      </c>
      <c r="K2742" t="s">
        <v>144</v>
      </c>
      <c r="L2742" t="s">
        <v>8104</v>
      </c>
      <c r="M2742" t="s">
        <v>8105</v>
      </c>
      <c r="N2742">
        <v>7.7192888880000003</v>
      </c>
      <c r="O2742">
        <v>0</v>
      </c>
      <c r="P2742">
        <v>66</v>
      </c>
      <c r="Q2742">
        <v>0</v>
      </c>
      <c r="R2742">
        <v>1</v>
      </c>
      <c r="S2742">
        <v>0</v>
      </c>
      <c r="T2742">
        <v>8</v>
      </c>
      <c r="U2742">
        <v>0</v>
      </c>
      <c r="V2742">
        <v>0</v>
      </c>
      <c r="W2742">
        <v>0</v>
      </c>
      <c r="X2742">
        <v>67.039278208053844</v>
      </c>
      <c r="Y2742">
        <v>0</v>
      </c>
      <c r="Z2742">
        <v>0.18157850723277222</v>
      </c>
      <c r="AA2742">
        <v>0</v>
      </c>
      <c r="AB2742">
        <v>19.121004931462519</v>
      </c>
      <c r="AC2742">
        <v>0</v>
      </c>
      <c r="AD2742">
        <v>0</v>
      </c>
      <c r="AE2742">
        <v>86.341861646749138</v>
      </c>
    </row>
    <row r="2743" spans="1:31" x14ac:dyDescent="0.25">
      <c r="A2743">
        <v>2233190</v>
      </c>
      <c r="B2743">
        <v>1</v>
      </c>
      <c r="C2743" t="s">
        <v>80</v>
      </c>
      <c r="D2743" t="s">
        <v>101</v>
      </c>
      <c r="E2743" t="s">
        <v>182</v>
      </c>
      <c r="F2743" t="s">
        <v>8106</v>
      </c>
      <c r="G2743" t="s">
        <v>1027</v>
      </c>
      <c r="H2743" t="s">
        <v>163</v>
      </c>
      <c r="I2743" t="s">
        <v>136</v>
      </c>
      <c r="J2743" t="s">
        <v>137</v>
      </c>
      <c r="K2743" t="s">
        <v>138</v>
      </c>
      <c r="L2743" t="s">
        <v>8107</v>
      </c>
      <c r="M2743" t="s">
        <v>8108</v>
      </c>
      <c r="N2743">
        <v>0.84222222199999996</v>
      </c>
      <c r="O2743">
        <v>0</v>
      </c>
      <c r="P2743">
        <v>1719</v>
      </c>
      <c r="Q2743">
        <v>0</v>
      </c>
      <c r="R2743">
        <v>39</v>
      </c>
      <c r="S2743">
        <v>1</v>
      </c>
      <c r="T2743">
        <v>132</v>
      </c>
      <c r="U2743">
        <v>0</v>
      </c>
      <c r="V2743">
        <v>0</v>
      </c>
      <c r="W2743">
        <v>0</v>
      </c>
      <c r="X2743">
        <v>313.44321450818666</v>
      </c>
      <c r="Y2743">
        <v>0</v>
      </c>
      <c r="Z2743">
        <v>3.3096023938281069</v>
      </c>
      <c r="AA2743">
        <v>0</v>
      </c>
      <c r="AB2743">
        <v>51.422577237269287</v>
      </c>
      <c r="AC2743">
        <v>0</v>
      </c>
      <c r="AD2743">
        <v>0</v>
      </c>
      <c r="AE2743">
        <v>368.17539413928409</v>
      </c>
    </row>
    <row r="2744" spans="1:31" x14ac:dyDescent="0.25">
      <c r="A2744">
        <v>2233582</v>
      </c>
      <c r="B2744">
        <v>1</v>
      </c>
      <c r="C2744" t="s">
        <v>80</v>
      </c>
      <c r="D2744" t="s">
        <v>96</v>
      </c>
      <c r="E2744" t="s">
        <v>132</v>
      </c>
      <c r="F2744" t="s">
        <v>8109</v>
      </c>
      <c r="G2744" t="s">
        <v>134</v>
      </c>
      <c r="H2744" t="s">
        <v>135</v>
      </c>
      <c r="I2744" t="s">
        <v>136</v>
      </c>
      <c r="J2744" t="s">
        <v>137</v>
      </c>
      <c r="K2744" t="s">
        <v>138</v>
      </c>
      <c r="L2744" t="s">
        <v>8110</v>
      </c>
      <c r="M2744" t="s">
        <v>8111</v>
      </c>
      <c r="N2744">
        <v>3.8902777770000001</v>
      </c>
      <c r="O2744">
        <v>0</v>
      </c>
      <c r="P2744">
        <v>1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2.5814197079250301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2.5814197079250301</v>
      </c>
    </row>
    <row r="2745" spans="1:31" x14ac:dyDescent="0.25">
      <c r="A2745">
        <v>2233290</v>
      </c>
      <c r="B2745">
        <v>1</v>
      </c>
      <c r="C2745" t="s">
        <v>80</v>
      </c>
      <c r="D2745" t="s">
        <v>110</v>
      </c>
      <c r="E2745" t="s">
        <v>194</v>
      </c>
      <c r="F2745" t="s">
        <v>1008</v>
      </c>
      <c r="G2745" t="s">
        <v>235</v>
      </c>
      <c r="H2745" t="s">
        <v>135</v>
      </c>
      <c r="I2745" t="s">
        <v>136</v>
      </c>
      <c r="J2745" t="s">
        <v>137</v>
      </c>
      <c r="K2745" t="s">
        <v>138</v>
      </c>
      <c r="L2745" t="s">
        <v>8112</v>
      </c>
      <c r="M2745" t="s">
        <v>8113</v>
      </c>
      <c r="N2745">
        <v>5.3449999999999998</v>
      </c>
      <c r="O2745">
        <v>0</v>
      </c>
      <c r="P2745">
        <v>33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61.387614687768846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61.387614687768846</v>
      </c>
    </row>
    <row r="2746" spans="1:31" x14ac:dyDescent="0.25">
      <c r="A2746">
        <v>2233393</v>
      </c>
      <c r="B2746">
        <v>1</v>
      </c>
      <c r="C2746" t="s">
        <v>80</v>
      </c>
      <c r="D2746" t="s">
        <v>101</v>
      </c>
      <c r="E2746" t="s">
        <v>182</v>
      </c>
      <c r="F2746" t="s">
        <v>8114</v>
      </c>
      <c r="G2746" t="s">
        <v>319</v>
      </c>
      <c r="H2746" t="s">
        <v>163</v>
      </c>
      <c r="I2746" t="s">
        <v>136</v>
      </c>
      <c r="J2746" t="s">
        <v>137</v>
      </c>
      <c r="K2746" t="s">
        <v>138</v>
      </c>
      <c r="L2746" t="s">
        <v>8115</v>
      </c>
      <c r="M2746" t="s">
        <v>8116</v>
      </c>
      <c r="N2746">
        <v>2.4186111110000001</v>
      </c>
      <c r="O2746">
        <v>1</v>
      </c>
      <c r="P2746">
        <v>0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1.6453080955603601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1.6453080955603601</v>
      </c>
    </row>
    <row r="2747" spans="1:31" x14ac:dyDescent="0.25">
      <c r="A2747">
        <v>2233207</v>
      </c>
      <c r="B2747">
        <v>1</v>
      </c>
      <c r="C2747" t="s">
        <v>80</v>
      </c>
      <c r="D2747" t="s">
        <v>90</v>
      </c>
      <c r="E2747" t="s">
        <v>141</v>
      </c>
      <c r="F2747" t="s">
        <v>8117</v>
      </c>
      <c r="G2747" t="s">
        <v>187</v>
      </c>
      <c r="H2747" t="s">
        <v>135</v>
      </c>
      <c r="I2747" t="s">
        <v>136</v>
      </c>
      <c r="J2747" t="s">
        <v>137</v>
      </c>
      <c r="K2747" t="s">
        <v>138</v>
      </c>
      <c r="L2747" t="s">
        <v>8118</v>
      </c>
      <c r="M2747" t="s">
        <v>8119</v>
      </c>
      <c r="N2747">
        <v>2.3149999999999999</v>
      </c>
      <c r="O2747">
        <v>0</v>
      </c>
      <c r="P2747">
        <v>670</v>
      </c>
      <c r="Q2747">
        <v>0</v>
      </c>
      <c r="R2747">
        <v>0</v>
      </c>
      <c r="S2747">
        <v>0</v>
      </c>
      <c r="T2747">
        <v>113</v>
      </c>
      <c r="U2747">
        <v>0</v>
      </c>
      <c r="V2747">
        <v>0</v>
      </c>
      <c r="W2747">
        <v>0</v>
      </c>
      <c r="X2747">
        <v>415.37497423934531</v>
      </c>
      <c r="Y2747">
        <v>0</v>
      </c>
      <c r="Z2747">
        <v>0</v>
      </c>
      <c r="AA2747">
        <v>0</v>
      </c>
      <c r="AB2747">
        <v>53.755655539300541</v>
      </c>
      <c r="AC2747">
        <v>0</v>
      </c>
      <c r="AD2747">
        <v>0</v>
      </c>
      <c r="AE2747">
        <v>469.13062977864587</v>
      </c>
    </row>
    <row r="2748" spans="1:31" x14ac:dyDescent="0.25">
      <c r="A2748">
        <v>2233399</v>
      </c>
      <c r="B2748">
        <v>1</v>
      </c>
      <c r="C2748" t="s">
        <v>80</v>
      </c>
      <c r="D2748" t="s">
        <v>96</v>
      </c>
      <c r="E2748" t="s">
        <v>132</v>
      </c>
      <c r="F2748" t="s">
        <v>8120</v>
      </c>
      <c r="G2748" t="s">
        <v>170</v>
      </c>
      <c r="H2748" t="s">
        <v>135</v>
      </c>
      <c r="I2748" t="s">
        <v>136</v>
      </c>
      <c r="J2748" t="s">
        <v>137</v>
      </c>
      <c r="K2748" t="s">
        <v>138</v>
      </c>
      <c r="L2748" t="s">
        <v>8121</v>
      </c>
      <c r="M2748" t="s">
        <v>8122</v>
      </c>
      <c r="N2748">
        <v>0.69944444400000005</v>
      </c>
      <c r="O2748">
        <v>0</v>
      </c>
      <c r="P2748">
        <v>1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8.8898845140777793E-3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8.8898845140777793E-3</v>
      </c>
    </row>
    <row r="2749" spans="1:31" x14ac:dyDescent="0.25">
      <c r="A2749">
        <v>2233253</v>
      </c>
      <c r="B2749">
        <v>1</v>
      </c>
      <c r="C2749" t="s">
        <v>81</v>
      </c>
      <c r="D2749" t="s">
        <v>120</v>
      </c>
      <c r="E2749" t="s">
        <v>161</v>
      </c>
      <c r="F2749" t="s">
        <v>8123</v>
      </c>
      <c r="G2749" t="s">
        <v>174</v>
      </c>
      <c r="H2749" t="s">
        <v>163</v>
      </c>
      <c r="I2749" t="s">
        <v>261</v>
      </c>
      <c r="J2749" t="s">
        <v>137</v>
      </c>
      <c r="K2749" t="s">
        <v>138</v>
      </c>
      <c r="L2749" t="s">
        <v>8124</v>
      </c>
      <c r="M2749" t="s">
        <v>8125</v>
      </c>
      <c r="N2749">
        <v>4.1666660000000003E-3</v>
      </c>
      <c r="O2749">
        <v>0</v>
      </c>
      <c r="P2749">
        <v>896</v>
      </c>
      <c r="Q2749">
        <v>33</v>
      </c>
      <c r="R2749">
        <v>66</v>
      </c>
      <c r="S2749">
        <v>7</v>
      </c>
      <c r="T2749">
        <v>65</v>
      </c>
      <c r="U2749">
        <v>0</v>
      </c>
      <c r="V2749">
        <v>0</v>
      </c>
      <c r="W2749">
        <v>0</v>
      </c>
      <c r="X2749">
        <v>0.61617606957599158</v>
      </c>
      <c r="Y2749">
        <v>5.9763161787166667E-2</v>
      </c>
      <c r="Z2749">
        <v>8.5660450419433321E-2</v>
      </c>
      <c r="AA2749">
        <v>0.19087553351497499</v>
      </c>
      <c r="AB2749">
        <v>6.6766884172499999E-2</v>
      </c>
      <c r="AC2749">
        <v>0</v>
      </c>
      <c r="AD2749">
        <v>0</v>
      </c>
      <c r="AE2749">
        <v>1.0192420994700666</v>
      </c>
    </row>
    <row r="2750" spans="1:31" x14ac:dyDescent="0.25">
      <c r="A2750">
        <v>2233270</v>
      </c>
      <c r="B2750">
        <v>1</v>
      </c>
      <c r="C2750" t="s">
        <v>81</v>
      </c>
      <c r="D2750" t="s">
        <v>120</v>
      </c>
      <c r="E2750" t="s">
        <v>161</v>
      </c>
      <c r="F2750" t="s">
        <v>8126</v>
      </c>
      <c r="G2750" t="s">
        <v>143</v>
      </c>
      <c r="H2750" t="s">
        <v>163</v>
      </c>
      <c r="I2750" t="s">
        <v>136</v>
      </c>
      <c r="J2750" t="s">
        <v>137</v>
      </c>
      <c r="K2750" t="s">
        <v>144</v>
      </c>
      <c r="L2750" t="s">
        <v>8127</v>
      </c>
      <c r="M2750" t="s">
        <v>8128</v>
      </c>
      <c r="N2750">
        <v>8.289722222</v>
      </c>
      <c r="O2750">
        <v>1</v>
      </c>
      <c r="P2750">
        <v>395</v>
      </c>
      <c r="Q2750">
        <v>29</v>
      </c>
      <c r="R2750">
        <v>17</v>
      </c>
      <c r="S2750">
        <v>1</v>
      </c>
      <c r="T2750">
        <v>39</v>
      </c>
      <c r="U2750">
        <v>0</v>
      </c>
      <c r="V2750">
        <v>0</v>
      </c>
      <c r="W2750">
        <v>1.1109299772011467</v>
      </c>
      <c r="X2750">
        <v>510.31245828397772</v>
      </c>
      <c r="Y2750">
        <v>62.611518568582746</v>
      </c>
      <c r="Z2750">
        <v>10.085146057648076</v>
      </c>
      <c r="AA2750">
        <v>0.22260534080389896</v>
      </c>
      <c r="AB2750">
        <v>63.735553854183301</v>
      </c>
      <c r="AC2750">
        <v>0</v>
      </c>
      <c r="AD2750">
        <v>0</v>
      </c>
      <c r="AE2750">
        <v>648.07821208239682</v>
      </c>
    </row>
    <row r="2751" spans="1:31" x14ac:dyDescent="0.25">
      <c r="A2751">
        <v>2233416</v>
      </c>
      <c r="B2751">
        <v>1</v>
      </c>
      <c r="C2751" t="s">
        <v>80</v>
      </c>
      <c r="D2751" t="s">
        <v>97</v>
      </c>
      <c r="E2751" t="s">
        <v>132</v>
      </c>
      <c r="F2751" t="s">
        <v>8129</v>
      </c>
      <c r="G2751" t="s">
        <v>191</v>
      </c>
      <c r="H2751" t="s">
        <v>135</v>
      </c>
      <c r="I2751" t="s">
        <v>136</v>
      </c>
      <c r="J2751" t="s">
        <v>137</v>
      </c>
      <c r="K2751" t="s">
        <v>138</v>
      </c>
      <c r="L2751" t="s">
        <v>8130</v>
      </c>
      <c r="M2751" t="s">
        <v>8131</v>
      </c>
      <c r="N2751">
        <v>4.375555555</v>
      </c>
      <c r="O2751">
        <v>0</v>
      </c>
      <c r="P2751">
        <v>1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1.1791169201178695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1.1791169201178695</v>
      </c>
    </row>
    <row r="2752" spans="1:31" x14ac:dyDescent="0.25">
      <c r="A2752">
        <v>2233316</v>
      </c>
      <c r="B2752">
        <v>1</v>
      </c>
      <c r="C2752" t="s">
        <v>80</v>
      </c>
      <c r="D2752" t="s">
        <v>84</v>
      </c>
      <c r="E2752" t="s">
        <v>161</v>
      </c>
      <c r="F2752" t="s">
        <v>8132</v>
      </c>
      <c r="G2752" t="s">
        <v>174</v>
      </c>
      <c r="H2752" t="s">
        <v>163</v>
      </c>
      <c r="I2752" t="s">
        <v>136</v>
      </c>
      <c r="J2752" t="s">
        <v>137</v>
      </c>
      <c r="K2752" t="s">
        <v>138</v>
      </c>
      <c r="L2752" t="s">
        <v>8133</v>
      </c>
      <c r="M2752" t="s">
        <v>8134</v>
      </c>
      <c r="N2752">
        <v>0.461388888</v>
      </c>
      <c r="O2752">
        <v>6</v>
      </c>
      <c r="P2752">
        <v>1276</v>
      </c>
      <c r="Q2752">
        <v>12</v>
      </c>
      <c r="R2752">
        <v>250</v>
      </c>
      <c r="S2752">
        <v>30</v>
      </c>
      <c r="T2752">
        <v>221</v>
      </c>
      <c r="U2752">
        <v>1</v>
      </c>
      <c r="V2752">
        <v>0</v>
      </c>
      <c r="W2752">
        <v>2.491214723240577</v>
      </c>
      <c r="X2752">
        <v>208.11879090286405</v>
      </c>
      <c r="Y2752">
        <v>7.5657618490492498</v>
      </c>
      <c r="Z2752">
        <v>46.894297697108478</v>
      </c>
      <c r="AA2752">
        <v>35.305156648493515</v>
      </c>
      <c r="AB2752">
        <v>54.01765520017014</v>
      </c>
      <c r="AC2752">
        <v>26.452630971912381</v>
      </c>
      <c r="AD2752">
        <v>0</v>
      </c>
      <c r="AE2752">
        <v>380.84550799283835</v>
      </c>
    </row>
    <row r="2753" spans="1:31" x14ac:dyDescent="0.25">
      <c r="A2753">
        <v>2233462</v>
      </c>
      <c r="B2753">
        <v>1</v>
      </c>
      <c r="C2753" t="s">
        <v>80</v>
      </c>
      <c r="D2753" t="s">
        <v>101</v>
      </c>
      <c r="E2753" t="s">
        <v>161</v>
      </c>
      <c r="F2753" t="s">
        <v>8135</v>
      </c>
      <c r="G2753" t="s">
        <v>174</v>
      </c>
      <c r="H2753" t="s">
        <v>163</v>
      </c>
      <c r="I2753" t="s">
        <v>136</v>
      </c>
      <c r="J2753" t="s">
        <v>137</v>
      </c>
      <c r="K2753" t="s">
        <v>138</v>
      </c>
      <c r="L2753" t="s">
        <v>8136</v>
      </c>
      <c r="M2753" t="s">
        <v>8137</v>
      </c>
      <c r="N2753">
        <v>0.59527777699999995</v>
      </c>
      <c r="O2753">
        <v>7</v>
      </c>
      <c r="P2753">
        <v>2323</v>
      </c>
      <c r="Q2753">
        <v>3</v>
      </c>
      <c r="R2753">
        <v>77</v>
      </c>
      <c r="S2753">
        <v>15</v>
      </c>
      <c r="T2753">
        <v>253</v>
      </c>
      <c r="U2753">
        <v>1</v>
      </c>
      <c r="V2753">
        <v>1</v>
      </c>
      <c r="W2753">
        <v>2.1344037691132867</v>
      </c>
      <c r="X2753">
        <v>523.52013143871613</v>
      </c>
      <c r="Y2753">
        <v>5.8776600231660669</v>
      </c>
      <c r="Z2753">
        <v>10.77017794783702</v>
      </c>
      <c r="AA2753">
        <v>44.789187531302318</v>
      </c>
      <c r="AB2753">
        <v>123.42940904898022</v>
      </c>
      <c r="AC2753">
        <v>4.9011210096193336</v>
      </c>
      <c r="AD2753">
        <v>0.37265179613028893</v>
      </c>
      <c r="AE2753">
        <v>715.7947425648648</v>
      </c>
    </row>
    <row r="2754" spans="1:31" x14ac:dyDescent="0.25">
      <c r="A2754">
        <v>2233691</v>
      </c>
      <c r="B2754">
        <v>1</v>
      </c>
      <c r="C2754" t="s">
        <v>81</v>
      </c>
      <c r="D2754" t="s">
        <v>128</v>
      </c>
      <c r="E2754" t="s">
        <v>132</v>
      </c>
      <c r="F2754" t="s">
        <v>8138</v>
      </c>
      <c r="G2754" t="s">
        <v>191</v>
      </c>
      <c r="H2754" t="s">
        <v>135</v>
      </c>
      <c r="I2754" t="s">
        <v>136</v>
      </c>
      <c r="J2754" t="s">
        <v>137</v>
      </c>
      <c r="K2754" t="s">
        <v>138</v>
      </c>
      <c r="L2754" t="s">
        <v>8139</v>
      </c>
      <c r="M2754" t="s">
        <v>8140</v>
      </c>
      <c r="N2754">
        <v>1.091111111</v>
      </c>
      <c r="O2754">
        <v>0</v>
      </c>
      <c r="P2754">
        <v>5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1.6595731878108755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1.6595731878108755</v>
      </c>
    </row>
    <row r="2755" spans="1:31" x14ac:dyDescent="0.25">
      <c r="A2755">
        <v>2233665</v>
      </c>
      <c r="B2755">
        <v>1</v>
      </c>
      <c r="C2755" t="s">
        <v>80</v>
      </c>
      <c r="D2755" t="s">
        <v>104</v>
      </c>
      <c r="E2755" t="s">
        <v>141</v>
      </c>
      <c r="F2755" t="s">
        <v>8141</v>
      </c>
      <c r="G2755" t="s">
        <v>187</v>
      </c>
      <c r="H2755" t="s">
        <v>135</v>
      </c>
      <c r="I2755" t="s">
        <v>136</v>
      </c>
      <c r="J2755" t="s">
        <v>137</v>
      </c>
      <c r="K2755" t="s">
        <v>138</v>
      </c>
      <c r="L2755" t="s">
        <v>8142</v>
      </c>
      <c r="M2755" t="s">
        <v>8143</v>
      </c>
      <c r="N2755">
        <v>0.58361111099999996</v>
      </c>
      <c r="O2755">
        <v>0</v>
      </c>
      <c r="P2755">
        <v>12</v>
      </c>
      <c r="Q2755">
        <v>0</v>
      </c>
      <c r="R2755">
        <v>9</v>
      </c>
      <c r="S2755">
        <v>0</v>
      </c>
      <c r="T2755">
        <v>4</v>
      </c>
      <c r="U2755">
        <v>0</v>
      </c>
      <c r="V2755">
        <v>0</v>
      </c>
      <c r="W2755">
        <v>0</v>
      </c>
      <c r="X2755">
        <v>4.9586482595846348</v>
      </c>
      <c r="Y2755">
        <v>0</v>
      </c>
      <c r="Z2755">
        <v>0.88811872796537006</v>
      </c>
      <c r="AA2755">
        <v>0</v>
      </c>
      <c r="AB2755">
        <v>0.99617796494832</v>
      </c>
      <c r="AC2755">
        <v>0</v>
      </c>
      <c r="AD2755">
        <v>0</v>
      </c>
      <c r="AE2755">
        <v>6.8429449524983248</v>
      </c>
    </row>
    <row r="2756" spans="1:31" x14ac:dyDescent="0.25">
      <c r="A2756">
        <v>2233456</v>
      </c>
      <c r="B2756">
        <v>1</v>
      </c>
      <c r="C2756" t="s">
        <v>80</v>
      </c>
      <c r="D2756" t="s">
        <v>99</v>
      </c>
      <c r="E2756" t="s">
        <v>132</v>
      </c>
      <c r="F2756" t="s">
        <v>8144</v>
      </c>
      <c r="G2756" t="s">
        <v>148</v>
      </c>
      <c r="H2756" t="s">
        <v>135</v>
      </c>
      <c r="I2756" t="s">
        <v>136</v>
      </c>
      <c r="J2756" t="s">
        <v>137</v>
      </c>
      <c r="K2756" t="s">
        <v>138</v>
      </c>
      <c r="L2756" t="s">
        <v>8145</v>
      </c>
      <c r="M2756" t="s">
        <v>7870</v>
      </c>
      <c r="N2756">
        <v>2.4255555549999999</v>
      </c>
      <c r="O2756">
        <v>0</v>
      </c>
      <c r="P2756">
        <v>1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1.0750367412000534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1.0750367412000534</v>
      </c>
    </row>
    <row r="2757" spans="1:31" x14ac:dyDescent="0.25">
      <c r="A2757">
        <v>2233356</v>
      </c>
      <c r="B2757">
        <v>1</v>
      </c>
      <c r="C2757" t="s">
        <v>81</v>
      </c>
      <c r="D2757" t="s">
        <v>127</v>
      </c>
      <c r="E2757" t="s">
        <v>273</v>
      </c>
      <c r="F2757" t="s">
        <v>8146</v>
      </c>
      <c r="G2757" t="s">
        <v>174</v>
      </c>
      <c r="H2757" t="s">
        <v>163</v>
      </c>
      <c r="I2757" t="s">
        <v>136</v>
      </c>
      <c r="J2757" t="s">
        <v>137</v>
      </c>
      <c r="K2757" t="s">
        <v>138</v>
      </c>
      <c r="L2757" t="s">
        <v>8147</v>
      </c>
      <c r="M2757" t="s">
        <v>8148</v>
      </c>
      <c r="N2757">
        <v>1.6088888880000001</v>
      </c>
      <c r="O2757">
        <v>0</v>
      </c>
      <c r="P2757">
        <v>16</v>
      </c>
      <c r="Q2757">
        <v>0</v>
      </c>
      <c r="R2757">
        <v>3</v>
      </c>
      <c r="S2757">
        <v>6</v>
      </c>
      <c r="T2757">
        <v>10</v>
      </c>
      <c r="U2757">
        <v>0</v>
      </c>
      <c r="V2757">
        <v>0</v>
      </c>
      <c r="W2757">
        <v>0</v>
      </c>
      <c r="X2757">
        <v>6.2891217174625487</v>
      </c>
      <c r="Y2757">
        <v>0</v>
      </c>
      <c r="Z2757">
        <v>0.45981788034902232</v>
      </c>
      <c r="AA2757">
        <v>78.463976609329436</v>
      </c>
      <c r="AB2757">
        <v>10.061221461790282</v>
      </c>
      <c r="AC2757">
        <v>0</v>
      </c>
      <c r="AD2757">
        <v>0</v>
      </c>
      <c r="AE2757">
        <v>95.274137668931289</v>
      </c>
    </row>
    <row r="2758" spans="1:31" x14ac:dyDescent="0.25">
      <c r="A2758">
        <v>2233522</v>
      </c>
      <c r="B2758">
        <v>1</v>
      </c>
      <c r="C2758" t="s">
        <v>81</v>
      </c>
      <c r="D2758" t="s">
        <v>122</v>
      </c>
      <c r="E2758" t="s">
        <v>273</v>
      </c>
      <c r="F2758" t="s">
        <v>8149</v>
      </c>
      <c r="G2758" t="s">
        <v>174</v>
      </c>
      <c r="H2758" t="s">
        <v>163</v>
      </c>
      <c r="I2758" t="s">
        <v>136</v>
      </c>
      <c r="J2758" t="s">
        <v>137</v>
      </c>
      <c r="K2758" t="s">
        <v>138</v>
      </c>
      <c r="L2758" t="s">
        <v>8150</v>
      </c>
      <c r="M2758" t="s">
        <v>8013</v>
      </c>
      <c r="N2758">
        <v>0.117777777</v>
      </c>
      <c r="O2758">
        <v>6</v>
      </c>
      <c r="P2758">
        <v>3995</v>
      </c>
      <c r="Q2758">
        <v>57</v>
      </c>
      <c r="R2758">
        <v>67</v>
      </c>
      <c r="S2758">
        <v>49</v>
      </c>
      <c r="T2758">
        <v>385</v>
      </c>
      <c r="U2758">
        <v>6</v>
      </c>
      <c r="V2758">
        <v>1</v>
      </c>
      <c r="W2758">
        <v>0.25929679184817778</v>
      </c>
      <c r="X2758">
        <v>68.138748594242287</v>
      </c>
      <c r="Y2758">
        <v>21.336988283279659</v>
      </c>
      <c r="Z2758">
        <v>1.4627720817807732</v>
      </c>
      <c r="AA2758">
        <v>65.127146532895679</v>
      </c>
      <c r="AB2758">
        <v>15.800015938417873</v>
      </c>
      <c r="AC2758">
        <v>7.8327266893567984</v>
      </c>
      <c r="AD2758">
        <v>4.8270960756238672</v>
      </c>
      <c r="AE2758">
        <v>184.78479098744512</v>
      </c>
    </row>
    <row r="2759" spans="1:31" x14ac:dyDescent="0.25">
      <c r="A2759">
        <v>2233648</v>
      </c>
      <c r="B2759">
        <v>1</v>
      </c>
      <c r="C2759" t="s">
        <v>81</v>
      </c>
      <c r="D2759" t="s">
        <v>116</v>
      </c>
      <c r="E2759" t="s">
        <v>194</v>
      </c>
      <c r="F2759" t="s">
        <v>2403</v>
      </c>
      <c r="G2759" t="s">
        <v>179</v>
      </c>
      <c r="H2759" t="s">
        <v>135</v>
      </c>
      <c r="I2759" t="s">
        <v>136</v>
      </c>
      <c r="J2759" t="s">
        <v>137</v>
      </c>
      <c r="K2759" t="s">
        <v>138</v>
      </c>
      <c r="L2759" t="s">
        <v>8151</v>
      </c>
      <c r="M2759" t="s">
        <v>8152</v>
      </c>
      <c r="N2759">
        <v>3.3677777770000001</v>
      </c>
      <c r="O2759">
        <v>0</v>
      </c>
      <c r="P2759">
        <v>83</v>
      </c>
      <c r="Q2759">
        <v>0</v>
      </c>
      <c r="R2759">
        <v>0</v>
      </c>
      <c r="S2759">
        <v>0</v>
      </c>
      <c r="T2759">
        <v>2</v>
      </c>
      <c r="U2759">
        <v>0</v>
      </c>
      <c r="V2759">
        <v>0</v>
      </c>
      <c r="W2759">
        <v>0</v>
      </c>
      <c r="X2759">
        <v>61.302446391701089</v>
      </c>
      <c r="Y2759">
        <v>0</v>
      </c>
      <c r="Z2759">
        <v>0</v>
      </c>
      <c r="AA2759">
        <v>0</v>
      </c>
      <c r="AB2759">
        <v>1.228406900555769</v>
      </c>
      <c r="AC2759">
        <v>0</v>
      </c>
      <c r="AD2759">
        <v>0</v>
      </c>
      <c r="AE2759">
        <v>62.530853292256857</v>
      </c>
    </row>
    <row r="2760" spans="1:31" x14ac:dyDescent="0.25">
      <c r="A2760">
        <v>2233499</v>
      </c>
      <c r="B2760">
        <v>1</v>
      </c>
      <c r="C2760" t="s">
        <v>81</v>
      </c>
      <c r="D2760" t="s">
        <v>116</v>
      </c>
      <c r="E2760" t="s">
        <v>194</v>
      </c>
      <c r="F2760" t="s">
        <v>2403</v>
      </c>
      <c r="G2760" t="s">
        <v>179</v>
      </c>
      <c r="H2760" t="s">
        <v>135</v>
      </c>
      <c r="I2760" t="s">
        <v>136</v>
      </c>
      <c r="J2760" t="s">
        <v>137</v>
      </c>
      <c r="K2760" t="s">
        <v>138</v>
      </c>
      <c r="L2760" t="s">
        <v>8153</v>
      </c>
      <c r="M2760" t="s">
        <v>8154</v>
      </c>
      <c r="N2760">
        <v>0.47944444400000003</v>
      </c>
      <c r="O2760">
        <v>0</v>
      </c>
      <c r="P2760">
        <v>83</v>
      </c>
      <c r="Q2760">
        <v>0</v>
      </c>
      <c r="R2760">
        <v>0</v>
      </c>
      <c r="S2760">
        <v>0</v>
      </c>
      <c r="T2760">
        <v>2</v>
      </c>
      <c r="U2760">
        <v>0</v>
      </c>
      <c r="V2760">
        <v>0</v>
      </c>
      <c r="W2760">
        <v>0</v>
      </c>
      <c r="X2760">
        <v>7.5757268808628746</v>
      </c>
      <c r="Y2760">
        <v>0</v>
      </c>
      <c r="Z2760">
        <v>0</v>
      </c>
      <c r="AA2760">
        <v>0</v>
      </c>
      <c r="AB2760">
        <v>0.2005326437365689</v>
      </c>
      <c r="AC2760">
        <v>0</v>
      </c>
      <c r="AD2760">
        <v>0</v>
      </c>
      <c r="AE2760">
        <v>7.7762595245994435</v>
      </c>
    </row>
    <row r="2761" spans="1:31" x14ac:dyDescent="0.25">
      <c r="A2761">
        <v>2233622</v>
      </c>
      <c r="B2761">
        <v>1</v>
      </c>
      <c r="C2761" t="s">
        <v>80</v>
      </c>
      <c r="D2761" t="s">
        <v>96</v>
      </c>
      <c r="E2761" t="s">
        <v>194</v>
      </c>
      <c r="F2761" t="s">
        <v>8155</v>
      </c>
      <c r="G2761" t="s">
        <v>179</v>
      </c>
      <c r="H2761" t="s">
        <v>135</v>
      </c>
      <c r="I2761" t="s">
        <v>136</v>
      </c>
      <c r="J2761" t="s">
        <v>137</v>
      </c>
      <c r="K2761" t="s">
        <v>138</v>
      </c>
      <c r="L2761" t="s">
        <v>8156</v>
      </c>
      <c r="M2761" t="s">
        <v>8157</v>
      </c>
      <c r="N2761">
        <v>3.0469444440000002</v>
      </c>
      <c r="O2761">
        <v>0</v>
      </c>
      <c r="P2761">
        <v>73</v>
      </c>
      <c r="Q2761">
        <v>0</v>
      </c>
      <c r="R2761">
        <v>0</v>
      </c>
      <c r="S2761">
        <v>0</v>
      </c>
      <c r="T2761">
        <v>4</v>
      </c>
      <c r="U2761">
        <v>0</v>
      </c>
      <c r="V2761">
        <v>0</v>
      </c>
      <c r="W2761">
        <v>0</v>
      </c>
      <c r="X2761">
        <v>105.56791734072635</v>
      </c>
      <c r="Y2761">
        <v>0</v>
      </c>
      <c r="Z2761">
        <v>0</v>
      </c>
      <c r="AA2761">
        <v>0</v>
      </c>
      <c r="AB2761">
        <v>11.522728254185022</v>
      </c>
      <c r="AC2761">
        <v>0</v>
      </c>
      <c r="AD2761">
        <v>0</v>
      </c>
      <c r="AE2761">
        <v>117.09064559491138</v>
      </c>
    </row>
    <row r="2762" spans="1:31" x14ac:dyDescent="0.25">
      <c r="A2762">
        <v>2233436</v>
      </c>
      <c r="B2762">
        <v>1</v>
      </c>
      <c r="C2762" t="s">
        <v>80</v>
      </c>
      <c r="D2762" t="s">
        <v>96</v>
      </c>
      <c r="E2762" t="s">
        <v>132</v>
      </c>
      <c r="F2762" t="s">
        <v>8158</v>
      </c>
      <c r="G2762" t="s">
        <v>148</v>
      </c>
      <c r="H2762" t="s">
        <v>135</v>
      </c>
      <c r="I2762" t="s">
        <v>136</v>
      </c>
      <c r="J2762" t="s">
        <v>137</v>
      </c>
      <c r="K2762" t="s">
        <v>138</v>
      </c>
      <c r="L2762" t="s">
        <v>8159</v>
      </c>
      <c r="M2762" t="s">
        <v>8160</v>
      </c>
      <c r="N2762">
        <v>4.284166666</v>
      </c>
      <c r="O2762">
        <v>0</v>
      </c>
      <c r="P2762">
        <v>5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6.5794057184276031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6.5794057184276031</v>
      </c>
    </row>
    <row r="2763" spans="1:31" x14ac:dyDescent="0.25">
      <c r="A2763">
        <v>2233293</v>
      </c>
      <c r="B2763">
        <v>1</v>
      </c>
      <c r="C2763" t="s">
        <v>81</v>
      </c>
      <c r="D2763" t="s">
        <v>122</v>
      </c>
      <c r="E2763" t="s">
        <v>141</v>
      </c>
      <c r="F2763" t="s">
        <v>8161</v>
      </c>
      <c r="G2763" t="s">
        <v>196</v>
      </c>
      <c r="H2763" t="s">
        <v>135</v>
      </c>
      <c r="I2763" t="s">
        <v>136</v>
      </c>
      <c r="J2763" t="s">
        <v>137</v>
      </c>
      <c r="K2763" t="s">
        <v>144</v>
      </c>
      <c r="L2763" t="s">
        <v>8162</v>
      </c>
      <c r="M2763" t="s">
        <v>8163</v>
      </c>
      <c r="N2763">
        <v>3.0183333330000002</v>
      </c>
      <c r="O2763">
        <v>0</v>
      </c>
      <c r="P2763">
        <v>108</v>
      </c>
      <c r="Q2763">
        <v>0</v>
      </c>
      <c r="R2763">
        <v>0</v>
      </c>
      <c r="S2763">
        <v>0</v>
      </c>
      <c r="T2763">
        <v>3</v>
      </c>
      <c r="U2763">
        <v>0</v>
      </c>
      <c r="V2763">
        <v>1</v>
      </c>
      <c r="W2763">
        <v>0</v>
      </c>
      <c r="X2763">
        <v>20.301666549548468</v>
      </c>
      <c r="Y2763">
        <v>0</v>
      </c>
      <c r="Z2763">
        <v>0</v>
      </c>
      <c r="AA2763">
        <v>0</v>
      </c>
      <c r="AB2763">
        <v>0.37708274250261997</v>
      </c>
      <c r="AC2763">
        <v>0</v>
      </c>
      <c r="AD2763">
        <v>0.73829820682572889</v>
      </c>
      <c r="AE2763">
        <v>21.417047498876816</v>
      </c>
    </row>
    <row r="2764" spans="1:31" x14ac:dyDescent="0.25">
      <c r="A2764">
        <v>2233330</v>
      </c>
      <c r="B2764">
        <v>1</v>
      </c>
      <c r="C2764" t="s">
        <v>80</v>
      </c>
      <c r="D2764" t="s">
        <v>83</v>
      </c>
      <c r="E2764" t="s">
        <v>182</v>
      </c>
      <c r="F2764" t="s">
        <v>8164</v>
      </c>
      <c r="G2764" t="s">
        <v>196</v>
      </c>
      <c r="H2764" t="s">
        <v>163</v>
      </c>
      <c r="I2764" t="s">
        <v>136</v>
      </c>
      <c r="J2764" t="s">
        <v>137</v>
      </c>
      <c r="K2764" t="s">
        <v>144</v>
      </c>
      <c r="L2764" t="s">
        <v>8165</v>
      </c>
      <c r="M2764" t="s">
        <v>8166</v>
      </c>
      <c r="N2764">
        <v>6.0227777769999999</v>
      </c>
      <c r="O2764">
        <v>0</v>
      </c>
      <c r="P2764">
        <v>0</v>
      </c>
      <c r="Q2764">
        <v>0</v>
      </c>
      <c r="R2764">
        <v>0</v>
      </c>
      <c r="S2764">
        <v>13</v>
      </c>
      <c r="T2764">
        <v>21</v>
      </c>
      <c r="U2764">
        <v>5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1198.7130760314742</v>
      </c>
      <c r="AB2764">
        <v>516.17032795650073</v>
      </c>
      <c r="AC2764">
        <v>7848.9080800264974</v>
      </c>
      <c r="AD2764">
        <v>0</v>
      </c>
      <c r="AE2764">
        <v>9563.7914840144731</v>
      </c>
    </row>
    <row r="2765" spans="1:31" x14ac:dyDescent="0.25">
      <c r="A2765">
        <v>2233542</v>
      </c>
      <c r="B2765">
        <v>1</v>
      </c>
      <c r="C2765" t="s">
        <v>81</v>
      </c>
      <c r="D2765" t="s">
        <v>123</v>
      </c>
      <c r="E2765" t="s">
        <v>132</v>
      </c>
      <c r="F2765" t="s">
        <v>8167</v>
      </c>
      <c r="G2765" t="s">
        <v>148</v>
      </c>
      <c r="H2765" t="s">
        <v>135</v>
      </c>
      <c r="I2765" t="s">
        <v>136</v>
      </c>
      <c r="J2765" t="s">
        <v>137</v>
      </c>
      <c r="K2765" t="s">
        <v>138</v>
      </c>
      <c r="L2765" t="s">
        <v>8168</v>
      </c>
      <c r="M2765" t="s">
        <v>8169</v>
      </c>
      <c r="N2765">
        <v>2.918055555</v>
      </c>
      <c r="O2765">
        <v>0</v>
      </c>
      <c r="P2765">
        <v>1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0.19610946518650668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0.19610946518650668</v>
      </c>
    </row>
    <row r="2766" spans="1:31" x14ac:dyDescent="0.25">
      <c r="A2766">
        <v>2233628</v>
      </c>
      <c r="B2766">
        <v>1</v>
      </c>
      <c r="C2766" t="s">
        <v>81</v>
      </c>
      <c r="D2766" t="s">
        <v>124</v>
      </c>
      <c r="E2766" t="s">
        <v>194</v>
      </c>
      <c r="F2766" t="s">
        <v>848</v>
      </c>
      <c r="G2766" t="s">
        <v>179</v>
      </c>
      <c r="H2766" t="s">
        <v>135</v>
      </c>
      <c r="I2766" t="s">
        <v>136</v>
      </c>
      <c r="J2766" t="s">
        <v>137</v>
      </c>
      <c r="K2766" t="s">
        <v>138</v>
      </c>
      <c r="L2766" t="s">
        <v>8170</v>
      </c>
      <c r="M2766" t="s">
        <v>8171</v>
      </c>
      <c r="N2766">
        <v>0.98694444400000003</v>
      </c>
      <c r="O2766">
        <v>0</v>
      </c>
      <c r="P2766">
        <v>180</v>
      </c>
      <c r="Q2766">
        <v>0</v>
      </c>
      <c r="R2766">
        <v>1</v>
      </c>
      <c r="S2766">
        <v>0</v>
      </c>
      <c r="T2766">
        <v>9</v>
      </c>
      <c r="U2766">
        <v>0</v>
      </c>
      <c r="V2766">
        <v>0</v>
      </c>
      <c r="W2766">
        <v>0</v>
      </c>
      <c r="X2766">
        <v>38.485716453351671</v>
      </c>
      <c r="Y2766">
        <v>0</v>
      </c>
      <c r="Z2766">
        <v>1.968017769231111E-3</v>
      </c>
      <c r="AA2766">
        <v>0</v>
      </c>
      <c r="AB2766">
        <v>1.7822141644348302</v>
      </c>
      <c r="AC2766">
        <v>0</v>
      </c>
      <c r="AD2766">
        <v>0</v>
      </c>
      <c r="AE2766">
        <v>40.269898635555734</v>
      </c>
    </row>
    <row r="2767" spans="1:31" x14ac:dyDescent="0.25">
      <c r="A2767">
        <v>2233442</v>
      </c>
      <c r="B2767">
        <v>1</v>
      </c>
      <c r="C2767" t="s">
        <v>80</v>
      </c>
      <c r="D2767" t="s">
        <v>93</v>
      </c>
      <c r="E2767" t="s">
        <v>273</v>
      </c>
      <c r="F2767" t="s">
        <v>8172</v>
      </c>
      <c r="G2767" t="s">
        <v>174</v>
      </c>
      <c r="H2767" t="s">
        <v>163</v>
      </c>
      <c r="I2767" t="s">
        <v>136</v>
      </c>
      <c r="J2767" t="s">
        <v>137</v>
      </c>
      <c r="K2767" t="s">
        <v>138</v>
      </c>
      <c r="L2767" t="s">
        <v>8173</v>
      </c>
      <c r="M2767" t="s">
        <v>8174</v>
      </c>
      <c r="N2767">
        <v>0.43277777699999997</v>
      </c>
      <c r="O2767">
        <v>0</v>
      </c>
      <c r="P2767">
        <v>191</v>
      </c>
      <c r="Q2767">
        <v>37</v>
      </c>
      <c r="R2767">
        <v>271</v>
      </c>
      <c r="S2767">
        <v>3</v>
      </c>
      <c r="T2767">
        <v>112</v>
      </c>
      <c r="U2767">
        <v>0</v>
      </c>
      <c r="V2767">
        <v>0</v>
      </c>
      <c r="W2767">
        <v>0</v>
      </c>
      <c r="X2767">
        <v>25.186497421291627</v>
      </c>
      <c r="Y2767">
        <v>25.664421822231478</v>
      </c>
      <c r="Z2767">
        <v>99.644484422122531</v>
      </c>
      <c r="AA2767">
        <v>4.9402413019615672</v>
      </c>
      <c r="AB2767">
        <v>25.734931507105333</v>
      </c>
      <c r="AC2767">
        <v>0</v>
      </c>
      <c r="AD2767">
        <v>0</v>
      </c>
      <c r="AE2767">
        <v>181.17057647471256</v>
      </c>
    </row>
    <row r="2768" spans="1:31" x14ac:dyDescent="0.25">
      <c r="A2768">
        <v>2233302</v>
      </c>
      <c r="B2768">
        <v>1</v>
      </c>
      <c r="C2768" t="s">
        <v>80</v>
      </c>
      <c r="D2768" t="s">
        <v>87</v>
      </c>
      <c r="E2768" t="s">
        <v>141</v>
      </c>
      <c r="F2768" t="s">
        <v>7671</v>
      </c>
      <c r="G2768" t="s">
        <v>1257</v>
      </c>
      <c r="H2768" t="s">
        <v>135</v>
      </c>
      <c r="I2768" t="s">
        <v>136</v>
      </c>
      <c r="J2768" t="s">
        <v>137</v>
      </c>
      <c r="K2768" t="s">
        <v>138</v>
      </c>
      <c r="L2768" t="s">
        <v>8175</v>
      </c>
      <c r="M2768" t="s">
        <v>8176</v>
      </c>
      <c r="N2768">
        <v>6.1311111110000001</v>
      </c>
      <c r="O2768">
        <v>0</v>
      </c>
      <c r="P2768">
        <v>648</v>
      </c>
      <c r="Q2768">
        <v>0</v>
      </c>
      <c r="R2768">
        <v>0</v>
      </c>
      <c r="S2768">
        <v>0</v>
      </c>
      <c r="T2768">
        <v>136</v>
      </c>
      <c r="U2768">
        <v>0</v>
      </c>
      <c r="V2768">
        <v>0</v>
      </c>
      <c r="W2768">
        <v>0</v>
      </c>
      <c r="X2768">
        <v>1064.4038796227476</v>
      </c>
      <c r="Y2768">
        <v>0</v>
      </c>
      <c r="Z2768">
        <v>0</v>
      </c>
      <c r="AA2768">
        <v>0</v>
      </c>
      <c r="AB2768">
        <v>500.31592826340773</v>
      </c>
      <c r="AC2768">
        <v>0</v>
      </c>
      <c r="AD2768">
        <v>0</v>
      </c>
      <c r="AE2768">
        <v>1564.7198078861552</v>
      </c>
    </row>
    <row r="2769" spans="1:31" x14ac:dyDescent="0.25">
      <c r="A2769">
        <v>2233365</v>
      </c>
      <c r="B2769">
        <v>1</v>
      </c>
      <c r="C2769" t="s">
        <v>80</v>
      </c>
      <c r="D2769" t="s">
        <v>96</v>
      </c>
      <c r="E2769" t="s">
        <v>132</v>
      </c>
      <c r="F2769" t="s">
        <v>8177</v>
      </c>
      <c r="G2769" t="s">
        <v>170</v>
      </c>
      <c r="H2769" t="s">
        <v>135</v>
      </c>
      <c r="I2769" t="s">
        <v>136</v>
      </c>
      <c r="J2769" t="s">
        <v>137</v>
      </c>
      <c r="K2769" t="s">
        <v>138</v>
      </c>
      <c r="L2769" t="s">
        <v>8178</v>
      </c>
      <c r="M2769" t="s">
        <v>8179</v>
      </c>
      <c r="N2769">
        <v>1.504444444</v>
      </c>
      <c r="O2769">
        <v>0</v>
      </c>
      <c r="P2769">
        <v>1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1.8914875811753054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1.8914875811753054</v>
      </c>
    </row>
    <row r="2770" spans="1:31" x14ac:dyDescent="0.25">
      <c r="A2770">
        <v>2233505</v>
      </c>
      <c r="B2770">
        <v>1</v>
      </c>
      <c r="C2770" t="s">
        <v>81</v>
      </c>
      <c r="D2770" t="s">
        <v>113</v>
      </c>
      <c r="E2770" t="s">
        <v>194</v>
      </c>
      <c r="F2770" t="s">
        <v>8180</v>
      </c>
      <c r="G2770" t="s">
        <v>371</v>
      </c>
      <c r="H2770" t="s">
        <v>135</v>
      </c>
      <c r="I2770" t="s">
        <v>136</v>
      </c>
      <c r="J2770" t="s">
        <v>137</v>
      </c>
      <c r="K2770" t="s">
        <v>138</v>
      </c>
      <c r="L2770" t="s">
        <v>8181</v>
      </c>
      <c r="M2770" t="s">
        <v>8182</v>
      </c>
      <c r="N2770">
        <v>1.476388888</v>
      </c>
      <c r="O2770">
        <v>0</v>
      </c>
      <c r="P2770">
        <v>24</v>
      </c>
      <c r="Q2770">
        <v>0</v>
      </c>
      <c r="R2770">
        <v>2</v>
      </c>
      <c r="S2770">
        <v>0</v>
      </c>
      <c r="T2770">
        <v>1</v>
      </c>
      <c r="U2770">
        <v>0</v>
      </c>
      <c r="V2770">
        <v>0</v>
      </c>
      <c r="W2770">
        <v>0</v>
      </c>
      <c r="X2770">
        <v>5.9676792596266388</v>
      </c>
      <c r="Y2770">
        <v>0</v>
      </c>
      <c r="Z2770">
        <v>4.069740394871185</v>
      </c>
      <c r="AA2770">
        <v>0</v>
      </c>
      <c r="AB2770">
        <v>4.1193845607553334E-2</v>
      </c>
      <c r="AC2770">
        <v>0</v>
      </c>
      <c r="AD2770">
        <v>0</v>
      </c>
      <c r="AE2770">
        <v>10.078613500105378</v>
      </c>
    </row>
    <row r="2771" spans="1:31" x14ac:dyDescent="0.25">
      <c r="A2771">
        <v>2233657</v>
      </c>
      <c r="B2771">
        <v>1</v>
      </c>
      <c r="C2771" t="s">
        <v>80</v>
      </c>
      <c r="D2771" t="s">
        <v>82</v>
      </c>
      <c r="E2771" t="s">
        <v>194</v>
      </c>
      <c r="F2771" t="s">
        <v>3656</v>
      </c>
      <c r="G2771" t="s">
        <v>179</v>
      </c>
      <c r="H2771" t="s">
        <v>135</v>
      </c>
      <c r="I2771" t="s">
        <v>136</v>
      </c>
      <c r="J2771" t="s">
        <v>137</v>
      </c>
      <c r="K2771" t="s">
        <v>138</v>
      </c>
      <c r="L2771" t="s">
        <v>8183</v>
      </c>
      <c r="M2771" t="s">
        <v>8184</v>
      </c>
      <c r="N2771">
        <v>1.7752777769999999</v>
      </c>
      <c r="O2771">
        <v>0</v>
      </c>
      <c r="P2771">
        <v>43</v>
      </c>
      <c r="Q2771">
        <v>0</v>
      </c>
      <c r="R2771">
        <v>0</v>
      </c>
      <c r="S2771">
        <v>0</v>
      </c>
      <c r="T2771">
        <v>4</v>
      </c>
      <c r="U2771">
        <v>0</v>
      </c>
      <c r="V2771">
        <v>0</v>
      </c>
      <c r="W2771">
        <v>0</v>
      </c>
      <c r="X2771">
        <v>44.116675454645126</v>
      </c>
      <c r="Y2771">
        <v>0</v>
      </c>
      <c r="Z2771">
        <v>0</v>
      </c>
      <c r="AA2771">
        <v>0</v>
      </c>
      <c r="AB2771">
        <v>0.34421885565511112</v>
      </c>
      <c r="AC2771">
        <v>0</v>
      </c>
      <c r="AD2771">
        <v>0</v>
      </c>
      <c r="AE2771">
        <v>44.46089431030024</v>
      </c>
    </row>
    <row r="2772" spans="1:31" x14ac:dyDescent="0.25">
      <c r="A2772">
        <v>2233551</v>
      </c>
      <c r="B2772">
        <v>1</v>
      </c>
      <c r="C2772" t="s">
        <v>81</v>
      </c>
      <c r="D2772" t="s">
        <v>116</v>
      </c>
      <c r="E2772" t="s">
        <v>194</v>
      </c>
      <c r="F2772" t="s">
        <v>8185</v>
      </c>
      <c r="G2772" t="s">
        <v>390</v>
      </c>
      <c r="H2772" t="s">
        <v>135</v>
      </c>
      <c r="I2772" t="s">
        <v>136</v>
      </c>
      <c r="J2772" t="s">
        <v>137</v>
      </c>
      <c r="K2772" t="s">
        <v>138</v>
      </c>
      <c r="L2772" t="s">
        <v>8186</v>
      </c>
      <c r="M2772" t="s">
        <v>8187</v>
      </c>
      <c r="N2772">
        <v>1.6430555549999999</v>
      </c>
      <c r="O2772">
        <v>0</v>
      </c>
      <c r="P2772">
        <v>77</v>
      </c>
      <c r="Q2772">
        <v>0</v>
      </c>
      <c r="R2772">
        <v>0</v>
      </c>
      <c r="S2772">
        <v>0</v>
      </c>
      <c r="T2772">
        <v>3</v>
      </c>
      <c r="U2772">
        <v>0</v>
      </c>
      <c r="V2772">
        <v>0</v>
      </c>
      <c r="W2772">
        <v>0</v>
      </c>
      <c r="X2772">
        <v>27.621448551522256</v>
      </c>
      <c r="Y2772">
        <v>0</v>
      </c>
      <c r="Z2772">
        <v>0</v>
      </c>
      <c r="AA2772">
        <v>0</v>
      </c>
      <c r="AB2772">
        <v>0.13522821495773332</v>
      </c>
      <c r="AC2772">
        <v>0</v>
      </c>
      <c r="AD2772">
        <v>0</v>
      </c>
      <c r="AE2772">
        <v>27.756676766479991</v>
      </c>
    </row>
    <row r="2773" spans="1:31" x14ac:dyDescent="0.25">
      <c r="A2773">
        <v>2233594</v>
      </c>
      <c r="B2773">
        <v>1</v>
      </c>
      <c r="C2773" t="s">
        <v>81</v>
      </c>
      <c r="D2773" t="s">
        <v>120</v>
      </c>
      <c r="E2773" t="s">
        <v>132</v>
      </c>
      <c r="F2773" t="s">
        <v>8188</v>
      </c>
      <c r="G2773" t="s">
        <v>191</v>
      </c>
      <c r="H2773" t="s">
        <v>135</v>
      </c>
      <c r="I2773" t="s">
        <v>136</v>
      </c>
      <c r="J2773" t="s">
        <v>137</v>
      </c>
      <c r="K2773" t="s">
        <v>138</v>
      </c>
      <c r="L2773" t="s">
        <v>8189</v>
      </c>
      <c r="M2773" t="s">
        <v>8190</v>
      </c>
      <c r="N2773">
        <v>1.458611111</v>
      </c>
      <c r="O2773">
        <v>0</v>
      </c>
      <c r="P2773">
        <v>9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3.4616851671255002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3.4616851671255002</v>
      </c>
    </row>
    <row r="2774" spans="1:31" x14ac:dyDescent="0.25">
      <c r="A2774">
        <v>2233425</v>
      </c>
      <c r="B2774">
        <v>1</v>
      </c>
      <c r="C2774" t="s">
        <v>80</v>
      </c>
      <c r="D2774" t="s">
        <v>108</v>
      </c>
      <c r="E2774" t="s">
        <v>194</v>
      </c>
      <c r="F2774" t="s">
        <v>8191</v>
      </c>
      <c r="G2774" t="s">
        <v>179</v>
      </c>
      <c r="H2774" t="s">
        <v>135</v>
      </c>
      <c r="I2774" t="s">
        <v>136</v>
      </c>
      <c r="J2774" t="s">
        <v>137</v>
      </c>
      <c r="K2774" t="s">
        <v>138</v>
      </c>
      <c r="L2774" t="s">
        <v>8192</v>
      </c>
      <c r="M2774" t="s">
        <v>8193</v>
      </c>
      <c r="N2774">
        <v>2.2213888879999999</v>
      </c>
      <c r="O2774">
        <v>0</v>
      </c>
      <c r="P2774">
        <v>3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1.4041024526024224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1.4041024526024224</v>
      </c>
    </row>
    <row r="2775" spans="1:31" x14ac:dyDescent="0.25">
      <c r="A2775">
        <v>2233674</v>
      </c>
      <c r="B2775">
        <v>1</v>
      </c>
      <c r="C2775" t="s">
        <v>80</v>
      </c>
      <c r="D2775" t="s">
        <v>94</v>
      </c>
      <c r="E2775" t="s">
        <v>141</v>
      </c>
      <c r="F2775" t="s">
        <v>7813</v>
      </c>
      <c r="G2775" t="s">
        <v>187</v>
      </c>
      <c r="H2775" t="s">
        <v>135</v>
      </c>
      <c r="I2775" t="s">
        <v>136</v>
      </c>
      <c r="J2775" t="s">
        <v>137</v>
      </c>
      <c r="K2775" t="s">
        <v>138</v>
      </c>
      <c r="L2775" t="s">
        <v>8194</v>
      </c>
      <c r="M2775" t="s">
        <v>8195</v>
      </c>
      <c r="N2775">
        <v>1.5533333330000001</v>
      </c>
      <c r="O2775">
        <v>0</v>
      </c>
      <c r="P2775">
        <v>0</v>
      </c>
      <c r="Q2775">
        <v>0</v>
      </c>
      <c r="R2775">
        <v>5</v>
      </c>
      <c r="S2775">
        <v>0</v>
      </c>
      <c r="T2775">
        <v>1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1.9465220396917635</v>
      </c>
      <c r="AA2775">
        <v>0</v>
      </c>
      <c r="AB2775">
        <v>1.3750306416958749</v>
      </c>
      <c r="AC2775">
        <v>0</v>
      </c>
      <c r="AD2775">
        <v>0</v>
      </c>
      <c r="AE2775">
        <v>3.3215526813876384</v>
      </c>
    </row>
    <row r="2776" spans="1:31" x14ac:dyDescent="0.25">
      <c r="A2776">
        <v>2233196</v>
      </c>
      <c r="B2776">
        <v>1</v>
      </c>
      <c r="C2776" t="s">
        <v>80</v>
      </c>
      <c r="D2776" t="s">
        <v>97</v>
      </c>
      <c r="E2776" t="s">
        <v>141</v>
      </c>
      <c r="F2776" t="s">
        <v>8196</v>
      </c>
      <c r="G2776" t="s">
        <v>187</v>
      </c>
      <c r="H2776" t="s">
        <v>135</v>
      </c>
      <c r="I2776" t="s">
        <v>136</v>
      </c>
      <c r="J2776" t="s">
        <v>137</v>
      </c>
      <c r="K2776" t="s">
        <v>138</v>
      </c>
      <c r="L2776" t="s">
        <v>8197</v>
      </c>
      <c r="M2776" t="s">
        <v>8198</v>
      </c>
      <c r="N2776">
        <v>3.1522222219999998</v>
      </c>
      <c r="O2776">
        <v>0</v>
      </c>
      <c r="P2776">
        <v>192</v>
      </c>
      <c r="Q2776">
        <v>0</v>
      </c>
      <c r="R2776">
        <v>0</v>
      </c>
      <c r="S2776">
        <v>0</v>
      </c>
      <c r="T2776">
        <v>45</v>
      </c>
      <c r="U2776">
        <v>0</v>
      </c>
      <c r="V2776">
        <v>0</v>
      </c>
      <c r="W2776">
        <v>0</v>
      </c>
      <c r="X2776">
        <v>344.17220684196218</v>
      </c>
      <c r="Y2776">
        <v>0</v>
      </c>
      <c r="Z2776">
        <v>0</v>
      </c>
      <c r="AA2776">
        <v>0</v>
      </c>
      <c r="AB2776">
        <v>94.690588555097975</v>
      </c>
      <c r="AC2776">
        <v>0</v>
      </c>
      <c r="AD2776">
        <v>0</v>
      </c>
      <c r="AE2776">
        <v>438.86279539706015</v>
      </c>
    </row>
    <row r="2777" spans="1:31" x14ac:dyDescent="0.25">
      <c r="A2777">
        <v>2233588</v>
      </c>
      <c r="B2777">
        <v>1</v>
      </c>
      <c r="C2777" t="s">
        <v>81</v>
      </c>
      <c r="D2777" t="s">
        <v>127</v>
      </c>
      <c r="E2777" t="s">
        <v>182</v>
      </c>
      <c r="F2777" t="s">
        <v>1084</v>
      </c>
      <c r="G2777" t="s">
        <v>174</v>
      </c>
      <c r="H2777" t="s">
        <v>163</v>
      </c>
      <c r="I2777" t="s">
        <v>261</v>
      </c>
      <c r="J2777" t="s">
        <v>137</v>
      </c>
      <c r="K2777" t="s">
        <v>138</v>
      </c>
      <c r="L2777" t="s">
        <v>8199</v>
      </c>
      <c r="M2777" t="s">
        <v>8200</v>
      </c>
      <c r="N2777">
        <v>1.1111111E-2</v>
      </c>
      <c r="O2777">
        <v>0</v>
      </c>
      <c r="P2777">
        <v>440</v>
      </c>
      <c r="Q2777">
        <v>113</v>
      </c>
      <c r="R2777">
        <v>73</v>
      </c>
      <c r="S2777">
        <v>7</v>
      </c>
      <c r="T2777">
        <v>59</v>
      </c>
      <c r="U2777">
        <v>0</v>
      </c>
      <c r="V2777">
        <v>1</v>
      </c>
      <c r="W2777">
        <v>0</v>
      </c>
      <c r="X2777">
        <v>1.3363503119873779</v>
      </c>
      <c r="Y2777">
        <v>0.78849387025944473</v>
      </c>
      <c r="Z2777">
        <v>9.8274840680888875E-2</v>
      </c>
      <c r="AA2777">
        <v>0.44596112545775557</v>
      </c>
      <c r="AB2777">
        <v>0.12895320190635551</v>
      </c>
      <c r="AC2777">
        <v>0</v>
      </c>
      <c r="AD2777">
        <v>1.0148509903466668E-2</v>
      </c>
      <c r="AE2777">
        <v>2.808181860195289</v>
      </c>
    </row>
    <row r="2778" spans="1:31" x14ac:dyDescent="0.25">
      <c r="A2778">
        <v>2233488</v>
      </c>
      <c r="B2778">
        <v>1</v>
      </c>
      <c r="C2778" t="s">
        <v>81</v>
      </c>
      <c r="D2778" t="s">
        <v>128</v>
      </c>
      <c r="E2778" t="s">
        <v>132</v>
      </c>
      <c r="F2778" t="s">
        <v>8201</v>
      </c>
      <c r="G2778" t="s">
        <v>191</v>
      </c>
      <c r="H2778" t="s">
        <v>135</v>
      </c>
      <c r="I2778" t="s">
        <v>136</v>
      </c>
      <c r="J2778" t="s">
        <v>137</v>
      </c>
      <c r="K2778" t="s">
        <v>138</v>
      </c>
      <c r="L2778" t="s">
        <v>8202</v>
      </c>
      <c r="M2778" t="s">
        <v>8203</v>
      </c>
      <c r="N2778">
        <v>0.52722222200000002</v>
      </c>
      <c r="O2778">
        <v>0</v>
      </c>
      <c r="P2778">
        <v>13</v>
      </c>
      <c r="Q2778">
        <v>0</v>
      </c>
      <c r="R2778">
        <v>0</v>
      </c>
      <c r="S2778">
        <v>0</v>
      </c>
      <c r="T2778">
        <v>5</v>
      </c>
      <c r="U2778">
        <v>0</v>
      </c>
      <c r="V2778">
        <v>0</v>
      </c>
      <c r="W2778">
        <v>0</v>
      </c>
      <c r="X2778">
        <v>1.4761368703260802</v>
      </c>
      <c r="Y2778">
        <v>0</v>
      </c>
      <c r="Z2778">
        <v>0</v>
      </c>
      <c r="AA2778">
        <v>0</v>
      </c>
      <c r="AB2778">
        <v>0.49926244605681119</v>
      </c>
      <c r="AC2778">
        <v>0</v>
      </c>
      <c r="AD2778">
        <v>0</v>
      </c>
      <c r="AE2778">
        <v>1.9753993163828913</v>
      </c>
    </row>
    <row r="2779" spans="1:31" x14ac:dyDescent="0.25">
      <c r="A2779">
        <v>2233239</v>
      </c>
      <c r="B2779">
        <v>1</v>
      </c>
      <c r="C2779" t="s">
        <v>80</v>
      </c>
      <c r="D2779" t="s">
        <v>83</v>
      </c>
      <c r="E2779" t="s">
        <v>132</v>
      </c>
      <c r="F2779" t="s">
        <v>7583</v>
      </c>
      <c r="G2779" t="s">
        <v>191</v>
      </c>
      <c r="H2779" t="s">
        <v>135</v>
      </c>
      <c r="I2779" t="s">
        <v>136</v>
      </c>
      <c r="J2779" t="s">
        <v>137</v>
      </c>
      <c r="K2779" t="s">
        <v>138</v>
      </c>
      <c r="L2779" t="s">
        <v>8204</v>
      </c>
      <c r="M2779" t="s">
        <v>8205</v>
      </c>
      <c r="N2779">
        <v>4.1386111110000003</v>
      </c>
      <c r="O2779">
        <v>0</v>
      </c>
      <c r="P2779">
        <v>0</v>
      </c>
      <c r="Q2779">
        <v>0</v>
      </c>
      <c r="R2779">
        <v>0</v>
      </c>
      <c r="S2779">
        <v>0</v>
      </c>
      <c r="T2779">
        <v>2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9.8274023685424829</v>
      </c>
      <c r="AC2779">
        <v>0</v>
      </c>
      <c r="AD2779">
        <v>0</v>
      </c>
      <c r="AE2779">
        <v>9.8274023685424829</v>
      </c>
    </row>
    <row r="2780" spans="1:31" x14ac:dyDescent="0.25">
      <c r="A2780">
        <v>2233339</v>
      </c>
      <c r="B2780">
        <v>1</v>
      </c>
      <c r="C2780" t="s">
        <v>81</v>
      </c>
      <c r="D2780" t="s">
        <v>126</v>
      </c>
      <c r="E2780" t="s">
        <v>182</v>
      </c>
      <c r="F2780" t="s">
        <v>8206</v>
      </c>
      <c r="G2780" t="s">
        <v>1303</v>
      </c>
      <c r="H2780" t="s">
        <v>163</v>
      </c>
      <c r="I2780" t="s">
        <v>136</v>
      </c>
      <c r="J2780" t="s">
        <v>137</v>
      </c>
      <c r="K2780" t="s">
        <v>138</v>
      </c>
      <c r="L2780" t="s">
        <v>8207</v>
      </c>
      <c r="M2780" t="s">
        <v>8208</v>
      </c>
      <c r="N2780">
        <v>0.6925</v>
      </c>
      <c r="O2780">
        <v>0</v>
      </c>
      <c r="P2780">
        <v>49</v>
      </c>
      <c r="Q2780">
        <v>0</v>
      </c>
      <c r="R2780">
        <v>16</v>
      </c>
      <c r="S2780">
        <v>0</v>
      </c>
      <c r="T2780">
        <v>2</v>
      </c>
      <c r="U2780">
        <v>0</v>
      </c>
      <c r="V2780">
        <v>0</v>
      </c>
      <c r="W2780">
        <v>0</v>
      </c>
      <c r="X2780">
        <v>3.4124050801594161</v>
      </c>
      <c r="Y2780">
        <v>0</v>
      </c>
      <c r="Z2780">
        <v>1.7639530297777086</v>
      </c>
      <c r="AA2780">
        <v>0</v>
      </c>
      <c r="AB2780">
        <v>0.82386013657270507</v>
      </c>
      <c r="AC2780">
        <v>0</v>
      </c>
      <c r="AD2780">
        <v>0</v>
      </c>
      <c r="AE2780">
        <v>6.0002182465098297</v>
      </c>
    </row>
    <row r="2781" spans="1:31" x14ac:dyDescent="0.25">
      <c r="A2781">
        <v>2233276</v>
      </c>
      <c r="B2781">
        <v>1</v>
      </c>
      <c r="C2781" t="s">
        <v>81</v>
      </c>
      <c r="D2781" t="s">
        <v>128</v>
      </c>
      <c r="E2781" t="s">
        <v>405</v>
      </c>
      <c r="F2781" t="s">
        <v>8209</v>
      </c>
      <c r="G2781" t="s">
        <v>196</v>
      </c>
      <c r="H2781" t="s">
        <v>163</v>
      </c>
      <c r="I2781" t="s">
        <v>136</v>
      </c>
      <c r="J2781" t="s">
        <v>137</v>
      </c>
      <c r="K2781" t="s">
        <v>144</v>
      </c>
      <c r="L2781" t="s">
        <v>8210</v>
      </c>
      <c r="M2781" t="s">
        <v>8211</v>
      </c>
      <c r="N2781">
        <v>0.36102944399999998</v>
      </c>
      <c r="O2781">
        <v>59</v>
      </c>
      <c r="P2781">
        <v>18517</v>
      </c>
      <c r="Q2781">
        <v>586</v>
      </c>
      <c r="R2781">
        <v>533</v>
      </c>
      <c r="S2781">
        <v>130</v>
      </c>
      <c r="T2781">
        <v>1683</v>
      </c>
      <c r="U2781">
        <v>15</v>
      </c>
      <c r="V2781">
        <v>2</v>
      </c>
      <c r="W2781">
        <v>8.0136641410583334</v>
      </c>
      <c r="X2781">
        <v>1234.1742109440663</v>
      </c>
      <c r="Y2781">
        <v>158.3612052640643</v>
      </c>
      <c r="Z2781">
        <v>57.187072577480471</v>
      </c>
      <c r="AA2781">
        <v>536.49807477301033</v>
      </c>
      <c r="AB2781">
        <v>303.43235259413217</v>
      </c>
      <c r="AC2781">
        <v>112.59378198940877</v>
      </c>
      <c r="AD2781">
        <v>2.1215635314611112</v>
      </c>
      <c r="AE2781">
        <v>2412.3819258146818</v>
      </c>
    </row>
    <row r="2782" spans="1:31" x14ac:dyDescent="0.25">
      <c r="A2782">
        <v>2233322</v>
      </c>
      <c r="B2782">
        <v>1</v>
      </c>
      <c r="C2782" t="s">
        <v>80</v>
      </c>
      <c r="D2782" t="s">
        <v>104</v>
      </c>
      <c r="E2782" t="s">
        <v>182</v>
      </c>
      <c r="F2782" t="s">
        <v>8212</v>
      </c>
      <c r="G2782" t="s">
        <v>1303</v>
      </c>
      <c r="H2782" t="s">
        <v>163</v>
      </c>
      <c r="I2782" t="s">
        <v>136</v>
      </c>
      <c r="J2782" t="s">
        <v>137</v>
      </c>
      <c r="K2782" t="s">
        <v>138</v>
      </c>
      <c r="L2782" t="s">
        <v>8213</v>
      </c>
      <c r="M2782" t="s">
        <v>8214</v>
      </c>
      <c r="N2782">
        <v>1.0333333330000001</v>
      </c>
      <c r="O2782">
        <v>0</v>
      </c>
      <c r="P2782">
        <v>5</v>
      </c>
      <c r="Q2782">
        <v>0</v>
      </c>
      <c r="R2782">
        <v>19</v>
      </c>
      <c r="S2782">
        <v>0</v>
      </c>
      <c r="T2782">
        <v>2</v>
      </c>
      <c r="U2782">
        <v>0</v>
      </c>
      <c r="V2782">
        <v>0</v>
      </c>
      <c r="W2782">
        <v>0</v>
      </c>
      <c r="X2782">
        <v>1.20401420601875</v>
      </c>
      <c r="Y2782">
        <v>0</v>
      </c>
      <c r="Z2782">
        <v>4.0112003683324771</v>
      </c>
      <c r="AA2782">
        <v>0</v>
      </c>
      <c r="AB2782">
        <v>1.2352156125523581</v>
      </c>
      <c r="AC2782">
        <v>0</v>
      </c>
      <c r="AD2782">
        <v>0</v>
      </c>
      <c r="AE2782">
        <v>6.4504301869035858</v>
      </c>
    </row>
    <row r="2783" spans="1:31" x14ac:dyDescent="0.25">
      <c r="A2783">
        <v>2233468</v>
      </c>
      <c r="B2783">
        <v>1</v>
      </c>
      <c r="C2783" t="s">
        <v>80</v>
      </c>
      <c r="D2783" t="s">
        <v>83</v>
      </c>
      <c r="E2783" t="s">
        <v>194</v>
      </c>
      <c r="F2783" t="s">
        <v>8215</v>
      </c>
      <c r="G2783" t="s">
        <v>179</v>
      </c>
      <c r="H2783" t="s">
        <v>135</v>
      </c>
      <c r="I2783" t="s">
        <v>136</v>
      </c>
      <c r="J2783" t="s">
        <v>137</v>
      </c>
      <c r="K2783" t="s">
        <v>138</v>
      </c>
      <c r="L2783" t="s">
        <v>8216</v>
      </c>
      <c r="M2783" t="s">
        <v>8217</v>
      </c>
      <c r="N2783">
        <v>2.5497222220000002</v>
      </c>
      <c r="O2783">
        <v>0</v>
      </c>
      <c r="P2783">
        <v>4</v>
      </c>
      <c r="Q2783">
        <v>0</v>
      </c>
      <c r="R2783">
        <v>0</v>
      </c>
      <c r="S2783">
        <v>0</v>
      </c>
      <c r="T2783">
        <v>12</v>
      </c>
      <c r="U2783">
        <v>0</v>
      </c>
      <c r="V2783">
        <v>0</v>
      </c>
      <c r="W2783">
        <v>0</v>
      </c>
      <c r="X2783">
        <v>8.7357134161535459</v>
      </c>
      <c r="Y2783">
        <v>0</v>
      </c>
      <c r="Z2783">
        <v>0</v>
      </c>
      <c r="AA2783">
        <v>0</v>
      </c>
      <c r="AB2783">
        <v>14.54543338563726</v>
      </c>
      <c r="AC2783">
        <v>0</v>
      </c>
      <c r="AD2783">
        <v>0</v>
      </c>
      <c r="AE2783">
        <v>23.281146801790804</v>
      </c>
    </row>
    <row r="2784" spans="1:31" x14ac:dyDescent="0.25">
      <c r="A2784">
        <v>2233445</v>
      </c>
      <c r="B2784">
        <v>1</v>
      </c>
      <c r="C2784" t="s">
        <v>80</v>
      </c>
      <c r="D2784" t="s">
        <v>85</v>
      </c>
      <c r="E2784" t="s">
        <v>132</v>
      </c>
      <c r="F2784" t="s">
        <v>8218</v>
      </c>
      <c r="G2784" t="s">
        <v>170</v>
      </c>
      <c r="H2784" t="s">
        <v>135</v>
      </c>
      <c r="I2784" t="s">
        <v>136</v>
      </c>
      <c r="J2784" t="s">
        <v>137</v>
      </c>
      <c r="K2784" t="s">
        <v>138</v>
      </c>
      <c r="L2784" t="s">
        <v>8219</v>
      </c>
      <c r="M2784" t="s">
        <v>8220</v>
      </c>
      <c r="N2784">
        <v>7.4894444440000001</v>
      </c>
      <c r="O2784">
        <v>0</v>
      </c>
      <c r="P2784">
        <v>5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6.0309156968634152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6.0309156968634152</v>
      </c>
    </row>
    <row r="2785" spans="1:31" x14ac:dyDescent="0.25">
      <c r="A2785">
        <v>2233614</v>
      </c>
      <c r="B2785">
        <v>1</v>
      </c>
      <c r="C2785" t="s">
        <v>80</v>
      </c>
      <c r="D2785" t="s">
        <v>93</v>
      </c>
      <c r="E2785" t="s">
        <v>194</v>
      </c>
      <c r="F2785" t="s">
        <v>8221</v>
      </c>
      <c r="G2785" t="s">
        <v>179</v>
      </c>
      <c r="H2785" t="s">
        <v>135</v>
      </c>
      <c r="I2785" t="s">
        <v>136</v>
      </c>
      <c r="J2785" t="s">
        <v>137</v>
      </c>
      <c r="K2785" t="s">
        <v>138</v>
      </c>
      <c r="L2785" t="s">
        <v>8222</v>
      </c>
      <c r="M2785" t="s">
        <v>8223</v>
      </c>
      <c r="N2785">
        <v>2.4758333330000002</v>
      </c>
      <c r="O2785">
        <v>0</v>
      </c>
      <c r="P2785">
        <v>4</v>
      </c>
      <c r="Q2785">
        <v>0</v>
      </c>
      <c r="R2785">
        <v>2</v>
      </c>
      <c r="S2785">
        <v>0</v>
      </c>
      <c r="T2785">
        <v>2</v>
      </c>
      <c r="U2785">
        <v>0</v>
      </c>
      <c r="V2785">
        <v>0</v>
      </c>
      <c r="W2785">
        <v>0</v>
      </c>
      <c r="X2785">
        <v>2.9443295851882501</v>
      </c>
      <c r="Y2785">
        <v>0</v>
      </c>
      <c r="Z2785">
        <v>3.1547083075189715</v>
      </c>
      <c r="AA2785">
        <v>0</v>
      </c>
      <c r="AB2785">
        <v>4.3231115965248001</v>
      </c>
      <c r="AC2785">
        <v>0</v>
      </c>
      <c r="AD2785">
        <v>0</v>
      </c>
      <c r="AE2785">
        <v>10.422149489232021</v>
      </c>
    </row>
    <row r="2786" spans="1:31" x14ac:dyDescent="0.25">
      <c r="A2786">
        <v>2233568</v>
      </c>
      <c r="B2786">
        <v>1</v>
      </c>
      <c r="C2786" t="s">
        <v>81</v>
      </c>
      <c r="D2786" t="s">
        <v>118</v>
      </c>
      <c r="E2786" t="s">
        <v>161</v>
      </c>
      <c r="F2786" t="s">
        <v>8224</v>
      </c>
      <c r="G2786" t="s">
        <v>174</v>
      </c>
      <c r="H2786" t="s">
        <v>163</v>
      </c>
      <c r="I2786" t="s">
        <v>136</v>
      </c>
      <c r="J2786" t="s">
        <v>137</v>
      </c>
      <c r="K2786" t="s">
        <v>138</v>
      </c>
      <c r="L2786" t="s">
        <v>8225</v>
      </c>
      <c r="M2786" t="s">
        <v>8226</v>
      </c>
      <c r="N2786">
        <v>0.36555555499999998</v>
      </c>
      <c r="O2786">
        <v>1</v>
      </c>
      <c r="P2786">
        <v>955</v>
      </c>
      <c r="Q2786">
        <v>52</v>
      </c>
      <c r="R2786">
        <v>144</v>
      </c>
      <c r="S2786">
        <v>9</v>
      </c>
      <c r="T2786">
        <v>73</v>
      </c>
      <c r="U2786">
        <v>0</v>
      </c>
      <c r="V2786">
        <v>0</v>
      </c>
      <c r="W2786">
        <v>0.12847797742398892</v>
      </c>
      <c r="X2786">
        <v>35.408084403970214</v>
      </c>
      <c r="Y2786">
        <v>10.173272437606721</v>
      </c>
      <c r="Z2786">
        <v>9.0356938187927298</v>
      </c>
      <c r="AA2786">
        <v>22.881761120511456</v>
      </c>
      <c r="AB2786">
        <v>5.1687548904111384</v>
      </c>
      <c r="AC2786">
        <v>0</v>
      </c>
      <c r="AD2786">
        <v>0</v>
      </c>
      <c r="AE2786">
        <v>82.796044648716247</v>
      </c>
    </row>
    <row r="2787" spans="1:31" x14ac:dyDescent="0.25">
      <c r="A2787">
        <v>2233259</v>
      </c>
      <c r="B2787">
        <v>1</v>
      </c>
      <c r="C2787" t="s">
        <v>80</v>
      </c>
      <c r="D2787" t="s">
        <v>97</v>
      </c>
      <c r="E2787" t="s">
        <v>177</v>
      </c>
      <c r="F2787" t="s">
        <v>8227</v>
      </c>
      <c r="G2787" t="s">
        <v>235</v>
      </c>
      <c r="H2787" t="s">
        <v>135</v>
      </c>
      <c r="I2787" t="s">
        <v>136</v>
      </c>
      <c r="J2787" t="s">
        <v>137</v>
      </c>
      <c r="K2787" t="s">
        <v>138</v>
      </c>
      <c r="L2787" t="s">
        <v>8228</v>
      </c>
      <c r="M2787" t="s">
        <v>8229</v>
      </c>
      <c r="N2787">
        <v>6.2602777769999998</v>
      </c>
      <c r="O2787">
        <v>0</v>
      </c>
      <c r="P2787">
        <v>27</v>
      </c>
      <c r="Q2787">
        <v>0</v>
      </c>
      <c r="R2787">
        <v>0</v>
      </c>
      <c r="S2787">
        <v>0</v>
      </c>
      <c r="T2787">
        <v>14</v>
      </c>
      <c r="U2787">
        <v>0</v>
      </c>
      <c r="V2787">
        <v>0</v>
      </c>
      <c r="W2787">
        <v>0</v>
      </c>
      <c r="X2787">
        <v>79.686528736975987</v>
      </c>
      <c r="Y2787">
        <v>0</v>
      </c>
      <c r="Z2787">
        <v>0</v>
      </c>
      <c r="AA2787">
        <v>0</v>
      </c>
      <c r="AB2787">
        <v>69.471302684584998</v>
      </c>
      <c r="AC2787">
        <v>0</v>
      </c>
      <c r="AD2787">
        <v>0</v>
      </c>
      <c r="AE2787">
        <v>149.15783142156099</v>
      </c>
    </row>
    <row r="2788" spans="1:31" x14ac:dyDescent="0.25">
      <c r="A2788">
        <v>2233193</v>
      </c>
      <c r="B2788">
        <v>1</v>
      </c>
      <c r="C2788" t="s">
        <v>80</v>
      </c>
      <c r="D2788" t="s">
        <v>105</v>
      </c>
      <c r="E2788" t="s">
        <v>161</v>
      </c>
      <c r="F2788" t="s">
        <v>8230</v>
      </c>
      <c r="G2788" t="s">
        <v>174</v>
      </c>
      <c r="H2788" t="s">
        <v>163</v>
      </c>
      <c r="I2788" t="s">
        <v>136</v>
      </c>
      <c r="J2788" t="s">
        <v>137</v>
      </c>
      <c r="K2788" t="s">
        <v>138</v>
      </c>
      <c r="L2788" t="s">
        <v>8231</v>
      </c>
      <c r="M2788" t="s">
        <v>8232</v>
      </c>
      <c r="N2788">
        <v>1.532777777</v>
      </c>
      <c r="O2788">
        <v>0</v>
      </c>
      <c r="P2788">
        <v>0</v>
      </c>
      <c r="Q2788">
        <v>0</v>
      </c>
      <c r="R2788">
        <v>0</v>
      </c>
      <c r="S2788">
        <v>1</v>
      </c>
      <c r="T2788">
        <v>0</v>
      </c>
      <c r="U2788">
        <v>1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1.4629151437864722</v>
      </c>
      <c r="AB2788">
        <v>0</v>
      </c>
      <c r="AC2788">
        <v>3.0238512637368</v>
      </c>
      <c r="AD2788">
        <v>0</v>
      </c>
      <c r="AE2788">
        <v>4.4867664075232723</v>
      </c>
    </row>
    <row r="2789" spans="1:31" x14ac:dyDescent="0.25">
      <c r="A2789">
        <v>2233405</v>
      </c>
      <c r="B2789">
        <v>1</v>
      </c>
      <c r="C2789" t="s">
        <v>80</v>
      </c>
      <c r="D2789" t="s">
        <v>95</v>
      </c>
      <c r="E2789" t="s">
        <v>273</v>
      </c>
      <c r="F2789" t="s">
        <v>8233</v>
      </c>
      <c r="G2789" t="s">
        <v>174</v>
      </c>
      <c r="H2789" t="s">
        <v>163</v>
      </c>
      <c r="I2789" t="s">
        <v>136</v>
      </c>
      <c r="J2789" t="s">
        <v>137</v>
      </c>
      <c r="K2789" t="s">
        <v>138</v>
      </c>
      <c r="L2789" t="s">
        <v>8234</v>
      </c>
      <c r="M2789" t="s">
        <v>8235</v>
      </c>
      <c r="N2789">
        <v>0.34888888800000001</v>
      </c>
      <c r="O2789">
        <v>5</v>
      </c>
      <c r="P2789">
        <v>673</v>
      </c>
      <c r="Q2789">
        <v>26</v>
      </c>
      <c r="R2789">
        <v>8</v>
      </c>
      <c r="S2789">
        <v>30</v>
      </c>
      <c r="T2789">
        <v>41</v>
      </c>
      <c r="U2789">
        <v>0</v>
      </c>
      <c r="V2789">
        <v>0</v>
      </c>
      <c r="W2789">
        <v>1.63243359852448</v>
      </c>
      <c r="X2789">
        <v>62.857376296327786</v>
      </c>
      <c r="Y2789">
        <v>37.101394147083305</v>
      </c>
      <c r="Z2789">
        <v>1.149967608224356</v>
      </c>
      <c r="AA2789">
        <v>69.367488659612533</v>
      </c>
      <c r="AB2789">
        <v>6.6268520018178902</v>
      </c>
      <c r="AC2789">
        <v>0</v>
      </c>
      <c r="AD2789">
        <v>0</v>
      </c>
      <c r="AE2789">
        <v>178.73551231159036</v>
      </c>
    </row>
    <row r="2790" spans="1:31" x14ac:dyDescent="0.25">
      <c r="A2790">
        <v>2233714</v>
      </c>
      <c r="B2790">
        <v>1</v>
      </c>
      <c r="C2790" t="s">
        <v>80</v>
      </c>
      <c r="D2790" t="s">
        <v>105</v>
      </c>
      <c r="E2790" t="s">
        <v>177</v>
      </c>
      <c r="F2790" t="s">
        <v>8236</v>
      </c>
      <c r="G2790" t="s">
        <v>215</v>
      </c>
      <c r="H2790" t="s">
        <v>135</v>
      </c>
      <c r="I2790" t="s">
        <v>136</v>
      </c>
      <c r="J2790" t="s">
        <v>137</v>
      </c>
      <c r="K2790" t="s">
        <v>138</v>
      </c>
      <c r="L2790" t="s">
        <v>8237</v>
      </c>
      <c r="M2790" t="s">
        <v>8238</v>
      </c>
      <c r="N2790">
        <v>4.9422222219999998</v>
      </c>
      <c r="O2790">
        <v>0</v>
      </c>
      <c r="P2790">
        <v>35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36.882914622647057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36.882914622647057</v>
      </c>
    </row>
    <row r="2791" spans="1:31" x14ac:dyDescent="0.25">
      <c r="A2791">
        <v>2233428</v>
      </c>
      <c r="B2791">
        <v>1</v>
      </c>
      <c r="C2791" t="s">
        <v>81</v>
      </c>
      <c r="D2791" t="s">
        <v>113</v>
      </c>
      <c r="E2791" t="s">
        <v>194</v>
      </c>
      <c r="F2791" t="s">
        <v>8239</v>
      </c>
      <c r="G2791" t="s">
        <v>179</v>
      </c>
      <c r="H2791" t="s">
        <v>135</v>
      </c>
      <c r="I2791" t="s">
        <v>136</v>
      </c>
      <c r="J2791" t="s">
        <v>137</v>
      </c>
      <c r="K2791" t="s">
        <v>138</v>
      </c>
      <c r="L2791" t="s">
        <v>8240</v>
      </c>
      <c r="M2791" t="s">
        <v>8241</v>
      </c>
      <c r="N2791">
        <v>2.0422222219999999</v>
      </c>
      <c r="O2791">
        <v>0</v>
      </c>
      <c r="P2791">
        <v>39</v>
      </c>
      <c r="Q2791">
        <v>0</v>
      </c>
      <c r="R2791">
        <v>1</v>
      </c>
      <c r="S2791">
        <v>0</v>
      </c>
      <c r="T2791">
        <v>5</v>
      </c>
      <c r="U2791">
        <v>0</v>
      </c>
      <c r="V2791">
        <v>0</v>
      </c>
      <c r="W2791">
        <v>0</v>
      </c>
      <c r="X2791">
        <v>13.696431316056678</v>
      </c>
      <c r="Y2791">
        <v>0</v>
      </c>
      <c r="Z2791">
        <v>1.0873859241841555</v>
      </c>
      <c r="AA2791">
        <v>0</v>
      </c>
      <c r="AB2791">
        <v>1.4983353768911114</v>
      </c>
      <c r="AC2791">
        <v>0</v>
      </c>
      <c r="AD2791">
        <v>0</v>
      </c>
      <c r="AE2791">
        <v>16.282152617131946</v>
      </c>
    </row>
    <row r="2792" spans="1:31" x14ac:dyDescent="0.25">
      <c r="A2792">
        <v>2233548</v>
      </c>
      <c r="B2792">
        <v>1</v>
      </c>
      <c r="C2792" t="s">
        <v>80</v>
      </c>
      <c r="D2792" t="s">
        <v>105</v>
      </c>
      <c r="E2792" t="s">
        <v>194</v>
      </c>
      <c r="F2792" t="s">
        <v>8242</v>
      </c>
      <c r="G2792" t="s">
        <v>390</v>
      </c>
      <c r="H2792" t="s">
        <v>135</v>
      </c>
      <c r="I2792" t="s">
        <v>136</v>
      </c>
      <c r="J2792" t="s">
        <v>137</v>
      </c>
      <c r="K2792" t="s">
        <v>138</v>
      </c>
      <c r="L2792" t="s">
        <v>8243</v>
      </c>
      <c r="M2792" t="s">
        <v>8244</v>
      </c>
      <c r="N2792">
        <v>2.0605555550000001</v>
      </c>
      <c r="O2792">
        <v>0</v>
      </c>
      <c r="P2792">
        <v>136</v>
      </c>
      <c r="Q2792">
        <v>0</v>
      </c>
      <c r="R2792">
        <v>0</v>
      </c>
      <c r="S2792">
        <v>0</v>
      </c>
      <c r="T2792">
        <v>3</v>
      </c>
      <c r="U2792">
        <v>0</v>
      </c>
      <c r="V2792">
        <v>0</v>
      </c>
      <c r="W2792">
        <v>0</v>
      </c>
      <c r="X2792">
        <v>79.198339024930746</v>
      </c>
      <c r="Y2792">
        <v>0</v>
      </c>
      <c r="Z2792">
        <v>0</v>
      </c>
      <c r="AA2792">
        <v>0</v>
      </c>
      <c r="AB2792">
        <v>26.334219830288131</v>
      </c>
      <c r="AC2792">
        <v>0</v>
      </c>
      <c r="AD2792">
        <v>0</v>
      </c>
      <c r="AE2792">
        <v>105.53255885521888</v>
      </c>
    </row>
    <row r="2793" spans="1:31" x14ac:dyDescent="0.25">
      <c r="A2793">
        <v>2233199</v>
      </c>
      <c r="B2793">
        <v>1</v>
      </c>
      <c r="C2793" t="s">
        <v>80</v>
      </c>
      <c r="D2793" t="s">
        <v>82</v>
      </c>
      <c r="E2793" t="s">
        <v>194</v>
      </c>
      <c r="F2793" t="s">
        <v>3656</v>
      </c>
      <c r="G2793" t="s">
        <v>3486</v>
      </c>
      <c r="H2793" t="s">
        <v>135</v>
      </c>
      <c r="I2793" t="s">
        <v>136</v>
      </c>
      <c r="J2793" t="s">
        <v>137</v>
      </c>
      <c r="K2793" t="s">
        <v>138</v>
      </c>
      <c r="L2793" t="s">
        <v>8245</v>
      </c>
      <c r="M2793" t="s">
        <v>8246</v>
      </c>
      <c r="N2793">
        <v>1.791666666</v>
      </c>
      <c r="O2793">
        <v>0</v>
      </c>
      <c r="P2793">
        <v>43</v>
      </c>
      <c r="Q2793">
        <v>0</v>
      </c>
      <c r="R2793">
        <v>0</v>
      </c>
      <c r="S2793">
        <v>0</v>
      </c>
      <c r="T2793">
        <v>4</v>
      </c>
      <c r="U2793">
        <v>0</v>
      </c>
      <c r="V2793">
        <v>0</v>
      </c>
      <c r="W2793">
        <v>0</v>
      </c>
      <c r="X2793">
        <v>34.020671231526293</v>
      </c>
      <c r="Y2793">
        <v>0</v>
      </c>
      <c r="Z2793">
        <v>0</v>
      </c>
      <c r="AA2793">
        <v>0</v>
      </c>
      <c r="AB2793">
        <v>0.31047529821155562</v>
      </c>
      <c r="AC2793">
        <v>0</v>
      </c>
      <c r="AD2793">
        <v>0</v>
      </c>
      <c r="AE2793">
        <v>34.33114652973785</v>
      </c>
    </row>
    <row r="2794" spans="1:31" x14ac:dyDescent="0.25">
      <c r="A2794">
        <v>2233385</v>
      </c>
      <c r="B2794">
        <v>1</v>
      </c>
      <c r="C2794" t="s">
        <v>80</v>
      </c>
      <c r="D2794" t="s">
        <v>83</v>
      </c>
      <c r="E2794" t="s">
        <v>182</v>
      </c>
      <c r="F2794" t="s">
        <v>8247</v>
      </c>
      <c r="G2794" t="s">
        <v>1614</v>
      </c>
      <c r="H2794" t="s">
        <v>163</v>
      </c>
      <c r="I2794" t="s">
        <v>136</v>
      </c>
      <c r="J2794" t="s">
        <v>137</v>
      </c>
      <c r="K2794" t="s">
        <v>138</v>
      </c>
      <c r="L2794" t="s">
        <v>8248</v>
      </c>
      <c r="M2794" t="s">
        <v>8249</v>
      </c>
      <c r="N2794">
        <v>1.277222222</v>
      </c>
      <c r="O2794">
        <v>0</v>
      </c>
      <c r="P2794">
        <v>0</v>
      </c>
      <c r="Q2794">
        <v>0</v>
      </c>
      <c r="R2794">
        <v>0</v>
      </c>
      <c r="S2794">
        <v>0</v>
      </c>
      <c r="T2794">
        <v>25</v>
      </c>
      <c r="U2794">
        <v>4</v>
      </c>
      <c r="V2794">
        <v>2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31.580018780353246</v>
      </c>
      <c r="AC2794">
        <v>105.20823248650724</v>
      </c>
      <c r="AD2794">
        <v>21.093154751263967</v>
      </c>
      <c r="AE2794">
        <v>157.88140601812447</v>
      </c>
    </row>
    <row r="2795" spans="1:31" x14ac:dyDescent="0.25">
      <c r="A2795">
        <v>2233703</v>
      </c>
      <c r="B2795">
        <v>1</v>
      </c>
      <c r="C2795" t="s">
        <v>81</v>
      </c>
      <c r="D2795" t="s">
        <v>127</v>
      </c>
      <c r="E2795" t="s">
        <v>132</v>
      </c>
      <c r="F2795" t="s">
        <v>8250</v>
      </c>
      <c r="G2795" t="s">
        <v>148</v>
      </c>
      <c r="H2795" t="s">
        <v>135</v>
      </c>
      <c r="I2795" t="s">
        <v>136</v>
      </c>
      <c r="J2795" t="s">
        <v>137</v>
      </c>
      <c r="K2795" t="s">
        <v>138</v>
      </c>
      <c r="L2795" t="s">
        <v>8251</v>
      </c>
      <c r="M2795" t="s">
        <v>8252</v>
      </c>
      <c r="N2795">
        <v>1.2975000000000001</v>
      </c>
      <c r="O2795">
        <v>0</v>
      </c>
      <c r="P2795">
        <v>7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2.6418392936720165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2.6418392936720165</v>
      </c>
    </row>
    <row r="2796" spans="1:31" x14ac:dyDescent="0.25">
      <c r="A2796">
        <v>2233394</v>
      </c>
      <c r="B2796">
        <v>1</v>
      </c>
      <c r="C2796" t="s">
        <v>80</v>
      </c>
      <c r="D2796" t="s">
        <v>103</v>
      </c>
      <c r="E2796" t="s">
        <v>177</v>
      </c>
      <c r="F2796" t="s">
        <v>8253</v>
      </c>
      <c r="G2796" t="s">
        <v>134</v>
      </c>
      <c r="H2796" t="s">
        <v>135</v>
      </c>
      <c r="I2796" t="s">
        <v>136</v>
      </c>
      <c r="J2796" t="s">
        <v>137</v>
      </c>
      <c r="K2796" t="s">
        <v>138</v>
      </c>
      <c r="L2796" t="s">
        <v>8254</v>
      </c>
      <c r="M2796" t="s">
        <v>8255</v>
      </c>
      <c r="N2796">
        <v>3.8444444440000001</v>
      </c>
      <c r="O2796">
        <v>0</v>
      </c>
      <c r="P2796">
        <v>17</v>
      </c>
      <c r="Q2796">
        <v>0</v>
      </c>
      <c r="R2796">
        <v>0</v>
      </c>
      <c r="S2796">
        <v>0</v>
      </c>
      <c r="T2796">
        <v>1</v>
      </c>
      <c r="U2796">
        <v>0</v>
      </c>
      <c r="V2796">
        <v>0</v>
      </c>
      <c r="W2796">
        <v>0</v>
      </c>
      <c r="X2796">
        <v>18.661964224086152</v>
      </c>
      <c r="Y2796">
        <v>0</v>
      </c>
      <c r="Z2796">
        <v>0</v>
      </c>
      <c r="AA2796">
        <v>0</v>
      </c>
      <c r="AB2796">
        <v>4.0321815339770275</v>
      </c>
      <c r="AC2796">
        <v>0</v>
      </c>
      <c r="AD2796">
        <v>0</v>
      </c>
      <c r="AE2796">
        <v>22.694145758063179</v>
      </c>
    </row>
    <row r="2797" spans="1:31" x14ac:dyDescent="0.25">
      <c r="A2797">
        <v>2233202</v>
      </c>
      <c r="B2797">
        <v>1</v>
      </c>
      <c r="C2797" t="s">
        <v>80</v>
      </c>
      <c r="D2797" t="s">
        <v>83</v>
      </c>
      <c r="E2797" t="s">
        <v>405</v>
      </c>
      <c r="F2797" t="s">
        <v>8256</v>
      </c>
      <c r="G2797" t="s">
        <v>174</v>
      </c>
      <c r="H2797" t="s">
        <v>163</v>
      </c>
      <c r="I2797" t="s">
        <v>136</v>
      </c>
      <c r="J2797" t="s">
        <v>137</v>
      </c>
      <c r="K2797" t="s">
        <v>138</v>
      </c>
      <c r="L2797" t="s">
        <v>8257</v>
      </c>
      <c r="M2797" t="s">
        <v>8258</v>
      </c>
      <c r="N2797">
        <v>9.4570276999999994E-2</v>
      </c>
      <c r="O2797">
        <v>0</v>
      </c>
      <c r="P2797">
        <v>884</v>
      </c>
      <c r="Q2797">
        <v>2</v>
      </c>
      <c r="R2797">
        <v>0</v>
      </c>
      <c r="S2797">
        <v>11</v>
      </c>
      <c r="T2797">
        <v>499</v>
      </c>
      <c r="U2797">
        <v>17</v>
      </c>
      <c r="V2797">
        <v>14</v>
      </c>
      <c r="W2797">
        <v>0</v>
      </c>
      <c r="X2797">
        <v>33.46371410117407</v>
      </c>
      <c r="Y2797">
        <v>0.10514934417244444</v>
      </c>
      <c r="Z2797">
        <v>0</v>
      </c>
      <c r="AA2797">
        <v>98.740377093374363</v>
      </c>
      <c r="AB2797">
        <v>45.837303260682887</v>
      </c>
      <c r="AC2797">
        <v>233.62937285176596</v>
      </c>
      <c r="AD2797">
        <v>8.3852758477127107</v>
      </c>
      <c r="AE2797">
        <v>420.16119249888243</v>
      </c>
    </row>
    <row r="2798" spans="1:31" x14ac:dyDescent="0.25">
      <c r="A2798">
        <v>2233225</v>
      </c>
      <c r="B2798">
        <v>1</v>
      </c>
      <c r="C2798" t="s">
        <v>80</v>
      </c>
      <c r="D2798" t="s">
        <v>82</v>
      </c>
      <c r="E2798" t="s">
        <v>194</v>
      </c>
      <c r="F2798" t="s">
        <v>8259</v>
      </c>
      <c r="G2798" t="s">
        <v>885</v>
      </c>
      <c r="H2798" t="s">
        <v>135</v>
      </c>
      <c r="I2798" t="s">
        <v>136</v>
      </c>
      <c r="J2798" t="s">
        <v>137</v>
      </c>
      <c r="K2798" t="s">
        <v>138</v>
      </c>
      <c r="L2798" t="s">
        <v>8260</v>
      </c>
      <c r="M2798" t="s">
        <v>8261</v>
      </c>
      <c r="N2798">
        <v>0.43083333299999999</v>
      </c>
      <c r="O2798">
        <v>0</v>
      </c>
      <c r="P2798">
        <v>22</v>
      </c>
      <c r="Q2798">
        <v>0</v>
      </c>
      <c r="R2798">
        <v>0</v>
      </c>
      <c r="S2798">
        <v>0</v>
      </c>
      <c r="T2798">
        <v>6</v>
      </c>
      <c r="U2798">
        <v>0</v>
      </c>
      <c r="V2798">
        <v>0</v>
      </c>
      <c r="W2798">
        <v>0</v>
      </c>
      <c r="X2798">
        <v>2.7076911131403003</v>
      </c>
      <c r="Y2798">
        <v>0</v>
      </c>
      <c r="Z2798">
        <v>0</v>
      </c>
      <c r="AA2798">
        <v>0</v>
      </c>
      <c r="AB2798">
        <v>2.4244691969217067</v>
      </c>
      <c r="AC2798">
        <v>0</v>
      </c>
      <c r="AD2798">
        <v>0</v>
      </c>
      <c r="AE2798">
        <v>5.132160310062007</v>
      </c>
    </row>
    <row r="2799" spans="1:31" x14ac:dyDescent="0.25">
      <c r="A2799">
        <v>2233517</v>
      </c>
      <c r="B2799">
        <v>1</v>
      </c>
      <c r="C2799" t="s">
        <v>80</v>
      </c>
      <c r="D2799" t="s">
        <v>100</v>
      </c>
      <c r="E2799" t="s">
        <v>182</v>
      </c>
      <c r="F2799" t="s">
        <v>8262</v>
      </c>
      <c r="G2799" t="s">
        <v>1547</v>
      </c>
      <c r="H2799" t="s">
        <v>163</v>
      </c>
      <c r="I2799" t="s">
        <v>136</v>
      </c>
      <c r="J2799" t="s">
        <v>137</v>
      </c>
      <c r="K2799" t="s">
        <v>138</v>
      </c>
      <c r="L2799" t="s">
        <v>8263</v>
      </c>
      <c r="M2799" t="s">
        <v>8264</v>
      </c>
      <c r="N2799">
        <v>1.5958333330000001</v>
      </c>
      <c r="O2799">
        <v>0</v>
      </c>
      <c r="P2799">
        <v>179</v>
      </c>
      <c r="Q2799">
        <v>0</v>
      </c>
      <c r="R2799">
        <v>4</v>
      </c>
      <c r="S2799">
        <v>0</v>
      </c>
      <c r="T2799">
        <v>18</v>
      </c>
      <c r="U2799">
        <v>0</v>
      </c>
      <c r="V2799">
        <v>0</v>
      </c>
      <c r="W2799">
        <v>0</v>
      </c>
      <c r="X2799">
        <v>86.518771253906237</v>
      </c>
      <c r="Y2799">
        <v>0</v>
      </c>
      <c r="Z2799">
        <v>0.39587697436326663</v>
      </c>
      <c r="AA2799">
        <v>0</v>
      </c>
      <c r="AB2799">
        <v>13.489994798651937</v>
      </c>
      <c r="AC2799">
        <v>0</v>
      </c>
      <c r="AD2799">
        <v>0</v>
      </c>
      <c r="AE2799">
        <v>100.40464302692143</v>
      </c>
    </row>
    <row r="2800" spans="1:31" x14ac:dyDescent="0.25">
      <c r="A2800">
        <v>2233308</v>
      </c>
      <c r="B2800">
        <v>1</v>
      </c>
      <c r="C2800" t="s">
        <v>80</v>
      </c>
      <c r="D2800" t="s">
        <v>96</v>
      </c>
      <c r="E2800" t="s">
        <v>273</v>
      </c>
      <c r="F2800" t="s">
        <v>8265</v>
      </c>
      <c r="G2800" t="s">
        <v>174</v>
      </c>
      <c r="H2800" t="s">
        <v>163</v>
      </c>
      <c r="I2800" t="s">
        <v>136</v>
      </c>
      <c r="J2800" t="s">
        <v>137</v>
      </c>
      <c r="K2800" t="s">
        <v>138</v>
      </c>
      <c r="L2800" t="s">
        <v>8266</v>
      </c>
      <c r="M2800" t="s">
        <v>8267</v>
      </c>
      <c r="N2800">
        <v>0.23972222200000001</v>
      </c>
      <c r="O2800">
        <v>0</v>
      </c>
      <c r="P2800">
        <v>286</v>
      </c>
      <c r="Q2800">
        <v>0</v>
      </c>
      <c r="R2800">
        <v>0</v>
      </c>
      <c r="S2800">
        <v>0</v>
      </c>
      <c r="T2800">
        <v>17</v>
      </c>
      <c r="U2800">
        <v>0</v>
      </c>
      <c r="V2800">
        <v>0</v>
      </c>
      <c r="W2800">
        <v>0</v>
      </c>
      <c r="X2800">
        <v>37.865835834338036</v>
      </c>
      <c r="Y2800">
        <v>0</v>
      </c>
      <c r="Z2800">
        <v>0</v>
      </c>
      <c r="AA2800">
        <v>0</v>
      </c>
      <c r="AB2800">
        <v>4.3895189043562048</v>
      </c>
      <c r="AC2800">
        <v>0</v>
      </c>
      <c r="AD2800">
        <v>0</v>
      </c>
      <c r="AE2800">
        <v>42.255354738694237</v>
      </c>
    </row>
    <row r="2801" spans="1:31" x14ac:dyDescent="0.25">
      <c r="A2801">
        <v>2233457</v>
      </c>
      <c r="B2801">
        <v>1</v>
      </c>
      <c r="C2801" t="s">
        <v>81</v>
      </c>
      <c r="D2801" t="s">
        <v>128</v>
      </c>
      <c r="E2801" t="s">
        <v>194</v>
      </c>
      <c r="F2801" t="s">
        <v>8268</v>
      </c>
      <c r="G2801" t="s">
        <v>179</v>
      </c>
      <c r="H2801" t="s">
        <v>135</v>
      </c>
      <c r="I2801" t="s">
        <v>136</v>
      </c>
      <c r="J2801" t="s">
        <v>137</v>
      </c>
      <c r="K2801" t="s">
        <v>138</v>
      </c>
      <c r="L2801" t="s">
        <v>8269</v>
      </c>
      <c r="M2801" t="s">
        <v>8270</v>
      </c>
      <c r="N2801">
        <v>1.544444444</v>
      </c>
      <c r="O2801">
        <v>0</v>
      </c>
      <c r="P2801">
        <v>11</v>
      </c>
      <c r="Q2801">
        <v>0</v>
      </c>
      <c r="R2801">
        <v>0</v>
      </c>
      <c r="S2801">
        <v>0</v>
      </c>
      <c r="T2801">
        <v>8</v>
      </c>
      <c r="U2801">
        <v>0</v>
      </c>
      <c r="V2801">
        <v>0</v>
      </c>
      <c r="W2801">
        <v>0</v>
      </c>
      <c r="X2801">
        <v>1.1931443548452088</v>
      </c>
      <c r="Y2801">
        <v>0</v>
      </c>
      <c r="Z2801">
        <v>0</v>
      </c>
      <c r="AA2801">
        <v>0</v>
      </c>
      <c r="AB2801">
        <v>1.5205104115970847</v>
      </c>
      <c r="AC2801">
        <v>0</v>
      </c>
      <c r="AD2801">
        <v>0</v>
      </c>
      <c r="AE2801">
        <v>2.7136547664422936</v>
      </c>
    </row>
    <row r="2802" spans="1:31" x14ac:dyDescent="0.25">
      <c r="A2802">
        <v>2233411</v>
      </c>
      <c r="B2802">
        <v>1</v>
      </c>
      <c r="C2802" t="s">
        <v>80</v>
      </c>
      <c r="D2802" t="s">
        <v>96</v>
      </c>
      <c r="E2802" t="s">
        <v>177</v>
      </c>
      <c r="F2802" t="s">
        <v>3014</v>
      </c>
      <c r="G2802" t="s">
        <v>179</v>
      </c>
      <c r="H2802" t="s">
        <v>135</v>
      </c>
      <c r="I2802" t="s">
        <v>136</v>
      </c>
      <c r="J2802" t="s">
        <v>137</v>
      </c>
      <c r="K2802" t="s">
        <v>138</v>
      </c>
      <c r="L2802" t="s">
        <v>8271</v>
      </c>
      <c r="M2802" t="s">
        <v>8272</v>
      </c>
      <c r="N2802">
        <v>0.93416666599999998</v>
      </c>
      <c r="O2802">
        <v>0</v>
      </c>
      <c r="P2802">
        <v>14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5.6589344505123131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5.6589344505123131</v>
      </c>
    </row>
    <row r="2803" spans="1:31" x14ac:dyDescent="0.25">
      <c r="A2803">
        <v>2233265</v>
      </c>
      <c r="B2803">
        <v>1</v>
      </c>
      <c r="C2803" t="s">
        <v>80</v>
      </c>
      <c r="D2803" t="s">
        <v>105</v>
      </c>
      <c r="E2803" t="s">
        <v>141</v>
      </c>
      <c r="F2803" t="s">
        <v>8273</v>
      </c>
      <c r="G2803" t="s">
        <v>196</v>
      </c>
      <c r="H2803" t="s">
        <v>135</v>
      </c>
      <c r="I2803" t="s">
        <v>136</v>
      </c>
      <c r="J2803" t="s">
        <v>137</v>
      </c>
      <c r="K2803" t="s">
        <v>144</v>
      </c>
      <c r="L2803" t="s">
        <v>8274</v>
      </c>
      <c r="M2803" t="s">
        <v>8275</v>
      </c>
      <c r="N2803">
        <v>7.1021211109999998</v>
      </c>
      <c r="O2803">
        <v>0</v>
      </c>
      <c r="P2803">
        <v>386</v>
      </c>
      <c r="Q2803">
        <v>0</v>
      </c>
      <c r="R2803">
        <v>0</v>
      </c>
      <c r="S2803">
        <v>0</v>
      </c>
      <c r="T2803">
        <v>16</v>
      </c>
      <c r="U2803">
        <v>0</v>
      </c>
      <c r="V2803">
        <v>0</v>
      </c>
      <c r="W2803">
        <v>0</v>
      </c>
      <c r="X2803">
        <v>828.58482073508412</v>
      </c>
      <c r="Y2803">
        <v>0</v>
      </c>
      <c r="Z2803">
        <v>0</v>
      </c>
      <c r="AA2803">
        <v>0</v>
      </c>
      <c r="AB2803">
        <v>36.224780172787028</v>
      </c>
      <c r="AC2803">
        <v>0</v>
      </c>
      <c r="AD2803">
        <v>0</v>
      </c>
      <c r="AE2803">
        <v>864.80960090787119</v>
      </c>
    </row>
    <row r="2804" spans="1:31" x14ac:dyDescent="0.25">
      <c r="A2804">
        <v>2233451</v>
      </c>
      <c r="B2804">
        <v>1</v>
      </c>
      <c r="C2804" t="s">
        <v>80</v>
      </c>
      <c r="D2804" t="s">
        <v>82</v>
      </c>
      <c r="E2804" t="s">
        <v>194</v>
      </c>
      <c r="F2804" t="s">
        <v>8276</v>
      </c>
      <c r="G2804" t="s">
        <v>179</v>
      </c>
      <c r="H2804" t="s">
        <v>135</v>
      </c>
      <c r="I2804" t="s">
        <v>136</v>
      </c>
      <c r="J2804" t="s">
        <v>137</v>
      </c>
      <c r="K2804" t="s">
        <v>138</v>
      </c>
      <c r="L2804" t="s">
        <v>8277</v>
      </c>
      <c r="M2804" t="s">
        <v>8278</v>
      </c>
      <c r="N2804">
        <v>1.0819444439999999</v>
      </c>
      <c r="O2804">
        <v>0</v>
      </c>
      <c r="P2804">
        <v>197</v>
      </c>
      <c r="Q2804">
        <v>0</v>
      </c>
      <c r="R2804">
        <v>0</v>
      </c>
      <c r="S2804">
        <v>0</v>
      </c>
      <c r="T2804">
        <v>23</v>
      </c>
      <c r="U2804">
        <v>0</v>
      </c>
      <c r="V2804">
        <v>0</v>
      </c>
      <c r="W2804">
        <v>0</v>
      </c>
      <c r="X2804">
        <v>69.987383225068612</v>
      </c>
      <c r="Y2804">
        <v>0</v>
      </c>
      <c r="Z2804">
        <v>0</v>
      </c>
      <c r="AA2804">
        <v>0</v>
      </c>
      <c r="AB2804">
        <v>9.3353991876544224</v>
      </c>
      <c r="AC2804">
        <v>0</v>
      </c>
      <c r="AD2804">
        <v>0</v>
      </c>
      <c r="AE2804">
        <v>79.322782412723029</v>
      </c>
    </row>
    <row r="2805" spans="1:31" x14ac:dyDescent="0.25">
      <c r="A2805">
        <v>2233580</v>
      </c>
      <c r="B2805">
        <v>1</v>
      </c>
      <c r="C2805" t="s">
        <v>80</v>
      </c>
      <c r="D2805" t="s">
        <v>98</v>
      </c>
      <c r="E2805" t="s">
        <v>132</v>
      </c>
      <c r="F2805" t="s">
        <v>8279</v>
      </c>
      <c r="G2805" t="s">
        <v>170</v>
      </c>
      <c r="H2805" t="s">
        <v>135</v>
      </c>
      <c r="I2805" t="s">
        <v>136</v>
      </c>
      <c r="J2805" t="s">
        <v>137</v>
      </c>
      <c r="K2805" t="s">
        <v>138</v>
      </c>
      <c r="L2805" t="s">
        <v>8280</v>
      </c>
      <c r="M2805" t="s">
        <v>8281</v>
      </c>
      <c r="N2805">
        <v>2.4558333330000002</v>
      </c>
      <c r="O2805">
        <v>0</v>
      </c>
      <c r="P2805">
        <v>1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1.609719859356E-2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1.609719859356E-2</v>
      </c>
    </row>
    <row r="2806" spans="1:31" x14ac:dyDescent="0.25">
      <c r="A2806">
        <v>2233537</v>
      </c>
      <c r="B2806">
        <v>1</v>
      </c>
      <c r="C2806" t="s">
        <v>80</v>
      </c>
      <c r="D2806" t="s">
        <v>87</v>
      </c>
      <c r="E2806" t="s">
        <v>141</v>
      </c>
      <c r="F2806" t="s">
        <v>7671</v>
      </c>
      <c r="G2806" t="s">
        <v>1257</v>
      </c>
      <c r="H2806" t="s">
        <v>135</v>
      </c>
      <c r="I2806" t="s">
        <v>136</v>
      </c>
      <c r="J2806" t="s">
        <v>137</v>
      </c>
      <c r="K2806" t="s">
        <v>138</v>
      </c>
      <c r="L2806" t="s">
        <v>8282</v>
      </c>
      <c r="M2806" t="s">
        <v>8283</v>
      </c>
      <c r="N2806">
        <v>2.4588888880000002</v>
      </c>
      <c r="O2806">
        <v>0</v>
      </c>
      <c r="P2806">
        <v>648</v>
      </c>
      <c r="Q2806">
        <v>0</v>
      </c>
      <c r="R2806">
        <v>0</v>
      </c>
      <c r="S2806">
        <v>0</v>
      </c>
      <c r="T2806">
        <v>136</v>
      </c>
      <c r="U2806">
        <v>0</v>
      </c>
      <c r="V2806">
        <v>0</v>
      </c>
      <c r="W2806">
        <v>0</v>
      </c>
      <c r="X2806">
        <v>486.95336518649208</v>
      </c>
      <c r="Y2806">
        <v>0</v>
      </c>
      <c r="Z2806">
        <v>0</v>
      </c>
      <c r="AA2806">
        <v>0</v>
      </c>
      <c r="AB2806">
        <v>171.72904535292005</v>
      </c>
      <c r="AC2806">
        <v>0</v>
      </c>
      <c r="AD2806">
        <v>0</v>
      </c>
      <c r="AE2806">
        <v>658.6824105394121</v>
      </c>
    </row>
    <row r="2807" spans="1:31" x14ac:dyDescent="0.25">
      <c r="A2807">
        <v>2233514</v>
      </c>
      <c r="B2807">
        <v>1</v>
      </c>
      <c r="C2807" t="s">
        <v>80</v>
      </c>
      <c r="D2807" t="s">
        <v>93</v>
      </c>
      <c r="E2807" t="s">
        <v>132</v>
      </c>
      <c r="F2807" t="s">
        <v>8284</v>
      </c>
      <c r="G2807" t="s">
        <v>148</v>
      </c>
      <c r="H2807" t="s">
        <v>135</v>
      </c>
      <c r="I2807" t="s">
        <v>136</v>
      </c>
      <c r="J2807" t="s">
        <v>137</v>
      </c>
      <c r="K2807" t="s">
        <v>138</v>
      </c>
      <c r="L2807" t="s">
        <v>8285</v>
      </c>
      <c r="M2807" t="s">
        <v>8286</v>
      </c>
      <c r="N2807">
        <v>3.49</v>
      </c>
      <c r="O2807">
        <v>0</v>
      </c>
      <c r="P2807">
        <v>1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</row>
    <row r="2808" spans="1:31" x14ac:dyDescent="0.25">
      <c r="A2808">
        <v>2233374</v>
      </c>
      <c r="B2808">
        <v>1</v>
      </c>
      <c r="C2808" t="s">
        <v>80</v>
      </c>
      <c r="D2808" t="s">
        <v>93</v>
      </c>
      <c r="E2808" t="s">
        <v>273</v>
      </c>
      <c r="F2808" t="s">
        <v>8287</v>
      </c>
      <c r="G2808" t="s">
        <v>174</v>
      </c>
      <c r="H2808" t="s">
        <v>163</v>
      </c>
      <c r="I2808" t="s">
        <v>136</v>
      </c>
      <c r="J2808" t="s">
        <v>137</v>
      </c>
      <c r="K2808" t="s">
        <v>138</v>
      </c>
      <c r="L2808" t="s">
        <v>8288</v>
      </c>
      <c r="M2808" t="s">
        <v>8289</v>
      </c>
      <c r="N2808">
        <v>0.79</v>
      </c>
      <c r="O2808">
        <v>0</v>
      </c>
      <c r="P2808">
        <v>5971</v>
      </c>
      <c r="Q2808">
        <v>10</v>
      </c>
      <c r="R2808">
        <v>582</v>
      </c>
      <c r="S2808">
        <v>23</v>
      </c>
      <c r="T2808">
        <v>1421</v>
      </c>
      <c r="U2808">
        <v>9</v>
      </c>
      <c r="V2808">
        <v>4</v>
      </c>
      <c r="W2808">
        <v>0</v>
      </c>
      <c r="X2808">
        <v>784.26935095334693</v>
      </c>
      <c r="Y2808">
        <v>6.3703219694877156</v>
      </c>
      <c r="Z2808">
        <v>145.00215671403745</v>
      </c>
      <c r="AA2808">
        <v>145.23801324713403</v>
      </c>
      <c r="AB2808">
        <v>350.07892734986041</v>
      </c>
      <c r="AC2808">
        <v>262.84349686783366</v>
      </c>
      <c r="AD2808">
        <v>46.158859221329926</v>
      </c>
      <c r="AE2808">
        <v>1739.9611263230302</v>
      </c>
    </row>
    <row r="2809" spans="1:31" x14ac:dyDescent="0.25">
      <c r="A2809">
        <v>2233700</v>
      </c>
      <c r="B2809">
        <v>1</v>
      </c>
      <c r="C2809" t="s">
        <v>81</v>
      </c>
      <c r="D2809" t="s">
        <v>113</v>
      </c>
      <c r="E2809" t="s">
        <v>194</v>
      </c>
      <c r="F2809" t="s">
        <v>8290</v>
      </c>
      <c r="G2809" t="s">
        <v>179</v>
      </c>
      <c r="H2809" t="s">
        <v>135</v>
      </c>
      <c r="I2809" t="s">
        <v>136</v>
      </c>
      <c r="J2809" t="s">
        <v>137</v>
      </c>
      <c r="K2809" t="s">
        <v>138</v>
      </c>
      <c r="L2809" t="s">
        <v>8291</v>
      </c>
      <c r="M2809" t="s">
        <v>8292</v>
      </c>
      <c r="N2809">
        <v>1.3036111109999999</v>
      </c>
      <c r="O2809">
        <v>0</v>
      </c>
      <c r="P2809">
        <v>49</v>
      </c>
      <c r="Q2809">
        <v>0</v>
      </c>
      <c r="R2809">
        <v>0</v>
      </c>
      <c r="S2809">
        <v>0</v>
      </c>
      <c r="T2809">
        <v>8</v>
      </c>
      <c r="U2809">
        <v>0</v>
      </c>
      <c r="V2809">
        <v>0</v>
      </c>
      <c r="W2809">
        <v>0</v>
      </c>
      <c r="X2809">
        <v>9.5828460508861415</v>
      </c>
      <c r="Y2809">
        <v>0</v>
      </c>
      <c r="Z2809">
        <v>0</v>
      </c>
      <c r="AA2809">
        <v>0</v>
      </c>
      <c r="AB2809">
        <v>3.9391318441883927</v>
      </c>
      <c r="AC2809">
        <v>0</v>
      </c>
      <c r="AD2809">
        <v>0</v>
      </c>
      <c r="AE2809">
        <v>13.521977895074535</v>
      </c>
    </row>
    <row r="2810" spans="1:31" x14ac:dyDescent="0.25">
      <c r="A2810">
        <v>2233228</v>
      </c>
      <c r="B2810">
        <v>1</v>
      </c>
      <c r="C2810" t="s">
        <v>80</v>
      </c>
      <c r="D2810" t="s">
        <v>97</v>
      </c>
      <c r="E2810" t="s">
        <v>194</v>
      </c>
      <c r="F2810" t="s">
        <v>8293</v>
      </c>
      <c r="G2810" t="s">
        <v>179</v>
      </c>
      <c r="H2810" t="s">
        <v>135</v>
      </c>
      <c r="I2810" t="s">
        <v>136</v>
      </c>
      <c r="J2810" t="s">
        <v>137</v>
      </c>
      <c r="K2810" t="s">
        <v>138</v>
      </c>
      <c r="L2810" t="s">
        <v>8294</v>
      </c>
      <c r="M2810" t="s">
        <v>8295</v>
      </c>
      <c r="N2810">
        <v>3.273055555</v>
      </c>
      <c r="O2810">
        <v>0</v>
      </c>
      <c r="P2810">
        <v>107</v>
      </c>
      <c r="Q2810">
        <v>0</v>
      </c>
      <c r="R2810">
        <v>0</v>
      </c>
      <c r="S2810">
        <v>0</v>
      </c>
      <c r="T2810">
        <v>4</v>
      </c>
      <c r="U2810">
        <v>0</v>
      </c>
      <c r="V2810">
        <v>0</v>
      </c>
      <c r="W2810">
        <v>0</v>
      </c>
      <c r="X2810">
        <v>198.91529147464504</v>
      </c>
      <c r="Y2810">
        <v>0</v>
      </c>
      <c r="Z2810">
        <v>0</v>
      </c>
      <c r="AA2810">
        <v>0</v>
      </c>
      <c r="AB2810">
        <v>6.8144549620569324</v>
      </c>
      <c r="AC2810">
        <v>0</v>
      </c>
      <c r="AD2810">
        <v>0</v>
      </c>
      <c r="AE2810">
        <v>205.72974643670199</v>
      </c>
    </row>
    <row r="2811" spans="1:31" x14ac:dyDescent="0.25">
      <c r="A2811">
        <v>2233305</v>
      </c>
      <c r="B2811">
        <v>1</v>
      </c>
      <c r="C2811" t="s">
        <v>80</v>
      </c>
      <c r="D2811" t="s">
        <v>96</v>
      </c>
      <c r="E2811" t="s">
        <v>273</v>
      </c>
      <c r="F2811" t="s">
        <v>8296</v>
      </c>
      <c r="G2811" t="s">
        <v>174</v>
      </c>
      <c r="H2811" t="s">
        <v>163</v>
      </c>
      <c r="I2811" t="s">
        <v>136</v>
      </c>
      <c r="J2811" t="s">
        <v>137</v>
      </c>
      <c r="K2811" t="s">
        <v>138</v>
      </c>
      <c r="L2811" t="s">
        <v>8297</v>
      </c>
      <c r="M2811" t="s">
        <v>8298</v>
      </c>
      <c r="N2811">
        <v>0.49666666599999998</v>
      </c>
      <c r="O2811">
        <v>3</v>
      </c>
      <c r="P2811">
        <v>4226</v>
      </c>
      <c r="Q2811">
        <v>1</v>
      </c>
      <c r="R2811">
        <v>219</v>
      </c>
      <c r="S2811">
        <v>8</v>
      </c>
      <c r="T2811">
        <v>451</v>
      </c>
      <c r="U2811">
        <v>1</v>
      </c>
      <c r="V2811">
        <v>0</v>
      </c>
      <c r="W2811">
        <v>16.926259500381747</v>
      </c>
      <c r="X2811">
        <v>1520.3614623744693</v>
      </c>
      <c r="Y2811">
        <v>0.628555042477009</v>
      </c>
      <c r="Z2811">
        <v>69.197538586190092</v>
      </c>
      <c r="AA2811">
        <v>49.353009275104895</v>
      </c>
      <c r="AB2811">
        <v>204.42863892283674</v>
      </c>
      <c r="AC2811">
        <v>0.67004381790851553</v>
      </c>
      <c r="AD2811">
        <v>0</v>
      </c>
      <c r="AE2811">
        <v>1861.5655075193683</v>
      </c>
    </row>
    <row r="2812" spans="1:31" x14ac:dyDescent="0.25">
      <c r="A2812">
        <v>2233554</v>
      </c>
      <c r="B2812">
        <v>1</v>
      </c>
      <c r="C2812" t="s">
        <v>81</v>
      </c>
      <c r="D2812" t="s">
        <v>116</v>
      </c>
      <c r="E2812" t="s">
        <v>194</v>
      </c>
      <c r="F2812" t="s">
        <v>8299</v>
      </c>
      <c r="G2812" t="s">
        <v>179</v>
      </c>
      <c r="H2812" t="s">
        <v>135</v>
      </c>
      <c r="I2812" t="s">
        <v>136</v>
      </c>
      <c r="J2812" t="s">
        <v>137</v>
      </c>
      <c r="K2812" t="s">
        <v>138</v>
      </c>
      <c r="L2812" t="s">
        <v>8300</v>
      </c>
      <c r="M2812" t="s">
        <v>8301</v>
      </c>
      <c r="N2812">
        <v>2.273055555</v>
      </c>
      <c r="O2812">
        <v>0</v>
      </c>
      <c r="P2812">
        <v>28</v>
      </c>
      <c r="Q2812">
        <v>0</v>
      </c>
      <c r="R2812">
        <v>0</v>
      </c>
      <c r="S2812">
        <v>0</v>
      </c>
      <c r="T2812">
        <v>1</v>
      </c>
      <c r="U2812">
        <v>0</v>
      </c>
      <c r="V2812">
        <v>0</v>
      </c>
      <c r="W2812">
        <v>0</v>
      </c>
      <c r="X2812">
        <v>6.6933227370449941</v>
      </c>
      <c r="Y2812">
        <v>0</v>
      </c>
      <c r="Z2812">
        <v>0</v>
      </c>
      <c r="AA2812">
        <v>0</v>
      </c>
      <c r="AB2812">
        <v>6.3289067572297783E-2</v>
      </c>
      <c r="AC2812">
        <v>0</v>
      </c>
      <c r="AD2812">
        <v>0</v>
      </c>
      <c r="AE2812">
        <v>6.7566118046172923</v>
      </c>
    </row>
    <row r="2813" spans="1:31" x14ac:dyDescent="0.25">
      <c r="A2813">
        <v>2233368</v>
      </c>
      <c r="B2813">
        <v>1</v>
      </c>
      <c r="C2813" t="s">
        <v>80</v>
      </c>
      <c r="D2813" t="s">
        <v>101</v>
      </c>
      <c r="E2813" t="s">
        <v>182</v>
      </c>
      <c r="F2813" t="s">
        <v>8302</v>
      </c>
      <c r="G2813" t="s">
        <v>174</v>
      </c>
      <c r="H2813" t="s">
        <v>163</v>
      </c>
      <c r="I2813" t="s">
        <v>136</v>
      </c>
      <c r="J2813" t="s">
        <v>137</v>
      </c>
      <c r="K2813" t="s">
        <v>138</v>
      </c>
      <c r="L2813" t="s">
        <v>8303</v>
      </c>
      <c r="M2813" t="s">
        <v>8304</v>
      </c>
      <c r="N2813">
        <v>1.0888888880000001</v>
      </c>
      <c r="O2813">
        <v>0</v>
      </c>
      <c r="P2813">
        <v>1023</v>
      </c>
      <c r="Q2813">
        <v>0</v>
      </c>
      <c r="R2813">
        <v>0</v>
      </c>
      <c r="S2813">
        <v>1</v>
      </c>
      <c r="T2813">
        <v>21</v>
      </c>
      <c r="U2813">
        <v>0</v>
      </c>
      <c r="V2813">
        <v>0</v>
      </c>
      <c r="W2813">
        <v>0</v>
      </c>
      <c r="X2813">
        <v>226.40702466946942</v>
      </c>
      <c r="Y2813">
        <v>0</v>
      </c>
      <c r="Z2813">
        <v>0</v>
      </c>
      <c r="AA2813">
        <v>3.4126834355720872</v>
      </c>
      <c r="AB2813">
        <v>22.366604338188008</v>
      </c>
      <c r="AC2813">
        <v>0</v>
      </c>
      <c r="AD2813">
        <v>0</v>
      </c>
      <c r="AE2813">
        <v>252.18631244322953</v>
      </c>
    </row>
    <row r="2814" spans="1:31" x14ac:dyDescent="0.25">
      <c r="A2814">
        <v>2233706</v>
      </c>
      <c r="B2814">
        <v>1</v>
      </c>
      <c r="C2814" t="s">
        <v>81</v>
      </c>
      <c r="D2814" t="s">
        <v>118</v>
      </c>
      <c r="E2814" t="s">
        <v>132</v>
      </c>
      <c r="F2814" t="s">
        <v>8305</v>
      </c>
      <c r="G2814" t="s">
        <v>148</v>
      </c>
      <c r="H2814" t="s">
        <v>135</v>
      </c>
      <c r="I2814" t="s">
        <v>136</v>
      </c>
      <c r="J2814" t="s">
        <v>137</v>
      </c>
      <c r="K2814" t="s">
        <v>138</v>
      </c>
      <c r="L2814" t="s">
        <v>8306</v>
      </c>
      <c r="M2814" t="s">
        <v>8307</v>
      </c>
      <c r="N2814">
        <v>1.1463888879999999</v>
      </c>
      <c r="O2814">
        <v>0</v>
      </c>
      <c r="P2814">
        <v>1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0.33037662585568617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0.33037662585568617</v>
      </c>
    </row>
    <row r="2815" spans="1:31" x14ac:dyDescent="0.25">
      <c r="A2815">
        <v>2233268</v>
      </c>
      <c r="B2815">
        <v>1</v>
      </c>
      <c r="C2815" t="s">
        <v>80</v>
      </c>
      <c r="D2815" t="s">
        <v>97</v>
      </c>
      <c r="E2815" t="s">
        <v>194</v>
      </c>
      <c r="F2815" t="s">
        <v>8308</v>
      </c>
      <c r="G2815" t="s">
        <v>472</v>
      </c>
      <c r="H2815" t="s">
        <v>135</v>
      </c>
      <c r="I2815" t="s">
        <v>136</v>
      </c>
      <c r="J2815" t="s">
        <v>137</v>
      </c>
      <c r="K2815" t="s">
        <v>138</v>
      </c>
      <c r="L2815" t="s">
        <v>8309</v>
      </c>
      <c r="M2815" t="s">
        <v>8310</v>
      </c>
      <c r="N2815">
        <v>8.7899999999999991</v>
      </c>
      <c r="O2815">
        <v>0</v>
      </c>
      <c r="P2815">
        <v>49</v>
      </c>
      <c r="Q2815">
        <v>0</v>
      </c>
      <c r="R2815">
        <v>0</v>
      </c>
      <c r="S2815">
        <v>0</v>
      </c>
      <c r="T2815">
        <v>10</v>
      </c>
      <c r="U2815">
        <v>0</v>
      </c>
      <c r="V2815">
        <v>0</v>
      </c>
      <c r="W2815">
        <v>0</v>
      </c>
      <c r="X2815">
        <v>168.12380501168991</v>
      </c>
      <c r="Y2815">
        <v>0</v>
      </c>
      <c r="Z2815">
        <v>0</v>
      </c>
      <c r="AA2815">
        <v>0</v>
      </c>
      <c r="AB2815">
        <v>33.480200101094937</v>
      </c>
      <c r="AC2815">
        <v>0</v>
      </c>
      <c r="AD2815">
        <v>0</v>
      </c>
      <c r="AE2815">
        <v>201.60400511278485</v>
      </c>
    </row>
    <row r="2816" spans="1:31" x14ac:dyDescent="0.25">
      <c r="A2816">
        <v>2233620</v>
      </c>
      <c r="B2816">
        <v>1</v>
      </c>
      <c r="C2816" t="s">
        <v>81</v>
      </c>
      <c r="D2816" t="s">
        <v>113</v>
      </c>
      <c r="E2816" t="s">
        <v>141</v>
      </c>
      <c r="F2816" t="s">
        <v>8311</v>
      </c>
      <c r="G2816" t="s">
        <v>187</v>
      </c>
      <c r="H2816" t="s">
        <v>135</v>
      </c>
      <c r="I2816" t="s">
        <v>136</v>
      </c>
      <c r="J2816" t="s">
        <v>137</v>
      </c>
      <c r="K2816" t="s">
        <v>138</v>
      </c>
      <c r="L2816" t="s">
        <v>8312</v>
      </c>
      <c r="M2816" t="s">
        <v>8313</v>
      </c>
      <c r="N2816">
        <v>1.050277777</v>
      </c>
      <c r="O2816">
        <v>0</v>
      </c>
      <c r="P2816">
        <v>18</v>
      </c>
      <c r="Q2816">
        <v>0</v>
      </c>
      <c r="R2816">
        <v>32</v>
      </c>
      <c r="S2816">
        <v>0</v>
      </c>
      <c r="T2816">
        <v>4</v>
      </c>
      <c r="U2816">
        <v>0</v>
      </c>
      <c r="V2816">
        <v>0</v>
      </c>
      <c r="W2816">
        <v>0</v>
      </c>
      <c r="X2816">
        <v>4.3565438604607154</v>
      </c>
      <c r="Y2816">
        <v>0</v>
      </c>
      <c r="Z2816">
        <v>7.7651897047853229</v>
      </c>
      <c r="AA2816">
        <v>0</v>
      </c>
      <c r="AB2816">
        <v>0.49756403407687672</v>
      </c>
      <c r="AC2816">
        <v>0</v>
      </c>
      <c r="AD2816">
        <v>0</v>
      </c>
      <c r="AE2816">
        <v>12.619297599322916</v>
      </c>
    </row>
    <row r="2817" spans="1:31" x14ac:dyDescent="0.25">
      <c r="A2817">
        <v>2233311</v>
      </c>
      <c r="B2817">
        <v>1</v>
      </c>
      <c r="C2817" t="s">
        <v>80</v>
      </c>
      <c r="D2817" t="s">
        <v>98</v>
      </c>
      <c r="E2817" t="s">
        <v>194</v>
      </c>
      <c r="F2817" t="s">
        <v>8314</v>
      </c>
      <c r="G2817" t="s">
        <v>390</v>
      </c>
      <c r="H2817" t="s">
        <v>135</v>
      </c>
      <c r="I2817" t="s">
        <v>136</v>
      </c>
      <c r="J2817" t="s">
        <v>137</v>
      </c>
      <c r="K2817" t="s">
        <v>138</v>
      </c>
      <c r="L2817" t="s">
        <v>8315</v>
      </c>
      <c r="M2817" t="s">
        <v>8316</v>
      </c>
      <c r="N2817">
        <v>0.71833333300000002</v>
      </c>
      <c r="O2817">
        <v>0</v>
      </c>
      <c r="P2817">
        <v>0</v>
      </c>
      <c r="Q2817">
        <v>0</v>
      </c>
      <c r="R2817">
        <v>4</v>
      </c>
      <c r="S2817">
        <v>0</v>
      </c>
      <c r="T2817">
        <v>2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0.85971364968384001</v>
      </c>
      <c r="AA2817">
        <v>0</v>
      </c>
      <c r="AB2817">
        <v>0.35194672319743997</v>
      </c>
      <c r="AC2817">
        <v>0</v>
      </c>
      <c r="AD2817">
        <v>0</v>
      </c>
      <c r="AE2817">
        <v>1.21166037288128</v>
      </c>
    </row>
    <row r="2818" spans="1:31" x14ac:dyDescent="0.25">
      <c r="A2818">
        <v>2233597</v>
      </c>
      <c r="B2818">
        <v>1</v>
      </c>
      <c r="C2818" t="s">
        <v>80</v>
      </c>
      <c r="D2818" t="s">
        <v>100</v>
      </c>
      <c r="E2818" t="s">
        <v>141</v>
      </c>
      <c r="F2818" t="s">
        <v>8317</v>
      </c>
      <c r="G2818" t="s">
        <v>134</v>
      </c>
      <c r="H2818" t="s">
        <v>135</v>
      </c>
      <c r="I2818" t="s">
        <v>136</v>
      </c>
      <c r="J2818" t="s">
        <v>137</v>
      </c>
      <c r="K2818" t="s">
        <v>138</v>
      </c>
      <c r="L2818" t="s">
        <v>8318</v>
      </c>
      <c r="M2818" t="s">
        <v>8319</v>
      </c>
      <c r="N2818">
        <v>1.0575000000000001</v>
      </c>
      <c r="O2818">
        <v>0</v>
      </c>
      <c r="P2818">
        <v>136</v>
      </c>
      <c r="Q2818">
        <v>0</v>
      </c>
      <c r="R2818">
        <v>0</v>
      </c>
      <c r="S2818">
        <v>0</v>
      </c>
      <c r="T2818">
        <v>8</v>
      </c>
      <c r="U2818">
        <v>0</v>
      </c>
      <c r="V2818">
        <v>0</v>
      </c>
      <c r="W2818">
        <v>0</v>
      </c>
      <c r="X2818">
        <v>38.915346801638641</v>
      </c>
      <c r="Y2818">
        <v>0</v>
      </c>
      <c r="Z2818">
        <v>0</v>
      </c>
      <c r="AA2818">
        <v>0</v>
      </c>
      <c r="AB2818">
        <v>3.5155169920033797</v>
      </c>
      <c r="AC2818">
        <v>0</v>
      </c>
      <c r="AD2818">
        <v>0</v>
      </c>
      <c r="AE2818">
        <v>42.430863793642018</v>
      </c>
    </row>
    <row r="2819" spans="1:31" x14ac:dyDescent="0.25">
      <c r="A2819">
        <v>2233577</v>
      </c>
      <c r="B2819">
        <v>1</v>
      </c>
      <c r="C2819" t="s">
        <v>80</v>
      </c>
      <c r="D2819" t="s">
        <v>103</v>
      </c>
      <c r="E2819" t="s">
        <v>132</v>
      </c>
      <c r="F2819" t="s">
        <v>8320</v>
      </c>
      <c r="G2819" t="s">
        <v>148</v>
      </c>
      <c r="H2819" t="s">
        <v>135</v>
      </c>
      <c r="I2819" t="s">
        <v>136</v>
      </c>
      <c r="J2819" t="s">
        <v>137</v>
      </c>
      <c r="K2819" t="s">
        <v>138</v>
      </c>
      <c r="L2819" t="s">
        <v>8321</v>
      </c>
      <c r="M2819" t="s">
        <v>8322</v>
      </c>
      <c r="N2819">
        <v>1.314166666</v>
      </c>
      <c r="O2819">
        <v>0</v>
      </c>
      <c r="P2819">
        <v>1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2.6623922219999997E-4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2.6623922219999997E-4</v>
      </c>
    </row>
    <row r="2820" spans="1:31" x14ac:dyDescent="0.25">
      <c r="A2820">
        <v>2233185</v>
      </c>
      <c r="B2820">
        <v>1</v>
      </c>
      <c r="C2820" t="s">
        <v>80</v>
      </c>
      <c r="D2820" t="s">
        <v>87</v>
      </c>
      <c r="E2820" t="s">
        <v>132</v>
      </c>
      <c r="F2820" t="s">
        <v>8323</v>
      </c>
      <c r="G2820" t="s">
        <v>148</v>
      </c>
      <c r="H2820" t="s">
        <v>135</v>
      </c>
      <c r="I2820" t="s">
        <v>136</v>
      </c>
      <c r="J2820" t="s">
        <v>137</v>
      </c>
      <c r="K2820" t="s">
        <v>138</v>
      </c>
      <c r="L2820" t="s">
        <v>8324</v>
      </c>
      <c r="M2820" t="s">
        <v>8325</v>
      </c>
      <c r="N2820">
        <v>1.4655555549999999</v>
      </c>
      <c r="O2820">
        <v>0</v>
      </c>
      <c r="P2820">
        <v>9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2.8988768009238695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2.8988768009238695</v>
      </c>
    </row>
    <row r="2821" spans="1:31" x14ac:dyDescent="0.25">
      <c r="A2821">
        <v>2233534</v>
      </c>
      <c r="B2821">
        <v>1</v>
      </c>
      <c r="C2821" t="s">
        <v>80</v>
      </c>
      <c r="D2821" t="s">
        <v>82</v>
      </c>
      <c r="E2821" t="s">
        <v>132</v>
      </c>
      <c r="F2821" t="s">
        <v>8326</v>
      </c>
      <c r="G2821" t="s">
        <v>152</v>
      </c>
      <c r="H2821" t="s">
        <v>135</v>
      </c>
      <c r="I2821" t="s">
        <v>136</v>
      </c>
      <c r="J2821" t="s">
        <v>137</v>
      </c>
      <c r="K2821" t="s">
        <v>138</v>
      </c>
      <c r="L2821" t="s">
        <v>8327</v>
      </c>
      <c r="M2821" t="s">
        <v>8328</v>
      </c>
      <c r="N2821">
        <v>6.3819444440000002</v>
      </c>
      <c r="O2821">
        <v>0</v>
      </c>
      <c r="P2821">
        <v>1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10.946284707042999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10.946284707042999</v>
      </c>
    </row>
    <row r="2822" spans="1:31" x14ac:dyDescent="0.25">
      <c r="A2822">
        <v>2233540</v>
      </c>
      <c r="B2822">
        <v>1</v>
      </c>
      <c r="C2822" t="s">
        <v>80</v>
      </c>
      <c r="D2822" t="s">
        <v>105</v>
      </c>
      <c r="E2822" t="s">
        <v>161</v>
      </c>
      <c r="F2822" t="s">
        <v>8329</v>
      </c>
      <c r="G2822" t="s">
        <v>174</v>
      </c>
      <c r="H2822" t="s">
        <v>163</v>
      </c>
      <c r="I2822" t="s">
        <v>136</v>
      </c>
      <c r="J2822" t="s">
        <v>137</v>
      </c>
      <c r="K2822" t="s">
        <v>138</v>
      </c>
      <c r="L2822" t="s">
        <v>8330</v>
      </c>
      <c r="M2822" t="s">
        <v>8331</v>
      </c>
      <c r="N2822">
        <v>1.3172222220000001</v>
      </c>
      <c r="O2822">
        <v>0</v>
      </c>
      <c r="P2822">
        <v>0</v>
      </c>
      <c r="Q2822">
        <v>0</v>
      </c>
      <c r="R2822">
        <v>0</v>
      </c>
      <c r="S2822">
        <v>5</v>
      </c>
      <c r="T2822">
        <v>31</v>
      </c>
      <c r="U2822">
        <v>4</v>
      </c>
      <c r="V2822">
        <v>7</v>
      </c>
      <c r="W2822">
        <v>0</v>
      </c>
      <c r="X2822">
        <v>0</v>
      </c>
      <c r="Y2822">
        <v>0</v>
      </c>
      <c r="Z2822">
        <v>0</v>
      </c>
      <c r="AA2822">
        <v>17.866778389110202</v>
      </c>
      <c r="AB2822">
        <v>163.1404063450359</v>
      </c>
      <c r="AC2822">
        <v>67.304961431788612</v>
      </c>
      <c r="AD2822">
        <v>191.65844683640563</v>
      </c>
      <c r="AE2822">
        <v>439.97059300234037</v>
      </c>
    </row>
    <row r="2823" spans="1:31" x14ac:dyDescent="0.25">
      <c r="A2823">
        <v>2233434</v>
      </c>
      <c r="B2823">
        <v>1</v>
      </c>
      <c r="C2823" t="s">
        <v>80</v>
      </c>
      <c r="D2823" t="s">
        <v>85</v>
      </c>
      <c r="E2823" t="s">
        <v>132</v>
      </c>
      <c r="F2823" t="s">
        <v>8332</v>
      </c>
      <c r="G2823" t="s">
        <v>191</v>
      </c>
      <c r="H2823" t="s">
        <v>135</v>
      </c>
      <c r="I2823" t="s">
        <v>136</v>
      </c>
      <c r="J2823" t="s">
        <v>137</v>
      </c>
      <c r="K2823" t="s">
        <v>138</v>
      </c>
      <c r="L2823" t="s">
        <v>8333</v>
      </c>
      <c r="M2823" t="s">
        <v>8334</v>
      </c>
      <c r="N2823">
        <v>2.7569444440000002</v>
      </c>
      <c r="O2823">
        <v>0</v>
      </c>
      <c r="P2823">
        <v>11</v>
      </c>
      <c r="Q2823">
        <v>0</v>
      </c>
      <c r="R2823">
        <v>0</v>
      </c>
      <c r="S2823">
        <v>0</v>
      </c>
      <c r="T2823">
        <v>3</v>
      </c>
      <c r="U2823">
        <v>0</v>
      </c>
      <c r="V2823">
        <v>0</v>
      </c>
      <c r="W2823">
        <v>0</v>
      </c>
      <c r="X2823">
        <v>8.1258617082419029</v>
      </c>
      <c r="Y2823">
        <v>0</v>
      </c>
      <c r="Z2823">
        <v>0</v>
      </c>
      <c r="AA2823">
        <v>0</v>
      </c>
      <c r="AB2823">
        <v>8.6188627411104193</v>
      </c>
      <c r="AC2823">
        <v>0</v>
      </c>
      <c r="AD2823">
        <v>0</v>
      </c>
      <c r="AE2823">
        <v>16.744724449352322</v>
      </c>
    </row>
    <row r="2824" spans="1:31" x14ac:dyDescent="0.25">
      <c r="A2824">
        <v>2233735</v>
      </c>
      <c r="B2824">
        <v>1</v>
      </c>
      <c r="C2824" t="s">
        <v>80</v>
      </c>
      <c r="D2824" t="s">
        <v>105</v>
      </c>
      <c r="E2824" t="s">
        <v>194</v>
      </c>
      <c r="F2824" t="s">
        <v>8335</v>
      </c>
      <c r="G2824" t="s">
        <v>179</v>
      </c>
      <c r="H2824" t="s">
        <v>135</v>
      </c>
      <c r="I2824" t="s">
        <v>136</v>
      </c>
      <c r="J2824" t="s">
        <v>137</v>
      </c>
      <c r="K2824" t="s">
        <v>138</v>
      </c>
      <c r="L2824" t="s">
        <v>8336</v>
      </c>
      <c r="M2824" t="s">
        <v>8337</v>
      </c>
      <c r="N2824">
        <v>1.919166666</v>
      </c>
      <c r="O2824">
        <v>0</v>
      </c>
      <c r="P2824">
        <v>1</v>
      </c>
      <c r="Q2824">
        <v>0</v>
      </c>
      <c r="R2824">
        <v>2</v>
      </c>
      <c r="S2824">
        <v>0</v>
      </c>
      <c r="T2824">
        <v>2</v>
      </c>
      <c r="U2824">
        <v>0</v>
      </c>
      <c r="V2824">
        <v>0</v>
      </c>
      <c r="W2824">
        <v>0</v>
      </c>
      <c r="X2824">
        <v>7.6386132162355562E-3</v>
      </c>
      <c r="Y2824">
        <v>0</v>
      </c>
      <c r="Z2824">
        <v>2.1886018000739589</v>
      </c>
      <c r="AA2824">
        <v>0</v>
      </c>
      <c r="AB2824">
        <v>3.6824747120007935</v>
      </c>
      <c r="AC2824">
        <v>0</v>
      </c>
      <c r="AD2824">
        <v>0</v>
      </c>
      <c r="AE2824">
        <v>5.8787151252909879</v>
      </c>
    </row>
    <row r="2825" spans="1:31" x14ac:dyDescent="0.25">
      <c r="A2825">
        <v>2233742</v>
      </c>
      <c r="B2825">
        <v>1</v>
      </c>
      <c r="C2825" t="s">
        <v>81</v>
      </c>
      <c r="D2825" t="s">
        <v>128</v>
      </c>
      <c r="E2825" t="s">
        <v>132</v>
      </c>
      <c r="F2825" t="s">
        <v>8338</v>
      </c>
      <c r="G2825" t="s">
        <v>170</v>
      </c>
      <c r="H2825" t="s">
        <v>135</v>
      </c>
      <c r="I2825" t="s">
        <v>136</v>
      </c>
      <c r="J2825" t="s">
        <v>137</v>
      </c>
      <c r="K2825" t="s">
        <v>138</v>
      </c>
      <c r="L2825" t="s">
        <v>8339</v>
      </c>
      <c r="M2825" t="s">
        <v>8340</v>
      </c>
      <c r="N2825">
        <v>2.5550000000000002</v>
      </c>
      <c r="O2825">
        <v>0</v>
      </c>
      <c r="P2825">
        <v>8</v>
      </c>
      <c r="Q2825">
        <v>0</v>
      </c>
      <c r="R2825">
        <v>0</v>
      </c>
      <c r="S2825">
        <v>0</v>
      </c>
      <c r="T2825">
        <v>2</v>
      </c>
      <c r="U2825">
        <v>0</v>
      </c>
      <c r="V2825">
        <v>0</v>
      </c>
      <c r="W2825">
        <v>0</v>
      </c>
      <c r="X2825">
        <v>4.6907863579250844</v>
      </c>
      <c r="Y2825">
        <v>0</v>
      </c>
      <c r="Z2825">
        <v>0</v>
      </c>
      <c r="AA2825">
        <v>0</v>
      </c>
      <c r="AB2825">
        <v>2.1324673182408191</v>
      </c>
      <c r="AC2825">
        <v>0</v>
      </c>
      <c r="AD2825">
        <v>0</v>
      </c>
      <c r="AE2825">
        <v>6.8232536761659031</v>
      </c>
    </row>
    <row r="2826" spans="1:31" x14ac:dyDescent="0.25">
      <c r="A2826">
        <v>2233763</v>
      </c>
      <c r="B2826">
        <v>1</v>
      </c>
      <c r="C2826" t="s">
        <v>80</v>
      </c>
      <c r="D2826" t="s">
        <v>100</v>
      </c>
      <c r="E2826" t="s">
        <v>273</v>
      </c>
      <c r="F2826" t="s">
        <v>4017</v>
      </c>
      <c r="G2826" t="s">
        <v>174</v>
      </c>
      <c r="H2826" t="s">
        <v>163</v>
      </c>
      <c r="I2826" t="s">
        <v>136</v>
      </c>
      <c r="J2826" t="s">
        <v>137</v>
      </c>
      <c r="K2826" t="s">
        <v>138</v>
      </c>
      <c r="L2826" t="s">
        <v>8341</v>
      </c>
      <c r="M2826" t="s">
        <v>8342</v>
      </c>
      <c r="N2826">
        <v>2.1825000000000001</v>
      </c>
      <c r="O2826">
        <v>4</v>
      </c>
      <c r="P2826">
        <v>908</v>
      </c>
      <c r="Q2826">
        <v>27</v>
      </c>
      <c r="R2826">
        <v>382</v>
      </c>
      <c r="S2826">
        <v>12</v>
      </c>
      <c r="T2826">
        <v>187</v>
      </c>
      <c r="U2826">
        <v>1</v>
      </c>
      <c r="V2826">
        <v>1</v>
      </c>
      <c r="W2826">
        <v>4.5471531672954804</v>
      </c>
      <c r="X2826">
        <v>400.21048286982324</v>
      </c>
      <c r="Y2826">
        <v>37.514545662636266</v>
      </c>
      <c r="Z2826">
        <v>213.7669678473336</v>
      </c>
      <c r="AA2826">
        <v>293.11589714678013</v>
      </c>
      <c r="AB2826">
        <v>155.4265663849456</v>
      </c>
      <c r="AC2826">
        <v>20.957294684823569</v>
      </c>
      <c r="AD2826">
        <v>1.8422460724727654</v>
      </c>
      <c r="AE2826">
        <v>1127.3811538361108</v>
      </c>
    </row>
    <row r="2827" spans="1:31" x14ac:dyDescent="0.25">
      <c r="A2827">
        <v>2233767</v>
      </c>
      <c r="B2827">
        <v>1</v>
      </c>
      <c r="C2827" t="s">
        <v>80</v>
      </c>
      <c r="D2827" t="s">
        <v>88</v>
      </c>
      <c r="E2827" t="s">
        <v>132</v>
      </c>
      <c r="F2827" t="s">
        <v>8343</v>
      </c>
      <c r="G2827" t="s">
        <v>170</v>
      </c>
      <c r="H2827" t="s">
        <v>135</v>
      </c>
      <c r="I2827" t="s">
        <v>136</v>
      </c>
      <c r="J2827" t="s">
        <v>137</v>
      </c>
      <c r="K2827" t="s">
        <v>138</v>
      </c>
      <c r="L2827" t="s">
        <v>8344</v>
      </c>
      <c r="M2827" t="s">
        <v>8345</v>
      </c>
      <c r="N2827">
        <v>7.8991666660000002</v>
      </c>
      <c r="O2827">
        <v>0</v>
      </c>
      <c r="P2827">
        <v>3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13.658821316195622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13.658821316195622</v>
      </c>
    </row>
    <row r="2828" spans="1:31" x14ac:dyDescent="0.25">
      <c r="A2828">
        <v>2233780</v>
      </c>
      <c r="B2828">
        <v>1</v>
      </c>
      <c r="C2828" t="s">
        <v>80</v>
      </c>
      <c r="D2828" t="s">
        <v>90</v>
      </c>
      <c r="E2828" t="s">
        <v>132</v>
      </c>
      <c r="F2828" t="s">
        <v>8346</v>
      </c>
      <c r="G2828" t="s">
        <v>148</v>
      </c>
      <c r="H2828" t="s">
        <v>135</v>
      </c>
      <c r="I2828" t="s">
        <v>136</v>
      </c>
      <c r="J2828" t="s">
        <v>137</v>
      </c>
      <c r="K2828" t="s">
        <v>138</v>
      </c>
      <c r="L2828" t="s">
        <v>8347</v>
      </c>
      <c r="M2828" t="s">
        <v>8348</v>
      </c>
      <c r="N2828">
        <v>3.8622222220000002</v>
      </c>
      <c r="O2828">
        <v>0</v>
      </c>
      <c r="P2828">
        <v>3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2.1352654922653134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2.1352654922653134</v>
      </c>
    </row>
    <row r="2829" spans="1:31" x14ac:dyDescent="0.25">
      <c r="A2829">
        <v>2233787</v>
      </c>
      <c r="B2829">
        <v>1</v>
      </c>
      <c r="C2829" t="s">
        <v>80</v>
      </c>
      <c r="D2829" t="s">
        <v>110</v>
      </c>
      <c r="E2829" t="s">
        <v>273</v>
      </c>
      <c r="F2829" t="s">
        <v>8349</v>
      </c>
      <c r="G2829" t="s">
        <v>174</v>
      </c>
      <c r="H2829" t="s">
        <v>163</v>
      </c>
      <c r="I2829" t="s">
        <v>136</v>
      </c>
      <c r="J2829" t="s">
        <v>137</v>
      </c>
      <c r="K2829" t="s">
        <v>138</v>
      </c>
      <c r="L2829" t="s">
        <v>8350</v>
      </c>
      <c r="M2829" t="s">
        <v>8351</v>
      </c>
      <c r="N2829">
        <v>0.59888888799999995</v>
      </c>
      <c r="O2829">
        <v>0</v>
      </c>
      <c r="P2829">
        <v>8995</v>
      </c>
      <c r="Q2829">
        <v>0</v>
      </c>
      <c r="R2829">
        <v>0</v>
      </c>
      <c r="S2829">
        <v>1</v>
      </c>
      <c r="T2829">
        <v>624</v>
      </c>
      <c r="U2829">
        <v>0</v>
      </c>
      <c r="V2829">
        <v>1</v>
      </c>
      <c r="W2829">
        <v>0</v>
      </c>
      <c r="X2829">
        <v>2024.442238209238</v>
      </c>
      <c r="Y2829">
        <v>0</v>
      </c>
      <c r="Z2829">
        <v>0</v>
      </c>
      <c r="AA2829">
        <v>402.17390670497707</v>
      </c>
      <c r="AB2829">
        <v>228.63745729179064</v>
      </c>
      <c r="AC2829">
        <v>0</v>
      </c>
      <c r="AD2829">
        <v>5.02808349480906</v>
      </c>
      <c r="AE2829">
        <v>2660.2816857008147</v>
      </c>
    </row>
    <row r="2830" spans="1:31" x14ac:dyDescent="0.25">
      <c r="A2830">
        <v>2233793</v>
      </c>
      <c r="B2830">
        <v>1</v>
      </c>
      <c r="C2830" t="s">
        <v>80</v>
      </c>
      <c r="D2830" t="s">
        <v>110</v>
      </c>
      <c r="E2830" t="s">
        <v>182</v>
      </c>
      <c r="F2830" t="s">
        <v>8352</v>
      </c>
      <c r="G2830" t="s">
        <v>1963</v>
      </c>
      <c r="H2830" t="s">
        <v>163</v>
      </c>
      <c r="I2830" t="s">
        <v>136</v>
      </c>
      <c r="J2830" t="s">
        <v>137</v>
      </c>
      <c r="K2830" t="s">
        <v>138</v>
      </c>
      <c r="L2830" t="s">
        <v>8353</v>
      </c>
      <c r="M2830" t="s">
        <v>8354</v>
      </c>
      <c r="N2830">
        <v>1.109444444</v>
      </c>
      <c r="O2830">
        <v>0</v>
      </c>
      <c r="P2830">
        <v>574</v>
      </c>
      <c r="Q2830">
        <v>0</v>
      </c>
      <c r="R2830">
        <v>0</v>
      </c>
      <c r="S2830">
        <v>0</v>
      </c>
      <c r="T2830">
        <v>31</v>
      </c>
      <c r="U2830">
        <v>0</v>
      </c>
      <c r="V2830">
        <v>0</v>
      </c>
      <c r="W2830">
        <v>0</v>
      </c>
      <c r="X2830">
        <v>270.03259607430488</v>
      </c>
      <c r="Y2830">
        <v>0</v>
      </c>
      <c r="Z2830">
        <v>0</v>
      </c>
      <c r="AA2830">
        <v>0</v>
      </c>
      <c r="AB2830">
        <v>19.240597339088154</v>
      </c>
      <c r="AC2830">
        <v>0</v>
      </c>
      <c r="AD2830">
        <v>0</v>
      </c>
      <c r="AE2830">
        <v>289.27319341339302</v>
      </c>
    </row>
    <row r="2831" spans="1:31" x14ac:dyDescent="0.25">
      <c r="A2831">
        <v>2233800</v>
      </c>
      <c r="B2831">
        <v>1</v>
      </c>
      <c r="C2831" t="s">
        <v>80</v>
      </c>
      <c r="D2831" t="s">
        <v>97</v>
      </c>
      <c r="E2831" t="s">
        <v>161</v>
      </c>
      <c r="F2831" t="s">
        <v>8355</v>
      </c>
      <c r="G2831" t="s">
        <v>174</v>
      </c>
      <c r="H2831" t="s">
        <v>163</v>
      </c>
      <c r="I2831" t="s">
        <v>136</v>
      </c>
      <c r="J2831" t="s">
        <v>137</v>
      </c>
      <c r="K2831" t="s">
        <v>138</v>
      </c>
      <c r="L2831" t="s">
        <v>8356</v>
      </c>
      <c r="M2831" t="s">
        <v>8357</v>
      </c>
      <c r="N2831">
        <v>1.988888888</v>
      </c>
      <c r="O2831">
        <v>11</v>
      </c>
      <c r="P2831">
        <v>672</v>
      </c>
      <c r="Q2831">
        <v>9</v>
      </c>
      <c r="R2831">
        <v>93</v>
      </c>
      <c r="S2831">
        <v>15</v>
      </c>
      <c r="T2831">
        <v>120</v>
      </c>
      <c r="U2831">
        <v>0</v>
      </c>
      <c r="V2831">
        <v>1</v>
      </c>
      <c r="W2831">
        <v>24.831931659983688</v>
      </c>
      <c r="X2831">
        <v>578.19888563874076</v>
      </c>
      <c r="Y2831">
        <v>20.932260500712708</v>
      </c>
      <c r="Z2831">
        <v>60.31279786962007</v>
      </c>
      <c r="AA2831">
        <v>820.06398791479262</v>
      </c>
      <c r="AB2831">
        <v>216.2408152292366</v>
      </c>
      <c r="AC2831">
        <v>0</v>
      </c>
      <c r="AD2831">
        <v>33.157955917422399</v>
      </c>
      <c r="AE2831">
        <v>1753.7386347305089</v>
      </c>
    </row>
    <row r="2832" spans="1:31" x14ac:dyDescent="0.25">
      <c r="A2832">
        <v>2233801</v>
      </c>
      <c r="B2832">
        <v>1</v>
      </c>
      <c r="C2832" t="s">
        <v>80</v>
      </c>
      <c r="D2832" t="s">
        <v>82</v>
      </c>
      <c r="E2832" t="s">
        <v>177</v>
      </c>
      <c r="F2832" t="s">
        <v>939</v>
      </c>
      <c r="G2832" t="s">
        <v>179</v>
      </c>
      <c r="H2832" t="s">
        <v>135</v>
      </c>
      <c r="I2832" t="s">
        <v>136</v>
      </c>
      <c r="J2832" t="s">
        <v>137</v>
      </c>
      <c r="K2832" t="s">
        <v>138</v>
      </c>
      <c r="L2832" t="s">
        <v>8358</v>
      </c>
      <c r="M2832" t="s">
        <v>8359</v>
      </c>
      <c r="N2832">
        <v>2.426666666</v>
      </c>
      <c r="O2832">
        <v>0</v>
      </c>
      <c r="P2832">
        <v>0</v>
      </c>
      <c r="Q2832">
        <v>0</v>
      </c>
      <c r="R2832">
        <v>0</v>
      </c>
      <c r="S2832">
        <v>0</v>
      </c>
      <c r="T2832">
        <v>87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176.8961595724536</v>
      </c>
      <c r="AC2832">
        <v>0</v>
      </c>
      <c r="AD2832">
        <v>0</v>
      </c>
      <c r="AE2832">
        <v>176.8961595724536</v>
      </c>
    </row>
    <row r="2833" spans="1:31" x14ac:dyDescent="0.25">
      <c r="A2833">
        <v>2233803</v>
      </c>
      <c r="B2833">
        <v>1</v>
      </c>
      <c r="C2833" t="s">
        <v>80</v>
      </c>
      <c r="D2833" t="s">
        <v>107</v>
      </c>
      <c r="E2833" t="s">
        <v>141</v>
      </c>
      <c r="F2833" t="s">
        <v>8360</v>
      </c>
      <c r="G2833" t="s">
        <v>187</v>
      </c>
      <c r="H2833" t="s">
        <v>135</v>
      </c>
      <c r="I2833" t="s">
        <v>136</v>
      </c>
      <c r="J2833" t="s">
        <v>137</v>
      </c>
      <c r="K2833" t="s">
        <v>138</v>
      </c>
      <c r="L2833" t="s">
        <v>8361</v>
      </c>
      <c r="M2833" t="s">
        <v>8362</v>
      </c>
      <c r="N2833">
        <v>2.0452777769999999</v>
      </c>
      <c r="O2833">
        <v>0</v>
      </c>
      <c r="P2833">
        <v>27</v>
      </c>
      <c r="Q2833">
        <v>0</v>
      </c>
      <c r="R2833">
        <v>4</v>
      </c>
      <c r="S2833">
        <v>0</v>
      </c>
      <c r="T2833">
        <v>12</v>
      </c>
      <c r="U2833">
        <v>0</v>
      </c>
      <c r="V2833">
        <v>0</v>
      </c>
      <c r="W2833">
        <v>0</v>
      </c>
      <c r="X2833">
        <v>16.545418480528593</v>
      </c>
      <c r="Y2833">
        <v>0</v>
      </c>
      <c r="Z2833">
        <v>0.2203890621659689</v>
      </c>
      <c r="AA2833">
        <v>0</v>
      </c>
      <c r="AB2833">
        <v>22.195116226908265</v>
      </c>
      <c r="AC2833">
        <v>0</v>
      </c>
      <c r="AD2833">
        <v>0</v>
      </c>
      <c r="AE2833">
        <v>38.960923769602829</v>
      </c>
    </row>
    <row r="2834" spans="1:31" x14ac:dyDescent="0.25">
      <c r="A2834">
        <v>2233805</v>
      </c>
      <c r="B2834">
        <v>1</v>
      </c>
      <c r="C2834" t="s">
        <v>80</v>
      </c>
      <c r="D2834" t="s">
        <v>82</v>
      </c>
      <c r="E2834" t="s">
        <v>132</v>
      </c>
      <c r="F2834" t="s">
        <v>8363</v>
      </c>
      <c r="G2834" t="s">
        <v>148</v>
      </c>
      <c r="H2834" t="s">
        <v>135</v>
      </c>
      <c r="I2834" t="s">
        <v>136</v>
      </c>
      <c r="J2834" t="s">
        <v>137</v>
      </c>
      <c r="K2834" t="s">
        <v>138</v>
      </c>
      <c r="L2834" t="s">
        <v>8364</v>
      </c>
      <c r="M2834" t="s">
        <v>8365</v>
      </c>
      <c r="N2834">
        <v>0.75972222199999995</v>
      </c>
      <c r="O2834">
        <v>0</v>
      </c>
      <c r="P2834">
        <v>11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2.6305145751891068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2.6305145751891068</v>
      </c>
    </row>
    <row r="2835" spans="1:31" x14ac:dyDescent="0.25">
      <c r="A2835">
        <v>2233810</v>
      </c>
      <c r="B2835">
        <v>1</v>
      </c>
      <c r="C2835" t="s">
        <v>80</v>
      </c>
      <c r="D2835" t="s">
        <v>96</v>
      </c>
      <c r="E2835" t="s">
        <v>194</v>
      </c>
      <c r="F2835" t="s">
        <v>8366</v>
      </c>
      <c r="G2835" t="s">
        <v>390</v>
      </c>
      <c r="H2835" t="s">
        <v>135</v>
      </c>
      <c r="I2835" t="s">
        <v>136</v>
      </c>
      <c r="J2835" t="s">
        <v>137</v>
      </c>
      <c r="K2835" t="s">
        <v>138</v>
      </c>
      <c r="L2835" t="s">
        <v>8367</v>
      </c>
      <c r="M2835" t="s">
        <v>8368</v>
      </c>
      <c r="N2835">
        <v>2.1150000000000002</v>
      </c>
      <c r="O2835">
        <v>0</v>
      </c>
      <c r="P2835">
        <v>35</v>
      </c>
      <c r="Q2835">
        <v>0</v>
      </c>
      <c r="R2835">
        <v>5</v>
      </c>
      <c r="S2835">
        <v>0</v>
      </c>
      <c r="T2835">
        <v>9</v>
      </c>
      <c r="U2835">
        <v>0</v>
      </c>
      <c r="V2835">
        <v>0</v>
      </c>
      <c r="W2835">
        <v>0</v>
      </c>
      <c r="X2835">
        <v>63.275982474148037</v>
      </c>
      <c r="Y2835">
        <v>0</v>
      </c>
      <c r="Z2835">
        <v>16.432203634828095</v>
      </c>
      <c r="AA2835">
        <v>0</v>
      </c>
      <c r="AB2835">
        <v>55.526075284394452</v>
      </c>
      <c r="AC2835">
        <v>0</v>
      </c>
      <c r="AD2835">
        <v>0</v>
      </c>
      <c r="AE2835">
        <v>135.23426139337059</v>
      </c>
    </row>
    <row r="2836" spans="1:31" x14ac:dyDescent="0.25">
      <c r="A2836">
        <v>2233814</v>
      </c>
      <c r="B2836">
        <v>1</v>
      </c>
      <c r="C2836" t="s">
        <v>81</v>
      </c>
      <c r="D2836" t="s">
        <v>113</v>
      </c>
      <c r="E2836" t="s">
        <v>132</v>
      </c>
      <c r="F2836" t="s">
        <v>8369</v>
      </c>
      <c r="G2836" t="s">
        <v>148</v>
      </c>
      <c r="H2836" t="s">
        <v>135</v>
      </c>
      <c r="I2836" t="s">
        <v>136</v>
      </c>
      <c r="J2836" t="s">
        <v>137</v>
      </c>
      <c r="K2836" t="s">
        <v>138</v>
      </c>
      <c r="L2836" t="s">
        <v>8370</v>
      </c>
      <c r="M2836" t="s">
        <v>8371</v>
      </c>
      <c r="N2836">
        <v>1.5691666660000001</v>
      </c>
      <c r="O2836">
        <v>0</v>
      </c>
      <c r="P2836">
        <v>2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5.2054026724083693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5.2054026724083693</v>
      </c>
    </row>
    <row r="2837" spans="1:31" x14ac:dyDescent="0.25">
      <c r="A2837">
        <v>2233823</v>
      </c>
      <c r="B2837">
        <v>1</v>
      </c>
      <c r="C2837" t="s">
        <v>81</v>
      </c>
      <c r="D2837" t="s">
        <v>122</v>
      </c>
      <c r="E2837" t="s">
        <v>273</v>
      </c>
      <c r="F2837" t="s">
        <v>5950</v>
      </c>
      <c r="G2837" t="s">
        <v>174</v>
      </c>
      <c r="H2837" t="s">
        <v>163</v>
      </c>
      <c r="I2837" t="s">
        <v>136</v>
      </c>
      <c r="J2837" t="s">
        <v>137</v>
      </c>
      <c r="K2837" t="s">
        <v>138</v>
      </c>
      <c r="L2837" t="s">
        <v>8372</v>
      </c>
      <c r="M2837" t="s">
        <v>8373</v>
      </c>
      <c r="N2837">
        <v>6.6388887999999993E-2</v>
      </c>
      <c r="O2837">
        <v>6</v>
      </c>
      <c r="P2837">
        <v>3996</v>
      </c>
      <c r="Q2837">
        <v>88</v>
      </c>
      <c r="R2837">
        <v>148</v>
      </c>
      <c r="S2837">
        <v>50</v>
      </c>
      <c r="T2837">
        <v>385</v>
      </c>
      <c r="U2837">
        <v>6</v>
      </c>
      <c r="V2837">
        <v>1</v>
      </c>
      <c r="W2837">
        <v>0.15240428715036666</v>
      </c>
      <c r="X2837">
        <v>46.317835298347958</v>
      </c>
      <c r="Y2837">
        <v>15.632269391016088</v>
      </c>
      <c r="Z2837">
        <v>1.4326507243782922</v>
      </c>
      <c r="AA2837">
        <v>57.730424624747918</v>
      </c>
      <c r="AB2837">
        <v>15.25684236719392</v>
      </c>
      <c r="AC2837">
        <v>14.188339839413366</v>
      </c>
      <c r="AD2837">
        <v>12.223912011263067</v>
      </c>
      <c r="AE2837">
        <v>162.93467854351098</v>
      </c>
    </row>
    <row r="2838" spans="1:31" x14ac:dyDescent="0.25">
      <c r="A2838">
        <v>2233825</v>
      </c>
      <c r="B2838">
        <v>1</v>
      </c>
      <c r="C2838" t="s">
        <v>80</v>
      </c>
      <c r="D2838" t="s">
        <v>83</v>
      </c>
      <c r="E2838" t="s">
        <v>194</v>
      </c>
      <c r="F2838" t="s">
        <v>8215</v>
      </c>
      <c r="G2838" t="s">
        <v>390</v>
      </c>
      <c r="H2838" t="s">
        <v>135</v>
      </c>
      <c r="I2838" t="s">
        <v>136</v>
      </c>
      <c r="J2838" t="s">
        <v>137</v>
      </c>
      <c r="K2838" t="s">
        <v>138</v>
      </c>
      <c r="L2838" t="s">
        <v>8374</v>
      </c>
      <c r="M2838" t="s">
        <v>8375</v>
      </c>
      <c r="N2838">
        <v>2.054444444</v>
      </c>
      <c r="O2838">
        <v>0</v>
      </c>
      <c r="P2838">
        <v>4</v>
      </c>
      <c r="Q2838">
        <v>0</v>
      </c>
      <c r="R2838">
        <v>0</v>
      </c>
      <c r="S2838">
        <v>0</v>
      </c>
      <c r="T2838">
        <v>12</v>
      </c>
      <c r="U2838">
        <v>0</v>
      </c>
      <c r="V2838">
        <v>0</v>
      </c>
      <c r="W2838">
        <v>0</v>
      </c>
      <c r="X2838">
        <v>8.6385974633989324</v>
      </c>
      <c r="Y2838">
        <v>0</v>
      </c>
      <c r="Z2838">
        <v>0</v>
      </c>
      <c r="AA2838">
        <v>0</v>
      </c>
      <c r="AB2838">
        <v>22.588007569805789</v>
      </c>
      <c r="AC2838">
        <v>0</v>
      </c>
      <c r="AD2838">
        <v>0</v>
      </c>
      <c r="AE2838">
        <v>31.22660503320472</v>
      </c>
    </row>
    <row r="2839" spans="1:31" x14ac:dyDescent="0.25">
      <c r="A2839">
        <v>2233828</v>
      </c>
      <c r="B2839">
        <v>1</v>
      </c>
      <c r="C2839" t="s">
        <v>80</v>
      </c>
      <c r="D2839" t="s">
        <v>84</v>
      </c>
      <c r="E2839" t="s">
        <v>141</v>
      </c>
      <c r="F2839" t="s">
        <v>8376</v>
      </c>
      <c r="G2839" t="s">
        <v>196</v>
      </c>
      <c r="H2839" t="s">
        <v>135</v>
      </c>
      <c r="I2839" t="s">
        <v>136</v>
      </c>
      <c r="J2839" t="s">
        <v>137</v>
      </c>
      <c r="K2839" t="s">
        <v>144</v>
      </c>
      <c r="L2839" t="s">
        <v>8377</v>
      </c>
      <c r="M2839" t="s">
        <v>8378</v>
      </c>
      <c r="N2839">
        <v>5.9692683329999996</v>
      </c>
      <c r="O2839">
        <v>0</v>
      </c>
      <c r="P2839">
        <v>373</v>
      </c>
      <c r="Q2839">
        <v>0</v>
      </c>
      <c r="R2839">
        <v>0</v>
      </c>
      <c r="S2839">
        <v>0</v>
      </c>
      <c r="T2839">
        <v>20</v>
      </c>
      <c r="U2839">
        <v>0</v>
      </c>
      <c r="V2839">
        <v>0</v>
      </c>
      <c r="W2839">
        <v>0</v>
      </c>
      <c r="X2839">
        <v>666.40914332122588</v>
      </c>
      <c r="Y2839">
        <v>0</v>
      </c>
      <c r="Z2839">
        <v>0</v>
      </c>
      <c r="AA2839">
        <v>0</v>
      </c>
      <c r="AB2839">
        <v>88.789360640246244</v>
      </c>
      <c r="AC2839">
        <v>0</v>
      </c>
      <c r="AD2839">
        <v>0</v>
      </c>
      <c r="AE2839">
        <v>755.19850396147217</v>
      </c>
    </row>
    <row r="2840" spans="1:31" x14ac:dyDescent="0.25">
      <c r="A2840">
        <v>2233834</v>
      </c>
      <c r="B2840">
        <v>1</v>
      </c>
      <c r="C2840" t="s">
        <v>80</v>
      </c>
      <c r="D2840" t="s">
        <v>83</v>
      </c>
      <c r="E2840" t="s">
        <v>132</v>
      </c>
      <c r="F2840" t="s">
        <v>8379</v>
      </c>
      <c r="G2840" t="s">
        <v>148</v>
      </c>
      <c r="H2840" t="s">
        <v>135</v>
      </c>
      <c r="I2840" t="s">
        <v>136</v>
      </c>
      <c r="J2840" t="s">
        <v>137</v>
      </c>
      <c r="K2840" t="s">
        <v>138</v>
      </c>
      <c r="L2840" t="s">
        <v>8380</v>
      </c>
      <c r="M2840" t="s">
        <v>8381</v>
      </c>
      <c r="N2840">
        <v>2.335555555</v>
      </c>
      <c r="O2840">
        <v>0</v>
      </c>
      <c r="P2840">
        <v>0</v>
      </c>
      <c r="Q2840">
        <v>0</v>
      </c>
      <c r="R2840">
        <v>0</v>
      </c>
      <c r="S2840">
        <v>0</v>
      </c>
      <c r="T2840">
        <v>1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3.4076679242184129</v>
      </c>
      <c r="AC2840">
        <v>0</v>
      </c>
      <c r="AD2840">
        <v>0</v>
      </c>
      <c r="AE2840">
        <v>3.4076679242184129</v>
      </c>
    </row>
    <row r="2841" spans="1:31" x14ac:dyDescent="0.25">
      <c r="A2841">
        <v>2233836</v>
      </c>
      <c r="B2841">
        <v>1</v>
      </c>
      <c r="C2841" t="s">
        <v>80</v>
      </c>
      <c r="D2841" t="s">
        <v>85</v>
      </c>
      <c r="E2841" t="s">
        <v>177</v>
      </c>
      <c r="F2841" t="s">
        <v>4795</v>
      </c>
      <c r="G2841" t="s">
        <v>179</v>
      </c>
      <c r="H2841" t="s">
        <v>135</v>
      </c>
      <c r="I2841" t="s">
        <v>136</v>
      </c>
      <c r="J2841" t="s">
        <v>137</v>
      </c>
      <c r="K2841" t="s">
        <v>138</v>
      </c>
      <c r="L2841" t="s">
        <v>8382</v>
      </c>
      <c r="M2841" t="s">
        <v>8383</v>
      </c>
      <c r="N2841">
        <v>1.146111111</v>
      </c>
      <c r="O2841">
        <v>0</v>
      </c>
      <c r="P2841">
        <v>181</v>
      </c>
      <c r="Q2841">
        <v>0</v>
      </c>
      <c r="R2841">
        <v>0</v>
      </c>
      <c r="S2841">
        <v>0</v>
      </c>
      <c r="T2841">
        <v>21</v>
      </c>
      <c r="U2841">
        <v>0</v>
      </c>
      <c r="V2841">
        <v>0</v>
      </c>
      <c r="W2841">
        <v>0</v>
      </c>
      <c r="X2841">
        <v>66.374471911495789</v>
      </c>
      <c r="Y2841">
        <v>0</v>
      </c>
      <c r="Z2841">
        <v>0</v>
      </c>
      <c r="AA2841">
        <v>0</v>
      </c>
      <c r="AB2841">
        <v>21.443290270980846</v>
      </c>
      <c r="AC2841">
        <v>0</v>
      </c>
      <c r="AD2841">
        <v>0</v>
      </c>
      <c r="AE2841">
        <v>87.817762182476628</v>
      </c>
    </row>
    <row r="2842" spans="1:31" x14ac:dyDescent="0.25">
      <c r="A2842">
        <v>2233837</v>
      </c>
      <c r="B2842">
        <v>1</v>
      </c>
      <c r="C2842" t="s">
        <v>81</v>
      </c>
      <c r="D2842" t="s">
        <v>113</v>
      </c>
      <c r="E2842" t="s">
        <v>194</v>
      </c>
      <c r="F2842" t="s">
        <v>2418</v>
      </c>
      <c r="G2842" t="s">
        <v>179</v>
      </c>
      <c r="H2842" t="s">
        <v>135</v>
      </c>
      <c r="I2842" t="s">
        <v>136</v>
      </c>
      <c r="J2842" t="s">
        <v>137</v>
      </c>
      <c r="K2842" t="s">
        <v>138</v>
      </c>
      <c r="L2842" t="s">
        <v>8384</v>
      </c>
      <c r="M2842" t="s">
        <v>8385</v>
      </c>
      <c r="N2842">
        <v>0.81499999999999995</v>
      </c>
      <c r="O2842">
        <v>0</v>
      </c>
      <c r="P2842">
        <v>12</v>
      </c>
      <c r="Q2842">
        <v>0</v>
      </c>
      <c r="R2842">
        <v>0</v>
      </c>
      <c r="S2842">
        <v>0</v>
      </c>
      <c r="T2842">
        <v>18</v>
      </c>
      <c r="U2842">
        <v>0</v>
      </c>
      <c r="V2842">
        <v>0</v>
      </c>
      <c r="W2842">
        <v>0</v>
      </c>
      <c r="X2842">
        <v>1.5477232577430398</v>
      </c>
      <c r="Y2842">
        <v>0</v>
      </c>
      <c r="Z2842">
        <v>0</v>
      </c>
      <c r="AA2842">
        <v>0</v>
      </c>
      <c r="AB2842">
        <v>12.201954070104261</v>
      </c>
      <c r="AC2842">
        <v>0</v>
      </c>
      <c r="AD2842">
        <v>0</v>
      </c>
      <c r="AE2842">
        <v>13.749677327847301</v>
      </c>
    </row>
    <row r="2843" spans="1:31" x14ac:dyDescent="0.25">
      <c r="A2843">
        <v>2233839</v>
      </c>
      <c r="B2843">
        <v>1</v>
      </c>
      <c r="C2843" t="s">
        <v>81</v>
      </c>
      <c r="D2843" t="s">
        <v>128</v>
      </c>
      <c r="E2843" t="s">
        <v>194</v>
      </c>
      <c r="F2843" t="s">
        <v>8386</v>
      </c>
      <c r="G2843" t="s">
        <v>179</v>
      </c>
      <c r="H2843" t="s">
        <v>135</v>
      </c>
      <c r="I2843" t="s">
        <v>136</v>
      </c>
      <c r="J2843" t="s">
        <v>137</v>
      </c>
      <c r="K2843" t="s">
        <v>138</v>
      </c>
      <c r="L2843" t="s">
        <v>8387</v>
      </c>
      <c r="M2843" t="s">
        <v>8388</v>
      </c>
      <c r="N2843">
        <v>0.388055555</v>
      </c>
      <c r="O2843">
        <v>0</v>
      </c>
      <c r="P2843">
        <v>20</v>
      </c>
      <c r="Q2843">
        <v>0</v>
      </c>
      <c r="R2843">
        <v>0</v>
      </c>
      <c r="S2843">
        <v>0</v>
      </c>
      <c r="T2843">
        <v>5</v>
      </c>
      <c r="U2843">
        <v>0</v>
      </c>
      <c r="V2843">
        <v>0</v>
      </c>
      <c r="W2843">
        <v>0</v>
      </c>
      <c r="X2843">
        <v>2.2155869487749071</v>
      </c>
      <c r="Y2843">
        <v>0</v>
      </c>
      <c r="Z2843">
        <v>0</v>
      </c>
      <c r="AA2843">
        <v>0</v>
      </c>
      <c r="AB2843">
        <v>1.1358910979409154</v>
      </c>
      <c r="AC2843">
        <v>0</v>
      </c>
      <c r="AD2843">
        <v>0</v>
      </c>
      <c r="AE2843">
        <v>3.3514780467158225</v>
      </c>
    </row>
    <row r="2844" spans="1:31" x14ac:dyDescent="0.25">
      <c r="A2844">
        <v>2233840</v>
      </c>
      <c r="B2844">
        <v>1</v>
      </c>
      <c r="C2844" t="s">
        <v>80</v>
      </c>
      <c r="D2844" t="s">
        <v>98</v>
      </c>
      <c r="E2844" t="s">
        <v>141</v>
      </c>
      <c r="F2844" t="s">
        <v>8389</v>
      </c>
      <c r="G2844" t="s">
        <v>143</v>
      </c>
      <c r="H2844" t="s">
        <v>135</v>
      </c>
      <c r="I2844" t="s">
        <v>136</v>
      </c>
      <c r="J2844" t="s">
        <v>137</v>
      </c>
      <c r="K2844" t="s">
        <v>144</v>
      </c>
      <c r="L2844" t="s">
        <v>8390</v>
      </c>
      <c r="M2844" t="s">
        <v>8391</v>
      </c>
      <c r="N2844">
        <v>8.0297222220000002</v>
      </c>
      <c r="O2844">
        <v>0</v>
      </c>
      <c r="P2844">
        <v>106</v>
      </c>
      <c r="Q2844">
        <v>0</v>
      </c>
      <c r="R2844">
        <v>6</v>
      </c>
      <c r="S2844">
        <v>0</v>
      </c>
      <c r="T2844">
        <v>18</v>
      </c>
      <c r="U2844">
        <v>0</v>
      </c>
      <c r="V2844">
        <v>0</v>
      </c>
      <c r="W2844">
        <v>0</v>
      </c>
      <c r="X2844">
        <v>211.93442908341194</v>
      </c>
      <c r="Y2844">
        <v>0</v>
      </c>
      <c r="Z2844">
        <v>32.536126632801803</v>
      </c>
      <c r="AA2844">
        <v>0</v>
      </c>
      <c r="AB2844">
        <v>87.323519920212377</v>
      </c>
      <c r="AC2844">
        <v>0</v>
      </c>
      <c r="AD2844">
        <v>0</v>
      </c>
      <c r="AE2844">
        <v>331.7940756364261</v>
      </c>
    </row>
    <row r="2845" spans="1:31" x14ac:dyDescent="0.25">
      <c r="A2845">
        <v>2233841</v>
      </c>
      <c r="B2845">
        <v>1</v>
      </c>
      <c r="C2845" t="s">
        <v>80</v>
      </c>
      <c r="D2845" t="s">
        <v>82</v>
      </c>
      <c r="E2845" t="s">
        <v>132</v>
      </c>
      <c r="F2845" t="s">
        <v>8392</v>
      </c>
      <c r="G2845" t="s">
        <v>170</v>
      </c>
      <c r="H2845" t="s">
        <v>135</v>
      </c>
      <c r="I2845" t="s">
        <v>136</v>
      </c>
      <c r="J2845" t="s">
        <v>137</v>
      </c>
      <c r="K2845" t="s">
        <v>138</v>
      </c>
      <c r="L2845" t="s">
        <v>8393</v>
      </c>
      <c r="M2845" t="s">
        <v>8394</v>
      </c>
      <c r="N2845">
        <v>3.6177777770000001</v>
      </c>
      <c r="O2845">
        <v>0</v>
      </c>
      <c r="P2845">
        <v>2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5.541005040371827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5.541005040371827</v>
      </c>
    </row>
    <row r="2846" spans="1:31" x14ac:dyDescent="0.25">
      <c r="A2846">
        <v>2233843</v>
      </c>
      <c r="B2846">
        <v>1</v>
      </c>
      <c r="C2846" t="s">
        <v>81</v>
      </c>
      <c r="D2846" t="s">
        <v>122</v>
      </c>
      <c r="E2846" t="s">
        <v>182</v>
      </c>
      <c r="F2846" t="s">
        <v>8395</v>
      </c>
      <c r="G2846" t="s">
        <v>303</v>
      </c>
      <c r="H2846" t="s">
        <v>163</v>
      </c>
      <c r="I2846" t="s">
        <v>136</v>
      </c>
      <c r="J2846" t="s">
        <v>137</v>
      </c>
      <c r="K2846" t="s">
        <v>138</v>
      </c>
      <c r="L2846" t="s">
        <v>8396</v>
      </c>
      <c r="M2846" t="s">
        <v>8397</v>
      </c>
      <c r="N2846">
        <v>0.13555555499999999</v>
      </c>
      <c r="O2846">
        <v>14</v>
      </c>
      <c r="P2846">
        <v>901</v>
      </c>
      <c r="Q2846">
        <v>1</v>
      </c>
      <c r="R2846">
        <v>23</v>
      </c>
      <c r="S2846">
        <v>5</v>
      </c>
      <c r="T2846">
        <v>66</v>
      </c>
      <c r="U2846">
        <v>1</v>
      </c>
      <c r="V2846">
        <v>0</v>
      </c>
      <c r="W2846">
        <v>0.40007173158751119</v>
      </c>
      <c r="X2846">
        <v>14.199189028215796</v>
      </c>
      <c r="Y2846">
        <v>4.6293095156622228E-3</v>
      </c>
      <c r="Z2846">
        <v>0.42933056265204889</v>
      </c>
      <c r="AA2846">
        <v>16.166717072757194</v>
      </c>
      <c r="AB2846">
        <v>2.4213259687193958</v>
      </c>
      <c r="AC2846">
        <v>0.57039934133840009</v>
      </c>
      <c r="AD2846">
        <v>0</v>
      </c>
      <c r="AE2846">
        <v>34.191663014786009</v>
      </c>
    </row>
    <row r="2847" spans="1:31" x14ac:dyDescent="0.25">
      <c r="A2847">
        <v>2233844</v>
      </c>
      <c r="B2847">
        <v>1</v>
      </c>
      <c r="C2847" t="s">
        <v>80</v>
      </c>
      <c r="D2847" t="s">
        <v>106</v>
      </c>
      <c r="E2847" t="s">
        <v>273</v>
      </c>
      <c r="F2847" t="s">
        <v>8398</v>
      </c>
      <c r="G2847" t="s">
        <v>196</v>
      </c>
      <c r="H2847" t="s">
        <v>163</v>
      </c>
      <c r="I2847" t="s">
        <v>136</v>
      </c>
      <c r="J2847" t="s">
        <v>137</v>
      </c>
      <c r="K2847" t="s">
        <v>144</v>
      </c>
      <c r="L2847" t="s">
        <v>8399</v>
      </c>
      <c r="M2847" t="s">
        <v>8400</v>
      </c>
      <c r="N2847">
        <v>2.048888888</v>
      </c>
      <c r="O2847">
        <v>0</v>
      </c>
      <c r="P2847">
        <v>5451</v>
      </c>
      <c r="Q2847">
        <v>0</v>
      </c>
      <c r="R2847">
        <v>16</v>
      </c>
      <c r="S2847">
        <v>1</v>
      </c>
      <c r="T2847">
        <v>773</v>
      </c>
      <c r="U2847">
        <v>0</v>
      </c>
      <c r="V2847">
        <v>4</v>
      </c>
      <c r="W2847">
        <v>0</v>
      </c>
      <c r="X2847">
        <v>2884.6563568891156</v>
      </c>
      <c r="Y2847">
        <v>0</v>
      </c>
      <c r="Z2847">
        <v>5.9419658799411028</v>
      </c>
      <c r="AA2847">
        <v>10.469045402011592</v>
      </c>
      <c r="AB2847">
        <v>1319.1943708670144</v>
      </c>
      <c r="AC2847">
        <v>0</v>
      </c>
      <c r="AD2847">
        <v>430.83763061945342</v>
      </c>
      <c r="AE2847">
        <v>4651.099369657536</v>
      </c>
    </row>
    <row r="2848" spans="1:31" x14ac:dyDescent="0.25">
      <c r="A2848">
        <v>2233845</v>
      </c>
      <c r="B2848">
        <v>1</v>
      </c>
      <c r="C2848" t="s">
        <v>81</v>
      </c>
      <c r="D2848" t="s">
        <v>120</v>
      </c>
      <c r="E2848" t="s">
        <v>132</v>
      </c>
      <c r="F2848" t="s">
        <v>8401</v>
      </c>
      <c r="G2848" t="s">
        <v>170</v>
      </c>
      <c r="H2848" t="s">
        <v>135</v>
      </c>
      <c r="I2848" t="s">
        <v>136</v>
      </c>
      <c r="J2848" t="s">
        <v>137</v>
      </c>
      <c r="K2848" t="s">
        <v>138</v>
      </c>
      <c r="L2848" t="s">
        <v>8402</v>
      </c>
      <c r="M2848" t="s">
        <v>8403</v>
      </c>
      <c r="N2848">
        <v>2.2394444440000001</v>
      </c>
      <c r="O2848">
        <v>0</v>
      </c>
      <c r="P2848">
        <v>11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7.6172269379132755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7.6172269379132755</v>
      </c>
    </row>
    <row r="2849" spans="1:31" x14ac:dyDescent="0.25">
      <c r="A2849">
        <v>2233846</v>
      </c>
      <c r="B2849">
        <v>1</v>
      </c>
      <c r="C2849" t="s">
        <v>81</v>
      </c>
      <c r="D2849" t="s">
        <v>116</v>
      </c>
      <c r="E2849" t="s">
        <v>161</v>
      </c>
      <c r="F2849" t="s">
        <v>2873</v>
      </c>
      <c r="G2849" t="s">
        <v>303</v>
      </c>
      <c r="H2849" t="s">
        <v>163</v>
      </c>
      <c r="I2849" t="s">
        <v>261</v>
      </c>
      <c r="J2849" t="s">
        <v>137</v>
      </c>
      <c r="K2849" t="s">
        <v>144</v>
      </c>
      <c r="L2849" t="s">
        <v>8404</v>
      </c>
      <c r="M2849" t="s">
        <v>8405</v>
      </c>
      <c r="N2849">
        <v>4.6716665999999997E-2</v>
      </c>
      <c r="O2849">
        <v>0</v>
      </c>
      <c r="P2849">
        <v>312</v>
      </c>
      <c r="Q2849">
        <v>1</v>
      </c>
      <c r="R2849">
        <v>1</v>
      </c>
      <c r="S2849">
        <v>2</v>
      </c>
      <c r="T2849">
        <v>17</v>
      </c>
      <c r="U2849">
        <v>0</v>
      </c>
      <c r="V2849">
        <v>0</v>
      </c>
      <c r="W2849">
        <v>0</v>
      </c>
      <c r="X2849">
        <v>1.5131049067319466</v>
      </c>
      <c r="Y2849">
        <v>2.0786823940306669E-2</v>
      </c>
      <c r="Z2849">
        <v>5.2220868991199997E-3</v>
      </c>
      <c r="AA2849">
        <v>0.16492958102515554</v>
      </c>
      <c r="AB2849">
        <v>9.5610403186985576E-2</v>
      </c>
      <c r="AC2849">
        <v>0</v>
      </c>
      <c r="AD2849">
        <v>0</v>
      </c>
      <c r="AE2849">
        <v>1.7996538017835142</v>
      </c>
    </row>
    <row r="2850" spans="1:31" x14ac:dyDescent="0.25">
      <c r="A2850">
        <v>2233847</v>
      </c>
      <c r="B2850">
        <v>1</v>
      </c>
      <c r="C2850" t="s">
        <v>80</v>
      </c>
      <c r="D2850" t="s">
        <v>108</v>
      </c>
      <c r="E2850" t="s">
        <v>141</v>
      </c>
      <c r="F2850" t="s">
        <v>8406</v>
      </c>
      <c r="G2850" t="s">
        <v>152</v>
      </c>
      <c r="H2850" t="s">
        <v>135</v>
      </c>
      <c r="I2850" t="s">
        <v>136</v>
      </c>
      <c r="J2850" t="s">
        <v>137</v>
      </c>
      <c r="K2850" t="s">
        <v>138</v>
      </c>
      <c r="L2850" t="s">
        <v>8407</v>
      </c>
      <c r="M2850" t="s">
        <v>8408</v>
      </c>
      <c r="N2850">
        <v>0.78805555500000002</v>
      </c>
      <c r="O2850">
        <v>0</v>
      </c>
      <c r="P2850">
        <v>19</v>
      </c>
      <c r="Q2850">
        <v>0</v>
      </c>
      <c r="R2850">
        <v>2</v>
      </c>
      <c r="S2850">
        <v>0</v>
      </c>
      <c r="T2850">
        <v>4</v>
      </c>
      <c r="U2850">
        <v>0</v>
      </c>
      <c r="V2850">
        <v>0</v>
      </c>
      <c r="W2850">
        <v>0</v>
      </c>
      <c r="X2850">
        <v>1.8592886780170272</v>
      </c>
      <c r="Y2850">
        <v>0</v>
      </c>
      <c r="Z2850">
        <v>6.9245011037611118E-2</v>
      </c>
      <c r="AA2850">
        <v>0</v>
      </c>
      <c r="AB2850">
        <v>2.6516882749619652</v>
      </c>
      <c r="AC2850">
        <v>0</v>
      </c>
      <c r="AD2850">
        <v>0</v>
      </c>
      <c r="AE2850">
        <v>4.5802219640166033</v>
      </c>
    </row>
    <row r="2851" spans="1:31" x14ac:dyDescent="0.25">
      <c r="A2851">
        <v>2233848</v>
      </c>
      <c r="B2851">
        <v>1</v>
      </c>
      <c r="C2851" t="s">
        <v>81</v>
      </c>
      <c r="D2851" t="s">
        <v>128</v>
      </c>
      <c r="E2851" t="s">
        <v>141</v>
      </c>
      <c r="F2851" t="s">
        <v>5685</v>
      </c>
      <c r="G2851" t="s">
        <v>143</v>
      </c>
      <c r="H2851" t="s">
        <v>135</v>
      </c>
      <c r="I2851" t="s">
        <v>136</v>
      </c>
      <c r="J2851" t="s">
        <v>137</v>
      </c>
      <c r="K2851" t="s">
        <v>144</v>
      </c>
      <c r="L2851" t="s">
        <v>8409</v>
      </c>
      <c r="M2851" t="s">
        <v>8410</v>
      </c>
      <c r="N2851">
        <v>7.6515305549999999</v>
      </c>
      <c r="O2851">
        <v>0</v>
      </c>
      <c r="P2851">
        <v>88</v>
      </c>
      <c r="Q2851">
        <v>0</v>
      </c>
      <c r="R2851">
        <v>1</v>
      </c>
      <c r="S2851">
        <v>0</v>
      </c>
      <c r="T2851">
        <v>24</v>
      </c>
      <c r="U2851">
        <v>0</v>
      </c>
      <c r="V2851">
        <v>0</v>
      </c>
      <c r="W2851">
        <v>0</v>
      </c>
      <c r="X2851">
        <v>489.31106005069864</v>
      </c>
      <c r="Y2851">
        <v>0</v>
      </c>
      <c r="Z2851">
        <v>5.8773623864666674E-3</v>
      </c>
      <c r="AA2851">
        <v>0</v>
      </c>
      <c r="AB2851">
        <v>929.67745175826076</v>
      </c>
      <c r="AC2851">
        <v>0</v>
      </c>
      <c r="AD2851">
        <v>0</v>
      </c>
      <c r="AE2851">
        <v>1418.9943891713458</v>
      </c>
    </row>
    <row r="2852" spans="1:31" x14ac:dyDescent="0.25">
      <c r="A2852">
        <v>2233849</v>
      </c>
      <c r="B2852">
        <v>1</v>
      </c>
      <c r="C2852" t="s">
        <v>81</v>
      </c>
      <c r="D2852" t="s">
        <v>122</v>
      </c>
      <c r="E2852" t="s">
        <v>273</v>
      </c>
      <c r="F2852" t="s">
        <v>8411</v>
      </c>
      <c r="G2852" t="s">
        <v>196</v>
      </c>
      <c r="H2852" t="s">
        <v>163</v>
      </c>
      <c r="I2852" t="s">
        <v>136</v>
      </c>
      <c r="J2852" t="s">
        <v>137</v>
      </c>
      <c r="K2852" t="s">
        <v>144</v>
      </c>
      <c r="L2852" t="s">
        <v>8412</v>
      </c>
      <c r="M2852" t="s">
        <v>8413</v>
      </c>
      <c r="N2852">
        <v>7.865140555</v>
      </c>
      <c r="O2852">
        <v>14</v>
      </c>
      <c r="P2852">
        <v>901</v>
      </c>
      <c r="Q2852">
        <v>1</v>
      </c>
      <c r="R2852">
        <v>23</v>
      </c>
      <c r="S2852">
        <v>5</v>
      </c>
      <c r="T2852">
        <v>66</v>
      </c>
      <c r="U2852">
        <v>1</v>
      </c>
      <c r="V2852">
        <v>0</v>
      </c>
      <c r="W2852">
        <v>21.122260012669656</v>
      </c>
      <c r="X2852">
        <v>777.84345382608683</v>
      </c>
      <c r="Y2852">
        <v>0.24736993924732448</v>
      </c>
      <c r="Z2852">
        <v>22.364049928511175</v>
      </c>
      <c r="AA2852">
        <v>857.61801809079225</v>
      </c>
      <c r="AB2852">
        <v>129.40125636646195</v>
      </c>
      <c r="AC2852">
        <v>30.999363773836222</v>
      </c>
      <c r="AD2852">
        <v>0</v>
      </c>
      <c r="AE2852">
        <v>1839.5957719376052</v>
      </c>
    </row>
    <row r="2853" spans="1:31" x14ac:dyDescent="0.25">
      <c r="A2853">
        <v>2233851</v>
      </c>
      <c r="B2853">
        <v>1</v>
      </c>
      <c r="C2853" t="s">
        <v>80</v>
      </c>
      <c r="D2853" t="s">
        <v>105</v>
      </c>
      <c r="E2853" t="s">
        <v>194</v>
      </c>
      <c r="F2853" t="s">
        <v>8414</v>
      </c>
      <c r="G2853" t="s">
        <v>143</v>
      </c>
      <c r="H2853" t="s">
        <v>135</v>
      </c>
      <c r="I2853" t="s">
        <v>136</v>
      </c>
      <c r="J2853" t="s">
        <v>137</v>
      </c>
      <c r="K2853" t="s">
        <v>144</v>
      </c>
      <c r="L2853" t="s">
        <v>8415</v>
      </c>
      <c r="M2853" t="s">
        <v>8416</v>
      </c>
      <c r="N2853">
        <v>6.1732750000000003</v>
      </c>
      <c r="O2853">
        <v>0</v>
      </c>
      <c r="P2853">
        <v>146</v>
      </c>
      <c r="Q2853">
        <v>0</v>
      </c>
      <c r="R2853">
        <v>0</v>
      </c>
      <c r="S2853">
        <v>0</v>
      </c>
      <c r="T2853">
        <v>13</v>
      </c>
      <c r="U2853">
        <v>0</v>
      </c>
      <c r="V2853">
        <v>0</v>
      </c>
      <c r="W2853">
        <v>0</v>
      </c>
      <c r="X2853">
        <v>259.11616985420886</v>
      </c>
      <c r="Y2853">
        <v>0</v>
      </c>
      <c r="Z2853">
        <v>0</v>
      </c>
      <c r="AA2853">
        <v>0</v>
      </c>
      <c r="AB2853">
        <v>152.00757426797892</v>
      </c>
      <c r="AC2853">
        <v>0</v>
      </c>
      <c r="AD2853">
        <v>0</v>
      </c>
      <c r="AE2853">
        <v>411.12374412218776</v>
      </c>
    </row>
    <row r="2854" spans="1:31" x14ac:dyDescent="0.25">
      <c r="A2854">
        <v>2233852</v>
      </c>
      <c r="B2854">
        <v>1</v>
      </c>
      <c r="C2854" t="s">
        <v>80</v>
      </c>
      <c r="D2854" t="s">
        <v>102</v>
      </c>
      <c r="E2854" t="s">
        <v>194</v>
      </c>
      <c r="F2854" t="s">
        <v>8417</v>
      </c>
      <c r="G2854" t="s">
        <v>179</v>
      </c>
      <c r="H2854" t="s">
        <v>135</v>
      </c>
      <c r="I2854" t="s">
        <v>136</v>
      </c>
      <c r="J2854" t="s">
        <v>137</v>
      </c>
      <c r="K2854" t="s">
        <v>138</v>
      </c>
      <c r="L2854" t="s">
        <v>8418</v>
      </c>
      <c r="M2854" t="s">
        <v>8419</v>
      </c>
      <c r="N2854">
        <v>0.646666666</v>
      </c>
      <c r="O2854">
        <v>0</v>
      </c>
      <c r="P2854">
        <v>9</v>
      </c>
      <c r="Q2854">
        <v>0</v>
      </c>
      <c r="R2854">
        <v>3</v>
      </c>
      <c r="S2854">
        <v>0</v>
      </c>
      <c r="T2854">
        <v>4</v>
      </c>
      <c r="U2854">
        <v>0</v>
      </c>
      <c r="V2854">
        <v>0</v>
      </c>
      <c r="W2854">
        <v>0</v>
      </c>
      <c r="X2854">
        <v>1.5292963601665068</v>
      </c>
      <c r="Y2854">
        <v>0</v>
      </c>
      <c r="Z2854">
        <v>0.20096861083618667</v>
      </c>
      <c r="AA2854">
        <v>0</v>
      </c>
      <c r="AB2854">
        <v>2.6958011898033334</v>
      </c>
      <c r="AC2854">
        <v>0</v>
      </c>
      <c r="AD2854">
        <v>0</v>
      </c>
      <c r="AE2854">
        <v>4.4260661608060268</v>
      </c>
    </row>
    <row r="2855" spans="1:31" x14ac:dyDescent="0.25">
      <c r="A2855">
        <v>2233854</v>
      </c>
      <c r="B2855">
        <v>1</v>
      </c>
      <c r="C2855" t="s">
        <v>80</v>
      </c>
      <c r="D2855" t="s">
        <v>97</v>
      </c>
      <c r="E2855" t="s">
        <v>194</v>
      </c>
      <c r="F2855" t="s">
        <v>8420</v>
      </c>
      <c r="G2855" t="s">
        <v>143</v>
      </c>
      <c r="H2855" t="s">
        <v>135</v>
      </c>
      <c r="I2855" t="s">
        <v>136</v>
      </c>
      <c r="J2855" t="s">
        <v>137</v>
      </c>
      <c r="K2855" t="s">
        <v>144</v>
      </c>
      <c r="L2855" t="s">
        <v>8421</v>
      </c>
      <c r="M2855" t="s">
        <v>8422</v>
      </c>
      <c r="N2855">
        <v>3.002068333</v>
      </c>
      <c r="O2855">
        <v>0</v>
      </c>
      <c r="P2855">
        <v>51</v>
      </c>
      <c r="Q2855">
        <v>0</v>
      </c>
      <c r="R2855">
        <v>1</v>
      </c>
      <c r="S2855">
        <v>0</v>
      </c>
      <c r="T2855">
        <v>6</v>
      </c>
      <c r="U2855">
        <v>0</v>
      </c>
      <c r="V2855">
        <v>0</v>
      </c>
      <c r="W2855">
        <v>0</v>
      </c>
      <c r="X2855">
        <v>148.19934922306251</v>
      </c>
      <c r="Y2855">
        <v>0</v>
      </c>
      <c r="Z2855">
        <v>1.6162293272075376</v>
      </c>
      <c r="AA2855">
        <v>0</v>
      </c>
      <c r="AB2855">
        <v>20.355084839343213</v>
      </c>
      <c r="AC2855">
        <v>0</v>
      </c>
      <c r="AD2855">
        <v>0</v>
      </c>
      <c r="AE2855">
        <v>170.17066338961328</v>
      </c>
    </row>
    <row r="2856" spans="1:31" x14ac:dyDescent="0.25">
      <c r="A2856">
        <v>2233857</v>
      </c>
      <c r="B2856">
        <v>1</v>
      </c>
      <c r="C2856" t="s">
        <v>81</v>
      </c>
      <c r="D2856" t="s">
        <v>122</v>
      </c>
      <c r="E2856" t="s">
        <v>273</v>
      </c>
      <c r="F2856" t="s">
        <v>8411</v>
      </c>
      <c r="G2856" t="s">
        <v>303</v>
      </c>
      <c r="H2856" t="s">
        <v>163</v>
      </c>
      <c r="I2856" t="s">
        <v>136</v>
      </c>
      <c r="J2856" t="s">
        <v>137</v>
      </c>
      <c r="K2856" t="s">
        <v>144</v>
      </c>
      <c r="L2856" t="s">
        <v>8423</v>
      </c>
      <c r="M2856" t="s">
        <v>8424</v>
      </c>
      <c r="N2856">
        <v>0.15583333299999999</v>
      </c>
      <c r="O2856">
        <v>14</v>
      </c>
      <c r="P2856">
        <v>901</v>
      </c>
      <c r="Q2856">
        <v>1</v>
      </c>
      <c r="R2856">
        <v>23</v>
      </c>
      <c r="S2856">
        <v>5</v>
      </c>
      <c r="T2856">
        <v>66</v>
      </c>
      <c r="U2856">
        <v>1</v>
      </c>
      <c r="V2856">
        <v>0</v>
      </c>
      <c r="W2856">
        <v>0.45991852750121665</v>
      </c>
      <c r="X2856">
        <v>16.323248042682525</v>
      </c>
      <c r="Y2856">
        <v>5.3218086850133342E-3</v>
      </c>
      <c r="Z2856">
        <v>0.49355419190122823</v>
      </c>
      <c r="AA2856">
        <v>18.58509892995243</v>
      </c>
      <c r="AB2856">
        <v>2.7835325173188137</v>
      </c>
      <c r="AC2856">
        <v>0.65572547231729994</v>
      </c>
      <c r="AD2856">
        <v>0</v>
      </c>
      <c r="AE2856">
        <v>39.306399490358523</v>
      </c>
    </row>
    <row r="2857" spans="1:31" x14ac:dyDescent="0.25">
      <c r="A2857">
        <v>2233859</v>
      </c>
      <c r="B2857">
        <v>1</v>
      </c>
      <c r="C2857" t="s">
        <v>81</v>
      </c>
      <c r="D2857" t="s">
        <v>113</v>
      </c>
      <c r="E2857" t="s">
        <v>161</v>
      </c>
      <c r="F2857" t="s">
        <v>8425</v>
      </c>
      <c r="G2857" t="s">
        <v>174</v>
      </c>
      <c r="H2857" t="s">
        <v>163</v>
      </c>
      <c r="I2857" t="s">
        <v>136</v>
      </c>
      <c r="J2857" t="s">
        <v>137</v>
      </c>
      <c r="K2857" t="s">
        <v>138</v>
      </c>
      <c r="L2857" t="s">
        <v>8426</v>
      </c>
      <c r="M2857" t="s">
        <v>8427</v>
      </c>
      <c r="N2857">
        <v>0.88833333299999995</v>
      </c>
      <c r="O2857">
        <v>0</v>
      </c>
      <c r="P2857">
        <v>602</v>
      </c>
      <c r="Q2857">
        <v>0</v>
      </c>
      <c r="R2857">
        <v>12</v>
      </c>
      <c r="S2857">
        <v>0</v>
      </c>
      <c r="T2857">
        <v>96</v>
      </c>
      <c r="U2857">
        <v>0</v>
      </c>
      <c r="V2857">
        <v>0</v>
      </c>
      <c r="W2857">
        <v>0</v>
      </c>
      <c r="X2857">
        <v>151.35088368726721</v>
      </c>
      <c r="Y2857">
        <v>0</v>
      </c>
      <c r="Z2857">
        <v>5.753929865855314</v>
      </c>
      <c r="AA2857">
        <v>0</v>
      </c>
      <c r="AB2857">
        <v>42.681104867525299</v>
      </c>
      <c r="AC2857">
        <v>0</v>
      </c>
      <c r="AD2857">
        <v>0</v>
      </c>
      <c r="AE2857">
        <v>199.78591842064785</v>
      </c>
    </row>
    <row r="2858" spans="1:31" x14ac:dyDescent="0.25">
      <c r="A2858">
        <v>2233863</v>
      </c>
      <c r="B2858">
        <v>1</v>
      </c>
      <c r="C2858" t="s">
        <v>80</v>
      </c>
      <c r="D2858" t="s">
        <v>104</v>
      </c>
      <c r="E2858" t="s">
        <v>141</v>
      </c>
      <c r="F2858" t="s">
        <v>8428</v>
      </c>
      <c r="G2858" t="s">
        <v>196</v>
      </c>
      <c r="H2858" t="s">
        <v>135</v>
      </c>
      <c r="I2858" t="s">
        <v>136</v>
      </c>
      <c r="J2858" t="s">
        <v>137</v>
      </c>
      <c r="K2858" t="s">
        <v>144</v>
      </c>
      <c r="L2858" t="s">
        <v>8429</v>
      </c>
      <c r="M2858" t="s">
        <v>8430</v>
      </c>
      <c r="N2858">
        <v>3.8485166660000001</v>
      </c>
      <c r="O2858">
        <v>0</v>
      </c>
      <c r="P2858">
        <v>431</v>
      </c>
      <c r="Q2858">
        <v>0</v>
      </c>
      <c r="R2858">
        <v>2</v>
      </c>
      <c r="S2858">
        <v>0</v>
      </c>
      <c r="T2858">
        <v>141</v>
      </c>
      <c r="U2858">
        <v>0</v>
      </c>
      <c r="V2858">
        <v>0</v>
      </c>
      <c r="W2858">
        <v>0</v>
      </c>
      <c r="X2858">
        <v>436.54268943101016</v>
      </c>
      <c r="Y2858">
        <v>0</v>
      </c>
      <c r="Z2858">
        <v>2.9701073111528156</v>
      </c>
      <c r="AA2858">
        <v>0</v>
      </c>
      <c r="AB2858">
        <v>376.24769322896378</v>
      </c>
      <c r="AC2858">
        <v>0</v>
      </c>
      <c r="AD2858">
        <v>0</v>
      </c>
      <c r="AE2858">
        <v>815.76048997112673</v>
      </c>
    </row>
    <row r="2859" spans="1:31" x14ac:dyDescent="0.25">
      <c r="A2859">
        <v>2233864</v>
      </c>
      <c r="B2859">
        <v>1</v>
      </c>
      <c r="C2859" t="s">
        <v>80</v>
      </c>
      <c r="D2859" t="s">
        <v>102</v>
      </c>
      <c r="E2859" t="s">
        <v>132</v>
      </c>
      <c r="F2859" t="s">
        <v>8431</v>
      </c>
      <c r="G2859" t="s">
        <v>148</v>
      </c>
      <c r="H2859" t="s">
        <v>135</v>
      </c>
      <c r="I2859" t="s">
        <v>136</v>
      </c>
      <c r="J2859" t="s">
        <v>137</v>
      </c>
      <c r="K2859" t="s">
        <v>138</v>
      </c>
      <c r="L2859" t="s">
        <v>8432</v>
      </c>
      <c r="M2859" t="s">
        <v>8433</v>
      </c>
      <c r="N2859">
        <v>1.161944444</v>
      </c>
      <c r="O2859">
        <v>0</v>
      </c>
      <c r="P2859">
        <v>0</v>
      </c>
      <c r="Q2859">
        <v>0</v>
      </c>
      <c r="R2859">
        <v>0</v>
      </c>
      <c r="S2859">
        <v>0</v>
      </c>
      <c r="T2859">
        <v>1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0.60577833775892231</v>
      </c>
      <c r="AC2859">
        <v>0</v>
      </c>
      <c r="AD2859">
        <v>0</v>
      </c>
      <c r="AE2859">
        <v>0.60577833775892231</v>
      </c>
    </row>
    <row r="2860" spans="1:31" x14ac:dyDescent="0.25">
      <c r="A2860">
        <v>2233865</v>
      </c>
      <c r="B2860">
        <v>1</v>
      </c>
      <c r="C2860" t="s">
        <v>81</v>
      </c>
      <c r="D2860" t="s">
        <v>115</v>
      </c>
      <c r="E2860" t="s">
        <v>141</v>
      </c>
      <c r="F2860" t="s">
        <v>8434</v>
      </c>
      <c r="G2860" t="s">
        <v>143</v>
      </c>
      <c r="H2860" t="s">
        <v>135</v>
      </c>
      <c r="I2860" t="s">
        <v>136</v>
      </c>
      <c r="J2860" t="s">
        <v>137</v>
      </c>
      <c r="K2860" t="s">
        <v>144</v>
      </c>
      <c r="L2860" t="s">
        <v>8435</v>
      </c>
      <c r="M2860" t="s">
        <v>8436</v>
      </c>
      <c r="N2860">
        <v>8.4715416660000002</v>
      </c>
      <c r="O2860">
        <v>0</v>
      </c>
      <c r="P2860">
        <v>147</v>
      </c>
      <c r="Q2860">
        <v>0</v>
      </c>
      <c r="R2860">
        <v>0</v>
      </c>
      <c r="S2860">
        <v>0</v>
      </c>
      <c r="T2860">
        <v>8</v>
      </c>
      <c r="U2860">
        <v>0</v>
      </c>
      <c r="V2860">
        <v>0</v>
      </c>
      <c r="W2860">
        <v>0</v>
      </c>
      <c r="X2860">
        <v>157.95227354889676</v>
      </c>
      <c r="Y2860">
        <v>0</v>
      </c>
      <c r="Z2860">
        <v>0</v>
      </c>
      <c r="AA2860">
        <v>0</v>
      </c>
      <c r="AB2860">
        <v>133.60364921843814</v>
      </c>
      <c r="AC2860">
        <v>0</v>
      </c>
      <c r="AD2860">
        <v>0</v>
      </c>
      <c r="AE2860">
        <v>291.55592276733489</v>
      </c>
    </row>
    <row r="2861" spans="1:31" x14ac:dyDescent="0.25">
      <c r="A2861">
        <v>2233868</v>
      </c>
      <c r="B2861">
        <v>1</v>
      </c>
      <c r="C2861" t="s">
        <v>80</v>
      </c>
      <c r="D2861" t="s">
        <v>107</v>
      </c>
      <c r="E2861" t="s">
        <v>132</v>
      </c>
      <c r="F2861" t="s">
        <v>2279</v>
      </c>
      <c r="G2861" t="s">
        <v>170</v>
      </c>
      <c r="H2861" t="s">
        <v>135</v>
      </c>
      <c r="I2861" t="s">
        <v>136</v>
      </c>
      <c r="J2861" t="s">
        <v>137</v>
      </c>
      <c r="K2861" t="s">
        <v>138</v>
      </c>
      <c r="L2861" t="s">
        <v>8437</v>
      </c>
      <c r="M2861" t="s">
        <v>8438</v>
      </c>
      <c r="N2861">
        <v>0.72694444400000002</v>
      </c>
      <c r="O2861">
        <v>0</v>
      </c>
      <c r="P2861">
        <v>9</v>
      </c>
      <c r="Q2861">
        <v>0</v>
      </c>
      <c r="R2861">
        <v>0</v>
      </c>
      <c r="S2861">
        <v>0</v>
      </c>
      <c r="T2861">
        <v>1</v>
      </c>
      <c r="U2861">
        <v>0</v>
      </c>
      <c r="V2861">
        <v>0</v>
      </c>
      <c r="W2861">
        <v>0</v>
      </c>
      <c r="X2861">
        <v>1.9979619476745598</v>
      </c>
      <c r="Y2861">
        <v>0</v>
      </c>
      <c r="Z2861">
        <v>0</v>
      </c>
      <c r="AA2861">
        <v>0</v>
      </c>
      <c r="AB2861">
        <v>4.9465513140695555E-2</v>
      </c>
      <c r="AC2861">
        <v>0</v>
      </c>
      <c r="AD2861">
        <v>0</v>
      </c>
      <c r="AE2861">
        <v>2.0474274608152552</v>
      </c>
    </row>
    <row r="2862" spans="1:31" x14ac:dyDescent="0.25">
      <c r="A2862">
        <v>2233871</v>
      </c>
      <c r="B2862">
        <v>1</v>
      </c>
      <c r="C2862" t="s">
        <v>80</v>
      </c>
      <c r="D2862" t="s">
        <v>100</v>
      </c>
      <c r="E2862" t="s">
        <v>182</v>
      </c>
      <c r="F2862" t="s">
        <v>8439</v>
      </c>
      <c r="G2862" t="s">
        <v>196</v>
      </c>
      <c r="H2862" t="s">
        <v>163</v>
      </c>
      <c r="I2862" t="s">
        <v>136</v>
      </c>
      <c r="J2862" t="s">
        <v>137</v>
      </c>
      <c r="K2862" t="s">
        <v>144</v>
      </c>
      <c r="L2862" t="s">
        <v>8440</v>
      </c>
      <c r="M2862" t="s">
        <v>8441</v>
      </c>
      <c r="N2862">
        <v>1.978888888</v>
      </c>
      <c r="O2862">
        <v>0</v>
      </c>
      <c r="P2862">
        <v>741</v>
      </c>
      <c r="Q2862">
        <v>0</v>
      </c>
      <c r="R2862">
        <v>0</v>
      </c>
      <c r="S2862">
        <v>3</v>
      </c>
      <c r="T2862">
        <v>20</v>
      </c>
      <c r="U2862">
        <v>0</v>
      </c>
      <c r="V2862">
        <v>0</v>
      </c>
      <c r="W2862">
        <v>0</v>
      </c>
      <c r="X2862">
        <v>374.07239634787891</v>
      </c>
      <c r="Y2862">
        <v>0</v>
      </c>
      <c r="Z2862">
        <v>0</v>
      </c>
      <c r="AA2862">
        <v>47.639718916003915</v>
      </c>
      <c r="AB2862">
        <v>35.274047577796942</v>
      </c>
      <c r="AC2862">
        <v>0</v>
      </c>
      <c r="AD2862">
        <v>0</v>
      </c>
      <c r="AE2862">
        <v>456.98616284167974</v>
      </c>
    </row>
    <row r="2863" spans="1:31" x14ac:dyDescent="0.25">
      <c r="A2863">
        <v>2233874</v>
      </c>
      <c r="B2863">
        <v>1</v>
      </c>
      <c r="C2863" t="s">
        <v>80</v>
      </c>
      <c r="D2863" t="s">
        <v>98</v>
      </c>
      <c r="E2863" t="s">
        <v>141</v>
      </c>
      <c r="F2863" t="s">
        <v>8442</v>
      </c>
      <c r="G2863" t="s">
        <v>143</v>
      </c>
      <c r="H2863" t="s">
        <v>135</v>
      </c>
      <c r="I2863" t="s">
        <v>136</v>
      </c>
      <c r="J2863" t="s">
        <v>137</v>
      </c>
      <c r="K2863" t="s">
        <v>144</v>
      </c>
      <c r="L2863" t="s">
        <v>8443</v>
      </c>
      <c r="M2863" t="s">
        <v>8444</v>
      </c>
      <c r="N2863">
        <v>8.0113916659999997</v>
      </c>
      <c r="O2863">
        <v>0</v>
      </c>
      <c r="P2863">
        <v>124</v>
      </c>
      <c r="Q2863">
        <v>0</v>
      </c>
      <c r="R2863">
        <v>2</v>
      </c>
      <c r="S2863">
        <v>0</v>
      </c>
      <c r="T2863">
        <v>32</v>
      </c>
      <c r="U2863">
        <v>0</v>
      </c>
      <c r="V2863">
        <v>0</v>
      </c>
      <c r="W2863">
        <v>0</v>
      </c>
      <c r="X2863">
        <v>243.71743067374936</v>
      </c>
      <c r="Y2863">
        <v>0</v>
      </c>
      <c r="Z2863">
        <v>4.8777451025589365</v>
      </c>
      <c r="AA2863">
        <v>0</v>
      </c>
      <c r="AB2863">
        <v>282.15259206665633</v>
      </c>
      <c r="AC2863">
        <v>0</v>
      </c>
      <c r="AD2863">
        <v>0</v>
      </c>
      <c r="AE2863">
        <v>530.74776784296466</v>
      </c>
    </row>
    <row r="2864" spans="1:31" x14ac:dyDescent="0.25">
      <c r="A2864">
        <v>2233884</v>
      </c>
      <c r="B2864">
        <v>1</v>
      </c>
      <c r="C2864" t="s">
        <v>81</v>
      </c>
      <c r="D2864" t="s">
        <v>123</v>
      </c>
      <c r="E2864" t="s">
        <v>161</v>
      </c>
      <c r="F2864" t="s">
        <v>8445</v>
      </c>
      <c r="G2864" t="s">
        <v>174</v>
      </c>
      <c r="H2864" t="s">
        <v>163</v>
      </c>
      <c r="I2864" t="s">
        <v>136</v>
      </c>
      <c r="J2864" t="s">
        <v>137</v>
      </c>
      <c r="K2864" t="s">
        <v>138</v>
      </c>
      <c r="L2864" t="s">
        <v>8446</v>
      </c>
      <c r="M2864" t="s">
        <v>8447</v>
      </c>
      <c r="N2864">
        <v>0.81305555500000004</v>
      </c>
      <c r="O2864">
        <v>1</v>
      </c>
      <c r="P2864">
        <v>8</v>
      </c>
      <c r="Q2864">
        <v>34</v>
      </c>
      <c r="R2864">
        <v>79</v>
      </c>
      <c r="S2864">
        <v>6</v>
      </c>
      <c r="T2864">
        <v>5</v>
      </c>
      <c r="U2864">
        <v>1</v>
      </c>
      <c r="V2864">
        <v>0</v>
      </c>
      <c r="W2864">
        <v>1.9976657090133337E-2</v>
      </c>
      <c r="X2864">
        <v>1.7883256347721954</v>
      </c>
      <c r="Y2864">
        <v>42.865569346418276</v>
      </c>
      <c r="Z2864">
        <v>54.155912022611965</v>
      </c>
      <c r="AA2864">
        <v>33.016023368367705</v>
      </c>
      <c r="AB2864">
        <v>4.079781701115615</v>
      </c>
      <c r="AC2864">
        <v>30.822934661655733</v>
      </c>
      <c r="AD2864">
        <v>0</v>
      </c>
      <c r="AE2864">
        <v>166.74852339203161</v>
      </c>
    </row>
    <row r="2865" spans="1:31" x14ac:dyDescent="0.25">
      <c r="A2865">
        <v>2233889</v>
      </c>
      <c r="B2865">
        <v>1</v>
      </c>
      <c r="C2865" t="s">
        <v>80</v>
      </c>
      <c r="D2865" t="s">
        <v>98</v>
      </c>
      <c r="E2865" t="s">
        <v>194</v>
      </c>
      <c r="F2865" t="s">
        <v>8448</v>
      </c>
      <c r="G2865" t="s">
        <v>143</v>
      </c>
      <c r="H2865" t="s">
        <v>135</v>
      </c>
      <c r="I2865" t="s">
        <v>136</v>
      </c>
      <c r="J2865" t="s">
        <v>137</v>
      </c>
      <c r="K2865" t="s">
        <v>144</v>
      </c>
      <c r="L2865" t="s">
        <v>8449</v>
      </c>
      <c r="M2865" t="s">
        <v>8450</v>
      </c>
      <c r="N2865">
        <v>7.9694786110000004</v>
      </c>
      <c r="O2865">
        <v>0</v>
      </c>
      <c r="P2865">
        <v>87</v>
      </c>
      <c r="Q2865">
        <v>0</v>
      </c>
      <c r="R2865">
        <v>1</v>
      </c>
      <c r="S2865">
        <v>0</v>
      </c>
      <c r="T2865">
        <v>12</v>
      </c>
      <c r="U2865">
        <v>0</v>
      </c>
      <c r="V2865">
        <v>0</v>
      </c>
      <c r="W2865">
        <v>0</v>
      </c>
      <c r="X2865">
        <v>123.57274986773851</v>
      </c>
      <c r="Y2865">
        <v>0</v>
      </c>
      <c r="Z2865">
        <v>0.10233478538055113</v>
      </c>
      <c r="AA2865">
        <v>0</v>
      </c>
      <c r="AB2865">
        <v>36.323920048457104</v>
      </c>
      <c r="AC2865">
        <v>0</v>
      </c>
      <c r="AD2865">
        <v>0</v>
      </c>
      <c r="AE2865">
        <v>159.99900470157615</v>
      </c>
    </row>
    <row r="2866" spans="1:31" x14ac:dyDescent="0.25">
      <c r="A2866">
        <v>2233890</v>
      </c>
      <c r="B2866">
        <v>1</v>
      </c>
      <c r="C2866" t="s">
        <v>80</v>
      </c>
      <c r="D2866" t="s">
        <v>111</v>
      </c>
      <c r="E2866" t="s">
        <v>194</v>
      </c>
      <c r="F2866" t="s">
        <v>8451</v>
      </c>
      <c r="G2866" t="s">
        <v>152</v>
      </c>
      <c r="H2866" t="s">
        <v>135</v>
      </c>
      <c r="I2866" t="s">
        <v>136</v>
      </c>
      <c r="J2866" t="s">
        <v>3</v>
      </c>
      <c r="K2866" t="s">
        <v>138</v>
      </c>
      <c r="L2866" t="s">
        <v>8452</v>
      </c>
      <c r="M2866" t="s">
        <v>8453</v>
      </c>
      <c r="N2866">
        <v>1.365555555</v>
      </c>
      <c r="O2866">
        <v>0</v>
      </c>
      <c r="P2866">
        <v>6</v>
      </c>
      <c r="Q2866">
        <v>0</v>
      </c>
      <c r="R2866">
        <v>15</v>
      </c>
      <c r="S2866">
        <v>0</v>
      </c>
      <c r="T2866">
        <v>5</v>
      </c>
      <c r="U2866">
        <v>0</v>
      </c>
      <c r="V2866">
        <v>0</v>
      </c>
      <c r="W2866">
        <v>0</v>
      </c>
      <c r="X2866">
        <v>4.4162188143528001</v>
      </c>
      <c r="Y2866">
        <v>0</v>
      </c>
      <c r="Z2866">
        <v>5.2452156137809842</v>
      </c>
      <c r="AA2866">
        <v>0</v>
      </c>
      <c r="AB2866">
        <v>22.098566709678547</v>
      </c>
      <c r="AC2866">
        <v>0</v>
      </c>
      <c r="AD2866">
        <v>0</v>
      </c>
      <c r="AE2866">
        <v>31.760001137812331</v>
      </c>
    </row>
    <row r="2867" spans="1:31" x14ac:dyDescent="0.25">
      <c r="A2867">
        <v>2233891</v>
      </c>
      <c r="B2867">
        <v>1</v>
      </c>
      <c r="C2867" t="s">
        <v>80</v>
      </c>
      <c r="D2867" t="s">
        <v>99</v>
      </c>
      <c r="E2867" t="s">
        <v>132</v>
      </c>
      <c r="F2867" t="s">
        <v>8454</v>
      </c>
      <c r="G2867" t="s">
        <v>148</v>
      </c>
      <c r="H2867" t="s">
        <v>135</v>
      </c>
      <c r="I2867" t="s">
        <v>136</v>
      </c>
      <c r="J2867" t="s">
        <v>137</v>
      </c>
      <c r="K2867" t="s">
        <v>138</v>
      </c>
      <c r="L2867" t="s">
        <v>8455</v>
      </c>
      <c r="M2867" t="s">
        <v>8456</v>
      </c>
      <c r="N2867">
        <v>2.8252777770000002</v>
      </c>
      <c r="O2867">
        <v>0</v>
      </c>
      <c r="P2867">
        <v>1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0.30016134511780668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0.30016134511780668</v>
      </c>
    </row>
    <row r="2868" spans="1:31" x14ac:dyDescent="0.25">
      <c r="A2868">
        <v>2233892</v>
      </c>
      <c r="B2868">
        <v>1</v>
      </c>
      <c r="C2868" t="s">
        <v>81</v>
      </c>
      <c r="D2868" t="s">
        <v>124</v>
      </c>
      <c r="E2868" t="s">
        <v>182</v>
      </c>
      <c r="F2868" t="s">
        <v>8457</v>
      </c>
      <c r="G2868" t="s">
        <v>196</v>
      </c>
      <c r="H2868" t="s">
        <v>163</v>
      </c>
      <c r="I2868" t="s">
        <v>136</v>
      </c>
      <c r="J2868" t="s">
        <v>137</v>
      </c>
      <c r="K2868" t="s">
        <v>144</v>
      </c>
      <c r="L2868" t="s">
        <v>8458</v>
      </c>
      <c r="M2868" t="s">
        <v>8459</v>
      </c>
      <c r="N2868">
        <v>4.6950000000000003</v>
      </c>
      <c r="O2868">
        <v>1</v>
      </c>
      <c r="P2868">
        <v>215</v>
      </c>
      <c r="Q2868">
        <v>90</v>
      </c>
      <c r="R2868">
        <v>13</v>
      </c>
      <c r="S2868">
        <v>7</v>
      </c>
      <c r="T2868">
        <v>18</v>
      </c>
      <c r="U2868">
        <v>0</v>
      </c>
      <c r="V2868">
        <v>0</v>
      </c>
      <c r="W2868">
        <v>1.3582051302455445</v>
      </c>
      <c r="X2868">
        <v>235.83054412400517</v>
      </c>
      <c r="Y2868">
        <v>274.69165820565712</v>
      </c>
      <c r="Z2868">
        <v>68.560959680310276</v>
      </c>
      <c r="AA2868">
        <v>37.48788631926044</v>
      </c>
      <c r="AB2868">
        <v>68.698667217411312</v>
      </c>
      <c r="AC2868">
        <v>0</v>
      </c>
      <c r="AD2868">
        <v>0</v>
      </c>
      <c r="AE2868">
        <v>686.62792067688986</v>
      </c>
    </row>
    <row r="2869" spans="1:31" x14ac:dyDescent="0.25">
      <c r="A2869">
        <v>2233893</v>
      </c>
      <c r="B2869">
        <v>1</v>
      </c>
      <c r="C2869" t="s">
        <v>80</v>
      </c>
      <c r="D2869" t="s">
        <v>95</v>
      </c>
      <c r="E2869" t="s">
        <v>182</v>
      </c>
      <c r="F2869" t="s">
        <v>8460</v>
      </c>
      <c r="G2869" t="s">
        <v>319</v>
      </c>
      <c r="H2869" t="s">
        <v>163</v>
      </c>
      <c r="I2869" t="s">
        <v>136</v>
      </c>
      <c r="J2869" t="s">
        <v>137</v>
      </c>
      <c r="K2869" t="s">
        <v>138</v>
      </c>
      <c r="L2869" t="s">
        <v>8461</v>
      </c>
      <c r="M2869" t="s">
        <v>8462</v>
      </c>
      <c r="N2869">
        <v>2.4063888879999999</v>
      </c>
      <c r="O2869">
        <v>1</v>
      </c>
      <c r="P2869">
        <v>405</v>
      </c>
      <c r="Q2869">
        <v>0</v>
      </c>
      <c r="R2869">
        <v>2</v>
      </c>
      <c r="S2869">
        <v>3</v>
      </c>
      <c r="T2869">
        <v>39</v>
      </c>
      <c r="U2869">
        <v>0</v>
      </c>
      <c r="V2869">
        <v>0</v>
      </c>
      <c r="W2869">
        <v>2.6639377947531999</v>
      </c>
      <c r="X2869">
        <v>278.85817032754267</v>
      </c>
      <c r="Y2869">
        <v>0</v>
      </c>
      <c r="Z2869">
        <v>1.4263338253820816</v>
      </c>
      <c r="AA2869">
        <v>20.938286228184026</v>
      </c>
      <c r="AB2869">
        <v>138.30310883428913</v>
      </c>
      <c r="AC2869">
        <v>0</v>
      </c>
      <c r="AD2869">
        <v>0</v>
      </c>
      <c r="AE2869">
        <v>442.18983701015111</v>
      </c>
    </row>
    <row r="2870" spans="1:31" x14ac:dyDescent="0.25">
      <c r="A2870">
        <v>2233895</v>
      </c>
      <c r="B2870">
        <v>1</v>
      </c>
      <c r="C2870" t="s">
        <v>81</v>
      </c>
      <c r="D2870" t="s">
        <v>122</v>
      </c>
      <c r="E2870" t="s">
        <v>161</v>
      </c>
      <c r="F2870" t="s">
        <v>8463</v>
      </c>
      <c r="G2870" t="s">
        <v>303</v>
      </c>
      <c r="H2870" t="s">
        <v>163</v>
      </c>
      <c r="I2870" t="s">
        <v>136</v>
      </c>
      <c r="J2870" t="s">
        <v>137</v>
      </c>
      <c r="K2870" t="s">
        <v>138</v>
      </c>
      <c r="L2870" t="s">
        <v>8407</v>
      </c>
      <c r="M2870" t="s">
        <v>8464</v>
      </c>
      <c r="N2870">
        <v>0.2</v>
      </c>
      <c r="O2870">
        <v>0</v>
      </c>
      <c r="P2870">
        <v>2870</v>
      </c>
      <c r="Q2870">
        <v>25</v>
      </c>
      <c r="R2870">
        <v>36</v>
      </c>
      <c r="S2870">
        <v>11</v>
      </c>
      <c r="T2870">
        <v>311</v>
      </c>
      <c r="U2870">
        <v>2</v>
      </c>
      <c r="V2870">
        <v>1</v>
      </c>
      <c r="W2870">
        <v>0</v>
      </c>
      <c r="X2870">
        <v>114.60336829405756</v>
      </c>
      <c r="Y2870">
        <v>24.054977252464003</v>
      </c>
      <c r="Z2870">
        <v>1.5405669343959998</v>
      </c>
      <c r="AA2870">
        <v>24.807220555686403</v>
      </c>
      <c r="AB2870">
        <v>45.360421459323966</v>
      </c>
      <c r="AC2870">
        <v>11.880519731472001</v>
      </c>
      <c r="AD2870">
        <v>36.622830875796005</v>
      </c>
      <c r="AE2870">
        <v>258.86990510319589</v>
      </c>
    </row>
    <row r="2871" spans="1:31" x14ac:dyDescent="0.25">
      <c r="A2871">
        <v>2233896</v>
      </c>
      <c r="B2871">
        <v>1</v>
      </c>
      <c r="C2871" t="s">
        <v>81</v>
      </c>
      <c r="D2871" t="s">
        <v>112</v>
      </c>
      <c r="E2871" t="s">
        <v>132</v>
      </c>
      <c r="F2871" t="s">
        <v>8465</v>
      </c>
      <c r="G2871" t="s">
        <v>170</v>
      </c>
      <c r="H2871" t="s">
        <v>135</v>
      </c>
      <c r="I2871" t="s">
        <v>136</v>
      </c>
      <c r="J2871" t="s">
        <v>137</v>
      </c>
      <c r="K2871" t="s">
        <v>138</v>
      </c>
      <c r="L2871" t="s">
        <v>8466</v>
      </c>
      <c r="M2871" t="s">
        <v>8467</v>
      </c>
      <c r="N2871">
        <v>1.927777777</v>
      </c>
      <c r="O2871">
        <v>0</v>
      </c>
      <c r="P2871">
        <v>4</v>
      </c>
      <c r="Q2871">
        <v>0</v>
      </c>
      <c r="R2871">
        <v>0</v>
      </c>
      <c r="S2871">
        <v>0</v>
      </c>
      <c r="T2871">
        <v>1</v>
      </c>
      <c r="U2871">
        <v>0</v>
      </c>
      <c r="V2871">
        <v>0</v>
      </c>
      <c r="W2871">
        <v>0</v>
      </c>
      <c r="X2871">
        <v>1.9060978235902277</v>
      </c>
      <c r="Y2871">
        <v>0</v>
      </c>
      <c r="Z2871">
        <v>0</v>
      </c>
      <c r="AA2871">
        <v>0</v>
      </c>
      <c r="AB2871">
        <v>1.1526444336477778E-3</v>
      </c>
      <c r="AC2871">
        <v>0</v>
      </c>
      <c r="AD2871">
        <v>0</v>
      </c>
      <c r="AE2871">
        <v>1.9072504680238755</v>
      </c>
    </row>
    <row r="2872" spans="1:31" x14ac:dyDescent="0.25">
      <c r="A2872">
        <v>2233897</v>
      </c>
      <c r="B2872">
        <v>1</v>
      </c>
      <c r="C2872" t="s">
        <v>81</v>
      </c>
      <c r="D2872" t="s">
        <v>127</v>
      </c>
      <c r="E2872" t="s">
        <v>177</v>
      </c>
      <c r="F2872" t="s">
        <v>8468</v>
      </c>
      <c r="G2872" t="s">
        <v>235</v>
      </c>
      <c r="H2872" t="s">
        <v>135</v>
      </c>
      <c r="I2872" t="s">
        <v>136</v>
      </c>
      <c r="J2872" t="s">
        <v>137</v>
      </c>
      <c r="K2872" t="s">
        <v>138</v>
      </c>
      <c r="L2872" t="s">
        <v>8469</v>
      </c>
      <c r="M2872" t="s">
        <v>8470</v>
      </c>
      <c r="N2872">
        <v>5.4969444440000004</v>
      </c>
      <c r="O2872">
        <v>0</v>
      </c>
      <c r="P2872">
        <v>176</v>
      </c>
      <c r="Q2872">
        <v>0</v>
      </c>
      <c r="R2872">
        <v>0</v>
      </c>
      <c r="S2872">
        <v>0</v>
      </c>
      <c r="T2872">
        <v>1</v>
      </c>
      <c r="U2872">
        <v>0</v>
      </c>
      <c r="V2872">
        <v>0</v>
      </c>
      <c r="W2872">
        <v>0</v>
      </c>
      <c r="X2872">
        <v>296.36323670797833</v>
      </c>
      <c r="Y2872">
        <v>0</v>
      </c>
      <c r="Z2872">
        <v>0</v>
      </c>
      <c r="AA2872">
        <v>0</v>
      </c>
      <c r="AB2872">
        <v>16.088378325408481</v>
      </c>
      <c r="AC2872">
        <v>0</v>
      </c>
      <c r="AD2872">
        <v>0</v>
      </c>
      <c r="AE2872">
        <v>312.45161503338682</v>
      </c>
    </row>
    <row r="2873" spans="1:31" x14ac:dyDescent="0.25">
      <c r="A2873">
        <v>2233898</v>
      </c>
      <c r="B2873">
        <v>1</v>
      </c>
      <c r="C2873" t="s">
        <v>80</v>
      </c>
      <c r="D2873" t="s">
        <v>105</v>
      </c>
      <c r="E2873" t="s">
        <v>132</v>
      </c>
      <c r="F2873" t="s">
        <v>8471</v>
      </c>
      <c r="G2873" t="s">
        <v>170</v>
      </c>
      <c r="H2873" t="s">
        <v>135</v>
      </c>
      <c r="I2873" t="s">
        <v>136</v>
      </c>
      <c r="J2873" t="s">
        <v>137</v>
      </c>
      <c r="K2873" t="s">
        <v>138</v>
      </c>
      <c r="L2873" t="s">
        <v>8472</v>
      </c>
      <c r="M2873" t="s">
        <v>8473</v>
      </c>
      <c r="N2873">
        <v>1.3458333330000001</v>
      </c>
      <c r="O2873">
        <v>0</v>
      </c>
      <c r="P2873">
        <v>2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0.85710649927124438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0.85710649927124438</v>
      </c>
    </row>
    <row r="2874" spans="1:31" x14ac:dyDescent="0.25">
      <c r="A2874">
        <v>2233899</v>
      </c>
      <c r="B2874">
        <v>1</v>
      </c>
      <c r="C2874" t="s">
        <v>80</v>
      </c>
      <c r="D2874" t="s">
        <v>100</v>
      </c>
      <c r="E2874" t="s">
        <v>182</v>
      </c>
      <c r="F2874" t="s">
        <v>8474</v>
      </c>
      <c r="G2874" t="s">
        <v>319</v>
      </c>
      <c r="H2874" t="s">
        <v>163</v>
      </c>
      <c r="I2874" t="s">
        <v>136</v>
      </c>
      <c r="J2874" t="s">
        <v>137</v>
      </c>
      <c r="K2874" t="s">
        <v>138</v>
      </c>
      <c r="L2874" t="s">
        <v>8475</v>
      </c>
      <c r="M2874" t="s">
        <v>8476</v>
      </c>
      <c r="N2874">
        <v>5.000277777</v>
      </c>
      <c r="O2874">
        <v>0</v>
      </c>
      <c r="P2874">
        <v>38</v>
      </c>
      <c r="Q2874">
        <v>0</v>
      </c>
      <c r="R2874">
        <v>7</v>
      </c>
      <c r="S2874">
        <v>0</v>
      </c>
      <c r="T2874">
        <v>4</v>
      </c>
      <c r="U2874">
        <v>0</v>
      </c>
      <c r="V2874">
        <v>0</v>
      </c>
      <c r="W2874">
        <v>0</v>
      </c>
      <c r="X2874">
        <v>80.0693117533324</v>
      </c>
      <c r="Y2874">
        <v>0</v>
      </c>
      <c r="Z2874">
        <v>46.039881253461608</v>
      </c>
      <c r="AA2874">
        <v>0</v>
      </c>
      <c r="AB2874">
        <v>69.305911764731505</v>
      </c>
      <c r="AC2874">
        <v>0</v>
      </c>
      <c r="AD2874">
        <v>0</v>
      </c>
      <c r="AE2874">
        <v>195.41510477152553</v>
      </c>
    </row>
    <row r="2875" spans="1:31" x14ac:dyDescent="0.25">
      <c r="A2875">
        <v>2233905</v>
      </c>
      <c r="B2875">
        <v>1</v>
      </c>
      <c r="C2875" t="s">
        <v>81</v>
      </c>
      <c r="D2875" t="s">
        <v>118</v>
      </c>
      <c r="E2875" t="s">
        <v>273</v>
      </c>
      <c r="F2875" t="s">
        <v>1420</v>
      </c>
      <c r="G2875" t="s">
        <v>196</v>
      </c>
      <c r="H2875" t="s">
        <v>163</v>
      </c>
      <c r="I2875" t="s">
        <v>136</v>
      </c>
      <c r="J2875" t="s">
        <v>137</v>
      </c>
      <c r="K2875" t="s">
        <v>144</v>
      </c>
      <c r="L2875" t="s">
        <v>8477</v>
      </c>
      <c r="M2875" t="s">
        <v>8478</v>
      </c>
      <c r="N2875">
        <v>0.50444444399999999</v>
      </c>
      <c r="O2875">
        <v>0</v>
      </c>
      <c r="P2875">
        <v>16438</v>
      </c>
      <c r="Q2875">
        <v>0</v>
      </c>
      <c r="R2875">
        <v>121</v>
      </c>
      <c r="S2875">
        <v>21</v>
      </c>
      <c r="T2875">
        <v>2065</v>
      </c>
      <c r="U2875">
        <v>4</v>
      </c>
      <c r="V2875">
        <v>23</v>
      </c>
      <c r="W2875">
        <v>0</v>
      </c>
      <c r="X2875">
        <v>2484.256009157481</v>
      </c>
      <c r="Y2875">
        <v>0</v>
      </c>
      <c r="Z2875">
        <v>18.058841404532689</v>
      </c>
      <c r="AA2875">
        <v>463.27140298195906</v>
      </c>
      <c r="AB2875">
        <v>1045.6856529175409</v>
      </c>
      <c r="AC2875">
        <v>223.96105437107582</v>
      </c>
      <c r="AD2875">
        <v>146.48976352581053</v>
      </c>
      <c r="AE2875">
        <v>4381.7227243584002</v>
      </c>
    </row>
    <row r="2876" spans="1:31" x14ac:dyDescent="0.25">
      <c r="A2876">
        <v>2233907</v>
      </c>
      <c r="B2876">
        <v>1</v>
      </c>
      <c r="C2876" t="s">
        <v>80</v>
      </c>
      <c r="D2876" t="s">
        <v>102</v>
      </c>
      <c r="E2876" t="s">
        <v>194</v>
      </c>
      <c r="F2876" t="s">
        <v>8479</v>
      </c>
      <c r="G2876" t="s">
        <v>179</v>
      </c>
      <c r="H2876" t="s">
        <v>135</v>
      </c>
      <c r="I2876" t="s">
        <v>136</v>
      </c>
      <c r="J2876" t="s">
        <v>137</v>
      </c>
      <c r="K2876" t="s">
        <v>138</v>
      </c>
      <c r="L2876" t="s">
        <v>8480</v>
      </c>
      <c r="M2876" t="s">
        <v>8481</v>
      </c>
      <c r="N2876">
        <v>0.72444444399999997</v>
      </c>
      <c r="O2876">
        <v>0</v>
      </c>
      <c r="P2876">
        <v>1</v>
      </c>
      <c r="Q2876">
        <v>0</v>
      </c>
      <c r="R2876">
        <v>6</v>
      </c>
      <c r="S2876">
        <v>0</v>
      </c>
      <c r="T2876">
        <v>2</v>
      </c>
      <c r="U2876">
        <v>0</v>
      </c>
      <c r="V2876">
        <v>0</v>
      </c>
      <c r="W2876">
        <v>0</v>
      </c>
      <c r="X2876">
        <v>1.302044884224E-2</v>
      </c>
      <c r="Y2876">
        <v>0</v>
      </c>
      <c r="Z2876">
        <v>0.16281474375587557</v>
      </c>
      <c r="AA2876">
        <v>0</v>
      </c>
      <c r="AB2876">
        <v>1.464768128308938</v>
      </c>
      <c r="AC2876">
        <v>0</v>
      </c>
      <c r="AD2876">
        <v>0</v>
      </c>
      <c r="AE2876">
        <v>1.6406033209070536</v>
      </c>
    </row>
    <row r="2877" spans="1:31" x14ac:dyDescent="0.25">
      <c r="A2877">
        <v>2233910</v>
      </c>
      <c r="B2877">
        <v>1</v>
      </c>
      <c r="C2877" t="s">
        <v>80</v>
      </c>
      <c r="D2877" t="s">
        <v>110</v>
      </c>
      <c r="E2877" t="s">
        <v>194</v>
      </c>
      <c r="F2877" t="s">
        <v>8482</v>
      </c>
      <c r="G2877" t="s">
        <v>390</v>
      </c>
      <c r="H2877" t="s">
        <v>135</v>
      </c>
      <c r="I2877" t="s">
        <v>136</v>
      </c>
      <c r="J2877" t="s">
        <v>137</v>
      </c>
      <c r="K2877" t="s">
        <v>138</v>
      </c>
      <c r="L2877" t="s">
        <v>8483</v>
      </c>
      <c r="M2877" t="s">
        <v>8484</v>
      </c>
      <c r="N2877">
        <v>2.6669444439999999</v>
      </c>
      <c r="O2877">
        <v>0</v>
      </c>
      <c r="P2877">
        <v>70</v>
      </c>
      <c r="Q2877">
        <v>0</v>
      </c>
      <c r="R2877">
        <v>0</v>
      </c>
      <c r="S2877">
        <v>0</v>
      </c>
      <c r="T2877">
        <v>19</v>
      </c>
      <c r="U2877">
        <v>0</v>
      </c>
      <c r="V2877">
        <v>0</v>
      </c>
      <c r="W2877">
        <v>0</v>
      </c>
      <c r="X2877">
        <v>50.199623930432551</v>
      </c>
      <c r="Y2877">
        <v>0</v>
      </c>
      <c r="Z2877">
        <v>0</v>
      </c>
      <c r="AA2877">
        <v>0</v>
      </c>
      <c r="AB2877">
        <v>44.492562941691297</v>
      </c>
      <c r="AC2877">
        <v>0</v>
      </c>
      <c r="AD2877">
        <v>0</v>
      </c>
      <c r="AE2877">
        <v>94.692186872123841</v>
      </c>
    </row>
    <row r="2878" spans="1:31" x14ac:dyDescent="0.25">
      <c r="A2878">
        <v>2233912</v>
      </c>
      <c r="B2878">
        <v>1</v>
      </c>
      <c r="C2878" t="s">
        <v>81</v>
      </c>
      <c r="D2878" t="s">
        <v>125</v>
      </c>
      <c r="E2878" t="s">
        <v>182</v>
      </c>
      <c r="F2878" t="s">
        <v>8485</v>
      </c>
      <c r="G2878" t="s">
        <v>143</v>
      </c>
      <c r="H2878" t="s">
        <v>163</v>
      </c>
      <c r="I2878" t="s">
        <v>136</v>
      </c>
      <c r="J2878" t="s">
        <v>137</v>
      </c>
      <c r="K2878" t="s">
        <v>144</v>
      </c>
      <c r="L2878" t="s">
        <v>8486</v>
      </c>
      <c r="M2878" t="s">
        <v>8487</v>
      </c>
      <c r="N2878">
        <v>2.7752777769999999</v>
      </c>
      <c r="O2878">
        <v>0</v>
      </c>
      <c r="P2878">
        <v>135</v>
      </c>
      <c r="Q2878">
        <v>0</v>
      </c>
      <c r="R2878">
        <v>1</v>
      </c>
      <c r="S2878">
        <v>0</v>
      </c>
      <c r="T2878">
        <v>9</v>
      </c>
      <c r="U2878">
        <v>0</v>
      </c>
      <c r="V2878">
        <v>0</v>
      </c>
      <c r="W2878">
        <v>0</v>
      </c>
      <c r="X2878">
        <v>38.406598931443753</v>
      </c>
      <c r="Y2878">
        <v>0</v>
      </c>
      <c r="Z2878">
        <v>5.3074662111022228E-2</v>
      </c>
      <c r="AA2878">
        <v>0</v>
      </c>
      <c r="AB2878">
        <v>2.0990600017068113</v>
      </c>
      <c r="AC2878">
        <v>0</v>
      </c>
      <c r="AD2878">
        <v>0</v>
      </c>
      <c r="AE2878">
        <v>40.558733595261586</v>
      </c>
    </row>
    <row r="2879" spans="1:31" x14ac:dyDescent="0.25">
      <c r="A2879">
        <v>2233915</v>
      </c>
      <c r="B2879">
        <v>1</v>
      </c>
      <c r="C2879" t="s">
        <v>81</v>
      </c>
      <c r="D2879" t="s">
        <v>128</v>
      </c>
      <c r="E2879" t="s">
        <v>194</v>
      </c>
      <c r="F2879" t="s">
        <v>8488</v>
      </c>
      <c r="G2879" t="s">
        <v>196</v>
      </c>
      <c r="H2879" t="s">
        <v>135</v>
      </c>
      <c r="I2879" t="s">
        <v>136</v>
      </c>
      <c r="J2879" t="s">
        <v>137</v>
      </c>
      <c r="K2879" t="s">
        <v>144</v>
      </c>
      <c r="L2879" t="s">
        <v>8489</v>
      </c>
      <c r="M2879" t="s">
        <v>8490</v>
      </c>
      <c r="N2879">
        <v>0.766666666</v>
      </c>
      <c r="O2879">
        <v>0</v>
      </c>
      <c r="P2879">
        <v>46</v>
      </c>
      <c r="Q2879">
        <v>0</v>
      </c>
      <c r="R2879">
        <v>0</v>
      </c>
      <c r="S2879">
        <v>0</v>
      </c>
      <c r="T2879">
        <v>24</v>
      </c>
      <c r="U2879">
        <v>0</v>
      </c>
      <c r="V2879">
        <v>0</v>
      </c>
      <c r="W2879">
        <v>0</v>
      </c>
      <c r="X2879">
        <v>8.9175800300928003</v>
      </c>
      <c r="Y2879">
        <v>0</v>
      </c>
      <c r="Z2879">
        <v>0</v>
      </c>
      <c r="AA2879">
        <v>0</v>
      </c>
      <c r="AB2879">
        <v>11.495852321522067</v>
      </c>
      <c r="AC2879">
        <v>0</v>
      </c>
      <c r="AD2879">
        <v>0</v>
      </c>
      <c r="AE2879">
        <v>20.413432351614865</v>
      </c>
    </row>
    <row r="2880" spans="1:31" x14ac:dyDescent="0.25">
      <c r="A2880">
        <v>2233916</v>
      </c>
      <c r="B2880">
        <v>1</v>
      </c>
      <c r="C2880" t="s">
        <v>80</v>
      </c>
      <c r="D2880" t="s">
        <v>97</v>
      </c>
      <c r="E2880" t="s">
        <v>132</v>
      </c>
      <c r="F2880" t="s">
        <v>8491</v>
      </c>
      <c r="G2880" t="s">
        <v>148</v>
      </c>
      <c r="H2880" t="s">
        <v>135</v>
      </c>
      <c r="I2880" t="s">
        <v>136</v>
      </c>
      <c r="J2880" t="s">
        <v>137</v>
      </c>
      <c r="K2880" t="s">
        <v>138</v>
      </c>
      <c r="L2880" t="s">
        <v>8489</v>
      </c>
      <c r="M2880" t="s">
        <v>8492</v>
      </c>
      <c r="N2880">
        <v>1.7966666659999999</v>
      </c>
      <c r="O2880">
        <v>0</v>
      </c>
      <c r="P2880">
        <v>2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1.2185528532962402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1.2185528532962402</v>
      </c>
    </row>
    <row r="2881" spans="1:31" x14ac:dyDescent="0.25">
      <c r="A2881">
        <v>2233919</v>
      </c>
      <c r="B2881">
        <v>1</v>
      </c>
      <c r="C2881" t="s">
        <v>80</v>
      </c>
      <c r="D2881" t="s">
        <v>96</v>
      </c>
      <c r="E2881" t="s">
        <v>141</v>
      </c>
      <c r="F2881" t="s">
        <v>8493</v>
      </c>
      <c r="G2881" t="s">
        <v>8494</v>
      </c>
      <c r="H2881" t="s">
        <v>135</v>
      </c>
      <c r="I2881" t="s">
        <v>136</v>
      </c>
      <c r="J2881" t="s">
        <v>137</v>
      </c>
      <c r="K2881" t="s">
        <v>138</v>
      </c>
      <c r="L2881" t="s">
        <v>8495</v>
      </c>
      <c r="M2881" t="s">
        <v>8496</v>
      </c>
      <c r="N2881">
        <v>0.324444444</v>
      </c>
      <c r="O2881">
        <v>0</v>
      </c>
      <c r="P2881">
        <v>2</v>
      </c>
      <c r="Q2881">
        <v>0</v>
      </c>
      <c r="R2881">
        <v>36</v>
      </c>
      <c r="S2881">
        <v>0</v>
      </c>
      <c r="T2881">
        <v>3</v>
      </c>
      <c r="U2881">
        <v>0</v>
      </c>
      <c r="V2881">
        <v>0</v>
      </c>
      <c r="W2881">
        <v>0</v>
      </c>
      <c r="X2881">
        <v>0.19682717197247998</v>
      </c>
      <c r="Y2881">
        <v>0</v>
      </c>
      <c r="Z2881">
        <v>2.9683450059594492</v>
      </c>
      <c r="AA2881">
        <v>0</v>
      </c>
      <c r="AB2881">
        <v>4.8340536343623643</v>
      </c>
      <c r="AC2881">
        <v>0</v>
      </c>
      <c r="AD2881">
        <v>0</v>
      </c>
      <c r="AE2881">
        <v>7.9992258122942932</v>
      </c>
    </row>
    <row r="2882" spans="1:31" x14ac:dyDescent="0.25">
      <c r="A2882">
        <v>2233920</v>
      </c>
      <c r="B2882">
        <v>1</v>
      </c>
      <c r="C2882" t="s">
        <v>81</v>
      </c>
      <c r="D2882" t="s">
        <v>119</v>
      </c>
      <c r="E2882" t="s">
        <v>194</v>
      </c>
      <c r="F2882" t="s">
        <v>8497</v>
      </c>
      <c r="G2882" t="s">
        <v>390</v>
      </c>
      <c r="H2882" t="s">
        <v>135</v>
      </c>
      <c r="I2882" t="s">
        <v>136</v>
      </c>
      <c r="J2882" t="s">
        <v>137</v>
      </c>
      <c r="K2882" t="s">
        <v>138</v>
      </c>
      <c r="L2882" t="s">
        <v>8498</v>
      </c>
      <c r="M2882" t="s">
        <v>8499</v>
      </c>
      <c r="N2882">
        <v>1.7949999999999999</v>
      </c>
      <c r="O2882">
        <v>0</v>
      </c>
      <c r="P2882">
        <v>19</v>
      </c>
      <c r="Q2882">
        <v>0</v>
      </c>
      <c r="R2882">
        <v>1</v>
      </c>
      <c r="S2882">
        <v>0</v>
      </c>
      <c r="T2882">
        <v>2</v>
      </c>
      <c r="U2882">
        <v>0</v>
      </c>
      <c r="V2882">
        <v>0</v>
      </c>
      <c r="W2882">
        <v>0</v>
      </c>
      <c r="X2882">
        <v>7.7906815290861662</v>
      </c>
      <c r="Y2882">
        <v>0</v>
      </c>
      <c r="Z2882">
        <v>0</v>
      </c>
      <c r="AA2882">
        <v>0</v>
      </c>
      <c r="AB2882">
        <v>0.28833758774488888</v>
      </c>
      <c r="AC2882">
        <v>0</v>
      </c>
      <c r="AD2882">
        <v>0</v>
      </c>
      <c r="AE2882">
        <v>8.0790191168310557</v>
      </c>
    </row>
    <row r="2883" spans="1:31" x14ac:dyDescent="0.25">
      <c r="A2883">
        <v>2233926</v>
      </c>
      <c r="B2883">
        <v>1</v>
      </c>
      <c r="C2883" t="s">
        <v>80</v>
      </c>
      <c r="D2883" t="s">
        <v>99</v>
      </c>
      <c r="E2883" t="s">
        <v>132</v>
      </c>
      <c r="F2883" t="s">
        <v>8500</v>
      </c>
      <c r="G2883" t="s">
        <v>148</v>
      </c>
      <c r="H2883" t="s">
        <v>135</v>
      </c>
      <c r="I2883" t="s">
        <v>136</v>
      </c>
      <c r="J2883" t="s">
        <v>137</v>
      </c>
      <c r="K2883" t="s">
        <v>138</v>
      </c>
      <c r="L2883" t="s">
        <v>8501</v>
      </c>
      <c r="M2883" t="s">
        <v>8502</v>
      </c>
      <c r="N2883">
        <v>1.0847222219999999</v>
      </c>
      <c r="O2883">
        <v>0</v>
      </c>
      <c r="P2883">
        <v>1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0.13629116603493999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0.13629116603493999</v>
      </c>
    </row>
    <row r="2884" spans="1:31" x14ac:dyDescent="0.25">
      <c r="A2884">
        <v>2233938</v>
      </c>
      <c r="B2884">
        <v>1</v>
      </c>
      <c r="C2884" t="s">
        <v>80</v>
      </c>
      <c r="D2884" t="s">
        <v>82</v>
      </c>
      <c r="E2884" t="s">
        <v>177</v>
      </c>
      <c r="F2884" t="s">
        <v>8503</v>
      </c>
      <c r="G2884" t="s">
        <v>179</v>
      </c>
      <c r="H2884" t="s">
        <v>135</v>
      </c>
      <c r="I2884" t="s">
        <v>136</v>
      </c>
      <c r="J2884" t="s">
        <v>137</v>
      </c>
      <c r="K2884" t="s">
        <v>138</v>
      </c>
      <c r="L2884" t="s">
        <v>8504</v>
      </c>
      <c r="M2884" t="s">
        <v>8505</v>
      </c>
      <c r="N2884">
        <v>2.241944444</v>
      </c>
      <c r="O2884">
        <v>0</v>
      </c>
      <c r="P2884">
        <v>0</v>
      </c>
      <c r="Q2884">
        <v>0</v>
      </c>
      <c r="R2884">
        <v>0</v>
      </c>
      <c r="S2884">
        <v>0</v>
      </c>
      <c r="T2884">
        <v>1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148.13672928198375</v>
      </c>
      <c r="AC2884">
        <v>0</v>
      </c>
      <c r="AD2884">
        <v>0</v>
      </c>
      <c r="AE2884">
        <v>148.13672928198375</v>
      </c>
    </row>
    <row r="2885" spans="1:31" x14ac:dyDescent="0.25">
      <c r="A2885">
        <v>2233940</v>
      </c>
      <c r="B2885">
        <v>1</v>
      </c>
      <c r="C2885" t="s">
        <v>80</v>
      </c>
      <c r="D2885" t="s">
        <v>96</v>
      </c>
      <c r="E2885" t="s">
        <v>132</v>
      </c>
      <c r="F2885" t="s">
        <v>8506</v>
      </c>
      <c r="G2885" t="s">
        <v>170</v>
      </c>
      <c r="H2885" t="s">
        <v>135</v>
      </c>
      <c r="I2885" t="s">
        <v>136</v>
      </c>
      <c r="J2885" t="s">
        <v>137</v>
      </c>
      <c r="K2885" t="s">
        <v>138</v>
      </c>
      <c r="L2885" t="s">
        <v>8507</v>
      </c>
      <c r="M2885" t="s">
        <v>8508</v>
      </c>
      <c r="N2885">
        <v>1.2725</v>
      </c>
      <c r="O2885">
        <v>0</v>
      </c>
      <c r="P2885">
        <v>1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1.02237691285254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1.02237691285254</v>
      </c>
    </row>
    <row r="2886" spans="1:31" x14ac:dyDescent="0.25">
      <c r="A2886">
        <v>2233942</v>
      </c>
      <c r="B2886">
        <v>1</v>
      </c>
      <c r="C2886" t="s">
        <v>80</v>
      </c>
      <c r="D2886" t="s">
        <v>93</v>
      </c>
      <c r="E2886" t="s">
        <v>132</v>
      </c>
      <c r="F2886" t="s">
        <v>6261</v>
      </c>
      <c r="G2886" t="s">
        <v>170</v>
      </c>
      <c r="H2886" t="s">
        <v>135</v>
      </c>
      <c r="I2886" t="s">
        <v>136</v>
      </c>
      <c r="J2886" t="s">
        <v>137</v>
      </c>
      <c r="K2886" t="s">
        <v>138</v>
      </c>
      <c r="L2886" t="s">
        <v>8509</v>
      </c>
      <c r="M2886" t="s">
        <v>8510</v>
      </c>
      <c r="N2886">
        <v>3.4597222219999999</v>
      </c>
      <c r="O2886">
        <v>0</v>
      </c>
      <c r="P2886">
        <v>7</v>
      </c>
      <c r="Q2886">
        <v>0</v>
      </c>
      <c r="R2886">
        <v>0</v>
      </c>
      <c r="S2886">
        <v>0</v>
      </c>
      <c r="T2886">
        <v>1</v>
      </c>
      <c r="U2886">
        <v>0</v>
      </c>
      <c r="V2886">
        <v>0</v>
      </c>
      <c r="W2886">
        <v>0</v>
      </c>
      <c r="X2886">
        <v>5.4542496204775501</v>
      </c>
      <c r="Y2886">
        <v>0</v>
      </c>
      <c r="Z2886">
        <v>0</v>
      </c>
      <c r="AA2886">
        <v>0</v>
      </c>
      <c r="AB2886">
        <v>0.48616109268071334</v>
      </c>
      <c r="AC2886">
        <v>0</v>
      </c>
      <c r="AD2886">
        <v>0</v>
      </c>
      <c r="AE2886">
        <v>5.9404107131582631</v>
      </c>
    </row>
    <row r="2887" spans="1:31" x14ac:dyDescent="0.25">
      <c r="A2887">
        <v>2233945</v>
      </c>
      <c r="B2887">
        <v>1</v>
      </c>
      <c r="C2887" t="s">
        <v>80</v>
      </c>
      <c r="D2887" t="s">
        <v>97</v>
      </c>
      <c r="E2887" t="s">
        <v>405</v>
      </c>
      <c r="F2887" t="s">
        <v>622</v>
      </c>
      <c r="G2887" t="s">
        <v>196</v>
      </c>
      <c r="H2887" t="s">
        <v>163</v>
      </c>
      <c r="I2887" t="s">
        <v>136</v>
      </c>
      <c r="J2887" t="s">
        <v>137</v>
      </c>
      <c r="K2887" t="s">
        <v>144</v>
      </c>
      <c r="L2887" t="s">
        <v>8511</v>
      </c>
      <c r="M2887" t="s">
        <v>8512</v>
      </c>
      <c r="N2887">
        <v>6.8133333330000001</v>
      </c>
      <c r="O2887">
        <v>3</v>
      </c>
      <c r="P2887">
        <v>726</v>
      </c>
      <c r="Q2887">
        <v>4</v>
      </c>
      <c r="R2887">
        <v>0</v>
      </c>
      <c r="S2887">
        <v>10</v>
      </c>
      <c r="T2887">
        <v>10</v>
      </c>
      <c r="U2887">
        <v>1</v>
      </c>
      <c r="V2887">
        <v>0</v>
      </c>
      <c r="W2887">
        <v>698.23658581221196</v>
      </c>
      <c r="X2887">
        <v>1297.7546012913497</v>
      </c>
      <c r="Y2887">
        <v>156.98001298954918</v>
      </c>
      <c r="Z2887">
        <v>0</v>
      </c>
      <c r="AA2887">
        <v>1802.1706340719893</v>
      </c>
      <c r="AB2887">
        <v>129.0514498674867</v>
      </c>
      <c r="AC2887">
        <v>55.231319650027487</v>
      </c>
      <c r="AD2887">
        <v>0</v>
      </c>
      <c r="AE2887">
        <v>4139.4246036826144</v>
      </c>
    </row>
    <row r="2888" spans="1:31" x14ac:dyDescent="0.25">
      <c r="A2888">
        <v>2233946</v>
      </c>
      <c r="B2888">
        <v>1</v>
      </c>
      <c r="C2888" t="s">
        <v>80</v>
      </c>
      <c r="D2888" t="s">
        <v>90</v>
      </c>
      <c r="E2888" t="s">
        <v>177</v>
      </c>
      <c r="F2888" t="s">
        <v>7363</v>
      </c>
      <c r="G2888" t="s">
        <v>1507</v>
      </c>
      <c r="H2888" t="s">
        <v>135</v>
      </c>
      <c r="I2888" t="s">
        <v>136</v>
      </c>
      <c r="J2888" t="s">
        <v>137</v>
      </c>
      <c r="K2888" t="s">
        <v>138</v>
      </c>
      <c r="L2888" t="s">
        <v>8513</v>
      </c>
      <c r="M2888" t="s">
        <v>8514</v>
      </c>
      <c r="N2888">
        <v>6.4758333329999997</v>
      </c>
      <c r="O2888">
        <v>0</v>
      </c>
      <c r="P2888">
        <v>54</v>
      </c>
      <c r="Q2888">
        <v>0</v>
      </c>
      <c r="R2888">
        <v>0</v>
      </c>
      <c r="S2888">
        <v>0</v>
      </c>
      <c r="T2888">
        <v>24</v>
      </c>
      <c r="U2888">
        <v>0</v>
      </c>
      <c r="V2888">
        <v>0</v>
      </c>
      <c r="W2888">
        <v>0</v>
      </c>
      <c r="X2888">
        <v>105.81032451979704</v>
      </c>
      <c r="Y2888">
        <v>0</v>
      </c>
      <c r="Z2888">
        <v>0</v>
      </c>
      <c r="AA2888">
        <v>0</v>
      </c>
      <c r="AB2888">
        <v>222.4846579101978</v>
      </c>
      <c r="AC2888">
        <v>0</v>
      </c>
      <c r="AD2888">
        <v>0</v>
      </c>
      <c r="AE2888">
        <v>328.29498242999483</v>
      </c>
    </row>
    <row r="2889" spans="1:31" x14ac:dyDescent="0.25">
      <c r="A2889">
        <v>2233948</v>
      </c>
      <c r="B2889">
        <v>1</v>
      </c>
      <c r="C2889" t="s">
        <v>81</v>
      </c>
      <c r="D2889" t="s">
        <v>127</v>
      </c>
      <c r="E2889" t="s">
        <v>141</v>
      </c>
      <c r="F2889" t="s">
        <v>8515</v>
      </c>
      <c r="G2889" t="s">
        <v>179</v>
      </c>
      <c r="H2889" t="s">
        <v>135</v>
      </c>
      <c r="I2889" t="s">
        <v>136</v>
      </c>
      <c r="J2889" t="s">
        <v>137</v>
      </c>
      <c r="K2889" t="s">
        <v>138</v>
      </c>
      <c r="L2889" t="s">
        <v>8516</v>
      </c>
      <c r="M2889" t="s">
        <v>8517</v>
      </c>
      <c r="N2889">
        <v>3.0950000000000002</v>
      </c>
      <c r="O2889">
        <v>1</v>
      </c>
      <c r="P2889">
        <v>0</v>
      </c>
      <c r="Q2889">
        <v>0</v>
      </c>
      <c r="R2889">
        <v>11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9.8900401232120423</v>
      </c>
      <c r="AA2889">
        <v>0</v>
      </c>
      <c r="AB2889">
        <v>0</v>
      </c>
      <c r="AC2889">
        <v>0</v>
      </c>
      <c r="AD2889">
        <v>0</v>
      </c>
      <c r="AE2889">
        <v>9.8900401232120423</v>
      </c>
    </row>
    <row r="2890" spans="1:31" x14ac:dyDescent="0.25">
      <c r="A2890">
        <v>2233951</v>
      </c>
      <c r="B2890">
        <v>1</v>
      </c>
      <c r="C2890" t="s">
        <v>80</v>
      </c>
      <c r="D2890" t="s">
        <v>96</v>
      </c>
      <c r="E2890" t="s">
        <v>132</v>
      </c>
      <c r="F2890" t="s">
        <v>8518</v>
      </c>
      <c r="G2890" t="s">
        <v>152</v>
      </c>
      <c r="H2890" t="s">
        <v>135</v>
      </c>
      <c r="I2890" t="s">
        <v>136</v>
      </c>
      <c r="J2890" t="s">
        <v>137</v>
      </c>
      <c r="K2890" t="s">
        <v>138</v>
      </c>
      <c r="L2890" t="s">
        <v>8519</v>
      </c>
      <c r="M2890" t="s">
        <v>8520</v>
      </c>
      <c r="N2890">
        <v>6.4327777770000001</v>
      </c>
      <c r="O2890">
        <v>0</v>
      </c>
      <c r="P2890">
        <v>1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32.824723993403722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32.824723993403722</v>
      </c>
    </row>
    <row r="2891" spans="1:31" x14ac:dyDescent="0.25">
      <c r="A2891">
        <v>2233952</v>
      </c>
      <c r="B2891">
        <v>1</v>
      </c>
      <c r="C2891" t="s">
        <v>80</v>
      </c>
      <c r="D2891" t="s">
        <v>105</v>
      </c>
      <c r="E2891" t="s">
        <v>194</v>
      </c>
      <c r="F2891" t="s">
        <v>8521</v>
      </c>
      <c r="G2891" t="s">
        <v>179</v>
      </c>
      <c r="H2891" t="s">
        <v>135</v>
      </c>
      <c r="I2891" t="s">
        <v>136</v>
      </c>
      <c r="J2891" t="s">
        <v>137</v>
      </c>
      <c r="K2891" t="s">
        <v>138</v>
      </c>
      <c r="L2891" t="s">
        <v>8522</v>
      </c>
      <c r="M2891" t="s">
        <v>8523</v>
      </c>
      <c r="N2891">
        <v>2.3586111110000001</v>
      </c>
      <c r="O2891">
        <v>0</v>
      </c>
      <c r="P2891">
        <v>3</v>
      </c>
      <c r="Q2891">
        <v>0</v>
      </c>
      <c r="R2891">
        <v>1</v>
      </c>
      <c r="S2891">
        <v>0</v>
      </c>
      <c r="T2891">
        <v>11</v>
      </c>
      <c r="U2891">
        <v>0</v>
      </c>
      <c r="V2891">
        <v>0</v>
      </c>
      <c r="W2891">
        <v>0</v>
      </c>
      <c r="X2891">
        <v>1.8089099041808701</v>
      </c>
      <c r="Y2891">
        <v>0</v>
      </c>
      <c r="Z2891">
        <v>0</v>
      </c>
      <c r="AA2891">
        <v>0</v>
      </c>
      <c r="AB2891">
        <v>19.819281542427415</v>
      </c>
      <c r="AC2891">
        <v>0</v>
      </c>
      <c r="AD2891">
        <v>0</v>
      </c>
      <c r="AE2891">
        <v>21.628191446608284</v>
      </c>
    </row>
    <row r="2892" spans="1:31" x14ac:dyDescent="0.25">
      <c r="A2892">
        <v>2233953</v>
      </c>
      <c r="B2892">
        <v>1</v>
      </c>
      <c r="C2892" t="s">
        <v>80</v>
      </c>
      <c r="D2892" t="s">
        <v>99</v>
      </c>
      <c r="E2892" t="s">
        <v>273</v>
      </c>
      <c r="F2892" t="s">
        <v>8524</v>
      </c>
      <c r="G2892" t="s">
        <v>196</v>
      </c>
      <c r="H2892" t="s">
        <v>163</v>
      </c>
      <c r="I2892" t="s">
        <v>136</v>
      </c>
      <c r="J2892" t="s">
        <v>137</v>
      </c>
      <c r="K2892" t="s">
        <v>144</v>
      </c>
      <c r="L2892" t="s">
        <v>8525</v>
      </c>
      <c r="M2892" t="s">
        <v>8526</v>
      </c>
      <c r="N2892">
        <v>6.1897222220000003</v>
      </c>
      <c r="O2892">
        <v>0</v>
      </c>
      <c r="P2892">
        <v>0</v>
      </c>
      <c r="Q2892">
        <v>0</v>
      </c>
      <c r="R2892">
        <v>0</v>
      </c>
      <c r="S2892">
        <v>2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6.5722060040867536</v>
      </c>
      <c r="AB2892">
        <v>0</v>
      </c>
      <c r="AC2892">
        <v>0</v>
      </c>
      <c r="AD2892">
        <v>0</v>
      </c>
      <c r="AE2892">
        <v>6.5722060040867536</v>
      </c>
    </row>
    <row r="2893" spans="1:31" x14ac:dyDescent="0.25">
      <c r="A2893">
        <v>2233963</v>
      </c>
      <c r="B2893">
        <v>1</v>
      </c>
      <c r="C2893" t="s">
        <v>81</v>
      </c>
      <c r="D2893" t="s">
        <v>120</v>
      </c>
      <c r="E2893" t="s">
        <v>177</v>
      </c>
      <c r="F2893" t="s">
        <v>8527</v>
      </c>
      <c r="G2893" t="s">
        <v>152</v>
      </c>
      <c r="H2893" t="s">
        <v>135</v>
      </c>
      <c r="I2893" t="s">
        <v>136</v>
      </c>
      <c r="J2893" t="s">
        <v>137</v>
      </c>
      <c r="K2893" t="s">
        <v>138</v>
      </c>
      <c r="L2893" t="s">
        <v>8528</v>
      </c>
      <c r="M2893" t="s">
        <v>8529</v>
      </c>
      <c r="N2893">
        <v>2.3336111110000002</v>
      </c>
      <c r="O2893">
        <v>0</v>
      </c>
      <c r="P2893">
        <v>8</v>
      </c>
      <c r="Q2893">
        <v>0</v>
      </c>
      <c r="R2893">
        <v>0</v>
      </c>
      <c r="S2893">
        <v>0</v>
      </c>
      <c r="T2893">
        <v>2</v>
      </c>
      <c r="U2893">
        <v>0</v>
      </c>
      <c r="V2893">
        <v>0</v>
      </c>
      <c r="W2893">
        <v>0</v>
      </c>
      <c r="X2893">
        <v>4.6153481835650148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4.6153481835650148</v>
      </c>
    </row>
    <row r="2894" spans="1:31" x14ac:dyDescent="0.25">
      <c r="A2894">
        <v>2233965</v>
      </c>
      <c r="B2894">
        <v>1</v>
      </c>
      <c r="C2894" t="s">
        <v>80</v>
      </c>
      <c r="D2894" t="s">
        <v>93</v>
      </c>
      <c r="E2894" t="s">
        <v>182</v>
      </c>
      <c r="F2894" t="s">
        <v>8530</v>
      </c>
      <c r="G2894" t="s">
        <v>143</v>
      </c>
      <c r="H2894" t="s">
        <v>163</v>
      </c>
      <c r="I2894" t="s">
        <v>136</v>
      </c>
      <c r="J2894" t="s">
        <v>137</v>
      </c>
      <c r="K2894" t="s">
        <v>144</v>
      </c>
      <c r="L2894" t="s">
        <v>8531</v>
      </c>
      <c r="M2894" t="s">
        <v>8532</v>
      </c>
      <c r="N2894">
        <v>2.4940341660000001</v>
      </c>
      <c r="O2894">
        <v>0</v>
      </c>
      <c r="P2894">
        <v>57</v>
      </c>
      <c r="Q2894">
        <v>0</v>
      </c>
      <c r="R2894">
        <v>1</v>
      </c>
      <c r="S2894">
        <v>0</v>
      </c>
      <c r="T2894">
        <v>5</v>
      </c>
      <c r="U2894">
        <v>0</v>
      </c>
      <c r="V2894">
        <v>0</v>
      </c>
      <c r="W2894">
        <v>0</v>
      </c>
      <c r="X2894">
        <v>37.050753273241526</v>
      </c>
      <c r="Y2894">
        <v>0</v>
      </c>
      <c r="Z2894">
        <v>3.0111809980000004E-4</v>
      </c>
      <c r="AA2894">
        <v>0</v>
      </c>
      <c r="AB2894">
        <v>11.491049367843843</v>
      </c>
      <c r="AC2894">
        <v>0</v>
      </c>
      <c r="AD2894">
        <v>0</v>
      </c>
      <c r="AE2894">
        <v>48.542103759185167</v>
      </c>
    </row>
    <row r="2895" spans="1:31" x14ac:dyDescent="0.25">
      <c r="A2895">
        <v>2233967</v>
      </c>
      <c r="B2895">
        <v>1</v>
      </c>
      <c r="C2895" t="s">
        <v>80</v>
      </c>
      <c r="D2895" t="s">
        <v>104</v>
      </c>
      <c r="E2895" t="s">
        <v>273</v>
      </c>
      <c r="F2895" t="s">
        <v>8533</v>
      </c>
      <c r="G2895" t="s">
        <v>143</v>
      </c>
      <c r="H2895" t="s">
        <v>163</v>
      </c>
      <c r="I2895" t="s">
        <v>136</v>
      </c>
      <c r="J2895" t="s">
        <v>137</v>
      </c>
      <c r="K2895" t="s">
        <v>144</v>
      </c>
      <c r="L2895" t="s">
        <v>8534</v>
      </c>
      <c r="M2895" t="s">
        <v>8535</v>
      </c>
      <c r="N2895">
        <v>4.1666666660000002</v>
      </c>
      <c r="O2895">
        <v>0</v>
      </c>
      <c r="P2895">
        <v>0</v>
      </c>
      <c r="Q2895">
        <v>1</v>
      </c>
      <c r="R2895">
        <v>0</v>
      </c>
      <c r="S2895">
        <v>18</v>
      </c>
      <c r="T2895">
        <v>20</v>
      </c>
      <c r="U2895">
        <v>13</v>
      </c>
      <c r="V2895">
        <v>0</v>
      </c>
      <c r="W2895">
        <v>0</v>
      </c>
      <c r="X2895">
        <v>0</v>
      </c>
      <c r="Y2895">
        <v>0.19397911142400001</v>
      </c>
      <c r="Z2895">
        <v>0</v>
      </c>
      <c r="AA2895">
        <v>971.8935405430002</v>
      </c>
      <c r="AB2895">
        <v>158.58224854952661</v>
      </c>
      <c r="AC2895">
        <v>4743.5831681082982</v>
      </c>
      <c r="AD2895">
        <v>0</v>
      </c>
      <c r="AE2895">
        <v>5874.2529363122485</v>
      </c>
    </row>
    <row r="2896" spans="1:31" x14ac:dyDescent="0.25">
      <c r="A2896">
        <v>2233968</v>
      </c>
      <c r="B2896">
        <v>1</v>
      </c>
      <c r="C2896" t="s">
        <v>80</v>
      </c>
      <c r="D2896" t="s">
        <v>84</v>
      </c>
      <c r="E2896" t="s">
        <v>132</v>
      </c>
      <c r="F2896" t="s">
        <v>8536</v>
      </c>
      <c r="G2896" t="s">
        <v>148</v>
      </c>
      <c r="H2896" t="s">
        <v>135</v>
      </c>
      <c r="I2896" t="s">
        <v>136</v>
      </c>
      <c r="J2896" t="s">
        <v>137</v>
      </c>
      <c r="K2896" t="s">
        <v>138</v>
      </c>
      <c r="L2896" t="s">
        <v>8537</v>
      </c>
      <c r="M2896" t="s">
        <v>8538</v>
      </c>
      <c r="N2896">
        <v>3.230555555</v>
      </c>
      <c r="O2896">
        <v>0</v>
      </c>
      <c r="P2896">
        <v>1</v>
      </c>
      <c r="Q2896">
        <v>0</v>
      </c>
      <c r="R2896">
        <v>0</v>
      </c>
      <c r="S2896">
        <v>0</v>
      </c>
      <c r="T2896">
        <v>2</v>
      </c>
      <c r="U2896">
        <v>0</v>
      </c>
      <c r="V2896">
        <v>0</v>
      </c>
      <c r="W2896">
        <v>0</v>
      </c>
      <c r="X2896">
        <v>7.2867285404666672E-3</v>
      </c>
      <c r="Y2896">
        <v>0</v>
      </c>
      <c r="Z2896">
        <v>0</v>
      </c>
      <c r="AA2896">
        <v>0</v>
      </c>
      <c r="AB2896">
        <v>2.0058530023660333</v>
      </c>
      <c r="AC2896">
        <v>0</v>
      </c>
      <c r="AD2896">
        <v>0</v>
      </c>
      <c r="AE2896">
        <v>2.0131397309065</v>
      </c>
    </row>
    <row r="2897" spans="1:31" x14ac:dyDescent="0.25">
      <c r="A2897">
        <v>2233969</v>
      </c>
      <c r="B2897">
        <v>1</v>
      </c>
      <c r="C2897" t="s">
        <v>80</v>
      </c>
      <c r="D2897" t="s">
        <v>108</v>
      </c>
      <c r="E2897" t="s">
        <v>132</v>
      </c>
      <c r="F2897" t="s">
        <v>8539</v>
      </c>
      <c r="G2897" t="s">
        <v>148</v>
      </c>
      <c r="H2897" t="s">
        <v>135</v>
      </c>
      <c r="I2897" t="s">
        <v>136</v>
      </c>
      <c r="J2897" t="s">
        <v>137</v>
      </c>
      <c r="K2897" t="s">
        <v>138</v>
      </c>
      <c r="L2897" t="s">
        <v>8540</v>
      </c>
      <c r="M2897" t="s">
        <v>8541</v>
      </c>
      <c r="N2897">
        <v>1.6872222219999999</v>
      </c>
      <c r="O2897">
        <v>0</v>
      </c>
      <c r="P2897">
        <v>2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0.26530546880985006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0.26530546880985006</v>
      </c>
    </row>
    <row r="2898" spans="1:31" x14ac:dyDescent="0.25">
      <c r="A2898">
        <v>2233971</v>
      </c>
      <c r="B2898">
        <v>1</v>
      </c>
      <c r="C2898" t="s">
        <v>80</v>
      </c>
      <c r="D2898" t="s">
        <v>105</v>
      </c>
      <c r="E2898" t="s">
        <v>132</v>
      </c>
      <c r="F2898" t="s">
        <v>8471</v>
      </c>
      <c r="G2898" t="s">
        <v>170</v>
      </c>
      <c r="H2898" t="s">
        <v>135</v>
      </c>
      <c r="I2898" t="s">
        <v>136</v>
      </c>
      <c r="J2898" t="s">
        <v>137</v>
      </c>
      <c r="K2898" t="s">
        <v>138</v>
      </c>
      <c r="L2898" t="s">
        <v>8542</v>
      </c>
      <c r="M2898" t="s">
        <v>8543</v>
      </c>
      <c r="N2898">
        <v>0.98361111099999998</v>
      </c>
      <c r="O2898">
        <v>0</v>
      </c>
      <c r="P2898">
        <v>2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0.60705631113612346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0.60705631113612346</v>
      </c>
    </row>
    <row r="2899" spans="1:31" x14ac:dyDescent="0.25">
      <c r="A2899">
        <v>2233975</v>
      </c>
      <c r="B2899">
        <v>1</v>
      </c>
      <c r="C2899" t="s">
        <v>80</v>
      </c>
      <c r="D2899" t="s">
        <v>83</v>
      </c>
      <c r="E2899" t="s">
        <v>194</v>
      </c>
      <c r="F2899" t="s">
        <v>8544</v>
      </c>
      <c r="G2899" t="s">
        <v>179</v>
      </c>
      <c r="H2899" t="s">
        <v>135</v>
      </c>
      <c r="I2899" t="s">
        <v>136</v>
      </c>
      <c r="J2899" t="s">
        <v>137</v>
      </c>
      <c r="K2899" t="s">
        <v>138</v>
      </c>
      <c r="L2899" t="s">
        <v>8545</v>
      </c>
      <c r="M2899" t="s">
        <v>8546</v>
      </c>
      <c r="N2899">
        <v>1.1630555549999999</v>
      </c>
      <c r="O2899">
        <v>0</v>
      </c>
      <c r="P2899">
        <v>2</v>
      </c>
      <c r="Q2899">
        <v>0</v>
      </c>
      <c r="R2899">
        <v>0</v>
      </c>
      <c r="S2899">
        <v>0</v>
      </c>
      <c r="T2899">
        <v>21</v>
      </c>
      <c r="U2899">
        <v>0</v>
      </c>
      <c r="V2899">
        <v>2</v>
      </c>
      <c r="W2899">
        <v>0</v>
      </c>
      <c r="X2899">
        <v>1.72159467722046</v>
      </c>
      <c r="Y2899">
        <v>0</v>
      </c>
      <c r="Z2899">
        <v>0</v>
      </c>
      <c r="AA2899">
        <v>0</v>
      </c>
      <c r="AB2899">
        <v>74.646767523304575</v>
      </c>
      <c r="AC2899">
        <v>0</v>
      </c>
      <c r="AD2899">
        <v>53.94290667228114</v>
      </c>
      <c r="AE2899">
        <v>130.31126887280618</v>
      </c>
    </row>
    <row r="2900" spans="1:31" x14ac:dyDescent="0.25">
      <c r="A2900">
        <v>2233976</v>
      </c>
      <c r="B2900">
        <v>1</v>
      </c>
      <c r="C2900" t="s">
        <v>81</v>
      </c>
      <c r="D2900" t="s">
        <v>122</v>
      </c>
      <c r="E2900" t="s">
        <v>273</v>
      </c>
      <c r="F2900" t="s">
        <v>8547</v>
      </c>
      <c r="G2900" t="s">
        <v>174</v>
      </c>
      <c r="H2900" t="s">
        <v>163</v>
      </c>
      <c r="I2900" t="s">
        <v>136</v>
      </c>
      <c r="J2900" t="s">
        <v>137</v>
      </c>
      <c r="K2900" t="s">
        <v>138</v>
      </c>
      <c r="L2900" t="s">
        <v>8548</v>
      </c>
      <c r="M2900" t="s">
        <v>8549</v>
      </c>
      <c r="N2900">
        <v>0.83194444400000001</v>
      </c>
      <c r="O2900">
        <v>0</v>
      </c>
      <c r="P2900">
        <v>0</v>
      </c>
      <c r="Q2900">
        <v>11</v>
      </c>
      <c r="R2900">
        <v>0</v>
      </c>
      <c r="S2900">
        <v>6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1.2857380986739178</v>
      </c>
      <c r="Z2900">
        <v>0</v>
      </c>
      <c r="AA2900">
        <v>89.393000485695524</v>
      </c>
      <c r="AB2900">
        <v>0</v>
      </c>
      <c r="AC2900">
        <v>0</v>
      </c>
      <c r="AD2900">
        <v>0</v>
      </c>
      <c r="AE2900">
        <v>90.678738584369441</v>
      </c>
    </row>
    <row r="2901" spans="1:31" x14ac:dyDescent="0.25">
      <c r="A2901">
        <v>2233980</v>
      </c>
      <c r="B2901">
        <v>1</v>
      </c>
      <c r="C2901" t="s">
        <v>81</v>
      </c>
      <c r="D2901" t="s">
        <v>117</v>
      </c>
      <c r="E2901" t="s">
        <v>194</v>
      </c>
      <c r="F2901" t="s">
        <v>8550</v>
      </c>
      <c r="G2901" t="s">
        <v>179</v>
      </c>
      <c r="H2901" t="s">
        <v>135</v>
      </c>
      <c r="I2901" t="s">
        <v>136</v>
      </c>
      <c r="J2901" t="s">
        <v>137</v>
      </c>
      <c r="K2901" t="s">
        <v>138</v>
      </c>
      <c r="L2901" t="s">
        <v>8551</v>
      </c>
      <c r="M2901" t="s">
        <v>8552</v>
      </c>
      <c r="N2901">
        <v>3.4024999999999999</v>
      </c>
      <c r="O2901">
        <v>0</v>
      </c>
      <c r="P2901">
        <v>9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3.6166139894734113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3.6166139894734113</v>
      </c>
    </row>
    <row r="2902" spans="1:31" x14ac:dyDescent="0.25">
      <c r="A2902">
        <v>2233984</v>
      </c>
      <c r="B2902">
        <v>1</v>
      </c>
      <c r="C2902" t="s">
        <v>81</v>
      </c>
      <c r="D2902" t="s">
        <v>113</v>
      </c>
      <c r="E2902" t="s">
        <v>132</v>
      </c>
      <c r="F2902" t="s">
        <v>8553</v>
      </c>
      <c r="G2902" t="s">
        <v>170</v>
      </c>
      <c r="H2902" t="s">
        <v>135</v>
      </c>
      <c r="I2902" t="s">
        <v>136</v>
      </c>
      <c r="J2902" t="s">
        <v>137</v>
      </c>
      <c r="K2902" t="s">
        <v>138</v>
      </c>
      <c r="L2902" t="s">
        <v>8554</v>
      </c>
      <c r="M2902" t="s">
        <v>8555</v>
      </c>
      <c r="N2902">
        <v>2.4344444439999999</v>
      </c>
      <c r="O2902">
        <v>0</v>
      </c>
      <c r="P2902">
        <v>2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1.1408419701993067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1.1408419701993067</v>
      </c>
    </row>
    <row r="2903" spans="1:31" x14ac:dyDescent="0.25">
      <c r="A2903">
        <v>2233985</v>
      </c>
      <c r="B2903">
        <v>1</v>
      </c>
      <c r="C2903" t="s">
        <v>80</v>
      </c>
      <c r="D2903" t="s">
        <v>83</v>
      </c>
      <c r="E2903" t="s">
        <v>132</v>
      </c>
      <c r="F2903" t="s">
        <v>8556</v>
      </c>
      <c r="G2903" t="s">
        <v>148</v>
      </c>
      <c r="H2903" t="s">
        <v>135</v>
      </c>
      <c r="I2903" t="s">
        <v>136</v>
      </c>
      <c r="J2903" t="s">
        <v>137</v>
      </c>
      <c r="K2903" t="s">
        <v>138</v>
      </c>
      <c r="L2903" t="s">
        <v>8557</v>
      </c>
      <c r="M2903" t="s">
        <v>8558</v>
      </c>
      <c r="N2903">
        <v>3.5355555550000002</v>
      </c>
      <c r="O2903">
        <v>0</v>
      </c>
      <c r="P2903">
        <v>2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2.7690729432177782E-3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2.7690729432177782E-3</v>
      </c>
    </row>
    <row r="2904" spans="1:31" x14ac:dyDescent="0.25">
      <c r="A2904">
        <v>2233991</v>
      </c>
      <c r="B2904">
        <v>1</v>
      </c>
      <c r="C2904" t="s">
        <v>80</v>
      </c>
      <c r="D2904" t="s">
        <v>83</v>
      </c>
      <c r="E2904" t="s">
        <v>132</v>
      </c>
      <c r="F2904" t="s">
        <v>8559</v>
      </c>
      <c r="G2904" t="s">
        <v>148</v>
      </c>
      <c r="H2904" t="s">
        <v>135</v>
      </c>
      <c r="I2904" t="s">
        <v>136</v>
      </c>
      <c r="J2904" t="s">
        <v>137</v>
      </c>
      <c r="K2904" t="s">
        <v>138</v>
      </c>
      <c r="L2904" t="s">
        <v>8560</v>
      </c>
      <c r="M2904" t="s">
        <v>8561</v>
      </c>
      <c r="N2904">
        <v>1.751666666</v>
      </c>
      <c r="O2904">
        <v>0</v>
      </c>
      <c r="P2904">
        <v>6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2.6367600887977072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2.6367600887977072</v>
      </c>
    </row>
    <row r="2905" spans="1:31" x14ac:dyDescent="0.25">
      <c r="A2905">
        <v>2233992</v>
      </c>
      <c r="B2905">
        <v>1</v>
      </c>
      <c r="C2905" t="s">
        <v>81</v>
      </c>
      <c r="D2905" t="s">
        <v>128</v>
      </c>
      <c r="E2905" t="s">
        <v>132</v>
      </c>
      <c r="F2905" t="s">
        <v>8562</v>
      </c>
      <c r="G2905" t="s">
        <v>191</v>
      </c>
      <c r="H2905" t="s">
        <v>135</v>
      </c>
      <c r="I2905" t="s">
        <v>136</v>
      </c>
      <c r="J2905" t="s">
        <v>137</v>
      </c>
      <c r="K2905" t="s">
        <v>138</v>
      </c>
      <c r="L2905" t="s">
        <v>8563</v>
      </c>
      <c r="M2905" t="s">
        <v>8564</v>
      </c>
      <c r="N2905">
        <v>6.2144444439999997</v>
      </c>
      <c r="O2905">
        <v>0</v>
      </c>
      <c r="P2905">
        <v>9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12.585100888457484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12.585100888457484</v>
      </c>
    </row>
    <row r="2906" spans="1:31" x14ac:dyDescent="0.25">
      <c r="A2906">
        <v>2233996</v>
      </c>
      <c r="B2906">
        <v>1</v>
      </c>
      <c r="C2906" t="s">
        <v>80</v>
      </c>
      <c r="D2906" t="s">
        <v>83</v>
      </c>
      <c r="E2906" t="s">
        <v>194</v>
      </c>
      <c r="F2906" t="s">
        <v>8215</v>
      </c>
      <c r="G2906" t="s">
        <v>390</v>
      </c>
      <c r="H2906" t="s">
        <v>135</v>
      </c>
      <c r="I2906" t="s">
        <v>136</v>
      </c>
      <c r="J2906" t="s">
        <v>137</v>
      </c>
      <c r="K2906" t="s">
        <v>138</v>
      </c>
      <c r="L2906" t="s">
        <v>8565</v>
      </c>
      <c r="M2906" t="s">
        <v>8566</v>
      </c>
      <c r="N2906">
        <v>2.4522222220000001</v>
      </c>
      <c r="O2906">
        <v>0</v>
      </c>
      <c r="P2906">
        <v>4</v>
      </c>
      <c r="Q2906">
        <v>0</v>
      </c>
      <c r="R2906">
        <v>0</v>
      </c>
      <c r="S2906">
        <v>0</v>
      </c>
      <c r="T2906">
        <v>12</v>
      </c>
      <c r="U2906">
        <v>0</v>
      </c>
      <c r="V2906">
        <v>0</v>
      </c>
      <c r="W2906">
        <v>0</v>
      </c>
      <c r="X2906">
        <v>9.8150277688164795</v>
      </c>
      <c r="Y2906">
        <v>0</v>
      </c>
      <c r="Z2906">
        <v>0</v>
      </c>
      <c r="AA2906">
        <v>0</v>
      </c>
      <c r="AB2906">
        <v>25.872968580157476</v>
      </c>
      <c r="AC2906">
        <v>0</v>
      </c>
      <c r="AD2906">
        <v>0</v>
      </c>
      <c r="AE2906">
        <v>35.687996348973954</v>
      </c>
    </row>
    <row r="2907" spans="1:31" x14ac:dyDescent="0.25">
      <c r="A2907">
        <v>2233997</v>
      </c>
      <c r="B2907">
        <v>1</v>
      </c>
      <c r="C2907" t="s">
        <v>80</v>
      </c>
      <c r="D2907" t="s">
        <v>96</v>
      </c>
      <c r="E2907" t="s">
        <v>132</v>
      </c>
      <c r="F2907" t="s">
        <v>8567</v>
      </c>
      <c r="G2907" t="s">
        <v>191</v>
      </c>
      <c r="H2907" t="s">
        <v>135</v>
      </c>
      <c r="I2907" t="s">
        <v>136</v>
      </c>
      <c r="J2907" t="s">
        <v>137</v>
      </c>
      <c r="K2907" t="s">
        <v>138</v>
      </c>
      <c r="L2907" t="s">
        <v>8568</v>
      </c>
      <c r="M2907" t="s">
        <v>8569</v>
      </c>
      <c r="N2907">
        <v>1.924722222</v>
      </c>
      <c r="O2907">
        <v>0</v>
      </c>
      <c r="P2907">
        <v>0</v>
      </c>
      <c r="Q2907">
        <v>0</v>
      </c>
      <c r="R2907">
        <v>0</v>
      </c>
      <c r="S2907">
        <v>0</v>
      </c>
      <c r="T2907">
        <v>1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0.64019146187299336</v>
      </c>
      <c r="AC2907">
        <v>0</v>
      </c>
      <c r="AD2907">
        <v>0</v>
      </c>
      <c r="AE2907">
        <v>0.64019146187299336</v>
      </c>
    </row>
    <row r="2908" spans="1:31" x14ac:dyDescent="0.25">
      <c r="A2908">
        <v>2233999</v>
      </c>
      <c r="B2908">
        <v>1</v>
      </c>
      <c r="C2908" t="s">
        <v>80</v>
      </c>
      <c r="D2908" t="s">
        <v>82</v>
      </c>
      <c r="E2908" t="s">
        <v>132</v>
      </c>
      <c r="F2908" t="s">
        <v>8570</v>
      </c>
      <c r="G2908" t="s">
        <v>191</v>
      </c>
      <c r="H2908" t="s">
        <v>135</v>
      </c>
      <c r="I2908" t="s">
        <v>136</v>
      </c>
      <c r="J2908" t="s">
        <v>137</v>
      </c>
      <c r="K2908" t="s">
        <v>138</v>
      </c>
      <c r="L2908" t="s">
        <v>8571</v>
      </c>
      <c r="M2908" t="s">
        <v>8572</v>
      </c>
      <c r="N2908">
        <v>3.0308333329999999</v>
      </c>
      <c r="O2908">
        <v>0</v>
      </c>
      <c r="P2908">
        <v>0</v>
      </c>
      <c r="Q2908">
        <v>0</v>
      </c>
      <c r="R2908">
        <v>0</v>
      </c>
      <c r="S2908">
        <v>0</v>
      </c>
      <c r="T2908">
        <v>9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24.503644292210019</v>
      </c>
      <c r="AC2908">
        <v>0</v>
      </c>
      <c r="AD2908">
        <v>0</v>
      </c>
      <c r="AE2908">
        <v>24.503644292210019</v>
      </c>
    </row>
    <row r="2909" spans="1:31" x14ac:dyDescent="0.25">
      <c r="A2909">
        <v>2234000</v>
      </c>
      <c r="B2909">
        <v>1</v>
      </c>
      <c r="C2909" t="s">
        <v>80</v>
      </c>
      <c r="D2909" t="s">
        <v>94</v>
      </c>
      <c r="E2909" t="s">
        <v>132</v>
      </c>
      <c r="F2909" t="s">
        <v>8573</v>
      </c>
      <c r="G2909" t="s">
        <v>152</v>
      </c>
      <c r="H2909" t="s">
        <v>135</v>
      </c>
      <c r="I2909" t="s">
        <v>136</v>
      </c>
      <c r="J2909" t="s">
        <v>137</v>
      </c>
      <c r="K2909" t="s">
        <v>138</v>
      </c>
      <c r="L2909" t="s">
        <v>8574</v>
      </c>
      <c r="M2909" t="s">
        <v>8575</v>
      </c>
      <c r="N2909">
        <v>3.3513888879999998</v>
      </c>
      <c r="O2909">
        <v>0</v>
      </c>
      <c r="P2909">
        <v>0</v>
      </c>
      <c r="Q2909">
        <v>0</v>
      </c>
      <c r="R2909">
        <v>0</v>
      </c>
      <c r="S2909">
        <v>0</v>
      </c>
      <c r="T2909">
        <v>1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1.0516240571298623</v>
      </c>
      <c r="AC2909">
        <v>0</v>
      </c>
      <c r="AD2909">
        <v>0</v>
      </c>
      <c r="AE2909">
        <v>1.0516240571298623</v>
      </c>
    </row>
    <row r="2910" spans="1:31" x14ac:dyDescent="0.25">
      <c r="A2910">
        <v>2234002</v>
      </c>
      <c r="B2910">
        <v>1</v>
      </c>
      <c r="C2910" t="s">
        <v>80</v>
      </c>
      <c r="D2910" t="s">
        <v>93</v>
      </c>
      <c r="E2910" t="s">
        <v>132</v>
      </c>
      <c r="F2910" t="s">
        <v>8576</v>
      </c>
      <c r="G2910" t="s">
        <v>152</v>
      </c>
      <c r="H2910" t="s">
        <v>135</v>
      </c>
      <c r="I2910" t="s">
        <v>136</v>
      </c>
      <c r="J2910" t="s">
        <v>3</v>
      </c>
      <c r="K2910" t="s">
        <v>138</v>
      </c>
      <c r="L2910" t="s">
        <v>8577</v>
      </c>
      <c r="M2910" t="s">
        <v>8499</v>
      </c>
      <c r="N2910">
        <v>0.62611111100000005</v>
      </c>
      <c r="O2910">
        <v>0</v>
      </c>
      <c r="P2910">
        <v>2</v>
      </c>
      <c r="Q2910">
        <v>0</v>
      </c>
      <c r="R2910">
        <v>0</v>
      </c>
      <c r="S2910">
        <v>0</v>
      </c>
      <c r="T2910">
        <v>1</v>
      </c>
      <c r="U2910">
        <v>0</v>
      </c>
      <c r="V2910">
        <v>0</v>
      </c>
      <c r="W2910">
        <v>0</v>
      </c>
      <c r="X2910">
        <v>0.32495803194075668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0.32495803194075668</v>
      </c>
    </row>
    <row r="2911" spans="1:31" x14ac:dyDescent="0.25">
      <c r="A2911">
        <v>2234004</v>
      </c>
      <c r="B2911">
        <v>1</v>
      </c>
      <c r="C2911" t="s">
        <v>80</v>
      </c>
      <c r="D2911" t="s">
        <v>104</v>
      </c>
      <c r="E2911" t="s">
        <v>132</v>
      </c>
      <c r="F2911" t="s">
        <v>8578</v>
      </c>
      <c r="G2911" t="s">
        <v>148</v>
      </c>
      <c r="H2911" t="s">
        <v>135</v>
      </c>
      <c r="I2911" t="s">
        <v>136</v>
      </c>
      <c r="J2911" t="s">
        <v>137</v>
      </c>
      <c r="K2911" t="s">
        <v>138</v>
      </c>
      <c r="L2911" t="s">
        <v>8579</v>
      </c>
      <c r="M2911" t="s">
        <v>8580</v>
      </c>
      <c r="N2911">
        <v>1.9130555549999999</v>
      </c>
      <c r="O2911">
        <v>0</v>
      </c>
      <c r="P2911">
        <v>1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0.39997751019991334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0.39997751019991334</v>
      </c>
    </row>
    <row r="2912" spans="1:31" x14ac:dyDescent="0.25">
      <c r="A2912">
        <v>2234005</v>
      </c>
      <c r="B2912">
        <v>1</v>
      </c>
      <c r="C2912" t="s">
        <v>80</v>
      </c>
      <c r="D2912" t="s">
        <v>96</v>
      </c>
      <c r="E2912" t="s">
        <v>132</v>
      </c>
      <c r="F2912" t="s">
        <v>8581</v>
      </c>
      <c r="G2912" t="s">
        <v>170</v>
      </c>
      <c r="H2912" t="s">
        <v>135</v>
      </c>
      <c r="I2912" t="s">
        <v>136</v>
      </c>
      <c r="J2912" t="s">
        <v>137</v>
      </c>
      <c r="K2912" t="s">
        <v>138</v>
      </c>
      <c r="L2912" t="s">
        <v>8582</v>
      </c>
      <c r="M2912" t="s">
        <v>8583</v>
      </c>
      <c r="N2912">
        <v>2.1163888879999999</v>
      </c>
      <c r="O2912">
        <v>0</v>
      </c>
      <c r="P2912">
        <v>1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0.43690224073160011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0.43690224073160011</v>
      </c>
    </row>
    <row r="2913" spans="1:31" x14ac:dyDescent="0.25">
      <c r="A2913">
        <v>2234007</v>
      </c>
      <c r="B2913">
        <v>1</v>
      </c>
      <c r="C2913" t="s">
        <v>81</v>
      </c>
      <c r="D2913" t="s">
        <v>122</v>
      </c>
      <c r="E2913" t="s">
        <v>273</v>
      </c>
      <c r="F2913" t="s">
        <v>8584</v>
      </c>
      <c r="G2913" t="s">
        <v>174</v>
      </c>
      <c r="H2913" t="s">
        <v>163</v>
      </c>
      <c r="I2913" t="s">
        <v>136</v>
      </c>
      <c r="J2913" t="s">
        <v>137</v>
      </c>
      <c r="K2913" t="s">
        <v>138</v>
      </c>
      <c r="L2913" t="s">
        <v>8585</v>
      </c>
      <c r="M2913" t="s">
        <v>8586</v>
      </c>
      <c r="N2913">
        <v>8.8333333E-2</v>
      </c>
      <c r="O2913">
        <v>0</v>
      </c>
      <c r="P2913">
        <v>705</v>
      </c>
      <c r="Q2913">
        <v>209</v>
      </c>
      <c r="R2913">
        <v>20</v>
      </c>
      <c r="S2913">
        <v>24</v>
      </c>
      <c r="T2913">
        <v>92</v>
      </c>
      <c r="U2913">
        <v>0</v>
      </c>
      <c r="V2913">
        <v>1</v>
      </c>
      <c r="W2913">
        <v>0</v>
      </c>
      <c r="X2913">
        <v>9.3845346674592882</v>
      </c>
      <c r="Y2913">
        <v>4.393770438109371</v>
      </c>
      <c r="Z2913">
        <v>0.6012501075290001</v>
      </c>
      <c r="AA2913">
        <v>21.815134111407549</v>
      </c>
      <c r="AB2913">
        <v>2.8686619432197178</v>
      </c>
      <c r="AC2913">
        <v>0</v>
      </c>
      <c r="AD2913">
        <v>0.15656295381502225</v>
      </c>
      <c r="AE2913">
        <v>39.219914221539945</v>
      </c>
    </row>
    <row r="2914" spans="1:31" x14ac:dyDescent="0.25">
      <c r="A2914">
        <v>2234008</v>
      </c>
      <c r="B2914">
        <v>1</v>
      </c>
      <c r="C2914" t="s">
        <v>80</v>
      </c>
      <c r="D2914" t="s">
        <v>107</v>
      </c>
      <c r="E2914" t="s">
        <v>177</v>
      </c>
      <c r="F2914" t="s">
        <v>1677</v>
      </c>
      <c r="G2914" t="s">
        <v>235</v>
      </c>
      <c r="H2914" t="s">
        <v>135</v>
      </c>
      <c r="I2914" t="s">
        <v>136</v>
      </c>
      <c r="J2914" t="s">
        <v>137</v>
      </c>
      <c r="K2914" t="s">
        <v>138</v>
      </c>
      <c r="L2914" t="s">
        <v>8587</v>
      </c>
      <c r="M2914" t="s">
        <v>8588</v>
      </c>
      <c r="N2914">
        <v>5.0413888880000002</v>
      </c>
      <c r="O2914">
        <v>0</v>
      </c>
      <c r="P2914">
        <v>48</v>
      </c>
      <c r="Q2914">
        <v>0</v>
      </c>
      <c r="R2914">
        <v>0</v>
      </c>
      <c r="S2914">
        <v>0</v>
      </c>
      <c r="T2914">
        <v>48</v>
      </c>
      <c r="U2914">
        <v>0</v>
      </c>
      <c r="V2914">
        <v>0</v>
      </c>
      <c r="W2914">
        <v>0</v>
      </c>
      <c r="X2914">
        <v>67.203187071812849</v>
      </c>
      <c r="Y2914">
        <v>0</v>
      </c>
      <c r="Z2914">
        <v>0</v>
      </c>
      <c r="AA2914">
        <v>0</v>
      </c>
      <c r="AB2914">
        <v>303.04002779832331</v>
      </c>
      <c r="AC2914">
        <v>0</v>
      </c>
      <c r="AD2914">
        <v>0</v>
      </c>
      <c r="AE2914">
        <v>370.24321487013617</v>
      </c>
    </row>
    <row r="2915" spans="1:31" x14ac:dyDescent="0.25">
      <c r="A2915">
        <v>2234010</v>
      </c>
      <c r="B2915">
        <v>1</v>
      </c>
      <c r="C2915" t="s">
        <v>81</v>
      </c>
      <c r="D2915" t="s">
        <v>117</v>
      </c>
      <c r="E2915" t="s">
        <v>273</v>
      </c>
      <c r="F2915" t="s">
        <v>8589</v>
      </c>
      <c r="G2915" t="s">
        <v>1154</v>
      </c>
      <c r="H2915" t="s">
        <v>163</v>
      </c>
      <c r="I2915" t="s">
        <v>136</v>
      </c>
      <c r="J2915" t="s">
        <v>137</v>
      </c>
      <c r="K2915" t="s">
        <v>138</v>
      </c>
      <c r="L2915" t="s">
        <v>8590</v>
      </c>
      <c r="M2915" t="s">
        <v>8591</v>
      </c>
      <c r="N2915">
        <v>2.2744444439999998</v>
      </c>
      <c r="O2915">
        <v>4</v>
      </c>
      <c r="P2915">
        <v>2241</v>
      </c>
      <c r="Q2915">
        <v>107</v>
      </c>
      <c r="R2915">
        <v>265</v>
      </c>
      <c r="S2915">
        <v>24</v>
      </c>
      <c r="T2915">
        <v>102</v>
      </c>
      <c r="U2915">
        <v>2</v>
      </c>
      <c r="V2915">
        <v>0</v>
      </c>
      <c r="W2915">
        <v>1.4778249766545066</v>
      </c>
      <c r="X2915">
        <v>555.89192191681866</v>
      </c>
      <c r="Y2915">
        <v>362.45410905121616</v>
      </c>
      <c r="Z2915">
        <v>49.051642042875244</v>
      </c>
      <c r="AA2915">
        <v>280.60594432503882</v>
      </c>
      <c r="AB2915">
        <v>139.05795397990414</v>
      </c>
      <c r="AC2915">
        <v>218.6841581422583</v>
      </c>
      <c r="AD2915">
        <v>0</v>
      </c>
      <c r="AE2915">
        <v>1607.2235544347659</v>
      </c>
    </row>
    <row r="2916" spans="1:31" x14ac:dyDescent="0.25">
      <c r="A2916">
        <v>2234011</v>
      </c>
      <c r="B2916">
        <v>1</v>
      </c>
      <c r="C2916" t="s">
        <v>81</v>
      </c>
      <c r="D2916" t="s">
        <v>114</v>
      </c>
      <c r="E2916" t="s">
        <v>182</v>
      </c>
      <c r="F2916" t="s">
        <v>8592</v>
      </c>
      <c r="G2916" t="s">
        <v>319</v>
      </c>
      <c r="H2916" t="s">
        <v>163</v>
      </c>
      <c r="I2916" t="s">
        <v>136</v>
      </c>
      <c r="J2916" t="s">
        <v>137</v>
      </c>
      <c r="K2916" t="s">
        <v>138</v>
      </c>
      <c r="L2916" t="s">
        <v>8593</v>
      </c>
      <c r="M2916" t="s">
        <v>8594</v>
      </c>
      <c r="N2916">
        <v>0.92694444399999998</v>
      </c>
      <c r="O2916">
        <v>0</v>
      </c>
      <c r="P2916">
        <v>182</v>
      </c>
      <c r="Q2916">
        <v>1</v>
      </c>
      <c r="R2916">
        <v>4</v>
      </c>
      <c r="S2916">
        <v>2</v>
      </c>
      <c r="T2916">
        <v>8</v>
      </c>
      <c r="U2916">
        <v>1</v>
      </c>
      <c r="V2916">
        <v>0</v>
      </c>
      <c r="W2916">
        <v>0</v>
      </c>
      <c r="X2916">
        <v>15.647297232817158</v>
      </c>
      <c r="Y2916">
        <v>0</v>
      </c>
      <c r="Z2916">
        <v>0.15827305747065556</v>
      </c>
      <c r="AA2916">
        <v>2.7366776620126845</v>
      </c>
      <c r="AB2916">
        <v>2.0325436455902368</v>
      </c>
      <c r="AC2916">
        <v>3.1036066770848536</v>
      </c>
      <c r="AD2916">
        <v>0</v>
      </c>
      <c r="AE2916">
        <v>23.678398274975589</v>
      </c>
    </row>
    <row r="2917" spans="1:31" x14ac:dyDescent="0.25">
      <c r="A2917">
        <v>2234013</v>
      </c>
      <c r="B2917">
        <v>1</v>
      </c>
      <c r="C2917" t="s">
        <v>80</v>
      </c>
      <c r="D2917" t="s">
        <v>92</v>
      </c>
      <c r="E2917" t="s">
        <v>132</v>
      </c>
      <c r="F2917" t="s">
        <v>8595</v>
      </c>
      <c r="G2917" t="s">
        <v>152</v>
      </c>
      <c r="H2917" t="s">
        <v>135</v>
      </c>
      <c r="I2917" t="s">
        <v>136</v>
      </c>
      <c r="J2917" t="s">
        <v>137</v>
      </c>
      <c r="K2917" t="s">
        <v>138</v>
      </c>
      <c r="L2917" t="s">
        <v>8596</v>
      </c>
      <c r="M2917" t="s">
        <v>8597</v>
      </c>
      <c r="N2917">
        <v>1.625277777</v>
      </c>
      <c r="O2917">
        <v>0</v>
      </c>
      <c r="P2917">
        <v>0</v>
      </c>
      <c r="Q2917">
        <v>0</v>
      </c>
      <c r="R2917">
        <v>0</v>
      </c>
      <c r="S2917">
        <v>0</v>
      </c>
      <c r="T2917">
        <v>1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</row>
    <row r="2918" spans="1:31" x14ac:dyDescent="0.25">
      <c r="A2918">
        <v>2234014</v>
      </c>
      <c r="B2918">
        <v>1</v>
      </c>
      <c r="C2918" t="s">
        <v>81</v>
      </c>
      <c r="D2918" t="s">
        <v>118</v>
      </c>
      <c r="E2918" t="s">
        <v>405</v>
      </c>
      <c r="F2918" t="s">
        <v>8598</v>
      </c>
      <c r="G2918" t="s">
        <v>174</v>
      </c>
      <c r="H2918" t="s">
        <v>163</v>
      </c>
      <c r="I2918" t="s">
        <v>136</v>
      </c>
      <c r="J2918" t="s">
        <v>137</v>
      </c>
      <c r="K2918" t="s">
        <v>138</v>
      </c>
      <c r="L2918" t="s">
        <v>8599</v>
      </c>
      <c r="M2918" t="s">
        <v>8600</v>
      </c>
      <c r="N2918">
        <v>0.37544722200000002</v>
      </c>
      <c r="O2918">
        <v>3</v>
      </c>
      <c r="P2918">
        <v>3624</v>
      </c>
      <c r="Q2918">
        <v>96</v>
      </c>
      <c r="R2918">
        <v>261</v>
      </c>
      <c r="S2918">
        <v>40</v>
      </c>
      <c r="T2918">
        <v>434</v>
      </c>
      <c r="U2918">
        <v>15</v>
      </c>
      <c r="V2918">
        <v>1</v>
      </c>
      <c r="W2918">
        <v>0.54975373293749996</v>
      </c>
      <c r="X2918">
        <v>335.94549518108892</v>
      </c>
      <c r="Y2918">
        <v>43.270773187047823</v>
      </c>
      <c r="Z2918">
        <v>19.143762029984909</v>
      </c>
      <c r="AA2918">
        <v>125.85381583195914</v>
      </c>
      <c r="AB2918">
        <v>111.53372420069796</v>
      </c>
      <c r="AC2918">
        <v>598.43899605867034</v>
      </c>
      <c r="AD2918">
        <v>13.820865495843</v>
      </c>
      <c r="AE2918">
        <v>1248.5571857182297</v>
      </c>
    </row>
    <row r="2919" spans="1:31" x14ac:dyDescent="0.25">
      <c r="A2919">
        <v>2234019</v>
      </c>
      <c r="B2919">
        <v>1</v>
      </c>
      <c r="C2919" t="s">
        <v>81</v>
      </c>
      <c r="D2919" t="s">
        <v>120</v>
      </c>
      <c r="E2919" t="s">
        <v>161</v>
      </c>
      <c r="F2919" t="s">
        <v>8601</v>
      </c>
      <c r="G2919" t="s">
        <v>174</v>
      </c>
      <c r="H2919" t="s">
        <v>163</v>
      </c>
      <c r="I2919" t="s">
        <v>136</v>
      </c>
      <c r="J2919" t="s">
        <v>137</v>
      </c>
      <c r="K2919" t="s">
        <v>138</v>
      </c>
      <c r="L2919" t="s">
        <v>8602</v>
      </c>
      <c r="M2919" t="s">
        <v>8603</v>
      </c>
      <c r="N2919">
        <v>2.5575000000000001</v>
      </c>
      <c r="O2919">
        <v>0</v>
      </c>
      <c r="P2919">
        <v>0</v>
      </c>
      <c r="Q2919">
        <v>25</v>
      </c>
      <c r="R2919">
        <v>0</v>
      </c>
      <c r="S2919">
        <v>3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58.859087102565368</v>
      </c>
      <c r="Z2919">
        <v>0</v>
      </c>
      <c r="AA2919">
        <v>2.4293807069034377</v>
      </c>
      <c r="AB2919">
        <v>0</v>
      </c>
      <c r="AC2919">
        <v>0</v>
      </c>
      <c r="AD2919">
        <v>0</v>
      </c>
      <c r="AE2919">
        <v>61.288467809468806</v>
      </c>
    </row>
    <row r="2920" spans="1:31" x14ac:dyDescent="0.25">
      <c r="A2920">
        <v>2234021</v>
      </c>
      <c r="B2920">
        <v>1</v>
      </c>
      <c r="C2920" t="s">
        <v>81</v>
      </c>
      <c r="D2920" t="s">
        <v>122</v>
      </c>
      <c r="E2920" t="s">
        <v>182</v>
      </c>
      <c r="F2920" t="s">
        <v>8604</v>
      </c>
      <c r="G2920" t="s">
        <v>174</v>
      </c>
      <c r="H2920" t="s">
        <v>163</v>
      </c>
      <c r="I2920" t="s">
        <v>136</v>
      </c>
      <c r="J2920" t="s">
        <v>137</v>
      </c>
      <c r="K2920" t="s">
        <v>138</v>
      </c>
      <c r="L2920" t="s">
        <v>8605</v>
      </c>
      <c r="M2920" t="s">
        <v>8606</v>
      </c>
      <c r="N2920">
        <v>0.653888888</v>
      </c>
      <c r="O2920">
        <v>0</v>
      </c>
      <c r="P2920">
        <v>982</v>
      </c>
      <c r="Q2920">
        <v>0</v>
      </c>
      <c r="R2920">
        <v>0</v>
      </c>
      <c r="S2920">
        <v>0</v>
      </c>
      <c r="T2920">
        <v>75</v>
      </c>
      <c r="U2920">
        <v>0</v>
      </c>
      <c r="V2920">
        <v>0</v>
      </c>
      <c r="W2920">
        <v>0</v>
      </c>
      <c r="X2920">
        <v>146.91334971442592</v>
      </c>
      <c r="Y2920">
        <v>0</v>
      </c>
      <c r="Z2920">
        <v>0</v>
      </c>
      <c r="AA2920">
        <v>0</v>
      </c>
      <c r="AB2920">
        <v>50.852811685513657</v>
      </c>
      <c r="AC2920">
        <v>0</v>
      </c>
      <c r="AD2920">
        <v>0</v>
      </c>
      <c r="AE2920">
        <v>197.76616139993956</v>
      </c>
    </row>
    <row r="2921" spans="1:31" x14ac:dyDescent="0.25">
      <c r="A2921">
        <v>2234022</v>
      </c>
      <c r="B2921">
        <v>1</v>
      </c>
      <c r="C2921" t="s">
        <v>81</v>
      </c>
      <c r="D2921" t="s">
        <v>128</v>
      </c>
      <c r="E2921" t="s">
        <v>132</v>
      </c>
      <c r="F2921" t="s">
        <v>8607</v>
      </c>
      <c r="G2921" t="s">
        <v>170</v>
      </c>
      <c r="H2921" t="s">
        <v>135</v>
      </c>
      <c r="I2921" t="s">
        <v>136</v>
      </c>
      <c r="J2921" t="s">
        <v>137</v>
      </c>
      <c r="K2921" t="s">
        <v>138</v>
      </c>
      <c r="L2921" t="s">
        <v>8608</v>
      </c>
      <c r="M2921" t="s">
        <v>8609</v>
      </c>
      <c r="N2921">
        <v>4.4197222219999999</v>
      </c>
      <c r="O2921">
        <v>0</v>
      </c>
      <c r="P2921">
        <v>9</v>
      </c>
      <c r="Q2921">
        <v>0</v>
      </c>
      <c r="R2921">
        <v>0</v>
      </c>
      <c r="S2921">
        <v>0</v>
      </c>
      <c r="T2921">
        <v>1</v>
      </c>
      <c r="U2921">
        <v>0</v>
      </c>
      <c r="V2921">
        <v>0</v>
      </c>
      <c r="W2921">
        <v>0</v>
      </c>
      <c r="X2921">
        <v>8.2016947753594724</v>
      </c>
      <c r="Y2921">
        <v>0</v>
      </c>
      <c r="Z2921">
        <v>0</v>
      </c>
      <c r="AA2921">
        <v>0</v>
      </c>
      <c r="AB2921">
        <v>4.8117056908099194</v>
      </c>
      <c r="AC2921">
        <v>0</v>
      </c>
      <c r="AD2921">
        <v>0</v>
      </c>
      <c r="AE2921">
        <v>13.013400466169392</v>
      </c>
    </row>
    <row r="2922" spans="1:31" x14ac:dyDescent="0.25">
      <c r="A2922">
        <v>2234026</v>
      </c>
      <c r="B2922">
        <v>1</v>
      </c>
      <c r="C2922" t="s">
        <v>80</v>
      </c>
      <c r="D2922" t="s">
        <v>101</v>
      </c>
      <c r="E2922" t="s">
        <v>273</v>
      </c>
      <c r="F2922" t="s">
        <v>8610</v>
      </c>
      <c r="G2922" t="s">
        <v>174</v>
      </c>
      <c r="H2922" t="s">
        <v>163</v>
      </c>
      <c r="I2922" t="s">
        <v>136</v>
      </c>
      <c r="J2922" t="s">
        <v>137</v>
      </c>
      <c r="K2922" t="s">
        <v>138</v>
      </c>
      <c r="L2922" t="s">
        <v>8611</v>
      </c>
      <c r="M2922" t="s">
        <v>8612</v>
      </c>
      <c r="N2922">
        <v>0.37305555499999998</v>
      </c>
      <c r="O2922">
        <v>3</v>
      </c>
      <c r="P2922">
        <v>256</v>
      </c>
      <c r="Q2922">
        <v>2</v>
      </c>
      <c r="R2922">
        <v>0</v>
      </c>
      <c r="S2922">
        <v>17</v>
      </c>
      <c r="T2922">
        <v>105</v>
      </c>
      <c r="U2922">
        <v>0</v>
      </c>
      <c r="V2922">
        <v>0</v>
      </c>
      <c r="W2922">
        <v>6.3619795068374998</v>
      </c>
      <c r="X2922">
        <v>17.568271704828827</v>
      </c>
      <c r="Y2922">
        <v>5.194394371647677</v>
      </c>
      <c r="Z2922">
        <v>0</v>
      </c>
      <c r="AA2922">
        <v>174.8564744779593</v>
      </c>
      <c r="AB2922">
        <v>15.884520585589138</v>
      </c>
      <c r="AC2922">
        <v>0</v>
      </c>
      <c r="AD2922">
        <v>0</v>
      </c>
      <c r="AE2922">
        <v>219.86564064686246</v>
      </c>
    </row>
    <row r="2923" spans="1:31" x14ac:dyDescent="0.25">
      <c r="A2923">
        <v>2234028</v>
      </c>
      <c r="B2923">
        <v>1</v>
      </c>
      <c r="C2923" t="s">
        <v>81</v>
      </c>
      <c r="D2923" t="s">
        <v>123</v>
      </c>
      <c r="E2923" t="s">
        <v>273</v>
      </c>
      <c r="F2923" t="s">
        <v>8613</v>
      </c>
      <c r="G2923" t="s">
        <v>174</v>
      </c>
      <c r="H2923" t="s">
        <v>163</v>
      </c>
      <c r="I2923" t="s">
        <v>136</v>
      </c>
      <c r="J2923" t="s">
        <v>137</v>
      </c>
      <c r="K2923" t="s">
        <v>138</v>
      </c>
      <c r="L2923" t="s">
        <v>8614</v>
      </c>
      <c r="M2923" t="s">
        <v>8615</v>
      </c>
      <c r="N2923">
        <v>1.051111111</v>
      </c>
      <c r="O2923">
        <v>6</v>
      </c>
      <c r="P2923">
        <v>0</v>
      </c>
      <c r="Q2923">
        <v>78</v>
      </c>
      <c r="R2923">
        <v>0</v>
      </c>
      <c r="S2923">
        <v>14</v>
      </c>
      <c r="T2923">
        <v>0</v>
      </c>
      <c r="U2923">
        <v>0</v>
      </c>
      <c r="V2923">
        <v>0</v>
      </c>
      <c r="W2923">
        <v>1.6155518913749598</v>
      </c>
      <c r="X2923">
        <v>0</v>
      </c>
      <c r="Y2923">
        <v>36.424687306631988</v>
      </c>
      <c r="Z2923">
        <v>0</v>
      </c>
      <c r="AA2923">
        <v>8.254686380044987</v>
      </c>
      <c r="AB2923">
        <v>0</v>
      </c>
      <c r="AC2923">
        <v>0</v>
      </c>
      <c r="AD2923">
        <v>0</v>
      </c>
      <c r="AE2923">
        <v>46.294925578051938</v>
      </c>
    </row>
    <row r="2924" spans="1:31" x14ac:dyDescent="0.25">
      <c r="A2924">
        <v>2234029</v>
      </c>
      <c r="B2924">
        <v>1</v>
      </c>
      <c r="C2924" t="s">
        <v>81</v>
      </c>
      <c r="D2924" t="s">
        <v>112</v>
      </c>
      <c r="E2924" t="s">
        <v>194</v>
      </c>
      <c r="F2924" t="s">
        <v>8616</v>
      </c>
      <c r="G2924" t="s">
        <v>179</v>
      </c>
      <c r="H2924" t="s">
        <v>135</v>
      </c>
      <c r="I2924" t="s">
        <v>136</v>
      </c>
      <c r="J2924" t="s">
        <v>137</v>
      </c>
      <c r="K2924" t="s">
        <v>138</v>
      </c>
      <c r="L2924" t="s">
        <v>8617</v>
      </c>
      <c r="M2924" t="s">
        <v>8618</v>
      </c>
      <c r="N2924">
        <v>1.2961111110000001</v>
      </c>
      <c r="O2924">
        <v>0</v>
      </c>
      <c r="P2924">
        <v>252</v>
      </c>
      <c r="Q2924">
        <v>0</v>
      </c>
      <c r="R2924">
        <v>0</v>
      </c>
      <c r="S2924">
        <v>0</v>
      </c>
      <c r="T2924">
        <v>14</v>
      </c>
      <c r="U2924">
        <v>0</v>
      </c>
      <c r="V2924">
        <v>0</v>
      </c>
      <c r="W2924">
        <v>0</v>
      </c>
      <c r="X2924">
        <v>79.730045881129769</v>
      </c>
      <c r="Y2924">
        <v>0</v>
      </c>
      <c r="Z2924">
        <v>0</v>
      </c>
      <c r="AA2924">
        <v>0</v>
      </c>
      <c r="AB2924">
        <v>14.560078272669365</v>
      </c>
      <c r="AC2924">
        <v>0</v>
      </c>
      <c r="AD2924">
        <v>0</v>
      </c>
      <c r="AE2924">
        <v>94.290124153799127</v>
      </c>
    </row>
    <row r="2925" spans="1:31" x14ac:dyDescent="0.25">
      <c r="A2925">
        <v>2234031</v>
      </c>
      <c r="B2925">
        <v>1</v>
      </c>
      <c r="C2925" t="s">
        <v>80</v>
      </c>
      <c r="D2925" t="s">
        <v>103</v>
      </c>
      <c r="E2925" t="s">
        <v>177</v>
      </c>
      <c r="F2925" t="s">
        <v>8619</v>
      </c>
      <c r="G2925" t="s">
        <v>1507</v>
      </c>
      <c r="H2925" t="s">
        <v>135</v>
      </c>
      <c r="I2925" t="s">
        <v>136</v>
      </c>
      <c r="J2925" t="s">
        <v>137</v>
      </c>
      <c r="K2925" t="s">
        <v>138</v>
      </c>
      <c r="L2925" t="s">
        <v>8620</v>
      </c>
      <c r="M2925" t="s">
        <v>8621</v>
      </c>
      <c r="N2925">
        <v>1.4666666660000001</v>
      </c>
      <c r="O2925">
        <v>0</v>
      </c>
      <c r="P2925">
        <v>4</v>
      </c>
      <c r="Q2925">
        <v>0</v>
      </c>
      <c r="R2925">
        <v>0</v>
      </c>
      <c r="S2925">
        <v>0</v>
      </c>
      <c r="T2925">
        <v>16</v>
      </c>
      <c r="U2925">
        <v>0</v>
      </c>
      <c r="V2925">
        <v>0</v>
      </c>
      <c r="W2925">
        <v>0</v>
      </c>
      <c r="X2925">
        <v>2.09888859029458</v>
      </c>
      <c r="Y2925">
        <v>0</v>
      </c>
      <c r="Z2925">
        <v>0</v>
      </c>
      <c r="AA2925">
        <v>0</v>
      </c>
      <c r="AB2925">
        <v>41.241370522267538</v>
      </c>
      <c r="AC2925">
        <v>0</v>
      </c>
      <c r="AD2925">
        <v>0</v>
      </c>
      <c r="AE2925">
        <v>43.340259112562116</v>
      </c>
    </row>
    <row r="2926" spans="1:31" x14ac:dyDescent="0.25">
      <c r="A2926">
        <v>2234037</v>
      </c>
      <c r="B2926">
        <v>1</v>
      </c>
      <c r="C2926" t="s">
        <v>80</v>
      </c>
      <c r="D2926" t="s">
        <v>83</v>
      </c>
      <c r="E2926" t="s">
        <v>405</v>
      </c>
      <c r="F2926" t="s">
        <v>8622</v>
      </c>
      <c r="G2926" t="s">
        <v>174</v>
      </c>
      <c r="H2926" t="s">
        <v>163</v>
      </c>
      <c r="I2926" t="s">
        <v>136</v>
      </c>
      <c r="J2926" t="s">
        <v>137</v>
      </c>
      <c r="K2926" t="s">
        <v>138</v>
      </c>
      <c r="L2926" t="s">
        <v>8623</v>
      </c>
      <c r="M2926" t="s">
        <v>8624</v>
      </c>
      <c r="N2926">
        <v>0.35166666600000002</v>
      </c>
      <c r="O2926">
        <v>0</v>
      </c>
      <c r="P2926">
        <v>619</v>
      </c>
      <c r="Q2926">
        <v>0</v>
      </c>
      <c r="R2926">
        <v>12</v>
      </c>
      <c r="S2926">
        <v>5</v>
      </c>
      <c r="T2926">
        <v>2272</v>
      </c>
      <c r="U2926">
        <v>5</v>
      </c>
      <c r="V2926">
        <v>60</v>
      </c>
      <c r="W2926">
        <v>0</v>
      </c>
      <c r="X2926">
        <v>105.15937330539663</v>
      </c>
      <c r="Y2926">
        <v>0</v>
      </c>
      <c r="Z2926">
        <v>3.6650410283332842</v>
      </c>
      <c r="AA2926">
        <v>73.344280963032901</v>
      </c>
      <c r="AB2926">
        <v>1058.6021338524611</v>
      </c>
      <c r="AC2926">
        <v>283.03323326982502</v>
      </c>
      <c r="AD2926">
        <v>485.04916156311054</v>
      </c>
      <c r="AE2926">
        <v>2008.8532239821595</v>
      </c>
    </row>
    <row r="2927" spans="1:31" x14ac:dyDescent="0.25">
      <c r="A2927">
        <v>2234039</v>
      </c>
      <c r="B2927">
        <v>1</v>
      </c>
      <c r="C2927" t="s">
        <v>80</v>
      </c>
      <c r="D2927" t="s">
        <v>103</v>
      </c>
      <c r="E2927" t="s">
        <v>161</v>
      </c>
      <c r="F2927" t="s">
        <v>8625</v>
      </c>
      <c r="G2927" t="s">
        <v>174</v>
      </c>
      <c r="H2927" t="s">
        <v>163</v>
      </c>
      <c r="I2927" t="s">
        <v>136</v>
      </c>
      <c r="J2927" t="s">
        <v>137</v>
      </c>
      <c r="K2927" t="s">
        <v>138</v>
      </c>
      <c r="L2927" t="s">
        <v>8626</v>
      </c>
      <c r="M2927" t="s">
        <v>8627</v>
      </c>
      <c r="N2927">
        <v>0.94861111099999995</v>
      </c>
      <c r="O2927">
        <v>0</v>
      </c>
      <c r="P2927">
        <v>2</v>
      </c>
      <c r="Q2927">
        <v>5</v>
      </c>
      <c r="R2927">
        <v>10</v>
      </c>
      <c r="S2927">
        <v>12</v>
      </c>
      <c r="T2927">
        <v>8</v>
      </c>
      <c r="U2927">
        <v>20</v>
      </c>
      <c r="V2927">
        <v>1</v>
      </c>
      <c r="W2927">
        <v>0</v>
      </c>
      <c r="X2927">
        <v>1.409874573069037</v>
      </c>
      <c r="Y2927">
        <v>43.712268502419228</v>
      </c>
      <c r="Z2927">
        <v>7.7308829830413028</v>
      </c>
      <c r="AA2927">
        <v>68.661644666562651</v>
      </c>
      <c r="AB2927">
        <v>48.110444180499655</v>
      </c>
      <c r="AC2927">
        <v>3271.7099339490633</v>
      </c>
      <c r="AD2927">
        <v>54.121911920401757</v>
      </c>
      <c r="AE2927">
        <v>3495.4569607750568</v>
      </c>
    </row>
    <row r="2928" spans="1:31" x14ac:dyDescent="0.25">
      <c r="A2928">
        <v>2234042</v>
      </c>
      <c r="B2928">
        <v>1</v>
      </c>
      <c r="C2928" t="s">
        <v>81</v>
      </c>
      <c r="D2928" t="s">
        <v>122</v>
      </c>
      <c r="E2928" t="s">
        <v>161</v>
      </c>
      <c r="F2928" t="s">
        <v>8628</v>
      </c>
      <c r="G2928" t="s">
        <v>3430</v>
      </c>
      <c r="H2928" t="s">
        <v>163</v>
      </c>
      <c r="I2928" t="s">
        <v>136</v>
      </c>
      <c r="J2928" t="s">
        <v>137</v>
      </c>
      <c r="K2928" t="s">
        <v>138</v>
      </c>
      <c r="L2928" t="s">
        <v>8629</v>
      </c>
      <c r="M2928" t="s">
        <v>8630</v>
      </c>
      <c r="N2928">
        <v>1.9955555549999999</v>
      </c>
      <c r="O2928">
        <v>0</v>
      </c>
      <c r="P2928">
        <v>0</v>
      </c>
      <c r="Q2928">
        <v>0</v>
      </c>
      <c r="R2928">
        <v>0</v>
      </c>
      <c r="S2928">
        <v>3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147.74458015772962</v>
      </c>
      <c r="AB2928">
        <v>0</v>
      </c>
      <c r="AC2928">
        <v>0</v>
      </c>
      <c r="AD2928">
        <v>0</v>
      </c>
      <c r="AE2928">
        <v>147.74458015772962</v>
      </c>
    </row>
    <row r="2929" spans="1:31" x14ac:dyDescent="0.25">
      <c r="A2929">
        <v>2234045</v>
      </c>
      <c r="B2929">
        <v>1</v>
      </c>
      <c r="C2929" t="s">
        <v>81</v>
      </c>
      <c r="D2929" t="s">
        <v>123</v>
      </c>
      <c r="E2929" t="s">
        <v>161</v>
      </c>
      <c r="F2929" t="s">
        <v>8631</v>
      </c>
      <c r="G2929" t="s">
        <v>174</v>
      </c>
      <c r="H2929" t="s">
        <v>163</v>
      </c>
      <c r="I2929" t="s">
        <v>136</v>
      </c>
      <c r="J2929" t="s">
        <v>137</v>
      </c>
      <c r="K2929" t="s">
        <v>138</v>
      </c>
      <c r="L2929" t="s">
        <v>8632</v>
      </c>
      <c r="M2929" t="s">
        <v>8633</v>
      </c>
      <c r="N2929">
        <v>1.2311111109999999</v>
      </c>
      <c r="O2929">
        <v>0</v>
      </c>
      <c r="P2929">
        <v>0</v>
      </c>
      <c r="Q2929">
        <v>1</v>
      </c>
      <c r="R2929">
        <v>23</v>
      </c>
      <c r="S2929">
        <v>1</v>
      </c>
      <c r="T2929">
        <v>3</v>
      </c>
      <c r="U2929">
        <v>0</v>
      </c>
      <c r="V2929">
        <v>0</v>
      </c>
      <c r="W2929">
        <v>0</v>
      </c>
      <c r="X2929">
        <v>0</v>
      </c>
      <c r="Y2929">
        <v>10.778833966412927</v>
      </c>
      <c r="Z2929">
        <v>9.3427692249460748</v>
      </c>
      <c r="AA2929">
        <v>41.779175603386406</v>
      </c>
      <c r="AB2929">
        <v>1.5779687517155954</v>
      </c>
      <c r="AC2929">
        <v>0</v>
      </c>
      <c r="AD2929">
        <v>0</v>
      </c>
      <c r="AE2929">
        <v>63.478747546461001</v>
      </c>
    </row>
    <row r="2930" spans="1:31" x14ac:dyDescent="0.25">
      <c r="A2930">
        <v>2234046</v>
      </c>
      <c r="B2930">
        <v>1</v>
      </c>
      <c r="C2930" t="s">
        <v>80</v>
      </c>
      <c r="D2930" t="s">
        <v>104</v>
      </c>
      <c r="E2930" t="s">
        <v>132</v>
      </c>
      <c r="F2930" t="s">
        <v>8634</v>
      </c>
      <c r="G2930" t="s">
        <v>148</v>
      </c>
      <c r="H2930" t="s">
        <v>135</v>
      </c>
      <c r="I2930" t="s">
        <v>136</v>
      </c>
      <c r="J2930" t="s">
        <v>137</v>
      </c>
      <c r="K2930" t="s">
        <v>138</v>
      </c>
      <c r="L2930" t="s">
        <v>8635</v>
      </c>
      <c r="M2930" t="s">
        <v>8636</v>
      </c>
      <c r="N2930">
        <v>6.5441666659999997</v>
      </c>
      <c r="O2930">
        <v>0</v>
      </c>
      <c r="P2930">
        <v>2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4.5160099545496841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4.5160099545496841</v>
      </c>
    </row>
    <row r="2931" spans="1:31" x14ac:dyDescent="0.25">
      <c r="A2931">
        <v>2234047</v>
      </c>
      <c r="B2931">
        <v>1</v>
      </c>
      <c r="C2931" t="s">
        <v>80</v>
      </c>
      <c r="D2931" t="s">
        <v>83</v>
      </c>
      <c r="E2931" t="s">
        <v>194</v>
      </c>
      <c r="F2931" t="s">
        <v>8637</v>
      </c>
      <c r="G2931" t="s">
        <v>390</v>
      </c>
      <c r="H2931" t="s">
        <v>135</v>
      </c>
      <c r="I2931" t="s">
        <v>136</v>
      </c>
      <c r="J2931" t="s">
        <v>137</v>
      </c>
      <c r="K2931" t="s">
        <v>138</v>
      </c>
      <c r="L2931" t="s">
        <v>8638</v>
      </c>
      <c r="M2931" t="s">
        <v>8639</v>
      </c>
      <c r="N2931">
        <v>1.78</v>
      </c>
      <c r="O2931">
        <v>0</v>
      </c>
      <c r="P2931">
        <v>26</v>
      </c>
      <c r="Q2931">
        <v>0</v>
      </c>
      <c r="R2931">
        <v>3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16.276200914879617</v>
      </c>
      <c r="Y2931">
        <v>0</v>
      </c>
      <c r="Z2931">
        <v>2.8436394494704</v>
      </c>
      <c r="AA2931">
        <v>0</v>
      </c>
      <c r="AB2931">
        <v>0</v>
      </c>
      <c r="AC2931">
        <v>0</v>
      </c>
      <c r="AD2931">
        <v>0</v>
      </c>
      <c r="AE2931">
        <v>19.119840364350019</v>
      </c>
    </row>
    <row r="2932" spans="1:31" x14ac:dyDescent="0.25">
      <c r="A2932">
        <v>2234050</v>
      </c>
      <c r="B2932">
        <v>1</v>
      </c>
      <c r="C2932" t="s">
        <v>80</v>
      </c>
      <c r="D2932" t="s">
        <v>96</v>
      </c>
      <c r="E2932" t="s">
        <v>132</v>
      </c>
      <c r="F2932" t="s">
        <v>8640</v>
      </c>
      <c r="G2932" t="s">
        <v>170</v>
      </c>
      <c r="H2932" t="s">
        <v>135</v>
      </c>
      <c r="I2932" t="s">
        <v>136</v>
      </c>
      <c r="J2932" t="s">
        <v>137</v>
      </c>
      <c r="K2932" t="s">
        <v>138</v>
      </c>
      <c r="L2932" t="s">
        <v>8641</v>
      </c>
      <c r="M2932" t="s">
        <v>8642</v>
      </c>
      <c r="N2932">
        <v>3.0105555549999998</v>
      </c>
      <c r="O2932">
        <v>0</v>
      </c>
      <c r="P2932">
        <v>3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10.65580729700085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10.65580729700085</v>
      </c>
    </row>
    <row r="2933" spans="1:31" x14ac:dyDescent="0.25">
      <c r="A2933">
        <v>2234053</v>
      </c>
      <c r="B2933">
        <v>1</v>
      </c>
      <c r="C2933" t="s">
        <v>80</v>
      </c>
      <c r="D2933" t="s">
        <v>83</v>
      </c>
      <c r="E2933" t="s">
        <v>182</v>
      </c>
      <c r="F2933" t="s">
        <v>8643</v>
      </c>
      <c r="G2933" t="s">
        <v>174</v>
      </c>
      <c r="H2933" t="s">
        <v>163</v>
      </c>
      <c r="I2933" t="s">
        <v>136</v>
      </c>
      <c r="J2933" t="s">
        <v>137</v>
      </c>
      <c r="K2933" t="s">
        <v>138</v>
      </c>
      <c r="L2933" t="s">
        <v>8644</v>
      </c>
      <c r="M2933" t="s">
        <v>8645</v>
      </c>
      <c r="N2933">
        <v>1.2849999999999999</v>
      </c>
      <c r="O2933">
        <v>0</v>
      </c>
      <c r="P2933">
        <v>619</v>
      </c>
      <c r="Q2933">
        <v>0</v>
      </c>
      <c r="R2933">
        <v>12</v>
      </c>
      <c r="S2933">
        <v>5</v>
      </c>
      <c r="T2933">
        <v>2094</v>
      </c>
      <c r="U2933">
        <v>5</v>
      </c>
      <c r="V2933">
        <v>52</v>
      </c>
      <c r="W2933">
        <v>0</v>
      </c>
      <c r="X2933">
        <v>378.51991015866093</v>
      </c>
      <c r="Y2933">
        <v>0</v>
      </c>
      <c r="Z2933">
        <v>13.298808222762908</v>
      </c>
      <c r="AA2933">
        <v>263.30080622846174</v>
      </c>
      <c r="AB2933">
        <v>3389.366611114744</v>
      </c>
      <c r="AC2933">
        <v>1031.4005644776778</v>
      </c>
      <c r="AD2933">
        <v>1565.3058843177223</v>
      </c>
      <c r="AE2933">
        <v>6641.1925845200294</v>
      </c>
    </row>
    <row r="2934" spans="1:31" x14ac:dyDescent="0.25">
      <c r="A2934">
        <v>2234057</v>
      </c>
      <c r="B2934">
        <v>1</v>
      </c>
      <c r="C2934" t="s">
        <v>80</v>
      </c>
      <c r="D2934" t="s">
        <v>88</v>
      </c>
      <c r="E2934" t="s">
        <v>132</v>
      </c>
      <c r="F2934" t="s">
        <v>8646</v>
      </c>
      <c r="G2934" t="s">
        <v>148</v>
      </c>
      <c r="H2934" t="s">
        <v>135</v>
      </c>
      <c r="I2934" t="s">
        <v>136</v>
      </c>
      <c r="J2934" t="s">
        <v>137</v>
      </c>
      <c r="K2934" t="s">
        <v>138</v>
      </c>
      <c r="L2934" t="s">
        <v>8647</v>
      </c>
      <c r="M2934" t="s">
        <v>8648</v>
      </c>
      <c r="N2934">
        <v>0.80944444400000004</v>
      </c>
      <c r="O2934">
        <v>0</v>
      </c>
      <c r="P2934">
        <v>3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1.2383710310460068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1.2383710310460068</v>
      </c>
    </row>
    <row r="2935" spans="1:31" x14ac:dyDescent="0.25">
      <c r="A2935">
        <v>2234058</v>
      </c>
      <c r="B2935">
        <v>1</v>
      </c>
      <c r="C2935" t="s">
        <v>80</v>
      </c>
      <c r="D2935" t="s">
        <v>96</v>
      </c>
      <c r="E2935" t="s">
        <v>132</v>
      </c>
      <c r="F2935" t="s">
        <v>8649</v>
      </c>
      <c r="G2935" t="s">
        <v>191</v>
      </c>
      <c r="H2935" t="s">
        <v>135</v>
      </c>
      <c r="I2935" t="s">
        <v>136</v>
      </c>
      <c r="J2935" t="s">
        <v>137</v>
      </c>
      <c r="K2935" t="s">
        <v>138</v>
      </c>
      <c r="L2935" t="s">
        <v>8650</v>
      </c>
      <c r="M2935" t="s">
        <v>8651</v>
      </c>
      <c r="N2935">
        <v>1.4330555549999999</v>
      </c>
      <c r="O2935">
        <v>0</v>
      </c>
      <c r="P2935">
        <v>1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1.1001533482596222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1.1001533482596222</v>
      </c>
    </row>
    <row r="2936" spans="1:31" x14ac:dyDescent="0.25">
      <c r="A2936">
        <v>2234062</v>
      </c>
      <c r="B2936">
        <v>1</v>
      </c>
      <c r="C2936" t="s">
        <v>80</v>
      </c>
      <c r="D2936" t="s">
        <v>107</v>
      </c>
      <c r="E2936" t="s">
        <v>194</v>
      </c>
      <c r="F2936" t="s">
        <v>8652</v>
      </c>
      <c r="G2936" t="s">
        <v>390</v>
      </c>
      <c r="H2936" t="s">
        <v>135</v>
      </c>
      <c r="I2936" t="s">
        <v>136</v>
      </c>
      <c r="J2936" t="s">
        <v>137</v>
      </c>
      <c r="K2936" t="s">
        <v>138</v>
      </c>
      <c r="L2936" t="s">
        <v>8653</v>
      </c>
      <c r="M2936" t="s">
        <v>8654</v>
      </c>
      <c r="N2936">
        <v>0.36555555499999998</v>
      </c>
      <c r="O2936">
        <v>0</v>
      </c>
      <c r="P2936">
        <v>43</v>
      </c>
      <c r="Q2936">
        <v>0</v>
      </c>
      <c r="R2936">
        <v>1</v>
      </c>
      <c r="S2936">
        <v>0</v>
      </c>
      <c r="T2936">
        <v>15</v>
      </c>
      <c r="U2936">
        <v>0</v>
      </c>
      <c r="V2936">
        <v>1</v>
      </c>
      <c r="W2936">
        <v>0</v>
      </c>
      <c r="X2936">
        <v>6.4474616696923395</v>
      </c>
      <c r="Y2936">
        <v>0</v>
      </c>
      <c r="Z2936">
        <v>1.7442935633759999E-2</v>
      </c>
      <c r="AA2936">
        <v>0</v>
      </c>
      <c r="AB2936">
        <v>4.0104972624615884</v>
      </c>
      <c r="AC2936">
        <v>0</v>
      </c>
      <c r="AD2936">
        <v>11.024793526567086</v>
      </c>
      <c r="AE2936">
        <v>21.500195394354776</v>
      </c>
    </row>
    <row r="2937" spans="1:31" x14ac:dyDescent="0.25">
      <c r="A2937">
        <v>2234063</v>
      </c>
      <c r="B2937">
        <v>1</v>
      </c>
      <c r="C2937" t="s">
        <v>80</v>
      </c>
      <c r="D2937" t="s">
        <v>82</v>
      </c>
      <c r="E2937" t="s">
        <v>132</v>
      </c>
      <c r="F2937" t="s">
        <v>8655</v>
      </c>
      <c r="G2937" t="s">
        <v>191</v>
      </c>
      <c r="H2937" t="s">
        <v>135</v>
      </c>
      <c r="I2937" t="s">
        <v>136</v>
      </c>
      <c r="J2937" t="s">
        <v>137</v>
      </c>
      <c r="K2937" t="s">
        <v>138</v>
      </c>
      <c r="L2937" t="s">
        <v>8656</v>
      </c>
      <c r="M2937" t="s">
        <v>8657</v>
      </c>
      <c r="N2937">
        <v>2.6672222219999999</v>
      </c>
      <c r="O2937">
        <v>0</v>
      </c>
      <c r="P2937">
        <v>0</v>
      </c>
      <c r="Q2937">
        <v>0</v>
      </c>
      <c r="R2937">
        <v>0</v>
      </c>
      <c r="S2937">
        <v>0</v>
      </c>
      <c r="T2937">
        <v>1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23.400787427558335</v>
      </c>
      <c r="AC2937">
        <v>0</v>
      </c>
      <c r="AD2937">
        <v>0</v>
      </c>
      <c r="AE2937">
        <v>23.400787427558335</v>
      </c>
    </row>
    <row r="2938" spans="1:31" x14ac:dyDescent="0.25">
      <c r="A2938">
        <v>2234064</v>
      </c>
      <c r="B2938">
        <v>1</v>
      </c>
      <c r="C2938" t="s">
        <v>80</v>
      </c>
      <c r="D2938" t="s">
        <v>92</v>
      </c>
      <c r="E2938" t="s">
        <v>132</v>
      </c>
      <c r="F2938" t="s">
        <v>8658</v>
      </c>
      <c r="G2938" t="s">
        <v>148</v>
      </c>
      <c r="H2938" t="s">
        <v>135</v>
      </c>
      <c r="I2938" t="s">
        <v>136</v>
      </c>
      <c r="J2938" t="s">
        <v>137</v>
      </c>
      <c r="K2938" t="s">
        <v>138</v>
      </c>
      <c r="L2938" t="s">
        <v>8659</v>
      </c>
      <c r="M2938" t="s">
        <v>8660</v>
      </c>
      <c r="N2938">
        <v>1.1655555550000001</v>
      </c>
      <c r="O2938">
        <v>0</v>
      </c>
      <c r="P2938">
        <v>1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1.4145909925703113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1.4145909925703113</v>
      </c>
    </row>
    <row r="2939" spans="1:31" x14ac:dyDescent="0.25">
      <c r="A2939">
        <v>2234065</v>
      </c>
      <c r="B2939">
        <v>1</v>
      </c>
      <c r="C2939" t="s">
        <v>80</v>
      </c>
      <c r="D2939" t="s">
        <v>107</v>
      </c>
      <c r="E2939" t="s">
        <v>132</v>
      </c>
      <c r="F2939" t="s">
        <v>8661</v>
      </c>
      <c r="G2939" t="s">
        <v>191</v>
      </c>
      <c r="H2939" t="s">
        <v>135</v>
      </c>
      <c r="I2939" t="s">
        <v>136</v>
      </c>
      <c r="J2939" t="s">
        <v>137</v>
      </c>
      <c r="K2939" t="s">
        <v>138</v>
      </c>
      <c r="L2939" t="s">
        <v>8662</v>
      </c>
      <c r="M2939" t="s">
        <v>8663</v>
      </c>
      <c r="N2939">
        <v>5.2936111109999997</v>
      </c>
      <c r="O2939">
        <v>0</v>
      </c>
      <c r="P2939">
        <v>1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2.0067000056377244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2.0067000056377244</v>
      </c>
    </row>
    <row r="2940" spans="1:31" x14ac:dyDescent="0.25">
      <c r="A2940">
        <v>2234069</v>
      </c>
      <c r="B2940">
        <v>1</v>
      </c>
      <c r="C2940" t="s">
        <v>80</v>
      </c>
      <c r="D2940" t="s">
        <v>90</v>
      </c>
      <c r="E2940" t="s">
        <v>194</v>
      </c>
      <c r="F2940" t="s">
        <v>8664</v>
      </c>
      <c r="G2940" t="s">
        <v>248</v>
      </c>
      <c r="H2940" t="s">
        <v>135</v>
      </c>
      <c r="I2940" t="s">
        <v>136</v>
      </c>
      <c r="J2940" t="s">
        <v>137</v>
      </c>
      <c r="K2940" t="s">
        <v>138</v>
      </c>
      <c r="L2940" t="s">
        <v>8665</v>
      </c>
      <c r="M2940" t="s">
        <v>8666</v>
      </c>
      <c r="N2940">
        <v>5.8708333330000002</v>
      </c>
      <c r="O2940">
        <v>0</v>
      </c>
      <c r="P2940">
        <v>131</v>
      </c>
      <c r="Q2940">
        <v>0</v>
      </c>
      <c r="R2940">
        <v>0</v>
      </c>
      <c r="S2940">
        <v>0</v>
      </c>
      <c r="T2940">
        <v>1</v>
      </c>
      <c r="U2940">
        <v>0</v>
      </c>
      <c r="V2940">
        <v>0</v>
      </c>
      <c r="W2940">
        <v>0</v>
      </c>
      <c r="X2940">
        <v>227.23622285006715</v>
      </c>
      <c r="Y2940">
        <v>0</v>
      </c>
      <c r="Z2940">
        <v>0</v>
      </c>
      <c r="AA2940">
        <v>0</v>
      </c>
      <c r="AB2940">
        <v>5.2684743640934997</v>
      </c>
      <c r="AC2940">
        <v>0</v>
      </c>
      <c r="AD2940">
        <v>0</v>
      </c>
      <c r="AE2940">
        <v>232.50469721416064</v>
      </c>
    </row>
    <row r="2941" spans="1:31" x14ac:dyDescent="0.25">
      <c r="A2941">
        <v>2234071</v>
      </c>
      <c r="B2941">
        <v>1</v>
      </c>
      <c r="C2941" t="s">
        <v>81</v>
      </c>
      <c r="D2941" t="s">
        <v>113</v>
      </c>
      <c r="E2941" t="s">
        <v>132</v>
      </c>
      <c r="F2941" t="s">
        <v>8667</v>
      </c>
      <c r="G2941" t="s">
        <v>191</v>
      </c>
      <c r="H2941" t="s">
        <v>135</v>
      </c>
      <c r="I2941" t="s">
        <v>136</v>
      </c>
      <c r="J2941" t="s">
        <v>137</v>
      </c>
      <c r="K2941" t="s">
        <v>138</v>
      </c>
      <c r="L2941" t="s">
        <v>8668</v>
      </c>
      <c r="M2941" t="s">
        <v>8669</v>
      </c>
      <c r="N2941">
        <v>1.27</v>
      </c>
      <c r="O2941">
        <v>0</v>
      </c>
      <c r="P2941">
        <v>0</v>
      </c>
      <c r="Q2941">
        <v>0</v>
      </c>
      <c r="R2941">
        <v>0</v>
      </c>
      <c r="S2941">
        <v>0</v>
      </c>
      <c r="T2941">
        <v>1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0.67701193800597781</v>
      </c>
      <c r="AC2941">
        <v>0</v>
      </c>
      <c r="AD2941">
        <v>0</v>
      </c>
      <c r="AE2941">
        <v>0.67701193800597781</v>
      </c>
    </row>
    <row r="2942" spans="1:31" x14ac:dyDescent="0.25">
      <c r="A2942">
        <v>2234072</v>
      </c>
      <c r="B2942">
        <v>1</v>
      </c>
      <c r="C2942" t="s">
        <v>81</v>
      </c>
      <c r="D2942" t="s">
        <v>127</v>
      </c>
      <c r="E2942" t="s">
        <v>161</v>
      </c>
      <c r="F2942" t="s">
        <v>881</v>
      </c>
      <c r="G2942" t="s">
        <v>174</v>
      </c>
      <c r="H2942" t="s">
        <v>163</v>
      </c>
      <c r="I2942" t="s">
        <v>136</v>
      </c>
      <c r="J2942" t="s">
        <v>137</v>
      </c>
      <c r="K2942" t="s">
        <v>138</v>
      </c>
      <c r="L2942" t="s">
        <v>8670</v>
      </c>
      <c r="M2942" t="s">
        <v>8671</v>
      </c>
      <c r="N2942">
        <v>0.90972222199999997</v>
      </c>
      <c r="O2942">
        <v>3</v>
      </c>
      <c r="P2942">
        <v>59</v>
      </c>
      <c r="Q2942">
        <v>95</v>
      </c>
      <c r="R2942">
        <v>89</v>
      </c>
      <c r="S2942">
        <v>2</v>
      </c>
      <c r="T2942">
        <v>7</v>
      </c>
      <c r="U2942">
        <v>1</v>
      </c>
      <c r="V2942">
        <v>1</v>
      </c>
      <c r="W2942">
        <v>0.31112755264318004</v>
      </c>
      <c r="X2942">
        <v>11.28459977862985</v>
      </c>
      <c r="Y2942">
        <v>46.525732051119611</v>
      </c>
      <c r="Z2942">
        <v>54.491994001227766</v>
      </c>
      <c r="AA2942">
        <v>8.5637361121948068</v>
      </c>
      <c r="AB2942">
        <v>4.5021800606722753</v>
      </c>
      <c r="AC2942">
        <v>302.004901331567</v>
      </c>
      <c r="AD2942">
        <v>0</v>
      </c>
      <c r="AE2942">
        <v>427.68427088805447</v>
      </c>
    </row>
    <row r="2943" spans="1:31" x14ac:dyDescent="0.25">
      <c r="A2943">
        <v>2234074</v>
      </c>
      <c r="B2943">
        <v>1</v>
      </c>
      <c r="C2943" t="s">
        <v>80</v>
      </c>
      <c r="D2943" t="s">
        <v>91</v>
      </c>
      <c r="E2943" t="s">
        <v>194</v>
      </c>
      <c r="F2943" t="s">
        <v>8672</v>
      </c>
      <c r="G2943" t="s">
        <v>390</v>
      </c>
      <c r="H2943" t="s">
        <v>135</v>
      </c>
      <c r="I2943" t="s">
        <v>136</v>
      </c>
      <c r="J2943" t="s">
        <v>137</v>
      </c>
      <c r="K2943" t="s">
        <v>138</v>
      </c>
      <c r="L2943" t="s">
        <v>8673</v>
      </c>
      <c r="M2943" t="s">
        <v>8674</v>
      </c>
      <c r="N2943">
        <v>2.1477777769999999</v>
      </c>
      <c r="O2943">
        <v>0</v>
      </c>
      <c r="P2943">
        <v>2</v>
      </c>
      <c r="Q2943">
        <v>0</v>
      </c>
      <c r="R2943">
        <v>6</v>
      </c>
      <c r="S2943">
        <v>0</v>
      </c>
      <c r="T2943">
        <v>5</v>
      </c>
      <c r="U2943">
        <v>0</v>
      </c>
      <c r="V2943">
        <v>0</v>
      </c>
      <c r="W2943">
        <v>0</v>
      </c>
      <c r="X2943">
        <v>0.55759948506182666</v>
      </c>
      <c r="Y2943">
        <v>0</v>
      </c>
      <c r="Z2943">
        <v>3.1255449278234377</v>
      </c>
      <c r="AA2943">
        <v>0</v>
      </c>
      <c r="AB2943">
        <v>11.108603780489581</v>
      </c>
      <c r="AC2943">
        <v>0</v>
      </c>
      <c r="AD2943">
        <v>0</v>
      </c>
      <c r="AE2943">
        <v>14.791748193374845</v>
      </c>
    </row>
    <row r="2944" spans="1:31" x14ac:dyDescent="0.25">
      <c r="A2944">
        <v>2234075</v>
      </c>
      <c r="B2944">
        <v>1</v>
      </c>
      <c r="C2944" t="s">
        <v>80</v>
      </c>
      <c r="D2944" t="s">
        <v>88</v>
      </c>
      <c r="E2944" t="s">
        <v>132</v>
      </c>
      <c r="F2944" t="s">
        <v>8675</v>
      </c>
      <c r="G2944" t="s">
        <v>170</v>
      </c>
      <c r="H2944" t="s">
        <v>135</v>
      </c>
      <c r="I2944" t="s">
        <v>136</v>
      </c>
      <c r="J2944" t="s">
        <v>137</v>
      </c>
      <c r="K2944" t="s">
        <v>138</v>
      </c>
      <c r="L2944" t="s">
        <v>8676</v>
      </c>
      <c r="M2944" t="s">
        <v>8677</v>
      </c>
      <c r="N2944">
        <v>1.0536111109999999</v>
      </c>
      <c r="O2944">
        <v>0</v>
      </c>
      <c r="P2944">
        <v>6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0.85809640729592895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0.85809640729592895</v>
      </c>
    </row>
    <row r="2945" spans="1:31" x14ac:dyDescent="0.25">
      <c r="A2945">
        <v>2234081</v>
      </c>
      <c r="B2945">
        <v>1</v>
      </c>
      <c r="C2945" t="s">
        <v>80</v>
      </c>
      <c r="D2945" t="s">
        <v>98</v>
      </c>
      <c r="E2945" t="s">
        <v>132</v>
      </c>
      <c r="F2945" t="s">
        <v>8678</v>
      </c>
      <c r="G2945" t="s">
        <v>148</v>
      </c>
      <c r="H2945" t="s">
        <v>135</v>
      </c>
      <c r="I2945" t="s">
        <v>136</v>
      </c>
      <c r="J2945" t="s">
        <v>137</v>
      </c>
      <c r="K2945" t="s">
        <v>138</v>
      </c>
      <c r="L2945" t="s">
        <v>8679</v>
      </c>
      <c r="M2945" t="s">
        <v>8680</v>
      </c>
      <c r="N2945">
        <v>2.6008333330000002</v>
      </c>
      <c r="O2945">
        <v>0</v>
      </c>
      <c r="P2945">
        <v>2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</row>
    <row r="2946" spans="1:31" x14ac:dyDescent="0.25">
      <c r="A2946">
        <v>2234082</v>
      </c>
      <c r="B2946">
        <v>1</v>
      </c>
      <c r="C2946" t="s">
        <v>80</v>
      </c>
      <c r="D2946" t="s">
        <v>85</v>
      </c>
      <c r="E2946" t="s">
        <v>132</v>
      </c>
      <c r="F2946" t="s">
        <v>8681</v>
      </c>
      <c r="G2946" t="s">
        <v>170</v>
      </c>
      <c r="H2946" t="s">
        <v>135</v>
      </c>
      <c r="I2946" t="s">
        <v>136</v>
      </c>
      <c r="J2946" t="s">
        <v>137</v>
      </c>
      <c r="K2946" t="s">
        <v>138</v>
      </c>
      <c r="L2946" t="s">
        <v>8682</v>
      </c>
      <c r="M2946" t="s">
        <v>8683</v>
      </c>
      <c r="N2946">
        <v>0.80333333299999998</v>
      </c>
      <c r="O2946">
        <v>0</v>
      </c>
      <c r="P2946">
        <v>3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2.4907816936587204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2.4907816936587204</v>
      </c>
    </row>
    <row r="2947" spans="1:31" x14ac:dyDescent="0.25">
      <c r="A2947">
        <v>2234084</v>
      </c>
      <c r="B2947">
        <v>1</v>
      </c>
      <c r="C2947" t="s">
        <v>81</v>
      </c>
      <c r="D2947" t="s">
        <v>117</v>
      </c>
      <c r="E2947" t="s">
        <v>182</v>
      </c>
      <c r="F2947" t="s">
        <v>8684</v>
      </c>
      <c r="G2947" t="s">
        <v>143</v>
      </c>
      <c r="H2947" t="s">
        <v>163</v>
      </c>
      <c r="I2947" t="s">
        <v>136</v>
      </c>
      <c r="J2947" t="s">
        <v>137</v>
      </c>
      <c r="K2947" t="s">
        <v>144</v>
      </c>
      <c r="L2947" t="s">
        <v>8685</v>
      </c>
      <c r="M2947" t="s">
        <v>8686</v>
      </c>
      <c r="N2947">
        <v>1.329966666</v>
      </c>
      <c r="O2947">
        <v>0</v>
      </c>
      <c r="P2947">
        <v>26</v>
      </c>
      <c r="Q2947">
        <v>0</v>
      </c>
      <c r="R2947">
        <v>16</v>
      </c>
      <c r="S2947">
        <v>0</v>
      </c>
      <c r="T2947">
        <v>2</v>
      </c>
      <c r="U2947">
        <v>0</v>
      </c>
      <c r="V2947">
        <v>0</v>
      </c>
      <c r="W2947">
        <v>0</v>
      </c>
      <c r="X2947">
        <v>6.8818345717942817</v>
      </c>
      <c r="Y2947">
        <v>0</v>
      </c>
      <c r="Z2947">
        <v>2.6311201157494502</v>
      </c>
      <c r="AA2947">
        <v>0</v>
      </c>
      <c r="AB2947">
        <v>2.54054296783392</v>
      </c>
      <c r="AC2947">
        <v>0</v>
      </c>
      <c r="AD2947">
        <v>0</v>
      </c>
      <c r="AE2947">
        <v>12.053497655377653</v>
      </c>
    </row>
    <row r="2948" spans="1:31" x14ac:dyDescent="0.25">
      <c r="A2948">
        <v>2234086</v>
      </c>
      <c r="B2948">
        <v>1</v>
      </c>
      <c r="C2948" t="s">
        <v>80</v>
      </c>
      <c r="D2948" t="s">
        <v>96</v>
      </c>
      <c r="E2948" t="s">
        <v>194</v>
      </c>
      <c r="F2948" t="s">
        <v>8687</v>
      </c>
      <c r="G2948" t="s">
        <v>390</v>
      </c>
      <c r="H2948" t="s">
        <v>135</v>
      </c>
      <c r="I2948" t="s">
        <v>136</v>
      </c>
      <c r="J2948" t="s">
        <v>137</v>
      </c>
      <c r="K2948" t="s">
        <v>138</v>
      </c>
      <c r="L2948" t="s">
        <v>8688</v>
      </c>
      <c r="M2948" t="s">
        <v>8689</v>
      </c>
      <c r="N2948">
        <v>4.9124999999999996</v>
      </c>
      <c r="O2948">
        <v>0</v>
      </c>
      <c r="P2948">
        <v>42</v>
      </c>
      <c r="Q2948">
        <v>0</v>
      </c>
      <c r="R2948">
        <v>0</v>
      </c>
      <c r="S2948">
        <v>0</v>
      </c>
      <c r="T2948">
        <v>3</v>
      </c>
      <c r="U2948">
        <v>0</v>
      </c>
      <c r="V2948">
        <v>0</v>
      </c>
      <c r="W2948">
        <v>0</v>
      </c>
      <c r="X2948">
        <v>119.95247813597318</v>
      </c>
      <c r="Y2948">
        <v>0</v>
      </c>
      <c r="Z2948">
        <v>0</v>
      </c>
      <c r="AA2948">
        <v>0</v>
      </c>
      <c r="AB2948">
        <v>25.260904032487435</v>
      </c>
      <c r="AC2948">
        <v>0</v>
      </c>
      <c r="AD2948">
        <v>0</v>
      </c>
      <c r="AE2948">
        <v>145.21338216846061</v>
      </c>
    </row>
    <row r="2949" spans="1:31" x14ac:dyDescent="0.25">
      <c r="A2949">
        <v>2234090</v>
      </c>
      <c r="B2949">
        <v>1</v>
      </c>
      <c r="C2949" t="s">
        <v>81</v>
      </c>
      <c r="D2949" t="s">
        <v>122</v>
      </c>
      <c r="E2949" t="s">
        <v>132</v>
      </c>
      <c r="F2949" t="s">
        <v>8690</v>
      </c>
      <c r="G2949" t="s">
        <v>148</v>
      </c>
      <c r="H2949" t="s">
        <v>135</v>
      </c>
      <c r="I2949" t="s">
        <v>136</v>
      </c>
      <c r="J2949" t="s">
        <v>137</v>
      </c>
      <c r="K2949" t="s">
        <v>138</v>
      </c>
      <c r="L2949" t="s">
        <v>8691</v>
      </c>
      <c r="M2949" t="s">
        <v>8692</v>
      </c>
      <c r="N2949">
        <v>5.6619444440000004</v>
      </c>
      <c r="O2949">
        <v>0</v>
      </c>
      <c r="P2949">
        <v>1</v>
      </c>
      <c r="Q2949">
        <v>0</v>
      </c>
      <c r="R2949">
        <v>0</v>
      </c>
      <c r="S2949">
        <v>0</v>
      </c>
      <c r="T2949">
        <v>2</v>
      </c>
      <c r="U2949">
        <v>0</v>
      </c>
      <c r="V2949">
        <v>0</v>
      </c>
      <c r="W2949">
        <v>0</v>
      </c>
      <c r="X2949">
        <v>0.46978350753208004</v>
      </c>
      <c r="Y2949">
        <v>0</v>
      </c>
      <c r="Z2949">
        <v>0</v>
      </c>
      <c r="AA2949">
        <v>0</v>
      </c>
      <c r="AB2949">
        <v>1.6488729346735962</v>
      </c>
      <c r="AC2949">
        <v>0</v>
      </c>
      <c r="AD2949">
        <v>0</v>
      </c>
      <c r="AE2949">
        <v>2.1186564422056762</v>
      </c>
    </row>
    <row r="2950" spans="1:31" x14ac:dyDescent="0.25">
      <c r="A2950">
        <v>2234091</v>
      </c>
      <c r="B2950">
        <v>1</v>
      </c>
      <c r="C2950" t="s">
        <v>81</v>
      </c>
      <c r="D2950" t="s">
        <v>113</v>
      </c>
      <c r="E2950" t="s">
        <v>132</v>
      </c>
      <c r="F2950" t="s">
        <v>2264</v>
      </c>
      <c r="G2950" t="s">
        <v>148</v>
      </c>
      <c r="H2950" t="s">
        <v>135</v>
      </c>
      <c r="I2950" t="s">
        <v>136</v>
      </c>
      <c r="J2950" t="s">
        <v>137</v>
      </c>
      <c r="K2950" t="s">
        <v>138</v>
      </c>
      <c r="L2950" t="s">
        <v>8693</v>
      </c>
      <c r="M2950" t="s">
        <v>8694</v>
      </c>
      <c r="N2950">
        <v>2.3730555550000001</v>
      </c>
      <c r="O2950">
        <v>0</v>
      </c>
      <c r="P2950">
        <v>1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0.43319553610704004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0.43319553610704004</v>
      </c>
    </row>
    <row r="2951" spans="1:31" x14ac:dyDescent="0.25">
      <c r="A2951">
        <v>2234092</v>
      </c>
      <c r="B2951">
        <v>1</v>
      </c>
      <c r="C2951" t="s">
        <v>80</v>
      </c>
      <c r="D2951" t="s">
        <v>105</v>
      </c>
      <c r="E2951" t="s">
        <v>132</v>
      </c>
      <c r="F2951" t="s">
        <v>8471</v>
      </c>
      <c r="G2951" t="s">
        <v>170</v>
      </c>
      <c r="H2951" t="s">
        <v>135</v>
      </c>
      <c r="I2951" t="s">
        <v>136</v>
      </c>
      <c r="J2951" t="s">
        <v>137</v>
      </c>
      <c r="K2951" t="s">
        <v>138</v>
      </c>
      <c r="L2951" t="s">
        <v>8695</v>
      </c>
      <c r="M2951" t="s">
        <v>8696</v>
      </c>
      <c r="N2951">
        <v>1.090833333</v>
      </c>
      <c r="O2951">
        <v>0</v>
      </c>
      <c r="P2951">
        <v>2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0.63658029563006668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0.63658029563006668</v>
      </c>
    </row>
    <row r="2952" spans="1:31" x14ac:dyDescent="0.25">
      <c r="A2952">
        <v>2234093</v>
      </c>
      <c r="B2952">
        <v>1</v>
      </c>
      <c r="C2952" t="s">
        <v>81</v>
      </c>
      <c r="D2952" t="s">
        <v>122</v>
      </c>
      <c r="E2952" t="s">
        <v>273</v>
      </c>
      <c r="F2952" t="s">
        <v>8547</v>
      </c>
      <c r="G2952" t="s">
        <v>174</v>
      </c>
      <c r="H2952" t="s">
        <v>163</v>
      </c>
      <c r="I2952" t="s">
        <v>136</v>
      </c>
      <c r="J2952" t="s">
        <v>137</v>
      </c>
      <c r="K2952" t="s">
        <v>138</v>
      </c>
      <c r="L2952" t="s">
        <v>8697</v>
      </c>
      <c r="M2952" t="s">
        <v>8698</v>
      </c>
      <c r="N2952">
        <v>2.6294444440000002</v>
      </c>
      <c r="O2952">
        <v>0</v>
      </c>
      <c r="P2952">
        <v>0</v>
      </c>
      <c r="Q2952">
        <v>11</v>
      </c>
      <c r="R2952">
        <v>0</v>
      </c>
      <c r="S2952">
        <v>6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3.8655929646545331</v>
      </c>
      <c r="Z2952">
        <v>0</v>
      </c>
      <c r="AA2952">
        <v>257.18731052843441</v>
      </c>
      <c r="AB2952">
        <v>0</v>
      </c>
      <c r="AC2952">
        <v>0</v>
      </c>
      <c r="AD2952">
        <v>0</v>
      </c>
      <c r="AE2952">
        <v>261.05290349308893</v>
      </c>
    </row>
    <row r="2953" spans="1:31" x14ac:dyDescent="0.25">
      <c r="A2953">
        <v>2234094</v>
      </c>
      <c r="B2953">
        <v>1</v>
      </c>
      <c r="C2953" t="s">
        <v>80</v>
      </c>
      <c r="D2953" t="s">
        <v>93</v>
      </c>
      <c r="E2953" t="s">
        <v>194</v>
      </c>
      <c r="F2953" t="s">
        <v>8699</v>
      </c>
      <c r="G2953" t="s">
        <v>472</v>
      </c>
      <c r="H2953" t="s">
        <v>135</v>
      </c>
      <c r="I2953" t="s">
        <v>136</v>
      </c>
      <c r="J2953" t="s">
        <v>137</v>
      </c>
      <c r="K2953" t="s">
        <v>138</v>
      </c>
      <c r="L2953" t="s">
        <v>8700</v>
      </c>
      <c r="M2953" t="s">
        <v>8701</v>
      </c>
      <c r="N2953">
        <v>1.6472222219999999</v>
      </c>
      <c r="O2953">
        <v>0</v>
      </c>
      <c r="P2953">
        <v>1</v>
      </c>
      <c r="Q2953">
        <v>0</v>
      </c>
      <c r="R2953">
        <v>3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7.8290262477777778E-5</v>
      </c>
      <c r="Y2953">
        <v>0</v>
      </c>
      <c r="Z2953">
        <v>2.9745757257534504</v>
      </c>
      <c r="AA2953">
        <v>0</v>
      </c>
      <c r="AB2953">
        <v>0</v>
      </c>
      <c r="AC2953">
        <v>0</v>
      </c>
      <c r="AD2953">
        <v>0</v>
      </c>
      <c r="AE2953">
        <v>2.9746540160159283</v>
      </c>
    </row>
    <row r="2954" spans="1:31" x14ac:dyDescent="0.25">
      <c r="A2954">
        <v>2234096</v>
      </c>
      <c r="B2954">
        <v>1</v>
      </c>
      <c r="C2954" t="s">
        <v>80</v>
      </c>
      <c r="D2954" t="s">
        <v>83</v>
      </c>
      <c r="E2954" t="s">
        <v>182</v>
      </c>
      <c r="F2954" t="s">
        <v>8702</v>
      </c>
      <c r="G2954" t="s">
        <v>548</v>
      </c>
      <c r="H2954" t="s">
        <v>163</v>
      </c>
      <c r="I2954" t="s">
        <v>136</v>
      </c>
      <c r="J2954" t="s">
        <v>137</v>
      </c>
      <c r="K2954" t="s">
        <v>138</v>
      </c>
      <c r="L2954" t="s">
        <v>8703</v>
      </c>
      <c r="M2954" t="s">
        <v>8704</v>
      </c>
      <c r="N2954">
        <v>2.591388888</v>
      </c>
      <c r="O2954">
        <v>0</v>
      </c>
      <c r="P2954">
        <v>0</v>
      </c>
      <c r="Q2954">
        <v>0</v>
      </c>
      <c r="R2954">
        <v>0</v>
      </c>
      <c r="S2954">
        <v>0</v>
      </c>
      <c r="T2954">
        <v>178</v>
      </c>
      <c r="U2954">
        <v>0</v>
      </c>
      <c r="V2954">
        <v>8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736.35025340497953</v>
      </c>
      <c r="AC2954">
        <v>0</v>
      </c>
      <c r="AD2954">
        <v>366.27782007658215</v>
      </c>
      <c r="AE2954">
        <v>1102.6280734815616</v>
      </c>
    </row>
    <row r="2955" spans="1:31" x14ac:dyDescent="0.25">
      <c r="A2955">
        <v>2234097</v>
      </c>
      <c r="B2955">
        <v>1</v>
      </c>
      <c r="C2955" t="s">
        <v>80</v>
      </c>
      <c r="D2955" t="s">
        <v>100</v>
      </c>
      <c r="E2955" t="s">
        <v>182</v>
      </c>
      <c r="F2955" t="s">
        <v>8705</v>
      </c>
      <c r="G2955" t="s">
        <v>174</v>
      </c>
      <c r="H2955" t="s">
        <v>163</v>
      </c>
      <c r="I2955" t="s">
        <v>136</v>
      </c>
      <c r="J2955" t="s">
        <v>137</v>
      </c>
      <c r="K2955" t="s">
        <v>138</v>
      </c>
      <c r="L2955" t="s">
        <v>8706</v>
      </c>
      <c r="M2955" t="s">
        <v>8707</v>
      </c>
      <c r="N2955">
        <v>0.18333333299999999</v>
      </c>
      <c r="O2955">
        <v>0</v>
      </c>
      <c r="P2955">
        <v>888</v>
      </c>
      <c r="Q2955">
        <v>0</v>
      </c>
      <c r="R2955">
        <v>127</v>
      </c>
      <c r="S2955">
        <v>0</v>
      </c>
      <c r="T2955">
        <v>105</v>
      </c>
      <c r="U2955">
        <v>0</v>
      </c>
      <c r="V2955">
        <v>0</v>
      </c>
      <c r="W2955">
        <v>0</v>
      </c>
      <c r="X2955">
        <v>66.043170043123723</v>
      </c>
      <c r="Y2955">
        <v>0</v>
      </c>
      <c r="Z2955">
        <v>16.270338802486268</v>
      </c>
      <c r="AA2955">
        <v>0</v>
      </c>
      <c r="AB2955">
        <v>19.210803703453266</v>
      </c>
      <c r="AC2955">
        <v>0</v>
      </c>
      <c r="AD2955">
        <v>0</v>
      </c>
      <c r="AE2955">
        <v>101.52431254906325</v>
      </c>
    </row>
    <row r="2956" spans="1:31" x14ac:dyDescent="0.25">
      <c r="A2956">
        <v>2234098</v>
      </c>
      <c r="B2956">
        <v>1</v>
      </c>
      <c r="C2956" t="s">
        <v>81</v>
      </c>
      <c r="D2956" t="s">
        <v>122</v>
      </c>
      <c r="E2956" t="s">
        <v>132</v>
      </c>
      <c r="F2956" t="s">
        <v>8708</v>
      </c>
      <c r="G2956" t="s">
        <v>148</v>
      </c>
      <c r="H2956" t="s">
        <v>135</v>
      </c>
      <c r="I2956" t="s">
        <v>136</v>
      </c>
      <c r="J2956" t="s">
        <v>137</v>
      </c>
      <c r="K2956" t="s">
        <v>138</v>
      </c>
      <c r="L2956" t="s">
        <v>8709</v>
      </c>
      <c r="M2956" t="s">
        <v>8710</v>
      </c>
      <c r="N2956">
        <v>5.0613888879999998</v>
      </c>
      <c r="O2956">
        <v>0</v>
      </c>
      <c r="P2956">
        <v>3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3.2887498181896895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3.2887498181896895</v>
      </c>
    </row>
    <row r="2957" spans="1:31" x14ac:dyDescent="0.25">
      <c r="A2957">
        <v>2234099</v>
      </c>
      <c r="B2957">
        <v>1</v>
      </c>
      <c r="C2957" t="s">
        <v>81</v>
      </c>
      <c r="D2957" t="s">
        <v>112</v>
      </c>
      <c r="E2957" t="s">
        <v>182</v>
      </c>
      <c r="F2957" t="s">
        <v>8711</v>
      </c>
      <c r="G2957" t="s">
        <v>143</v>
      </c>
      <c r="H2957" t="s">
        <v>163</v>
      </c>
      <c r="I2957" t="s">
        <v>136</v>
      </c>
      <c r="J2957" t="s">
        <v>137</v>
      </c>
      <c r="K2957" t="s">
        <v>144</v>
      </c>
      <c r="L2957" t="s">
        <v>8712</v>
      </c>
      <c r="M2957" t="s">
        <v>8713</v>
      </c>
      <c r="N2957">
        <v>1.0519444440000001</v>
      </c>
      <c r="O2957">
        <v>0</v>
      </c>
      <c r="P2957">
        <v>45</v>
      </c>
      <c r="Q2957">
        <v>0</v>
      </c>
      <c r="R2957">
        <v>10</v>
      </c>
      <c r="S2957">
        <v>0</v>
      </c>
      <c r="T2957">
        <v>1</v>
      </c>
      <c r="U2957">
        <v>0</v>
      </c>
      <c r="V2957">
        <v>0</v>
      </c>
      <c r="W2957">
        <v>0</v>
      </c>
      <c r="X2957">
        <v>4.7795113878938391</v>
      </c>
      <c r="Y2957">
        <v>0</v>
      </c>
      <c r="Z2957">
        <v>0.55611118691461381</v>
      </c>
      <c r="AA2957">
        <v>0</v>
      </c>
      <c r="AB2957">
        <v>0</v>
      </c>
      <c r="AC2957">
        <v>0</v>
      </c>
      <c r="AD2957">
        <v>0</v>
      </c>
      <c r="AE2957">
        <v>5.3356225748084531</v>
      </c>
    </row>
    <row r="2958" spans="1:31" x14ac:dyDescent="0.25">
      <c r="A2958">
        <v>2234101</v>
      </c>
      <c r="B2958">
        <v>1</v>
      </c>
      <c r="C2958" t="s">
        <v>80</v>
      </c>
      <c r="D2958" t="s">
        <v>104</v>
      </c>
      <c r="E2958" t="s">
        <v>182</v>
      </c>
      <c r="F2958" t="s">
        <v>8714</v>
      </c>
      <c r="G2958" t="s">
        <v>1027</v>
      </c>
      <c r="H2958" t="s">
        <v>163</v>
      </c>
      <c r="I2958" t="s">
        <v>136</v>
      </c>
      <c r="J2958" t="s">
        <v>137</v>
      </c>
      <c r="K2958" t="s">
        <v>138</v>
      </c>
      <c r="L2958" t="s">
        <v>8715</v>
      </c>
      <c r="M2958" t="s">
        <v>8716</v>
      </c>
      <c r="N2958">
        <v>3.0024999999999999</v>
      </c>
      <c r="O2958">
        <v>0</v>
      </c>
      <c r="P2958">
        <v>0</v>
      </c>
      <c r="Q2958">
        <v>1</v>
      </c>
      <c r="R2958">
        <v>0</v>
      </c>
      <c r="S2958">
        <v>2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4.4665403186955599</v>
      </c>
      <c r="Z2958">
        <v>0</v>
      </c>
      <c r="AA2958">
        <v>8.0500654819659996</v>
      </c>
      <c r="AB2958">
        <v>0</v>
      </c>
      <c r="AC2958">
        <v>0</v>
      </c>
      <c r="AD2958">
        <v>0</v>
      </c>
      <c r="AE2958">
        <v>12.516605800661559</v>
      </c>
    </row>
    <row r="2959" spans="1:31" x14ac:dyDescent="0.25">
      <c r="A2959">
        <v>2234103</v>
      </c>
      <c r="B2959">
        <v>1</v>
      </c>
      <c r="C2959" t="s">
        <v>80</v>
      </c>
      <c r="D2959" t="s">
        <v>94</v>
      </c>
      <c r="E2959" t="s">
        <v>132</v>
      </c>
      <c r="F2959" t="s">
        <v>8717</v>
      </c>
      <c r="G2959" t="s">
        <v>148</v>
      </c>
      <c r="H2959" t="s">
        <v>135</v>
      </c>
      <c r="I2959" t="s">
        <v>136</v>
      </c>
      <c r="J2959" t="s">
        <v>137</v>
      </c>
      <c r="K2959" t="s">
        <v>138</v>
      </c>
      <c r="L2959" t="s">
        <v>8718</v>
      </c>
      <c r="M2959" t="s">
        <v>8719</v>
      </c>
      <c r="N2959">
        <v>3.1702777769999999</v>
      </c>
      <c r="O2959">
        <v>0</v>
      </c>
      <c r="P2959">
        <v>2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0.48024373672026893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0.48024373672026893</v>
      </c>
    </row>
    <row r="2960" spans="1:31" x14ac:dyDescent="0.25">
      <c r="A2960">
        <v>2234104</v>
      </c>
      <c r="B2960">
        <v>1</v>
      </c>
      <c r="C2960" t="s">
        <v>81</v>
      </c>
      <c r="D2960" t="s">
        <v>118</v>
      </c>
      <c r="E2960" t="s">
        <v>182</v>
      </c>
      <c r="F2960" t="s">
        <v>8720</v>
      </c>
      <c r="G2960" t="s">
        <v>174</v>
      </c>
      <c r="H2960" t="s">
        <v>163</v>
      </c>
      <c r="I2960" t="s">
        <v>136</v>
      </c>
      <c r="J2960" t="s">
        <v>137</v>
      </c>
      <c r="K2960" t="s">
        <v>138</v>
      </c>
      <c r="L2960" t="s">
        <v>8721</v>
      </c>
      <c r="M2960" t="s">
        <v>8722</v>
      </c>
      <c r="N2960">
        <v>0.87388888799999997</v>
      </c>
      <c r="O2960">
        <v>2</v>
      </c>
      <c r="P2960">
        <v>1741</v>
      </c>
      <c r="Q2960">
        <v>210</v>
      </c>
      <c r="R2960">
        <v>202</v>
      </c>
      <c r="S2960">
        <v>34</v>
      </c>
      <c r="T2960">
        <v>190</v>
      </c>
      <c r="U2960">
        <v>0</v>
      </c>
      <c r="V2960">
        <v>0</v>
      </c>
      <c r="W2960">
        <v>9.07265362172089E-2</v>
      </c>
      <c r="X2960">
        <v>215.55077635877288</v>
      </c>
      <c r="Y2960">
        <v>202.79262019848468</v>
      </c>
      <c r="Z2960">
        <v>49.328504423319465</v>
      </c>
      <c r="AA2960">
        <v>131.63128514450986</v>
      </c>
      <c r="AB2960">
        <v>90.485016352550929</v>
      </c>
      <c r="AC2960">
        <v>0</v>
      </c>
      <c r="AD2960">
        <v>0</v>
      </c>
      <c r="AE2960">
        <v>689.8789290138551</v>
      </c>
    </row>
    <row r="2961" spans="1:31" x14ac:dyDescent="0.25">
      <c r="A2961">
        <v>2234105</v>
      </c>
      <c r="B2961">
        <v>1</v>
      </c>
      <c r="C2961" t="s">
        <v>80</v>
      </c>
      <c r="D2961" t="s">
        <v>105</v>
      </c>
      <c r="E2961" t="s">
        <v>141</v>
      </c>
      <c r="F2961" t="s">
        <v>8723</v>
      </c>
      <c r="G2961" t="s">
        <v>1257</v>
      </c>
      <c r="H2961" t="s">
        <v>135</v>
      </c>
      <c r="I2961" t="s">
        <v>136</v>
      </c>
      <c r="J2961" t="s">
        <v>137</v>
      </c>
      <c r="K2961" t="s">
        <v>138</v>
      </c>
      <c r="L2961" t="s">
        <v>8724</v>
      </c>
      <c r="M2961" t="s">
        <v>8725</v>
      </c>
      <c r="N2961">
        <v>0.49249999999999999</v>
      </c>
      <c r="O2961">
        <v>0</v>
      </c>
      <c r="P2961">
        <v>835</v>
      </c>
      <c r="Q2961">
        <v>0</v>
      </c>
      <c r="R2961">
        <v>0</v>
      </c>
      <c r="S2961">
        <v>0</v>
      </c>
      <c r="T2961">
        <v>13</v>
      </c>
      <c r="U2961">
        <v>0</v>
      </c>
      <c r="V2961">
        <v>0</v>
      </c>
      <c r="W2961">
        <v>0</v>
      </c>
      <c r="X2961">
        <v>116.35710598132677</v>
      </c>
      <c r="Y2961">
        <v>0</v>
      </c>
      <c r="Z2961">
        <v>0</v>
      </c>
      <c r="AA2961">
        <v>0</v>
      </c>
      <c r="AB2961">
        <v>11.395165936805844</v>
      </c>
      <c r="AC2961">
        <v>0</v>
      </c>
      <c r="AD2961">
        <v>0</v>
      </c>
      <c r="AE2961">
        <v>127.75227191813261</v>
      </c>
    </row>
    <row r="2962" spans="1:31" x14ac:dyDescent="0.25">
      <c r="A2962">
        <v>2234107</v>
      </c>
      <c r="B2962">
        <v>1</v>
      </c>
      <c r="C2962" t="s">
        <v>81</v>
      </c>
      <c r="D2962" t="s">
        <v>128</v>
      </c>
      <c r="E2962" t="s">
        <v>273</v>
      </c>
      <c r="F2962" t="s">
        <v>8726</v>
      </c>
      <c r="G2962" t="s">
        <v>174</v>
      </c>
      <c r="H2962" t="s">
        <v>163</v>
      </c>
      <c r="I2962" t="s">
        <v>136</v>
      </c>
      <c r="J2962" t="s">
        <v>137</v>
      </c>
      <c r="K2962" t="s">
        <v>138</v>
      </c>
      <c r="L2962" t="s">
        <v>8727</v>
      </c>
      <c r="M2962" t="s">
        <v>8728</v>
      </c>
      <c r="N2962">
        <v>9.0555554999999996E-2</v>
      </c>
      <c r="O2962">
        <v>0</v>
      </c>
      <c r="P2962">
        <v>18</v>
      </c>
      <c r="Q2962">
        <v>1</v>
      </c>
      <c r="R2962">
        <v>0</v>
      </c>
      <c r="S2962">
        <v>36</v>
      </c>
      <c r="T2962">
        <v>44</v>
      </c>
      <c r="U2962">
        <v>42</v>
      </c>
      <c r="V2962">
        <v>43</v>
      </c>
      <c r="W2962">
        <v>0</v>
      </c>
      <c r="X2962">
        <v>0.70173988262373332</v>
      </c>
      <c r="Y2962">
        <v>0.12121231335546667</v>
      </c>
      <c r="Z2962">
        <v>0</v>
      </c>
      <c r="AA2962">
        <v>102.08877832665104</v>
      </c>
      <c r="AB2962">
        <v>40.846576489625839</v>
      </c>
      <c r="AC2962">
        <v>565.63015937298269</v>
      </c>
      <c r="AD2962">
        <v>251.00217895870691</v>
      </c>
      <c r="AE2962">
        <v>960.39064534394561</v>
      </c>
    </row>
    <row r="2963" spans="1:31" x14ac:dyDescent="0.25">
      <c r="A2963">
        <v>2234109</v>
      </c>
      <c r="B2963">
        <v>1</v>
      </c>
      <c r="C2963" t="s">
        <v>81</v>
      </c>
      <c r="D2963" t="s">
        <v>127</v>
      </c>
      <c r="E2963" t="s">
        <v>182</v>
      </c>
      <c r="F2963" t="s">
        <v>8729</v>
      </c>
      <c r="G2963" t="s">
        <v>174</v>
      </c>
      <c r="H2963" t="s">
        <v>163</v>
      </c>
      <c r="I2963" t="s">
        <v>136</v>
      </c>
      <c r="J2963" t="s">
        <v>137</v>
      </c>
      <c r="K2963" t="s">
        <v>138</v>
      </c>
      <c r="L2963" t="s">
        <v>8730</v>
      </c>
      <c r="M2963" t="s">
        <v>8731</v>
      </c>
      <c r="N2963">
        <v>2.1419444439999999</v>
      </c>
      <c r="O2963">
        <v>4</v>
      </c>
      <c r="P2963">
        <v>550</v>
      </c>
      <c r="Q2963">
        <v>99</v>
      </c>
      <c r="R2963">
        <v>51</v>
      </c>
      <c r="S2963">
        <v>11</v>
      </c>
      <c r="T2963">
        <v>52</v>
      </c>
      <c r="U2963">
        <v>0</v>
      </c>
      <c r="V2963">
        <v>0</v>
      </c>
      <c r="W2963">
        <v>2.8217696064415665</v>
      </c>
      <c r="X2963">
        <v>229.40570593470429</v>
      </c>
      <c r="Y2963">
        <v>81.310538058204159</v>
      </c>
      <c r="Z2963">
        <v>37.38951327212019</v>
      </c>
      <c r="AA2963">
        <v>84.402014639152853</v>
      </c>
      <c r="AB2963">
        <v>69.542829688620145</v>
      </c>
      <c r="AC2963">
        <v>0</v>
      </c>
      <c r="AD2963">
        <v>0</v>
      </c>
      <c r="AE2963">
        <v>504.87237119924322</v>
      </c>
    </row>
    <row r="2964" spans="1:31" x14ac:dyDescent="0.25">
      <c r="A2964">
        <v>2234110</v>
      </c>
      <c r="B2964">
        <v>1</v>
      </c>
      <c r="C2964" t="s">
        <v>81</v>
      </c>
      <c r="D2964" t="s">
        <v>112</v>
      </c>
      <c r="E2964" t="s">
        <v>194</v>
      </c>
      <c r="F2964" t="s">
        <v>8732</v>
      </c>
      <c r="G2964" t="s">
        <v>179</v>
      </c>
      <c r="H2964" t="s">
        <v>135</v>
      </c>
      <c r="I2964" t="s">
        <v>136</v>
      </c>
      <c r="J2964" t="s">
        <v>137</v>
      </c>
      <c r="K2964" t="s">
        <v>138</v>
      </c>
      <c r="L2964" t="s">
        <v>8733</v>
      </c>
      <c r="M2964" t="s">
        <v>8734</v>
      </c>
      <c r="N2964">
        <v>1.9838888880000001</v>
      </c>
      <c r="O2964">
        <v>0</v>
      </c>
      <c r="P2964">
        <v>26</v>
      </c>
      <c r="Q2964">
        <v>0</v>
      </c>
      <c r="R2964">
        <v>1</v>
      </c>
      <c r="S2964">
        <v>0</v>
      </c>
      <c r="T2964">
        <v>2</v>
      </c>
      <c r="U2964">
        <v>0</v>
      </c>
      <c r="V2964">
        <v>0</v>
      </c>
      <c r="W2964">
        <v>0</v>
      </c>
      <c r="X2964">
        <v>13.044171750689802</v>
      </c>
      <c r="Y2964">
        <v>0</v>
      </c>
      <c r="Z2964">
        <v>0</v>
      </c>
      <c r="AA2964">
        <v>0</v>
      </c>
      <c r="AB2964">
        <v>9.7995416501017785E-2</v>
      </c>
      <c r="AC2964">
        <v>0</v>
      </c>
      <c r="AD2964">
        <v>0</v>
      </c>
      <c r="AE2964">
        <v>13.14216716719082</v>
      </c>
    </row>
    <row r="2965" spans="1:31" x14ac:dyDescent="0.25">
      <c r="A2965">
        <v>2234112</v>
      </c>
      <c r="B2965">
        <v>1</v>
      </c>
      <c r="C2965" t="s">
        <v>80</v>
      </c>
      <c r="D2965" t="s">
        <v>96</v>
      </c>
      <c r="E2965" t="s">
        <v>194</v>
      </c>
      <c r="F2965" t="s">
        <v>8735</v>
      </c>
      <c r="G2965" t="s">
        <v>134</v>
      </c>
      <c r="H2965" t="s">
        <v>135</v>
      </c>
      <c r="I2965" t="s">
        <v>136</v>
      </c>
      <c r="J2965" t="s">
        <v>137</v>
      </c>
      <c r="K2965" t="s">
        <v>138</v>
      </c>
      <c r="L2965" t="s">
        <v>8736</v>
      </c>
      <c r="M2965" t="s">
        <v>8737</v>
      </c>
      <c r="N2965">
        <v>1.5963888879999999</v>
      </c>
      <c r="O2965">
        <v>0</v>
      </c>
      <c r="P2965">
        <v>19</v>
      </c>
      <c r="Q2965">
        <v>0</v>
      </c>
      <c r="R2965">
        <v>0</v>
      </c>
      <c r="S2965">
        <v>0</v>
      </c>
      <c r="T2965">
        <v>2</v>
      </c>
      <c r="U2965">
        <v>0</v>
      </c>
      <c r="V2965">
        <v>0</v>
      </c>
      <c r="W2965">
        <v>0</v>
      </c>
      <c r="X2965">
        <v>18.568300374208064</v>
      </c>
      <c r="Y2965">
        <v>0</v>
      </c>
      <c r="Z2965">
        <v>0</v>
      </c>
      <c r="AA2965">
        <v>0</v>
      </c>
      <c r="AB2965">
        <v>1.447999208244136</v>
      </c>
      <c r="AC2965">
        <v>0</v>
      </c>
      <c r="AD2965">
        <v>0</v>
      </c>
      <c r="AE2965">
        <v>20.016299582452199</v>
      </c>
    </row>
    <row r="2966" spans="1:31" x14ac:dyDescent="0.25">
      <c r="A2966">
        <v>2234113</v>
      </c>
      <c r="B2966">
        <v>1</v>
      </c>
      <c r="C2966" t="s">
        <v>80</v>
      </c>
      <c r="D2966" t="s">
        <v>82</v>
      </c>
      <c r="E2966" t="s">
        <v>132</v>
      </c>
      <c r="F2966" t="s">
        <v>2394</v>
      </c>
      <c r="G2966" t="s">
        <v>191</v>
      </c>
      <c r="H2966" t="s">
        <v>135</v>
      </c>
      <c r="I2966" t="s">
        <v>136</v>
      </c>
      <c r="J2966" t="s">
        <v>137</v>
      </c>
      <c r="K2966" t="s">
        <v>138</v>
      </c>
      <c r="L2966" t="s">
        <v>8738</v>
      </c>
      <c r="M2966" t="s">
        <v>8739</v>
      </c>
      <c r="N2966">
        <v>1.891388888</v>
      </c>
      <c r="O2966">
        <v>0</v>
      </c>
      <c r="P2966">
        <v>0</v>
      </c>
      <c r="Q2966">
        <v>0</v>
      </c>
      <c r="R2966">
        <v>0</v>
      </c>
      <c r="S2966">
        <v>0</v>
      </c>
      <c r="T2966">
        <v>1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10.139663825408755</v>
      </c>
      <c r="AC2966">
        <v>0</v>
      </c>
      <c r="AD2966">
        <v>0</v>
      </c>
      <c r="AE2966">
        <v>10.139663825408755</v>
      </c>
    </row>
    <row r="2967" spans="1:31" x14ac:dyDescent="0.25">
      <c r="A2967">
        <v>2234118</v>
      </c>
      <c r="B2967">
        <v>1</v>
      </c>
      <c r="C2967" t="s">
        <v>80</v>
      </c>
      <c r="D2967" t="s">
        <v>94</v>
      </c>
      <c r="E2967" t="s">
        <v>132</v>
      </c>
      <c r="F2967" t="s">
        <v>8740</v>
      </c>
      <c r="G2967" t="s">
        <v>148</v>
      </c>
      <c r="H2967" t="s">
        <v>135</v>
      </c>
      <c r="I2967" t="s">
        <v>136</v>
      </c>
      <c r="J2967" t="s">
        <v>137</v>
      </c>
      <c r="K2967" t="s">
        <v>138</v>
      </c>
      <c r="L2967" t="s">
        <v>8741</v>
      </c>
      <c r="M2967" t="s">
        <v>8742</v>
      </c>
      <c r="N2967">
        <v>3.0861111110000001</v>
      </c>
      <c r="O2967">
        <v>0</v>
      </c>
      <c r="P2967">
        <v>1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0.44131078765035114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0.44131078765035114</v>
      </c>
    </row>
    <row r="2968" spans="1:31" x14ac:dyDescent="0.25">
      <c r="A2968">
        <v>2234123</v>
      </c>
      <c r="B2968">
        <v>1</v>
      </c>
      <c r="C2968" t="s">
        <v>80</v>
      </c>
      <c r="D2968" t="s">
        <v>84</v>
      </c>
      <c r="E2968" t="s">
        <v>194</v>
      </c>
      <c r="F2968" t="s">
        <v>8743</v>
      </c>
      <c r="G2968" t="s">
        <v>179</v>
      </c>
      <c r="H2968" t="s">
        <v>135</v>
      </c>
      <c r="I2968" t="s">
        <v>136</v>
      </c>
      <c r="J2968" t="s">
        <v>137</v>
      </c>
      <c r="K2968" t="s">
        <v>138</v>
      </c>
      <c r="L2968" t="s">
        <v>8744</v>
      </c>
      <c r="M2968" t="s">
        <v>8745</v>
      </c>
      <c r="N2968">
        <v>1.1091666659999999</v>
      </c>
      <c r="O2968">
        <v>0</v>
      </c>
      <c r="P2968">
        <v>218</v>
      </c>
      <c r="Q2968">
        <v>0</v>
      </c>
      <c r="R2968">
        <v>0</v>
      </c>
      <c r="S2968">
        <v>0</v>
      </c>
      <c r="T2968">
        <v>14</v>
      </c>
      <c r="U2968">
        <v>0</v>
      </c>
      <c r="V2968">
        <v>0</v>
      </c>
      <c r="W2968">
        <v>0</v>
      </c>
      <c r="X2968">
        <v>71.51200501629809</v>
      </c>
      <c r="Y2968">
        <v>0</v>
      </c>
      <c r="Z2968">
        <v>0</v>
      </c>
      <c r="AA2968">
        <v>0</v>
      </c>
      <c r="AB2968">
        <v>7.5510976853979654</v>
      </c>
      <c r="AC2968">
        <v>0</v>
      </c>
      <c r="AD2968">
        <v>0</v>
      </c>
      <c r="AE2968">
        <v>79.063102701696053</v>
      </c>
    </row>
    <row r="2969" spans="1:31" x14ac:dyDescent="0.25">
      <c r="A2969">
        <v>2234124</v>
      </c>
      <c r="B2969">
        <v>1</v>
      </c>
      <c r="C2969" t="s">
        <v>80</v>
      </c>
      <c r="D2969" t="s">
        <v>100</v>
      </c>
      <c r="E2969" t="s">
        <v>132</v>
      </c>
      <c r="F2969" t="s">
        <v>8746</v>
      </c>
      <c r="G2969" t="s">
        <v>148</v>
      </c>
      <c r="H2969" t="s">
        <v>135</v>
      </c>
      <c r="I2969" t="s">
        <v>136</v>
      </c>
      <c r="J2969" t="s">
        <v>137</v>
      </c>
      <c r="K2969" t="s">
        <v>138</v>
      </c>
      <c r="L2969" t="s">
        <v>8747</v>
      </c>
      <c r="M2969" t="s">
        <v>8748</v>
      </c>
      <c r="N2969">
        <v>1.832222222</v>
      </c>
      <c r="O2969">
        <v>0</v>
      </c>
      <c r="P2969">
        <v>2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0.94624592066511104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0.94624592066511104</v>
      </c>
    </row>
    <row r="2970" spans="1:31" x14ac:dyDescent="0.25">
      <c r="A2970">
        <v>2234125</v>
      </c>
      <c r="B2970">
        <v>1</v>
      </c>
      <c r="C2970" t="s">
        <v>81</v>
      </c>
      <c r="D2970" t="s">
        <v>128</v>
      </c>
      <c r="E2970" t="s">
        <v>161</v>
      </c>
      <c r="F2970" t="s">
        <v>8749</v>
      </c>
      <c r="G2970" t="s">
        <v>174</v>
      </c>
      <c r="H2970" t="s">
        <v>163</v>
      </c>
      <c r="I2970" t="s">
        <v>136</v>
      </c>
      <c r="J2970" t="s">
        <v>137</v>
      </c>
      <c r="K2970" t="s">
        <v>138</v>
      </c>
      <c r="L2970" t="s">
        <v>8750</v>
      </c>
      <c r="M2970" t="s">
        <v>8751</v>
      </c>
      <c r="N2970">
        <v>0.62805555499999999</v>
      </c>
      <c r="O2970">
        <v>0</v>
      </c>
      <c r="P2970">
        <v>0</v>
      </c>
      <c r="Q2970">
        <v>0</v>
      </c>
      <c r="R2970">
        <v>0</v>
      </c>
      <c r="S2970">
        <v>6</v>
      </c>
      <c r="T2970">
        <v>0</v>
      </c>
      <c r="U2970">
        <v>4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5.3814925338370001</v>
      </c>
      <c r="AB2970">
        <v>0</v>
      </c>
      <c r="AC2970">
        <v>550.03873222420657</v>
      </c>
      <c r="AD2970">
        <v>0</v>
      </c>
      <c r="AE2970">
        <v>555.42022475804356</v>
      </c>
    </row>
    <row r="2971" spans="1:31" x14ac:dyDescent="0.25">
      <c r="A2971">
        <v>2234126</v>
      </c>
      <c r="B2971">
        <v>1</v>
      </c>
      <c r="C2971" t="s">
        <v>80</v>
      </c>
      <c r="D2971" t="s">
        <v>82</v>
      </c>
      <c r="E2971" t="s">
        <v>194</v>
      </c>
      <c r="F2971" t="s">
        <v>8752</v>
      </c>
      <c r="G2971" t="s">
        <v>179</v>
      </c>
      <c r="H2971" t="s">
        <v>135</v>
      </c>
      <c r="I2971" t="s">
        <v>136</v>
      </c>
      <c r="J2971" t="s">
        <v>137</v>
      </c>
      <c r="K2971" t="s">
        <v>138</v>
      </c>
      <c r="L2971" t="s">
        <v>8753</v>
      </c>
      <c r="M2971" t="s">
        <v>8754</v>
      </c>
      <c r="N2971">
        <v>2.7494444439999999</v>
      </c>
      <c r="O2971">
        <v>0</v>
      </c>
      <c r="P2971">
        <v>78</v>
      </c>
      <c r="Q2971">
        <v>0</v>
      </c>
      <c r="R2971">
        <v>0</v>
      </c>
      <c r="S2971">
        <v>0</v>
      </c>
      <c r="T2971">
        <v>2</v>
      </c>
      <c r="U2971">
        <v>0</v>
      </c>
      <c r="V2971">
        <v>0</v>
      </c>
      <c r="W2971">
        <v>0</v>
      </c>
      <c r="X2971">
        <v>97.832115199806168</v>
      </c>
      <c r="Y2971">
        <v>0</v>
      </c>
      <c r="Z2971">
        <v>0</v>
      </c>
      <c r="AA2971">
        <v>0</v>
      </c>
      <c r="AB2971">
        <v>0.71069562545971099</v>
      </c>
      <c r="AC2971">
        <v>0</v>
      </c>
      <c r="AD2971">
        <v>0</v>
      </c>
      <c r="AE2971">
        <v>98.542810825265875</v>
      </c>
    </row>
    <row r="2972" spans="1:31" x14ac:dyDescent="0.25">
      <c r="A2972">
        <v>2234127</v>
      </c>
      <c r="B2972">
        <v>1</v>
      </c>
      <c r="C2972" t="s">
        <v>80</v>
      </c>
      <c r="D2972" t="s">
        <v>105</v>
      </c>
      <c r="E2972" t="s">
        <v>273</v>
      </c>
      <c r="F2972" t="s">
        <v>8755</v>
      </c>
      <c r="G2972" t="s">
        <v>174</v>
      </c>
      <c r="H2972" t="s">
        <v>163</v>
      </c>
      <c r="I2972" t="s">
        <v>136</v>
      </c>
      <c r="J2972" t="s">
        <v>137</v>
      </c>
      <c r="K2972" t="s">
        <v>138</v>
      </c>
      <c r="L2972" t="s">
        <v>8756</v>
      </c>
      <c r="M2972" t="s">
        <v>8757</v>
      </c>
      <c r="N2972">
        <v>0.28111111100000002</v>
      </c>
      <c r="O2972">
        <v>0</v>
      </c>
      <c r="P2972">
        <v>1871</v>
      </c>
      <c r="Q2972">
        <v>0</v>
      </c>
      <c r="R2972">
        <v>9</v>
      </c>
      <c r="S2972">
        <v>8</v>
      </c>
      <c r="T2972">
        <v>109</v>
      </c>
      <c r="U2972">
        <v>6</v>
      </c>
      <c r="V2972">
        <v>3</v>
      </c>
      <c r="W2972">
        <v>0</v>
      </c>
      <c r="X2972">
        <v>150.06621636251541</v>
      </c>
      <c r="Y2972">
        <v>0</v>
      </c>
      <c r="Z2972">
        <v>0.42886001382326655</v>
      </c>
      <c r="AA2972">
        <v>31.831969759349757</v>
      </c>
      <c r="AB2972">
        <v>51.482214121355476</v>
      </c>
      <c r="AC2972">
        <v>149.35507720611923</v>
      </c>
      <c r="AD2972">
        <v>4.7965400296577867</v>
      </c>
      <c r="AE2972">
        <v>387.96087749282088</v>
      </c>
    </row>
    <row r="2973" spans="1:31" x14ac:dyDescent="0.25">
      <c r="A2973">
        <v>2234130</v>
      </c>
      <c r="B2973">
        <v>1</v>
      </c>
      <c r="C2973" t="s">
        <v>80</v>
      </c>
      <c r="D2973" t="s">
        <v>95</v>
      </c>
      <c r="E2973" t="s">
        <v>161</v>
      </c>
      <c r="F2973" t="s">
        <v>2094</v>
      </c>
      <c r="G2973" t="s">
        <v>174</v>
      </c>
      <c r="H2973" t="s">
        <v>163</v>
      </c>
      <c r="I2973" t="s">
        <v>136</v>
      </c>
      <c r="J2973" t="s">
        <v>137</v>
      </c>
      <c r="K2973" t="s">
        <v>138</v>
      </c>
      <c r="L2973" t="s">
        <v>8758</v>
      </c>
      <c r="M2973" t="s">
        <v>8759</v>
      </c>
      <c r="N2973">
        <v>0.50805555499999999</v>
      </c>
      <c r="O2973">
        <v>0</v>
      </c>
      <c r="P2973">
        <v>719</v>
      </c>
      <c r="Q2973">
        <v>5</v>
      </c>
      <c r="R2973">
        <v>11</v>
      </c>
      <c r="S2973">
        <v>7</v>
      </c>
      <c r="T2973">
        <v>35</v>
      </c>
      <c r="U2973">
        <v>2</v>
      </c>
      <c r="V2973">
        <v>0</v>
      </c>
      <c r="W2973">
        <v>0</v>
      </c>
      <c r="X2973">
        <v>83.730324343928231</v>
      </c>
      <c r="Y2973">
        <v>9.7595077695287031</v>
      </c>
      <c r="Z2973">
        <v>0.67578847376393125</v>
      </c>
      <c r="AA2973">
        <v>84.568786531225172</v>
      </c>
      <c r="AB2973">
        <v>7.4199091347254473</v>
      </c>
      <c r="AC2973">
        <v>126.89553200753522</v>
      </c>
      <c r="AD2973">
        <v>0</v>
      </c>
      <c r="AE2973">
        <v>313.04984826070671</v>
      </c>
    </row>
    <row r="2974" spans="1:31" x14ac:dyDescent="0.25">
      <c r="A2974">
        <v>2234133</v>
      </c>
      <c r="B2974">
        <v>1</v>
      </c>
      <c r="C2974" t="s">
        <v>81</v>
      </c>
      <c r="D2974" t="s">
        <v>122</v>
      </c>
      <c r="E2974" t="s">
        <v>273</v>
      </c>
      <c r="F2974" t="s">
        <v>3647</v>
      </c>
      <c r="G2974" t="s">
        <v>174</v>
      </c>
      <c r="H2974" t="s">
        <v>163</v>
      </c>
      <c r="I2974" t="s">
        <v>136</v>
      </c>
      <c r="J2974" t="s">
        <v>137</v>
      </c>
      <c r="K2974" t="s">
        <v>138</v>
      </c>
      <c r="L2974" t="s">
        <v>8760</v>
      </c>
      <c r="M2974" t="s">
        <v>8761</v>
      </c>
      <c r="N2974">
        <v>0.35416666600000002</v>
      </c>
      <c r="O2974">
        <v>24</v>
      </c>
      <c r="P2974">
        <v>839</v>
      </c>
      <c r="Q2974">
        <v>68</v>
      </c>
      <c r="R2974">
        <v>34</v>
      </c>
      <c r="S2974">
        <v>23</v>
      </c>
      <c r="T2974">
        <v>52</v>
      </c>
      <c r="U2974">
        <v>0</v>
      </c>
      <c r="V2974">
        <v>2</v>
      </c>
      <c r="W2974">
        <v>1.1017761740902197</v>
      </c>
      <c r="X2974">
        <v>38.961249115886716</v>
      </c>
      <c r="Y2974">
        <v>17.12591945765573</v>
      </c>
      <c r="Z2974">
        <v>2.7901341910523989</v>
      </c>
      <c r="AA2974">
        <v>35.906978632469112</v>
      </c>
      <c r="AB2974">
        <v>6.9014278805871188</v>
      </c>
      <c r="AC2974">
        <v>0</v>
      </c>
      <c r="AD2974">
        <v>0.52000304718425006</v>
      </c>
      <c r="AE2974">
        <v>103.30748849892554</v>
      </c>
    </row>
    <row r="2975" spans="1:31" x14ac:dyDescent="0.25">
      <c r="A2975">
        <v>2234134</v>
      </c>
      <c r="B2975">
        <v>1</v>
      </c>
      <c r="C2975" t="s">
        <v>80</v>
      </c>
      <c r="D2975" t="s">
        <v>95</v>
      </c>
      <c r="E2975" t="s">
        <v>273</v>
      </c>
      <c r="F2975" t="s">
        <v>2481</v>
      </c>
      <c r="G2975" t="s">
        <v>174</v>
      </c>
      <c r="H2975" t="s">
        <v>163</v>
      </c>
      <c r="I2975" t="s">
        <v>136</v>
      </c>
      <c r="J2975" t="s">
        <v>137</v>
      </c>
      <c r="K2975" t="s">
        <v>138</v>
      </c>
      <c r="L2975" t="s">
        <v>8762</v>
      </c>
      <c r="M2975" t="s">
        <v>8763</v>
      </c>
      <c r="N2975">
        <v>9.9722221999999999E-2</v>
      </c>
      <c r="O2975">
        <v>6</v>
      </c>
      <c r="P2975">
        <v>2140</v>
      </c>
      <c r="Q2975">
        <v>27</v>
      </c>
      <c r="R2975">
        <v>21</v>
      </c>
      <c r="S2975">
        <v>23</v>
      </c>
      <c r="T2975">
        <v>131</v>
      </c>
      <c r="U2975">
        <v>1</v>
      </c>
      <c r="V2975">
        <v>0</v>
      </c>
      <c r="W2975">
        <v>0.6243942413456034</v>
      </c>
      <c r="X2975">
        <v>57.569448796347423</v>
      </c>
      <c r="Y2975">
        <v>7.8933546476880334</v>
      </c>
      <c r="Z2975">
        <v>0.51874569948692162</v>
      </c>
      <c r="AA2975">
        <v>19.809871268096856</v>
      </c>
      <c r="AB2975">
        <v>13.406423822495151</v>
      </c>
      <c r="AC2975">
        <v>0.31291181071733337</v>
      </c>
      <c r="AD2975">
        <v>0</v>
      </c>
      <c r="AE2975">
        <v>100.13515028617734</v>
      </c>
    </row>
    <row r="2976" spans="1:31" x14ac:dyDescent="0.25">
      <c r="A2976">
        <v>2234135</v>
      </c>
      <c r="B2976">
        <v>1</v>
      </c>
      <c r="C2976" t="s">
        <v>80</v>
      </c>
      <c r="D2976" t="s">
        <v>96</v>
      </c>
      <c r="E2976" t="s">
        <v>132</v>
      </c>
      <c r="F2976" t="s">
        <v>8764</v>
      </c>
      <c r="G2976" t="s">
        <v>148</v>
      </c>
      <c r="H2976" t="s">
        <v>135</v>
      </c>
      <c r="I2976" t="s">
        <v>136</v>
      </c>
      <c r="J2976" t="s">
        <v>137</v>
      </c>
      <c r="K2976" t="s">
        <v>138</v>
      </c>
      <c r="L2976" t="s">
        <v>8765</v>
      </c>
      <c r="M2976" t="s">
        <v>8766</v>
      </c>
      <c r="N2976">
        <v>2.1375000000000002</v>
      </c>
      <c r="O2976">
        <v>0</v>
      </c>
      <c r="P2976">
        <v>6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6.5803201953020007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6.5803201953020007</v>
      </c>
    </row>
    <row r="2977" spans="1:31" x14ac:dyDescent="0.25">
      <c r="A2977">
        <v>2234136</v>
      </c>
      <c r="B2977">
        <v>1</v>
      </c>
      <c r="C2977" t="s">
        <v>81</v>
      </c>
      <c r="D2977" t="s">
        <v>115</v>
      </c>
      <c r="E2977" t="s">
        <v>194</v>
      </c>
      <c r="F2977" t="s">
        <v>8767</v>
      </c>
      <c r="G2977" t="s">
        <v>472</v>
      </c>
      <c r="H2977" t="s">
        <v>135</v>
      </c>
      <c r="I2977" t="s">
        <v>136</v>
      </c>
      <c r="J2977" t="s">
        <v>137</v>
      </c>
      <c r="K2977" t="s">
        <v>138</v>
      </c>
      <c r="L2977" t="s">
        <v>8768</v>
      </c>
      <c r="M2977" t="s">
        <v>8769</v>
      </c>
      <c r="N2977">
        <v>1.4283333330000001</v>
      </c>
      <c r="O2977">
        <v>0</v>
      </c>
      <c r="P2977">
        <v>35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4.7825809715455314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4.7825809715455314</v>
      </c>
    </row>
    <row r="2978" spans="1:31" x14ac:dyDescent="0.25">
      <c r="A2978">
        <v>2234137</v>
      </c>
      <c r="B2978">
        <v>1</v>
      </c>
      <c r="C2978" t="s">
        <v>80</v>
      </c>
      <c r="D2978" t="s">
        <v>94</v>
      </c>
      <c r="E2978" t="s">
        <v>182</v>
      </c>
      <c r="F2978" t="s">
        <v>8770</v>
      </c>
      <c r="G2978" t="s">
        <v>319</v>
      </c>
      <c r="H2978" t="s">
        <v>163</v>
      </c>
      <c r="I2978" t="s">
        <v>136</v>
      </c>
      <c r="J2978" t="s">
        <v>137</v>
      </c>
      <c r="K2978" t="s">
        <v>138</v>
      </c>
      <c r="L2978" t="s">
        <v>8771</v>
      </c>
      <c r="M2978" t="s">
        <v>8772</v>
      </c>
      <c r="N2978">
        <v>1.8233333329999999</v>
      </c>
      <c r="O2978">
        <v>0</v>
      </c>
      <c r="P2978">
        <v>61</v>
      </c>
      <c r="Q2978">
        <v>0</v>
      </c>
      <c r="R2978">
        <v>2</v>
      </c>
      <c r="S2978">
        <v>0</v>
      </c>
      <c r="T2978">
        <v>6</v>
      </c>
      <c r="U2978">
        <v>0</v>
      </c>
      <c r="V2978">
        <v>0</v>
      </c>
      <c r="W2978">
        <v>0</v>
      </c>
      <c r="X2978">
        <v>15.006067055234908</v>
      </c>
      <c r="Y2978">
        <v>0</v>
      </c>
      <c r="Z2978">
        <v>1.5526507585882225E-2</v>
      </c>
      <c r="AA2978">
        <v>0</v>
      </c>
      <c r="AB2978">
        <v>0.48512660101699112</v>
      </c>
      <c r="AC2978">
        <v>0</v>
      </c>
      <c r="AD2978">
        <v>0</v>
      </c>
      <c r="AE2978">
        <v>15.506720163837782</v>
      </c>
    </row>
    <row r="2979" spans="1:31" x14ac:dyDescent="0.25">
      <c r="A2979">
        <v>2234138</v>
      </c>
      <c r="B2979">
        <v>1</v>
      </c>
      <c r="C2979" t="s">
        <v>80</v>
      </c>
      <c r="D2979" t="s">
        <v>97</v>
      </c>
      <c r="E2979" t="s">
        <v>132</v>
      </c>
      <c r="F2979" t="s">
        <v>8773</v>
      </c>
      <c r="G2979" t="s">
        <v>191</v>
      </c>
      <c r="H2979" t="s">
        <v>135</v>
      </c>
      <c r="I2979" t="s">
        <v>136</v>
      </c>
      <c r="J2979" t="s">
        <v>137</v>
      </c>
      <c r="K2979" t="s">
        <v>138</v>
      </c>
      <c r="L2979" t="s">
        <v>8774</v>
      </c>
      <c r="M2979" t="s">
        <v>8775</v>
      </c>
      <c r="N2979">
        <v>2.1088888880000001</v>
      </c>
      <c r="O2979">
        <v>0</v>
      </c>
      <c r="P2979">
        <v>1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5.2715741753535781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5.2715741753535781</v>
      </c>
    </row>
    <row r="2980" spans="1:31" x14ac:dyDescent="0.25">
      <c r="A2980">
        <v>2234139</v>
      </c>
      <c r="B2980">
        <v>1</v>
      </c>
      <c r="C2980" t="s">
        <v>80</v>
      </c>
      <c r="D2980" t="s">
        <v>85</v>
      </c>
      <c r="E2980" t="s">
        <v>132</v>
      </c>
      <c r="F2980" t="s">
        <v>8776</v>
      </c>
      <c r="G2980" t="s">
        <v>191</v>
      </c>
      <c r="H2980" t="s">
        <v>135</v>
      </c>
      <c r="I2980" t="s">
        <v>136</v>
      </c>
      <c r="J2980" t="s">
        <v>137</v>
      </c>
      <c r="K2980" t="s">
        <v>138</v>
      </c>
      <c r="L2980" t="s">
        <v>8777</v>
      </c>
      <c r="M2980" t="s">
        <v>8778</v>
      </c>
      <c r="N2980">
        <v>0.65944444400000002</v>
      </c>
      <c r="O2980">
        <v>0</v>
      </c>
      <c r="P2980">
        <v>11</v>
      </c>
      <c r="Q2980">
        <v>0</v>
      </c>
      <c r="R2980">
        <v>0</v>
      </c>
      <c r="S2980">
        <v>0</v>
      </c>
      <c r="T2980">
        <v>2</v>
      </c>
      <c r="U2980">
        <v>0</v>
      </c>
      <c r="V2980">
        <v>0</v>
      </c>
      <c r="W2980">
        <v>0</v>
      </c>
      <c r="X2980">
        <v>2.2396861803457866</v>
      </c>
      <c r="Y2980">
        <v>0</v>
      </c>
      <c r="Z2980">
        <v>0</v>
      </c>
      <c r="AA2980">
        <v>0</v>
      </c>
      <c r="AB2980">
        <v>2.4285971905433779</v>
      </c>
      <c r="AC2980">
        <v>0</v>
      </c>
      <c r="AD2980">
        <v>0</v>
      </c>
      <c r="AE2980">
        <v>4.6682833708891645</v>
      </c>
    </row>
    <row r="2981" spans="1:31" x14ac:dyDescent="0.25">
      <c r="A2981">
        <v>2234140</v>
      </c>
      <c r="B2981">
        <v>1</v>
      </c>
      <c r="C2981" t="s">
        <v>81</v>
      </c>
      <c r="D2981" t="s">
        <v>120</v>
      </c>
      <c r="E2981" t="s">
        <v>161</v>
      </c>
      <c r="F2981" t="s">
        <v>8779</v>
      </c>
      <c r="G2981" t="s">
        <v>174</v>
      </c>
      <c r="H2981" t="s">
        <v>163</v>
      </c>
      <c r="I2981" t="s">
        <v>136</v>
      </c>
      <c r="J2981" t="s">
        <v>137</v>
      </c>
      <c r="K2981" t="s">
        <v>138</v>
      </c>
      <c r="L2981" t="s">
        <v>8780</v>
      </c>
      <c r="M2981" t="s">
        <v>8781</v>
      </c>
      <c r="N2981">
        <v>0.88055555500000005</v>
      </c>
      <c r="O2981">
        <v>0</v>
      </c>
      <c r="P2981">
        <v>0</v>
      </c>
      <c r="Q2981">
        <v>50</v>
      </c>
      <c r="R2981">
        <v>0</v>
      </c>
      <c r="S2981">
        <v>4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12.667088299037252</v>
      </c>
      <c r="Z2981">
        <v>0</v>
      </c>
      <c r="AA2981">
        <v>1.7499188158551668</v>
      </c>
      <c r="AB2981">
        <v>0</v>
      </c>
      <c r="AC2981">
        <v>0</v>
      </c>
      <c r="AD2981">
        <v>0</v>
      </c>
      <c r="AE2981">
        <v>14.417007114892419</v>
      </c>
    </row>
    <row r="2982" spans="1:31" x14ac:dyDescent="0.25">
      <c r="A2982">
        <v>2234141</v>
      </c>
      <c r="B2982">
        <v>1</v>
      </c>
      <c r="C2982" t="s">
        <v>80</v>
      </c>
      <c r="D2982" t="s">
        <v>88</v>
      </c>
      <c r="E2982" t="s">
        <v>177</v>
      </c>
      <c r="F2982" t="s">
        <v>8782</v>
      </c>
      <c r="G2982" t="s">
        <v>134</v>
      </c>
      <c r="H2982" t="s">
        <v>135</v>
      </c>
      <c r="I2982" t="s">
        <v>136</v>
      </c>
      <c r="J2982" t="s">
        <v>137</v>
      </c>
      <c r="K2982" t="s">
        <v>138</v>
      </c>
      <c r="L2982" t="s">
        <v>8783</v>
      </c>
      <c r="M2982" t="s">
        <v>8784</v>
      </c>
      <c r="N2982">
        <v>1.3733333329999999</v>
      </c>
      <c r="O2982">
        <v>0</v>
      </c>
      <c r="P2982">
        <v>64</v>
      </c>
      <c r="Q2982">
        <v>0</v>
      </c>
      <c r="R2982">
        <v>0</v>
      </c>
      <c r="S2982">
        <v>0</v>
      </c>
      <c r="T2982">
        <v>3</v>
      </c>
      <c r="U2982">
        <v>0</v>
      </c>
      <c r="V2982">
        <v>0</v>
      </c>
      <c r="W2982">
        <v>0</v>
      </c>
      <c r="X2982">
        <v>26.528652443791252</v>
      </c>
      <c r="Y2982">
        <v>0</v>
      </c>
      <c r="Z2982">
        <v>0</v>
      </c>
      <c r="AA2982">
        <v>0</v>
      </c>
      <c r="AB2982">
        <v>2.8144906747844445</v>
      </c>
      <c r="AC2982">
        <v>0</v>
      </c>
      <c r="AD2982">
        <v>0</v>
      </c>
      <c r="AE2982">
        <v>29.343143118575696</v>
      </c>
    </row>
    <row r="2983" spans="1:31" x14ac:dyDescent="0.25">
      <c r="A2983">
        <v>2234143</v>
      </c>
      <c r="B2983">
        <v>1</v>
      </c>
      <c r="C2983" t="s">
        <v>81</v>
      </c>
      <c r="D2983" t="s">
        <v>118</v>
      </c>
      <c r="E2983" t="s">
        <v>132</v>
      </c>
      <c r="F2983" t="s">
        <v>8785</v>
      </c>
      <c r="G2983" t="s">
        <v>148</v>
      </c>
      <c r="H2983" t="s">
        <v>135</v>
      </c>
      <c r="I2983" t="s">
        <v>136</v>
      </c>
      <c r="J2983" t="s">
        <v>137</v>
      </c>
      <c r="K2983" t="s">
        <v>138</v>
      </c>
      <c r="L2983" t="s">
        <v>8786</v>
      </c>
      <c r="M2983" t="s">
        <v>8787</v>
      </c>
      <c r="N2983">
        <v>1.142222222</v>
      </c>
      <c r="O2983">
        <v>0</v>
      </c>
      <c r="P2983">
        <v>1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1.6602427579111112E-3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1.6602427579111112E-3</v>
      </c>
    </row>
    <row r="2984" spans="1:31" x14ac:dyDescent="0.25">
      <c r="A2984">
        <v>2234144</v>
      </c>
      <c r="B2984">
        <v>1</v>
      </c>
      <c r="C2984" t="s">
        <v>80</v>
      </c>
      <c r="D2984" t="s">
        <v>83</v>
      </c>
      <c r="E2984" t="s">
        <v>194</v>
      </c>
      <c r="F2984" t="s">
        <v>8788</v>
      </c>
      <c r="G2984" t="s">
        <v>472</v>
      </c>
      <c r="H2984" t="s">
        <v>135</v>
      </c>
      <c r="I2984" t="s">
        <v>136</v>
      </c>
      <c r="J2984" t="s">
        <v>137</v>
      </c>
      <c r="K2984" t="s">
        <v>138</v>
      </c>
      <c r="L2984" t="s">
        <v>8789</v>
      </c>
      <c r="M2984" t="s">
        <v>8790</v>
      </c>
      <c r="N2984">
        <v>1.7311111109999999</v>
      </c>
      <c r="O2984">
        <v>0</v>
      </c>
      <c r="P2984">
        <v>0</v>
      </c>
      <c r="Q2984">
        <v>0</v>
      </c>
      <c r="R2984">
        <v>0</v>
      </c>
      <c r="S2984">
        <v>0</v>
      </c>
      <c r="T2984">
        <v>11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33.849045181403319</v>
      </c>
      <c r="AC2984">
        <v>0</v>
      </c>
      <c r="AD2984">
        <v>0</v>
      </c>
      <c r="AE2984">
        <v>33.849045181403319</v>
      </c>
    </row>
    <row r="2985" spans="1:31" x14ac:dyDescent="0.25">
      <c r="A2985">
        <v>2234145</v>
      </c>
      <c r="B2985">
        <v>1</v>
      </c>
      <c r="C2985" t="s">
        <v>80</v>
      </c>
      <c r="D2985" t="s">
        <v>95</v>
      </c>
      <c r="E2985" t="s">
        <v>273</v>
      </c>
      <c r="F2985" t="s">
        <v>1122</v>
      </c>
      <c r="G2985" t="s">
        <v>174</v>
      </c>
      <c r="H2985" t="s">
        <v>163</v>
      </c>
      <c r="I2985" t="s">
        <v>136</v>
      </c>
      <c r="J2985" t="s">
        <v>137</v>
      </c>
      <c r="K2985" t="s">
        <v>138</v>
      </c>
      <c r="L2985" t="s">
        <v>8791</v>
      </c>
      <c r="M2985" t="s">
        <v>8792</v>
      </c>
      <c r="N2985">
        <v>0.30805555499999998</v>
      </c>
      <c r="O2985">
        <v>0</v>
      </c>
      <c r="P2985">
        <v>0</v>
      </c>
      <c r="Q2985">
        <v>0</v>
      </c>
      <c r="R2985">
        <v>0</v>
      </c>
      <c r="S2985">
        <v>2</v>
      </c>
      <c r="T2985">
        <v>0</v>
      </c>
      <c r="U2985">
        <v>3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2.5650385213710201</v>
      </c>
      <c r="AB2985">
        <v>0</v>
      </c>
      <c r="AC2985">
        <v>79.572541450776427</v>
      </c>
      <c r="AD2985">
        <v>0</v>
      </c>
      <c r="AE2985">
        <v>82.137579972147449</v>
      </c>
    </row>
    <row r="2986" spans="1:31" x14ac:dyDescent="0.25">
      <c r="A2986">
        <v>2234147</v>
      </c>
      <c r="B2986">
        <v>1</v>
      </c>
      <c r="C2986" t="s">
        <v>81</v>
      </c>
      <c r="D2986" t="s">
        <v>123</v>
      </c>
      <c r="E2986" t="s">
        <v>132</v>
      </c>
      <c r="F2986" t="s">
        <v>8793</v>
      </c>
      <c r="G2986" t="s">
        <v>134</v>
      </c>
      <c r="H2986" t="s">
        <v>135</v>
      </c>
      <c r="I2986" t="s">
        <v>136</v>
      </c>
      <c r="J2986" t="s">
        <v>137</v>
      </c>
      <c r="K2986" t="s">
        <v>138</v>
      </c>
      <c r="L2986" t="s">
        <v>8794</v>
      </c>
      <c r="M2986" t="s">
        <v>8795</v>
      </c>
      <c r="N2986">
        <v>6.2202777769999997</v>
      </c>
      <c r="O2986">
        <v>0</v>
      </c>
      <c r="P2986">
        <v>1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2.0061742026619309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2.0061742026619309</v>
      </c>
    </row>
    <row r="2987" spans="1:31" x14ac:dyDescent="0.25">
      <c r="A2987">
        <v>2234150</v>
      </c>
      <c r="B2987">
        <v>1</v>
      </c>
      <c r="C2987" t="s">
        <v>80</v>
      </c>
      <c r="D2987" t="s">
        <v>88</v>
      </c>
      <c r="E2987" t="s">
        <v>132</v>
      </c>
      <c r="F2987" t="s">
        <v>8796</v>
      </c>
      <c r="G2987" t="s">
        <v>148</v>
      </c>
      <c r="H2987" t="s">
        <v>135</v>
      </c>
      <c r="I2987" t="s">
        <v>136</v>
      </c>
      <c r="J2987" t="s">
        <v>137</v>
      </c>
      <c r="K2987" t="s">
        <v>138</v>
      </c>
      <c r="L2987" t="s">
        <v>8797</v>
      </c>
      <c r="M2987" t="s">
        <v>8798</v>
      </c>
      <c r="N2987">
        <v>1.0247222220000001</v>
      </c>
      <c r="O2987">
        <v>0</v>
      </c>
      <c r="P2987">
        <v>11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4.1790484203656231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4.1790484203656231</v>
      </c>
    </row>
    <row r="2988" spans="1:31" x14ac:dyDescent="0.25">
      <c r="A2988">
        <v>2234152</v>
      </c>
      <c r="B2988">
        <v>1</v>
      </c>
      <c r="C2988" t="s">
        <v>80</v>
      </c>
      <c r="D2988" t="s">
        <v>84</v>
      </c>
      <c r="E2988" t="s">
        <v>194</v>
      </c>
      <c r="F2988" t="s">
        <v>8799</v>
      </c>
      <c r="G2988" t="s">
        <v>134</v>
      </c>
      <c r="H2988" t="s">
        <v>135</v>
      </c>
      <c r="I2988" t="s">
        <v>136</v>
      </c>
      <c r="J2988" t="s">
        <v>137</v>
      </c>
      <c r="K2988" t="s">
        <v>138</v>
      </c>
      <c r="L2988" t="s">
        <v>8800</v>
      </c>
      <c r="M2988" t="s">
        <v>8801</v>
      </c>
      <c r="N2988">
        <v>1.5491666660000001</v>
      </c>
      <c r="O2988">
        <v>0</v>
      </c>
      <c r="P2988">
        <v>117</v>
      </c>
      <c r="Q2988">
        <v>0</v>
      </c>
      <c r="R2988">
        <v>1</v>
      </c>
      <c r="S2988">
        <v>0</v>
      </c>
      <c r="T2988">
        <v>15</v>
      </c>
      <c r="U2988">
        <v>0</v>
      </c>
      <c r="V2988">
        <v>0</v>
      </c>
      <c r="W2988">
        <v>0</v>
      </c>
      <c r="X2988">
        <v>45.935674189039283</v>
      </c>
      <c r="Y2988">
        <v>0</v>
      </c>
      <c r="Z2988">
        <v>2.4784532322676003</v>
      </c>
      <c r="AA2988">
        <v>0</v>
      </c>
      <c r="AB2988">
        <v>6.4953195773035652</v>
      </c>
      <c r="AC2988">
        <v>0</v>
      </c>
      <c r="AD2988">
        <v>0</v>
      </c>
      <c r="AE2988">
        <v>54.909446998610449</v>
      </c>
    </row>
    <row r="2989" spans="1:31" x14ac:dyDescent="0.25">
      <c r="A2989">
        <v>2234155</v>
      </c>
      <c r="B2989">
        <v>1</v>
      </c>
      <c r="C2989" t="s">
        <v>80</v>
      </c>
      <c r="D2989" t="s">
        <v>83</v>
      </c>
      <c r="E2989" t="s">
        <v>132</v>
      </c>
      <c r="F2989" t="s">
        <v>8802</v>
      </c>
      <c r="G2989" t="s">
        <v>148</v>
      </c>
      <c r="H2989" t="s">
        <v>135</v>
      </c>
      <c r="I2989" t="s">
        <v>136</v>
      </c>
      <c r="J2989" t="s">
        <v>137</v>
      </c>
      <c r="K2989" t="s">
        <v>138</v>
      </c>
      <c r="L2989" t="s">
        <v>8803</v>
      </c>
      <c r="M2989" t="s">
        <v>8804</v>
      </c>
      <c r="N2989">
        <v>3.511666666</v>
      </c>
      <c r="O2989">
        <v>0</v>
      </c>
      <c r="P2989">
        <v>1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1.0526508532207732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1.0526508532207732</v>
      </c>
    </row>
    <row r="2990" spans="1:31" x14ac:dyDescent="0.25">
      <c r="A2990">
        <v>2234156</v>
      </c>
      <c r="B2990">
        <v>1</v>
      </c>
      <c r="C2990" t="s">
        <v>80</v>
      </c>
      <c r="D2990" t="s">
        <v>92</v>
      </c>
      <c r="E2990" t="s">
        <v>182</v>
      </c>
      <c r="F2990" t="s">
        <v>8805</v>
      </c>
      <c r="G2990" t="s">
        <v>319</v>
      </c>
      <c r="H2990" t="s">
        <v>163</v>
      </c>
      <c r="I2990" t="s">
        <v>136</v>
      </c>
      <c r="J2990" t="s">
        <v>137</v>
      </c>
      <c r="K2990" t="s">
        <v>138</v>
      </c>
      <c r="L2990" t="s">
        <v>8806</v>
      </c>
      <c r="M2990" t="s">
        <v>8807</v>
      </c>
      <c r="N2990">
        <v>0.95138888799999999</v>
      </c>
      <c r="O2990">
        <v>0</v>
      </c>
      <c r="P2990">
        <v>471</v>
      </c>
      <c r="Q2990">
        <v>0</v>
      </c>
      <c r="R2990">
        <v>16</v>
      </c>
      <c r="S2990">
        <v>0</v>
      </c>
      <c r="T2990">
        <v>66</v>
      </c>
      <c r="U2990">
        <v>0</v>
      </c>
      <c r="V2990">
        <v>0</v>
      </c>
      <c r="W2990">
        <v>0</v>
      </c>
      <c r="X2990">
        <v>175.68379067057833</v>
      </c>
      <c r="Y2990">
        <v>0</v>
      </c>
      <c r="Z2990">
        <v>7.6074074270088685</v>
      </c>
      <c r="AA2990">
        <v>0</v>
      </c>
      <c r="AB2990">
        <v>43.408518512599358</v>
      </c>
      <c r="AC2990">
        <v>0</v>
      </c>
      <c r="AD2990">
        <v>0</v>
      </c>
      <c r="AE2990">
        <v>226.69971661018656</v>
      </c>
    </row>
    <row r="2991" spans="1:31" x14ac:dyDescent="0.25">
      <c r="A2991">
        <v>2234157</v>
      </c>
      <c r="B2991">
        <v>1</v>
      </c>
      <c r="C2991" t="s">
        <v>80</v>
      </c>
      <c r="D2991" t="s">
        <v>109</v>
      </c>
      <c r="E2991" t="s">
        <v>194</v>
      </c>
      <c r="F2991" t="s">
        <v>8808</v>
      </c>
      <c r="G2991" t="s">
        <v>179</v>
      </c>
      <c r="H2991" t="s">
        <v>135</v>
      </c>
      <c r="I2991" t="s">
        <v>136</v>
      </c>
      <c r="J2991" t="s">
        <v>137</v>
      </c>
      <c r="K2991" t="s">
        <v>138</v>
      </c>
      <c r="L2991" t="s">
        <v>8809</v>
      </c>
      <c r="M2991" t="s">
        <v>8810</v>
      </c>
      <c r="N2991">
        <v>0.42333333299999998</v>
      </c>
      <c r="O2991">
        <v>0</v>
      </c>
      <c r="P2991">
        <v>7</v>
      </c>
      <c r="Q2991">
        <v>0</v>
      </c>
      <c r="R2991">
        <v>2</v>
      </c>
      <c r="S2991">
        <v>0</v>
      </c>
      <c r="T2991">
        <v>1</v>
      </c>
      <c r="U2991">
        <v>0</v>
      </c>
      <c r="V2991">
        <v>0</v>
      </c>
      <c r="W2991">
        <v>0</v>
      </c>
      <c r="X2991">
        <v>0.82122174592677344</v>
      </c>
      <c r="Y2991">
        <v>0</v>
      </c>
      <c r="Z2991">
        <v>4.6422466000026669E-2</v>
      </c>
      <c r="AA2991">
        <v>0</v>
      </c>
      <c r="AB2991">
        <v>0.11608944151466667</v>
      </c>
      <c r="AC2991">
        <v>0</v>
      </c>
      <c r="AD2991">
        <v>0</v>
      </c>
      <c r="AE2991">
        <v>0.98373365344146679</v>
      </c>
    </row>
    <row r="2992" spans="1:31" x14ac:dyDescent="0.25">
      <c r="A2992">
        <v>2234162</v>
      </c>
      <c r="B2992">
        <v>1</v>
      </c>
      <c r="C2992" t="s">
        <v>80</v>
      </c>
      <c r="D2992" t="s">
        <v>108</v>
      </c>
      <c r="E2992" t="s">
        <v>141</v>
      </c>
      <c r="F2992" t="s">
        <v>8811</v>
      </c>
      <c r="G2992" t="s">
        <v>390</v>
      </c>
      <c r="H2992" t="s">
        <v>135</v>
      </c>
      <c r="I2992" t="s">
        <v>136</v>
      </c>
      <c r="J2992" t="s">
        <v>137</v>
      </c>
      <c r="K2992" t="s">
        <v>138</v>
      </c>
      <c r="L2992" t="s">
        <v>8812</v>
      </c>
      <c r="M2992" t="s">
        <v>8813</v>
      </c>
      <c r="N2992">
        <v>1.7619444440000001</v>
      </c>
      <c r="O2992">
        <v>0</v>
      </c>
      <c r="P2992">
        <v>43</v>
      </c>
      <c r="Q2992">
        <v>0</v>
      </c>
      <c r="R2992">
        <v>16</v>
      </c>
      <c r="S2992">
        <v>0</v>
      </c>
      <c r="T2992">
        <v>5</v>
      </c>
      <c r="U2992">
        <v>0</v>
      </c>
      <c r="V2992">
        <v>0</v>
      </c>
      <c r="W2992">
        <v>0</v>
      </c>
      <c r="X2992">
        <v>12.9835921542362</v>
      </c>
      <c r="Y2992">
        <v>0</v>
      </c>
      <c r="Z2992">
        <v>9.1835582382929299</v>
      </c>
      <c r="AA2992">
        <v>0</v>
      </c>
      <c r="AB2992">
        <v>0.93183065963522871</v>
      </c>
      <c r="AC2992">
        <v>0</v>
      </c>
      <c r="AD2992">
        <v>0</v>
      </c>
      <c r="AE2992">
        <v>23.098981052164358</v>
      </c>
    </row>
    <row r="2993" spans="1:31" x14ac:dyDescent="0.25">
      <c r="A2993">
        <v>2234163</v>
      </c>
      <c r="B2993">
        <v>1</v>
      </c>
      <c r="C2993" t="s">
        <v>80</v>
      </c>
      <c r="D2993" t="s">
        <v>83</v>
      </c>
      <c r="E2993" t="s">
        <v>132</v>
      </c>
      <c r="F2993" t="s">
        <v>8814</v>
      </c>
      <c r="G2993" t="s">
        <v>191</v>
      </c>
      <c r="H2993" t="s">
        <v>135</v>
      </c>
      <c r="I2993" t="s">
        <v>136</v>
      </c>
      <c r="J2993" t="s">
        <v>137</v>
      </c>
      <c r="K2993" t="s">
        <v>138</v>
      </c>
      <c r="L2993" t="s">
        <v>8815</v>
      </c>
      <c r="M2993" t="s">
        <v>8816</v>
      </c>
      <c r="N2993">
        <v>2.1866666659999998</v>
      </c>
      <c r="O2993">
        <v>0</v>
      </c>
      <c r="P2993">
        <v>0</v>
      </c>
      <c r="Q2993">
        <v>0</v>
      </c>
      <c r="R2993">
        <v>0</v>
      </c>
      <c r="S2993">
        <v>0</v>
      </c>
      <c r="T2993">
        <v>6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8.6378073271434079</v>
      </c>
      <c r="AC2993">
        <v>0</v>
      </c>
      <c r="AD2993">
        <v>0</v>
      </c>
      <c r="AE2993">
        <v>8.6378073271434079</v>
      </c>
    </row>
    <row r="2994" spans="1:31" x14ac:dyDescent="0.25">
      <c r="A2994">
        <v>2234165</v>
      </c>
      <c r="B2994">
        <v>1</v>
      </c>
      <c r="C2994" t="s">
        <v>80</v>
      </c>
      <c r="D2994" t="s">
        <v>88</v>
      </c>
      <c r="E2994" t="s">
        <v>132</v>
      </c>
      <c r="F2994" t="s">
        <v>8817</v>
      </c>
      <c r="G2994" t="s">
        <v>170</v>
      </c>
      <c r="H2994" t="s">
        <v>135</v>
      </c>
      <c r="I2994" t="s">
        <v>136</v>
      </c>
      <c r="J2994" t="s">
        <v>137</v>
      </c>
      <c r="K2994" t="s">
        <v>138</v>
      </c>
      <c r="L2994" t="s">
        <v>8818</v>
      </c>
      <c r="M2994" t="s">
        <v>8819</v>
      </c>
      <c r="N2994">
        <v>1.6686111109999999</v>
      </c>
      <c r="O2994">
        <v>0</v>
      </c>
      <c r="P2994">
        <v>12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5.074999689673759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5.074999689673759</v>
      </c>
    </row>
    <row r="2995" spans="1:31" x14ac:dyDescent="0.25">
      <c r="A2995">
        <v>2234167</v>
      </c>
      <c r="B2995">
        <v>1</v>
      </c>
      <c r="C2995" t="s">
        <v>81</v>
      </c>
      <c r="D2995" t="s">
        <v>122</v>
      </c>
      <c r="E2995" t="s">
        <v>182</v>
      </c>
      <c r="F2995" t="s">
        <v>8820</v>
      </c>
      <c r="G2995" t="s">
        <v>174</v>
      </c>
      <c r="H2995" t="s">
        <v>163</v>
      </c>
      <c r="I2995" t="s">
        <v>136</v>
      </c>
      <c r="J2995" t="s">
        <v>137</v>
      </c>
      <c r="K2995" t="s">
        <v>138</v>
      </c>
      <c r="L2995" t="s">
        <v>8821</v>
      </c>
      <c r="M2995" t="s">
        <v>8822</v>
      </c>
      <c r="N2995">
        <v>0.45527777699999999</v>
      </c>
      <c r="O2995">
        <v>0</v>
      </c>
      <c r="P2995">
        <v>3369</v>
      </c>
      <c r="Q2995">
        <v>0</v>
      </c>
      <c r="R2995">
        <v>11</v>
      </c>
      <c r="S2995">
        <v>5</v>
      </c>
      <c r="T2995">
        <v>205</v>
      </c>
      <c r="U2995">
        <v>0</v>
      </c>
      <c r="V2995">
        <v>1</v>
      </c>
      <c r="W2995">
        <v>0</v>
      </c>
      <c r="X2995">
        <v>433.009326602736</v>
      </c>
      <c r="Y2995">
        <v>0</v>
      </c>
      <c r="Z2995">
        <v>1.4650680477664002</v>
      </c>
      <c r="AA2995">
        <v>18.171946205730396</v>
      </c>
      <c r="AB2995">
        <v>77.797909449755863</v>
      </c>
      <c r="AC2995">
        <v>0</v>
      </c>
      <c r="AD2995">
        <v>1.5785918478659469</v>
      </c>
      <c r="AE2995">
        <v>532.02284215385464</v>
      </c>
    </row>
    <row r="2996" spans="1:31" x14ac:dyDescent="0.25">
      <c r="A2996">
        <v>2234168</v>
      </c>
      <c r="B2996">
        <v>1</v>
      </c>
      <c r="C2996" t="s">
        <v>80</v>
      </c>
      <c r="D2996" t="s">
        <v>106</v>
      </c>
      <c r="E2996" t="s">
        <v>194</v>
      </c>
      <c r="F2996" t="s">
        <v>8823</v>
      </c>
      <c r="G2996" t="s">
        <v>179</v>
      </c>
      <c r="H2996" t="s">
        <v>135</v>
      </c>
      <c r="I2996" t="s">
        <v>136</v>
      </c>
      <c r="J2996" t="s">
        <v>137</v>
      </c>
      <c r="K2996" t="s">
        <v>138</v>
      </c>
      <c r="L2996" t="s">
        <v>8824</v>
      </c>
      <c r="M2996" t="s">
        <v>8825</v>
      </c>
      <c r="N2996">
        <v>0.67722222200000004</v>
      </c>
      <c r="O2996">
        <v>0</v>
      </c>
      <c r="P2996">
        <v>8</v>
      </c>
      <c r="Q2996">
        <v>0</v>
      </c>
      <c r="R2996">
        <v>0</v>
      </c>
      <c r="S2996">
        <v>0</v>
      </c>
      <c r="T2996">
        <v>1</v>
      </c>
      <c r="U2996">
        <v>0</v>
      </c>
      <c r="V2996">
        <v>0</v>
      </c>
      <c r="W2996">
        <v>0</v>
      </c>
      <c r="X2996">
        <v>1.0358456668086657</v>
      </c>
      <c r="Y2996">
        <v>0</v>
      </c>
      <c r="Z2996">
        <v>0</v>
      </c>
      <c r="AA2996">
        <v>0</v>
      </c>
      <c r="AB2996">
        <v>0.99360842952686101</v>
      </c>
      <c r="AC2996">
        <v>0</v>
      </c>
      <c r="AD2996">
        <v>0</v>
      </c>
      <c r="AE2996">
        <v>2.0294540963355265</v>
      </c>
    </row>
    <row r="2997" spans="1:31" x14ac:dyDescent="0.25">
      <c r="A2997">
        <v>2234170</v>
      </c>
      <c r="B2997">
        <v>1</v>
      </c>
      <c r="C2997" t="s">
        <v>81</v>
      </c>
      <c r="D2997" t="s">
        <v>117</v>
      </c>
      <c r="E2997" t="s">
        <v>132</v>
      </c>
      <c r="F2997" t="s">
        <v>8826</v>
      </c>
      <c r="G2997" t="s">
        <v>148</v>
      </c>
      <c r="H2997" t="s">
        <v>135</v>
      </c>
      <c r="I2997" t="s">
        <v>136</v>
      </c>
      <c r="J2997" t="s">
        <v>137</v>
      </c>
      <c r="K2997" t="s">
        <v>138</v>
      </c>
      <c r="L2997" t="s">
        <v>8827</v>
      </c>
      <c r="M2997" t="s">
        <v>8828</v>
      </c>
      <c r="N2997">
        <v>1.2513888879999999</v>
      </c>
      <c r="O2997">
        <v>0</v>
      </c>
      <c r="P2997">
        <v>1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0.22488269424628005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0.22488269424628005</v>
      </c>
    </row>
    <row r="2998" spans="1:31" x14ac:dyDescent="0.25">
      <c r="A2998">
        <v>2234175</v>
      </c>
      <c r="B2998">
        <v>1</v>
      </c>
      <c r="C2998" t="s">
        <v>81</v>
      </c>
      <c r="D2998" t="s">
        <v>128</v>
      </c>
      <c r="E2998" t="s">
        <v>132</v>
      </c>
      <c r="F2998" t="s">
        <v>8829</v>
      </c>
      <c r="G2998" t="s">
        <v>152</v>
      </c>
      <c r="H2998" t="s">
        <v>135</v>
      </c>
      <c r="I2998" t="s">
        <v>136</v>
      </c>
      <c r="J2998" t="s">
        <v>3</v>
      </c>
      <c r="K2998" t="s">
        <v>138</v>
      </c>
      <c r="L2998" t="s">
        <v>8830</v>
      </c>
      <c r="M2998" t="s">
        <v>8831</v>
      </c>
      <c r="N2998">
        <v>1.76</v>
      </c>
      <c r="O2998">
        <v>0</v>
      </c>
      <c r="P2998">
        <v>11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2.8646988912400135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2.8646988912400135</v>
      </c>
    </row>
    <row r="2999" spans="1:31" x14ac:dyDescent="0.25">
      <c r="A2999">
        <v>2234177</v>
      </c>
      <c r="B2999">
        <v>1</v>
      </c>
      <c r="C2999" t="s">
        <v>80</v>
      </c>
      <c r="D2999" t="s">
        <v>104</v>
      </c>
      <c r="E2999" t="s">
        <v>161</v>
      </c>
      <c r="F2999" t="s">
        <v>8832</v>
      </c>
      <c r="G2999" t="s">
        <v>303</v>
      </c>
      <c r="H2999" t="s">
        <v>163</v>
      </c>
      <c r="I2999" t="s">
        <v>136</v>
      </c>
      <c r="J2999" t="s">
        <v>137</v>
      </c>
      <c r="K2999" t="s">
        <v>138</v>
      </c>
      <c r="L2999" t="s">
        <v>8833</v>
      </c>
      <c r="M2999" t="s">
        <v>8834</v>
      </c>
      <c r="N2999">
        <v>0.233333333</v>
      </c>
      <c r="O2999">
        <v>0</v>
      </c>
      <c r="P2999">
        <v>349</v>
      </c>
      <c r="Q2999">
        <v>7</v>
      </c>
      <c r="R2999">
        <v>1</v>
      </c>
      <c r="S2999">
        <v>18</v>
      </c>
      <c r="T2999">
        <v>32</v>
      </c>
      <c r="U2999">
        <v>5</v>
      </c>
      <c r="V2999">
        <v>0</v>
      </c>
      <c r="W2999">
        <v>0</v>
      </c>
      <c r="X2999">
        <v>21.86218201676062</v>
      </c>
      <c r="Y2999">
        <v>18.711071634065998</v>
      </c>
      <c r="Z2999">
        <v>2.0494165066666669E-5</v>
      </c>
      <c r="AA2999">
        <v>104.78404987300802</v>
      </c>
      <c r="AB2999">
        <v>2.2578702211936004</v>
      </c>
      <c r="AC2999">
        <v>63.624318151106543</v>
      </c>
      <c r="AD2999">
        <v>0</v>
      </c>
      <c r="AE2999">
        <v>211.23951239029984</v>
      </c>
    </row>
    <row r="3000" spans="1:31" x14ac:dyDescent="0.25">
      <c r="A3000">
        <v>2234179</v>
      </c>
      <c r="B3000">
        <v>1</v>
      </c>
      <c r="C3000" t="s">
        <v>81</v>
      </c>
      <c r="D3000" t="s">
        <v>116</v>
      </c>
      <c r="E3000" t="s">
        <v>161</v>
      </c>
      <c r="F3000" t="s">
        <v>8835</v>
      </c>
      <c r="G3000" t="s">
        <v>174</v>
      </c>
      <c r="H3000" t="s">
        <v>163</v>
      </c>
      <c r="I3000" t="s">
        <v>136</v>
      </c>
      <c r="J3000" t="s">
        <v>137</v>
      </c>
      <c r="K3000" t="s">
        <v>138</v>
      </c>
      <c r="L3000" t="s">
        <v>8836</v>
      </c>
      <c r="M3000" t="s">
        <v>8837</v>
      </c>
      <c r="N3000">
        <v>0.49055555499999998</v>
      </c>
      <c r="O3000">
        <v>1</v>
      </c>
      <c r="P3000">
        <v>2982</v>
      </c>
      <c r="Q3000">
        <v>139</v>
      </c>
      <c r="R3000">
        <v>231</v>
      </c>
      <c r="S3000">
        <v>8</v>
      </c>
      <c r="T3000">
        <v>424</v>
      </c>
      <c r="U3000">
        <v>2</v>
      </c>
      <c r="V3000">
        <v>0</v>
      </c>
      <c r="W3000">
        <v>1.07807666904E-2</v>
      </c>
      <c r="X3000">
        <v>256.92583070437706</v>
      </c>
      <c r="Y3000">
        <v>15.290231560796949</v>
      </c>
      <c r="Z3000">
        <v>11.977964715400887</v>
      </c>
      <c r="AA3000">
        <v>25.578533589769098</v>
      </c>
      <c r="AB3000">
        <v>75.397783873770649</v>
      </c>
      <c r="AC3000">
        <v>27.349217480138329</v>
      </c>
      <c r="AD3000">
        <v>0</v>
      </c>
      <c r="AE3000">
        <v>412.53034269094343</v>
      </c>
    </row>
    <row r="3001" spans="1:31" x14ac:dyDescent="0.25">
      <c r="A3001">
        <v>2234181</v>
      </c>
      <c r="B3001">
        <v>1</v>
      </c>
      <c r="C3001" t="s">
        <v>80</v>
      </c>
      <c r="D3001" t="s">
        <v>90</v>
      </c>
      <c r="E3001" t="s">
        <v>132</v>
      </c>
      <c r="F3001" t="s">
        <v>8838</v>
      </c>
      <c r="G3001" t="s">
        <v>191</v>
      </c>
      <c r="H3001" t="s">
        <v>135</v>
      </c>
      <c r="I3001" t="s">
        <v>136</v>
      </c>
      <c r="J3001" t="s">
        <v>137</v>
      </c>
      <c r="K3001" t="s">
        <v>138</v>
      </c>
      <c r="L3001" t="s">
        <v>8839</v>
      </c>
      <c r="M3001" t="s">
        <v>8840</v>
      </c>
      <c r="N3001">
        <v>0.72416666600000001</v>
      </c>
      <c r="O3001">
        <v>0</v>
      </c>
      <c r="P3001">
        <v>0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1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24.347976282517063</v>
      </c>
      <c r="AE3001">
        <v>24.347976282517063</v>
      </c>
    </row>
    <row r="3002" spans="1:31" x14ac:dyDescent="0.25">
      <c r="A3002">
        <v>2234182</v>
      </c>
      <c r="B3002">
        <v>1</v>
      </c>
      <c r="C3002" t="s">
        <v>81</v>
      </c>
      <c r="D3002" t="s">
        <v>123</v>
      </c>
      <c r="E3002" t="s">
        <v>141</v>
      </c>
      <c r="F3002" t="s">
        <v>8841</v>
      </c>
      <c r="G3002" t="s">
        <v>187</v>
      </c>
      <c r="H3002" t="s">
        <v>135</v>
      </c>
      <c r="I3002" t="s">
        <v>136</v>
      </c>
      <c r="J3002" t="s">
        <v>137</v>
      </c>
      <c r="K3002" t="s">
        <v>138</v>
      </c>
      <c r="L3002" t="s">
        <v>8842</v>
      </c>
      <c r="M3002" t="s">
        <v>8843</v>
      </c>
      <c r="N3002">
        <v>1.8277777770000001</v>
      </c>
      <c r="O3002">
        <v>0</v>
      </c>
      <c r="P3002">
        <v>140</v>
      </c>
      <c r="Q3002">
        <v>0</v>
      </c>
      <c r="R3002">
        <v>10</v>
      </c>
      <c r="S3002">
        <v>0</v>
      </c>
      <c r="T3002">
        <v>9</v>
      </c>
      <c r="U3002">
        <v>0</v>
      </c>
      <c r="V3002">
        <v>0</v>
      </c>
      <c r="W3002">
        <v>0</v>
      </c>
      <c r="X3002">
        <v>57.325126277690913</v>
      </c>
      <c r="Y3002">
        <v>0</v>
      </c>
      <c r="Z3002">
        <v>8.912380023250666</v>
      </c>
      <c r="AA3002">
        <v>0</v>
      </c>
      <c r="AB3002">
        <v>7.5705760964515996</v>
      </c>
      <c r="AC3002">
        <v>0</v>
      </c>
      <c r="AD3002">
        <v>0</v>
      </c>
      <c r="AE3002">
        <v>73.808082397393179</v>
      </c>
    </row>
    <row r="3003" spans="1:31" x14ac:dyDescent="0.25">
      <c r="A3003">
        <v>2234183</v>
      </c>
      <c r="B3003">
        <v>1</v>
      </c>
      <c r="C3003" t="s">
        <v>80</v>
      </c>
      <c r="D3003" t="s">
        <v>92</v>
      </c>
      <c r="E3003" t="s">
        <v>273</v>
      </c>
      <c r="F3003" t="s">
        <v>6675</v>
      </c>
      <c r="G3003" t="s">
        <v>174</v>
      </c>
      <c r="H3003" t="s">
        <v>163</v>
      </c>
      <c r="I3003" t="s">
        <v>136</v>
      </c>
      <c r="J3003" t="s">
        <v>137</v>
      </c>
      <c r="K3003" t="s">
        <v>138</v>
      </c>
      <c r="L3003" t="s">
        <v>8844</v>
      </c>
      <c r="M3003" t="s">
        <v>8845</v>
      </c>
      <c r="N3003">
        <v>0.152777777</v>
      </c>
      <c r="O3003">
        <v>9</v>
      </c>
      <c r="P3003">
        <v>3096</v>
      </c>
      <c r="Q3003">
        <v>15</v>
      </c>
      <c r="R3003">
        <v>452</v>
      </c>
      <c r="S3003">
        <v>31</v>
      </c>
      <c r="T3003">
        <v>402</v>
      </c>
      <c r="U3003">
        <v>1</v>
      </c>
      <c r="V3003">
        <v>4</v>
      </c>
      <c r="W3003">
        <v>48.276921207961728</v>
      </c>
      <c r="X3003">
        <v>273.03446126349172</v>
      </c>
      <c r="Y3003">
        <v>2.082354265657111</v>
      </c>
      <c r="Z3003">
        <v>35.27508471156267</v>
      </c>
      <c r="AA3003">
        <v>17.733922152656106</v>
      </c>
      <c r="AB3003">
        <v>58.881508467742002</v>
      </c>
      <c r="AC3003">
        <v>15.738092743604001</v>
      </c>
      <c r="AD3003">
        <v>1.2357057738666668</v>
      </c>
      <c r="AE3003">
        <v>452.25805058654197</v>
      </c>
    </row>
    <row r="3004" spans="1:31" x14ac:dyDescent="0.25">
      <c r="A3004">
        <v>2234184</v>
      </c>
      <c r="B3004">
        <v>1</v>
      </c>
      <c r="C3004" t="s">
        <v>81</v>
      </c>
      <c r="D3004" t="s">
        <v>128</v>
      </c>
      <c r="E3004" t="s">
        <v>194</v>
      </c>
      <c r="F3004" t="s">
        <v>8846</v>
      </c>
      <c r="G3004" t="s">
        <v>179</v>
      </c>
      <c r="H3004" t="s">
        <v>135</v>
      </c>
      <c r="I3004" t="s">
        <v>136</v>
      </c>
      <c r="J3004" t="s">
        <v>137</v>
      </c>
      <c r="K3004" t="s">
        <v>138</v>
      </c>
      <c r="L3004" t="s">
        <v>8847</v>
      </c>
      <c r="M3004" t="s">
        <v>8848</v>
      </c>
      <c r="N3004">
        <v>1.675</v>
      </c>
      <c r="O3004">
        <v>0</v>
      </c>
      <c r="P3004">
        <v>10</v>
      </c>
      <c r="Q3004">
        <v>0</v>
      </c>
      <c r="R3004">
        <v>3</v>
      </c>
      <c r="S3004">
        <v>0</v>
      </c>
      <c r="T3004">
        <v>2</v>
      </c>
      <c r="U3004">
        <v>0</v>
      </c>
      <c r="V3004">
        <v>0</v>
      </c>
      <c r="W3004">
        <v>0</v>
      </c>
      <c r="X3004">
        <v>2.9964330744912671</v>
      </c>
      <c r="Y3004">
        <v>0</v>
      </c>
      <c r="Z3004">
        <v>0.67636098885133333</v>
      </c>
      <c r="AA3004">
        <v>0</v>
      </c>
      <c r="AB3004">
        <v>0.37315725927480003</v>
      </c>
      <c r="AC3004">
        <v>0</v>
      </c>
      <c r="AD3004">
        <v>0</v>
      </c>
      <c r="AE3004">
        <v>4.0459513226174</v>
      </c>
    </row>
    <row r="3005" spans="1:31" x14ac:dyDescent="0.25">
      <c r="A3005">
        <v>2234188</v>
      </c>
      <c r="B3005">
        <v>1</v>
      </c>
      <c r="C3005" t="s">
        <v>80</v>
      </c>
      <c r="D3005" t="s">
        <v>86</v>
      </c>
      <c r="E3005" t="s">
        <v>132</v>
      </c>
      <c r="F3005" t="s">
        <v>8849</v>
      </c>
      <c r="G3005" t="s">
        <v>148</v>
      </c>
      <c r="H3005" t="s">
        <v>135</v>
      </c>
      <c r="I3005" t="s">
        <v>136</v>
      </c>
      <c r="J3005" t="s">
        <v>137</v>
      </c>
      <c r="K3005" t="s">
        <v>138</v>
      </c>
      <c r="L3005" t="s">
        <v>8850</v>
      </c>
      <c r="M3005" t="s">
        <v>8851</v>
      </c>
      <c r="N3005">
        <v>2.8030555549999998</v>
      </c>
      <c r="O3005">
        <v>0</v>
      </c>
      <c r="P3005">
        <v>1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2.034626075482E-2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2.034626075482E-2</v>
      </c>
    </row>
    <row r="3006" spans="1:31" x14ac:dyDescent="0.25">
      <c r="A3006">
        <v>2234663</v>
      </c>
      <c r="B3006">
        <v>1</v>
      </c>
      <c r="C3006" t="s">
        <v>81</v>
      </c>
      <c r="D3006" t="s">
        <v>122</v>
      </c>
      <c r="E3006" t="s">
        <v>182</v>
      </c>
      <c r="F3006" t="s">
        <v>8852</v>
      </c>
      <c r="G3006" t="s">
        <v>319</v>
      </c>
      <c r="H3006" t="s">
        <v>163</v>
      </c>
      <c r="I3006" t="s">
        <v>136</v>
      </c>
      <c r="J3006" t="s">
        <v>137</v>
      </c>
      <c r="K3006" t="s">
        <v>138</v>
      </c>
      <c r="L3006" t="s">
        <v>8853</v>
      </c>
      <c r="M3006" t="s">
        <v>8854</v>
      </c>
      <c r="N3006">
        <v>1.8344444440000001</v>
      </c>
      <c r="O3006">
        <v>0</v>
      </c>
      <c r="P3006">
        <v>37</v>
      </c>
      <c r="Q3006">
        <v>1</v>
      </c>
      <c r="R3006">
        <v>0</v>
      </c>
      <c r="S3006">
        <v>1</v>
      </c>
      <c r="T3006">
        <v>0</v>
      </c>
      <c r="U3006">
        <v>0</v>
      </c>
      <c r="V3006">
        <v>0</v>
      </c>
      <c r="W3006">
        <v>0</v>
      </c>
      <c r="X3006">
        <v>3.4029807987041694</v>
      </c>
      <c r="Y3006">
        <v>3.3146273939835935</v>
      </c>
      <c r="Z3006">
        <v>0</v>
      </c>
      <c r="AA3006">
        <v>1.7578956349866179</v>
      </c>
      <c r="AB3006">
        <v>0</v>
      </c>
      <c r="AC3006">
        <v>0</v>
      </c>
      <c r="AD3006">
        <v>0</v>
      </c>
      <c r="AE3006">
        <v>8.4755038276743804</v>
      </c>
    </row>
    <row r="3007" spans="1:31" x14ac:dyDescent="0.25">
      <c r="A3007">
        <v>2234640</v>
      </c>
      <c r="B3007">
        <v>1</v>
      </c>
      <c r="C3007" t="s">
        <v>80</v>
      </c>
      <c r="D3007" t="s">
        <v>106</v>
      </c>
      <c r="E3007" t="s">
        <v>273</v>
      </c>
      <c r="F3007" t="s">
        <v>8855</v>
      </c>
      <c r="G3007" t="s">
        <v>174</v>
      </c>
      <c r="H3007" t="s">
        <v>163</v>
      </c>
      <c r="I3007" t="s">
        <v>136</v>
      </c>
      <c r="J3007" t="s">
        <v>137</v>
      </c>
      <c r="K3007" t="s">
        <v>138</v>
      </c>
      <c r="L3007" t="s">
        <v>8856</v>
      </c>
      <c r="M3007" t="s">
        <v>8857</v>
      </c>
      <c r="N3007">
        <v>0.373611111</v>
      </c>
      <c r="O3007">
        <v>2</v>
      </c>
      <c r="P3007">
        <v>45</v>
      </c>
      <c r="Q3007">
        <v>39</v>
      </c>
      <c r="R3007">
        <v>172</v>
      </c>
      <c r="S3007">
        <v>7</v>
      </c>
      <c r="T3007">
        <v>32</v>
      </c>
      <c r="U3007">
        <v>0</v>
      </c>
      <c r="V3007">
        <v>0</v>
      </c>
      <c r="W3007">
        <v>0.16951017097377502</v>
      </c>
      <c r="X3007">
        <v>6.0217756561192504</v>
      </c>
      <c r="Y3007">
        <v>88.767543959160349</v>
      </c>
      <c r="Z3007">
        <v>84.68554697166725</v>
      </c>
      <c r="AA3007">
        <v>31.409690661396638</v>
      </c>
      <c r="AB3007">
        <v>14.586358982103901</v>
      </c>
      <c r="AC3007">
        <v>0</v>
      </c>
      <c r="AD3007">
        <v>0</v>
      </c>
      <c r="AE3007">
        <v>225.64042640142114</v>
      </c>
    </row>
    <row r="3008" spans="1:31" x14ac:dyDescent="0.25">
      <c r="A3008">
        <v>2235018</v>
      </c>
      <c r="B3008">
        <v>1</v>
      </c>
      <c r="C3008" t="s">
        <v>80</v>
      </c>
      <c r="D3008" t="s">
        <v>105</v>
      </c>
      <c r="E3008" t="s">
        <v>132</v>
      </c>
      <c r="F3008" t="s">
        <v>8858</v>
      </c>
      <c r="G3008" t="s">
        <v>148</v>
      </c>
      <c r="H3008" t="s">
        <v>135</v>
      </c>
      <c r="I3008" t="s">
        <v>136</v>
      </c>
      <c r="J3008" t="s">
        <v>137</v>
      </c>
      <c r="K3008" t="s">
        <v>138</v>
      </c>
      <c r="L3008" t="s">
        <v>8859</v>
      </c>
      <c r="M3008" t="s">
        <v>8860</v>
      </c>
      <c r="N3008">
        <v>1.475833333</v>
      </c>
      <c r="O3008">
        <v>0</v>
      </c>
      <c r="P3008">
        <v>0</v>
      </c>
      <c r="Q3008">
        <v>0</v>
      </c>
      <c r="R3008">
        <v>2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0.6563324030234533</v>
      </c>
      <c r="AA3008">
        <v>0</v>
      </c>
      <c r="AB3008">
        <v>0</v>
      </c>
      <c r="AC3008">
        <v>0</v>
      </c>
      <c r="AD3008">
        <v>0</v>
      </c>
      <c r="AE3008">
        <v>0.6563324030234533</v>
      </c>
    </row>
    <row r="3009" spans="1:31" x14ac:dyDescent="0.25">
      <c r="A3009">
        <v>2234998</v>
      </c>
      <c r="B3009">
        <v>1</v>
      </c>
      <c r="C3009" t="s">
        <v>80</v>
      </c>
      <c r="D3009" t="s">
        <v>98</v>
      </c>
      <c r="E3009" t="s">
        <v>273</v>
      </c>
      <c r="F3009" t="s">
        <v>8861</v>
      </c>
      <c r="G3009" t="s">
        <v>219</v>
      </c>
      <c r="H3009" t="s">
        <v>163</v>
      </c>
      <c r="I3009" t="s">
        <v>136</v>
      </c>
      <c r="J3009" t="s">
        <v>137</v>
      </c>
      <c r="K3009" t="s">
        <v>138</v>
      </c>
      <c r="L3009" t="s">
        <v>8862</v>
      </c>
      <c r="M3009" t="s">
        <v>8863</v>
      </c>
      <c r="N3009">
        <v>0.93138888799999997</v>
      </c>
      <c r="O3009">
        <v>2</v>
      </c>
      <c r="P3009">
        <v>2473</v>
      </c>
      <c r="Q3009">
        <v>98</v>
      </c>
      <c r="R3009">
        <v>472</v>
      </c>
      <c r="S3009">
        <v>45</v>
      </c>
      <c r="T3009">
        <v>621</v>
      </c>
      <c r="U3009">
        <v>6</v>
      </c>
      <c r="V3009">
        <v>0</v>
      </c>
      <c r="W3009">
        <v>0.99587875923386671</v>
      </c>
      <c r="X3009">
        <v>1902.972430456912</v>
      </c>
      <c r="Y3009">
        <v>66.595312746342572</v>
      </c>
      <c r="Z3009">
        <v>174.59520239675706</v>
      </c>
      <c r="AA3009">
        <v>92.373280991881984</v>
      </c>
      <c r="AB3009">
        <v>277.93717575174037</v>
      </c>
      <c r="AC3009">
        <v>155.82454039701543</v>
      </c>
      <c r="AD3009">
        <v>0</v>
      </c>
      <c r="AE3009">
        <v>2671.2938214998835</v>
      </c>
    </row>
    <row r="3010" spans="1:31" x14ac:dyDescent="0.25">
      <c r="A3010">
        <v>2234826</v>
      </c>
      <c r="B3010">
        <v>1</v>
      </c>
      <c r="C3010" t="s">
        <v>80</v>
      </c>
      <c r="D3010" t="s">
        <v>97</v>
      </c>
      <c r="E3010" t="s">
        <v>194</v>
      </c>
      <c r="F3010" t="s">
        <v>8864</v>
      </c>
      <c r="G3010" t="s">
        <v>390</v>
      </c>
      <c r="H3010" t="s">
        <v>135</v>
      </c>
      <c r="I3010" t="s">
        <v>136</v>
      </c>
      <c r="J3010" t="s">
        <v>137</v>
      </c>
      <c r="K3010" t="s">
        <v>138</v>
      </c>
      <c r="L3010" t="s">
        <v>8865</v>
      </c>
      <c r="M3010" t="s">
        <v>8866</v>
      </c>
      <c r="N3010">
        <v>2.940833333</v>
      </c>
      <c r="O3010">
        <v>0</v>
      </c>
      <c r="P3010">
        <v>2</v>
      </c>
      <c r="Q3010">
        <v>0</v>
      </c>
      <c r="R3010">
        <v>20</v>
      </c>
      <c r="S3010">
        <v>0</v>
      </c>
      <c r="T3010">
        <v>4</v>
      </c>
      <c r="U3010">
        <v>0</v>
      </c>
      <c r="V3010">
        <v>0</v>
      </c>
      <c r="W3010">
        <v>0</v>
      </c>
      <c r="X3010">
        <v>5.6554398338856595</v>
      </c>
      <c r="Y3010">
        <v>0</v>
      </c>
      <c r="Z3010">
        <v>18.926314744165971</v>
      </c>
      <c r="AA3010">
        <v>0</v>
      </c>
      <c r="AB3010">
        <v>4.4007916594065604</v>
      </c>
      <c r="AC3010">
        <v>0</v>
      </c>
      <c r="AD3010">
        <v>0</v>
      </c>
      <c r="AE3010">
        <v>28.982546237458191</v>
      </c>
    </row>
    <row r="3011" spans="1:31" x14ac:dyDescent="0.25">
      <c r="A3011">
        <v>2234975</v>
      </c>
      <c r="B3011">
        <v>1</v>
      </c>
      <c r="C3011" t="s">
        <v>80</v>
      </c>
      <c r="D3011" t="s">
        <v>96</v>
      </c>
      <c r="E3011" t="s">
        <v>273</v>
      </c>
      <c r="F3011" t="s">
        <v>4587</v>
      </c>
      <c r="G3011" t="s">
        <v>174</v>
      </c>
      <c r="H3011" t="s">
        <v>163</v>
      </c>
      <c r="I3011" t="s">
        <v>136</v>
      </c>
      <c r="J3011" t="s">
        <v>137</v>
      </c>
      <c r="K3011" t="s">
        <v>138</v>
      </c>
      <c r="L3011" t="s">
        <v>8867</v>
      </c>
      <c r="M3011" t="s">
        <v>8868</v>
      </c>
      <c r="N3011">
        <v>0.34055555500000001</v>
      </c>
      <c r="O3011">
        <v>3</v>
      </c>
      <c r="P3011">
        <v>1610</v>
      </c>
      <c r="Q3011">
        <v>0</v>
      </c>
      <c r="R3011">
        <v>1</v>
      </c>
      <c r="S3011">
        <v>4</v>
      </c>
      <c r="T3011">
        <v>96</v>
      </c>
      <c r="U3011">
        <v>0</v>
      </c>
      <c r="V3011">
        <v>0</v>
      </c>
      <c r="W3011">
        <v>25.693129667560193</v>
      </c>
      <c r="X3011">
        <v>192.86093821539583</v>
      </c>
      <c r="Y3011">
        <v>0</v>
      </c>
      <c r="Z3011">
        <v>3.045631560458667E-2</v>
      </c>
      <c r="AA3011">
        <v>15.004678254293092</v>
      </c>
      <c r="AB3011">
        <v>17.197790246817981</v>
      </c>
      <c r="AC3011">
        <v>0</v>
      </c>
      <c r="AD3011">
        <v>0</v>
      </c>
      <c r="AE3011">
        <v>250.78699269967169</v>
      </c>
    </row>
    <row r="3012" spans="1:31" x14ac:dyDescent="0.25">
      <c r="A3012">
        <v>2234812</v>
      </c>
      <c r="B3012">
        <v>1</v>
      </c>
      <c r="C3012" t="s">
        <v>80</v>
      </c>
      <c r="D3012" t="s">
        <v>107</v>
      </c>
      <c r="E3012" t="s">
        <v>194</v>
      </c>
      <c r="F3012" t="s">
        <v>8869</v>
      </c>
      <c r="G3012" t="s">
        <v>179</v>
      </c>
      <c r="H3012" t="s">
        <v>135</v>
      </c>
      <c r="I3012" t="s">
        <v>136</v>
      </c>
      <c r="J3012" t="s">
        <v>137</v>
      </c>
      <c r="K3012" t="s">
        <v>138</v>
      </c>
      <c r="L3012" t="s">
        <v>8870</v>
      </c>
      <c r="M3012" t="s">
        <v>8871</v>
      </c>
      <c r="N3012">
        <v>4.5377777769999996</v>
      </c>
      <c r="O3012">
        <v>0</v>
      </c>
      <c r="P3012">
        <v>23</v>
      </c>
      <c r="Q3012">
        <v>0</v>
      </c>
      <c r="R3012">
        <v>0</v>
      </c>
      <c r="S3012">
        <v>0</v>
      </c>
      <c r="T3012">
        <v>9</v>
      </c>
      <c r="U3012">
        <v>0</v>
      </c>
      <c r="V3012">
        <v>0</v>
      </c>
      <c r="W3012">
        <v>0</v>
      </c>
      <c r="X3012">
        <v>33.053425249050683</v>
      </c>
      <c r="Y3012">
        <v>0</v>
      </c>
      <c r="Z3012">
        <v>0</v>
      </c>
      <c r="AA3012">
        <v>0</v>
      </c>
      <c r="AB3012">
        <v>30.855492745148744</v>
      </c>
      <c r="AC3012">
        <v>0</v>
      </c>
      <c r="AD3012">
        <v>0</v>
      </c>
      <c r="AE3012">
        <v>63.908917994199427</v>
      </c>
    </row>
    <row r="3013" spans="1:31" x14ac:dyDescent="0.25">
      <c r="A3013">
        <v>2234514</v>
      </c>
      <c r="B3013">
        <v>1</v>
      </c>
      <c r="C3013" t="s">
        <v>80</v>
      </c>
      <c r="D3013" t="s">
        <v>107</v>
      </c>
      <c r="E3013" t="s">
        <v>161</v>
      </c>
      <c r="F3013" t="s">
        <v>8872</v>
      </c>
      <c r="G3013" t="s">
        <v>174</v>
      </c>
      <c r="H3013" t="s">
        <v>163</v>
      </c>
      <c r="I3013" t="s">
        <v>136</v>
      </c>
      <c r="J3013" t="s">
        <v>137</v>
      </c>
      <c r="K3013" t="s">
        <v>138</v>
      </c>
      <c r="L3013" t="s">
        <v>8873</v>
      </c>
      <c r="M3013" t="s">
        <v>8874</v>
      </c>
      <c r="N3013">
        <v>3.0758333329999998</v>
      </c>
      <c r="O3013">
        <v>0</v>
      </c>
      <c r="P3013">
        <v>0</v>
      </c>
      <c r="Q3013">
        <v>1</v>
      </c>
      <c r="R3013">
        <v>9</v>
      </c>
      <c r="S3013">
        <v>1</v>
      </c>
      <c r="T3013">
        <v>3</v>
      </c>
      <c r="U3013">
        <v>0</v>
      </c>
      <c r="V3013">
        <v>0</v>
      </c>
      <c r="W3013">
        <v>0</v>
      </c>
      <c r="X3013">
        <v>0</v>
      </c>
      <c r="Y3013">
        <v>5.9615046396269467</v>
      </c>
      <c r="Z3013">
        <v>18.105628298403104</v>
      </c>
      <c r="AA3013">
        <v>4.9344585454461809</v>
      </c>
      <c r="AB3013">
        <v>6.944848873803771</v>
      </c>
      <c r="AC3013">
        <v>0</v>
      </c>
      <c r="AD3013">
        <v>0</v>
      </c>
      <c r="AE3013">
        <v>35.946440357279997</v>
      </c>
    </row>
    <row r="3014" spans="1:31" x14ac:dyDescent="0.25">
      <c r="A3014">
        <v>2234477</v>
      </c>
      <c r="B3014">
        <v>1</v>
      </c>
      <c r="C3014" t="s">
        <v>81</v>
      </c>
      <c r="D3014" t="s">
        <v>113</v>
      </c>
      <c r="E3014" t="s">
        <v>194</v>
      </c>
      <c r="F3014" t="s">
        <v>8875</v>
      </c>
      <c r="G3014" t="s">
        <v>390</v>
      </c>
      <c r="H3014" t="s">
        <v>135</v>
      </c>
      <c r="I3014" t="s">
        <v>136</v>
      </c>
      <c r="J3014" t="s">
        <v>137</v>
      </c>
      <c r="K3014" t="s">
        <v>138</v>
      </c>
      <c r="L3014" t="s">
        <v>8876</v>
      </c>
      <c r="M3014" t="s">
        <v>8877</v>
      </c>
      <c r="N3014">
        <v>6.5269444439999997</v>
      </c>
      <c r="O3014">
        <v>0</v>
      </c>
      <c r="P3014">
        <v>32</v>
      </c>
      <c r="Q3014">
        <v>0</v>
      </c>
      <c r="R3014">
        <v>0</v>
      </c>
      <c r="S3014">
        <v>0</v>
      </c>
      <c r="T3014">
        <v>1</v>
      </c>
      <c r="U3014">
        <v>0</v>
      </c>
      <c r="V3014">
        <v>0</v>
      </c>
      <c r="W3014">
        <v>0</v>
      </c>
      <c r="X3014">
        <v>18.42228888443449</v>
      </c>
      <c r="Y3014">
        <v>0</v>
      </c>
      <c r="Z3014">
        <v>0</v>
      </c>
      <c r="AA3014">
        <v>0</v>
      </c>
      <c r="AB3014">
        <v>1.7023560550406669</v>
      </c>
      <c r="AC3014">
        <v>0</v>
      </c>
      <c r="AD3014">
        <v>0</v>
      </c>
      <c r="AE3014">
        <v>20.124644939475157</v>
      </c>
    </row>
    <row r="3015" spans="1:31" x14ac:dyDescent="0.25">
      <c r="A3015">
        <v>2234371</v>
      </c>
      <c r="B3015">
        <v>1</v>
      </c>
      <c r="C3015" t="s">
        <v>81</v>
      </c>
      <c r="D3015" t="s">
        <v>116</v>
      </c>
      <c r="E3015" t="s">
        <v>273</v>
      </c>
      <c r="F3015" t="s">
        <v>8878</v>
      </c>
      <c r="G3015" t="s">
        <v>174</v>
      </c>
      <c r="H3015" t="s">
        <v>163</v>
      </c>
      <c r="I3015" t="s">
        <v>136</v>
      </c>
      <c r="J3015" t="s">
        <v>137</v>
      </c>
      <c r="K3015" t="s">
        <v>138</v>
      </c>
      <c r="L3015" t="s">
        <v>8879</v>
      </c>
      <c r="M3015" t="s">
        <v>8880</v>
      </c>
      <c r="N3015">
        <v>1.1025</v>
      </c>
      <c r="O3015">
        <v>0</v>
      </c>
      <c r="P3015">
        <v>678</v>
      </c>
      <c r="Q3015">
        <v>52</v>
      </c>
      <c r="R3015">
        <v>70</v>
      </c>
      <c r="S3015">
        <v>8</v>
      </c>
      <c r="T3015">
        <v>58</v>
      </c>
      <c r="U3015">
        <v>2</v>
      </c>
      <c r="V3015">
        <v>0</v>
      </c>
      <c r="W3015">
        <v>0</v>
      </c>
      <c r="X3015">
        <v>105.68735457835245</v>
      </c>
      <c r="Y3015">
        <v>61.105950443706142</v>
      </c>
      <c r="Z3015">
        <v>21.948543571800748</v>
      </c>
      <c r="AA3015">
        <v>25.171686908530294</v>
      </c>
      <c r="AB3015">
        <v>8.6225788290180994</v>
      </c>
      <c r="AC3015">
        <v>4.3837909914093398</v>
      </c>
      <c r="AD3015">
        <v>0</v>
      </c>
      <c r="AE3015">
        <v>226.91990532281707</v>
      </c>
    </row>
    <row r="3016" spans="1:31" x14ac:dyDescent="0.25">
      <c r="A3016">
        <v>2234841</v>
      </c>
      <c r="B3016">
        <v>1</v>
      </c>
      <c r="C3016" t="s">
        <v>81</v>
      </c>
      <c r="D3016" t="s">
        <v>113</v>
      </c>
      <c r="E3016" t="s">
        <v>132</v>
      </c>
      <c r="F3016" t="s">
        <v>8881</v>
      </c>
      <c r="G3016" t="s">
        <v>148</v>
      </c>
      <c r="H3016" t="s">
        <v>135</v>
      </c>
      <c r="I3016" t="s">
        <v>136</v>
      </c>
      <c r="J3016" t="s">
        <v>137</v>
      </c>
      <c r="K3016" t="s">
        <v>138</v>
      </c>
      <c r="L3016" t="s">
        <v>8882</v>
      </c>
      <c r="M3016" t="s">
        <v>8883</v>
      </c>
      <c r="N3016">
        <v>3.3744444439999999</v>
      </c>
      <c r="O3016">
        <v>0</v>
      </c>
      <c r="P3016">
        <v>0</v>
      </c>
      <c r="Q3016">
        <v>0</v>
      </c>
      <c r="R3016">
        <v>1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0.23826410562025555</v>
      </c>
      <c r="AA3016">
        <v>0</v>
      </c>
      <c r="AB3016">
        <v>0</v>
      </c>
      <c r="AC3016">
        <v>0</v>
      </c>
      <c r="AD3016">
        <v>0</v>
      </c>
      <c r="AE3016">
        <v>0.23826410562025555</v>
      </c>
    </row>
    <row r="3017" spans="1:31" x14ac:dyDescent="0.25">
      <c r="A3017">
        <v>2234486</v>
      </c>
      <c r="B3017">
        <v>1</v>
      </c>
      <c r="C3017" t="s">
        <v>80</v>
      </c>
      <c r="D3017" t="s">
        <v>101</v>
      </c>
      <c r="E3017" t="s">
        <v>273</v>
      </c>
      <c r="F3017" t="s">
        <v>8610</v>
      </c>
      <c r="G3017" t="s">
        <v>174</v>
      </c>
      <c r="H3017" t="s">
        <v>163</v>
      </c>
      <c r="I3017" t="s">
        <v>136</v>
      </c>
      <c r="J3017" t="s">
        <v>137</v>
      </c>
      <c r="K3017" t="s">
        <v>138</v>
      </c>
      <c r="L3017" t="s">
        <v>8884</v>
      </c>
      <c r="M3017" t="s">
        <v>8885</v>
      </c>
      <c r="N3017">
        <v>0.39750000000000002</v>
      </c>
      <c r="O3017">
        <v>3</v>
      </c>
      <c r="P3017">
        <v>256</v>
      </c>
      <c r="Q3017">
        <v>2</v>
      </c>
      <c r="R3017">
        <v>0</v>
      </c>
      <c r="S3017">
        <v>17</v>
      </c>
      <c r="T3017">
        <v>105</v>
      </c>
      <c r="U3017">
        <v>0</v>
      </c>
      <c r="V3017">
        <v>0</v>
      </c>
      <c r="W3017">
        <v>7.2999242616062698</v>
      </c>
      <c r="X3017">
        <v>19.433266258091734</v>
      </c>
      <c r="Y3017">
        <v>5.850192371233466</v>
      </c>
      <c r="Z3017">
        <v>0</v>
      </c>
      <c r="AA3017">
        <v>195.92017230667949</v>
      </c>
      <c r="AB3017">
        <v>17.41533417037456</v>
      </c>
      <c r="AC3017">
        <v>0</v>
      </c>
      <c r="AD3017">
        <v>0</v>
      </c>
      <c r="AE3017">
        <v>245.91888936798554</v>
      </c>
    </row>
    <row r="3018" spans="1:31" x14ac:dyDescent="0.25">
      <c r="A3018">
        <v>2234463</v>
      </c>
      <c r="B3018">
        <v>1</v>
      </c>
      <c r="C3018" t="s">
        <v>80</v>
      </c>
      <c r="D3018" t="s">
        <v>109</v>
      </c>
      <c r="E3018" t="s">
        <v>194</v>
      </c>
      <c r="F3018" t="s">
        <v>8886</v>
      </c>
      <c r="G3018" t="s">
        <v>179</v>
      </c>
      <c r="H3018" t="s">
        <v>135</v>
      </c>
      <c r="I3018" t="s">
        <v>136</v>
      </c>
      <c r="J3018" t="s">
        <v>137</v>
      </c>
      <c r="K3018" t="s">
        <v>138</v>
      </c>
      <c r="L3018" t="s">
        <v>8887</v>
      </c>
      <c r="M3018" t="s">
        <v>8888</v>
      </c>
      <c r="N3018">
        <v>1.223055555</v>
      </c>
      <c r="O3018">
        <v>0</v>
      </c>
      <c r="P3018">
        <v>12</v>
      </c>
      <c r="Q3018">
        <v>0</v>
      </c>
      <c r="R3018">
        <v>1</v>
      </c>
      <c r="S3018">
        <v>0</v>
      </c>
      <c r="T3018">
        <v>1</v>
      </c>
      <c r="U3018">
        <v>0</v>
      </c>
      <c r="V3018">
        <v>0</v>
      </c>
      <c r="W3018">
        <v>0</v>
      </c>
      <c r="X3018">
        <v>1.985259928719511</v>
      </c>
      <c r="Y3018">
        <v>0</v>
      </c>
      <c r="Z3018">
        <v>4.0789879645464447E-2</v>
      </c>
      <c r="AA3018">
        <v>0</v>
      </c>
      <c r="AB3018">
        <v>8.1439514015999991E-4</v>
      </c>
      <c r="AC3018">
        <v>0</v>
      </c>
      <c r="AD3018">
        <v>0</v>
      </c>
      <c r="AE3018">
        <v>2.0268642035051352</v>
      </c>
    </row>
    <row r="3019" spans="1:31" x14ac:dyDescent="0.25">
      <c r="A3019">
        <v>2234795</v>
      </c>
      <c r="B3019">
        <v>1</v>
      </c>
      <c r="C3019" t="s">
        <v>80</v>
      </c>
      <c r="D3019" t="s">
        <v>103</v>
      </c>
      <c r="E3019" t="s">
        <v>194</v>
      </c>
      <c r="F3019" t="s">
        <v>8889</v>
      </c>
      <c r="G3019" t="s">
        <v>179</v>
      </c>
      <c r="H3019" t="s">
        <v>135</v>
      </c>
      <c r="I3019" t="s">
        <v>136</v>
      </c>
      <c r="J3019" t="s">
        <v>137</v>
      </c>
      <c r="K3019" t="s">
        <v>138</v>
      </c>
      <c r="L3019" t="s">
        <v>8890</v>
      </c>
      <c r="M3019" t="s">
        <v>8891</v>
      </c>
      <c r="N3019">
        <v>1.1516666659999999</v>
      </c>
      <c r="O3019">
        <v>0</v>
      </c>
      <c r="P3019">
        <v>4</v>
      </c>
      <c r="Q3019">
        <v>0</v>
      </c>
      <c r="R3019">
        <v>5</v>
      </c>
      <c r="S3019">
        <v>0</v>
      </c>
      <c r="T3019">
        <v>13</v>
      </c>
      <c r="U3019">
        <v>0</v>
      </c>
      <c r="V3019">
        <v>0</v>
      </c>
      <c r="W3019">
        <v>0</v>
      </c>
      <c r="X3019">
        <v>1.6700711263248469</v>
      </c>
      <c r="Y3019">
        <v>0</v>
      </c>
      <c r="Z3019">
        <v>8.6955863769599996E-3</v>
      </c>
      <c r="AA3019">
        <v>0</v>
      </c>
      <c r="AB3019">
        <v>4.7210412895527325</v>
      </c>
      <c r="AC3019">
        <v>0</v>
      </c>
      <c r="AD3019">
        <v>0</v>
      </c>
      <c r="AE3019">
        <v>6.3998080022545398</v>
      </c>
    </row>
    <row r="3020" spans="1:31" x14ac:dyDescent="0.25">
      <c r="A3020">
        <v>2234649</v>
      </c>
      <c r="B3020">
        <v>1</v>
      </c>
      <c r="C3020" t="s">
        <v>80</v>
      </c>
      <c r="D3020" t="s">
        <v>90</v>
      </c>
      <c r="E3020" t="s">
        <v>194</v>
      </c>
      <c r="F3020" t="s">
        <v>8892</v>
      </c>
      <c r="G3020" t="s">
        <v>179</v>
      </c>
      <c r="H3020" t="s">
        <v>135</v>
      </c>
      <c r="I3020" t="s">
        <v>136</v>
      </c>
      <c r="J3020" t="s">
        <v>137</v>
      </c>
      <c r="K3020" t="s">
        <v>138</v>
      </c>
      <c r="L3020" t="s">
        <v>8893</v>
      </c>
      <c r="M3020" t="s">
        <v>8894</v>
      </c>
      <c r="N3020">
        <v>2.3113888880000002</v>
      </c>
      <c r="O3020">
        <v>0</v>
      </c>
      <c r="P3020">
        <v>2</v>
      </c>
      <c r="Q3020">
        <v>0</v>
      </c>
      <c r="R3020">
        <v>0</v>
      </c>
      <c r="S3020">
        <v>0</v>
      </c>
      <c r="T3020">
        <v>42</v>
      </c>
      <c r="U3020">
        <v>0</v>
      </c>
      <c r="V3020">
        <v>3</v>
      </c>
      <c r="W3020">
        <v>0</v>
      </c>
      <c r="X3020">
        <v>4.0514703329711796</v>
      </c>
      <c r="Y3020">
        <v>0</v>
      </c>
      <c r="Z3020">
        <v>0</v>
      </c>
      <c r="AA3020">
        <v>0</v>
      </c>
      <c r="AB3020">
        <v>261.66792752079238</v>
      </c>
      <c r="AC3020">
        <v>0</v>
      </c>
      <c r="AD3020">
        <v>48.144540317169991</v>
      </c>
      <c r="AE3020">
        <v>313.86393817093352</v>
      </c>
    </row>
    <row r="3021" spans="1:31" x14ac:dyDescent="0.25">
      <c r="A3021">
        <v>2234440</v>
      </c>
      <c r="B3021">
        <v>1</v>
      </c>
      <c r="C3021" t="s">
        <v>80</v>
      </c>
      <c r="D3021" t="s">
        <v>88</v>
      </c>
      <c r="E3021" t="s">
        <v>177</v>
      </c>
      <c r="F3021" t="s">
        <v>8895</v>
      </c>
      <c r="G3021" t="s">
        <v>235</v>
      </c>
      <c r="H3021" t="s">
        <v>135</v>
      </c>
      <c r="I3021" t="s">
        <v>136</v>
      </c>
      <c r="J3021" t="s">
        <v>137</v>
      </c>
      <c r="K3021" t="s">
        <v>138</v>
      </c>
      <c r="L3021" t="s">
        <v>8896</v>
      </c>
      <c r="M3021" t="s">
        <v>8897</v>
      </c>
      <c r="N3021">
        <v>4.9022222219999998</v>
      </c>
      <c r="O3021">
        <v>0</v>
      </c>
      <c r="P3021">
        <v>0</v>
      </c>
      <c r="Q3021">
        <v>0</v>
      </c>
      <c r="R3021">
        <v>0</v>
      </c>
      <c r="S3021">
        <v>0</v>
      </c>
      <c r="T3021">
        <v>12</v>
      </c>
      <c r="U3021">
        <v>0</v>
      </c>
      <c r="V3021">
        <v>1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51.716495240515442</v>
      </c>
      <c r="AC3021">
        <v>0</v>
      </c>
      <c r="AD3021">
        <v>874.42782951330059</v>
      </c>
      <c r="AE3021">
        <v>926.14432475381602</v>
      </c>
    </row>
    <row r="3022" spans="1:31" x14ac:dyDescent="0.25">
      <c r="A3022">
        <v>2235004</v>
      </c>
      <c r="B3022">
        <v>1</v>
      </c>
      <c r="C3022" t="s">
        <v>81</v>
      </c>
      <c r="D3022" t="s">
        <v>116</v>
      </c>
      <c r="E3022" t="s">
        <v>161</v>
      </c>
      <c r="F3022" t="s">
        <v>8898</v>
      </c>
      <c r="G3022" t="s">
        <v>174</v>
      </c>
      <c r="H3022" t="s">
        <v>163</v>
      </c>
      <c r="I3022" t="s">
        <v>136</v>
      </c>
      <c r="J3022" t="s">
        <v>137</v>
      </c>
      <c r="K3022" t="s">
        <v>138</v>
      </c>
      <c r="L3022" t="s">
        <v>8899</v>
      </c>
      <c r="M3022" t="s">
        <v>8900</v>
      </c>
      <c r="N3022">
        <v>2.136666666</v>
      </c>
      <c r="O3022">
        <v>0</v>
      </c>
      <c r="P3022">
        <v>385</v>
      </c>
      <c r="Q3022">
        <v>197</v>
      </c>
      <c r="R3022">
        <v>13</v>
      </c>
      <c r="S3022">
        <v>9</v>
      </c>
      <c r="T3022">
        <v>43</v>
      </c>
      <c r="U3022">
        <v>0</v>
      </c>
      <c r="V3022">
        <v>0</v>
      </c>
      <c r="W3022">
        <v>0</v>
      </c>
      <c r="X3022">
        <v>118.66439744851024</v>
      </c>
      <c r="Y3022">
        <v>94.656749033098478</v>
      </c>
      <c r="Z3022">
        <v>10.602024921934918</v>
      </c>
      <c r="AA3022">
        <v>52.285334222955235</v>
      </c>
      <c r="AB3022">
        <v>10.499465675680108</v>
      </c>
      <c r="AC3022">
        <v>0</v>
      </c>
      <c r="AD3022">
        <v>0</v>
      </c>
      <c r="AE3022">
        <v>286.70797130217892</v>
      </c>
    </row>
    <row r="3023" spans="1:31" x14ac:dyDescent="0.25">
      <c r="A3023">
        <v>2234503</v>
      </c>
      <c r="B3023">
        <v>1</v>
      </c>
      <c r="C3023" t="s">
        <v>81</v>
      </c>
      <c r="D3023" t="s">
        <v>113</v>
      </c>
      <c r="E3023" t="s">
        <v>132</v>
      </c>
      <c r="F3023" t="s">
        <v>8901</v>
      </c>
      <c r="G3023" t="s">
        <v>148</v>
      </c>
      <c r="H3023" t="s">
        <v>135</v>
      </c>
      <c r="I3023" t="s">
        <v>136</v>
      </c>
      <c r="J3023" t="s">
        <v>137</v>
      </c>
      <c r="K3023" t="s">
        <v>138</v>
      </c>
      <c r="L3023" t="s">
        <v>8902</v>
      </c>
      <c r="M3023" t="s">
        <v>8903</v>
      </c>
      <c r="N3023">
        <v>3.8025000000000002</v>
      </c>
      <c r="O3023">
        <v>0</v>
      </c>
      <c r="P3023">
        <v>1</v>
      </c>
      <c r="Q3023">
        <v>0</v>
      </c>
      <c r="R3023">
        <v>1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0.30166367539504779</v>
      </c>
      <c r="Y3023">
        <v>0</v>
      </c>
      <c r="Z3023">
        <v>0.1293458827709689</v>
      </c>
      <c r="AA3023">
        <v>0</v>
      </c>
      <c r="AB3023">
        <v>0</v>
      </c>
      <c r="AC3023">
        <v>0</v>
      </c>
      <c r="AD3023">
        <v>0</v>
      </c>
      <c r="AE3023">
        <v>0.43100955816601672</v>
      </c>
    </row>
    <row r="3024" spans="1:31" x14ac:dyDescent="0.25">
      <c r="A3024">
        <v>2234941</v>
      </c>
      <c r="B3024">
        <v>1</v>
      </c>
      <c r="C3024" t="s">
        <v>80</v>
      </c>
      <c r="D3024" t="s">
        <v>99</v>
      </c>
      <c r="E3024" t="s">
        <v>273</v>
      </c>
      <c r="F3024" t="s">
        <v>8904</v>
      </c>
      <c r="G3024" t="s">
        <v>303</v>
      </c>
      <c r="H3024" t="s">
        <v>163</v>
      </c>
      <c r="I3024" t="s">
        <v>136</v>
      </c>
      <c r="J3024" t="s">
        <v>137</v>
      </c>
      <c r="K3024" t="s">
        <v>138</v>
      </c>
      <c r="L3024" t="s">
        <v>8905</v>
      </c>
      <c r="M3024" t="s">
        <v>8906</v>
      </c>
      <c r="N3024">
        <v>1.8091666660000001</v>
      </c>
      <c r="O3024">
        <v>0</v>
      </c>
      <c r="P3024">
        <v>0</v>
      </c>
      <c r="Q3024">
        <v>0</v>
      </c>
      <c r="R3024">
        <v>0</v>
      </c>
      <c r="S3024">
        <v>10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329.45385104388544</v>
      </c>
      <c r="AB3024">
        <v>0</v>
      </c>
      <c r="AC3024">
        <v>0</v>
      </c>
      <c r="AD3024">
        <v>0</v>
      </c>
      <c r="AE3024">
        <v>329.45385104388544</v>
      </c>
    </row>
    <row r="3025" spans="1:31" x14ac:dyDescent="0.25">
      <c r="A3025">
        <v>2234549</v>
      </c>
      <c r="B3025">
        <v>1</v>
      </c>
      <c r="C3025" t="s">
        <v>80</v>
      </c>
      <c r="D3025" t="s">
        <v>94</v>
      </c>
      <c r="E3025" t="s">
        <v>273</v>
      </c>
      <c r="F3025" t="s">
        <v>8907</v>
      </c>
      <c r="G3025" t="s">
        <v>174</v>
      </c>
      <c r="H3025" t="s">
        <v>163</v>
      </c>
      <c r="I3025" t="s">
        <v>136</v>
      </c>
      <c r="J3025" t="s">
        <v>137</v>
      </c>
      <c r="K3025" t="s">
        <v>138</v>
      </c>
      <c r="L3025" t="s">
        <v>8908</v>
      </c>
      <c r="M3025" t="s">
        <v>8909</v>
      </c>
      <c r="N3025">
        <v>0.95250000000000001</v>
      </c>
      <c r="O3025">
        <v>0</v>
      </c>
      <c r="P3025">
        <v>328</v>
      </c>
      <c r="Q3025">
        <v>7</v>
      </c>
      <c r="R3025">
        <v>79</v>
      </c>
      <c r="S3025">
        <v>1</v>
      </c>
      <c r="T3025">
        <v>48</v>
      </c>
      <c r="U3025">
        <v>0</v>
      </c>
      <c r="V3025">
        <v>0</v>
      </c>
      <c r="W3025">
        <v>0</v>
      </c>
      <c r="X3025">
        <v>71.533064981330412</v>
      </c>
      <c r="Y3025">
        <v>3.7463375797630487</v>
      </c>
      <c r="Z3025">
        <v>54.447891226434848</v>
      </c>
      <c r="AA3025">
        <v>1.9799266400289444</v>
      </c>
      <c r="AB3025">
        <v>41.783303623744764</v>
      </c>
      <c r="AC3025">
        <v>0</v>
      </c>
      <c r="AD3025">
        <v>0</v>
      </c>
      <c r="AE3025">
        <v>173.490524051302</v>
      </c>
    </row>
    <row r="3026" spans="1:31" x14ac:dyDescent="0.25">
      <c r="A3026">
        <v>2234380</v>
      </c>
      <c r="B3026">
        <v>1</v>
      </c>
      <c r="C3026" t="s">
        <v>81</v>
      </c>
      <c r="D3026" t="s">
        <v>116</v>
      </c>
      <c r="E3026" t="s">
        <v>273</v>
      </c>
      <c r="F3026" t="s">
        <v>8910</v>
      </c>
      <c r="G3026" t="s">
        <v>1858</v>
      </c>
      <c r="H3026" t="s">
        <v>163</v>
      </c>
      <c r="I3026" t="s">
        <v>136</v>
      </c>
      <c r="J3026" t="s">
        <v>137</v>
      </c>
      <c r="K3026" t="s">
        <v>138</v>
      </c>
      <c r="L3026" t="s">
        <v>8911</v>
      </c>
      <c r="M3026" t="s">
        <v>8912</v>
      </c>
      <c r="N3026">
        <v>1.236111111</v>
      </c>
      <c r="O3026">
        <v>2</v>
      </c>
      <c r="P3026">
        <v>431</v>
      </c>
      <c r="Q3026">
        <v>19</v>
      </c>
      <c r="R3026">
        <v>22</v>
      </c>
      <c r="S3026">
        <v>17</v>
      </c>
      <c r="T3026">
        <v>28</v>
      </c>
      <c r="U3026">
        <v>0</v>
      </c>
      <c r="V3026">
        <v>0</v>
      </c>
      <c r="W3026">
        <v>0.80413903998881453</v>
      </c>
      <c r="X3026">
        <v>72.445390993158867</v>
      </c>
      <c r="Y3026">
        <v>7.3217159679941037</v>
      </c>
      <c r="Z3026">
        <v>1.4272496437136317</v>
      </c>
      <c r="AA3026">
        <v>170.36227097240166</v>
      </c>
      <c r="AB3026">
        <v>1.8399368299696068</v>
      </c>
      <c r="AC3026">
        <v>0</v>
      </c>
      <c r="AD3026">
        <v>0</v>
      </c>
      <c r="AE3026">
        <v>254.20070344722669</v>
      </c>
    </row>
    <row r="3027" spans="1:31" x14ac:dyDescent="0.25">
      <c r="A3027">
        <v>2234735</v>
      </c>
      <c r="B3027">
        <v>1</v>
      </c>
      <c r="C3027" t="s">
        <v>80</v>
      </c>
      <c r="D3027" t="s">
        <v>85</v>
      </c>
      <c r="E3027" t="s">
        <v>194</v>
      </c>
      <c r="F3027" t="s">
        <v>484</v>
      </c>
      <c r="G3027" t="s">
        <v>785</v>
      </c>
      <c r="H3027" t="s">
        <v>135</v>
      </c>
      <c r="I3027" t="s">
        <v>136</v>
      </c>
      <c r="J3027" t="s">
        <v>137</v>
      </c>
      <c r="K3027" t="s">
        <v>138</v>
      </c>
      <c r="L3027" t="s">
        <v>8913</v>
      </c>
      <c r="M3027" t="s">
        <v>8914</v>
      </c>
      <c r="N3027">
        <v>1.249166666</v>
      </c>
      <c r="O3027">
        <v>0</v>
      </c>
      <c r="P3027">
        <v>50</v>
      </c>
      <c r="Q3027">
        <v>0</v>
      </c>
      <c r="R3027">
        <v>0</v>
      </c>
      <c r="S3027">
        <v>0</v>
      </c>
      <c r="T3027">
        <v>18</v>
      </c>
      <c r="U3027">
        <v>0</v>
      </c>
      <c r="V3027">
        <v>0</v>
      </c>
      <c r="W3027">
        <v>0</v>
      </c>
      <c r="X3027">
        <v>16.353025977817254</v>
      </c>
      <c r="Y3027">
        <v>0</v>
      </c>
      <c r="Z3027">
        <v>0</v>
      </c>
      <c r="AA3027">
        <v>0</v>
      </c>
      <c r="AB3027">
        <v>19.765392857269184</v>
      </c>
      <c r="AC3027">
        <v>0</v>
      </c>
      <c r="AD3027">
        <v>0</v>
      </c>
      <c r="AE3027">
        <v>36.118418835086437</v>
      </c>
    </row>
    <row r="3028" spans="1:31" x14ac:dyDescent="0.25">
      <c r="A3028">
        <v>2235070</v>
      </c>
      <c r="B3028">
        <v>1</v>
      </c>
      <c r="C3028" t="s">
        <v>80</v>
      </c>
      <c r="D3028" t="s">
        <v>84</v>
      </c>
      <c r="E3028" t="s">
        <v>132</v>
      </c>
      <c r="F3028" t="s">
        <v>8915</v>
      </c>
      <c r="G3028" t="s">
        <v>191</v>
      </c>
      <c r="H3028" t="s">
        <v>135</v>
      </c>
      <c r="I3028" t="s">
        <v>136</v>
      </c>
      <c r="J3028" t="s">
        <v>137</v>
      </c>
      <c r="K3028" t="s">
        <v>138</v>
      </c>
      <c r="L3028" t="s">
        <v>8916</v>
      </c>
      <c r="M3028" t="s">
        <v>8917</v>
      </c>
      <c r="N3028">
        <v>1.057222222</v>
      </c>
      <c r="O3028">
        <v>0</v>
      </c>
      <c r="P3028">
        <v>4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0.81602268742561779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0.81602268742561779</v>
      </c>
    </row>
    <row r="3029" spans="1:31" x14ac:dyDescent="0.25">
      <c r="A3029">
        <v>2234360</v>
      </c>
      <c r="B3029">
        <v>1</v>
      </c>
      <c r="C3029" t="s">
        <v>80</v>
      </c>
      <c r="D3029" t="s">
        <v>108</v>
      </c>
      <c r="E3029" t="s">
        <v>161</v>
      </c>
      <c r="F3029" t="s">
        <v>8918</v>
      </c>
      <c r="G3029" t="s">
        <v>174</v>
      </c>
      <c r="H3029" t="s">
        <v>163</v>
      </c>
      <c r="I3029" t="s">
        <v>261</v>
      </c>
      <c r="J3029" t="s">
        <v>137</v>
      </c>
      <c r="K3029" t="s">
        <v>138</v>
      </c>
      <c r="L3029" t="s">
        <v>8919</v>
      </c>
      <c r="M3029" t="s">
        <v>8920</v>
      </c>
      <c r="N3029">
        <v>5.5555550000000002E-3</v>
      </c>
      <c r="O3029">
        <v>0</v>
      </c>
      <c r="P3029">
        <v>370</v>
      </c>
      <c r="Q3029">
        <v>0</v>
      </c>
      <c r="R3029">
        <v>78</v>
      </c>
      <c r="S3029">
        <v>4</v>
      </c>
      <c r="T3029">
        <v>44</v>
      </c>
      <c r="U3029">
        <v>0</v>
      </c>
      <c r="V3029">
        <v>0</v>
      </c>
      <c r="W3029">
        <v>0</v>
      </c>
      <c r="X3029">
        <v>0.26996672872066657</v>
      </c>
      <c r="Y3029">
        <v>0</v>
      </c>
      <c r="Z3029">
        <v>7.027042586550003E-2</v>
      </c>
      <c r="AA3029">
        <v>2.2319777704444443E-2</v>
      </c>
      <c r="AB3029">
        <v>4.8979997854222232E-2</v>
      </c>
      <c r="AC3029">
        <v>0</v>
      </c>
      <c r="AD3029">
        <v>0</v>
      </c>
      <c r="AE3029">
        <v>0.41153693014483328</v>
      </c>
    </row>
    <row r="3030" spans="1:31" x14ac:dyDescent="0.25">
      <c r="A3030">
        <v>2234901</v>
      </c>
      <c r="B3030">
        <v>1</v>
      </c>
      <c r="C3030" t="s">
        <v>81</v>
      </c>
      <c r="D3030" t="s">
        <v>120</v>
      </c>
      <c r="E3030" t="s">
        <v>132</v>
      </c>
      <c r="F3030" t="s">
        <v>8921</v>
      </c>
      <c r="G3030" t="s">
        <v>148</v>
      </c>
      <c r="H3030" t="s">
        <v>135</v>
      </c>
      <c r="I3030" t="s">
        <v>136</v>
      </c>
      <c r="J3030" t="s">
        <v>137</v>
      </c>
      <c r="K3030" t="s">
        <v>138</v>
      </c>
      <c r="L3030" t="s">
        <v>8922</v>
      </c>
      <c r="M3030" t="s">
        <v>8923</v>
      </c>
      <c r="N3030">
        <v>1.736111111</v>
      </c>
      <c r="O3030">
        <v>0</v>
      </c>
      <c r="P3030">
        <v>1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2.3315049551111107E-3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2.3315049551111107E-3</v>
      </c>
    </row>
    <row r="3031" spans="1:31" x14ac:dyDescent="0.25">
      <c r="A3031">
        <v>2234480</v>
      </c>
      <c r="B3031">
        <v>1</v>
      </c>
      <c r="C3031" t="s">
        <v>81</v>
      </c>
      <c r="D3031" t="s">
        <v>128</v>
      </c>
      <c r="E3031" t="s">
        <v>161</v>
      </c>
      <c r="F3031" t="s">
        <v>8924</v>
      </c>
      <c r="G3031" t="s">
        <v>174</v>
      </c>
      <c r="H3031" t="s">
        <v>163</v>
      </c>
      <c r="I3031" t="s">
        <v>136</v>
      </c>
      <c r="J3031" t="s">
        <v>137</v>
      </c>
      <c r="K3031" t="s">
        <v>138</v>
      </c>
      <c r="L3031" t="s">
        <v>8925</v>
      </c>
      <c r="M3031" t="s">
        <v>8926</v>
      </c>
      <c r="N3031">
        <v>2.071666666</v>
      </c>
      <c r="O3031">
        <v>0</v>
      </c>
      <c r="P3031">
        <v>700</v>
      </c>
      <c r="Q3031">
        <v>0</v>
      </c>
      <c r="R3031">
        <v>0</v>
      </c>
      <c r="S3031">
        <v>0</v>
      </c>
      <c r="T3031">
        <v>14</v>
      </c>
      <c r="U3031">
        <v>0</v>
      </c>
      <c r="V3031">
        <v>0</v>
      </c>
      <c r="W3031">
        <v>0</v>
      </c>
      <c r="X3031">
        <v>476.41828631243209</v>
      </c>
      <c r="Y3031">
        <v>0</v>
      </c>
      <c r="Z3031">
        <v>0</v>
      </c>
      <c r="AA3031">
        <v>0</v>
      </c>
      <c r="AB3031">
        <v>30.281251458425469</v>
      </c>
      <c r="AC3031">
        <v>0</v>
      </c>
      <c r="AD3031">
        <v>0</v>
      </c>
      <c r="AE3031">
        <v>506.69953777085755</v>
      </c>
    </row>
    <row r="3032" spans="1:31" x14ac:dyDescent="0.25">
      <c r="A3032">
        <v>2234609</v>
      </c>
      <c r="B3032">
        <v>1</v>
      </c>
      <c r="C3032" t="s">
        <v>80</v>
      </c>
      <c r="D3032" t="s">
        <v>83</v>
      </c>
      <c r="E3032" t="s">
        <v>194</v>
      </c>
      <c r="F3032" t="s">
        <v>8927</v>
      </c>
      <c r="G3032" t="s">
        <v>390</v>
      </c>
      <c r="H3032" t="s">
        <v>135</v>
      </c>
      <c r="I3032" t="s">
        <v>136</v>
      </c>
      <c r="J3032" t="s">
        <v>137</v>
      </c>
      <c r="K3032" t="s">
        <v>138</v>
      </c>
      <c r="L3032" t="s">
        <v>8928</v>
      </c>
      <c r="M3032" t="s">
        <v>8929</v>
      </c>
      <c r="N3032">
        <v>1.8488888880000001</v>
      </c>
      <c r="O3032">
        <v>0</v>
      </c>
      <c r="P3032">
        <v>251</v>
      </c>
      <c r="Q3032">
        <v>0</v>
      </c>
      <c r="R3032">
        <v>0</v>
      </c>
      <c r="S3032">
        <v>0</v>
      </c>
      <c r="T3032">
        <v>1</v>
      </c>
      <c r="U3032">
        <v>0</v>
      </c>
      <c r="V3032">
        <v>0</v>
      </c>
      <c r="W3032">
        <v>0</v>
      </c>
      <c r="X3032">
        <v>116.55448353780747</v>
      </c>
      <c r="Y3032">
        <v>0</v>
      </c>
      <c r="Z3032">
        <v>0</v>
      </c>
      <c r="AA3032">
        <v>0</v>
      </c>
      <c r="AB3032">
        <v>0.46050653699451327</v>
      </c>
      <c r="AC3032">
        <v>0</v>
      </c>
      <c r="AD3032">
        <v>0</v>
      </c>
      <c r="AE3032">
        <v>117.01499007480199</v>
      </c>
    </row>
    <row r="3033" spans="1:31" x14ac:dyDescent="0.25">
      <c r="A3033">
        <v>2234466</v>
      </c>
      <c r="B3033">
        <v>1</v>
      </c>
      <c r="C3033" t="s">
        <v>80</v>
      </c>
      <c r="D3033" t="s">
        <v>93</v>
      </c>
      <c r="E3033" t="s">
        <v>141</v>
      </c>
      <c r="F3033" t="s">
        <v>8930</v>
      </c>
      <c r="G3033" t="s">
        <v>143</v>
      </c>
      <c r="H3033" t="s">
        <v>135</v>
      </c>
      <c r="I3033" t="s">
        <v>136</v>
      </c>
      <c r="J3033" t="s">
        <v>137</v>
      </c>
      <c r="K3033" t="s">
        <v>144</v>
      </c>
      <c r="L3033" t="s">
        <v>8931</v>
      </c>
      <c r="M3033" t="s">
        <v>8932</v>
      </c>
      <c r="N3033">
        <v>6.5816666660000003</v>
      </c>
      <c r="O3033">
        <v>0</v>
      </c>
      <c r="P3033">
        <v>0</v>
      </c>
      <c r="Q3033">
        <v>0</v>
      </c>
      <c r="R3033">
        <v>0</v>
      </c>
      <c r="S3033">
        <v>0</v>
      </c>
      <c r="T3033">
        <v>54</v>
      </c>
      <c r="U3033">
        <v>0</v>
      </c>
      <c r="V3033">
        <v>2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732.15401882323692</v>
      </c>
      <c r="AC3033">
        <v>0</v>
      </c>
      <c r="AD3033">
        <v>74.436928920950265</v>
      </c>
      <c r="AE3033">
        <v>806.59094774418713</v>
      </c>
    </row>
    <row r="3034" spans="1:31" x14ac:dyDescent="0.25">
      <c r="A3034">
        <v>2234672</v>
      </c>
      <c r="B3034">
        <v>1</v>
      </c>
      <c r="C3034" t="s">
        <v>80</v>
      </c>
      <c r="D3034" t="s">
        <v>97</v>
      </c>
      <c r="E3034" t="s">
        <v>194</v>
      </c>
      <c r="F3034" t="s">
        <v>8933</v>
      </c>
      <c r="G3034" t="s">
        <v>179</v>
      </c>
      <c r="H3034" t="s">
        <v>135</v>
      </c>
      <c r="I3034" t="s">
        <v>136</v>
      </c>
      <c r="J3034" t="s">
        <v>137</v>
      </c>
      <c r="K3034" t="s">
        <v>138</v>
      </c>
      <c r="L3034" t="s">
        <v>8934</v>
      </c>
      <c r="M3034" t="s">
        <v>8935</v>
      </c>
      <c r="N3034">
        <v>1.7527777769999999</v>
      </c>
      <c r="O3034">
        <v>0</v>
      </c>
      <c r="P3034">
        <v>7</v>
      </c>
      <c r="Q3034">
        <v>0</v>
      </c>
      <c r="R3034">
        <v>15</v>
      </c>
      <c r="S3034">
        <v>0</v>
      </c>
      <c r="T3034">
        <v>2</v>
      </c>
      <c r="U3034">
        <v>0</v>
      </c>
      <c r="V3034">
        <v>0</v>
      </c>
      <c r="W3034">
        <v>0</v>
      </c>
      <c r="X3034">
        <v>5.3926660119966003</v>
      </c>
      <c r="Y3034">
        <v>0</v>
      </c>
      <c r="Z3034">
        <v>16.267761338207713</v>
      </c>
      <c r="AA3034">
        <v>0</v>
      </c>
      <c r="AB3034">
        <v>2.7846191468083568</v>
      </c>
      <c r="AC3034">
        <v>0</v>
      </c>
      <c r="AD3034">
        <v>0</v>
      </c>
      <c r="AE3034">
        <v>24.445046497012669</v>
      </c>
    </row>
    <row r="3035" spans="1:31" x14ac:dyDescent="0.25">
      <c r="A3035">
        <v>2234523</v>
      </c>
      <c r="B3035">
        <v>1</v>
      </c>
      <c r="C3035" t="s">
        <v>80</v>
      </c>
      <c r="D3035" t="s">
        <v>107</v>
      </c>
      <c r="E3035" t="s">
        <v>182</v>
      </c>
      <c r="F3035" t="s">
        <v>8936</v>
      </c>
      <c r="G3035" t="s">
        <v>196</v>
      </c>
      <c r="H3035" t="s">
        <v>163</v>
      </c>
      <c r="I3035" t="s">
        <v>136</v>
      </c>
      <c r="J3035" t="s">
        <v>137</v>
      </c>
      <c r="K3035" t="s">
        <v>144</v>
      </c>
      <c r="L3035" t="s">
        <v>8937</v>
      </c>
      <c r="M3035" t="s">
        <v>8938</v>
      </c>
      <c r="N3035">
        <v>5.8352444439999998</v>
      </c>
      <c r="O3035">
        <v>0</v>
      </c>
      <c r="P3035">
        <v>143</v>
      </c>
      <c r="Q3035">
        <v>0</v>
      </c>
      <c r="R3035">
        <v>0</v>
      </c>
      <c r="S3035">
        <v>0</v>
      </c>
      <c r="T3035">
        <v>4</v>
      </c>
      <c r="U3035">
        <v>0</v>
      </c>
      <c r="V3035">
        <v>0</v>
      </c>
      <c r="W3035">
        <v>0</v>
      </c>
      <c r="X3035">
        <v>263.89751162116863</v>
      </c>
      <c r="Y3035">
        <v>0</v>
      </c>
      <c r="Z3035">
        <v>0</v>
      </c>
      <c r="AA3035">
        <v>0</v>
      </c>
      <c r="AB3035">
        <v>42.116997925942158</v>
      </c>
      <c r="AC3035">
        <v>0</v>
      </c>
      <c r="AD3035">
        <v>0</v>
      </c>
      <c r="AE3035">
        <v>306.01450954711078</v>
      </c>
    </row>
    <row r="3036" spans="1:31" x14ac:dyDescent="0.25">
      <c r="A3036">
        <v>2235064</v>
      </c>
      <c r="B3036">
        <v>1</v>
      </c>
      <c r="C3036" t="s">
        <v>80</v>
      </c>
      <c r="D3036" t="s">
        <v>95</v>
      </c>
      <c r="E3036" t="s">
        <v>194</v>
      </c>
      <c r="F3036" t="s">
        <v>8939</v>
      </c>
      <c r="G3036" t="s">
        <v>179</v>
      </c>
      <c r="H3036" t="s">
        <v>135</v>
      </c>
      <c r="I3036" t="s">
        <v>136</v>
      </c>
      <c r="J3036" t="s">
        <v>137</v>
      </c>
      <c r="K3036" t="s">
        <v>138</v>
      </c>
      <c r="L3036" t="s">
        <v>8940</v>
      </c>
      <c r="M3036" t="s">
        <v>8941</v>
      </c>
      <c r="N3036">
        <v>0.78333333299999997</v>
      </c>
      <c r="O3036">
        <v>0</v>
      </c>
      <c r="P3036">
        <v>7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0.84292874545530017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0.84292874545530017</v>
      </c>
    </row>
    <row r="3037" spans="1:31" x14ac:dyDescent="0.25">
      <c r="A3037">
        <v>2234964</v>
      </c>
      <c r="B3037">
        <v>1</v>
      </c>
      <c r="C3037" t="s">
        <v>80</v>
      </c>
      <c r="D3037" t="s">
        <v>109</v>
      </c>
      <c r="E3037" t="s">
        <v>194</v>
      </c>
      <c r="F3037" t="s">
        <v>8942</v>
      </c>
      <c r="G3037" t="s">
        <v>179</v>
      </c>
      <c r="H3037" t="s">
        <v>135</v>
      </c>
      <c r="I3037" t="s">
        <v>136</v>
      </c>
      <c r="J3037" t="s">
        <v>137</v>
      </c>
      <c r="K3037" t="s">
        <v>138</v>
      </c>
      <c r="L3037" t="s">
        <v>8943</v>
      </c>
      <c r="M3037" t="s">
        <v>8944</v>
      </c>
      <c r="N3037">
        <v>2.278888888</v>
      </c>
      <c r="O3037">
        <v>0</v>
      </c>
      <c r="P3037">
        <v>26</v>
      </c>
      <c r="Q3037">
        <v>0</v>
      </c>
      <c r="R3037">
        <v>4</v>
      </c>
      <c r="S3037">
        <v>0</v>
      </c>
      <c r="T3037">
        <v>4</v>
      </c>
      <c r="U3037">
        <v>0</v>
      </c>
      <c r="V3037">
        <v>0</v>
      </c>
      <c r="W3037">
        <v>0</v>
      </c>
      <c r="X3037">
        <v>10.631707772007436</v>
      </c>
      <c r="Y3037">
        <v>0</v>
      </c>
      <c r="Z3037">
        <v>1.0022374801338665</v>
      </c>
      <c r="AA3037">
        <v>0</v>
      </c>
      <c r="AB3037">
        <v>0.98676121159591124</v>
      </c>
      <c r="AC3037">
        <v>0</v>
      </c>
      <c r="AD3037">
        <v>0</v>
      </c>
      <c r="AE3037">
        <v>12.620706463737214</v>
      </c>
    </row>
    <row r="3038" spans="1:31" x14ac:dyDescent="0.25">
      <c r="A3038">
        <v>2234815</v>
      </c>
      <c r="B3038">
        <v>1</v>
      </c>
      <c r="C3038" t="s">
        <v>81</v>
      </c>
      <c r="D3038" t="s">
        <v>117</v>
      </c>
      <c r="E3038" t="s">
        <v>132</v>
      </c>
      <c r="F3038" t="s">
        <v>8945</v>
      </c>
      <c r="G3038" t="s">
        <v>148</v>
      </c>
      <c r="H3038" t="s">
        <v>135</v>
      </c>
      <c r="I3038" t="s">
        <v>136</v>
      </c>
      <c r="J3038" t="s">
        <v>137</v>
      </c>
      <c r="K3038" t="s">
        <v>138</v>
      </c>
      <c r="L3038" t="s">
        <v>8946</v>
      </c>
      <c r="M3038" t="s">
        <v>8947</v>
      </c>
      <c r="N3038">
        <v>1.6888888879999999</v>
      </c>
      <c r="O3038">
        <v>0</v>
      </c>
      <c r="P3038">
        <v>1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0.33219933418295555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0.33219933418295555</v>
      </c>
    </row>
    <row r="3039" spans="1:31" x14ac:dyDescent="0.25">
      <c r="A3039">
        <v>2234652</v>
      </c>
      <c r="B3039">
        <v>1</v>
      </c>
      <c r="C3039" t="s">
        <v>80</v>
      </c>
      <c r="D3039" t="s">
        <v>103</v>
      </c>
      <c r="E3039" t="s">
        <v>405</v>
      </c>
      <c r="F3039" t="s">
        <v>8948</v>
      </c>
      <c r="G3039" t="s">
        <v>174</v>
      </c>
      <c r="H3039" t="s">
        <v>163</v>
      </c>
      <c r="I3039" t="s">
        <v>136</v>
      </c>
      <c r="J3039" t="s">
        <v>137</v>
      </c>
      <c r="K3039" t="s">
        <v>138</v>
      </c>
      <c r="L3039" t="s">
        <v>8949</v>
      </c>
      <c r="M3039" t="s">
        <v>8950</v>
      </c>
      <c r="N3039">
        <v>3.3819444440000002</v>
      </c>
      <c r="O3039">
        <v>0</v>
      </c>
      <c r="P3039">
        <v>7</v>
      </c>
      <c r="Q3039">
        <v>45</v>
      </c>
      <c r="R3039">
        <v>72</v>
      </c>
      <c r="S3039">
        <v>14</v>
      </c>
      <c r="T3039">
        <v>18</v>
      </c>
      <c r="U3039">
        <v>6</v>
      </c>
      <c r="V3039">
        <v>0</v>
      </c>
      <c r="W3039">
        <v>0</v>
      </c>
      <c r="X3039">
        <v>3.3063154862742201</v>
      </c>
      <c r="Y3039">
        <v>172.72618859416076</v>
      </c>
      <c r="Z3039">
        <v>188.23522142619603</v>
      </c>
      <c r="AA3039">
        <v>633.1055638712337</v>
      </c>
      <c r="AB3039">
        <v>144.43030876998574</v>
      </c>
      <c r="AC3039">
        <v>7012.0192699907811</v>
      </c>
      <c r="AD3039">
        <v>0</v>
      </c>
      <c r="AE3039">
        <v>8153.8228681386317</v>
      </c>
    </row>
    <row r="3040" spans="1:31" x14ac:dyDescent="0.25">
      <c r="A3040">
        <v>2234984</v>
      </c>
      <c r="B3040">
        <v>1</v>
      </c>
      <c r="C3040" t="s">
        <v>81</v>
      </c>
      <c r="D3040" t="s">
        <v>128</v>
      </c>
      <c r="E3040" t="s">
        <v>182</v>
      </c>
      <c r="F3040" t="s">
        <v>8951</v>
      </c>
      <c r="G3040" t="s">
        <v>319</v>
      </c>
      <c r="H3040" t="s">
        <v>163</v>
      </c>
      <c r="I3040" t="s">
        <v>136</v>
      </c>
      <c r="J3040" t="s">
        <v>137</v>
      </c>
      <c r="K3040" t="s">
        <v>138</v>
      </c>
      <c r="L3040" t="s">
        <v>8952</v>
      </c>
      <c r="M3040" t="s">
        <v>8953</v>
      </c>
      <c r="N3040">
        <v>5.7072222220000004</v>
      </c>
      <c r="O3040">
        <v>0</v>
      </c>
      <c r="P3040">
        <v>60</v>
      </c>
      <c r="Q3040">
        <v>0</v>
      </c>
      <c r="R3040">
        <v>0</v>
      </c>
      <c r="S3040">
        <v>0</v>
      </c>
      <c r="T3040">
        <v>2</v>
      </c>
      <c r="U3040">
        <v>0</v>
      </c>
      <c r="V3040">
        <v>0</v>
      </c>
      <c r="W3040">
        <v>0</v>
      </c>
      <c r="X3040">
        <v>35.345061899630657</v>
      </c>
      <c r="Y3040">
        <v>0</v>
      </c>
      <c r="Z3040">
        <v>0</v>
      </c>
      <c r="AA3040">
        <v>0</v>
      </c>
      <c r="AB3040">
        <v>2.2620466976644441E-2</v>
      </c>
      <c r="AC3040">
        <v>0</v>
      </c>
      <c r="AD3040">
        <v>0</v>
      </c>
      <c r="AE3040">
        <v>35.367682366607305</v>
      </c>
    </row>
    <row r="3041" spans="1:31" x14ac:dyDescent="0.25">
      <c r="A3041">
        <v>2234506</v>
      </c>
      <c r="B3041">
        <v>1</v>
      </c>
      <c r="C3041" t="s">
        <v>81</v>
      </c>
      <c r="D3041" t="s">
        <v>121</v>
      </c>
      <c r="E3041" t="s">
        <v>194</v>
      </c>
      <c r="F3041" t="s">
        <v>8954</v>
      </c>
      <c r="G3041" t="s">
        <v>179</v>
      </c>
      <c r="H3041" t="s">
        <v>135</v>
      </c>
      <c r="I3041" t="s">
        <v>136</v>
      </c>
      <c r="J3041" t="s">
        <v>137</v>
      </c>
      <c r="K3041" t="s">
        <v>138</v>
      </c>
      <c r="L3041" t="s">
        <v>8955</v>
      </c>
      <c r="M3041" t="s">
        <v>8956</v>
      </c>
      <c r="N3041">
        <v>2.6019444439999999</v>
      </c>
      <c r="O3041">
        <v>0</v>
      </c>
      <c r="P3041">
        <v>24</v>
      </c>
      <c r="Q3041">
        <v>0</v>
      </c>
      <c r="R3041">
        <v>6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8.4985808578132911</v>
      </c>
      <c r="Y3041">
        <v>0</v>
      </c>
      <c r="Z3041">
        <v>0.48732232370112666</v>
      </c>
      <c r="AA3041">
        <v>0</v>
      </c>
      <c r="AB3041">
        <v>0</v>
      </c>
      <c r="AC3041">
        <v>0</v>
      </c>
      <c r="AD3041">
        <v>0</v>
      </c>
      <c r="AE3041">
        <v>8.9859031815144181</v>
      </c>
    </row>
    <row r="3042" spans="1:31" x14ac:dyDescent="0.25">
      <c r="A3042">
        <v>2234529</v>
      </c>
      <c r="B3042">
        <v>1</v>
      </c>
      <c r="C3042" t="s">
        <v>80</v>
      </c>
      <c r="D3042" t="s">
        <v>110</v>
      </c>
      <c r="E3042" t="s">
        <v>194</v>
      </c>
      <c r="F3042" t="s">
        <v>8957</v>
      </c>
      <c r="G3042" t="s">
        <v>143</v>
      </c>
      <c r="H3042" t="s">
        <v>135</v>
      </c>
      <c r="I3042" t="s">
        <v>136</v>
      </c>
      <c r="J3042" t="s">
        <v>137</v>
      </c>
      <c r="K3042" t="s">
        <v>144</v>
      </c>
      <c r="L3042" t="s">
        <v>8958</v>
      </c>
      <c r="M3042" t="s">
        <v>8959</v>
      </c>
      <c r="N3042">
        <v>1.1316666660000001</v>
      </c>
      <c r="O3042">
        <v>0</v>
      </c>
      <c r="P3042">
        <v>126</v>
      </c>
      <c r="Q3042">
        <v>0</v>
      </c>
      <c r="R3042">
        <v>0</v>
      </c>
      <c r="S3042">
        <v>0</v>
      </c>
      <c r="T3042">
        <v>20</v>
      </c>
      <c r="U3042">
        <v>0</v>
      </c>
      <c r="V3042">
        <v>0</v>
      </c>
      <c r="W3042">
        <v>0</v>
      </c>
      <c r="X3042">
        <v>72.685545597410965</v>
      </c>
      <c r="Y3042">
        <v>0</v>
      </c>
      <c r="Z3042">
        <v>0</v>
      </c>
      <c r="AA3042">
        <v>0</v>
      </c>
      <c r="AB3042">
        <v>27.801895471970813</v>
      </c>
      <c r="AC3042">
        <v>0</v>
      </c>
      <c r="AD3042">
        <v>0</v>
      </c>
      <c r="AE3042">
        <v>100.48744106938177</v>
      </c>
    </row>
    <row r="3043" spans="1:31" x14ac:dyDescent="0.25">
      <c r="A3043">
        <v>2234460</v>
      </c>
      <c r="B3043">
        <v>1</v>
      </c>
      <c r="C3043" t="s">
        <v>80</v>
      </c>
      <c r="D3043" t="s">
        <v>88</v>
      </c>
      <c r="E3043" t="s">
        <v>132</v>
      </c>
      <c r="F3043" t="s">
        <v>8960</v>
      </c>
      <c r="G3043" t="s">
        <v>191</v>
      </c>
      <c r="H3043" t="s">
        <v>135</v>
      </c>
      <c r="I3043" t="s">
        <v>136</v>
      </c>
      <c r="J3043" t="s">
        <v>137</v>
      </c>
      <c r="K3043" t="s">
        <v>138</v>
      </c>
      <c r="L3043" t="s">
        <v>8961</v>
      </c>
      <c r="M3043" t="s">
        <v>8962</v>
      </c>
      <c r="N3043">
        <v>5.0813888880000002</v>
      </c>
      <c r="O3043">
        <v>0</v>
      </c>
      <c r="P3043">
        <v>7</v>
      </c>
      <c r="Q3043">
        <v>0</v>
      </c>
      <c r="R3043">
        <v>0</v>
      </c>
      <c r="S3043">
        <v>0</v>
      </c>
      <c r="T3043">
        <v>3</v>
      </c>
      <c r="U3043">
        <v>0</v>
      </c>
      <c r="V3043">
        <v>0</v>
      </c>
      <c r="W3043">
        <v>0</v>
      </c>
      <c r="X3043">
        <v>14.129052723441911</v>
      </c>
      <c r="Y3043">
        <v>0</v>
      </c>
      <c r="Z3043">
        <v>0</v>
      </c>
      <c r="AA3043">
        <v>0</v>
      </c>
      <c r="AB3043">
        <v>13.213690199929333</v>
      </c>
      <c r="AC3043">
        <v>0</v>
      </c>
      <c r="AD3043">
        <v>0</v>
      </c>
      <c r="AE3043">
        <v>27.342742923371244</v>
      </c>
    </row>
    <row r="3044" spans="1:31" x14ac:dyDescent="0.25">
      <c r="A3044">
        <v>2234483</v>
      </c>
      <c r="B3044">
        <v>1</v>
      </c>
      <c r="C3044" t="s">
        <v>80</v>
      </c>
      <c r="D3044" t="s">
        <v>98</v>
      </c>
      <c r="E3044" t="s">
        <v>182</v>
      </c>
      <c r="F3044" t="s">
        <v>8963</v>
      </c>
      <c r="G3044" t="s">
        <v>1027</v>
      </c>
      <c r="H3044" t="s">
        <v>163</v>
      </c>
      <c r="I3044" t="s">
        <v>136</v>
      </c>
      <c r="J3044" t="s">
        <v>137</v>
      </c>
      <c r="K3044" t="s">
        <v>138</v>
      </c>
      <c r="L3044" t="s">
        <v>8964</v>
      </c>
      <c r="M3044" t="s">
        <v>8965</v>
      </c>
      <c r="N3044">
        <v>1.403888888</v>
      </c>
      <c r="O3044">
        <v>0</v>
      </c>
      <c r="P3044">
        <v>109</v>
      </c>
      <c r="Q3044">
        <v>0</v>
      </c>
      <c r="R3044">
        <v>14</v>
      </c>
      <c r="S3044">
        <v>0</v>
      </c>
      <c r="T3044">
        <v>16</v>
      </c>
      <c r="U3044">
        <v>0</v>
      </c>
      <c r="V3044">
        <v>0</v>
      </c>
      <c r="W3044">
        <v>0</v>
      </c>
      <c r="X3044">
        <v>57.072443895228552</v>
      </c>
      <c r="Y3044">
        <v>0</v>
      </c>
      <c r="Z3044">
        <v>8.8406546299671618</v>
      </c>
      <c r="AA3044">
        <v>0</v>
      </c>
      <c r="AB3044">
        <v>16.035643563960914</v>
      </c>
      <c r="AC3044">
        <v>0</v>
      </c>
      <c r="AD3044">
        <v>0</v>
      </c>
      <c r="AE3044">
        <v>81.948742089156639</v>
      </c>
    </row>
    <row r="3045" spans="1:31" x14ac:dyDescent="0.25">
      <c r="A3045">
        <v>2234337</v>
      </c>
      <c r="B3045">
        <v>1</v>
      </c>
      <c r="C3045" t="s">
        <v>81</v>
      </c>
      <c r="D3045" t="s">
        <v>122</v>
      </c>
      <c r="E3045" t="s">
        <v>182</v>
      </c>
      <c r="F3045" t="s">
        <v>8966</v>
      </c>
      <c r="G3045" t="s">
        <v>174</v>
      </c>
      <c r="H3045" t="s">
        <v>163</v>
      </c>
      <c r="I3045" t="s">
        <v>136</v>
      </c>
      <c r="J3045" t="s">
        <v>137</v>
      </c>
      <c r="K3045" t="s">
        <v>138</v>
      </c>
      <c r="L3045" t="s">
        <v>8967</v>
      </c>
      <c r="M3045" t="s">
        <v>8968</v>
      </c>
      <c r="N3045">
        <v>1.750555555</v>
      </c>
      <c r="O3045">
        <v>0</v>
      </c>
      <c r="P3045">
        <v>1645</v>
      </c>
      <c r="Q3045">
        <v>0</v>
      </c>
      <c r="R3045">
        <v>3</v>
      </c>
      <c r="S3045">
        <v>4</v>
      </c>
      <c r="T3045">
        <v>109</v>
      </c>
      <c r="U3045">
        <v>0</v>
      </c>
      <c r="V3045">
        <v>0</v>
      </c>
      <c r="W3045">
        <v>0</v>
      </c>
      <c r="X3045">
        <v>700.97071746210611</v>
      </c>
      <c r="Y3045">
        <v>0</v>
      </c>
      <c r="Z3045">
        <v>2.9210079069265888</v>
      </c>
      <c r="AA3045">
        <v>35.326810245400843</v>
      </c>
      <c r="AB3045">
        <v>104.56048699729823</v>
      </c>
      <c r="AC3045">
        <v>0</v>
      </c>
      <c r="AD3045">
        <v>0</v>
      </c>
      <c r="AE3045">
        <v>843.77902261173165</v>
      </c>
    </row>
    <row r="3046" spans="1:31" x14ac:dyDescent="0.25">
      <c r="A3046">
        <v>2235084</v>
      </c>
      <c r="B3046">
        <v>1</v>
      </c>
      <c r="C3046" t="s">
        <v>80</v>
      </c>
      <c r="D3046" t="s">
        <v>105</v>
      </c>
      <c r="E3046" t="s">
        <v>132</v>
      </c>
      <c r="F3046" t="s">
        <v>8969</v>
      </c>
      <c r="G3046" t="s">
        <v>191</v>
      </c>
      <c r="H3046" t="s">
        <v>135</v>
      </c>
      <c r="I3046" t="s">
        <v>136</v>
      </c>
      <c r="J3046" t="s">
        <v>137</v>
      </c>
      <c r="K3046" t="s">
        <v>138</v>
      </c>
      <c r="L3046" t="s">
        <v>8970</v>
      </c>
      <c r="M3046" t="s">
        <v>8971</v>
      </c>
      <c r="N3046">
        <v>1.009166666</v>
      </c>
      <c r="O3046">
        <v>0</v>
      </c>
      <c r="P3046">
        <v>4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1.158308731734039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1.158308731734039</v>
      </c>
    </row>
    <row r="3047" spans="1:31" x14ac:dyDescent="0.25">
      <c r="A3047">
        <v>2234443</v>
      </c>
      <c r="B3047">
        <v>1</v>
      </c>
      <c r="C3047" t="s">
        <v>80</v>
      </c>
      <c r="D3047" t="s">
        <v>83</v>
      </c>
      <c r="E3047" t="s">
        <v>405</v>
      </c>
      <c r="F3047" t="s">
        <v>8622</v>
      </c>
      <c r="G3047" t="s">
        <v>174</v>
      </c>
      <c r="H3047" t="s">
        <v>163</v>
      </c>
      <c r="I3047" t="s">
        <v>136</v>
      </c>
      <c r="J3047" t="s">
        <v>137</v>
      </c>
      <c r="K3047" t="s">
        <v>138</v>
      </c>
      <c r="L3047" t="s">
        <v>8972</v>
      </c>
      <c r="M3047" t="s">
        <v>8973</v>
      </c>
      <c r="N3047">
        <v>0.75249999999999995</v>
      </c>
      <c r="O3047">
        <v>0</v>
      </c>
      <c r="P3047">
        <v>620</v>
      </c>
      <c r="Q3047">
        <v>0</v>
      </c>
      <c r="R3047">
        <v>12</v>
      </c>
      <c r="S3047">
        <v>5</v>
      </c>
      <c r="T3047">
        <v>2093</v>
      </c>
      <c r="U3047">
        <v>5</v>
      </c>
      <c r="V3047">
        <v>52</v>
      </c>
      <c r="W3047">
        <v>0</v>
      </c>
      <c r="X3047">
        <v>236.66670603305531</v>
      </c>
      <c r="Y3047">
        <v>0</v>
      </c>
      <c r="Z3047">
        <v>9.296620975709482</v>
      </c>
      <c r="AA3047">
        <v>162.12299118775758</v>
      </c>
      <c r="AB3047">
        <v>2029.9195718016549</v>
      </c>
      <c r="AC3047">
        <v>624.97635469915099</v>
      </c>
      <c r="AD3047">
        <v>968.37657751351753</v>
      </c>
      <c r="AE3047">
        <v>4031.358822210846</v>
      </c>
    </row>
    <row r="3048" spans="1:31" x14ac:dyDescent="0.25">
      <c r="A3048">
        <v>2234798</v>
      </c>
      <c r="B3048">
        <v>1</v>
      </c>
      <c r="C3048" t="s">
        <v>81</v>
      </c>
      <c r="D3048" t="s">
        <v>124</v>
      </c>
      <c r="E3048" t="s">
        <v>161</v>
      </c>
      <c r="F3048" t="s">
        <v>8974</v>
      </c>
      <c r="G3048" t="s">
        <v>548</v>
      </c>
      <c r="H3048" t="s">
        <v>163</v>
      </c>
      <c r="I3048" t="s">
        <v>136</v>
      </c>
      <c r="J3048" t="s">
        <v>137</v>
      </c>
      <c r="K3048" t="s">
        <v>138</v>
      </c>
      <c r="L3048" t="s">
        <v>8975</v>
      </c>
      <c r="M3048" t="s">
        <v>8976</v>
      </c>
      <c r="N3048">
        <v>3.1380555550000002</v>
      </c>
      <c r="O3048">
        <v>5</v>
      </c>
      <c r="P3048">
        <v>149</v>
      </c>
      <c r="Q3048">
        <v>151</v>
      </c>
      <c r="R3048">
        <v>28</v>
      </c>
      <c r="S3048">
        <v>6</v>
      </c>
      <c r="T3048">
        <v>9</v>
      </c>
      <c r="U3048">
        <v>0</v>
      </c>
      <c r="V3048">
        <v>0</v>
      </c>
      <c r="W3048">
        <v>4.9257215115612016</v>
      </c>
      <c r="X3048">
        <v>57.104507173280638</v>
      </c>
      <c r="Y3048">
        <v>169.22066954212525</v>
      </c>
      <c r="Z3048">
        <v>37.620153564950314</v>
      </c>
      <c r="AA3048">
        <v>34.659459153363748</v>
      </c>
      <c r="AB3048">
        <v>1.5409980503074265</v>
      </c>
      <c r="AC3048">
        <v>0</v>
      </c>
      <c r="AD3048">
        <v>0</v>
      </c>
      <c r="AE3048">
        <v>305.0715089955886</v>
      </c>
    </row>
    <row r="3049" spans="1:31" x14ac:dyDescent="0.25">
      <c r="A3049">
        <v>2234589</v>
      </c>
      <c r="B3049">
        <v>1</v>
      </c>
      <c r="C3049" t="s">
        <v>80</v>
      </c>
      <c r="D3049" t="s">
        <v>90</v>
      </c>
      <c r="E3049" t="s">
        <v>194</v>
      </c>
      <c r="F3049" t="s">
        <v>8977</v>
      </c>
      <c r="G3049" t="s">
        <v>179</v>
      </c>
      <c r="H3049" t="s">
        <v>135</v>
      </c>
      <c r="I3049" t="s">
        <v>136</v>
      </c>
      <c r="J3049" t="s">
        <v>137</v>
      </c>
      <c r="K3049" t="s">
        <v>138</v>
      </c>
      <c r="L3049" t="s">
        <v>8978</v>
      </c>
      <c r="M3049" t="s">
        <v>2687</v>
      </c>
      <c r="N3049">
        <v>1.9838888880000001</v>
      </c>
      <c r="O3049">
        <v>0</v>
      </c>
      <c r="P3049">
        <v>44</v>
      </c>
      <c r="Q3049">
        <v>0</v>
      </c>
      <c r="R3049">
        <v>0</v>
      </c>
      <c r="S3049">
        <v>0</v>
      </c>
      <c r="T3049">
        <v>17</v>
      </c>
      <c r="U3049">
        <v>0</v>
      </c>
      <c r="V3049">
        <v>0</v>
      </c>
      <c r="W3049">
        <v>0</v>
      </c>
      <c r="X3049">
        <v>26.32613900738281</v>
      </c>
      <c r="Y3049">
        <v>0</v>
      </c>
      <c r="Z3049">
        <v>0</v>
      </c>
      <c r="AA3049">
        <v>0</v>
      </c>
      <c r="AB3049">
        <v>58.765786262348641</v>
      </c>
      <c r="AC3049">
        <v>0</v>
      </c>
      <c r="AD3049">
        <v>0</v>
      </c>
      <c r="AE3049">
        <v>85.091925269731448</v>
      </c>
    </row>
    <row r="3050" spans="1:31" x14ac:dyDescent="0.25">
      <c r="A3050">
        <v>2234543</v>
      </c>
      <c r="B3050">
        <v>1</v>
      </c>
      <c r="C3050" t="s">
        <v>80</v>
      </c>
      <c r="D3050" t="s">
        <v>95</v>
      </c>
      <c r="E3050" t="s">
        <v>194</v>
      </c>
      <c r="F3050" t="s">
        <v>8979</v>
      </c>
      <c r="G3050" t="s">
        <v>152</v>
      </c>
      <c r="H3050" t="s">
        <v>135</v>
      </c>
      <c r="I3050" t="s">
        <v>136</v>
      </c>
      <c r="J3050" t="s">
        <v>137</v>
      </c>
      <c r="K3050" t="s">
        <v>138</v>
      </c>
      <c r="L3050" t="s">
        <v>8980</v>
      </c>
      <c r="M3050" t="s">
        <v>8981</v>
      </c>
      <c r="N3050">
        <v>1.3777777769999999</v>
      </c>
      <c r="O3050">
        <v>0</v>
      </c>
      <c r="P3050">
        <v>42</v>
      </c>
      <c r="Q3050">
        <v>0</v>
      </c>
      <c r="R3050">
        <v>0</v>
      </c>
      <c r="S3050">
        <v>0</v>
      </c>
      <c r="T3050">
        <v>6</v>
      </c>
      <c r="U3050">
        <v>0</v>
      </c>
      <c r="V3050">
        <v>0</v>
      </c>
      <c r="W3050">
        <v>0</v>
      </c>
      <c r="X3050">
        <v>22.460139238742432</v>
      </c>
      <c r="Y3050">
        <v>0</v>
      </c>
      <c r="Z3050">
        <v>0</v>
      </c>
      <c r="AA3050">
        <v>0</v>
      </c>
      <c r="AB3050">
        <v>13.508129556735014</v>
      </c>
      <c r="AC3050">
        <v>0</v>
      </c>
      <c r="AD3050">
        <v>0</v>
      </c>
      <c r="AE3050">
        <v>35.968268795477442</v>
      </c>
    </row>
    <row r="3051" spans="1:31" x14ac:dyDescent="0.25">
      <c r="A3051">
        <v>2234792</v>
      </c>
      <c r="B3051">
        <v>1</v>
      </c>
      <c r="C3051" t="s">
        <v>81</v>
      </c>
      <c r="D3051" t="s">
        <v>113</v>
      </c>
      <c r="E3051" t="s">
        <v>132</v>
      </c>
      <c r="F3051" t="s">
        <v>8982</v>
      </c>
      <c r="G3051" t="s">
        <v>191</v>
      </c>
      <c r="H3051" t="s">
        <v>135</v>
      </c>
      <c r="I3051" t="s">
        <v>136</v>
      </c>
      <c r="J3051" t="s">
        <v>137</v>
      </c>
      <c r="K3051" t="s">
        <v>138</v>
      </c>
      <c r="L3051" t="s">
        <v>8983</v>
      </c>
      <c r="M3051" t="s">
        <v>8984</v>
      </c>
      <c r="N3051">
        <v>3.0730555549999998</v>
      </c>
      <c r="O3051">
        <v>0</v>
      </c>
      <c r="P3051">
        <v>1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1.6788473203443199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1.6788473203443199</v>
      </c>
    </row>
    <row r="3052" spans="1:31" x14ac:dyDescent="0.25">
      <c r="A3052">
        <v>2234397</v>
      </c>
      <c r="B3052">
        <v>1</v>
      </c>
      <c r="C3052" t="s">
        <v>81</v>
      </c>
      <c r="D3052" t="s">
        <v>123</v>
      </c>
      <c r="E3052" t="s">
        <v>194</v>
      </c>
      <c r="F3052" t="s">
        <v>8985</v>
      </c>
      <c r="G3052" t="s">
        <v>179</v>
      </c>
      <c r="H3052" t="s">
        <v>135</v>
      </c>
      <c r="I3052" t="s">
        <v>136</v>
      </c>
      <c r="J3052" t="s">
        <v>137</v>
      </c>
      <c r="K3052" t="s">
        <v>138</v>
      </c>
      <c r="L3052" t="s">
        <v>8986</v>
      </c>
      <c r="M3052" t="s">
        <v>8987</v>
      </c>
      <c r="N3052">
        <v>2.1994444440000001</v>
      </c>
      <c r="O3052">
        <v>0</v>
      </c>
      <c r="P3052">
        <v>65</v>
      </c>
      <c r="Q3052">
        <v>0</v>
      </c>
      <c r="R3052">
        <v>2</v>
      </c>
      <c r="S3052">
        <v>0</v>
      </c>
      <c r="T3052">
        <v>1</v>
      </c>
      <c r="U3052">
        <v>0</v>
      </c>
      <c r="V3052">
        <v>0</v>
      </c>
      <c r="W3052">
        <v>0</v>
      </c>
      <c r="X3052">
        <v>30.129295033597742</v>
      </c>
      <c r="Y3052">
        <v>0</v>
      </c>
      <c r="Z3052">
        <v>0.59244971667588009</v>
      </c>
      <c r="AA3052">
        <v>0</v>
      </c>
      <c r="AB3052">
        <v>5.1035910051093328E-2</v>
      </c>
      <c r="AC3052">
        <v>0</v>
      </c>
      <c r="AD3052">
        <v>0</v>
      </c>
      <c r="AE3052">
        <v>30.772780660324717</v>
      </c>
    </row>
    <row r="3053" spans="1:31" x14ac:dyDescent="0.25">
      <c r="A3053">
        <v>2234938</v>
      </c>
      <c r="B3053">
        <v>1</v>
      </c>
      <c r="C3053" t="s">
        <v>80</v>
      </c>
      <c r="D3053" t="s">
        <v>90</v>
      </c>
      <c r="E3053" t="s">
        <v>194</v>
      </c>
      <c r="F3053" t="s">
        <v>8988</v>
      </c>
      <c r="G3053" t="s">
        <v>1031</v>
      </c>
      <c r="H3053" t="s">
        <v>135</v>
      </c>
      <c r="I3053" t="s">
        <v>136</v>
      </c>
      <c r="J3053" t="s">
        <v>137</v>
      </c>
      <c r="K3053" t="s">
        <v>138</v>
      </c>
      <c r="L3053" t="s">
        <v>8989</v>
      </c>
      <c r="M3053" t="s">
        <v>8990</v>
      </c>
      <c r="N3053">
        <v>1.4241666660000001</v>
      </c>
      <c r="O3053">
        <v>0</v>
      </c>
      <c r="P3053">
        <v>97</v>
      </c>
      <c r="Q3053">
        <v>0</v>
      </c>
      <c r="R3053">
        <v>0</v>
      </c>
      <c r="S3053">
        <v>0</v>
      </c>
      <c r="T3053">
        <v>9</v>
      </c>
      <c r="U3053">
        <v>0</v>
      </c>
      <c r="V3053">
        <v>0</v>
      </c>
      <c r="W3053">
        <v>0</v>
      </c>
      <c r="X3053">
        <v>78.440302632081014</v>
      </c>
      <c r="Y3053">
        <v>0</v>
      </c>
      <c r="Z3053">
        <v>0</v>
      </c>
      <c r="AA3053">
        <v>0</v>
      </c>
      <c r="AB3053">
        <v>5.4494075301558658</v>
      </c>
      <c r="AC3053">
        <v>0</v>
      </c>
      <c r="AD3053">
        <v>0</v>
      </c>
      <c r="AE3053">
        <v>83.889710162236881</v>
      </c>
    </row>
    <row r="3054" spans="1:31" x14ac:dyDescent="0.25">
      <c r="A3054">
        <v>2234712</v>
      </c>
      <c r="B3054">
        <v>1</v>
      </c>
      <c r="C3054" t="s">
        <v>80</v>
      </c>
      <c r="D3054" t="s">
        <v>100</v>
      </c>
      <c r="E3054" t="s">
        <v>141</v>
      </c>
      <c r="F3054" t="s">
        <v>8991</v>
      </c>
      <c r="G3054" t="s">
        <v>187</v>
      </c>
      <c r="H3054" t="s">
        <v>135</v>
      </c>
      <c r="I3054" t="s">
        <v>136</v>
      </c>
      <c r="J3054" t="s">
        <v>137</v>
      </c>
      <c r="K3054" t="s">
        <v>138</v>
      </c>
      <c r="L3054" t="s">
        <v>8992</v>
      </c>
      <c r="M3054" t="s">
        <v>8993</v>
      </c>
      <c r="N3054">
        <v>2.8119444439999999</v>
      </c>
      <c r="O3054">
        <v>0</v>
      </c>
      <c r="P3054">
        <v>25</v>
      </c>
      <c r="Q3054">
        <v>0</v>
      </c>
      <c r="R3054">
        <v>20</v>
      </c>
      <c r="S3054">
        <v>0</v>
      </c>
      <c r="T3054">
        <v>7</v>
      </c>
      <c r="U3054">
        <v>0</v>
      </c>
      <c r="V3054">
        <v>0</v>
      </c>
      <c r="W3054">
        <v>0</v>
      </c>
      <c r="X3054">
        <v>21.10746682591914</v>
      </c>
      <c r="Y3054">
        <v>0</v>
      </c>
      <c r="Z3054">
        <v>4.1101035168337283</v>
      </c>
      <c r="AA3054">
        <v>0</v>
      </c>
      <c r="AB3054">
        <v>21.971748040479742</v>
      </c>
      <c r="AC3054">
        <v>0</v>
      </c>
      <c r="AD3054">
        <v>0</v>
      </c>
      <c r="AE3054">
        <v>47.18931838323261</v>
      </c>
    </row>
    <row r="3055" spans="1:31" x14ac:dyDescent="0.25">
      <c r="A3055">
        <v>2235067</v>
      </c>
      <c r="B3055">
        <v>1</v>
      </c>
      <c r="C3055" t="s">
        <v>80</v>
      </c>
      <c r="D3055" t="s">
        <v>96</v>
      </c>
      <c r="E3055" t="s">
        <v>273</v>
      </c>
      <c r="F3055" t="s">
        <v>4548</v>
      </c>
      <c r="G3055" t="s">
        <v>174</v>
      </c>
      <c r="H3055" t="s">
        <v>163</v>
      </c>
      <c r="I3055" t="s">
        <v>136</v>
      </c>
      <c r="J3055" t="s">
        <v>137</v>
      </c>
      <c r="K3055" t="s">
        <v>138</v>
      </c>
      <c r="L3055" t="s">
        <v>8994</v>
      </c>
      <c r="M3055" t="s">
        <v>8995</v>
      </c>
      <c r="N3055">
        <v>0.90472222199999996</v>
      </c>
      <c r="O3055">
        <v>3</v>
      </c>
      <c r="P3055">
        <v>1610</v>
      </c>
      <c r="Q3055">
        <v>0</v>
      </c>
      <c r="R3055">
        <v>1</v>
      </c>
      <c r="S3055">
        <v>4</v>
      </c>
      <c r="T3055">
        <v>96</v>
      </c>
      <c r="U3055">
        <v>0</v>
      </c>
      <c r="V3055">
        <v>0</v>
      </c>
      <c r="W3055">
        <v>55.117203829384216</v>
      </c>
      <c r="X3055">
        <v>424.46091168222523</v>
      </c>
      <c r="Y3055">
        <v>0</v>
      </c>
      <c r="Z3055">
        <v>6.4850221697613342E-2</v>
      </c>
      <c r="AA3055">
        <v>35.588357799605951</v>
      </c>
      <c r="AB3055">
        <v>38.418172846317979</v>
      </c>
      <c r="AC3055">
        <v>0</v>
      </c>
      <c r="AD3055">
        <v>0</v>
      </c>
      <c r="AE3055">
        <v>553.64949637923098</v>
      </c>
    </row>
    <row r="3056" spans="1:31" x14ac:dyDescent="0.25">
      <c r="A3056">
        <v>2234755</v>
      </c>
      <c r="B3056">
        <v>1</v>
      </c>
      <c r="C3056" t="s">
        <v>80</v>
      </c>
      <c r="D3056" t="s">
        <v>107</v>
      </c>
      <c r="E3056" t="s">
        <v>194</v>
      </c>
      <c r="F3056" t="s">
        <v>8996</v>
      </c>
      <c r="G3056" t="s">
        <v>589</v>
      </c>
      <c r="H3056" t="s">
        <v>135</v>
      </c>
      <c r="I3056" t="s">
        <v>136</v>
      </c>
      <c r="J3056" t="s">
        <v>137</v>
      </c>
      <c r="K3056" t="s">
        <v>138</v>
      </c>
      <c r="L3056" t="s">
        <v>8997</v>
      </c>
      <c r="M3056" t="s">
        <v>8998</v>
      </c>
      <c r="N3056">
        <v>1.7694444439999999</v>
      </c>
      <c r="O3056">
        <v>0</v>
      </c>
      <c r="P3056">
        <v>2</v>
      </c>
      <c r="Q3056">
        <v>0</v>
      </c>
      <c r="R3056">
        <v>2</v>
      </c>
      <c r="S3056">
        <v>0</v>
      </c>
      <c r="T3056">
        <v>87</v>
      </c>
      <c r="U3056">
        <v>0</v>
      </c>
      <c r="V3056">
        <v>0</v>
      </c>
      <c r="W3056">
        <v>0</v>
      </c>
      <c r="X3056">
        <v>1.3898627059002933</v>
      </c>
      <c r="Y3056">
        <v>0</v>
      </c>
      <c r="Z3056">
        <v>1.3391553834078076</v>
      </c>
      <c r="AA3056">
        <v>0</v>
      </c>
      <c r="AB3056">
        <v>64.189958216571441</v>
      </c>
      <c r="AC3056">
        <v>0</v>
      </c>
      <c r="AD3056">
        <v>0</v>
      </c>
      <c r="AE3056">
        <v>66.918976305879539</v>
      </c>
    </row>
    <row r="3057" spans="1:31" x14ac:dyDescent="0.25">
      <c r="A3057">
        <v>2234334</v>
      </c>
      <c r="B3057">
        <v>1</v>
      </c>
      <c r="C3057" t="s">
        <v>80</v>
      </c>
      <c r="D3057" t="s">
        <v>85</v>
      </c>
      <c r="E3057" t="s">
        <v>132</v>
      </c>
      <c r="F3057" t="s">
        <v>8999</v>
      </c>
      <c r="G3057" t="s">
        <v>148</v>
      </c>
      <c r="H3057" t="s">
        <v>135</v>
      </c>
      <c r="I3057" t="s">
        <v>136</v>
      </c>
      <c r="J3057" t="s">
        <v>137</v>
      </c>
      <c r="K3057" t="s">
        <v>138</v>
      </c>
      <c r="L3057" t="s">
        <v>9000</v>
      </c>
      <c r="M3057" t="s">
        <v>9001</v>
      </c>
      <c r="N3057">
        <v>3.721666666</v>
      </c>
      <c r="O3057">
        <v>0</v>
      </c>
      <c r="P3057">
        <v>1</v>
      </c>
      <c r="Q3057">
        <v>0</v>
      </c>
      <c r="R3057">
        <v>0</v>
      </c>
      <c r="S3057">
        <v>0</v>
      </c>
      <c r="T3057">
        <v>1</v>
      </c>
      <c r="U3057">
        <v>0</v>
      </c>
      <c r="V3057">
        <v>0</v>
      </c>
      <c r="W3057">
        <v>0</v>
      </c>
      <c r="X3057">
        <v>1.5741607060750669</v>
      </c>
      <c r="Y3057">
        <v>0</v>
      </c>
      <c r="Z3057">
        <v>0</v>
      </c>
      <c r="AA3057">
        <v>0</v>
      </c>
      <c r="AB3057">
        <v>1.4026296927356934</v>
      </c>
      <c r="AC3057">
        <v>0</v>
      </c>
      <c r="AD3057">
        <v>0</v>
      </c>
      <c r="AE3057">
        <v>2.9767903988107602</v>
      </c>
    </row>
    <row r="3058" spans="1:31" x14ac:dyDescent="0.25">
      <c r="A3058">
        <v>2234357</v>
      </c>
      <c r="B3058">
        <v>1</v>
      </c>
      <c r="C3058" t="s">
        <v>81</v>
      </c>
      <c r="D3058" t="s">
        <v>127</v>
      </c>
      <c r="E3058" t="s">
        <v>161</v>
      </c>
      <c r="F3058" t="s">
        <v>5888</v>
      </c>
      <c r="G3058" t="s">
        <v>174</v>
      </c>
      <c r="H3058" t="s">
        <v>163</v>
      </c>
      <c r="I3058" t="s">
        <v>136</v>
      </c>
      <c r="J3058" t="s">
        <v>137</v>
      </c>
      <c r="K3058" t="s">
        <v>138</v>
      </c>
      <c r="L3058" t="s">
        <v>9002</v>
      </c>
      <c r="M3058" t="s">
        <v>9003</v>
      </c>
      <c r="N3058">
        <v>2.0791666659999999</v>
      </c>
      <c r="O3058">
        <v>3</v>
      </c>
      <c r="P3058">
        <v>470</v>
      </c>
      <c r="Q3058">
        <v>79</v>
      </c>
      <c r="R3058">
        <v>74</v>
      </c>
      <c r="S3058">
        <v>17</v>
      </c>
      <c r="T3058">
        <v>38</v>
      </c>
      <c r="U3058">
        <v>5</v>
      </c>
      <c r="V3058">
        <v>0</v>
      </c>
      <c r="W3058">
        <v>0.75848410818271939</v>
      </c>
      <c r="X3058">
        <v>164.71077435676955</v>
      </c>
      <c r="Y3058">
        <v>100.37782378596856</v>
      </c>
      <c r="Z3058">
        <v>37.752531677532168</v>
      </c>
      <c r="AA3058">
        <v>675.3114558727093</v>
      </c>
      <c r="AB3058">
        <v>39.838637787875648</v>
      </c>
      <c r="AC3058">
        <v>504.98279619212093</v>
      </c>
      <c r="AD3058">
        <v>0</v>
      </c>
      <c r="AE3058">
        <v>1523.7325037811588</v>
      </c>
    </row>
    <row r="3059" spans="1:31" x14ac:dyDescent="0.25">
      <c r="A3059">
        <v>2234855</v>
      </c>
      <c r="B3059">
        <v>1</v>
      </c>
      <c r="C3059" t="s">
        <v>80</v>
      </c>
      <c r="D3059" t="s">
        <v>104</v>
      </c>
      <c r="E3059" t="s">
        <v>194</v>
      </c>
      <c r="F3059" t="s">
        <v>9004</v>
      </c>
      <c r="G3059" t="s">
        <v>390</v>
      </c>
      <c r="H3059" t="s">
        <v>135</v>
      </c>
      <c r="I3059" t="s">
        <v>136</v>
      </c>
      <c r="J3059" t="s">
        <v>137</v>
      </c>
      <c r="K3059" t="s">
        <v>138</v>
      </c>
      <c r="L3059" t="s">
        <v>9005</v>
      </c>
      <c r="M3059" t="s">
        <v>9006</v>
      </c>
      <c r="N3059">
        <v>5.9502777770000002</v>
      </c>
      <c r="O3059">
        <v>0</v>
      </c>
      <c r="P3059">
        <v>3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1.3960668536159333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1.3960668536159333</v>
      </c>
    </row>
    <row r="3060" spans="1:31" x14ac:dyDescent="0.25">
      <c r="A3060">
        <v>2235047</v>
      </c>
      <c r="B3060">
        <v>1</v>
      </c>
      <c r="C3060" t="s">
        <v>80</v>
      </c>
      <c r="D3060" t="s">
        <v>107</v>
      </c>
      <c r="E3060" t="s">
        <v>177</v>
      </c>
      <c r="F3060" t="s">
        <v>1677</v>
      </c>
      <c r="G3060" t="s">
        <v>179</v>
      </c>
      <c r="H3060" t="s">
        <v>135</v>
      </c>
      <c r="I3060" t="s">
        <v>136</v>
      </c>
      <c r="J3060" t="s">
        <v>137</v>
      </c>
      <c r="K3060" t="s">
        <v>138</v>
      </c>
      <c r="L3060" t="s">
        <v>9007</v>
      </c>
      <c r="M3060" t="s">
        <v>9008</v>
      </c>
      <c r="N3060">
        <v>3.11</v>
      </c>
      <c r="O3060">
        <v>0</v>
      </c>
      <c r="P3060">
        <v>48</v>
      </c>
      <c r="Q3060">
        <v>0</v>
      </c>
      <c r="R3060">
        <v>0</v>
      </c>
      <c r="S3060">
        <v>0</v>
      </c>
      <c r="T3060">
        <v>48</v>
      </c>
      <c r="U3060">
        <v>0</v>
      </c>
      <c r="V3060">
        <v>0</v>
      </c>
      <c r="W3060">
        <v>0</v>
      </c>
      <c r="X3060">
        <v>38.280149409617877</v>
      </c>
      <c r="Y3060">
        <v>0</v>
      </c>
      <c r="Z3060">
        <v>0</v>
      </c>
      <c r="AA3060">
        <v>0</v>
      </c>
      <c r="AB3060">
        <v>96.779066966801381</v>
      </c>
      <c r="AC3060">
        <v>0</v>
      </c>
      <c r="AD3060">
        <v>0</v>
      </c>
      <c r="AE3060">
        <v>135.05921637641927</v>
      </c>
    </row>
    <row r="3061" spans="1:31" x14ac:dyDescent="0.25">
      <c r="A3061">
        <v>2234383</v>
      </c>
      <c r="B3061">
        <v>1</v>
      </c>
      <c r="C3061" t="s">
        <v>81</v>
      </c>
      <c r="D3061" t="s">
        <v>123</v>
      </c>
      <c r="E3061" t="s">
        <v>273</v>
      </c>
      <c r="F3061" t="s">
        <v>9009</v>
      </c>
      <c r="G3061" t="s">
        <v>548</v>
      </c>
      <c r="H3061" t="s">
        <v>163</v>
      </c>
      <c r="I3061" t="s">
        <v>136</v>
      </c>
      <c r="J3061" t="s">
        <v>137</v>
      </c>
      <c r="K3061" t="s">
        <v>138</v>
      </c>
      <c r="L3061" t="s">
        <v>9010</v>
      </c>
      <c r="M3061" t="s">
        <v>9011</v>
      </c>
      <c r="N3061">
        <v>4.7566666660000001</v>
      </c>
      <c r="O3061">
        <v>0</v>
      </c>
      <c r="P3061">
        <v>116</v>
      </c>
      <c r="Q3061">
        <v>3</v>
      </c>
      <c r="R3061">
        <v>41</v>
      </c>
      <c r="S3061">
        <v>3</v>
      </c>
      <c r="T3061">
        <v>18</v>
      </c>
      <c r="U3061">
        <v>0</v>
      </c>
      <c r="V3061">
        <v>0</v>
      </c>
      <c r="W3061">
        <v>0</v>
      </c>
      <c r="X3061">
        <v>70.022377667889884</v>
      </c>
      <c r="Y3061">
        <v>4.157972915933386</v>
      </c>
      <c r="Z3061">
        <v>90.207452126591605</v>
      </c>
      <c r="AA3061">
        <v>30.260902522105191</v>
      </c>
      <c r="AB3061">
        <v>73.955740195227094</v>
      </c>
      <c r="AC3061">
        <v>0</v>
      </c>
      <c r="AD3061">
        <v>0</v>
      </c>
      <c r="AE3061">
        <v>268.60444542774712</v>
      </c>
    </row>
    <row r="3062" spans="1:31" x14ac:dyDescent="0.25">
      <c r="A3062">
        <v>2234669</v>
      </c>
      <c r="B3062">
        <v>1</v>
      </c>
      <c r="C3062" t="s">
        <v>81</v>
      </c>
      <c r="D3062" t="s">
        <v>117</v>
      </c>
      <c r="E3062" t="s">
        <v>132</v>
      </c>
      <c r="F3062" t="s">
        <v>9012</v>
      </c>
      <c r="G3062" t="s">
        <v>148</v>
      </c>
      <c r="H3062" t="s">
        <v>135</v>
      </c>
      <c r="I3062" t="s">
        <v>136</v>
      </c>
      <c r="J3062" t="s">
        <v>137</v>
      </c>
      <c r="K3062" t="s">
        <v>138</v>
      </c>
      <c r="L3062" t="s">
        <v>9013</v>
      </c>
      <c r="M3062" t="s">
        <v>9014</v>
      </c>
      <c r="N3062">
        <v>1.4183333330000001</v>
      </c>
      <c r="O3062">
        <v>0</v>
      </c>
      <c r="P3062">
        <v>1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5.3822494874026676E-2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5.3822494874026676E-2</v>
      </c>
    </row>
    <row r="3063" spans="1:31" x14ac:dyDescent="0.25">
      <c r="A3063">
        <v>2234612</v>
      </c>
      <c r="B3063">
        <v>1</v>
      </c>
      <c r="C3063" t="s">
        <v>80</v>
      </c>
      <c r="D3063" t="s">
        <v>82</v>
      </c>
      <c r="E3063" t="s">
        <v>194</v>
      </c>
      <c r="F3063" t="s">
        <v>9015</v>
      </c>
      <c r="G3063" t="s">
        <v>179</v>
      </c>
      <c r="H3063" t="s">
        <v>135</v>
      </c>
      <c r="I3063" t="s">
        <v>136</v>
      </c>
      <c r="J3063" t="s">
        <v>137</v>
      </c>
      <c r="K3063" t="s">
        <v>138</v>
      </c>
      <c r="L3063" t="s">
        <v>9016</v>
      </c>
      <c r="M3063" t="s">
        <v>9017</v>
      </c>
      <c r="N3063">
        <v>1.2619444440000001</v>
      </c>
      <c r="O3063">
        <v>0</v>
      </c>
      <c r="P3063">
        <v>8</v>
      </c>
      <c r="Q3063">
        <v>0</v>
      </c>
      <c r="R3063">
        <v>0</v>
      </c>
      <c r="S3063">
        <v>0</v>
      </c>
      <c r="T3063">
        <v>11</v>
      </c>
      <c r="U3063">
        <v>0</v>
      </c>
      <c r="V3063">
        <v>0</v>
      </c>
      <c r="W3063">
        <v>0</v>
      </c>
      <c r="X3063">
        <v>5.2446502004474667</v>
      </c>
      <c r="Y3063">
        <v>0</v>
      </c>
      <c r="Z3063">
        <v>0</v>
      </c>
      <c r="AA3063">
        <v>0</v>
      </c>
      <c r="AB3063">
        <v>8.7455712130195149</v>
      </c>
      <c r="AC3063">
        <v>0</v>
      </c>
      <c r="AD3063">
        <v>0</v>
      </c>
      <c r="AE3063">
        <v>13.990221413466982</v>
      </c>
    </row>
    <row r="3064" spans="1:31" x14ac:dyDescent="0.25">
      <c r="A3064">
        <v>2234563</v>
      </c>
      <c r="B3064">
        <v>1</v>
      </c>
      <c r="C3064" t="s">
        <v>81</v>
      </c>
      <c r="D3064" t="s">
        <v>112</v>
      </c>
      <c r="E3064" t="s">
        <v>132</v>
      </c>
      <c r="F3064" t="s">
        <v>9018</v>
      </c>
      <c r="G3064" t="s">
        <v>148</v>
      </c>
      <c r="H3064" t="s">
        <v>135</v>
      </c>
      <c r="I3064" t="s">
        <v>136</v>
      </c>
      <c r="J3064" t="s">
        <v>137</v>
      </c>
      <c r="K3064" t="s">
        <v>138</v>
      </c>
      <c r="L3064" t="s">
        <v>9019</v>
      </c>
      <c r="M3064" t="s">
        <v>9020</v>
      </c>
      <c r="N3064">
        <v>2.5638888880000001</v>
      </c>
      <c r="O3064">
        <v>0</v>
      </c>
      <c r="P3064">
        <v>1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2.4348518064111112E-2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2.4348518064111112E-2</v>
      </c>
    </row>
    <row r="3065" spans="1:31" x14ac:dyDescent="0.25">
      <c r="A3065">
        <v>2234526</v>
      </c>
      <c r="B3065">
        <v>1</v>
      </c>
      <c r="C3065" t="s">
        <v>80</v>
      </c>
      <c r="D3065" t="s">
        <v>98</v>
      </c>
      <c r="E3065" t="s">
        <v>132</v>
      </c>
      <c r="F3065" t="s">
        <v>9021</v>
      </c>
      <c r="G3065" t="s">
        <v>148</v>
      </c>
      <c r="H3065" t="s">
        <v>135</v>
      </c>
      <c r="I3065" t="s">
        <v>136</v>
      </c>
      <c r="J3065" t="s">
        <v>137</v>
      </c>
      <c r="K3065" t="s">
        <v>138</v>
      </c>
      <c r="L3065" t="s">
        <v>9022</v>
      </c>
      <c r="M3065" t="s">
        <v>9023</v>
      </c>
      <c r="N3065">
        <v>1.8830555550000001</v>
      </c>
      <c r="O3065">
        <v>0</v>
      </c>
      <c r="P3065">
        <v>2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0.76954297111982672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0.76954297111982672</v>
      </c>
    </row>
    <row r="3066" spans="1:31" x14ac:dyDescent="0.25">
      <c r="A3066">
        <v>2234861</v>
      </c>
      <c r="B3066">
        <v>1</v>
      </c>
      <c r="C3066" t="s">
        <v>80</v>
      </c>
      <c r="D3066" t="s">
        <v>108</v>
      </c>
      <c r="E3066" t="s">
        <v>194</v>
      </c>
      <c r="F3066" t="s">
        <v>9024</v>
      </c>
      <c r="G3066" t="s">
        <v>179</v>
      </c>
      <c r="H3066" t="s">
        <v>135</v>
      </c>
      <c r="I3066" t="s">
        <v>136</v>
      </c>
      <c r="J3066" t="s">
        <v>137</v>
      </c>
      <c r="K3066" t="s">
        <v>138</v>
      </c>
      <c r="L3066" t="s">
        <v>9025</v>
      </c>
      <c r="M3066" t="s">
        <v>9026</v>
      </c>
      <c r="N3066">
        <v>4.4024999999999999</v>
      </c>
      <c r="O3066">
        <v>0</v>
      </c>
      <c r="P3066">
        <v>11</v>
      </c>
      <c r="Q3066">
        <v>0</v>
      </c>
      <c r="R3066">
        <v>0</v>
      </c>
      <c r="S3066">
        <v>0</v>
      </c>
      <c r="T3066">
        <v>1</v>
      </c>
      <c r="U3066">
        <v>0</v>
      </c>
      <c r="V3066">
        <v>0</v>
      </c>
      <c r="W3066">
        <v>0</v>
      </c>
      <c r="X3066">
        <v>7.0618738602518398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7.0618738602518398</v>
      </c>
    </row>
    <row r="3067" spans="1:31" x14ac:dyDescent="0.25">
      <c r="A3067">
        <v>2234678</v>
      </c>
      <c r="B3067">
        <v>1</v>
      </c>
      <c r="C3067" t="s">
        <v>80</v>
      </c>
      <c r="D3067" t="s">
        <v>104</v>
      </c>
      <c r="E3067" t="s">
        <v>182</v>
      </c>
      <c r="F3067" t="s">
        <v>9027</v>
      </c>
      <c r="G3067" t="s">
        <v>319</v>
      </c>
      <c r="H3067" t="s">
        <v>163</v>
      </c>
      <c r="I3067" t="s">
        <v>136</v>
      </c>
      <c r="J3067" t="s">
        <v>137</v>
      </c>
      <c r="K3067" t="s">
        <v>138</v>
      </c>
      <c r="L3067" t="s">
        <v>9028</v>
      </c>
      <c r="M3067" t="s">
        <v>9029</v>
      </c>
      <c r="N3067">
        <v>1.3433333329999999</v>
      </c>
      <c r="O3067">
        <v>0</v>
      </c>
      <c r="P3067">
        <v>1</v>
      </c>
      <c r="Q3067">
        <v>0</v>
      </c>
      <c r="R3067">
        <v>2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1.4097742267609332</v>
      </c>
      <c r="AA3067">
        <v>0</v>
      </c>
      <c r="AB3067">
        <v>0</v>
      </c>
      <c r="AC3067">
        <v>0</v>
      </c>
      <c r="AD3067">
        <v>0</v>
      </c>
      <c r="AE3067">
        <v>1.4097742267609332</v>
      </c>
    </row>
    <row r="3068" spans="1:31" x14ac:dyDescent="0.25">
      <c r="A3068">
        <v>2234363</v>
      </c>
      <c r="B3068">
        <v>1</v>
      </c>
      <c r="C3068" t="s">
        <v>81</v>
      </c>
      <c r="D3068" t="s">
        <v>122</v>
      </c>
      <c r="E3068" t="s">
        <v>273</v>
      </c>
      <c r="F3068" t="s">
        <v>9030</v>
      </c>
      <c r="G3068" t="s">
        <v>174</v>
      </c>
      <c r="H3068" t="s">
        <v>163</v>
      </c>
      <c r="I3068" t="s">
        <v>136</v>
      </c>
      <c r="J3068" t="s">
        <v>137</v>
      </c>
      <c r="K3068" t="s">
        <v>138</v>
      </c>
      <c r="L3068" t="s">
        <v>9031</v>
      </c>
      <c r="M3068" t="s">
        <v>9032</v>
      </c>
      <c r="N3068">
        <v>0.61916666600000003</v>
      </c>
      <c r="O3068">
        <v>1</v>
      </c>
      <c r="P3068">
        <v>5772</v>
      </c>
      <c r="Q3068">
        <v>1</v>
      </c>
      <c r="R3068">
        <v>13</v>
      </c>
      <c r="S3068">
        <v>19</v>
      </c>
      <c r="T3068">
        <v>1074</v>
      </c>
      <c r="U3068">
        <v>9</v>
      </c>
      <c r="V3068">
        <v>1</v>
      </c>
      <c r="W3068">
        <v>3.1471862360213335E-2</v>
      </c>
      <c r="X3068">
        <v>697.80888997200623</v>
      </c>
      <c r="Y3068">
        <v>0.11311362534453334</v>
      </c>
      <c r="Z3068">
        <v>11.681714623328402</v>
      </c>
      <c r="AA3068">
        <v>147.01886388080845</v>
      </c>
      <c r="AB3068">
        <v>230.62600361027023</v>
      </c>
      <c r="AC3068">
        <v>2331.3692347087454</v>
      </c>
      <c r="AD3068">
        <v>0.59445519511469003</v>
      </c>
      <c r="AE3068">
        <v>3419.2437474779781</v>
      </c>
    </row>
    <row r="3069" spans="1:31" x14ac:dyDescent="0.25">
      <c r="A3069">
        <v>2235050</v>
      </c>
      <c r="B3069">
        <v>1</v>
      </c>
      <c r="C3069" t="s">
        <v>80</v>
      </c>
      <c r="D3069" t="s">
        <v>92</v>
      </c>
      <c r="E3069" t="s">
        <v>141</v>
      </c>
      <c r="F3069" t="s">
        <v>9033</v>
      </c>
      <c r="G3069" t="s">
        <v>187</v>
      </c>
      <c r="H3069" t="s">
        <v>135</v>
      </c>
      <c r="I3069" t="s">
        <v>136</v>
      </c>
      <c r="J3069" t="s">
        <v>137</v>
      </c>
      <c r="K3069" t="s">
        <v>138</v>
      </c>
      <c r="L3069" t="s">
        <v>9034</v>
      </c>
      <c r="M3069" t="s">
        <v>9035</v>
      </c>
      <c r="N3069">
        <v>0.85027777699999996</v>
      </c>
      <c r="O3069">
        <v>0</v>
      </c>
      <c r="P3069">
        <v>273</v>
      </c>
      <c r="Q3069">
        <v>0</v>
      </c>
      <c r="R3069">
        <v>0</v>
      </c>
      <c r="S3069">
        <v>0</v>
      </c>
      <c r="T3069">
        <v>22</v>
      </c>
      <c r="U3069">
        <v>0</v>
      </c>
      <c r="V3069">
        <v>0</v>
      </c>
      <c r="W3069">
        <v>0</v>
      </c>
      <c r="X3069">
        <v>45.233303497854251</v>
      </c>
      <c r="Y3069">
        <v>0</v>
      </c>
      <c r="Z3069">
        <v>0</v>
      </c>
      <c r="AA3069">
        <v>0</v>
      </c>
      <c r="AB3069">
        <v>11.62820813490068</v>
      </c>
      <c r="AC3069">
        <v>0</v>
      </c>
      <c r="AD3069">
        <v>0</v>
      </c>
      <c r="AE3069">
        <v>56.861511632754933</v>
      </c>
    </row>
    <row r="3070" spans="1:31" x14ac:dyDescent="0.25">
      <c r="A3070">
        <v>2234386</v>
      </c>
      <c r="B3070">
        <v>1</v>
      </c>
      <c r="C3070" t="s">
        <v>80</v>
      </c>
      <c r="D3070" t="s">
        <v>103</v>
      </c>
      <c r="E3070" t="s">
        <v>182</v>
      </c>
      <c r="F3070" t="s">
        <v>9036</v>
      </c>
      <c r="G3070" t="s">
        <v>174</v>
      </c>
      <c r="H3070" t="s">
        <v>163</v>
      </c>
      <c r="I3070" t="s">
        <v>136</v>
      </c>
      <c r="J3070" t="s">
        <v>137</v>
      </c>
      <c r="K3070" t="s">
        <v>138</v>
      </c>
      <c r="L3070" t="s">
        <v>9037</v>
      </c>
      <c r="M3070" t="s">
        <v>9038</v>
      </c>
      <c r="N3070">
        <v>0.384722222</v>
      </c>
      <c r="O3070">
        <v>0</v>
      </c>
      <c r="P3070">
        <v>0</v>
      </c>
      <c r="Q3070">
        <v>0</v>
      </c>
      <c r="R3070">
        <v>0</v>
      </c>
      <c r="S3070">
        <v>1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186.17938848819799</v>
      </c>
      <c r="AB3070">
        <v>0</v>
      </c>
      <c r="AC3070">
        <v>0</v>
      </c>
      <c r="AD3070">
        <v>0</v>
      </c>
      <c r="AE3070">
        <v>186.17938848819799</v>
      </c>
    </row>
    <row r="3071" spans="1:31" x14ac:dyDescent="0.25">
      <c r="A3071">
        <v>2234655</v>
      </c>
      <c r="B3071">
        <v>1</v>
      </c>
      <c r="C3071" t="s">
        <v>80</v>
      </c>
      <c r="D3071" t="s">
        <v>93</v>
      </c>
      <c r="E3071" t="s">
        <v>273</v>
      </c>
      <c r="F3071" t="s">
        <v>9039</v>
      </c>
      <c r="G3071" t="s">
        <v>174</v>
      </c>
      <c r="H3071" t="s">
        <v>163</v>
      </c>
      <c r="I3071" t="s">
        <v>136</v>
      </c>
      <c r="J3071" t="s">
        <v>137</v>
      </c>
      <c r="K3071" t="s">
        <v>138</v>
      </c>
      <c r="L3071" t="s">
        <v>9040</v>
      </c>
      <c r="M3071" t="s">
        <v>9041</v>
      </c>
      <c r="N3071">
        <v>0.32305555499999999</v>
      </c>
      <c r="O3071">
        <v>1</v>
      </c>
      <c r="P3071">
        <v>332</v>
      </c>
      <c r="Q3071">
        <v>39</v>
      </c>
      <c r="R3071">
        <v>175</v>
      </c>
      <c r="S3071">
        <v>10</v>
      </c>
      <c r="T3071">
        <v>106</v>
      </c>
      <c r="U3071">
        <v>0</v>
      </c>
      <c r="V3071">
        <v>0</v>
      </c>
      <c r="W3071">
        <v>1.5691418386538376</v>
      </c>
      <c r="X3071">
        <v>21.503066894463799</v>
      </c>
      <c r="Y3071">
        <v>43.858981942698875</v>
      </c>
      <c r="Z3071">
        <v>29.698422630052136</v>
      </c>
      <c r="AA3071">
        <v>45.923869582561032</v>
      </c>
      <c r="AB3071">
        <v>26.259480629787799</v>
      </c>
      <c r="AC3071">
        <v>0</v>
      </c>
      <c r="AD3071">
        <v>0</v>
      </c>
      <c r="AE3071">
        <v>168.81296351821746</v>
      </c>
    </row>
    <row r="3072" spans="1:31" x14ac:dyDescent="0.25">
      <c r="A3072">
        <v>2234409</v>
      </c>
      <c r="B3072">
        <v>1</v>
      </c>
      <c r="C3072" t="s">
        <v>81</v>
      </c>
      <c r="D3072" t="s">
        <v>128</v>
      </c>
      <c r="E3072" t="s">
        <v>194</v>
      </c>
      <c r="F3072" t="s">
        <v>7172</v>
      </c>
      <c r="G3072" t="s">
        <v>179</v>
      </c>
      <c r="H3072" t="s">
        <v>135</v>
      </c>
      <c r="I3072" t="s">
        <v>136</v>
      </c>
      <c r="J3072" t="s">
        <v>137</v>
      </c>
      <c r="K3072" t="s">
        <v>138</v>
      </c>
      <c r="L3072" t="s">
        <v>9042</v>
      </c>
      <c r="M3072" t="s">
        <v>9043</v>
      </c>
      <c r="N3072">
        <v>2.0461111110000001</v>
      </c>
      <c r="O3072">
        <v>0</v>
      </c>
      <c r="P3072">
        <v>92</v>
      </c>
      <c r="Q3072">
        <v>0</v>
      </c>
      <c r="R3072">
        <v>0</v>
      </c>
      <c r="S3072">
        <v>0</v>
      </c>
      <c r="T3072">
        <v>28</v>
      </c>
      <c r="U3072">
        <v>0</v>
      </c>
      <c r="V3072">
        <v>0</v>
      </c>
      <c r="W3072">
        <v>0</v>
      </c>
      <c r="X3072">
        <v>27.837192398773869</v>
      </c>
      <c r="Y3072">
        <v>0</v>
      </c>
      <c r="Z3072">
        <v>0</v>
      </c>
      <c r="AA3072">
        <v>0</v>
      </c>
      <c r="AB3072">
        <v>8.6295067592194048</v>
      </c>
      <c r="AC3072">
        <v>0</v>
      </c>
      <c r="AD3072">
        <v>0</v>
      </c>
      <c r="AE3072">
        <v>36.466699157993276</v>
      </c>
    </row>
    <row r="3073" spans="1:31" x14ac:dyDescent="0.25">
      <c r="A3073">
        <v>2234532</v>
      </c>
      <c r="B3073">
        <v>1</v>
      </c>
      <c r="C3073" t="s">
        <v>80</v>
      </c>
      <c r="D3073" t="s">
        <v>97</v>
      </c>
      <c r="E3073" t="s">
        <v>132</v>
      </c>
      <c r="F3073" t="s">
        <v>9044</v>
      </c>
      <c r="G3073" t="s">
        <v>191</v>
      </c>
      <c r="H3073" t="s">
        <v>135</v>
      </c>
      <c r="I3073" t="s">
        <v>136</v>
      </c>
      <c r="J3073" t="s">
        <v>137</v>
      </c>
      <c r="K3073" t="s">
        <v>138</v>
      </c>
      <c r="L3073" t="s">
        <v>9045</v>
      </c>
      <c r="M3073" t="s">
        <v>9046</v>
      </c>
      <c r="N3073">
        <v>3.0619444439999999</v>
      </c>
      <c r="O3073">
        <v>0</v>
      </c>
      <c r="P3073">
        <v>4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12.667766213848543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12.667766213848543</v>
      </c>
    </row>
    <row r="3074" spans="1:31" x14ac:dyDescent="0.25">
      <c r="A3074">
        <v>2234847</v>
      </c>
      <c r="B3074">
        <v>1</v>
      </c>
      <c r="C3074" t="s">
        <v>80</v>
      </c>
      <c r="D3074" t="s">
        <v>93</v>
      </c>
      <c r="E3074" t="s">
        <v>194</v>
      </c>
      <c r="F3074" t="s">
        <v>9047</v>
      </c>
      <c r="G3074" t="s">
        <v>179</v>
      </c>
      <c r="H3074" t="s">
        <v>135</v>
      </c>
      <c r="I3074" t="s">
        <v>136</v>
      </c>
      <c r="J3074" t="s">
        <v>137</v>
      </c>
      <c r="K3074" t="s">
        <v>138</v>
      </c>
      <c r="L3074" t="s">
        <v>9048</v>
      </c>
      <c r="M3074" t="s">
        <v>9049</v>
      </c>
      <c r="N3074">
        <v>2.491666666</v>
      </c>
      <c r="O3074">
        <v>0</v>
      </c>
      <c r="P3074">
        <v>13</v>
      </c>
      <c r="Q3074">
        <v>0</v>
      </c>
      <c r="R3074">
        <v>11</v>
      </c>
      <c r="S3074">
        <v>0</v>
      </c>
      <c r="T3074">
        <v>2</v>
      </c>
      <c r="U3074">
        <v>0</v>
      </c>
      <c r="V3074">
        <v>0</v>
      </c>
      <c r="W3074">
        <v>0</v>
      </c>
      <c r="X3074">
        <v>10.894207801108365</v>
      </c>
      <c r="Y3074">
        <v>0</v>
      </c>
      <c r="Z3074">
        <v>139.70851656251938</v>
      </c>
      <c r="AA3074">
        <v>0</v>
      </c>
      <c r="AB3074">
        <v>1.752593787578449</v>
      </c>
      <c r="AC3074">
        <v>0</v>
      </c>
      <c r="AD3074">
        <v>0</v>
      </c>
      <c r="AE3074">
        <v>152.35531815120621</v>
      </c>
    </row>
    <row r="3075" spans="1:31" x14ac:dyDescent="0.25">
      <c r="A3075">
        <v>2234346</v>
      </c>
      <c r="B3075">
        <v>1</v>
      </c>
      <c r="C3075" t="s">
        <v>81</v>
      </c>
      <c r="D3075" t="s">
        <v>127</v>
      </c>
      <c r="E3075" t="s">
        <v>194</v>
      </c>
      <c r="F3075" t="s">
        <v>9050</v>
      </c>
      <c r="G3075" t="s">
        <v>179</v>
      </c>
      <c r="H3075" t="s">
        <v>135</v>
      </c>
      <c r="I3075" t="s">
        <v>136</v>
      </c>
      <c r="J3075" t="s">
        <v>137</v>
      </c>
      <c r="K3075" t="s">
        <v>138</v>
      </c>
      <c r="L3075" t="s">
        <v>9051</v>
      </c>
      <c r="M3075" t="s">
        <v>9052</v>
      </c>
      <c r="N3075">
        <v>3.2725</v>
      </c>
      <c r="O3075">
        <v>0</v>
      </c>
      <c r="P3075">
        <v>2</v>
      </c>
      <c r="Q3075">
        <v>0</v>
      </c>
      <c r="R3075">
        <v>0</v>
      </c>
      <c r="S3075">
        <v>0</v>
      </c>
      <c r="T3075">
        <v>3</v>
      </c>
      <c r="U3075">
        <v>0</v>
      </c>
      <c r="V3075">
        <v>0</v>
      </c>
      <c r="W3075">
        <v>0</v>
      </c>
      <c r="X3075">
        <v>5.7139660576992011</v>
      </c>
      <c r="Y3075">
        <v>0</v>
      </c>
      <c r="Z3075">
        <v>0</v>
      </c>
      <c r="AA3075">
        <v>0</v>
      </c>
      <c r="AB3075">
        <v>5.2670356585145299</v>
      </c>
      <c r="AC3075">
        <v>0</v>
      </c>
      <c r="AD3075">
        <v>0</v>
      </c>
      <c r="AE3075">
        <v>10.981001716213731</v>
      </c>
    </row>
    <row r="3076" spans="1:31" x14ac:dyDescent="0.25">
      <c r="A3076">
        <v>2235033</v>
      </c>
      <c r="B3076">
        <v>1</v>
      </c>
      <c r="C3076" t="s">
        <v>81</v>
      </c>
      <c r="D3076" t="s">
        <v>122</v>
      </c>
      <c r="E3076" t="s">
        <v>194</v>
      </c>
      <c r="F3076" t="s">
        <v>9053</v>
      </c>
      <c r="G3076" t="s">
        <v>179</v>
      </c>
      <c r="H3076" t="s">
        <v>135</v>
      </c>
      <c r="I3076" t="s">
        <v>136</v>
      </c>
      <c r="J3076" t="s">
        <v>137</v>
      </c>
      <c r="K3076" t="s">
        <v>138</v>
      </c>
      <c r="L3076" t="s">
        <v>9054</v>
      </c>
      <c r="M3076" t="s">
        <v>9055</v>
      </c>
      <c r="N3076">
        <v>2.5302777769999998</v>
      </c>
      <c r="O3076">
        <v>0</v>
      </c>
      <c r="P3076">
        <v>22</v>
      </c>
      <c r="Q3076">
        <v>0</v>
      </c>
      <c r="R3076">
        <v>2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32.49576888149096</v>
      </c>
      <c r="Y3076">
        <v>0</v>
      </c>
      <c r="Z3076">
        <v>0.35233223055171564</v>
      </c>
      <c r="AA3076">
        <v>0</v>
      </c>
      <c r="AB3076">
        <v>0</v>
      </c>
      <c r="AC3076">
        <v>0</v>
      </c>
      <c r="AD3076">
        <v>0</v>
      </c>
      <c r="AE3076">
        <v>32.848101112042677</v>
      </c>
    </row>
    <row r="3077" spans="1:31" x14ac:dyDescent="0.25">
      <c r="A3077">
        <v>2234887</v>
      </c>
      <c r="B3077">
        <v>1</v>
      </c>
      <c r="C3077" t="s">
        <v>80</v>
      </c>
      <c r="D3077" t="s">
        <v>104</v>
      </c>
      <c r="E3077" t="s">
        <v>177</v>
      </c>
      <c r="F3077" t="s">
        <v>9056</v>
      </c>
      <c r="G3077" t="s">
        <v>215</v>
      </c>
      <c r="H3077" t="s">
        <v>135</v>
      </c>
      <c r="I3077" t="s">
        <v>136</v>
      </c>
      <c r="J3077" t="s">
        <v>137</v>
      </c>
      <c r="K3077" t="s">
        <v>138</v>
      </c>
      <c r="L3077" t="s">
        <v>9057</v>
      </c>
      <c r="M3077" t="s">
        <v>9058</v>
      </c>
      <c r="N3077">
        <v>2.6077777769999999</v>
      </c>
      <c r="O3077">
        <v>0</v>
      </c>
      <c r="P3077">
        <v>83</v>
      </c>
      <c r="Q3077">
        <v>0</v>
      </c>
      <c r="R3077">
        <v>0</v>
      </c>
      <c r="S3077">
        <v>0</v>
      </c>
      <c r="T3077">
        <v>3</v>
      </c>
      <c r="U3077">
        <v>0</v>
      </c>
      <c r="V3077">
        <v>0</v>
      </c>
      <c r="W3077">
        <v>0</v>
      </c>
      <c r="X3077">
        <v>74.963810504112629</v>
      </c>
      <c r="Y3077">
        <v>0</v>
      </c>
      <c r="Z3077">
        <v>0</v>
      </c>
      <c r="AA3077">
        <v>0</v>
      </c>
      <c r="AB3077">
        <v>3.8080217408826731</v>
      </c>
      <c r="AC3077">
        <v>0</v>
      </c>
      <c r="AD3077">
        <v>0</v>
      </c>
      <c r="AE3077">
        <v>78.771832244995309</v>
      </c>
    </row>
    <row r="3078" spans="1:31" x14ac:dyDescent="0.25">
      <c r="A3078">
        <v>2234987</v>
      </c>
      <c r="B3078">
        <v>1</v>
      </c>
      <c r="C3078" t="s">
        <v>80</v>
      </c>
      <c r="D3078" t="s">
        <v>107</v>
      </c>
      <c r="E3078" t="s">
        <v>194</v>
      </c>
      <c r="F3078" t="s">
        <v>9059</v>
      </c>
      <c r="G3078" t="s">
        <v>179</v>
      </c>
      <c r="H3078" t="s">
        <v>135</v>
      </c>
      <c r="I3078" t="s">
        <v>136</v>
      </c>
      <c r="J3078" t="s">
        <v>137</v>
      </c>
      <c r="K3078" t="s">
        <v>138</v>
      </c>
      <c r="L3078" t="s">
        <v>9060</v>
      </c>
      <c r="M3078" t="s">
        <v>9061</v>
      </c>
      <c r="N3078">
        <v>1.5638888879999999</v>
      </c>
      <c r="O3078">
        <v>0</v>
      </c>
      <c r="P3078">
        <v>1</v>
      </c>
      <c r="Q3078">
        <v>0</v>
      </c>
      <c r="R3078">
        <v>0</v>
      </c>
      <c r="S3078">
        <v>0</v>
      </c>
      <c r="T3078">
        <v>1</v>
      </c>
      <c r="U3078">
        <v>0</v>
      </c>
      <c r="V3078">
        <v>0</v>
      </c>
      <c r="W3078">
        <v>0</v>
      </c>
      <c r="X3078">
        <v>0.29823932619670002</v>
      </c>
      <c r="Y3078">
        <v>0</v>
      </c>
      <c r="Z3078">
        <v>0</v>
      </c>
      <c r="AA3078">
        <v>0</v>
      </c>
      <c r="AB3078">
        <v>1.5384449494483889</v>
      </c>
      <c r="AC3078">
        <v>0</v>
      </c>
      <c r="AD3078">
        <v>0</v>
      </c>
      <c r="AE3078">
        <v>1.836684275645089</v>
      </c>
    </row>
    <row r="3079" spans="1:31" x14ac:dyDescent="0.25">
      <c r="A3079">
        <v>2234446</v>
      </c>
      <c r="B3079">
        <v>1</v>
      </c>
      <c r="C3079" t="s">
        <v>80</v>
      </c>
      <c r="D3079" t="s">
        <v>108</v>
      </c>
      <c r="E3079" t="s">
        <v>194</v>
      </c>
      <c r="F3079" t="s">
        <v>9062</v>
      </c>
      <c r="G3079" t="s">
        <v>179</v>
      </c>
      <c r="H3079" t="s">
        <v>135</v>
      </c>
      <c r="I3079" t="s">
        <v>136</v>
      </c>
      <c r="J3079" t="s">
        <v>137</v>
      </c>
      <c r="K3079" t="s">
        <v>138</v>
      </c>
      <c r="L3079" t="s">
        <v>9063</v>
      </c>
      <c r="M3079" t="s">
        <v>9064</v>
      </c>
      <c r="N3079">
        <v>2.9516666659999999</v>
      </c>
      <c r="O3079">
        <v>0</v>
      </c>
      <c r="P3079">
        <v>4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3.6380983160236724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3.6380983160236724</v>
      </c>
    </row>
    <row r="3080" spans="1:31" x14ac:dyDescent="0.25">
      <c r="A3080">
        <v>2234615</v>
      </c>
      <c r="B3080">
        <v>1</v>
      </c>
      <c r="C3080" t="s">
        <v>80</v>
      </c>
      <c r="D3080" t="s">
        <v>82</v>
      </c>
      <c r="E3080" t="s">
        <v>132</v>
      </c>
      <c r="F3080" t="s">
        <v>9065</v>
      </c>
      <c r="G3080" t="s">
        <v>148</v>
      </c>
      <c r="H3080" t="s">
        <v>135</v>
      </c>
      <c r="I3080" t="s">
        <v>136</v>
      </c>
      <c r="J3080" t="s">
        <v>137</v>
      </c>
      <c r="K3080" t="s">
        <v>138</v>
      </c>
      <c r="L3080" t="s">
        <v>9066</v>
      </c>
      <c r="M3080" t="s">
        <v>9067</v>
      </c>
      <c r="N3080">
        <v>0.59444444399999996</v>
      </c>
      <c r="O3080">
        <v>0</v>
      </c>
      <c r="P3080">
        <v>8</v>
      </c>
      <c r="Q3080">
        <v>0</v>
      </c>
      <c r="R3080">
        <v>0</v>
      </c>
      <c r="S3080">
        <v>0</v>
      </c>
      <c r="T3080">
        <v>1</v>
      </c>
      <c r="U3080">
        <v>0</v>
      </c>
      <c r="V3080">
        <v>0</v>
      </c>
      <c r="W3080">
        <v>0</v>
      </c>
      <c r="X3080">
        <v>1.105271454186264</v>
      </c>
      <c r="Y3080">
        <v>0</v>
      </c>
      <c r="Z3080">
        <v>0</v>
      </c>
      <c r="AA3080">
        <v>0</v>
      </c>
      <c r="AB3080">
        <v>0.7210474859517223</v>
      </c>
      <c r="AC3080">
        <v>0</v>
      </c>
      <c r="AD3080">
        <v>0</v>
      </c>
      <c r="AE3080">
        <v>1.8263189401379862</v>
      </c>
    </row>
    <row r="3081" spans="1:31" x14ac:dyDescent="0.25">
      <c r="A3081">
        <v>2234970</v>
      </c>
      <c r="B3081">
        <v>1</v>
      </c>
      <c r="C3081" t="s">
        <v>80</v>
      </c>
      <c r="D3081" t="s">
        <v>107</v>
      </c>
      <c r="E3081" t="s">
        <v>177</v>
      </c>
      <c r="F3081" t="s">
        <v>228</v>
      </c>
      <c r="G3081" t="s">
        <v>179</v>
      </c>
      <c r="H3081" t="s">
        <v>135</v>
      </c>
      <c r="I3081" t="s">
        <v>136</v>
      </c>
      <c r="J3081" t="s">
        <v>137</v>
      </c>
      <c r="K3081" t="s">
        <v>138</v>
      </c>
      <c r="L3081" t="s">
        <v>9068</v>
      </c>
      <c r="M3081" t="s">
        <v>9069</v>
      </c>
      <c r="N3081">
        <v>1.7569444439999999</v>
      </c>
      <c r="O3081">
        <v>0</v>
      </c>
      <c r="P3081">
        <v>41</v>
      </c>
      <c r="Q3081">
        <v>0</v>
      </c>
      <c r="R3081">
        <v>0</v>
      </c>
      <c r="S3081">
        <v>0</v>
      </c>
      <c r="T3081">
        <v>37</v>
      </c>
      <c r="U3081">
        <v>0</v>
      </c>
      <c r="V3081">
        <v>0</v>
      </c>
      <c r="W3081">
        <v>0</v>
      </c>
      <c r="X3081">
        <v>26.547166920024146</v>
      </c>
      <c r="Y3081">
        <v>0</v>
      </c>
      <c r="Z3081">
        <v>0</v>
      </c>
      <c r="AA3081">
        <v>0</v>
      </c>
      <c r="AB3081">
        <v>20.099466046409571</v>
      </c>
      <c r="AC3081">
        <v>0</v>
      </c>
      <c r="AD3081">
        <v>0</v>
      </c>
      <c r="AE3081">
        <v>46.646632966433714</v>
      </c>
    </row>
    <row r="3082" spans="1:31" x14ac:dyDescent="0.25">
      <c r="A3082">
        <v>2234807</v>
      </c>
      <c r="B3082">
        <v>1</v>
      </c>
      <c r="C3082" t="s">
        <v>80</v>
      </c>
      <c r="D3082" t="s">
        <v>95</v>
      </c>
      <c r="E3082" t="s">
        <v>194</v>
      </c>
      <c r="F3082" t="s">
        <v>9070</v>
      </c>
      <c r="G3082" t="s">
        <v>179</v>
      </c>
      <c r="H3082" t="s">
        <v>135</v>
      </c>
      <c r="I3082" t="s">
        <v>136</v>
      </c>
      <c r="J3082" t="s">
        <v>137</v>
      </c>
      <c r="K3082" t="s">
        <v>138</v>
      </c>
      <c r="L3082" t="s">
        <v>9071</v>
      </c>
      <c r="M3082" t="s">
        <v>9072</v>
      </c>
      <c r="N3082">
        <v>0.62527777699999998</v>
      </c>
      <c r="O3082">
        <v>0</v>
      </c>
      <c r="P3082">
        <v>368</v>
      </c>
      <c r="Q3082">
        <v>0</v>
      </c>
      <c r="R3082">
        <v>0</v>
      </c>
      <c r="S3082">
        <v>0</v>
      </c>
      <c r="T3082">
        <v>44</v>
      </c>
      <c r="U3082">
        <v>0</v>
      </c>
      <c r="V3082">
        <v>0</v>
      </c>
      <c r="W3082">
        <v>0</v>
      </c>
      <c r="X3082">
        <v>65.870989320850569</v>
      </c>
      <c r="Y3082">
        <v>0</v>
      </c>
      <c r="Z3082">
        <v>0</v>
      </c>
      <c r="AA3082">
        <v>0</v>
      </c>
      <c r="AB3082">
        <v>15.799632149014363</v>
      </c>
      <c r="AC3082">
        <v>0</v>
      </c>
      <c r="AD3082">
        <v>0</v>
      </c>
      <c r="AE3082">
        <v>81.670621469864926</v>
      </c>
    </row>
    <row r="3083" spans="1:31" x14ac:dyDescent="0.25">
      <c r="A3083">
        <v>2234429</v>
      </c>
      <c r="B3083">
        <v>1</v>
      </c>
      <c r="C3083" t="s">
        <v>80</v>
      </c>
      <c r="D3083" t="s">
        <v>108</v>
      </c>
      <c r="E3083" t="s">
        <v>161</v>
      </c>
      <c r="F3083" t="s">
        <v>1728</v>
      </c>
      <c r="G3083" t="s">
        <v>174</v>
      </c>
      <c r="H3083" t="s">
        <v>163</v>
      </c>
      <c r="I3083" t="s">
        <v>261</v>
      </c>
      <c r="J3083" t="s">
        <v>137</v>
      </c>
      <c r="K3083" t="s">
        <v>138</v>
      </c>
      <c r="L3083" t="s">
        <v>9073</v>
      </c>
      <c r="M3083" t="s">
        <v>9074</v>
      </c>
      <c r="N3083">
        <v>9.1666660000000004E-3</v>
      </c>
      <c r="O3083">
        <v>0</v>
      </c>
      <c r="P3083">
        <v>1830</v>
      </c>
      <c r="Q3083">
        <v>0</v>
      </c>
      <c r="R3083">
        <v>293</v>
      </c>
      <c r="S3083">
        <v>13</v>
      </c>
      <c r="T3083">
        <v>197</v>
      </c>
      <c r="U3083">
        <v>0</v>
      </c>
      <c r="V3083">
        <v>0</v>
      </c>
      <c r="W3083">
        <v>0</v>
      </c>
      <c r="X3083">
        <v>2.0518341111976368</v>
      </c>
      <c r="Y3083">
        <v>0</v>
      </c>
      <c r="Z3083">
        <v>0.24380175374311167</v>
      </c>
      <c r="AA3083">
        <v>0.44486371684120662</v>
      </c>
      <c r="AB3083">
        <v>1.3109337688573148</v>
      </c>
      <c r="AC3083">
        <v>0</v>
      </c>
      <c r="AD3083">
        <v>0</v>
      </c>
      <c r="AE3083">
        <v>4.0514333506392699</v>
      </c>
    </row>
    <row r="3084" spans="1:31" x14ac:dyDescent="0.25">
      <c r="A3084">
        <v>2234927</v>
      </c>
      <c r="B3084">
        <v>1</v>
      </c>
      <c r="C3084" t="s">
        <v>80</v>
      </c>
      <c r="D3084" t="s">
        <v>101</v>
      </c>
      <c r="E3084" t="s">
        <v>194</v>
      </c>
      <c r="F3084" t="s">
        <v>9075</v>
      </c>
      <c r="G3084" t="s">
        <v>134</v>
      </c>
      <c r="H3084" t="s">
        <v>135</v>
      </c>
      <c r="I3084" t="s">
        <v>136</v>
      </c>
      <c r="J3084" t="s">
        <v>137</v>
      </c>
      <c r="K3084" t="s">
        <v>138</v>
      </c>
      <c r="L3084" t="s">
        <v>8984</v>
      </c>
      <c r="M3084" t="s">
        <v>9076</v>
      </c>
      <c r="N3084">
        <v>0.256111111</v>
      </c>
      <c r="O3084">
        <v>0</v>
      </c>
      <c r="P3084">
        <v>111</v>
      </c>
      <c r="Q3084">
        <v>0</v>
      </c>
      <c r="R3084">
        <v>0</v>
      </c>
      <c r="S3084">
        <v>0</v>
      </c>
      <c r="T3084">
        <v>2</v>
      </c>
      <c r="U3084">
        <v>0</v>
      </c>
      <c r="V3084">
        <v>0</v>
      </c>
      <c r="W3084">
        <v>0</v>
      </c>
      <c r="X3084">
        <v>14.355122059031864</v>
      </c>
      <c r="Y3084">
        <v>0</v>
      </c>
      <c r="Z3084">
        <v>0</v>
      </c>
      <c r="AA3084">
        <v>0</v>
      </c>
      <c r="AB3084">
        <v>3.2675096932333336E-2</v>
      </c>
      <c r="AC3084">
        <v>0</v>
      </c>
      <c r="AD3084">
        <v>0</v>
      </c>
      <c r="AE3084">
        <v>14.387797155964197</v>
      </c>
    </row>
    <row r="3085" spans="1:31" x14ac:dyDescent="0.25">
      <c r="A3085">
        <v>2234801</v>
      </c>
      <c r="B3085">
        <v>1</v>
      </c>
      <c r="C3085" t="s">
        <v>80</v>
      </c>
      <c r="D3085" t="s">
        <v>106</v>
      </c>
      <c r="E3085" t="s">
        <v>141</v>
      </c>
      <c r="F3085" t="s">
        <v>9077</v>
      </c>
      <c r="G3085" t="s">
        <v>1257</v>
      </c>
      <c r="H3085" t="s">
        <v>135</v>
      </c>
      <c r="I3085" t="s">
        <v>136</v>
      </c>
      <c r="J3085" t="s">
        <v>137</v>
      </c>
      <c r="K3085" t="s">
        <v>138</v>
      </c>
      <c r="L3085" t="s">
        <v>9078</v>
      </c>
      <c r="M3085" t="s">
        <v>9079</v>
      </c>
      <c r="N3085">
        <v>3.7202777770000002</v>
      </c>
      <c r="O3085">
        <v>0</v>
      </c>
      <c r="P3085">
        <v>144</v>
      </c>
      <c r="Q3085">
        <v>0</v>
      </c>
      <c r="R3085">
        <v>1</v>
      </c>
      <c r="S3085">
        <v>0</v>
      </c>
      <c r="T3085">
        <v>6</v>
      </c>
      <c r="U3085">
        <v>0</v>
      </c>
      <c r="V3085">
        <v>0</v>
      </c>
      <c r="W3085">
        <v>0</v>
      </c>
      <c r="X3085">
        <v>133.26226692337843</v>
      </c>
      <c r="Y3085">
        <v>0</v>
      </c>
      <c r="Z3085">
        <v>8.1446588470282943</v>
      </c>
      <c r="AA3085">
        <v>0</v>
      </c>
      <c r="AB3085">
        <v>9.2301502622575402</v>
      </c>
      <c r="AC3085">
        <v>0</v>
      </c>
      <c r="AD3085">
        <v>0</v>
      </c>
      <c r="AE3085">
        <v>150.63707603266428</v>
      </c>
    </row>
    <row r="3086" spans="1:31" x14ac:dyDescent="0.25">
      <c r="A3086">
        <v>2234950</v>
      </c>
      <c r="B3086">
        <v>1</v>
      </c>
      <c r="C3086" t="s">
        <v>80</v>
      </c>
      <c r="D3086" t="s">
        <v>111</v>
      </c>
      <c r="E3086" t="s">
        <v>177</v>
      </c>
      <c r="F3086" t="s">
        <v>9080</v>
      </c>
      <c r="G3086" t="s">
        <v>215</v>
      </c>
      <c r="H3086" t="s">
        <v>135</v>
      </c>
      <c r="I3086" t="s">
        <v>136</v>
      </c>
      <c r="J3086" t="s">
        <v>137</v>
      </c>
      <c r="K3086" t="s">
        <v>138</v>
      </c>
      <c r="L3086" t="s">
        <v>9081</v>
      </c>
      <c r="M3086" t="s">
        <v>9082</v>
      </c>
      <c r="N3086">
        <v>3.6155555549999998</v>
      </c>
      <c r="O3086">
        <v>0</v>
      </c>
      <c r="P3086">
        <v>27</v>
      </c>
      <c r="Q3086">
        <v>0</v>
      </c>
      <c r="R3086">
        <v>0</v>
      </c>
      <c r="S3086">
        <v>0</v>
      </c>
      <c r="T3086">
        <v>1</v>
      </c>
      <c r="U3086">
        <v>0</v>
      </c>
      <c r="V3086">
        <v>0</v>
      </c>
      <c r="W3086">
        <v>0</v>
      </c>
      <c r="X3086">
        <v>25.995410966268413</v>
      </c>
      <c r="Y3086">
        <v>0</v>
      </c>
      <c r="Z3086">
        <v>0</v>
      </c>
      <c r="AA3086">
        <v>0</v>
      </c>
      <c r="AB3086">
        <v>0.36499388955290329</v>
      </c>
      <c r="AC3086">
        <v>0</v>
      </c>
      <c r="AD3086">
        <v>0</v>
      </c>
      <c r="AE3086">
        <v>26.360404855821315</v>
      </c>
    </row>
    <row r="3087" spans="1:31" x14ac:dyDescent="0.25">
      <c r="A3087">
        <v>2235013</v>
      </c>
      <c r="B3087">
        <v>1</v>
      </c>
      <c r="C3087" t="s">
        <v>80</v>
      </c>
      <c r="D3087" t="s">
        <v>97</v>
      </c>
      <c r="E3087" t="s">
        <v>194</v>
      </c>
      <c r="F3087" t="s">
        <v>9083</v>
      </c>
      <c r="G3087" t="s">
        <v>390</v>
      </c>
      <c r="H3087" t="s">
        <v>135</v>
      </c>
      <c r="I3087" t="s">
        <v>136</v>
      </c>
      <c r="J3087" t="s">
        <v>137</v>
      </c>
      <c r="K3087" t="s">
        <v>138</v>
      </c>
      <c r="L3087" t="s">
        <v>9084</v>
      </c>
      <c r="M3087" t="s">
        <v>8860</v>
      </c>
      <c r="N3087">
        <v>1.626666666</v>
      </c>
      <c r="O3087">
        <v>0</v>
      </c>
      <c r="P3087">
        <v>145</v>
      </c>
      <c r="Q3087">
        <v>0</v>
      </c>
      <c r="R3087">
        <v>0</v>
      </c>
      <c r="S3087">
        <v>0</v>
      </c>
      <c r="T3087">
        <v>8</v>
      </c>
      <c r="U3087">
        <v>0</v>
      </c>
      <c r="V3087">
        <v>0</v>
      </c>
      <c r="W3087">
        <v>0</v>
      </c>
      <c r="X3087">
        <v>70.636411923168836</v>
      </c>
      <c r="Y3087">
        <v>0</v>
      </c>
      <c r="Z3087">
        <v>0</v>
      </c>
      <c r="AA3087">
        <v>0</v>
      </c>
      <c r="AB3087">
        <v>13.844343563845513</v>
      </c>
      <c r="AC3087">
        <v>0</v>
      </c>
      <c r="AD3087">
        <v>0</v>
      </c>
      <c r="AE3087">
        <v>84.480755487014349</v>
      </c>
    </row>
    <row r="3088" spans="1:31" x14ac:dyDescent="0.25">
      <c r="A3088">
        <v>2234515</v>
      </c>
      <c r="B3088">
        <v>1</v>
      </c>
      <c r="C3088" t="s">
        <v>80</v>
      </c>
      <c r="D3088" t="s">
        <v>100</v>
      </c>
      <c r="E3088" t="s">
        <v>182</v>
      </c>
      <c r="F3088" t="s">
        <v>9085</v>
      </c>
      <c r="G3088" t="s">
        <v>548</v>
      </c>
      <c r="H3088" t="s">
        <v>163</v>
      </c>
      <c r="I3088" t="s">
        <v>136</v>
      </c>
      <c r="J3088" t="s">
        <v>137</v>
      </c>
      <c r="K3088" t="s">
        <v>138</v>
      </c>
      <c r="L3088" t="s">
        <v>9086</v>
      </c>
      <c r="M3088" t="s">
        <v>9087</v>
      </c>
      <c r="N3088">
        <v>5.1808333329999998</v>
      </c>
      <c r="O3088">
        <v>0</v>
      </c>
      <c r="P3088">
        <v>0</v>
      </c>
      <c r="Q3088">
        <v>5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8.8098998098578125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8.8098998098578125</v>
      </c>
    </row>
    <row r="3089" spans="1:31" x14ac:dyDescent="0.25">
      <c r="A3089">
        <v>2234658</v>
      </c>
      <c r="B3089">
        <v>1</v>
      </c>
      <c r="C3089" t="s">
        <v>80</v>
      </c>
      <c r="D3089" t="s">
        <v>93</v>
      </c>
      <c r="E3089" t="s">
        <v>141</v>
      </c>
      <c r="F3089" t="s">
        <v>9088</v>
      </c>
      <c r="G3089" t="s">
        <v>187</v>
      </c>
      <c r="H3089" t="s">
        <v>135</v>
      </c>
      <c r="I3089" t="s">
        <v>136</v>
      </c>
      <c r="J3089" t="s">
        <v>137</v>
      </c>
      <c r="K3089" t="s">
        <v>138</v>
      </c>
      <c r="L3089" t="s">
        <v>9089</v>
      </c>
      <c r="M3089" t="s">
        <v>9090</v>
      </c>
      <c r="N3089">
        <v>3.028888888</v>
      </c>
      <c r="O3089">
        <v>0</v>
      </c>
      <c r="P3089">
        <v>111</v>
      </c>
      <c r="Q3089">
        <v>0</v>
      </c>
      <c r="R3089">
        <v>2</v>
      </c>
      <c r="S3089">
        <v>0</v>
      </c>
      <c r="T3089">
        <v>12</v>
      </c>
      <c r="U3089">
        <v>0</v>
      </c>
      <c r="V3089">
        <v>0</v>
      </c>
      <c r="W3089">
        <v>0</v>
      </c>
      <c r="X3089">
        <v>81.436596622389914</v>
      </c>
      <c r="Y3089">
        <v>0</v>
      </c>
      <c r="Z3089">
        <v>1.5874495642532802</v>
      </c>
      <c r="AA3089">
        <v>0</v>
      </c>
      <c r="AB3089">
        <v>36.343244680899119</v>
      </c>
      <c r="AC3089">
        <v>0</v>
      </c>
      <c r="AD3089">
        <v>0</v>
      </c>
      <c r="AE3089">
        <v>119.36729086754231</v>
      </c>
    </row>
    <row r="3090" spans="1:31" x14ac:dyDescent="0.25">
      <c r="A3090">
        <v>2234821</v>
      </c>
      <c r="B3090">
        <v>1</v>
      </c>
      <c r="C3090" t="s">
        <v>80</v>
      </c>
      <c r="D3090" t="s">
        <v>108</v>
      </c>
      <c r="E3090" t="s">
        <v>132</v>
      </c>
      <c r="F3090" t="s">
        <v>9091</v>
      </c>
      <c r="G3090" t="s">
        <v>148</v>
      </c>
      <c r="H3090" t="s">
        <v>135</v>
      </c>
      <c r="I3090" t="s">
        <v>136</v>
      </c>
      <c r="J3090" t="s">
        <v>137</v>
      </c>
      <c r="K3090" t="s">
        <v>138</v>
      </c>
      <c r="L3090" t="s">
        <v>9092</v>
      </c>
      <c r="M3090" t="s">
        <v>9093</v>
      </c>
      <c r="N3090">
        <v>1.7238888880000001</v>
      </c>
      <c r="O3090">
        <v>0</v>
      </c>
      <c r="P3090">
        <v>1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0.21861996758734226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0.21861996758734226</v>
      </c>
    </row>
    <row r="3091" spans="1:31" x14ac:dyDescent="0.25">
      <c r="A3091">
        <v>2234572</v>
      </c>
      <c r="B3091">
        <v>1</v>
      </c>
      <c r="C3091" t="s">
        <v>80</v>
      </c>
      <c r="D3091" t="s">
        <v>97</v>
      </c>
      <c r="E3091" t="s">
        <v>194</v>
      </c>
      <c r="F3091" t="s">
        <v>9094</v>
      </c>
      <c r="G3091" t="s">
        <v>390</v>
      </c>
      <c r="H3091" t="s">
        <v>135</v>
      </c>
      <c r="I3091" t="s">
        <v>136</v>
      </c>
      <c r="J3091" t="s">
        <v>137</v>
      </c>
      <c r="K3091" t="s">
        <v>138</v>
      </c>
      <c r="L3091" t="s">
        <v>9095</v>
      </c>
      <c r="M3091" t="s">
        <v>9096</v>
      </c>
      <c r="N3091">
        <v>5.1333333330000004</v>
      </c>
      <c r="O3091">
        <v>0</v>
      </c>
      <c r="P3091">
        <v>29</v>
      </c>
      <c r="Q3091">
        <v>0</v>
      </c>
      <c r="R3091">
        <v>8</v>
      </c>
      <c r="S3091">
        <v>0</v>
      </c>
      <c r="T3091">
        <v>15</v>
      </c>
      <c r="U3091">
        <v>0</v>
      </c>
      <c r="V3091">
        <v>0</v>
      </c>
      <c r="W3091">
        <v>0</v>
      </c>
      <c r="X3091">
        <v>99.850011655379035</v>
      </c>
      <c r="Y3091">
        <v>0</v>
      </c>
      <c r="Z3091">
        <v>19.897909194350529</v>
      </c>
      <c r="AA3091">
        <v>0</v>
      </c>
      <c r="AB3091">
        <v>64.19899060411278</v>
      </c>
      <c r="AC3091">
        <v>0</v>
      </c>
      <c r="AD3091">
        <v>0</v>
      </c>
      <c r="AE3091">
        <v>183.94691145384235</v>
      </c>
    </row>
    <row r="3092" spans="1:31" x14ac:dyDescent="0.25">
      <c r="A3092">
        <v>2234472</v>
      </c>
      <c r="B3092">
        <v>1</v>
      </c>
      <c r="C3092" t="s">
        <v>81</v>
      </c>
      <c r="D3092" t="s">
        <v>127</v>
      </c>
      <c r="E3092" t="s">
        <v>194</v>
      </c>
      <c r="F3092" t="s">
        <v>8082</v>
      </c>
      <c r="G3092" t="s">
        <v>390</v>
      </c>
      <c r="H3092" t="s">
        <v>135</v>
      </c>
      <c r="I3092" t="s">
        <v>136</v>
      </c>
      <c r="J3092" t="s">
        <v>137</v>
      </c>
      <c r="K3092" t="s">
        <v>138</v>
      </c>
      <c r="L3092" t="s">
        <v>9097</v>
      </c>
      <c r="M3092" t="s">
        <v>9098</v>
      </c>
      <c r="N3092">
        <v>1.7180555550000001</v>
      </c>
      <c r="O3092">
        <v>0</v>
      </c>
      <c r="P3092">
        <v>154</v>
      </c>
      <c r="Q3092">
        <v>0</v>
      </c>
      <c r="R3092">
        <v>7</v>
      </c>
      <c r="S3092">
        <v>0</v>
      </c>
      <c r="T3092">
        <v>1</v>
      </c>
      <c r="U3092">
        <v>0</v>
      </c>
      <c r="V3092">
        <v>0</v>
      </c>
      <c r="W3092">
        <v>0</v>
      </c>
      <c r="X3092">
        <v>60.779212807938976</v>
      </c>
      <c r="Y3092">
        <v>0</v>
      </c>
      <c r="Z3092">
        <v>3.7583825370264483</v>
      </c>
      <c r="AA3092">
        <v>0</v>
      </c>
      <c r="AB3092">
        <v>0.85267289400564428</v>
      </c>
      <c r="AC3092">
        <v>0</v>
      </c>
      <c r="AD3092">
        <v>0</v>
      </c>
      <c r="AE3092">
        <v>65.390268238971075</v>
      </c>
    </row>
    <row r="3093" spans="1:31" x14ac:dyDescent="0.25">
      <c r="A3093">
        <v>2234675</v>
      </c>
      <c r="B3093">
        <v>1</v>
      </c>
      <c r="C3093" t="s">
        <v>80</v>
      </c>
      <c r="D3093" t="s">
        <v>103</v>
      </c>
      <c r="E3093" t="s">
        <v>132</v>
      </c>
      <c r="F3093" t="s">
        <v>9099</v>
      </c>
      <c r="G3093" t="s">
        <v>148</v>
      </c>
      <c r="H3093" t="s">
        <v>135</v>
      </c>
      <c r="I3093" t="s">
        <v>136</v>
      </c>
      <c r="J3093" t="s">
        <v>137</v>
      </c>
      <c r="K3093" t="s">
        <v>138</v>
      </c>
      <c r="L3093" t="s">
        <v>9100</v>
      </c>
      <c r="M3093" t="s">
        <v>9101</v>
      </c>
      <c r="N3093">
        <v>2.7808333329999999</v>
      </c>
      <c r="O3093">
        <v>0</v>
      </c>
      <c r="P3093">
        <v>12</v>
      </c>
      <c r="Q3093">
        <v>0</v>
      </c>
      <c r="R3093">
        <v>0</v>
      </c>
      <c r="S3093">
        <v>0</v>
      </c>
      <c r="T3093">
        <v>1</v>
      </c>
      <c r="U3093">
        <v>0</v>
      </c>
      <c r="V3093">
        <v>0</v>
      </c>
      <c r="W3093">
        <v>0</v>
      </c>
      <c r="X3093">
        <v>10.302595698199532</v>
      </c>
      <c r="Y3093">
        <v>0</v>
      </c>
      <c r="Z3093">
        <v>0</v>
      </c>
      <c r="AA3093">
        <v>0</v>
      </c>
      <c r="AB3093">
        <v>4.8748616332995969</v>
      </c>
      <c r="AC3093">
        <v>0</v>
      </c>
      <c r="AD3093">
        <v>0</v>
      </c>
      <c r="AE3093">
        <v>15.177457331499129</v>
      </c>
    </row>
    <row r="3094" spans="1:31" x14ac:dyDescent="0.25">
      <c r="A3094">
        <v>2234389</v>
      </c>
      <c r="B3094">
        <v>1</v>
      </c>
      <c r="C3094" t="s">
        <v>80</v>
      </c>
      <c r="D3094" t="s">
        <v>85</v>
      </c>
      <c r="E3094" t="s">
        <v>132</v>
      </c>
      <c r="F3094" t="s">
        <v>9102</v>
      </c>
      <c r="G3094" t="s">
        <v>148</v>
      </c>
      <c r="H3094" t="s">
        <v>135</v>
      </c>
      <c r="I3094" t="s">
        <v>136</v>
      </c>
      <c r="J3094" t="s">
        <v>137</v>
      </c>
      <c r="K3094" t="s">
        <v>138</v>
      </c>
      <c r="L3094" t="s">
        <v>9103</v>
      </c>
      <c r="M3094" t="s">
        <v>9104</v>
      </c>
      <c r="N3094">
        <v>2.411944444</v>
      </c>
      <c r="O3094">
        <v>0</v>
      </c>
      <c r="P3094">
        <v>2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0.79583205339650442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0.79583205339650442</v>
      </c>
    </row>
    <row r="3095" spans="1:31" x14ac:dyDescent="0.25">
      <c r="A3095">
        <v>2235053</v>
      </c>
      <c r="B3095">
        <v>1</v>
      </c>
      <c r="C3095" t="s">
        <v>81</v>
      </c>
      <c r="D3095" t="s">
        <v>127</v>
      </c>
      <c r="E3095" t="s">
        <v>132</v>
      </c>
      <c r="F3095" t="s">
        <v>9105</v>
      </c>
      <c r="G3095" t="s">
        <v>148</v>
      </c>
      <c r="H3095" t="s">
        <v>135</v>
      </c>
      <c r="I3095" t="s">
        <v>136</v>
      </c>
      <c r="J3095" t="s">
        <v>137</v>
      </c>
      <c r="K3095" t="s">
        <v>138</v>
      </c>
      <c r="L3095" t="s">
        <v>9106</v>
      </c>
      <c r="M3095" t="s">
        <v>9107</v>
      </c>
      <c r="N3095">
        <v>1.6258333330000001</v>
      </c>
      <c r="O3095">
        <v>0</v>
      </c>
      <c r="P3095">
        <v>1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0.36143249672996675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0.36143249672996675</v>
      </c>
    </row>
    <row r="3096" spans="1:31" x14ac:dyDescent="0.25">
      <c r="A3096">
        <v>2234698</v>
      </c>
      <c r="B3096">
        <v>1</v>
      </c>
      <c r="C3096" t="s">
        <v>80</v>
      </c>
      <c r="D3096" t="s">
        <v>108</v>
      </c>
      <c r="E3096" t="s">
        <v>273</v>
      </c>
      <c r="F3096" t="s">
        <v>9108</v>
      </c>
      <c r="G3096" t="s">
        <v>174</v>
      </c>
      <c r="H3096" t="s">
        <v>163</v>
      </c>
      <c r="I3096" t="s">
        <v>261</v>
      </c>
      <c r="J3096" t="s">
        <v>137</v>
      </c>
      <c r="K3096" t="s">
        <v>138</v>
      </c>
      <c r="L3096" t="s">
        <v>9109</v>
      </c>
      <c r="M3096" t="s">
        <v>9110</v>
      </c>
      <c r="N3096">
        <v>3.6944444E-2</v>
      </c>
      <c r="O3096">
        <v>0</v>
      </c>
      <c r="P3096">
        <v>6811</v>
      </c>
      <c r="Q3096">
        <v>3</v>
      </c>
      <c r="R3096">
        <v>1131</v>
      </c>
      <c r="S3096">
        <v>20</v>
      </c>
      <c r="T3096">
        <v>1678</v>
      </c>
      <c r="U3096">
        <v>7</v>
      </c>
      <c r="V3096">
        <v>3</v>
      </c>
      <c r="W3096">
        <v>0</v>
      </c>
      <c r="X3096">
        <v>70.423081902706784</v>
      </c>
      <c r="Y3096">
        <v>2.4421074344333337E-2</v>
      </c>
      <c r="Z3096">
        <v>11.311247723041371</v>
      </c>
      <c r="AA3096">
        <v>7.7540539272415119</v>
      </c>
      <c r="AB3096">
        <v>53.983953894953629</v>
      </c>
      <c r="AC3096">
        <v>27.80248459540552</v>
      </c>
      <c r="AD3096">
        <v>0.69281075472167997</v>
      </c>
      <c r="AE3096">
        <v>171.99205387241483</v>
      </c>
    </row>
    <row r="3097" spans="1:31" x14ac:dyDescent="0.25">
      <c r="A3097">
        <v>2234366</v>
      </c>
      <c r="B3097">
        <v>1</v>
      </c>
      <c r="C3097" t="s">
        <v>81</v>
      </c>
      <c r="D3097" t="s">
        <v>119</v>
      </c>
      <c r="E3097" t="s">
        <v>161</v>
      </c>
      <c r="F3097" t="s">
        <v>1881</v>
      </c>
      <c r="G3097" t="s">
        <v>174</v>
      </c>
      <c r="H3097" t="s">
        <v>163</v>
      </c>
      <c r="I3097" t="s">
        <v>261</v>
      </c>
      <c r="J3097" t="s">
        <v>137</v>
      </c>
      <c r="K3097" t="s">
        <v>138</v>
      </c>
      <c r="L3097" t="s">
        <v>9111</v>
      </c>
      <c r="M3097" t="s">
        <v>9112</v>
      </c>
      <c r="N3097">
        <v>1.4722222E-2</v>
      </c>
      <c r="O3097">
        <v>1</v>
      </c>
      <c r="P3097">
        <v>1351</v>
      </c>
      <c r="Q3097">
        <v>136</v>
      </c>
      <c r="R3097">
        <v>243</v>
      </c>
      <c r="S3097">
        <v>3</v>
      </c>
      <c r="T3097">
        <v>91</v>
      </c>
      <c r="U3097">
        <v>0</v>
      </c>
      <c r="V3097">
        <v>0</v>
      </c>
      <c r="W3097">
        <v>2.6053172923555556E-4</v>
      </c>
      <c r="X3097">
        <v>2.0331031406647839</v>
      </c>
      <c r="Y3097">
        <v>0.20871131335674234</v>
      </c>
      <c r="Z3097">
        <v>0.47207816117670837</v>
      </c>
      <c r="AA3097">
        <v>0.24295074303851444</v>
      </c>
      <c r="AB3097">
        <v>0.37848587793905775</v>
      </c>
      <c r="AC3097">
        <v>0</v>
      </c>
      <c r="AD3097">
        <v>0</v>
      </c>
      <c r="AE3097">
        <v>3.3355897679050424</v>
      </c>
    </row>
    <row r="3098" spans="1:31" x14ac:dyDescent="0.25">
      <c r="A3098">
        <v>2235030</v>
      </c>
      <c r="B3098">
        <v>1</v>
      </c>
      <c r="C3098" t="s">
        <v>80</v>
      </c>
      <c r="D3098" t="s">
        <v>97</v>
      </c>
      <c r="E3098" t="s">
        <v>182</v>
      </c>
      <c r="F3098" t="s">
        <v>9113</v>
      </c>
      <c r="G3098" t="s">
        <v>1547</v>
      </c>
      <c r="H3098" t="s">
        <v>163</v>
      </c>
      <c r="I3098" t="s">
        <v>136</v>
      </c>
      <c r="J3098" t="s">
        <v>137</v>
      </c>
      <c r="K3098" t="s">
        <v>138</v>
      </c>
      <c r="L3098" t="s">
        <v>9114</v>
      </c>
      <c r="M3098" t="s">
        <v>9115</v>
      </c>
      <c r="N3098">
        <v>13.492777777000001</v>
      </c>
      <c r="O3098">
        <v>0</v>
      </c>
      <c r="P3098">
        <v>191</v>
      </c>
      <c r="Q3098">
        <v>0</v>
      </c>
      <c r="R3098">
        <v>3</v>
      </c>
      <c r="S3098">
        <v>0</v>
      </c>
      <c r="T3098">
        <v>18</v>
      </c>
      <c r="U3098">
        <v>0</v>
      </c>
      <c r="V3098">
        <v>0</v>
      </c>
      <c r="W3098">
        <v>0</v>
      </c>
      <c r="X3098">
        <v>1674.0358448748641</v>
      </c>
      <c r="Y3098">
        <v>0</v>
      </c>
      <c r="Z3098">
        <v>6.9887598192851677</v>
      </c>
      <c r="AA3098">
        <v>0</v>
      </c>
      <c r="AB3098">
        <v>196.34389262059247</v>
      </c>
      <c r="AC3098">
        <v>0</v>
      </c>
      <c r="AD3098">
        <v>0</v>
      </c>
      <c r="AE3098">
        <v>1877.3684973147417</v>
      </c>
    </row>
    <row r="3099" spans="1:31" x14ac:dyDescent="0.25">
      <c r="A3099">
        <v>2234535</v>
      </c>
      <c r="B3099">
        <v>1</v>
      </c>
      <c r="C3099" t="s">
        <v>80</v>
      </c>
      <c r="D3099" t="s">
        <v>99</v>
      </c>
      <c r="E3099" t="s">
        <v>132</v>
      </c>
      <c r="F3099" t="s">
        <v>9116</v>
      </c>
      <c r="G3099" t="s">
        <v>191</v>
      </c>
      <c r="H3099" t="s">
        <v>135</v>
      </c>
      <c r="I3099" t="s">
        <v>136</v>
      </c>
      <c r="J3099" t="s">
        <v>137</v>
      </c>
      <c r="K3099" t="s">
        <v>138</v>
      </c>
      <c r="L3099" t="s">
        <v>9117</v>
      </c>
      <c r="M3099" t="s">
        <v>9118</v>
      </c>
      <c r="N3099">
        <v>1.598333333</v>
      </c>
      <c r="O3099">
        <v>0</v>
      </c>
      <c r="P3099">
        <v>0</v>
      </c>
      <c r="Q3099">
        <v>0</v>
      </c>
      <c r="R3099">
        <v>0</v>
      </c>
      <c r="S3099">
        <v>0</v>
      </c>
      <c r="T3099">
        <v>1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0.39992385820309995</v>
      </c>
      <c r="AC3099">
        <v>0</v>
      </c>
      <c r="AD3099">
        <v>0</v>
      </c>
      <c r="AE3099">
        <v>0.39992385820309995</v>
      </c>
    </row>
    <row r="3100" spans="1:31" x14ac:dyDescent="0.25">
      <c r="A3100">
        <v>2235076</v>
      </c>
      <c r="B3100">
        <v>1</v>
      </c>
      <c r="C3100" t="s">
        <v>80</v>
      </c>
      <c r="D3100" t="s">
        <v>106</v>
      </c>
      <c r="E3100" t="s">
        <v>194</v>
      </c>
      <c r="F3100" t="s">
        <v>9119</v>
      </c>
      <c r="G3100" t="s">
        <v>179</v>
      </c>
      <c r="H3100" t="s">
        <v>135</v>
      </c>
      <c r="I3100" t="s">
        <v>136</v>
      </c>
      <c r="J3100" t="s">
        <v>137</v>
      </c>
      <c r="K3100" t="s">
        <v>138</v>
      </c>
      <c r="L3100" t="s">
        <v>9120</v>
      </c>
      <c r="M3100" t="s">
        <v>9121</v>
      </c>
      <c r="N3100">
        <v>2.040277777</v>
      </c>
      <c r="O3100">
        <v>0</v>
      </c>
      <c r="P3100">
        <v>1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1.3859627271262034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1.3859627271262034</v>
      </c>
    </row>
    <row r="3101" spans="1:31" x14ac:dyDescent="0.25">
      <c r="A3101">
        <v>2234681</v>
      </c>
      <c r="B3101">
        <v>1</v>
      </c>
      <c r="C3101" t="s">
        <v>80</v>
      </c>
      <c r="D3101" t="s">
        <v>111</v>
      </c>
      <c r="E3101" t="s">
        <v>132</v>
      </c>
      <c r="F3101" t="s">
        <v>9122</v>
      </c>
      <c r="G3101" t="s">
        <v>148</v>
      </c>
      <c r="H3101" t="s">
        <v>135</v>
      </c>
      <c r="I3101" t="s">
        <v>136</v>
      </c>
      <c r="J3101" t="s">
        <v>137</v>
      </c>
      <c r="K3101" t="s">
        <v>138</v>
      </c>
      <c r="L3101" t="s">
        <v>9123</v>
      </c>
      <c r="M3101" t="s">
        <v>9124</v>
      </c>
      <c r="N3101">
        <v>1.9669444439999999</v>
      </c>
      <c r="O3101">
        <v>0</v>
      </c>
      <c r="P3101">
        <v>1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1.76027856585E-2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1.76027856585E-2</v>
      </c>
    </row>
    <row r="3102" spans="1:31" x14ac:dyDescent="0.25">
      <c r="A3102">
        <v>2234990</v>
      </c>
      <c r="B3102">
        <v>1</v>
      </c>
      <c r="C3102" t="s">
        <v>80</v>
      </c>
      <c r="D3102" t="s">
        <v>101</v>
      </c>
      <c r="E3102" t="s">
        <v>132</v>
      </c>
      <c r="F3102" t="s">
        <v>9125</v>
      </c>
      <c r="G3102" t="s">
        <v>191</v>
      </c>
      <c r="H3102" t="s">
        <v>135</v>
      </c>
      <c r="I3102" t="s">
        <v>136</v>
      </c>
      <c r="J3102" t="s">
        <v>137</v>
      </c>
      <c r="K3102" t="s">
        <v>138</v>
      </c>
      <c r="L3102" t="s">
        <v>9126</v>
      </c>
      <c r="M3102" t="s">
        <v>9127</v>
      </c>
      <c r="N3102">
        <v>1.1544444439999999</v>
      </c>
      <c r="O3102">
        <v>0</v>
      </c>
      <c r="P3102">
        <v>1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5.9230023508833336E-2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5.9230023508833336E-2</v>
      </c>
    </row>
    <row r="3103" spans="1:31" x14ac:dyDescent="0.25">
      <c r="A3103">
        <v>2234635</v>
      </c>
      <c r="B3103">
        <v>1</v>
      </c>
      <c r="C3103" t="s">
        <v>80</v>
      </c>
      <c r="D3103" t="s">
        <v>106</v>
      </c>
      <c r="E3103" t="s">
        <v>161</v>
      </c>
      <c r="F3103" t="s">
        <v>9128</v>
      </c>
      <c r="G3103" t="s">
        <v>1858</v>
      </c>
      <c r="H3103" t="s">
        <v>163</v>
      </c>
      <c r="I3103" t="s">
        <v>136</v>
      </c>
      <c r="J3103" t="s">
        <v>137</v>
      </c>
      <c r="K3103" t="s">
        <v>138</v>
      </c>
      <c r="L3103" t="s">
        <v>9129</v>
      </c>
      <c r="M3103" t="s">
        <v>9130</v>
      </c>
      <c r="N3103">
        <v>7.5358333330000002</v>
      </c>
      <c r="O3103">
        <v>0</v>
      </c>
      <c r="P3103">
        <v>0</v>
      </c>
      <c r="Q3103">
        <v>11</v>
      </c>
      <c r="R3103">
        <v>0</v>
      </c>
      <c r="S3103">
        <v>7</v>
      </c>
      <c r="T3103">
        <v>1</v>
      </c>
      <c r="U3103">
        <v>0</v>
      </c>
      <c r="V3103">
        <v>0</v>
      </c>
      <c r="W3103">
        <v>0</v>
      </c>
      <c r="X3103">
        <v>0</v>
      </c>
      <c r="Y3103">
        <v>30.53996829476435</v>
      </c>
      <c r="Z3103">
        <v>0</v>
      </c>
      <c r="AA3103">
        <v>249.91774399990831</v>
      </c>
      <c r="AB3103">
        <v>11.717049192689389</v>
      </c>
      <c r="AC3103">
        <v>0</v>
      </c>
      <c r="AD3103">
        <v>0</v>
      </c>
      <c r="AE3103">
        <v>292.17476148736205</v>
      </c>
    </row>
    <row r="3104" spans="1:31" x14ac:dyDescent="0.25">
      <c r="A3104">
        <v>2234489</v>
      </c>
      <c r="B3104">
        <v>1</v>
      </c>
      <c r="C3104" t="s">
        <v>80</v>
      </c>
      <c r="D3104" t="s">
        <v>83</v>
      </c>
      <c r="E3104" t="s">
        <v>132</v>
      </c>
      <c r="F3104" t="s">
        <v>9131</v>
      </c>
      <c r="G3104" t="s">
        <v>148</v>
      </c>
      <c r="H3104" t="s">
        <v>135</v>
      </c>
      <c r="I3104" t="s">
        <v>136</v>
      </c>
      <c r="J3104" t="s">
        <v>137</v>
      </c>
      <c r="K3104" t="s">
        <v>138</v>
      </c>
      <c r="L3104" t="s">
        <v>9132</v>
      </c>
      <c r="M3104" t="s">
        <v>9133</v>
      </c>
      <c r="N3104">
        <v>0.52916666599999995</v>
      </c>
      <c r="O3104">
        <v>0</v>
      </c>
      <c r="P3104">
        <v>10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1.7513254403769505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1.7513254403769505</v>
      </c>
    </row>
    <row r="3105" spans="1:31" x14ac:dyDescent="0.25">
      <c r="A3105">
        <v>2234844</v>
      </c>
      <c r="B3105">
        <v>1</v>
      </c>
      <c r="C3105" t="s">
        <v>81</v>
      </c>
      <c r="D3105" t="s">
        <v>123</v>
      </c>
      <c r="E3105" t="s">
        <v>141</v>
      </c>
      <c r="F3105" t="s">
        <v>9134</v>
      </c>
      <c r="G3105" t="s">
        <v>187</v>
      </c>
      <c r="H3105" t="s">
        <v>135</v>
      </c>
      <c r="I3105" t="s">
        <v>136</v>
      </c>
      <c r="J3105" t="s">
        <v>137</v>
      </c>
      <c r="K3105" t="s">
        <v>138</v>
      </c>
      <c r="L3105" t="s">
        <v>9135</v>
      </c>
      <c r="M3105" t="s">
        <v>9136</v>
      </c>
      <c r="N3105">
        <v>1.2538888880000001</v>
      </c>
      <c r="O3105">
        <v>0</v>
      </c>
      <c r="P3105">
        <v>54</v>
      </c>
      <c r="Q3105">
        <v>0</v>
      </c>
      <c r="R3105">
        <v>1</v>
      </c>
      <c r="S3105">
        <v>0</v>
      </c>
      <c r="T3105">
        <v>1</v>
      </c>
      <c r="U3105">
        <v>0</v>
      </c>
      <c r="V3105">
        <v>0</v>
      </c>
      <c r="W3105">
        <v>0</v>
      </c>
      <c r="X3105">
        <v>6.5582923879887129</v>
      </c>
      <c r="Y3105">
        <v>0</v>
      </c>
      <c r="Z3105">
        <v>2.3997249336083337E-2</v>
      </c>
      <c r="AA3105">
        <v>0</v>
      </c>
      <c r="AB3105">
        <v>0.10753959637639557</v>
      </c>
      <c r="AC3105">
        <v>0</v>
      </c>
      <c r="AD3105">
        <v>0</v>
      </c>
      <c r="AE3105">
        <v>6.6898292337011913</v>
      </c>
    </row>
    <row r="3106" spans="1:31" x14ac:dyDescent="0.25">
      <c r="A3106">
        <v>2234738</v>
      </c>
      <c r="B3106">
        <v>1</v>
      </c>
      <c r="C3106" t="s">
        <v>80</v>
      </c>
      <c r="D3106" t="s">
        <v>88</v>
      </c>
      <c r="E3106" t="s">
        <v>177</v>
      </c>
      <c r="F3106" t="s">
        <v>8895</v>
      </c>
      <c r="G3106" t="s">
        <v>235</v>
      </c>
      <c r="H3106" t="s">
        <v>135</v>
      </c>
      <c r="I3106" t="s">
        <v>136</v>
      </c>
      <c r="J3106" t="s">
        <v>137</v>
      </c>
      <c r="K3106" t="s">
        <v>138</v>
      </c>
      <c r="L3106" t="s">
        <v>9137</v>
      </c>
      <c r="M3106" t="s">
        <v>9138</v>
      </c>
      <c r="N3106">
        <v>2.1691666660000002</v>
      </c>
      <c r="O3106">
        <v>0</v>
      </c>
      <c r="P3106">
        <v>0</v>
      </c>
      <c r="Q3106">
        <v>0</v>
      </c>
      <c r="R3106">
        <v>0</v>
      </c>
      <c r="S3106">
        <v>0</v>
      </c>
      <c r="T3106">
        <v>12</v>
      </c>
      <c r="U3106">
        <v>0</v>
      </c>
      <c r="V3106">
        <v>1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19.61858887193274</v>
      </c>
      <c r="AC3106">
        <v>0</v>
      </c>
      <c r="AD3106">
        <v>354.94602056928971</v>
      </c>
      <c r="AE3106">
        <v>374.56460944122244</v>
      </c>
    </row>
    <row r="3107" spans="1:31" x14ac:dyDescent="0.25">
      <c r="A3107">
        <v>2234744</v>
      </c>
      <c r="B3107">
        <v>1</v>
      </c>
      <c r="C3107" t="s">
        <v>81</v>
      </c>
      <c r="D3107" t="s">
        <v>112</v>
      </c>
      <c r="E3107" t="s">
        <v>132</v>
      </c>
      <c r="F3107" t="s">
        <v>9139</v>
      </c>
      <c r="G3107" t="s">
        <v>148</v>
      </c>
      <c r="H3107" t="s">
        <v>135</v>
      </c>
      <c r="I3107" t="s">
        <v>136</v>
      </c>
      <c r="J3107" t="s">
        <v>137</v>
      </c>
      <c r="K3107" t="s">
        <v>138</v>
      </c>
      <c r="L3107" t="s">
        <v>9140</v>
      </c>
      <c r="M3107" t="s">
        <v>9141</v>
      </c>
      <c r="N3107">
        <v>2.1327777769999998</v>
      </c>
      <c r="O3107">
        <v>0</v>
      </c>
      <c r="P3107">
        <v>1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0.16804212336806224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0.16804212336806224</v>
      </c>
    </row>
    <row r="3108" spans="1:31" x14ac:dyDescent="0.25">
      <c r="A3108">
        <v>2235036</v>
      </c>
      <c r="B3108">
        <v>1</v>
      </c>
      <c r="C3108" t="s">
        <v>80</v>
      </c>
      <c r="D3108" t="s">
        <v>92</v>
      </c>
      <c r="E3108" t="s">
        <v>132</v>
      </c>
      <c r="F3108" t="s">
        <v>9142</v>
      </c>
      <c r="G3108" t="s">
        <v>148</v>
      </c>
      <c r="H3108" t="s">
        <v>135</v>
      </c>
      <c r="I3108" t="s">
        <v>136</v>
      </c>
      <c r="J3108" t="s">
        <v>137</v>
      </c>
      <c r="K3108" t="s">
        <v>138</v>
      </c>
      <c r="L3108" t="s">
        <v>9143</v>
      </c>
      <c r="M3108" t="s">
        <v>9144</v>
      </c>
      <c r="N3108">
        <v>1.17</v>
      </c>
      <c r="O3108">
        <v>0</v>
      </c>
      <c r="P3108">
        <v>1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0.29054024994572669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0.29054024994572669</v>
      </c>
    </row>
    <row r="3109" spans="1:31" x14ac:dyDescent="0.25">
      <c r="A3109">
        <v>2234495</v>
      </c>
      <c r="B3109">
        <v>1</v>
      </c>
      <c r="C3109" t="s">
        <v>80</v>
      </c>
      <c r="D3109" t="s">
        <v>104</v>
      </c>
      <c r="E3109" t="s">
        <v>132</v>
      </c>
      <c r="F3109" t="s">
        <v>9145</v>
      </c>
      <c r="G3109" t="s">
        <v>170</v>
      </c>
      <c r="H3109" t="s">
        <v>135</v>
      </c>
      <c r="I3109" t="s">
        <v>136</v>
      </c>
      <c r="J3109" t="s">
        <v>137</v>
      </c>
      <c r="K3109" t="s">
        <v>138</v>
      </c>
      <c r="L3109" t="s">
        <v>9146</v>
      </c>
      <c r="M3109" t="s">
        <v>9147</v>
      </c>
      <c r="N3109">
        <v>4.687777777</v>
      </c>
      <c r="O3109">
        <v>0</v>
      </c>
      <c r="P3109">
        <v>1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1.5121527560387724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1.5121527560387724</v>
      </c>
    </row>
    <row r="3110" spans="1:31" x14ac:dyDescent="0.25">
      <c r="A3110">
        <v>2234449</v>
      </c>
      <c r="B3110">
        <v>1</v>
      </c>
      <c r="C3110" t="s">
        <v>80</v>
      </c>
      <c r="D3110" t="s">
        <v>93</v>
      </c>
      <c r="E3110" t="s">
        <v>273</v>
      </c>
      <c r="F3110" t="s">
        <v>6243</v>
      </c>
      <c r="G3110" t="s">
        <v>174</v>
      </c>
      <c r="H3110" t="s">
        <v>163</v>
      </c>
      <c r="I3110" t="s">
        <v>136</v>
      </c>
      <c r="J3110" t="s">
        <v>137</v>
      </c>
      <c r="K3110" t="s">
        <v>138</v>
      </c>
      <c r="L3110" t="s">
        <v>9148</v>
      </c>
      <c r="M3110" t="s">
        <v>9149</v>
      </c>
      <c r="N3110">
        <v>0.44055555499999999</v>
      </c>
      <c r="O3110">
        <v>1</v>
      </c>
      <c r="P3110">
        <v>323</v>
      </c>
      <c r="Q3110">
        <v>38</v>
      </c>
      <c r="R3110">
        <v>179</v>
      </c>
      <c r="S3110">
        <v>7</v>
      </c>
      <c r="T3110">
        <v>99</v>
      </c>
      <c r="U3110">
        <v>0</v>
      </c>
      <c r="V3110">
        <v>0</v>
      </c>
      <c r="W3110">
        <v>0.41893587364881785</v>
      </c>
      <c r="X3110">
        <v>39.472344887265237</v>
      </c>
      <c r="Y3110">
        <v>55.590667014733839</v>
      </c>
      <c r="Z3110">
        <v>70.682811189354581</v>
      </c>
      <c r="AA3110">
        <v>7.4909868206392103</v>
      </c>
      <c r="AB3110">
        <v>52.705831988906439</v>
      </c>
      <c r="AC3110">
        <v>0</v>
      </c>
      <c r="AD3110">
        <v>0</v>
      </c>
      <c r="AE3110">
        <v>226.36157777454815</v>
      </c>
    </row>
    <row r="3111" spans="1:31" x14ac:dyDescent="0.25">
      <c r="A3111">
        <v>2234947</v>
      </c>
      <c r="B3111">
        <v>1</v>
      </c>
      <c r="C3111" t="s">
        <v>80</v>
      </c>
      <c r="D3111" t="s">
        <v>94</v>
      </c>
      <c r="E3111" t="s">
        <v>132</v>
      </c>
      <c r="F3111" t="s">
        <v>9150</v>
      </c>
      <c r="G3111" t="s">
        <v>148</v>
      </c>
      <c r="H3111" t="s">
        <v>135</v>
      </c>
      <c r="I3111" t="s">
        <v>136</v>
      </c>
      <c r="J3111" t="s">
        <v>137</v>
      </c>
      <c r="K3111" t="s">
        <v>138</v>
      </c>
      <c r="L3111" t="s">
        <v>9151</v>
      </c>
      <c r="M3111" t="s">
        <v>9152</v>
      </c>
      <c r="N3111">
        <v>2.6202777770000001</v>
      </c>
      <c r="O3111">
        <v>0</v>
      </c>
      <c r="P3111">
        <v>1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0.35103259733696002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0.35103259733696002</v>
      </c>
    </row>
    <row r="3112" spans="1:31" x14ac:dyDescent="0.25">
      <c r="A3112">
        <v>2234638</v>
      </c>
      <c r="B3112">
        <v>1</v>
      </c>
      <c r="C3112" t="s">
        <v>81</v>
      </c>
      <c r="D3112" t="s">
        <v>113</v>
      </c>
      <c r="E3112" t="s">
        <v>132</v>
      </c>
      <c r="F3112" t="s">
        <v>9153</v>
      </c>
      <c r="G3112" t="s">
        <v>191</v>
      </c>
      <c r="H3112" t="s">
        <v>135</v>
      </c>
      <c r="I3112" t="s">
        <v>136</v>
      </c>
      <c r="J3112" t="s">
        <v>137</v>
      </c>
      <c r="K3112" t="s">
        <v>138</v>
      </c>
      <c r="L3112" t="s">
        <v>9154</v>
      </c>
      <c r="M3112" t="s">
        <v>9155</v>
      </c>
      <c r="N3112">
        <v>6.8441666659999996</v>
      </c>
      <c r="O3112">
        <v>0</v>
      </c>
      <c r="P3112">
        <v>2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7.014427957934835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7.014427957934835</v>
      </c>
    </row>
    <row r="3113" spans="1:31" x14ac:dyDescent="0.25">
      <c r="A3113">
        <v>2234661</v>
      </c>
      <c r="B3113">
        <v>1</v>
      </c>
      <c r="C3113" t="s">
        <v>81</v>
      </c>
      <c r="D3113" t="s">
        <v>115</v>
      </c>
      <c r="E3113" t="s">
        <v>182</v>
      </c>
      <c r="F3113" t="s">
        <v>9156</v>
      </c>
      <c r="G3113" t="s">
        <v>319</v>
      </c>
      <c r="H3113" t="s">
        <v>163</v>
      </c>
      <c r="I3113" t="s">
        <v>136</v>
      </c>
      <c r="J3113" t="s">
        <v>137</v>
      </c>
      <c r="K3113" t="s">
        <v>138</v>
      </c>
      <c r="L3113" t="s">
        <v>9157</v>
      </c>
      <c r="M3113" t="s">
        <v>9158</v>
      </c>
      <c r="N3113">
        <v>4.2033333329999998</v>
      </c>
      <c r="O3113">
        <v>0</v>
      </c>
      <c r="P3113">
        <v>26</v>
      </c>
      <c r="Q3113">
        <v>0</v>
      </c>
      <c r="R3113">
        <v>3</v>
      </c>
      <c r="S3113">
        <v>0</v>
      </c>
      <c r="T3113">
        <v>2</v>
      </c>
      <c r="U3113">
        <v>0</v>
      </c>
      <c r="V3113">
        <v>0</v>
      </c>
      <c r="W3113">
        <v>0</v>
      </c>
      <c r="X3113">
        <v>21.74821909775455</v>
      </c>
      <c r="Y3113">
        <v>0</v>
      </c>
      <c r="Z3113">
        <v>3.5517000712736673</v>
      </c>
      <c r="AA3113">
        <v>0</v>
      </c>
      <c r="AB3113">
        <v>3.2634554663891602</v>
      </c>
      <c r="AC3113">
        <v>0</v>
      </c>
      <c r="AD3113">
        <v>0</v>
      </c>
      <c r="AE3113">
        <v>28.563374635417379</v>
      </c>
    </row>
    <row r="3114" spans="1:31" x14ac:dyDescent="0.25">
      <c r="A3114">
        <v>2234904</v>
      </c>
      <c r="B3114">
        <v>1</v>
      </c>
      <c r="C3114" t="s">
        <v>80</v>
      </c>
      <c r="D3114" t="s">
        <v>106</v>
      </c>
      <c r="E3114" t="s">
        <v>273</v>
      </c>
      <c r="F3114" t="s">
        <v>9159</v>
      </c>
      <c r="G3114" t="s">
        <v>303</v>
      </c>
      <c r="H3114" t="s">
        <v>163</v>
      </c>
      <c r="I3114" t="s">
        <v>136</v>
      </c>
      <c r="J3114" t="s">
        <v>137</v>
      </c>
      <c r="K3114" t="s">
        <v>138</v>
      </c>
      <c r="L3114" t="s">
        <v>9160</v>
      </c>
      <c r="M3114" t="s">
        <v>9161</v>
      </c>
      <c r="N3114">
        <v>0.35611111099999998</v>
      </c>
      <c r="O3114">
        <v>2</v>
      </c>
      <c r="P3114">
        <v>7644</v>
      </c>
      <c r="Q3114">
        <v>97</v>
      </c>
      <c r="R3114">
        <v>555</v>
      </c>
      <c r="S3114">
        <v>49</v>
      </c>
      <c r="T3114">
        <v>1191</v>
      </c>
      <c r="U3114">
        <v>9</v>
      </c>
      <c r="V3114">
        <v>5</v>
      </c>
      <c r="W3114">
        <v>0.20884448630518665</v>
      </c>
      <c r="X3114">
        <v>732.0141875022847</v>
      </c>
      <c r="Y3114">
        <v>62.473486989115834</v>
      </c>
      <c r="Z3114">
        <v>77.639410563311074</v>
      </c>
      <c r="AA3114">
        <v>59.253924766400146</v>
      </c>
      <c r="AB3114">
        <v>258.30303850349634</v>
      </c>
      <c r="AC3114">
        <v>297.55042955437341</v>
      </c>
      <c r="AD3114">
        <v>66.667372021130859</v>
      </c>
      <c r="AE3114">
        <v>1554.1106943864177</v>
      </c>
    </row>
    <row r="3115" spans="1:31" x14ac:dyDescent="0.25">
      <c r="A3115">
        <v>2234406</v>
      </c>
      <c r="B3115">
        <v>1</v>
      </c>
      <c r="C3115" t="s">
        <v>80</v>
      </c>
      <c r="D3115" t="s">
        <v>104</v>
      </c>
      <c r="E3115" t="s">
        <v>132</v>
      </c>
      <c r="F3115" t="s">
        <v>9162</v>
      </c>
      <c r="G3115" t="s">
        <v>148</v>
      </c>
      <c r="H3115" t="s">
        <v>135</v>
      </c>
      <c r="I3115" t="s">
        <v>136</v>
      </c>
      <c r="J3115" t="s">
        <v>137</v>
      </c>
      <c r="K3115" t="s">
        <v>138</v>
      </c>
      <c r="L3115" t="s">
        <v>9163</v>
      </c>
      <c r="M3115" t="s">
        <v>9164</v>
      </c>
      <c r="N3115">
        <v>3.8052777770000001</v>
      </c>
      <c r="O3115">
        <v>0</v>
      </c>
      <c r="P3115">
        <v>1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0.24052481378699667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0.24052481378699667</v>
      </c>
    </row>
    <row r="3116" spans="1:31" x14ac:dyDescent="0.25">
      <c r="A3116">
        <v>2234953</v>
      </c>
      <c r="B3116">
        <v>1</v>
      </c>
      <c r="C3116" t="s">
        <v>81</v>
      </c>
      <c r="D3116" t="s">
        <v>124</v>
      </c>
      <c r="E3116" t="s">
        <v>194</v>
      </c>
      <c r="F3116" t="s">
        <v>9165</v>
      </c>
      <c r="G3116" t="s">
        <v>179</v>
      </c>
      <c r="H3116" t="s">
        <v>135</v>
      </c>
      <c r="I3116" t="s">
        <v>136</v>
      </c>
      <c r="J3116" t="s">
        <v>137</v>
      </c>
      <c r="K3116" t="s">
        <v>138</v>
      </c>
      <c r="L3116" t="s">
        <v>9166</v>
      </c>
      <c r="M3116" t="s">
        <v>9167</v>
      </c>
      <c r="N3116">
        <v>0.83250000000000002</v>
      </c>
      <c r="O3116">
        <v>0</v>
      </c>
      <c r="P3116">
        <v>2</v>
      </c>
      <c r="Q3116">
        <v>0</v>
      </c>
      <c r="R3116">
        <v>9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4.5205844793013331E-2</v>
      </c>
      <c r="Y3116">
        <v>0</v>
      </c>
      <c r="Z3116">
        <v>1.1429864689133733</v>
      </c>
      <c r="AA3116">
        <v>0</v>
      </c>
      <c r="AB3116">
        <v>0</v>
      </c>
      <c r="AC3116">
        <v>0</v>
      </c>
      <c r="AD3116">
        <v>0</v>
      </c>
      <c r="AE3116">
        <v>1.1881923137063866</v>
      </c>
    </row>
    <row r="3117" spans="1:31" x14ac:dyDescent="0.25">
      <c r="A3117">
        <v>2234967</v>
      </c>
      <c r="B3117">
        <v>1</v>
      </c>
      <c r="C3117" t="s">
        <v>80</v>
      </c>
      <c r="D3117" t="s">
        <v>98</v>
      </c>
      <c r="E3117" t="s">
        <v>132</v>
      </c>
      <c r="F3117" t="s">
        <v>9168</v>
      </c>
      <c r="G3117" t="s">
        <v>134</v>
      </c>
      <c r="H3117" t="s">
        <v>135</v>
      </c>
      <c r="I3117" t="s">
        <v>136</v>
      </c>
      <c r="J3117" t="s">
        <v>137</v>
      </c>
      <c r="K3117" t="s">
        <v>138</v>
      </c>
      <c r="L3117" t="s">
        <v>9169</v>
      </c>
      <c r="M3117" t="s">
        <v>9170</v>
      </c>
      <c r="N3117">
        <v>4.506388888</v>
      </c>
      <c r="O3117">
        <v>0</v>
      </c>
      <c r="P3117">
        <v>2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1.91649574790247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1.91649574790247</v>
      </c>
    </row>
    <row r="3118" spans="1:31" x14ac:dyDescent="0.25">
      <c r="A3118">
        <v>2234575</v>
      </c>
      <c r="B3118">
        <v>1</v>
      </c>
      <c r="C3118" t="s">
        <v>80</v>
      </c>
      <c r="D3118" t="s">
        <v>103</v>
      </c>
      <c r="E3118" t="s">
        <v>182</v>
      </c>
      <c r="F3118" t="s">
        <v>9036</v>
      </c>
      <c r="G3118" t="s">
        <v>174</v>
      </c>
      <c r="H3118" t="s">
        <v>163</v>
      </c>
      <c r="I3118" t="s">
        <v>136</v>
      </c>
      <c r="J3118" t="s">
        <v>137</v>
      </c>
      <c r="K3118" t="s">
        <v>138</v>
      </c>
      <c r="L3118" t="s">
        <v>9171</v>
      </c>
      <c r="M3118" t="s">
        <v>9172</v>
      </c>
      <c r="N3118">
        <v>0.43027777699999997</v>
      </c>
      <c r="O3118">
        <v>0</v>
      </c>
      <c r="P3118">
        <v>0</v>
      </c>
      <c r="Q3118">
        <v>0</v>
      </c>
      <c r="R3118">
        <v>0</v>
      </c>
      <c r="S3118">
        <v>1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279.91540917086598</v>
      </c>
      <c r="AB3118">
        <v>0</v>
      </c>
      <c r="AC3118">
        <v>0</v>
      </c>
      <c r="AD3118">
        <v>0</v>
      </c>
      <c r="AE3118">
        <v>279.91540917086598</v>
      </c>
    </row>
    <row r="3119" spans="1:31" x14ac:dyDescent="0.25">
      <c r="A3119">
        <v>2235010</v>
      </c>
      <c r="B3119">
        <v>1</v>
      </c>
      <c r="C3119" t="s">
        <v>80</v>
      </c>
      <c r="D3119" t="s">
        <v>90</v>
      </c>
      <c r="E3119" t="s">
        <v>141</v>
      </c>
      <c r="F3119" t="s">
        <v>9173</v>
      </c>
      <c r="G3119" t="s">
        <v>465</v>
      </c>
      <c r="H3119" t="s">
        <v>135</v>
      </c>
      <c r="I3119" t="s">
        <v>136</v>
      </c>
      <c r="J3119" t="s">
        <v>137</v>
      </c>
      <c r="K3119" t="s">
        <v>138</v>
      </c>
      <c r="L3119" t="s">
        <v>9174</v>
      </c>
      <c r="M3119" t="s">
        <v>9175</v>
      </c>
      <c r="N3119">
        <v>2.0891666660000001</v>
      </c>
      <c r="O3119">
        <v>0</v>
      </c>
      <c r="P3119">
        <v>279</v>
      </c>
      <c r="Q3119">
        <v>0</v>
      </c>
      <c r="R3119">
        <v>0</v>
      </c>
      <c r="S3119">
        <v>0</v>
      </c>
      <c r="T3119">
        <v>22</v>
      </c>
      <c r="U3119">
        <v>0</v>
      </c>
      <c r="V3119">
        <v>0</v>
      </c>
      <c r="W3119">
        <v>0</v>
      </c>
      <c r="X3119">
        <v>185.17778342355552</v>
      </c>
      <c r="Y3119">
        <v>0</v>
      </c>
      <c r="Z3119">
        <v>0</v>
      </c>
      <c r="AA3119">
        <v>0</v>
      </c>
      <c r="AB3119">
        <v>35.884092322143871</v>
      </c>
      <c r="AC3119">
        <v>0</v>
      </c>
      <c r="AD3119">
        <v>0</v>
      </c>
      <c r="AE3119">
        <v>221.06187574569941</v>
      </c>
    </row>
    <row r="3120" spans="1:31" x14ac:dyDescent="0.25">
      <c r="A3120">
        <v>2234469</v>
      </c>
      <c r="B3120">
        <v>1</v>
      </c>
      <c r="C3120" t="s">
        <v>80</v>
      </c>
      <c r="D3120" t="s">
        <v>100</v>
      </c>
      <c r="E3120" t="s">
        <v>132</v>
      </c>
      <c r="F3120" t="s">
        <v>9176</v>
      </c>
      <c r="G3120" t="s">
        <v>170</v>
      </c>
      <c r="H3120" t="s">
        <v>135</v>
      </c>
      <c r="I3120" t="s">
        <v>136</v>
      </c>
      <c r="J3120" t="s">
        <v>137</v>
      </c>
      <c r="K3120" t="s">
        <v>138</v>
      </c>
      <c r="L3120" t="s">
        <v>9177</v>
      </c>
      <c r="M3120" t="s">
        <v>9178</v>
      </c>
      <c r="N3120">
        <v>4.8627777769999998</v>
      </c>
      <c r="O3120">
        <v>0</v>
      </c>
      <c r="P3120">
        <v>0</v>
      </c>
      <c r="Q3120">
        <v>0</v>
      </c>
      <c r="R3120">
        <v>0</v>
      </c>
      <c r="S3120">
        <v>0</v>
      </c>
      <c r="T3120">
        <v>1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4.7075746404461603</v>
      </c>
      <c r="AC3120">
        <v>0</v>
      </c>
      <c r="AD3120">
        <v>0</v>
      </c>
      <c r="AE3120">
        <v>4.7075746404461603</v>
      </c>
    </row>
    <row r="3121" spans="1:31" x14ac:dyDescent="0.25">
      <c r="A3121">
        <v>2234718</v>
      </c>
      <c r="B3121">
        <v>1</v>
      </c>
      <c r="C3121" t="s">
        <v>80</v>
      </c>
      <c r="D3121" t="s">
        <v>106</v>
      </c>
      <c r="E3121" t="s">
        <v>141</v>
      </c>
      <c r="F3121" t="s">
        <v>9179</v>
      </c>
      <c r="G3121" t="s">
        <v>187</v>
      </c>
      <c r="H3121" t="s">
        <v>135</v>
      </c>
      <c r="I3121" t="s">
        <v>136</v>
      </c>
      <c r="J3121" t="s">
        <v>137</v>
      </c>
      <c r="K3121" t="s">
        <v>138</v>
      </c>
      <c r="L3121" t="s">
        <v>9180</v>
      </c>
      <c r="M3121" t="s">
        <v>9181</v>
      </c>
      <c r="N3121">
        <v>0.80472222199999999</v>
      </c>
      <c r="O3121">
        <v>0</v>
      </c>
      <c r="P3121">
        <v>69</v>
      </c>
      <c r="Q3121">
        <v>0</v>
      </c>
      <c r="R3121">
        <v>8</v>
      </c>
      <c r="S3121">
        <v>0</v>
      </c>
      <c r="T3121">
        <v>9</v>
      </c>
      <c r="U3121">
        <v>0</v>
      </c>
      <c r="V3121">
        <v>0</v>
      </c>
      <c r="W3121">
        <v>0</v>
      </c>
      <c r="X3121">
        <v>5.7354491293275069</v>
      </c>
      <c r="Y3121">
        <v>0</v>
      </c>
      <c r="Z3121">
        <v>0.48272026076593677</v>
      </c>
      <c r="AA3121">
        <v>0</v>
      </c>
      <c r="AB3121">
        <v>3.6962456692927494</v>
      </c>
      <c r="AC3121">
        <v>0</v>
      </c>
      <c r="AD3121">
        <v>0</v>
      </c>
      <c r="AE3121">
        <v>9.9144150593861937</v>
      </c>
    </row>
    <row r="3122" spans="1:31" x14ac:dyDescent="0.25">
      <c r="A3122">
        <v>2234438</v>
      </c>
      <c r="B3122">
        <v>1</v>
      </c>
      <c r="C3122" t="s">
        <v>80</v>
      </c>
      <c r="D3122" t="s">
        <v>100</v>
      </c>
      <c r="E3122" t="s">
        <v>194</v>
      </c>
      <c r="F3122" t="s">
        <v>9182</v>
      </c>
      <c r="G3122" t="s">
        <v>215</v>
      </c>
      <c r="H3122" t="s">
        <v>135</v>
      </c>
      <c r="I3122" t="s">
        <v>136</v>
      </c>
      <c r="J3122" t="s">
        <v>137</v>
      </c>
      <c r="K3122" t="s">
        <v>138</v>
      </c>
      <c r="L3122" t="s">
        <v>9183</v>
      </c>
      <c r="M3122" t="s">
        <v>9184</v>
      </c>
      <c r="N3122">
        <v>2.2825000000000002</v>
      </c>
      <c r="O3122">
        <v>0</v>
      </c>
      <c r="P3122">
        <v>0</v>
      </c>
      <c r="Q3122">
        <v>0</v>
      </c>
      <c r="R3122">
        <v>0</v>
      </c>
      <c r="S3122">
        <v>0</v>
      </c>
      <c r="T3122">
        <v>8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25.689772691619865</v>
      </c>
      <c r="AC3122">
        <v>0</v>
      </c>
      <c r="AD3122">
        <v>0</v>
      </c>
      <c r="AE3122">
        <v>25.689772691619865</v>
      </c>
    </row>
    <row r="3123" spans="1:31" x14ac:dyDescent="0.25">
      <c r="A3123">
        <v>2234461</v>
      </c>
      <c r="B3123">
        <v>1</v>
      </c>
      <c r="C3123" t="s">
        <v>80</v>
      </c>
      <c r="D3123" t="s">
        <v>85</v>
      </c>
      <c r="E3123" t="s">
        <v>194</v>
      </c>
      <c r="F3123" t="s">
        <v>9185</v>
      </c>
      <c r="G3123" t="s">
        <v>143</v>
      </c>
      <c r="H3123" t="s">
        <v>135</v>
      </c>
      <c r="I3123" t="s">
        <v>136</v>
      </c>
      <c r="J3123" t="s">
        <v>137</v>
      </c>
      <c r="K3123" t="s">
        <v>144</v>
      </c>
      <c r="L3123" t="s">
        <v>9186</v>
      </c>
      <c r="M3123" t="s">
        <v>9187</v>
      </c>
      <c r="N3123">
        <v>10.476388888000001</v>
      </c>
      <c r="O3123">
        <v>0</v>
      </c>
      <c r="P3123">
        <v>69</v>
      </c>
      <c r="Q3123">
        <v>0</v>
      </c>
      <c r="R3123">
        <v>0</v>
      </c>
      <c r="S3123">
        <v>0</v>
      </c>
      <c r="T3123">
        <v>9</v>
      </c>
      <c r="U3123">
        <v>0</v>
      </c>
      <c r="V3123">
        <v>0</v>
      </c>
      <c r="W3123">
        <v>0</v>
      </c>
      <c r="X3123">
        <v>210.89755436982981</v>
      </c>
      <c r="Y3123">
        <v>0</v>
      </c>
      <c r="Z3123">
        <v>0</v>
      </c>
      <c r="AA3123">
        <v>0</v>
      </c>
      <c r="AB3123">
        <v>107.26358319323317</v>
      </c>
      <c r="AC3123">
        <v>0</v>
      </c>
      <c r="AD3123">
        <v>0</v>
      </c>
      <c r="AE3123">
        <v>318.16113756306299</v>
      </c>
    </row>
    <row r="3124" spans="1:31" x14ac:dyDescent="0.25">
      <c r="A3124">
        <v>2234392</v>
      </c>
      <c r="B3124">
        <v>1</v>
      </c>
      <c r="C3124" t="s">
        <v>80</v>
      </c>
      <c r="D3124" t="s">
        <v>100</v>
      </c>
      <c r="E3124" t="s">
        <v>141</v>
      </c>
      <c r="F3124" t="s">
        <v>9188</v>
      </c>
      <c r="G3124" t="s">
        <v>187</v>
      </c>
      <c r="H3124" t="s">
        <v>135</v>
      </c>
      <c r="I3124" t="s">
        <v>136</v>
      </c>
      <c r="J3124" t="s">
        <v>137</v>
      </c>
      <c r="K3124" t="s">
        <v>138</v>
      </c>
      <c r="L3124" t="s">
        <v>9189</v>
      </c>
      <c r="M3124" t="s">
        <v>9190</v>
      </c>
      <c r="N3124">
        <v>1.032777777</v>
      </c>
      <c r="O3124">
        <v>0</v>
      </c>
      <c r="P3124">
        <v>88</v>
      </c>
      <c r="Q3124">
        <v>0</v>
      </c>
      <c r="R3124">
        <v>0</v>
      </c>
      <c r="S3124">
        <v>0</v>
      </c>
      <c r="T3124">
        <v>2</v>
      </c>
      <c r="U3124">
        <v>0</v>
      </c>
      <c r="V3124">
        <v>0</v>
      </c>
      <c r="W3124">
        <v>0</v>
      </c>
      <c r="X3124">
        <v>25.237337623751074</v>
      </c>
      <c r="Y3124">
        <v>0</v>
      </c>
      <c r="Z3124">
        <v>0</v>
      </c>
      <c r="AA3124">
        <v>0</v>
      </c>
      <c r="AB3124">
        <v>1.4962883451449667</v>
      </c>
      <c r="AC3124">
        <v>0</v>
      </c>
      <c r="AD3124">
        <v>0</v>
      </c>
      <c r="AE3124">
        <v>26.733625968896042</v>
      </c>
    </row>
    <row r="3125" spans="1:31" x14ac:dyDescent="0.25">
      <c r="A3125">
        <v>2234747</v>
      </c>
      <c r="B3125">
        <v>1</v>
      </c>
      <c r="C3125" t="s">
        <v>80</v>
      </c>
      <c r="D3125" t="s">
        <v>83</v>
      </c>
      <c r="E3125" t="s">
        <v>132</v>
      </c>
      <c r="F3125" t="s">
        <v>9191</v>
      </c>
      <c r="G3125" t="s">
        <v>170</v>
      </c>
      <c r="H3125" t="s">
        <v>135</v>
      </c>
      <c r="I3125" t="s">
        <v>136</v>
      </c>
      <c r="J3125" t="s">
        <v>137</v>
      </c>
      <c r="K3125" t="s">
        <v>138</v>
      </c>
      <c r="L3125" t="s">
        <v>9192</v>
      </c>
      <c r="M3125" t="s">
        <v>9193</v>
      </c>
      <c r="N3125">
        <v>7.6122222219999998</v>
      </c>
      <c r="O3125">
        <v>0</v>
      </c>
      <c r="P3125">
        <v>14</v>
      </c>
      <c r="Q3125">
        <v>0</v>
      </c>
      <c r="R3125">
        <v>0</v>
      </c>
      <c r="S3125">
        <v>0</v>
      </c>
      <c r="T3125">
        <v>5</v>
      </c>
      <c r="U3125">
        <v>0</v>
      </c>
      <c r="V3125">
        <v>0</v>
      </c>
      <c r="W3125">
        <v>0</v>
      </c>
      <c r="X3125">
        <v>19.996994235730785</v>
      </c>
      <c r="Y3125">
        <v>0</v>
      </c>
      <c r="Z3125">
        <v>0</v>
      </c>
      <c r="AA3125">
        <v>0</v>
      </c>
      <c r="AB3125">
        <v>26.380922477579041</v>
      </c>
      <c r="AC3125">
        <v>0</v>
      </c>
      <c r="AD3125">
        <v>0</v>
      </c>
      <c r="AE3125">
        <v>46.37791671330983</v>
      </c>
    </row>
    <row r="3126" spans="1:31" x14ac:dyDescent="0.25">
      <c r="A3126">
        <v>2234415</v>
      </c>
      <c r="B3126">
        <v>1</v>
      </c>
      <c r="C3126" t="s">
        <v>80</v>
      </c>
      <c r="D3126" t="s">
        <v>105</v>
      </c>
      <c r="E3126" t="s">
        <v>132</v>
      </c>
      <c r="F3126" t="s">
        <v>9194</v>
      </c>
      <c r="G3126" t="s">
        <v>148</v>
      </c>
      <c r="H3126" t="s">
        <v>135</v>
      </c>
      <c r="I3126" t="s">
        <v>136</v>
      </c>
      <c r="J3126" t="s">
        <v>137</v>
      </c>
      <c r="K3126" t="s">
        <v>138</v>
      </c>
      <c r="L3126" t="s">
        <v>9195</v>
      </c>
      <c r="M3126" t="s">
        <v>9196</v>
      </c>
      <c r="N3126">
        <v>1.058888888</v>
      </c>
      <c r="O3126">
        <v>0</v>
      </c>
      <c r="P3126">
        <v>0</v>
      </c>
      <c r="Q3126">
        <v>0</v>
      </c>
      <c r="R3126">
        <v>0</v>
      </c>
      <c r="S3126">
        <v>0</v>
      </c>
      <c r="T3126">
        <v>1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0.95197275320970665</v>
      </c>
      <c r="AC3126">
        <v>0</v>
      </c>
      <c r="AD3126">
        <v>0</v>
      </c>
      <c r="AE3126">
        <v>0.95197275320970665</v>
      </c>
    </row>
    <row r="3127" spans="1:31" x14ac:dyDescent="0.25">
      <c r="A3127">
        <v>2234601</v>
      </c>
      <c r="B3127">
        <v>1</v>
      </c>
      <c r="C3127" t="s">
        <v>81</v>
      </c>
      <c r="D3127" t="s">
        <v>127</v>
      </c>
      <c r="E3127" t="s">
        <v>194</v>
      </c>
      <c r="F3127" t="s">
        <v>9197</v>
      </c>
      <c r="G3127" t="s">
        <v>518</v>
      </c>
      <c r="H3127" t="s">
        <v>135</v>
      </c>
      <c r="I3127" t="s">
        <v>136</v>
      </c>
      <c r="J3127" t="s">
        <v>137</v>
      </c>
      <c r="K3127" t="s">
        <v>138</v>
      </c>
      <c r="L3127" t="s">
        <v>9198</v>
      </c>
      <c r="M3127" t="s">
        <v>9199</v>
      </c>
      <c r="N3127">
        <v>2.505833333</v>
      </c>
      <c r="O3127">
        <v>0</v>
      </c>
      <c r="P3127">
        <v>79</v>
      </c>
      <c r="Q3127">
        <v>0</v>
      </c>
      <c r="R3127">
        <v>0</v>
      </c>
      <c r="S3127">
        <v>0</v>
      </c>
      <c r="T3127">
        <v>8</v>
      </c>
      <c r="U3127">
        <v>0</v>
      </c>
      <c r="V3127">
        <v>0</v>
      </c>
      <c r="W3127">
        <v>0</v>
      </c>
      <c r="X3127">
        <v>48.652247941882521</v>
      </c>
      <c r="Y3127">
        <v>0</v>
      </c>
      <c r="Z3127">
        <v>0</v>
      </c>
      <c r="AA3127">
        <v>0</v>
      </c>
      <c r="AB3127">
        <v>16.717790867653274</v>
      </c>
      <c r="AC3127">
        <v>0</v>
      </c>
      <c r="AD3127">
        <v>0</v>
      </c>
      <c r="AE3127">
        <v>65.370038809535799</v>
      </c>
    </row>
    <row r="3128" spans="1:31" x14ac:dyDescent="0.25">
      <c r="A3128">
        <v>2234979</v>
      </c>
      <c r="B3128">
        <v>1</v>
      </c>
      <c r="C3128" t="s">
        <v>80</v>
      </c>
      <c r="D3128" t="s">
        <v>99</v>
      </c>
      <c r="E3128" t="s">
        <v>273</v>
      </c>
      <c r="F3128" t="s">
        <v>2580</v>
      </c>
      <c r="G3128" t="s">
        <v>303</v>
      </c>
      <c r="H3128" t="s">
        <v>163</v>
      </c>
      <c r="I3128" t="s">
        <v>136</v>
      </c>
      <c r="J3128" t="s">
        <v>137</v>
      </c>
      <c r="K3128" t="s">
        <v>138</v>
      </c>
      <c r="L3128" t="s">
        <v>9200</v>
      </c>
      <c r="M3128" t="s">
        <v>9201</v>
      </c>
      <c r="N3128">
        <v>0.21666666600000001</v>
      </c>
      <c r="O3128">
        <v>4</v>
      </c>
      <c r="P3128">
        <v>844</v>
      </c>
      <c r="Q3128">
        <v>13</v>
      </c>
      <c r="R3128">
        <v>116</v>
      </c>
      <c r="S3128">
        <v>19</v>
      </c>
      <c r="T3128">
        <v>66</v>
      </c>
      <c r="U3128">
        <v>0</v>
      </c>
      <c r="V3128">
        <v>4</v>
      </c>
      <c r="W3128">
        <v>4.3860373070453331</v>
      </c>
      <c r="X3128">
        <v>37.94691601849194</v>
      </c>
      <c r="Y3128">
        <v>2.7237417529712005</v>
      </c>
      <c r="Z3128">
        <v>6.5809895151762685</v>
      </c>
      <c r="AA3128">
        <v>7.3134565165011995</v>
      </c>
      <c r="AB3128">
        <v>4.1453914380579997</v>
      </c>
      <c r="AC3128">
        <v>0</v>
      </c>
      <c r="AD3128">
        <v>51.808095249039127</v>
      </c>
      <c r="AE3128">
        <v>114.90462779728307</v>
      </c>
    </row>
    <row r="3129" spans="1:31" x14ac:dyDescent="0.25">
      <c r="A3129">
        <v>2234833</v>
      </c>
      <c r="B3129">
        <v>1</v>
      </c>
      <c r="C3129" t="s">
        <v>81</v>
      </c>
      <c r="D3129" t="s">
        <v>113</v>
      </c>
      <c r="E3129" t="s">
        <v>141</v>
      </c>
      <c r="F3129" t="s">
        <v>9202</v>
      </c>
      <c r="G3129" t="s">
        <v>179</v>
      </c>
      <c r="H3129" t="s">
        <v>135</v>
      </c>
      <c r="I3129" t="s">
        <v>136</v>
      </c>
      <c r="J3129" t="s">
        <v>137</v>
      </c>
      <c r="K3129" t="s">
        <v>138</v>
      </c>
      <c r="L3129" t="s">
        <v>9203</v>
      </c>
      <c r="M3129" t="s">
        <v>9204</v>
      </c>
      <c r="N3129">
        <v>1.981666666</v>
      </c>
      <c r="O3129">
        <v>0</v>
      </c>
      <c r="P3129">
        <v>16</v>
      </c>
      <c r="Q3129">
        <v>0</v>
      </c>
      <c r="R3129">
        <v>0</v>
      </c>
      <c r="S3129">
        <v>0</v>
      </c>
      <c r="T3129">
        <v>1</v>
      </c>
      <c r="U3129">
        <v>0</v>
      </c>
      <c r="V3129">
        <v>0</v>
      </c>
      <c r="W3129">
        <v>0</v>
      </c>
      <c r="X3129">
        <v>3.7679448115872267</v>
      </c>
      <c r="Y3129">
        <v>0</v>
      </c>
      <c r="Z3129">
        <v>0</v>
      </c>
      <c r="AA3129">
        <v>0</v>
      </c>
      <c r="AB3129">
        <v>3.8236887910200004E-3</v>
      </c>
      <c r="AC3129">
        <v>0</v>
      </c>
      <c r="AD3129">
        <v>0</v>
      </c>
      <c r="AE3129">
        <v>3.7717685003782466</v>
      </c>
    </row>
    <row r="3130" spans="1:31" x14ac:dyDescent="0.25">
      <c r="A3130">
        <v>2234501</v>
      </c>
      <c r="B3130">
        <v>1</v>
      </c>
      <c r="C3130" t="s">
        <v>80</v>
      </c>
      <c r="D3130" t="s">
        <v>109</v>
      </c>
      <c r="E3130" t="s">
        <v>194</v>
      </c>
      <c r="F3130" t="s">
        <v>9205</v>
      </c>
      <c r="G3130" t="s">
        <v>885</v>
      </c>
      <c r="H3130" t="s">
        <v>135</v>
      </c>
      <c r="I3130" t="s">
        <v>136</v>
      </c>
      <c r="J3130" t="s">
        <v>137</v>
      </c>
      <c r="K3130" t="s">
        <v>138</v>
      </c>
      <c r="L3130" t="s">
        <v>9206</v>
      </c>
      <c r="M3130" t="s">
        <v>9207</v>
      </c>
      <c r="N3130">
        <v>1.7933333330000001</v>
      </c>
      <c r="O3130">
        <v>0</v>
      </c>
      <c r="P3130">
        <v>0</v>
      </c>
      <c r="Q3130">
        <v>0</v>
      </c>
      <c r="R3130">
        <v>1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2.0083328936115201</v>
      </c>
      <c r="AA3130">
        <v>0</v>
      </c>
      <c r="AB3130">
        <v>0</v>
      </c>
      <c r="AC3130">
        <v>0</v>
      </c>
      <c r="AD3130">
        <v>0</v>
      </c>
      <c r="AE3130">
        <v>2.0083328936115201</v>
      </c>
    </row>
    <row r="3131" spans="1:31" x14ac:dyDescent="0.25">
      <c r="A3131">
        <v>2234538</v>
      </c>
      <c r="B3131">
        <v>1</v>
      </c>
      <c r="C3131" t="s">
        <v>80</v>
      </c>
      <c r="D3131" t="s">
        <v>97</v>
      </c>
      <c r="E3131" t="s">
        <v>132</v>
      </c>
      <c r="F3131" t="s">
        <v>9208</v>
      </c>
      <c r="G3131" t="s">
        <v>148</v>
      </c>
      <c r="H3131" t="s">
        <v>135</v>
      </c>
      <c r="I3131" t="s">
        <v>136</v>
      </c>
      <c r="J3131" t="s">
        <v>137</v>
      </c>
      <c r="K3131" t="s">
        <v>138</v>
      </c>
      <c r="L3131" t="s">
        <v>9209</v>
      </c>
      <c r="M3131" t="s">
        <v>9210</v>
      </c>
      <c r="N3131">
        <v>1.8869444440000001</v>
      </c>
      <c r="O3131">
        <v>0</v>
      </c>
      <c r="P3131">
        <v>2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1.4409473958030667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1.4409473958030667</v>
      </c>
    </row>
    <row r="3132" spans="1:31" x14ac:dyDescent="0.25">
      <c r="A3132">
        <v>2234352</v>
      </c>
      <c r="B3132">
        <v>1</v>
      </c>
      <c r="C3132" t="s">
        <v>80</v>
      </c>
      <c r="D3132" t="s">
        <v>104</v>
      </c>
      <c r="E3132" t="s">
        <v>273</v>
      </c>
      <c r="F3132" t="s">
        <v>2572</v>
      </c>
      <c r="G3132" t="s">
        <v>174</v>
      </c>
      <c r="H3132" t="s">
        <v>163</v>
      </c>
      <c r="I3132" t="s">
        <v>136</v>
      </c>
      <c r="J3132" t="s">
        <v>137</v>
      </c>
      <c r="K3132" t="s">
        <v>138</v>
      </c>
      <c r="L3132" t="s">
        <v>9211</v>
      </c>
      <c r="M3132" t="s">
        <v>9212</v>
      </c>
      <c r="N3132">
        <v>0.92055555499999997</v>
      </c>
      <c r="O3132">
        <v>2</v>
      </c>
      <c r="P3132">
        <v>1696</v>
      </c>
      <c r="Q3132">
        <v>1</v>
      </c>
      <c r="R3132">
        <v>47</v>
      </c>
      <c r="S3132">
        <v>2</v>
      </c>
      <c r="T3132">
        <v>149</v>
      </c>
      <c r="U3132">
        <v>0</v>
      </c>
      <c r="V3132">
        <v>0</v>
      </c>
      <c r="W3132">
        <v>1.2249618477014801</v>
      </c>
      <c r="X3132">
        <v>338.34784544697447</v>
      </c>
      <c r="Y3132">
        <v>0.83213689996434659</v>
      </c>
      <c r="Z3132">
        <v>9.3725028983304881</v>
      </c>
      <c r="AA3132">
        <v>10.727713412623574</v>
      </c>
      <c r="AB3132">
        <v>49.860556440303277</v>
      </c>
      <c r="AC3132">
        <v>0</v>
      </c>
      <c r="AD3132">
        <v>0</v>
      </c>
      <c r="AE3132">
        <v>410.36571694589765</v>
      </c>
    </row>
    <row r="3133" spans="1:31" x14ac:dyDescent="0.25">
      <c r="A3133">
        <v>2234933</v>
      </c>
      <c r="B3133">
        <v>1</v>
      </c>
      <c r="C3133" t="s">
        <v>80</v>
      </c>
      <c r="D3133" t="s">
        <v>96</v>
      </c>
      <c r="E3133" t="s">
        <v>132</v>
      </c>
      <c r="F3133" t="s">
        <v>9213</v>
      </c>
      <c r="G3133" t="s">
        <v>170</v>
      </c>
      <c r="H3133" t="s">
        <v>135</v>
      </c>
      <c r="I3133" t="s">
        <v>136</v>
      </c>
      <c r="J3133" t="s">
        <v>137</v>
      </c>
      <c r="K3133" t="s">
        <v>138</v>
      </c>
      <c r="L3133" t="s">
        <v>9214</v>
      </c>
      <c r="M3133" t="s">
        <v>9215</v>
      </c>
      <c r="N3133">
        <v>5.0122222220000001</v>
      </c>
      <c r="O3133">
        <v>0</v>
      </c>
      <c r="P3133">
        <v>4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10.415785451130267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10.415785451130267</v>
      </c>
    </row>
    <row r="3134" spans="1:31" x14ac:dyDescent="0.25">
      <c r="A3134">
        <v>2235039</v>
      </c>
      <c r="B3134">
        <v>1</v>
      </c>
      <c r="C3134" t="s">
        <v>80</v>
      </c>
      <c r="D3134" t="s">
        <v>94</v>
      </c>
      <c r="E3134" t="s">
        <v>182</v>
      </c>
      <c r="F3134" t="s">
        <v>9216</v>
      </c>
      <c r="G3134" t="s">
        <v>319</v>
      </c>
      <c r="H3134" t="s">
        <v>163</v>
      </c>
      <c r="I3134" t="s">
        <v>136</v>
      </c>
      <c r="J3134" t="s">
        <v>137</v>
      </c>
      <c r="K3134" t="s">
        <v>138</v>
      </c>
      <c r="L3134" t="s">
        <v>9217</v>
      </c>
      <c r="M3134" t="s">
        <v>9218</v>
      </c>
      <c r="N3134">
        <v>2.7605555549999998</v>
      </c>
      <c r="O3134">
        <v>0</v>
      </c>
      <c r="P3134">
        <v>168</v>
      </c>
      <c r="Q3134">
        <v>0</v>
      </c>
      <c r="R3134">
        <v>0</v>
      </c>
      <c r="S3134">
        <v>0</v>
      </c>
      <c r="T3134">
        <v>7</v>
      </c>
      <c r="U3134">
        <v>0</v>
      </c>
      <c r="V3134">
        <v>0</v>
      </c>
      <c r="W3134">
        <v>0</v>
      </c>
      <c r="X3134">
        <v>36.600067677650848</v>
      </c>
      <c r="Y3134">
        <v>0</v>
      </c>
      <c r="Z3134">
        <v>0</v>
      </c>
      <c r="AA3134">
        <v>0</v>
      </c>
      <c r="AB3134">
        <v>2.9916383615914608</v>
      </c>
      <c r="AC3134">
        <v>0</v>
      </c>
      <c r="AD3134">
        <v>0</v>
      </c>
      <c r="AE3134">
        <v>39.591706039242311</v>
      </c>
    </row>
    <row r="3135" spans="1:31" x14ac:dyDescent="0.25">
      <c r="A3135">
        <v>2234398</v>
      </c>
      <c r="B3135">
        <v>1</v>
      </c>
      <c r="C3135" t="s">
        <v>81</v>
      </c>
      <c r="D3135" t="s">
        <v>116</v>
      </c>
      <c r="E3135" t="s">
        <v>273</v>
      </c>
      <c r="F3135" t="s">
        <v>9219</v>
      </c>
      <c r="G3135" t="s">
        <v>1858</v>
      </c>
      <c r="H3135" t="s">
        <v>163</v>
      </c>
      <c r="I3135" t="s">
        <v>136</v>
      </c>
      <c r="J3135" t="s">
        <v>137</v>
      </c>
      <c r="K3135" t="s">
        <v>138</v>
      </c>
      <c r="L3135" t="s">
        <v>9220</v>
      </c>
      <c r="M3135" t="s">
        <v>9221</v>
      </c>
      <c r="N3135">
        <v>2.0183333330000002</v>
      </c>
      <c r="O3135">
        <v>4</v>
      </c>
      <c r="P3135">
        <v>989</v>
      </c>
      <c r="Q3135">
        <v>117</v>
      </c>
      <c r="R3135">
        <v>218</v>
      </c>
      <c r="S3135">
        <v>14</v>
      </c>
      <c r="T3135">
        <v>109</v>
      </c>
      <c r="U3135">
        <v>2</v>
      </c>
      <c r="V3135">
        <v>0</v>
      </c>
      <c r="W3135">
        <v>0</v>
      </c>
      <c r="X3135">
        <v>259.69622642187198</v>
      </c>
      <c r="Y3135">
        <v>96.210177418884328</v>
      </c>
      <c r="Z3135">
        <v>30.720419136232994</v>
      </c>
      <c r="AA3135">
        <v>161.11807883113804</v>
      </c>
      <c r="AB3135">
        <v>136.55045421501779</v>
      </c>
      <c r="AC3135">
        <v>64.336855358075141</v>
      </c>
      <c r="AD3135">
        <v>0</v>
      </c>
      <c r="AE3135">
        <v>748.63221138122026</v>
      </c>
    </row>
    <row r="3136" spans="1:31" x14ac:dyDescent="0.25">
      <c r="A3136">
        <v>2234641</v>
      </c>
      <c r="B3136">
        <v>1</v>
      </c>
      <c r="C3136" t="s">
        <v>80</v>
      </c>
      <c r="D3136" t="s">
        <v>93</v>
      </c>
      <c r="E3136" t="s">
        <v>194</v>
      </c>
      <c r="F3136" t="s">
        <v>9222</v>
      </c>
      <c r="G3136" t="s">
        <v>390</v>
      </c>
      <c r="H3136" t="s">
        <v>135</v>
      </c>
      <c r="I3136" t="s">
        <v>136</v>
      </c>
      <c r="J3136" t="s">
        <v>137</v>
      </c>
      <c r="K3136" t="s">
        <v>138</v>
      </c>
      <c r="L3136" t="s">
        <v>9223</v>
      </c>
      <c r="M3136" t="s">
        <v>9224</v>
      </c>
      <c r="N3136">
        <v>3.3616666660000001</v>
      </c>
      <c r="O3136">
        <v>0</v>
      </c>
      <c r="P3136">
        <v>2</v>
      </c>
      <c r="Q3136">
        <v>0</v>
      </c>
      <c r="R3136">
        <v>2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2.4162130165152624</v>
      </c>
      <c r="Y3136">
        <v>0</v>
      </c>
      <c r="Z3136">
        <v>2.1244458288641934</v>
      </c>
      <c r="AA3136">
        <v>0</v>
      </c>
      <c r="AB3136">
        <v>0</v>
      </c>
      <c r="AC3136">
        <v>0</v>
      </c>
      <c r="AD3136">
        <v>0</v>
      </c>
      <c r="AE3136">
        <v>4.5406588453794559</v>
      </c>
    </row>
    <row r="3137" spans="1:31" x14ac:dyDescent="0.25">
      <c r="A3137">
        <v>2235042</v>
      </c>
      <c r="B3137">
        <v>1</v>
      </c>
      <c r="C3137" t="s">
        <v>80</v>
      </c>
      <c r="D3137" t="s">
        <v>97</v>
      </c>
      <c r="E3137" t="s">
        <v>273</v>
      </c>
      <c r="F3137" t="s">
        <v>9225</v>
      </c>
      <c r="G3137" t="s">
        <v>174</v>
      </c>
      <c r="H3137" t="s">
        <v>163</v>
      </c>
      <c r="I3137" t="s">
        <v>136</v>
      </c>
      <c r="J3137" t="s">
        <v>137</v>
      </c>
      <c r="K3137" t="s">
        <v>138</v>
      </c>
      <c r="L3137" t="s">
        <v>9226</v>
      </c>
      <c r="M3137" t="s">
        <v>9227</v>
      </c>
      <c r="N3137">
        <v>1.5377777770000001</v>
      </c>
      <c r="O3137">
        <v>6</v>
      </c>
      <c r="P3137">
        <v>606</v>
      </c>
      <c r="Q3137">
        <v>10</v>
      </c>
      <c r="R3137">
        <v>362</v>
      </c>
      <c r="S3137">
        <v>15</v>
      </c>
      <c r="T3137">
        <v>168</v>
      </c>
      <c r="U3137">
        <v>1</v>
      </c>
      <c r="V3137">
        <v>1</v>
      </c>
      <c r="W3137">
        <v>124.07471931534853</v>
      </c>
      <c r="X3137">
        <v>569.13690956030996</v>
      </c>
      <c r="Y3137">
        <v>66.054821771076249</v>
      </c>
      <c r="Z3137">
        <v>257.90026480711947</v>
      </c>
      <c r="AA3137">
        <v>301.73012107338974</v>
      </c>
      <c r="AB3137">
        <v>186.04045347618737</v>
      </c>
      <c r="AC3137">
        <v>17.38089868467058</v>
      </c>
      <c r="AD3137">
        <v>0</v>
      </c>
      <c r="AE3137">
        <v>1522.3181886881021</v>
      </c>
    </row>
    <row r="3138" spans="1:31" x14ac:dyDescent="0.25">
      <c r="A3138">
        <v>2234856</v>
      </c>
      <c r="B3138">
        <v>1</v>
      </c>
      <c r="C3138" t="s">
        <v>80</v>
      </c>
      <c r="D3138" t="s">
        <v>96</v>
      </c>
      <c r="E3138" t="s">
        <v>132</v>
      </c>
      <c r="F3138" t="s">
        <v>9228</v>
      </c>
      <c r="G3138" t="s">
        <v>148</v>
      </c>
      <c r="H3138" t="s">
        <v>135</v>
      </c>
      <c r="I3138" t="s">
        <v>136</v>
      </c>
      <c r="J3138" t="s">
        <v>137</v>
      </c>
      <c r="K3138" t="s">
        <v>138</v>
      </c>
      <c r="L3138" t="s">
        <v>9229</v>
      </c>
      <c r="M3138" t="s">
        <v>9230</v>
      </c>
      <c r="N3138">
        <v>4.2227777770000001</v>
      </c>
      <c r="O3138">
        <v>0</v>
      </c>
      <c r="P3138">
        <v>1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1.1274897664224445E-2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1.1274897664224445E-2</v>
      </c>
    </row>
    <row r="3139" spans="1:31" x14ac:dyDescent="0.25">
      <c r="A3139">
        <v>2234684</v>
      </c>
      <c r="B3139">
        <v>1</v>
      </c>
      <c r="C3139" t="s">
        <v>81</v>
      </c>
      <c r="D3139" t="s">
        <v>112</v>
      </c>
      <c r="E3139" t="s">
        <v>132</v>
      </c>
      <c r="F3139" t="s">
        <v>9231</v>
      </c>
      <c r="G3139" t="s">
        <v>148</v>
      </c>
      <c r="H3139" t="s">
        <v>135</v>
      </c>
      <c r="I3139" t="s">
        <v>136</v>
      </c>
      <c r="J3139" t="s">
        <v>137</v>
      </c>
      <c r="K3139" t="s">
        <v>138</v>
      </c>
      <c r="L3139" t="s">
        <v>9232</v>
      </c>
      <c r="M3139" t="s">
        <v>9233</v>
      </c>
      <c r="N3139">
        <v>1.2880555549999999</v>
      </c>
      <c r="O3139">
        <v>0</v>
      </c>
      <c r="P3139">
        <v>0</v>
      </c>
      <c r="Q3139">
        <v>0</v>
      </c>
      <c r="R3139">
        <v>0</v>
      </c>
      <c r="S3139">
        <v>0</v>
      </c>
      <c r="T3139">
        <v>2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0.48042245668890671</v>
      </c>
      <c r="AC3139">
        <v>0</v>
      </c>
      <c r="AD3139">
        <v>0</v>
      </c>
      <c r="AE3139">
        <v>0.48042245668890671</v>
      </c>
    </row>
    <row r="3140" spans="1:31" x14ac:dyDescent="0.25">
      <c r="A3140">
        <v>2234999</v>
      </c>
      <c r="B3140">
        <v>1</v>
      </c>
      <c r="C3140" t="s">
        <v>80</v>
      </c>
      <c r="D3140" t="s">
        <v>105</v>
      </c>
      <c r="E3140" t="s">
        <v>132</v>
      </c>
      <c r="F3140" t="s">
        <v>9234</v>
      </c>
      <c r="G3140" t="s">
        <v>148</v>
      </c>
      <c r="H3140" t="s">
        <v>135</v>
      </c>
      <c r="I3140" t="s">
        <v>136</v>
      </c>
      <c r="J3140" t="s">
        <v>137</v>
      </c>
      <c r="K3140" t="s">
        <v>138</v>
      </c>
      <c r="L3140" t="s">
        <v>9235</v>
      </c>
      <c r="M3140" t="s">
        <v>9236</v>
      </c>
      <c r="N3140">
        <v>1.299722222</v>
      </c>
      <c r="O3140">
        <v>0</v>
      </c>
      <c r="P3140">
        <v>2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0.39240186748752898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0.39240186748752898</v>
      </c>
    </row>
    <row r="3141" spans="1:31" x14ac:dyDescent="0.25">
      <c r="A3141">
        <v>2234335</v>
      </c>
      <c r="B3141">
        <v>1</v>
      </c>
      <c r="C3141" t="s">
        <v>81</v>
      </c>
      <c r="D3141" t="s">
        <v>127</v>
      </c>
      <c r="E3141" t="s">
        <v>194</v>
      </c>
      <c r="F3141" t="s">
        <v>9237</v>
      </c>
      <c r="G3141" t="s">
        <v>179</v>
      </c>
      <c r="H3141" t="s">
        <v>135</v>
      </c>
      <c r="I3141" t="s">
        <v>136</v>
      </c>
      <c r="J3141" t="s">
        <v>137</v>
      </c>
      <c r="K3141" t="s">
        <v>138</v>
      </c>
      <c r="L3141" t="s">
        <v>9238</v>
      </c>
      <c r="M3141" t="s">
        <v>9239</v>
      </c>
      <c r="N3141">
        <v>3.869722222</v>
      </c>
      <c r="O3141">
        <v>0</v>
      </c>
      <c r="P3141">
        <v>22</v>
      </c>
      <c r="Q3141">
        <v>0</v>
      </c>
      <c r="R3141">
        <v>5</v>
      </c>
      <c r="S3141">
        <v>0</v>
      </c>
      <c r="T3141">
        <v>1</v>
      </c>
      <c r="U3141">
        <v>0</v>
      </c>
      <c r="V3141">
        <v>0</v>
      </c>
      <c r="W3141">
        <v>0</v>
      </c>
      <c r="X3141">
        <v>20.197002623279268</v>
      </c>
      <c r="Y3141">
        <v>0</v>
      </c>
      <c r="Z3141">
        <v>0.78292012157683344</v>
      </c>
      <c r="AA3141">
        <v>0</v>
      </c>
      <c r="AB3141">
        <v>0.39104490799359998</v>
      </c>
      <c r="AC3141">
        <v>0</v>
      </c>
      <c r="AD3141">
        <v>0</v>
      </c>
      <c r="AE3141">
        <v>21.3709676528497</v>
      </c>
    </row>
    <row r="3142" spans="1:31" x14ac:dyDescent="0.25">
      <c r="A3142">
        <v>2234621</v>
      </c>
      <c r="B3142">
        <v>1</v>
      </c>
      <c r="C3142" t="s">
        <v>80</v>
      </c>
      <c r="D3142" t="s">
        <v>96</v>
      </c>
      <c r="E3142" t="s">
        <v>194</v>
      </c>
      <c r="F3142" t="s">
        <v>918</v>
      </c>
      <c r="G3142" t="s">
        <v>179</v>
      </c>
      <c r="H3142" t="s">
        <v>135</v>
      </c>
      <c r="I3142" t="s">
        <v>136</v>
      </c>
      <c r="J3142" t="s">
        <v>137</v>
      </c>
      <c r="K3142" t="s">
        <v>138</v>
      </c>
      <c r="L3142" t="s">
        <v>9240</v>
      </c>
      <c r="M3142" t="s">
        <v>9241</v>
      </c>
      <c r="N3142">
        <v>1.974444444</v>
      </c>
      <c r="O3142">
        <v>0</v>
      </c>
      <c r="P3142">
        <v>36</v>
      </c>
      <c r="Q3142">
        <v>0</v>
      </c>
      <c r="R3142">
        <v>0</v>
      </c>
      <c r="S3142">
        <v>0</v>
      </c>
      <c r="T3142">
        <v>3</v>
      </c>
      <c r="U3142">
        <v>0</v>
      </c>
      <c r="V3142">
        <v>0</v>
      </c>
      <c r="W3142">
        <v>0</v>
      </c>
      <c r="X3142">
        <v>12.715622484504774</v>
      </c>
      <c r="Y3142">
        <v>0</v>
      </c>
      <c r="Z3142">
        <v>0</v>
      </c>
      <c r="AA3142">
        <v>0</v>
      </c>
      <c r="AB3142">
        <v>18.747320345933531</v>
      </c>
      <c r="AC3142">
        <v>0</v>
      </c>
      <c r="AD3142">
        <v>0</v>
      </c>
      <c r="AE3142">
        <v>31.462942830438305</v>
      </c>
    </row>
    <row r="3143" spans="1:31" x14ac:dyDescent="0.25">
      <c r="A3143">
        <v>2234956</v>
      </c>
      <c r="B3143">
        <v>1</v>
      </c>
      <c r="C3143" t="s">
        <v>80</v>
      </c>
      <c r="D3143" t="s">
        <v>106</v>
      </c>
      <c r="E3143" t="s">
        <v>132</v>
      </c>
      <c r="F3143" t="s">
        <v>9242</v>
      </c>
      <c r="G3143" t="s">
        <v>148</v>
      </c>
      <c r="H3143" t="s">
        <v>135</v>
      </c>
      <c r="I3143" t="s">
        <v>136</v>
      </c>
      <c r="J3143" t="s">
        <v>137</v>
      </c>
      <c r="K3143" t="s">
        <v>138</v>
      </c>
      <c r="L3143" t="s">
        <v>9243</v>
      </c>
      <c r="M3143" t="s">
        <v>9244</v>
      </c>
      <c r="N3143">
        <v>3.6119444440000001</v>
      </c>
      <c r="O3143">
        <v>0</v>
      </c>
      <c r="P3143">
        <v>1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0.23741434855096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0.23741434855096</v>
      </c>
    </row>
    <row r="3144" spans="1:31" x14ac:dyDescent="0.25">
      <c r="A3144">
        <v>2235062</v>
      </c>
      <c r="B3144">
        <v>1</v>
      </c>
      <c r="C3144" t="s">
        <v>80</v>
      </c>
      <c r="D3144" t="s">
        <v>97</v>
      </c>
      <c r="E3144" t="s">
        <v>273</v>
      </c>
      <c r="F3144" t="s">
        <v>1754</v>
      </c>
      <c r="G3144" t="s">
        <v>174</v>
      </c>
      <c r="H3144" t="s">
        <v>163</v>
      </c>
      <c r="I3144" t="s">
        <v>136</v>
      </c>
      <c r="J3144" t="s">
        <v>137</v>
      </c>
      <c r="K3144" t="s">
        <v>138</v>
      </c>
      <c r="L3144" t="s">
        <v>9245</v>
      </c>
      <c r="M3144" t="s">
        <v>9246</v>
      </c>
      <c r="N3144">
        <v>0.91388888800000001</v>
      </c>
      <c r="O3144">
        <v>4</v>
      </c>
      <c r="P3144">
        <v>1514</v>
      </c>
      <c r="Q3144">
        <v>5</v>
      </c>
      <c r="R3144">
        <v>68</v>
      </c>
      <c r="S3144">
        <v>16</v>
      </c>
      <c r="T3144">
        <v>143</v>
      </c>
      <c r="U3144">
        <v>0</v>
      </c>
      <c r="V3144">
        <v>0</v>
      </c>
      <c r="W3144">
        <v>34.239689410552721</v>
      </c>
      <c r="X3144">
        <v>427.97483865816508</v>
      </c>
      <c r="Y3144">
        <v>1.3010907708199799</v>
      </c>
      <c r="Z3144">
        <v>12.288947315240652</v>
      </c>
      <c r="AA3144">
        <v>177.80890421652418</v>
      </c>
      <c r="AB3144">
        <v>62.175127712712147</v>
      </c>
      <c r="AC3144">
        <v>0</v>
      </c>
      <c r="AD3144">
        <v>0</v>
      </c>
      <c r="AE3144">
        <v>715.78859808401478</v>
      </c>
    </row>
    <row r="3145" spans="1:31" x14ac:dyDescent="0.25">
      <c r="A3145">
        <v>2234813</v>
      </c>
      <c r="B3145">
        <v>1</v>
      </c>
      <c r="C3145" t="s">
        <v>80</v>
      </c>
      <c r="D3145" t="s">
        <v>108</v>
      </c>
      <c r="E3145" t="s">
        <v>141</v>
      </c>
      <c r="F3145" t="s">
        <v>9247</v>
      </c>
      <c r="G3145" t="s">
        <v>390</v>
      </c>
      <c r="H3145" t="s">
        <v>135</v>
      </c>
      <c r="I3145" t="s">
        <v>136</v>
      </c>
      <c r="J3145" t="s">
        <v>137</v>
      </c>
      <c r="K3145" t="s">
        <v>138</v>
      </c>
      <c r="L3145" t="s">
        <v>9248</v>
      </c>
      <c r="M3145" t="s">
        <v>9249</v>
      </c>
      <c r="N3145">
        <v>2.9333333330000002</v>
      </c>
      <c r="O3145">
        <v>0</v>
      </c>
      <c r="P3145">
        <v>70</v>
      </c>
      <c r="Q3145">
        <v>0</v>
      </c>
      <c r="R3145">
        <v>11</v>
      </c>
      <c r="S3145">
        <v>0</v>
      </c>
      <c r="T3145">
        <v>4</v>
      </c>
      <c r="U3145">
        <v>0</v>
      </c>
      <c r="V3145">
        <v>0</v>
      </c>
      <c r="W3145">
        <v>0</v>
      </c>
      <c r="X3145">
        <v>29.348016503983509</v>
      </c>
      <c r="Y3145">
        <v>0</v>
      </c>
      <c r="Z3145">
        <v>2.3319213359028921</v>
      </c>
      <c r="AA3145">
        <v>0</v>
      </c>
      <c r="AB3145">
        <v>1.2151082353168814</v>
      </c>
      <c r="AC3145">
        <v>0</v>
      </c>
      <c r="AD3145">
        <v>0</v>
      </c>
      <c r="AE3145">
        <v>32.895046075203282</v>
      </c>
    </row>
    <row r="3146" spans="1:31" x14ac:dyDescent="0.25">
      <c r="A3146">
        <v>2234913</v>
      </c>
      <c r="B3146">
        <v>1</v>
      </c>
      <c r="C3146" t="s">
        <v>80</v>
      </c>
      <c r="D3146" t="s">
        <v>96</v>
      </c>
      <c r="E3146" t="s">
        <v>194</v>
      </c>
      <c r="F3146" t="s">
        <v>9250</v>
      </c>
      <c r="G3146" t="s">
        <v>134</v>
      </c>
      <c r="H3146" t="s">
        <v>135</v>
      </c>
      <c r="I3146" t="s">
        <v>136</v>
      </c>
      <c r="J3146" t="s">
        <v>137</v>
      </c>
      <c r="K3146" t="s">
        <v>138</v>
      </c>
      <c r="L3146" t="s">
        <v>9251</v>
      </c>
      <c r="M3146" t="s">
        <v>9252</v>
      </c>
      <c r="N3146">
        <v>0.238055555</v>
      </c>
      <c r="O3146">
        <v>0</v>
      </c>
      <c r="P3146">
        <v>57</v>
      </c>
      <c r="Q3146">
        <v>0</v>
      </c>
      <c r="R3146">
        <v>0</v>
      </c>
      <c r="S3146">
        <v>0</v>
      </c>
      <c r="T3146">
        <v>1</v>
      </c>
      <c r="U3146">
        <v>0</v>
      </c>
      <c r="V3146">
        <v>0</v>
      </c>
      <c r="W3146">
        <v>0</v>
      </c>
      <c r="X3146">
        <v>6.2656169833588455</v>
      </c>
      <c r="Y3146">
        <v>0</v>
      </c>
      <c r="Z3146">
        <v>0</v>
      </c>
      <c r="AA3146">
        <v>0</v>
      </c>
      <c r="AB3146">
        <v>4.4157295657261113E-2</v>
      </c>
      <c r="AC3146">
        <v>0</v>
      </c>
      <c r="AD3146">
        <v>0</v>
      </c>
      <c r="AE3146">
        <v>6.3097742790161062</v>
      </c>
    </row>
    <row r="3147" spans="1:31" x14ac:dyDescent="0.25">
      <c r="A3147">
        <v>2234959</v>
      </c>
      <c r="B3147">
        <v>1</v>
      </c>
      <c r="C3147" t="s">
        <v>81</v>
      </c>
      <c r="D3147" t="s">
        <v>112</v>
      </c>
      <c r="E3147" t="s">
        <v>132</v>
      </c>
      <c r="F3147" t="s">
        <v>9253</v>
      </c>
      <c r="G3147" t="s">
        <v>148</v>
      </c>
      <c r="H3147" t="s">
        <v>135</v>
      </c>
      <c r="I3147" t="s">
        <v>136</v>
      </c>
      <c r="J3147" t="s">
        <v>137</v>
      </c>
      <c r="K3147" t="s">
        <v>138</v>
      </c>
      <c r="L3147" t="s">
        <v>9254</v>
      </c>
      <c r="M3147" t="s">
        <v>9255</v>
      </c>
      <c r="N3147">
        <v>1.5108333329999999</v>
      </c>
      <c r="O3147">
        <v>0</v>
      </c>
      <c r="P3147">
        <v>1</v>
      </c>
      <c r="Q3147">
        <v>0</v>
      </c>
      <c r="R3147">
        <v>0</v>
      </c>
      <c r="S3147">
        <v>0</v>
      </c>
      <c r="T3147">
        <v>1</v>
      </c>
      <c r="U3147">
        <v>0</v>
      </c>
      <c r="V3147">
        <v>0</v>
      </c>
      <c r="W3147">
        <v>0</v>
      </c>
      <c r="X3147">
        <v>0.31714898966123339</v>
      </c>
      <c r="Y3147">
        <v>0</v>
      </c>
      <c r="Z3147">
        <v>0</v>
      </c>
      <c r="AA3147">
        <v>0</v>
      </c>
      <c r="AB3147">
        <v>1.5143845818733335E-3</v>
      </c>
      <c r="AC3147">
        <v>0</v>
      </c>
      <c r="AD3147">
        <v>0</v>
      </c>
      <c r="AE3147">
        <v>0.3186633742431067</v>
      </c>
    </row>
    <row r="3148" spans="1:31" x14ac:dyDescent="0.25">
      <c r="A3148">
        <v>2234627</v>
      </c>
      <c r="B3148">
        <v>1</v>
      </c>
      <c r="C3148" t="s">
        <v>80</v>
      </c>
      <c r="D3148" t="s">
        <v>106</v>
      </c>
      <c r="E3148" t="s">
        <v>161</v>
      </c>
      <c r="F3148" t="s">
        <v>9256</v>
      </c>
      <c r="G3148" t="s">
        <v>174</v>
      </c>
      <c r="H3148" t="s">
        <v>163</v>
      </c>
      <c r="I3148" t="s">
        <v>136</v>
      </c>
      <c r="J3148" t="s">
        <v>137</v>
      </c>
      <c r="K3148" t="s">
        <v>138</v>
      </c>
      <c r="L3148" t="s">
        <v>9257</v>
      </c>
      <c r="M3148" t="s">
        <v>9258</v>
      </c>
      <c r="N3148">
        <v>2.0608333330000002</v>
      </c>
      <c r="O3148">
        <v>0</v>
      </c>
      <c r="P3148">
        <v>263</v>
      </c>
      <c r="Q3148">
        <v>52</v>
      </c>
      <c r="R3148">
        <v>48</v>
      </c>
      <c r="S3148">
        <v>6</v>
      </c>
      <c r="T3148">
        <v>44</v>
      </c>
      <c r="U3148">
        <v>1</v>
      </c>
      <c r="V3148">
        <v>0</v>
      </c>
      <c r="W3148">
        <v>0</v>
      </c>
      <c r="X3148">
        <v>106.48274561425215</v>
      </c>
      <c r="Y3148">
        <v>129.59549870109717</v>
      </c>
      <c r="Z3148">
        <v>34.48103624860174</v>
      </c>
      <c r="AA3148">
        <v>25.172597071831348</v>
      </c>
      <c r="AB3148">
        <v>60.27843690036525</v>
      </c>
      <c r="AC3148">
        <v>31.504605303437071</v>
      </c>
      <c r="AD3148">
        <v>0</v>
      </c>
      <c r="AE3148">
        <v>387.51491983958476</v>
      </c>
    </row>
    <row r="3149" spans="1:31" x14ac:dyDescent="0.25">
      <c r="A3149">
        <v>2234435</v>
      </c>
      <c r="B3149">
        <v>1</v>
      </c>
      <c r="C3149" t="s">
        <v>80</v>
      </c>
      <c r="D3149" t="s">
        <v>86</v>
      </c>
      <c r="E3149" t="s">
        <v>141</v>
      </c>
      <c r="F3149" t="s">
        <v>9259</v>
      </c>
      <c r="G3149" t="s">
        <v>152</v>
      </c>
      <c r="H3149" t="s">
        <v>135</v>
      </c>
      <c r="I3149" t="s">
        <v>136</v>
      </c>
      <c r="J3149" t="s">
        <v>3</v>
      </c>
      <c r="K3149" t="s">
        <v>138</v>
      </c>
      <c r="L3149" t="s">
        <v>9260</v>
      </c>
      <c r="M3149" t="s">
        <v>9261</v>
      </c>
      <c r="N3149">
        <v>1.0580555549999999</v>
      </c>
      <c r="O3149">
        <v>0</v>
      </c>
      <c r="P3149">
        <v>665</v>
      </c>
      <c r="Q3149">
        <v>0</v>
      </c>
      <c r="R3149">
        <v>0</v>
      </c>
      <c r="S3149">
        <v>0</v>
      </c>
      <c r="T3149">
        <v>121</v>
      </c>
      <c r="U3149">
        <v>0</v>
      </c>
      <c r="V3149">
        <v>0</v>
      </c>
      <c r="W3149">
        <v>0</v>
      </c>
      <c r="X3149">
        <v>218.90849173711351</v>
      </c>
      <c r="Y3149">
        <v>0</v>
      </c>
      <c r="Z3149">
        <v>0</v>
      </c>
      <c r="AA3149">
        <v>0</v>
      </c>
      <c r="AB3149">
        <v>132.41748314636558</v>
      </c>
      <c r="AC3149">
        <v>0</v>
      </c>
      <c r="AD3149">
        <v>0</v>
      </c>
      <c r="AE3149">
        <v>351.32597488347909</v>
      </c>
    </row>
    <row r="3150" spans="1:31" x14ac:dyDescent="0.25">
      <c r="A3150">
        <v>2234750</v>
      </c>
      <c r="B3150">
        <v>1</v>
      </c>
      <c r="C3150" t="s">
        <v>80</v>
      </c>
      <c r="D3150" t="s">
        <v>93</v>
      </c>
      <c r="E3150" t="s">
        <v>141</v>
      </c>
      <c r="F3150" t="s">
        <v>9262</v>
      </c>
      <c r="G3150" t="s">
        <v>187</v>
      </c>
      <c r="H3150" t="s">
        <v>135</v>
      </c>
      <c r="I3150" t="s">
        <v>136</v>
      </c>
      <c r="J3150" t="s">
        <v>137</v>
      </c>
      <c r="K3150" t="s">
        <v>138</v>
      </c>
      <c r="L3150" t="s">
        <v>9263</v>
      </c>
      <c r="M3150" t="s">
        <v>9264</v>
      </c>
      <c r="N3150">
        <v>3.8233333329999999</v>
      </c>
      <c r="O3150">
        <v>0</v>
      </c>
      <c r="P3150">
        <v>31</v>
      </c>
      <c r="Q3150">
        <v>0</v>
      </c>
      <c r="R3150">
        <v>27</v>
      </c>
      <c r="S3150">
        <v>0</v>
      </c>
      <c r="T3150">
        <v>16</v>
      </c>
      <c r="U3150">
        <v>0</v>
      </c>
      <c r="V3150">
        <v>0</v>
      </c>
      <c r="W3150">
        <v>0</v>
      </c>
      <c r="X3150">
        <v>29.228467225321012</v>
      </c>
      <c r="Y3150">
        <v>0</v>
      </c>
      <c r="Z3150">
        <v>32.72350657215685</v>
      </c>
      <c r="AA3150">
        <v>0</v>
      </c>
      <c r="AB3150">
        <v>44.748641219670908</v>
      </c>
      <c r="AC3150">
        <v>0</v>
      </c>
      <c r="AD3150">
        <v>0</v>
      </c>
      <c r="AE3150">
        <v>106.70061501714878</v>
      </c>
    </row>
    <row r="3151" spans="1:31" x14ac:dyDescent="0.25">
      <c r="A3151">
        <v>2234412</v>
      </c>
      <c r="B3151">
        <v>1</v>
      </c>
      <c r="C3151" t="s">
        <v>80</v>
      </c>
      <c r="D3151" t="s">
        <v>104</v>
      </c>
      <c r="E3151" t="s">
        <v>194</v>
      </c>
      <c r="F3151" t="s">
        <v>9265</v>
      </c>
      <c r="G3151" t="s">
        <v>179</v>
      </c>
      <c r="H3151" t="s">
        <v>135</v>
      </c>
      <c r="I3151" t="s">
        <v>136</v>
      </c>
      <c r="J3151" t="s">
        <v>137</v>
      </c>
      <c r="K3151" t="s">
        <v>138</v>
      </c>
      <c r="L3151" t="s">
        <v>9266</v>
      </c>
      <c r="M3151" t="s">
        <v>9267</v>
      </c>
      <c r="N3151">
        <v>1.0633333330000001</v>
      </c>
      <c r="O3151">
        <v>0</v>
      </c>
      <c r="P3151">
        <v>4</v>
      </c>
      <c r="Q3151">
        <v>0</v>
      </c>
      <c r="R3151">
        <v>0</v>
      </c>
      <c r="S3151">
        <v>0</v>
      </c>
      <c r="T3151">
        <v>4</v>
      </c>
      <c r="U3151">
        <v>0</v>
      </c>
      <c r="V3151">
        <v>0</v>
      </c>
      <c r="W3151">
        <v>0</v>
      </c>
      <c r="X3151">
        <v>9.6540405504023248</v>
      </c>
      <c r="Y3151">
        <v>0</v>
      </c>
      <c r="Z3151">
        <v>0</v>
      </c>
      <c r="AA3151">
        <v>0</v>
      </c>
      <c r="AB3151">
        <v>3.5936684254759146</v>
      </c>
      <c r="AC3151">
        <v>0</v>
      </c>
      <c r="AD3151">
        <v>0</v>
      </c>
      <c r="AE3151">
        <v>13.24770897587824</v>
      </c>
    </row>
    <row r="3152" spans="1:31" x14ac:dyDescent="0.25">
      <c r="A3152">
        <v>2234481</v>
      </c>
      <c r="B3152">
        <v>1</v>
      </c>
      <c r="C3152" t="s">
        <v>80</v>
      </c>
      <c r="D3152" t="s">
        <v>82</v>
      </c>
      <c r="E3152" t="s">
        <v>132</v>
      </c>
      <c r="F3152" t="s">
        <v>9268</v>
      </c>
      <c r="G3152" t="s">
        <v>191</v>
      </c>
      <c r="H3152" t="s">
        <v>135</v>
      </c>
      <c r="I3152" t="s">
        <v>136</v>
      </c>
      <c r="J3152" t="s">
        <v>137</v>
      </c>
      <c r="K3152" t="s">
        <v>138</v>
      </c>
      <c r="L3152" t="s">
        <v>9269</v>
      </c>
      <c r="M3152" t="s">
        <v>9270</v>
      </c>
      <c r="N3152">
        <v>2.2475000000000001</v>
      </c>
      <c r="O3152">
        <v>0</v>
      </c>
      <c r="P3152">
        <v>0</v>
      </c>
      <c r="Q3152">
        <v>0</v>
      </c>
      <c r="R3152">
        <v>0</v>
      </c>
      <c r="S3152">
        <v>0</v>
      </c>
      <c r="T3152">
        <v>2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4.7345454928013373</v>
      </c>
      <c r="AC3152">
        <v>0</v>
      </c>
      <c r="AD3152">
        <v>0</v>
      </c>
      <c r="AE3152">
        <v>4.7345454928013373</v>
      </c>
    </row>
    <row r="3153" spans="1:31" x14ac:dyDescent="0.25">
      <c r="A3153">
        <v>2234558</v>
      </c>
      <c r="B3153">
        <v>1</v>
      </c>
      <c r="C3153" t="s">
        <v>80</v>
      </c>
      <c r="D3153" t="s">
        <v>92</v>
      </c>
      <c r="E3153" t="s">
        <v>132</v>
      </c>
      <c r="F3153" t="s">
        <v>508</v>
      </c>
      <c r="G3153" t="s">
        <v>134</v>
      </c>
      <c r="H3153" t="s">
        <v>135</v>
      </c>
      <c r="I3153" t="s">
        <v>136</v>
      </c>
      <c r="J3153" t="s">
        <v>137</v>
      </c>
      <c r="K3153" t="s">
        <v>138</v>
      </c>
      <c r="L3153" t="s">
        <v>9271</v>
      </c>
      <c r="M3153" t="s">
        <v>9272</v>
      </c>
      <c r="N3153">
        <v>6.7922222220000004</v>
      </c>
      <c r="O3153">
        <v>0</v>
      </c>
      <c r="P3153">
        <v>1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5.0318279379528539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5.0318279379528539</v>
      </c>
    </row>
    <row r="3154" spans="1:31" x14ac:dyDescent="0.25">
      <c r="A3154">
        <v>2234581</v>
      </c>
      <c r="B3154">
        <v>1</v>
      </c>
      <c r="C3154" t="s">
        <v>80</v>
      </c>
      <c r="D3154" t="s">
        <v>84</v>
      </c>
      <c r="E3154" t="s">
        <v>194</v>
      </c>
      <c r="F3154" t="s">
        <v>9273</v>
      </c>
      <c r="G3154" t="s">
        <v>465</v>
      </c>
      <c r="H3154" t="s">
        <v>135</v>
      </c>
      <c r="I3154" t="s">
        <v>136</v>
      </c>
      <c r="J3154" t="s">
        <v>137</v>
      </c>
      <c r="K3154" t="s">
        <v>138</v>
      </c>
      <c r="L3154" t="s">
        <v>9274</v>
      </c>
      <c r="M3154" t="s">
        <v>9275</v>
      </c>
      <c r="N3154">
        <v>0.67083333300000003</v>
      </c>
      <c r="O3154">
        <v>0</v>
      </c>
      <c r="P3154">
        <v>89</v>
      </c>
      <c r="Q3154">
        <v>0</v>
      </c>
      <c r="R3154">
        <v>0</v>
      </c>
      <c r="S3154">
        <v>0</v>
      </c>
      <c r="T3154">
        <v>15</v>
      </c>
      <c r="U3154">
        <v>0</v>
      </c>
      <c r="V3154">
        <v>0</v>
      </c>
      <c r="W3154">
        <v>0</v>
      </c>
      <c r="X3154">
        <v>17.96057766500391</v>
      </c>
      <c r="Y3154">
        <v>0</v>
      </c>
      <c r="Z3154">
        <v>0</v>
      </c>
      <c r="AA3154">
        <v>0</v>
      </c>
      <c r="AB3154">
        <v>6.2847383677232003</v>
      </c>
      <c r="AC3154">
        <v>0</v>
      </c>
      <c r="AD3154">
        <v>0</v>
      </c>
      <c r="AE3154">
        <v>24.245316032727111</v>
      </c>
    </row>
    <row r="3155" spans="1:31" x14ac:dyDescent="0.25">
      <c r="A3155">
        <v>2234704</v>
      </c>
      <c r="B3155">
        <v>1</v>
      </c>
      <c r="C3155" t="s">
        <v>80</v>
      </c>
      <c r="D3155" t="s">
        <v>96</v>
      </c>
      <c r="E3155" t="s">
        <v>132</v>
      </c>
      <c r="F3155" t="s">
        <v>9276</v>
      </c>
      <c r="G3155" t="s">
        <v>170</v>
      </c>
      <c r="H3155" t="s">
        <v>135</v>
      </c>
      <c r="I3155" t="s">
        <v>136</v>
      </c>
      <c r="J3155" t="s">
        <v>137</v>
      </c>
      <c r="K3155" t="s">
        <v>138</v>
      </c>
      <c r="L3155" t="s">
        <v>9277</v>
      </c>
      <c r="M3155" t="s">
        <v>9278</v>
      </c>
      <c r="N3155">
        <v>2.0130555550000002</v>
      </c>
      <c r="O3155">
        <v>0</v>
      </c>
      <c r="P3155">
        <v>3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1.2270157597818712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1.2270157597818712</v>
      </c>
    </row>
    <row r="3156" spans="1:31" x14ac:dyDescent="0.25">
      <c r="A3156">
        <v>2235082</v>
      </c>
      <c r="B3156">
        <v>1</v>
      </c>
      <c r="C3156" t="s">
        <v>80</v>
      </c>
      <c r="D3156" t="s">
        <v>97</v>
      </c>
      <c r="E3156" t="s">
        <v>194</v>
      </c>
      <c r="F3156" t="s">
        <v>9279</v>
      </c>
      <c r="G3156" t="s">
        <v>1031</v>
      </c>
      <c r="H3156" t="s">
        <v>135</v>
      </c>
      <c r="I3156" t="s">
        <v>136</v>
      </c>
      <c r="J3156" t="s">
        <v>137</v>
      </c>
      <c r="K3156" t="s">
        <v>138</v>
      </c>
      <c r="L3156" t="s">
        <v>9280</v>
      </c>
      <c r="M3156" t="s">
        <v>9281</v>
      </c>
      <c r="N3156">
        <v>12.746944444</v>
      </c>
      <c r="O3156">
        <v>0</v>
      </c>
      <c r="P3156">
        <v>16</v>
      </c>
      <c r="Q3156">
        <v>0</v>
      </c>
      <c r="R3156">
        <v>6</v>
      </c>
      <c r="S3156">
        <v>0</v>
      </c>
      <c r="T3156">
        <v>4</v>
      </c>
      <c r="U3156">
        <v>0</v>
      </c>
      <c r="V3156">
        <v>0</v>
      </c>
      <c r="W3156">
        <v>0</v>
      </c>
      <c r="X3156">
        <v>242.26761568309954</v>
      </c>
      <c r="Y3156">
        <v>0</v>
      </c>
      <c r="Z3156">
        <v>13.414021343175381</v>
      </c>
      <c r="AA3156">
        <v>0</v>
      </c>
      <c r="AB3156">
        <v>21.197207515412568</v>
      </c>
      <c r="AC3156">
        <v>0</v>
      </c>
      <c r="AD3156">
        <v>0</v>
      </c>
      <c r="AE3156">
        <v>276.8788445416875</v>
      </c>
    </row>
    <row r="3157" spans="1:31" x14ac:dyDescent="0.25">
      <c r="A3157">
        <v>2234395</v>
      </c>
      <c r="B3157">
        <v>1</v>
      </c>
      <c r="C3157" t="s">
        <v>81</v>
      </c>
      <c r="D3157" t="s">
        <v>118</v>
      </c>
      <c r="E3157" t="s">
        <v>161</v>
      </c>
      <c r="F3157" t="s">
        <v>8224</v>
      </c>
      <c r="G3157" t="s">
        <v>219</v>
      </c>
      <c r="H3157" t="s">
        <v>163</v>
      </c>
      <c r="I3157" t="s">
        <v>136</v>
      </c>
      <c r="J3157" t="s">
        <v>137</v>
      </c>
      <c r="K3157" t="s">
        <v>138</v>
      </c>
      <c r="L3157" t="s">
        <v>9282</v>
      </c>
      <c r="M3157" t="s">
        <v>9283</v>
      </c>
      <c r="N3157">
        <v>3.5644444439999998</v>
      </c>
      <c r="O3157">
        <v>1</v>
      </c>
      <c r="P3157">
        <v>955</v>
      </c>
      <c r="Q3157">
        <v>52</v>
      </c>
      <c r="R3157">
        <v>144</v>
      </c>
      <c r="S3157">
        <v>9</v>
      </c>
      <c r="T3157">
        <v>73</v>
      </c>
      <c r="U3157">
        <v>0</v>
      </c>
      <c r="V3157">
        <v>0</v>
      </c>
      <c r="W3157">
        <v>1.0720961619193554</v>
      </c>
      <c r="X3157">
        <v>390.18991644013403</v>
      </c>
      <c r="Y3157">
        <v>108.46192586399884</v>
      </c>
      <c r="Z3157">
        <v>88.249984178320389</v>
      </c>
      <c r="AA3157">
        <v>351.27175284497349</v>
      </c>
      <c r="AB3157">
        <v>97.819689178715507</v>
      </c>
      <c r="AC3157">
        <v>0</v>
      </c>
      <c r="AD3157">
        <v>0</v>
      </c>
      <c r="AE3157">
        <v>1037.0653646680614</v>
      </c>
    </row>
    <row r="3158" spans="1:31" x14ac:dyDescent="0.25">
      <c r="A3158">
        <v>2234687</v>
      </c>
      <c r="B3158">
        <v>1</v>
      </c>
      <c r="C3158" t="s">
        <v>81</v>
      </c>
      <c r="D3158" t="s">
        <v>119</v>
      </c>
      <c r="E3158" t="s">
        <v>182</v>
      </c>
      <c r="F3158" t="s">
        <v>9284</v>
      </c>
      <c r="G3158" t="s">
        <v>319</v>
      </c>
      <c r="H3158" t="s">
        <v>163</v>
      </c>
      <c r="I3158" t="s">
        <v>136</v>
      </c>
      <c r="J3158" t="s">
        <v>137</v>
      </c>
      <c r="K3158" t="s">
        <v>138</v>
      </c>
      <c r="L3158" t="s">
        <v>9285</v>
      </c>
      <c r="M3158" t="s">
        <v>9286</v>
      </c>
      <c r="N3158">
        <v>2.7086111110000002</v>
      </c>
      <c r="O3158">
        <v>0</v>
      </c>
      <c r="P3158">
        <v>398</v>
      </c>
      <c r="Q3158">
        <v>9</v>
      </c>
      <c r="R3158">
        <v>30</v>
      </c>
      <c r="S3158">
        <v>1</v>
      </c>
      <c r="T3158">
        <v>22</v>
      </c>
      <c r="U3158">
        <v>0</v>
      </c>
      <c r="V3158">
        <v>1</v>
      </c>
      <c r="W3158">
        <v>0</v>
      </c>
      <c r="X3158">
        <v>92.256979084652684</v>
      </c>
      <c r="Y3158">
        <v>49.28094600147103</v>
      </c>
      <c r="Z3158">
        <v>62.392281888880646</v>
      </c>
      <c r="AA3158">
        <v>5.8603512234400004</v>
      </c>
      <c r="AB3158">
        <v>71.110297513766866</v>
      </c>
      <c r="AC3158">
        <v>0</v>
      </c>
      <c r="AD3158">
        <v>0</v>
      </c>
      <c r="AE3158">
        <v>280.90085571221124</v>
      </c>
    </row>
    <row r="3159" spans="1:31" x14ac:dyDescent="0.25">
      <c r="A3159">
        <v>2234498</v>
      </c>
      <c r="B3159">
        <v>1</v>
      </c>
      <c r="C3159" t="s">
        <v>80</v>
      </c>
      <c r="D3159" t="s">
        <v>106</v>
      </c>
      <c r="E3159" t="s">
        <v>177</v>
      </c>
      <c r="F3159" t="s">
        <v>9287</v>
      </c>
      <c r="G3159" t="s">
        <v>1507</v>
      </c>
      <c r="H3159" t="s">
        <v>135</v>
      </c>
      <c r="I3159" t="s">
        <v>136</v>
      </c>
      <c r="J3159" t="s">
        <v>137</v>
      </c>
      <c r="K3159" t="s">
        <v>138</v>
      </c>
      <c r="L3159" t="s">
        <v>9288</v>
      </c>
      <c r="M3159" t="s">
        <v>9289</v>
      </c>
      <c r="N3159">
        <v>2.375277777</v>
      </c>
      <c r="O3159">
        <v>0</v>
      </c>
      <c r="P3159">
        <v>16</v>
      </c>
      <c r="Q3159">
        <v>0</v>
      </c>
      <c r="R3159">
        <v>0</v>
      </c>
      <c r="S3159">
        <v>0</v>
      </c>
      <c r="T3159">
        <v>2</v>
      </c>
      <c r="U3159">
        <v>0</v>
      </c>
      <c r="V3159">
        <v>0</v>
      </c>
      <c r="W3159">
        <v>0</v>
      </c>
      <c r="X3159">
        <v>15.716511920597158</v>
      </c>
      <c r="Y3159">
        <v>0</v>
      </c>
      <c r="Z3159">
        <v>0</v>
      </c>
      <c r="AA3159">
        <v>0</v>
      </c>
      <c r="AB3159">
        <v>1.9244705637948001</v>
      </c>
      <c r="AC3159">
        <v>0</v>
      </c>
      <c r="AD3159">
        <v>0</v>
      </c>
      <c r="AE3159">
        <v>17.640982484391959</v>
      </c>
    </row>
    <row r="3160" spans="1:31" x14ac:dyDescent="0.25">
      <c r="A3160">
        <v>2234996</v>
      </c>
      <c r="B3160">
        <v>1</v>
      </c>
      <c r="C3160" t="s">
        <v>80</v>
      </c>
      <c r="D3160" t="s">
        <v>104</v>
      </c>
      <c r="E3160" t="s">
        <v>194</v>
      </c>
      <c r="F3160" t="s">
        <v>2678</v>
      </c>
      <c r="G3160" t="s">
        <v>179</v>
      </c>
      <c r="H3160" t="s">
        <v>135</v>
      </c>
      <c r="I3160" t="s">
        <v>136</v>
      </c>
      <c r="J3160" t="s">
        <v>137</v>
      </c>
      <c r="K3160" t="s">
        <v>138</v>
      </c>
      <c r="L3160" t="s">
        <v>9290</v>
      </c>
      <c r="M3160" t="s">
        <v>9291</v>
      </c>
      <c r="N3160">
        <v>1.632777777</v>
      </c>
      <c r="O3160">
        <v>0</v>
      </c>
      <c r="P3160">
        <v>47</v>
      </c>
      <c r="Q3160">
        <v>0</v>
      </c>
      <c r="R3160">
        <v>0</v>
      </c>
      <c r="S3160">
        <v>0</v>
      </c>
      <c r="T3160">
        <v>3</v>
      </c>
      <c r="U3160">
        <v>0</v>
      </c>
      <c r="V3160">
        <v>0</v>
      </c>
      <c r="W3160">
        <v>0</v>
      </c>
      <c r="X3160">
        <v>15.282603266585706</v>
      </c>
      <c r="Y3160">
        <v>0</v>
      </c>
      <c r="Z3160">
        <v>0</v>
      </c>
      <c r="AA3160">
        <v>0</v>
      </c>
      <c r="AB3160">
        <v>2.6554461961716811</v>
      </c>
      <c r="AC3160">
        <v>0</v>
      </c>
      <c r="AD3160">
        <v>0</v>
      </c>
      <c r="AE3160">
        <v>17.938049462757387</v>
      </c>
    </row>
    <row r="3161" spans="1:31" x14ac:dyDescent="0.25">
      <c r="A3161">
        <v>2234830</v>
      </c>
      <c r="B3161">
        <v>1</v>
      </c>
      <c r="C3161" t="s">
        <v>80</v>
      </c>
      <c r="D3161" t="s">
        <v>104</v>
      </c>
      <c r="E3161" t="s">
        <v>194</v>
      </c>
      <c r="F3161" t="s">
        <v>9292</v>
      </c>
      <c r="G3161" t="s">
        <v>589</v>
      </c>
      <c r="H3161" t="s">
        <v>135</v>
      </c>
      <c r="I3161" t="s">
        <v>136</v>
      </c>
      <c r="J3161" t="s">
        <v>137</v>
      </c>
      <c r="K3161" t="s">
        <v>138</v>
      </c>
      <c r="L3161" t="s">
        <v>9293</v>
      </c>
      <c r="M3161" t="s">
        <v>9294</v>
      </c>
      <c r="N3161">
        <v>2.1397222220000001</v>
      </c>
      <c r="O3161">
        <v>0</v>
      </c>
      <c r="P3161">
        <v>13</v>
      </c>
      <c r="Q3161">
        <v>0</v>
      </c>
      <c r="R3161">
        <v>1</v>
      </c>
      <c r="S3161">
        <v>0</v>
      </c>
      <c r="T3161">
        <v>3</v>
      </c>
      <c r="U3161">
        <v>0</v>
      </c>
      <c r="V3161">
        <v>0</v>
      </c>
      <c r="W3161">
        <v>0</v>
      </c>
      <c r="X3161">
        <v>3.7267353085578705</v>
      </c>
      <c r="Y3161">
        <v>0</v>
      </c>
      <c r="Z3161">
        <v>0.17759656342021224</v>
      </c>
      <c r="AA3161">
        <v>0</v>
      </c>
      <c r="AB3161">
        <v>1.1370944038427555</v>
      </c>
      <c r="AC3161">
        <v>0</v>
      </c>
      <c r="AD3161">
        <v>0</v>
      </c>
      <c r="AE3161">
        <v>5.0414262758208377</v>
      </c>
    </row>
    <row r="3162" spans="1:31" x14ac:dyDescent="0.25">
      <c r="A3162">
        <v>2234475</v>
      </c>
      <c r="B3162">
        <v>1</v>
      </c>
      <c r="C3162" t="s">
        <v>81</v>
      </c>
      <c r="D3162" t="s">
        <v>128</v>
      </c>
      <c r="E3162" t="s">
        <v>194</v>
      </c>
      <c r="F3162" t="s">
        <v>9295</v>
      </c>
      <c r="G3162" t="s">
        <v>143</v>
      </c>
      <c r="H3162" t="s">
        <v>135</v>
      </c>
      <c r="I3162" t="s">
        <v>136</v>
      </c>
      <c r="J3162" t="s">
        <v>137</v>
      </c>
      <c r="K3162" t="s">
        <v>144</v>
      </c>
      <c r="L3162" t="s">
        <v>9296</v>
      </c>
      <c r="M3162" t="s">
        <v>9297</v>
      </c>
      <c r="N3162">
        <v>6.1666666660000002</v>
      </c>
      <c r="O3162">
        <v>0</v>
      </c>
      <c r="P3162">
        <v>215</v>
      </c>
      <c r="Q3162">
        <v>0</v>
      </c>
      <c r="R3162">
        <v>0</v>
      </c>
      <c r="S3162">
        <v>0</v>
      </c>
      <c r="T3162">
        <v>14</v>
      </c>
      <c r="U3162">
        <v>0</v>
      </c>
      <c r="V3162">
        <v>0</v>
      </c>
      <c r="W3162">
        <v>0</v>
      </c>
      <c r="X3162">
        <v>353.65059237994581</v>
      </c>
      <c r="Y3162">
        <v>0</v>
      </c>
      <c r="Z3162">
        <v>0</v>
      </c>
      <c r="AA3162">
        <v>0</v>
      </c>
      <c r="AB3162">
        <v>101.55450884377248</v>
      </c>
      <c r="AC3162">
        <v>0</v>
      </c>
      <c r="AD3162">
        <v>0</v>
      </c>
      <c r="AE3162">
        <v>455.20510122371832</v>
      </c>
    </row>
    <row r="3163" spans="1:31" x14ac:dyDescent="0.25">
      <c r="A3163">
        <v>2235022</v>
      </c>
      <c r="B3163">
        <v>1</v>
      </c>
      <c r="C3163" t="s">
        <v>80</v>
      </c>
      <c r="D3163" t="s">
        <v>96</v>
      </c>
      <c r="E3163" t="s">
        <v>132</v>
      </c>
      <c r="F3163" t="s">
        <v>9298</v>
      </c>
      <c r="G3163" t="s">
        <v>148</v>
      </c>
      <c r="H3163" t="s">
        <v>135</v>
      </c>
      <c r="I3163" t="s">
        <v>136</v>
      </c>
      <c r="J3163" t="s">
        <v>137</v>
      </c>
      <c r="K3163" t="s">
        <v>138</v>
      </c>
      <c r="L3163" t="s">
        <v>9299</v>
      </c>
      <c r="M3163" t="s">
        <v>9300</v>
      </c>
      <c r="N3163">
        <v>4.9366666659999998</v>
      </c>
      <c r="O3163">
        <v>0</v>
      </c>
      <c r="P3163">
        <v>1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0.36393300281501334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0.36393300281501334</v>
      </c>
    </row>
    <row r="3164" spans="1:31" x14ac:dyDescent="0.25">
      <c r="A3164">
        <v>2234730</v>
      </c>
      <c r="B3164">
        <v>1</v>
      </c>
      <c r="C3164" t="s">
        <v>80</v>
      </c>
      <c r="D3164" t="s">
        <v>97</v>
      </c>
      <c r="E3164" t="s">
        <v>194</v>
      </c>
      <c r="F3164" t="s">
        <v>9301</v>
      </c>
      <c r="G3164" t="s">
        <v>134</v>
      </c>
      <c r="H3164" t="s">
        <v>135</v>
      </c>
      <c r="I3164" t="s">
        <v>136</v>
      </c>
      <c r="J3164" t="s">
        <v>137</v>
      </c>
      <c r="K3164" t="s">
        <v>138</v>
      </c>
      <c r="L3164" t="s">
        <v>9302</v>
      </c>
      <c r="M3164" t="s">
        <v>9303</v>
      </c>
      <c r="N3164">
        <v>1.841111111</v>
      </c>
      <c r="O3164">
        <v>0</v>
      </c>
      <c r="P3164">
        <v>12</v>
      </c>
      <c r="Q3164">
        <v>0</v>
      </c>
      <c r="R3164">
        <v>0</v>
      </c>
      <c r="S3164">
        <v>0</v>
      </c>
      <c r="T3164">
        <v>3</v>
      </c>
      <c r="U3164">
        <v>0</v>
      </c>
      <c r="V3164">
        <v>0</v>
      </c>
      <c r="W3164">
        <v>0</v>
      </c>
      <c r="X3164">
        <v>8.0199246793034273</v>
      </c>
      <c r="Y3164">
        <v>0</v>
      </c>
      <c r="Z3164">
        <v>0</v>
      </c>
      <c r="AA3164">
        <v>0</v>
      </c>
      <c r="AB3164">
        <v>4.2908977004563349</v>
      </c>
      <c r="AC3164">
        <v>0</v>
      </c>
      <c r="AD3164">
        <v>0</v>
      </c>
      <c r="AE3164">
        <v>12.310822379759763</v>
      </c>
    </row>
    <row r="3165" spans="1:31" x14ac:dyDescent="0.25">
      <c r="A3165">
        <v>2234561</v>
      </c>
      <c r="B3165">
        <v>1</v>
      </c>
      <c r="C3165" t="s">
        <v>80</v>
      </c>
      <c r="D3165" t="s">
        <v>99</v>
      </c>
      <c r="E3165" t="s">
        <v>132</v>
      </c>
      <c r="F3165" t="s">
        <v>9304</v>
      </c>
      <c r="G3165" t="s">
        <v>148</v>
      </c>
      <c r="H3165" t="s">
        <v>135</v>
      </c>
      <c r="I3165" t="s">
        <v>136</v>
      </c>
      <c r="J3165" t="s">
        <v>137</v>
      </c>
      <c r="K3165" t="s">
        <v>138</v>
      </c>
      <c r="L3165" t="s">
        <v>9305</v>
      </c>
      <c r="M3165" t="s">
        <v>9306</v>
      </c>
      <c r="N3165">
        <v>1.9541666660000001</v>
      </c>
      <c r="O3165">
        <v>0</v>
      </c>
      <c r="P3165">
        <v>2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0.19130693693090003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0.19130693693090003</v>
      </c>
    </row>
    <row r="3166" spans="1:31" x14ac:dyDescent="0.25">
      <c r="A3166">
        <v>2234624</v>
      </c>
      <c r="B3166">
        <v>1</v>
      </c>
      <c r="C3166" t="s">
        <v>81</v>
      </c>
      <c r="D3166" t="s">
        <v>113</v>
      </c>
      <c r="E3166" t="s">
        <v>194</v>
      </c>
      <c r="F3166" t="s">
        <v>9307</v>
      </c>
      <c r="G3166" t="s">
        <v>179</v>
      </c>
      <c r="H3166" t="s">
        <v>135</v>
      </c>
      <c r="I3166" t="s">
        <v>136</v>
      </c>
      <c r="J3166" t="s">
        <v>137</v>
      </c>
      <c r="K3166" t="s">
        <v>138</v>
      </c>
      <c r="L3166" t="s">
        <v>9308</v>
      </c>
      <c r="M3166" t="s">
        <v>9309</v>
      </c>
      <c r="N3166">
        <v>0.75</v>
      </c>
      <c r="O3166">
        <v>0</v>
      </c>
      <c r="P3166">
        <v>28</v>
      </c>
      <c r="Q3166">
        <v>0</v>
      </c>
      <c r="R3166">
        <v>2</v>
      </c>
      <c r="S3166">
        <v>0</v>
      </c>
      <c r="T3166">
        <v>4</v>
      </c>
      <c r="U3166">
        <v>0</v>
      </c>
      <c r="V3166">
        <v>1</v>
      </c>
      <c r="W3166">
        <v>0</v>
      </c>
      <c r="X3166">
        <v>3.1405429499130002</v>
      </c>
      <c r="Y3166">
        <v>0</v>
      </c>
      <c r="Z3166">
        <v>0.13300776215999999</v>
      </c>
      <c r="AA3166">
        <v>0</v>
      </c>
      <c r="AB3166">
        <v>1.7749476478439998</v>
      </c>
      <c r="AC3166">
        <v>0</v>
      </c>
      <c r="AD3166">
        <v>1.479221200632</v>
      </c>
      <c r="AE3166">
        <v>6.5277195605489995</v>
      </c>
    </row>
    <row r="3167" spans="1:31" x14ac:dyDescent="0.25">
      <c r="A3167">
        <v>2235016</v>
      </c>
      <c r="B3167">
        <v>1</v>
      </c>
      <c r="C3167" t="s">
        <v>80</v>
      </c>
      <c r="D3167" t="s">
        <v>92</v>
      </c>
      <c r="E3167" t="s">
        <v>273</v>
      </c>
      <c r="F3167" t="s">
        <v>6675</v>
      </c>
      <c r="G3167" t="s">
        <v>319</v>
      </c>
      <c r="H3167" t="s">
        <v>163</v>
      </c>
      <c r="I3167" t="s">
        <v>136</v>
      </c>
      <c r="J3167" t="s">
        <v>137</v>
      </c>
      <c r="K3167" t="s">
        <v>138</v>
      </c>
      <c r="L3167" t="s">
        <v>9310</v>
      </c>
      <c r="M3167" t="s">
        <v>9311</v>
      </c>
      <c r="N3167">
        <v>0.35388888800000001</v>
      </c>
      <c r="O3167">
        <v>9</v>
      </c>
      <c r="P3167">
        <v>3115</v>
      </c>
      <c r="Q3167">
        <v>15</v>
      </c>
      <c r="R3167">
        <v>442</v>
      </c>
      <c r="S3167">
        <v>31</v>
      </c>
      <c r="T3167">
        <v>399</v>
      </c>
      <c r="U3167">
        <v>1</v>
      </c>
      <c r="V3167">
        <v>4</v>
      </c>
      <c r="W3167">
        <v>122.74478139400516</v>
      </c>
      <c r="X3167">
        <v>645.85648295395549</v>
      </c>
      <c r="Y3167">
        <v>4.6128218908700829</v>
      </c>
      <c r="Z3167">
        <v>66.235784678400705</v>
      </c>
      <c r="AA3167">
        <v>37.691248009120415</v>
      </c>
      <c r="AB3167">
        <v>92.150103590461754</v>
      </c>
      <c r="AC3167">
        <v>29.877267279584601</v>
      </c>
      <c r="AD3167">
        <v>1.8010507855610667</v>
      </c>
      <c r="AE3167">
        <v>1000.9695405819593</v>
      </c>
    </row>
    <row r="3168" spans="1:31" x14ac:dyDescent="0.25">
      <c r="A3168">
        <v>2234518</v>
      </c>
      <c r="B3168">
        <v>1</v>
      </c>
      <c r="C3168" t="s">
        <v>80</v>
      </c>
      <c r="D3168" t="s">
        <v>94</v>
      </c>
      <c r="E3168" t="s">
        <v>273</v>
      </c>
      <c r="F3168" t="s">
        <v>9312</v>
      </c>
      <c r="G3168" t="s">
        <v>174</v>
      </c>
      <c r="H3168" t="s">
        <v>163</v>
      </c>
      <c r="I3168" t="s">
        <v>261</v>
      </c>
      <c r="J3168" t="s">
        <v>137</v>
      </c>
      <c r="K3168" t="s">
        <v>138</v>
      </c>
      <c r="L3168" t="s">
        <v>9313</v>
      </c>
      <c r="M3168" t="s">
        <v>9314</v>
      </c>
      <c r="N3168">
        <v>4.7222219999999999E-3</v>
      </c>
      <c r="O3168">
        <v>0</v>
      </c>
      <c r="P3168">
        <v>3432</v>
      </c>
      <c r="Q3168">
        <v>92</v>
      </c>
      <c r="R3168">
        <v>666</v>
      </c>
      <c r="S3168">
        <v>20</v>
      </c>
      <c r="T3168">
        <v>441</v>
      </c>
      <c r="U3168">
        <v>4</v>
      </c>
      <c r="V3168">
        <v>2</v>
      </c>
      <c r="W3168">
        <v>0</v>
      </c>
      <c r="X3168">
        <v>2.8830745729214349</v>
      </c>
      <c r="Y3168">
        <v>0.18359875333915124</v>
      </c>
      <c r="Z3168">
        <v>1.8352938348168684</v>
      </c>
      <c r="AA3168">
        <v>0.40094093253614943</v>
      </c>
      <c r="AB3168">
        <v>1.4660999278760296</v>
      </c>
      <c r="AC3168">
        <v>0.40393237881565336</v>
      </c>
      <c r="AD3168">
        <v>1.4260400925306668E-2</v>
      </c>
      <c r="AE3168">
        <v>7.1872008012305928</v>
      </c>
    </row>
    <row r="3169" spans="1:31" x14ac:dyDescent="0.25">
      <c r="A3169">
        <v>2234767</v>
      </c>
      <c r="B3169">
        <v>1</v>
      </c>
      <c r="C3169" t="s">
        <v>81</v>
      </c>
      <c r="D3169" t="s">
        <v>122</v>
      </c>
      <c r="E3169" t="s">
        <v>182</v>
      </c>
      <c r="F3169" t="s">
        <v>9315</v>
      </c>
      <c r="G3169" t="s">
        <v>1027</v>
      </c>
      <c r="H3169" t="s">
        <v>163</v>
      </c>
      <c r="I3169" t="s">
        <v>136</v>
      </c>
      <c r="J3169" t="s">
        <v>137</v>
      </c>
      <c r="K3169" t="s">
        <v>138</v>
      </c>
      <c r="L3169" t="s">
        <v>9316</v>
      </c>
      <c r="M3169" t="s">
        <v>9317</v>
      </c>
      <c r="N3169">
        <v>3.4022222219999998</v>
      </c>
      <c r="O3169">
        <v>0</v>
      </c>
      <c r="P3169">
        <v>89</v>
      </c>
      <c r="Q3169">
        <v>0</v>
      </c>
      <c r="R3169">
        <v>7</v>
      </c>
      <c r="S3169">
        <v>0</v>
      </c>
      <c r="T3169">
        <v>3</v>
      </c>
      <c r="U3169">
        <v>0</v>
      </c>
      <c r="V3169">
        <v>0</v>
      </c>
      <c r="W3169">
        <v>0</v>
      </c>
      <c r="X3169">
        <v>56.36468020209</v>
      </c>
      <c r="Y3169">
        <v>0</v>
      </c>
      <c r="Z3169">
        <v>7.3018467980684481</v>
      </c>
      <c r="AA3169">
        <v>0</v>
      </c>
      <c r="AB3169">
        <v>0.99868488634581343</v>
      </c>
      <c r="AC3169">
        <v>0</v>
      </c>
      <c r="AD3169">
        <v>0</v>
      </c>
      <c r="AE3169">
        <v>64.665211886504252</v>
      </c>
    </row>
    <row r="3170" spans="1:31" x14ac:dyDescent="0.25">
      <c r="A3170">
        <v>2234916</v>
      </c>
      <c r="B3170">
        <v>1</v>
      </c>
      <c r="C3170" t="s">
        <v>80</v>
      </c>
      <c r="D3170" t="s">
        <v>107</v>
      </c>
      <c r="E3170" t="s">
        <v>194</v>
      </c>
      <c r="F3170" t="s">
        <v>9318</v>
      </c>
      <c r="G3170" t="s">
        <v>179</v>
      </c>
      <c r="H3170" t="s">
        <v>135</v>
      </c>
      <c r="I3170" t="s">
        <v>136</v>
      </c>
      <c r="J3170" t="s">
        <v>137</v>
      </c>
      <c r="K3170" t="s">
        <v>138</v>
      </c>
      <c r="L3170" t="s">
        <v>9319</v>
      </c>
      <c r="M3170" t="s">
        <v>9320</v>
      </c>
      <c r="N3170">
        <v>1.1583333330000001</v>
      </c>
      <c r="O3170">
        <v>0</v>
      </c>
      <c r="P3170">
        <v>20</v>
      </c>
      <c r="Q3170">
        <v>0</v>
      </c>
      <c r="R3170">
        <v>0</v>
      </c>
      <c r="S3170">
        <v>0</v>
      </c>
      <c r="T3170">
        <v>2</v>
      </c>
      <c r="U3170">
        <v>0</v>
      </c>
      <c r="V3170">
        <v>0</v>
      </c>
      <c r="W3170">
        <v>0</v>
      </c>
      <c r="X3170">
        <v>2.6475059976157178</v>
      </c>
      <c r="Y3170">
        <v>0</v>
      </c>
      <c r="Z3170">
        <v>0</v>
      </c>
      <c r="AA3170">
        <v>0</v>
      </c>
      <c r="AB3170">
        <v>1.3854496672058252</v>
      </c>
      <c r="AC3170">
        <v>0</v>
      </c>
      <c r="AD3170">
        <v>0</v>
      </c>
      <c r="AE3170">
        <v>4.032955664821543</v>
      </c>
    </row>
    <row r="3171" spans="1:31" x14ac:dyDescent="0.25">
      <c r="A3171">
        <v>2234375</v>
      </c>
      <c r="B3171">
        <v>1</v>
      </c>
      <c r="C3171" t="s">
        <v>80</v>
      </c>
      <c r="D3171" t="s">
        <v>99</v>
      </c>
      <c r="E3171" t="s">
        <v>132</v>
      </c>
      <c r="F3171" t="s">
        <v>9321</v>
      </c>
      <c r="G3171" t="s">
        <v>191</v>
      </c>
      <c r="H3171" t="s">
        <v>135</v>
      </c>
      <c r="I3171" t="s">
        <v>136</v>
      </c>
      <c r="J3171" t="s">
        <v>137</v>
      </c>
      <c r="K3171" t="s">
        <v>138</v>
      </c>
      <c r="L3171" t="s">
        <v>9322</v>
      </c>
      <c r="M3171" t="s">
        <v>9323</v>
      </c>
      <c r="N3171">
        <v>2.1883333330000001</v>
      </c>
      <c r="O3171">
        <v>0</v>
      </c>
      <c r="P3171">
        <v>1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0.62281166698336665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0.62281166698336665</v>
      </c>
    </row>
    <row r="3172" spans="1:31" x14ac:dyDescent="0.25">
      <c r="A3172">
        <v>2234344</v>
      </c>
      <c r="B3172">
        <v>1</v>
      </c>
      <c r="C3172" t="s">
        <v>80</v>
      </c>
      <c r="D3172" t="s">
        <v>104</v>
      </c>
      <c r="E3172" t="s">
        <v>273</v>
      </c>
      <c r="F3172" t="s">
        <v>9324</v>
      </c>
      <c r="G3172" t="s">
        <v>174</v>
      </c>
      <c r="H3172" t="s">
        <v>163</v>
      </c>
      <c r="I3172" t="s">
        <v>136</v>
      </c>
      <c r="J3172" t="s">
        <v>137</v>
      </c>
      <c r="K3172" t="s">
        <v>138</v>
      </c>
      <c r="L3172" t="s">
        <v>9325</v>
      </c>
      <c r="M3172" t="s">
        <v>9326</v>
      </c>
      <c r="N3172">
        <v>0.81666666600000004</v>
      </c>
      <c r="O3172">
        <v>2</v>
      </c>
      <c r="P3172">
        <v>1696</v>
      </c>
      <c r="Q3172">
        <v>1</v>
      </c>
      <c r="R3172">
        <v>47</v>
      </c>
      <c r="S3172">
        <v>2</v>
      </c>
      <c r="T3172">
        <v>149</v>
      </c>
      <c r="U3172">
        <v>0</v>
      </c>
      <c r="V3172">
        <v>0</v>
      </c>
      <c r="W3172">
        <v>1.1191273711279199</v>
      </c>
      <c r="X3172">
        <v>303.04727243730724</v>
      </c>
      <c r="Y3172">
        <v>0.74667301279834664</v>
      </c>
      <c r="Z3172">
        <v>8.4712608311159183</v>
      </c>
      <c r="AA3172">
        <v>9.5389087518681581</v>
      </c>
      <c r="AB3172">
        <v>43.762667935646881</v>
      </c>
      <c r="AC3172">
        <v>0</v>
      </c>
      <c r="AD3172">
        <v>0</v>
      </c>
      <c r="AE3172">
        <v>366.68591033986451</v>
      </c>
    </row>
    <row r="3173" spans="1:31" x14ac:dyDescent="0.25">
      <c r="A3173">
        <v>2235008</v>
      </c>
      <c r="B3173">
        <v>1</v>
      </c>
      <c r="C3173" t="s">
        <v>80</v>
      </c>
      <c r="D3173" t="s">
        <v>99</v>
      </c>
      <c r="E3173" t="s">
        <v>132</v>
      </c>
      <c r="F3173" t="s">
        <v>9327</v>
      </c>
      <c r="G3173" t="s">
        <v>148</v>
      </c>
      <c r="H3173" t="s">
        <v>135</v>
      </c>
      <c r="I3173" t="s">
        <v>136</v>
      </c>
      <c r="J3173" t="s">
        <v>137</v>
      </c>
      <c r="K3173" t="s">
        <v>138</v>
      </c>
      <c r="L3173" t="s">
        <v>9328</v>
      </c>
      <c r="M3173" t="s">
        <v>9329</v>
      </c>
      <c r="N3173">
        <v>8.1261111110000002</v>
      </c>
      <c r="O3173">
        <v>0</v>
      </c>
      <c r="P3173">
        <v>1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</v>
      </c>
    </row>
    <row r="3174" spans="1:31" x14ac:dyDescent="0.25">
      <c r="A3174">
        <v>2234676</v>
      </c>
      <c r="B3174">
        <v>1</v>
      </c>
      <c r="C3174" t="s">
        <v>80</v>
      </c>
      <c r="D3174" t="s">
        <v>106</v>
      </c>
      <c r="E3174" t="s">
        <v>182</v>
      </c>
      <c r="F3174" t="s">
        <v>9330</v>
      </c>
      <c r="G3174" t="s">
        <v>319</v>
      </c>
      <c r="H3174" t="s">
        <v>163</v>
      </c>
      <c r="I3174" t="s">
        <v>136</v>
      </c>
      <c r="J3174" t="s">
        <v>137</v>
      </c>
      <c r="K3174" t="s">
        <v>138</v>
      </c>
      <c r="L3174" t="s">
        <v>8853</v>
      </c>
      <c r="M3174" t="s">
        <v>9331</v>
      </c>
      <c r="N3174">
        <v>5.1444444440000003</v>
      </c>
      <c r="O3174">
        <v>0</v>
      </c>
      <c r="P3174">
        <v>10</v>
      </c>
      <c r="Q3174">
        <v>17</v>
      </c>
      <c r="R3174">
        <v>42</v>
      </c>
      <c r="S3174">
        <v>0</v>
      </c>
      <c r="T3174">
        <v>8</v>
      </c>
      <c r="U3174">
        <v>0</v>
      </c>
      <c r="V3174">
        <v>0</v>
      </c>
      <c r="W3174">
        <v>0</v>
      </c>
      <c r="X3174">
        <v>21.9495358072081</v>
      </c>
      <c r="Y3174">
        <v>40.821549025559953</v>
      </c>
      <c r="Z3174">
        <v>310.04253058311878</v>
      </c>
      <c r="AA3174">
        <v>0</v>
      </c>
      <c r="AB3174">
        <v>60.722070016457735</v>
      </c>
      <c r="AC3174">
        <v>0</v>
      </c>
      <c r="AD3174">
        <v>0</v>
      </c>
      <c r="AE3174">
        <v>433.53568543234456</v>
      </c>
    </row>
    <row r="3175" spans="1:31" x14ac:dyDescent="0.25">
      <c r="A3175">
        <v>2234484</v>
      </c>
      <c r="B3175">
        <v>1</v>
      </c>
      <c r="C3175" t="s">
        <v>80</v>
      </c>
      <c r="D3175" t="s">
        <v>108</v>
      </c>
      <c r="E3175" t="s">
        <v>141</v>
      </c>
      <c r="F3175" t="s">
        <v>4005</v>
      </c>
      <c r="G3175" t="s">
        <v>143</v>
      </c>
      <c r="H3175" t="s">
        <v>135</v>
      </c>
      <c r="I3175" t="s">
        <v>136</v>
      </c>
      <c r="J3175" t="s">
        <v>137</v>
      </c>
      <c r="K3175" t="s">
        <v>144</v>
      </c>
      <c r="L3175" t="s">
        <v>9332</v>
      </c>
      <c r="M3175" t="s">
        <v>9333</v>
      </c>
      <c r="N3175">
        <v>6.9852777770000003</v>
      </c>
      <c r="O3175">
        <v>0</v>
      </c>
      <c r="P3175">
        <v>16</v>
      </c>
      <c r="Q3175">
        <v>0</v>
      </c>
      <c r="R3175">
        <v>10</v>
      </c>
      <c r="S3175">
        <v>0</v>
      </c>
      <c r="T3175">
        <v>4</v>
      </c>
      <c r="U3175">
        <v>0</v>
      </c>
      <c r="V3175">
        <v>0</v>
      </c>
      <c r="W3175">
        <v>0</v>
      </c>
      <c r="X3175">
        <v>18.038054860720962</v>
      </c>
      <c r="Y3175">
        <v>0</v>
      </c>
      <c r="Z3175">
        <v>4.1237697189179077</v>
      </c>
      <c r="AA3175">
        <v>0</v>
      </c>
      <c r="AB3175">
        <v>11.189768697517948</v>
      </c>
      <c r="AC3175">
        <v>0</v>
      </c>
      <c r="AD3175">
        <v>0</v>
      </c>
      <c r="AE3175">
        <v>33.351593277156816</v>
      </c>
    </row>
    <row r="3176" spans="1:31" x14ac:dyDescent="0.25">
      <c r="A3176">
        <v>2234630</v>
      </c>
      <c r="B3176">
        <v>1</v>
      </c>
      <c r="C3176" t="s">
        <v>81</v>
      </c>
      <c r="D3176" t="s">
        <v>116</v>
      </c>
      <c r="E3176" t="s">
        <v>273</v>
      </c>
      <c r="F3176" t="s">
        <v>2195</v>
      </c>
      <c r="G3176" t="s">
        <v>174</v>
      </c>
      <c r="H3176" t="s">
        <v>163</v>
      </c>
      <c r="I3176" t="s">
        <v>136</v>
      </c>
      <c r="J3176" t="s">
        <v>137</v>
      </c>
      <c r="K3176" t="s">
        <v>138</v>
      </c>
      <c r="L3176" t="s">
        <v>9334</v>
      </c>
      <c r="M3176" t="s">
        <v>9335</v>
      </c>
      <c r="N3176">
        <v>0.77305555500000001</v>
      </c>
      <c r="O3176">
        <v>0</v>
      </c>
      <c r="P3176">
        <v>678</v>
      </c>
      <c r="Q3176">
        <v>52</v>
      </c>
      <c r="R3176">
        <v>70</v>
      </c>
      <c r="S3176">
        <v>8</v>
      </c>
      <c r="T3176">
        <v>58</v>
      </c>
      <c r="U3176">
        <v>2</v>
      </c>
      <c r="V3176">
        <v>0</v>
      </c>
      <c r="W3176">
        <v>0</v>
      </c>
      <c r="X3176">
        <v>86.79883184926075</v>
      </c>
      <c r="Y3176">
        <v>44.38119391202482</v>
      </c>
      <c r="Z3176">
        <v>13.594680615333639</v>
      </c>
      <c r="AA3176">
        <v>25.083453967417547</v>
      </c>
      <c r="AB3176">
        <v>11.544752258835564</v>
      </c>
      <c r="AC3176">
        <v>5.9389681616795142</v>
      </c>
      <c r="AD3176">
        <v>0</v>
      </c>
      <c r="AE3176">
        <v>187.34188076455183</v>
      </c>
    </row>
    <row r="3177" spans="1:31" x14ac:dyDescent="0.25">
      <c r="A3177">
        <v>2234507</v>
      </c>
      <c r="B3177">
        <v>1</v>
      </c>
      <c r="C3177" t="s">
        <v>80</v>
      </c>
      <c r="D3177" t="s">
        <v>106</v>
      </c>
      <c r="E3177" t="s">
        <v>141</v>
      </c>
      <c r="F3177" t="s">
        <v>9336</v>
      </c>
      <c r="G3177" t="s">
        <v>1659</v>
      </c>
      <c r="H3177" t="s">
        <v>135</v>
      </c>
      <c r="I3177" t="s">
        <v>136</v>
      </c>
      <c r="J3177" t="s">
        <v>137</v>
      </c>
      <c r="K3177" t="s">
        <v>138</v>
      </c>
      <c r="L3177" t="s">
        <v>9337</v>
      </c>
      <c r="M3177" t="s">
        <v>9338</v>
      </c>
      <c r="N3177">
        <v>9.3555555550000005</v>
      </c>
      <c r="O3177">
        <v>0</v>
      </c>
      <c r="P3177">
        <v>1</v>
      </c>
      <c r="Q3177">
        <v>0</v>
      </c>
      <c r="R3177">
        <v>18</v>
      </c>
      <c r="S3177">
        <v>0</v>
      </c>
      <c r="T3177">
        <v>2</v>
      </c>
      <c r="U3177">
        <v>0</v>
      </c>
      <c r="V3177">
        <v>0</v>
      </c>
      <c r="W3177">
        <v>0</v>
      </c>
      <c r="X3177">
        <v>2.7469424480140066</v>
      </c>
      <c r="Y3177">
        <v>0</v>
      </c>
      <c r="Z3177">
        <v>240.99705422090668</v>
      </c>
      <c r="AA3177">
        <v>0</v>
      </c>
      <c r="AB3177">
        <v>2.2331051317062829</v>
      </c>
      <c r="AC3177">
        <v>0</v>
      </c>
      <c r="AD3177">
        <v>0</v>
      </c>
      <c r="AE3177">
        <v>245.97710180062697</v>
      </c>
    </row>
    <row r="3178" spans="1:31" x14ac:dyDescent="0.25">
      <c r="A3178">
        <v>2234444</v>
      </c>
      <c r="B3178">
        <v>1</v>
      </c>
      <c r="C3178" t="s">
        <v>81</v>
      </c>
      <c r="D3178" t="s">
        <v>113</v>
      </c>
      <c r="E3178" t="s">
        <v>194</v>
      </c>
      <c r="F3178" t="s">
        <v>9339</v>
      </c>
      <c r="G3178" t="s">
        <v>179</v>
      </c>
      <c r="H3178" t="s">
        <v>135</v>
      </c>
      <c r="I3178" t="s">
        <v>136</v>
      </c>
      <c r="J3178" t="s">
        <v>137</v>
      </c>
      <c r="K3178" t="s">
        <v>138</v>
      </c>
      <c r="L3178" t="s">
        <v>9340</v>
      </c>
      <c r="M3178" t="s">
        <v>9341</v>
      </c>
      <c r="N3178">
        <v>1.4450000000000001</v>
      </c>
      <c r="O3178">
        <v>0</v>
      </c>
      <c r="P3178">
        <v>0</v>
      </c>
      <c r="Q3178">
        <v>0</v>
      </c>
      <c r="R3178">
        <v>1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</v>
      </c>
    </row>
    <row r="3179" spans="1:31" x14ac:dyDescent="0.25">
      <c r="A3179">
        <v>2234338</v>
      </c>
      <c r="B3179">
        <v>1</v>
      </c>
      <c r="C3179" t="s">
        <v>81</v>
      </c>
      <c r="D3179" t="s">
        <v>117</v>
      </c>
      <c r="E3179" t="s">
        <v>182</v>
      </c>
      <c r="F3179" t="s">
        <v>7238</v>
      </c>
      <c r="G3179" t="s">
        <v>1027</v>
      </c>
      <c r="H3179" t="s">
        <v>163</v>
      </c>
      <c r="I3179" t="s">
        <v>136</v>
      </c>
      <c r="J3179" t="s">
        <v>137</v>
      </c>
      <c r="K3179" t="s">
        <v>138</v>
      </c>
      <c r="L3179" t="s">
        <v>9342</v>
      </c>
      <c r="M3179" t="s">
        <v>9343</v>
      </c>
      <c r="N3179">
        <v>1.0127777769999999</v>
      </c>
      <c r="O3179">
        <v>0</v>
      </c>
      <c r="P3179">
        <v>64</v>
      </c>
      <c r="Q3179">
        <v>0</v>
      </c>
      <c r="R3179">
        <v>0</v>
      </c>
      <c r="S3179">
        <v>1</v>
      </c>
      <c r="T3179">
        <v>1</v>
      </c>
      <c r="U3179">
        <v>0</v>
      </c>
      <c r="V3179">
        <v>0</v>
      </c>
      <c r="W3179">
        <v>0</v>
      </c>
      <c r="X3179">
        <v>8.2861912370289996</v>
      </c>
      <c r="Y3179">
        <v>0</v>
      </c>
      <c r="Z3179">
        <v>0</v>
      </c>
      <c r="AA3179">
        <v>0.19815480182269335</v>
      </c>
      <c r="AB3179">
        <v>0</v>
      </c>
      <c r="AC3179">
        <v>0</v>
      </c>
      <c r="AD3179">
        <v>0</v>
      </c>
      <c r="AE3179">
        <v>8.4843460388516938</v>
      </c>
    </row>
    <row r="3180" spans="1:31" x14ac:dyDescent="0.25">
      <c r="A3180">
        <v>2234799</v>
      </c>
      <c r="B3180">
        <v>1</v>
      </c>
      <c r="C3180" t="s">
        <v>80</v>
      </c>
      <c r="D3180" t="s">
        <v>88</v>
      </c>
      <c r="E3180" t="s">
        <v>194</v>
      </c>
      <c r="F3180" t="s">
        <v>9344</v>
      </c>
      <c r="G3180" t="s">
        <v>179</v>
      </c>
      <c r="H3180" t="s">
        <v>135</v>
      </c>
      <c r="I3180" t="s">
        <v>136</v>
      </c>
      <c r="J3180" t="s">
        <v>137</v>
      </c>
      <c r="K3180" t="s">
        <v>138</v>
      </c>
      <c r="L3180" t="s">
        <v>9345</v>
      </c>
      <c r="M3180" t="s">
        <v>9346</v>
      </c>
      <c r="N3180">
        <v>1.124166666</v>
      </c>
      <c r="O3180">
        <v>0</v>
      </c>
      <c r="P3180">
        <v>28</v>
      </c>
      <c r="Q3180">
        <v>0</v>
      </c>
      <c r="R3180">
        <v>0</v>
      </c>
      <c r="S3180">
        <v>0</v>
      </c>
      <c r="T3180">
        <v>4</v>
      </c>
      <c r="U3180">
        <v>0</v>
      </c>
      <c r="V3180">
        <v>0</v>
      </c>
      <c r="W3180">
        <v>0</v>
      </c>
      <c r="X3180">
        <v>17.611469707061335</v>
      </c>
      <c r="Y3180">
        <v>0</v>
      </c>
      <c r="Z3180">
        <v>0</v>
      </c>
      <c r="AA3180">
        <v>0</v>
      </c>
      <c r="AB3180">
        <v>1.8746110653704313</v>
      </c>
      <c r="AC3180">
        <v>0</v>
      </c>
      <c r="AD3180">
        <v>0</v>
      </c>
      <c r="AE3180">
        <v>19.486080772431766</v>
      </c>
    </row>
    <row r="3181" spans="1:31" x14ac:dyDescent="0.25">
      <c r="A3181">
        <v>2234490</v>
      </c>
      <c r="B3181">
        <v>1</v>
      </c>
      <c r="C3181" t="s">
        <v>80</v>
      </c>
      <c r="D3181" t="s">
        <v>98</v>
      </c>
      <c r="E3181" t="s">
        <v>194</v>
      </c>
      <c r="F3181" t="s">
        <v>9347</v>
      </c>
      <c r="G3181" t="s">
        <v>179</v>
      </c>
      <c r="H3181" t="s">
        <v>135</v>
      </c>
      <c r="I3181" t="s">
        <v>136</v>
      </c>
      <c r="J3181" t="s">
        <v>137</v>
      </c>
      <c r="K3181" t="s">
        <v>138</v>
      </c>
      <c r="L3181" t="s">
        <v>9348</v>
      </c>
      <c r="M3181" t="s">
        <v>9349</v>
      </c>
      <c r="N3181">
        <v>3.644722222</v>
      </c>
      <c r="O3181">
        <v>0</v>
      </c>
      <c r="P3181">
        <v>0</v>
      </c>
      <c r="Q3181">
        <v>0</v>
      </c>
      <c r="R3181">
        <v>5</v>
      </c>
      <c r="S3181">
        <v>0</v>
      </c>
      <c r="T3181">
        <v>2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3.812103398540641</v>
      </c>
      <c r="AA3181">
        <v>0</v>
      </c>
      <c r="AB3181">
        <v>0.21063223778828</v>
      </c>
      <c r="AC3181">
        <v>0</v>
      </c>
      <c r="AD3181">
        <v>0</v>
      </c>
      <c r="AE3181">
        <v>4.0227356363289211</v>
      </c>
    </row>
    <row r="3182" spans="1:31" x14ac:dyDescent="0.25">
      <c r="A3182">
        <v>2234885</v>
      </c>
      <c r="B3182">
        <v>1</v>
      </c>
      <c r="C3182" t="s">
        <v>81</v>
      </c>
      <c r="D3182" t="s">
        <v>117</v>
      </c>
      <c r="E3182" t="s">
        <v>132</v>
      </c>
      <c r="F3182" t="s">
        <v>9350</v>
      </c>
      <c r="G3182" t="s">
        <v>148</v>
      </c>
      <c r="H3182" t="s">
        <v>135</v>
      </c>
      <c r="I3182" t="s">
        <v>136</v>
      </c>
      <c r="J3182" t="s">
        <v>137</v>
      </c>
      <c r="K3182" t="s">
        <v>138</v>
      </c>
      <c r="L3182" t="s">
        <v>9351</v>
      </c>
      <c r="M3182" t="s">
        <v>9352</v>
      </c>
      <c r="N3182">
        <v>2.9338888879999998</v>
      </c>
      <c r="O3182">
        <v>0</v>
      </c>
      <c r="P3182">
        <v>0</v>
      </c>
      <c r="Q3182">
        <v>0</v>
      </c>
      <c r="R3182">
        <v>0</v>
      </c>
      <c r="S3182">
        <v>0</v>
      </c>
      <c r="T3182">
        <v>1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9.6229695082888889E-4</v>
      </c>
      <c r="AC3182">
        <v>0</v>
      </c>
      <c r="AD3182">
        <v>0</v>
      </c>
      <c r="AE3182">
        <v>9.6229695082888889E-4</v>
      </c>
    </row>
    <row r="3183" spans="1:31" x14ac:dyDescent="0.25">
      <c r="A3183">
        <v>2234985</v>
      </c>
      <c r="B3183">
        <v>1</v>
      </c>
      <c r="C3183" t="s">
        <v>80</v>
      </c>
      <c r="D3183" t="s">
        <v>92</v>
      </c>
      <c r="E3183" t="s">
        <v>182</v>
      </c>
      <c r="F3183" t="s">
        <v>4722</v>
      </c>
      <c r="G3183" t="s">
        <v>319</v>
      </c>
      <c r="H3183" t="s">
        <v>163</v>
      </c>
      <c r="I3183" t="s">
        <v>136</v>
      </c>
      <c r="J3183" t="s">
        <v>137</v>
      </c>
      <c r="K3183" t="s">
        <v>138</v>
      </c>
      <c r="L3183" t="s">
        <v>9353</v>
      </c>
      <c r="M3183" t="s">
        <v>9354</v>
      </c>
      <c r="N3183">
        <v>1.4025000000000001</v>
      </c>
      <c r="O3183">
        <v>0</v>
      </c>
      <c r="P3183">
        <v>402</v>
      </c>
      <c r="Q3183">
        <v>7</v>
      </c>
      <c r="R3183">
        <v>336</v>
      </c>
      <c r="S3183">
        <v>5</v>
      </c>
      <c r="T3183">
        <v>84</v>
      </c>
      <c r="U3183">
        <v>1</v>
      </c>
      <c r="V3183">
        <v>0</v>
      </c>
      <c r="W3183">
        <v>0</v>
      </c>
      <c r="X3183">
        <v>232.13639909259237</v>
      </c>
      <c r="Y3183">
        <v>8.2394563257284474</v>
      </c>
      <c r="Z3183">
        <v>214.62262266431631</v>
      </c>
      <c r="AA3183">
        <v>14.096504099234494</v>
      </c>
      <c r="AB3183">
        <v>108.17761772640193</v>
      </c>
      <c r="AC3183">
        <v>119.32331390723175</v>
      </c>
      <c r="AD3183">
        <v>0</v>
      </c>
      <c r="AE3183">
        <v>696.59591381550536</v>
      </c>
    </row>
    <row r="3184" spans="1:31" x14ac:dyDescent="0.25">
      <c r="A3184">
        <v>2234593</v>
      </c>
      <c r="B3184">
        <v>1</v>
      </c>
      <c r="C3184" t="s">
        <v>80</v>
      </c>
      <c r="D3184" t="s">
        <v>103</v>
      </c>
      <c r="E3184" t="s">
        <v>141</v>
      </c>
      <c r="F3184" t="s">
        <v>4834</v>
      </c>
      <c r="G3184" t="s">
        <v>187</v>
      </c>
      <c r="H3184" t="s">
        <v>135</v>
      </c>
      <c r="I3184" t="s">
        <v>136</v>
      </c>
      <c r="J3184" t="s">
        <v>137</v>
      </c>
      <c r="K3184" t="s">
        <v>138</v>
      </c>
      <c r="L3184" t="s">
        <v>9355</v>
      </c>
      <c r="M3184" t="s">
        <v>9356</v>
      </c>
      <c r="N3184">
        <v>3.0730555549999998</v>
      </c>
      <c r="O3184">
        <v>0</v>
      </c>
      <c r="P3184">
        <v>1</v>
      </c>
      <c r="Q3184">
        <v>0</v>
      </c>
      <c r="R3184">
        <v>10</v>
      </c>
      <c r="S3184">
        <v>0</v>
      </c>
      <c r="T3184">
        <v>5</v>
      </c>
      <c r="U3184">
        <v>0</v>
      </c>
      <c r="V3184">
        <v>0</v>
      </c>
      <c r="W3184">
        <v>0</v>
      </c>
      <c r="X3184">
        <v>4.666680718611568</v>
      </c>
      <c r="Y3184">
        <v>0</v>
      </c>
      <c r="Z3184">
        <v>25.719788643217989</v>
      </c>
      <c r="AA3184">
        <v>0</v>
      </c>
      <c r="AB3184">
        <v>11.751013552718801</v>
      </c>
      <c r="AC3184">
        <v>0</v>
      </c>
      <c r="AD3184">
        <v>0</v>
      </c>
      <c r="AE3184">
        <v>42.137482914548357</v>
      </c>
    </row>
    <row r="3185" spans="1:31" x14ac:dyDescent="0.25">
      <c r="A3185">
        <v>2235091</v>
      </c>
      <c r="B3185">
        <v>1</v>
      </c>
      <c r="C3185" t="s">
        <v>80</v>
      </c>
      <c r="D3185" t="s">
        <v>103</v>
      </c>
      <c r="E3185" t="s">
        <v>161</v>
      </c>
      <c r="F3185" t="s">
        <v>5162</v>
      </c>
      <c r="G3185" t="s">
        <v>174</v>
      </c>
      <c r="H3185" t="s">
        <v>163</v>
      </c>
      <c r="I3185" t="s">
        <v>136</v>
      </c>
      <c r="J3185" t="s">
        <v>137</v>
      </c>
      <c r="K3185" t="s">
        <v>138</v>
      </c>
      <c r="L3185" t="s">
        <v>9357</v>
      </c>
      <c r="M3185" t="s">
        <v>9358</v>
      </c>
      <c r="N3185">
        <v>0.61666666599999997</v>
      </c>
      <c r="O3185">
        <v>3</v>
      </c>
      <c r="P3185">
        <v>1986</v>
      </c>
      <c r="Q3185">
        <v>21</v>
      </c>
      <c r="R3185">
        <v>269</v>
      </c>
      <c r="S3185">
        <v>29</v>
      </c>
      <c r="T3185">
        <v>642</v>
      </c>
      <c r="U3185">
        <v>2</v>
      </c>
      <c r="V3185">
        <v>1</v>
      </c>
      <c r="W3185">
        <v>0.3498808379908101</v>
      </c>
      <c r="X3185">
        <v>198.04831499792155</v>
      </c>
      <c r="Y3185">
        <v>26.927542689271476</v>
      </c>
      <c r="Z3185">
        <v>15.422911608848535</v>
      </c>
      <c r="AA3185">
        <v>34.004621527492404</v>
      </c>
      <c r="AB3185">
        <v>80.965051825490818</v>
      </c>
      <c r="AC3185">
        <v>46.121284817603474</v>
      </c>
      <c r="AD3185">
        <v>1.6372789374631902</v>
      </c>
      <c r="AE3185">
        <v>403.47688724208223</v>
      </c>
    </row>
    <row r="3186" spans="1:31" x14ac:dyDescent="0.25">
      <c r="A3186">
        <v>2234358</v>
      </c>
      <c r="B3186">
        <v>1</v>
      </c>
      <c r="C3186" t="s">
        <v>80</v>
      </c>
      <c r="D3186" t="s">
        <v>104</v>
      </c>
      <c r="E3186" t="s">
        <v>182</v>
      </c>
      <c r="F3186" t="s">
        <v>9359</v>
      </c>
      <c r="G3186" t="s">
        <v>174</v>
      </c>
      <c r="H3186" t="s">
        <v>163</v>
      </c>
      <c r="I3186" t="s">
        <v>136</v>
      </c>
      <c r="J3186" t="s">
        <v>137</v>
      </c>
      <c r="K3186" t="s">
        <v>138</v>
      </c>
      <c r="L3186" t="s">
        <v>9360</v>
      </c>
      <c r="M3186" t="s">
        <v>9361</v>
      </c>
      <c r="N3186">
        <v>0.70222222199999995</v>
      </c>
      <c r="O3186">
        <v>0</v>
      </c>
      <c r="P3186">
        <v>1015</v>
      </c>
      <c r="Q3186">
        <v>0</v>
      </c>
      <c r="R3186">
        <v>0</v>
      </c>
      <c r="S3186">
        <v>0</v>
      </c>
      <c r="T3186">
        <v>109</v>
      </c>
      <c r="U3186">
        <v>0</v>
      </c>
      <c r="V3186">
        <v>0</v>
      </c>
      <c r="W3186">
        <v>0</v>
      </c>
      <c r="X3186">
        <v>171.12926883828132</v>
      </c>
      <c r="Y3186">
        <v>0</v>
      </c>
      <c r="Z3186">
        <v>0</v>
      </c>
      <c r="AA3186">
        <v>0</v>
      </c>
      <c r="AB3186">
        <v>18.05115668983985</v>
      </c>
      <c r="AC3186">
        <v>0</v>
      </c>
      <c r="AD3186">
        <v>0</v>
      </c>
      <c r="AE3186">
        <v>189.18042552812116</v>
      </c>
    </row>
    <row r="3187" spans="1:31" x14ac:dyDescent="0.25">
      <c r="A3187">
        <v>2234899</v>
      </c>
      <c r="B3187">
        <v>1</v>
      </c>
      <c r="C3187" t="s">
        <v>80</v>
      </c>
      <c r="D3187" t="s">
        <v>85</v>
      </c>
      <c r="E3187" t="s">
        <v>132</v>
      </c>
      <c r="F3187" t="s">
        <v>9362</v>
      </c>
      <c r="G3187" t="s">
        <v>148</v>
      </c>
      <c r="H3187" t="s">
        <v>135</v>
      </c>
      <c r="I3187" t="s">
        <v>136</v>
      </c>
      <c r="J3187" t="s">
        <v>137</v>
      </c>
      <c r="K3187" t="s">
        <v>138</v>
      </c>
      <c r="L3187" t="s">
        <v>9363</v>
      </c>
      <c r="M3187" t="s">
        <v>9364</v>
      </c>
      <c r="N3187">
        <v>4.4855555550000004</v>
      </c>
      <c r="O3187">
        <v>0</v>
      </c>
      <c r="P3187">
        <v>14</v>
      </c>
      <c r="Q3187">
        <v>0</v>
      </c>
      <c r="R3187">
        <v>0</v>
      </c>
      <c r="S3187">
        <v>0</v>
      </c>
      <c r="T3187">
        <v>3</v>
      </c>
      <c r="U3187">
        <v>0</v>
      </c>
      <c r="V3187">
        <v>0</v>
      </c>
      <c r="W3187">
        <v>0</v>
      </c>
      <c r="X3187">
        <v>19.224438326245263</v>
      </c>
      <c r="Y3187">
        <v>0</v>
      </c>
      <c r="Z3187">
        <v>0</v>
      </c>
      <c r="AA3187">
        <v>0</v>
      </c>
      <c r="AB3187">
        <v>6.2285764784934363</v>
      </c>
      <c r="AC3187">
        <v>0</v>
      </c>
      <c r="AD3187">
        <v>0</v>
      </c>
      <c r="AE3187">
        <v>25.4530148047387</v>
      </c>
    </row>
    <row r="3188" spans="1:31" x14ac:dyDescent="0.25">
      <c r="A3188">
        <v>2234925</v>
      </c>
      <c r="B3188">
        <v>1</v>
      </c>
      <c r="C3188" t="s">
        <v>80</v>
      </c>
      <c r="D3188" t="s">
        <v>99</v>
      </c>
      <c r="E3188" t="s">
        <v>194</v>
      </c>
      <c r="F3188" t="s">
        <v>9365</v>
      </c>
      <c r="G3188" t="s">
        <v>390</v>
      </c>
      <c r="H3188" t="s">
        <v>135</v>
      </c>
      <c r="I3188" t="s">
        <v>136</v>
      </c>
      <c r="J3188" t="s">
        <v>137</v>
      </c>
      <c r="K3188" t="s">
        <v>138</v>
      </c>
      <c r="L3188" t="s">
        <v>9366</v>
      </c>
      <c r="M3188" t="s">
        <v>9367</v>
      </c>
      <c r="N3188">
        <v>3.5580555550000001</v>
      </c>
      <c r="O3188">
        <v>0</v>
      </c>
      <c r="P3188">
        <v>88</v>
      </c>
      <c r="Q3188">
        <v>0</v>
      </c>
      <c r="R3188">
        <v>2</v>
      </c>
      <c r="S3188">
        <v>0</v>
      </c>
      <c r="T3188">
        <v>15</v>
      </c>
      <c r="U3188">
        <v>0</v>
      </c>
      <c r="V3188">
        <v>0</v>
      </c>
      <c r="W3188">
        <v>0</v>
      </c>
      <c r="X3188">
        <v>148.73414577939693</v>
      </c>
      <c r="Y3188">
        <v>0</v>
      </c>
      <c r="Z3188">
        <v>0.42322012919592</v>
      </c>
      <c r="AA3188">
        <v>0</v>
      </c>
      <c r="AB3188">
        <v>35.533318762041176</v>
      </c>
      <c r="AC3188">
        <v>0</v>
      </c>
      <c r="AD3188">
        <v>0</v>
      </c>
      <c r="AE3188">
        <v>184.69068467063403</v>
      </c>
    </row>
    <row r="3189" spans="1:31" x14ac:dyDescent="0.25">
      <c r="A3189">
        <v>2234384</v>
      </c>
      <c r="B3189">
        <v>1</v>
      </c>
      <c r="C3189" t="s">
        <v>80</v>
      </c>
      <c r="D3189" t="s">
        <v>106</v>
      </c>
      <c r="E3189" t="s">
        <v>194</v>
      </c>
      <c r="F3189" t="s">
        <v>9368</v>
      </c>
      <c r="G3189" t="s">
        <v>179</v>
      </c>
      <c r="H3189" t="s">
        <v>135</v>
      </c>
      <c r="I3189" t="s">
        <v>136</v>
      </c>
      <c r="J3189" t="s">
        <v>137</v>
      </c>
      <c r="K3189" t="s">
        <v>138</v>
      </c>
      <c r="L3189" t="s">
        <v>9369</v>
      </c>
      <c r="M3189" t="s">
        <v>9370</v>
      </c>
      <c r="N3189">
        <v>4.966388888</v>
      </c>
      <c r="O3189">
        <v>0</v>
      </c>
      <c r="P3189">
        <v>3</v>
      </c>
      <c r="Q3189">
        <v>0</v>
      </c>
      <c r="R3189">
        <v>3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2.27263960216573</v>
      </c>
      <c r="Y3189">
        <v>0</v>
      </c>
      <c r="Z3189">
        <v>13.123666079520479</v>
      </c>
      <c r="AA3189">
        <v>0</v>
      </c>
      <c r="AB3189">
        <v>0</v>
      </c>
      <c r="AC3189">
        <v>0</v>
      </c>
      <c r="AD3189">
        <v>0</v>
      </c>
      <c r="AE3189">
        <v>15.39630568168621</v>
      </c>
    </row>
    <row r="3190" spans="1:31" x14ac:dyDescent="0.25">
      <c r="A3190">
        <v>2234613</v>
      </c>
      <c r="B3190">
        <v>1</v>
      </c>
      <c r="C3190" t="s">
        <v>80</v>
      </c>
      <c r="D3190" t="s">
        <v>101</v>
      </c>
      <c r="E3190" t="s">
        <v>132</v>
      </c>
      <c r="F3190" t="s">
        <v>9371</v>
      </c>
      <c r="G3190" t="s">
        <v>148</v>
      </c>
      <c r="H3190" t="s">
        <v>135</v>
      </c>
      <c r="I3190" t="s">
        <v>136</v>
      </c>
      <c r="J3190" t="s">
        <v>137</v>
      </c>
      <c r="K3190" t="s">
        <v>138</v>
      </c>
      <c r="L3190" t="s">
        <v>9372</v>
      </c>
      <c r="M3190" t="s">
        <v>9373</v>
      </c>
      <c r="N3190">
        <v>3.4994444439999999</v>
      </c>
      <c r="O3190">
        <v>0</v>
      </c>
      <c r="P3190">
        <v>15</v>
      </c>
      <c r="Q3190">
        <v>0</v>
      </c>
      <c r="R3190">
        <v>0</v>
      </c>
      <c r="S3190">
        <v>0</v>
      </c>
      <c r="T3190">
        <v>3</v>
      </c>
      <c r="U3190">
        <v>0</v>
      </c>
      <c r="V3190">
        <v>0</v>
      </c>
      <c r="W3190">
        <v>0</v>
      </c>
      <c r="X3190">
        <v>14.745891353809634</v>
      </c>
      <c r="Y3190">
        <v>0</v>
      </c>
      <c r="Z3190">
        <v>0</v>
      </c>
      <c r="AA3190">
        <v>0</v>
      </c>
      <c r="AB3190">
        <v>2.3034428989486599</v>
      </c>
      <c r="AC3190">
        <v>0</v>
      </c>
      <c r="AD3190">
        <v>0</v>
      </c>
      <c r="AE3190">
        <v>17.049334252758293</v>
      </c>
    </row>
    <row r="3191" spans="1:31" x14ac:dyDescent="0.25">
      <c r="A3191">
        <v>2234570</v>
      </c>
      <c r="B3191">
        <v>1</v>
      </c>
      <c r="C3191" t="s">
        <v>81</v>
      </c>
      <c r="D3191" t="s">
        <v>127</v>
      </c>
      <c r="E3191" t="s">
        <v>182</v>
      </c>
      <c r="F3191" t="s">
        <v>9374</v>
      </c>
      <c r="G3191" t="s">
        <v>319</v>
      </c>
      <c r="H3191" t="s">
        <v>163</v>
      </c>
      <c r="I3191" t="s">
        <v>136</v>
      </c>
      <c r="J3191" t="s">
        <v>137</v>
      </c>
      <c r="K3191" t="s">
        <v>138</v>
      </c>
      <c r="L3191" t="s">
        <v>9375</v>
      </c>
      <c r="M3191" t="s">
        <v>9376</v>
      </c>
      <c r="N3191">
        <v>6.3730555549999997</v>
      </c>
      <c r="O3191">
        <v>0</v>
      </c>
      <c r="P3191">
        <v>0</v>
      </c>
      <c r="Q3191">
        <v>0</v>
      </c>
      <c r="R3191">
        <v>0</v>
      </c>
      <c r="S3191">
        <v>1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16.622812112837927</v>
      </c>
      <c r="AB3191">
        <v>0</v>
      </c>
      <c r="AC3191">
        <v>0</v>
      </c>
      <c r="AD3191">
        <v>0</v>
      </c>
      <c r="AE3191">
        <v>16.622812112837927</v>
      </c>
    </row>
    <row r="3192" spans="1:31" x14ac:dyDescent="0.25">
      <c r="A3192">
        <v>2234421</v>
      </c>
      <c r="B3192">
        <v>1</v>
      </c>
      <c r="C3192" t="s">
        <v>80</v>
      </c>
      <c r="D3192" t="s">
        <v>104</v>
      </c>
      <c r="E3192" t="s">
        <v>161</v>
      </c>
      <c r="F3192" t="s">
        <v>9377</v>
      </c>
      <c r="G3192" t="s">
        <v>1154</v>
      </c>
      <c r="H3192" t="s">
        <v>163</v>
      </c>
      <c r="I3192" t="s">
        <v>136</v>
      </c>
      <c r="J3192" t="s">
        <v>137</v>
      </c>
      <c r="K3192" t="s">
        <v>138</v>
      </c>
      <c r="L3192" t="s">
        <v>9378</v>
      </c>
      <c r="M3192" t="s">
        <v>9379</v>
      </c>
      <c r="N3192">
        <v>5.9705555549999998</v>
      </c>
      <c r="O3192">
        <v>2</v>
      </c>
      <c r="P3192">
        <v>415</v>
      </c>
      <c r="Q3192">
        <v>5</v>
      </c>
      <c r="R3192">
        <v>30</v>
      </c>
      <c r="S3192">
        <v>7</v>
      </c>
      <c r="T3192">
        <v>76</v>
      </c>
      <c r="U3192">
        <v>0</v>
      </c>
      <c r="V3192">
        <v>0</v>
      </c>
      <c r="W3192">
        <v>7.751775858040892</v>
      </c>
      <c r="X3192">
        <v>578.21605920101797</v>
      </c>
      <c r="Y3192">
        <v>6.7873462824514954</v>
      </c>
      <c r="Z3192">
        <v>46.626576103987915</v>
      </c>
      <c r="AA3192">
        <v>242.40756028987056</v>
      </c>
      <c r="AB3192">
        <v>239.5317047122677</v>
      </c>
      <c r="AC3192">
        <v>0</v>
      </c>
      <c r="AD3192">
        <v>0</v>
      </c>
      <c r="AE3192">
        <v>1121.3210224476366</v>
      </c>
    </row>
    <row r="3193" spans="1:31" x14ac:dyDescent="0.25">
      <c r="A3193">
        <v>2234962</v>
      </c>
      <c r="B3193">
        <v>1</v>
      </c>
      <c r="C3193" t="s">
        <v>80</v>
      </c>
      <c r="D3193" t="s">
        <v>97</v>
      </c>
      <c r="E3193" t="s">
        <v>273</v>
      </c>
      <c r="F3193" t="s">
        <v>1754</v>
      </c>
      <c r="G3193" t="s">
        <v>174</v>
      </c>
      <c r="H3193" t="s">
        <v>163</v>
      </c>
      <c r="I3193" t="s">
        <v>136</v>
      </c>
      <c r="J3193" t="s">
        <v>137</v>
      </c>
      <c r="K3193" t="s">
        <v>138</v>
      </c>
      <c r="L3193" t="s">
        <v>9380</v>
      </c>
      <c r="M3193" t="s">
        <v>9381</v>
      </c>
      <c r="N3193">
        <v>9.7777776999999996E-2</v>
      </c>
      <c r="O3193">
        <v>4</v>
      </c>
      <c r="P3193">
        <v>1514</v>
      </c>
      <c r="Q3193">
        <v>5</v>
      </c>
      <c r="R3193">
        <v>68</v>
      </c>
      <c r="S3193">
        <v>16</v>
      </c>
      <c r="T3193">
        <v>143</v>
      </c>
      <c r="U3193">
        <v>0</v>
      </c>
      <c r="V3193">
        <v>0</v>
      </c>
      <c r="W3193">
        <v>4.4276709769709512</v>
      </c>
      <c r="X3193">
        <v>54.452261896432937</v>
      </c>
      <c r="Y3193">
        <v>0.15199467497984004</v>
      </c>
      <c r="Z3193">
        <v>1.686054742388623</v>
      </c>
      <c r="AA3193">
        <v>21.20294932527435</v>
      </c>
      <c r="AB3193">
        <v>7.7497155529935231</v>
      </c>
      <c r="AC3193">
        <v>0</v>
      </c>
      <c r="AD3193">
        <v>0</v>
      </c>
      <c r="AE3193">
        <v>89.670647169040222</v>
      </c>
    </row>
    <row r="3194" spans="1:31" x14ac:dyDescent="0.25">
      <c r="A3194">
        <v>2234510</v>
      </c>
      <c r="B3194">
        <v>1</v>
      </c>
      <c r="C3194" t="s">
        <v>80</v>
      </c>
      <c r="D3194" t="s">
        <v>99</v>
      </c>
      <c r="E3194" t="s">
        <v>194</v>
      </c>
      <c r="F3194" t="s">
        <v>9382</v>
      </c>
      <c r="G3194" t="s">
        <v>179</v>
      </c>
      <c r="H3194" t="s">
        <v>135</v>
      </c>
      <c r="I3194" t="s">
        <v>136</v>
      </c>
      <c r="J3194" t="s">
        <v>137</v>
      </c>
      <c r="K3194" t="s">
        <v>138</v>
      </c>
      <c r="L3194" t="s">
        <v>9383</v>
      </c>
      <c r="M3194" t="s">
        <v>9384</v>
      </c>
      <c r="N3194">
        <v>0.96222222199999996</v>
      </c>
      <c r="O3194">
        <v>0</v>
      </c>
      <c r="P3194">
        <v>12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5.8893853349412053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5.8893853349412053</v>
      </c>
    </row>
    <row r="3195" spans="1:31" x14ac:dyDescent="0.25">
      <c r="A3195">
        <v>2234487</v>
      </c>
      <c r="B3195">
        <v>1</v>
      </c>
      <c r="C3195" t="s">
        <v>80</v>
      </c>
      <c r="D3195" t="s">
        <v>93</v>
      </c>
      <c r="E3195" t="s">
        <v>273</v>
      </c>
      <c r="F3195" t="s">
        <v>9385</v>
      </c>
      <c r="G3195" t="s">
        <v>143</v>
      </c>
      <c r="H3195" t="s">
        <v>163</v>
      </c>
      <c r="I3195" t="s">
        <v>136</v>
      </c>
      <c r="J3195" t="s">
        <v>137</v>
      </c>
      <c r="K3195" t="s">
        <v>144</v>
      </c>
      <c r="L3195" t="s">
        <v>9386</v>
      </c>
      <c r="M3195" t="s">
        <v>9387</v>
      </c>
      <c r="N3195">
        <v>8.6786111110000004</v>
      </c>
      <c r="O3195">
        <v>0</v>
      </c>
      <c r="P3195">
        <v>761</v>
      </c>
      <c r="Q3195">
        <v>0</v>
      </c>
      <c r="R3195">
        <v>124</v>
      </c>
      <c r="S3195">
        <v>2</v>
      </c>
      <c r="T3195">
        <v>164</v>
      </c>
      <c r="U3195">
        <v>0</v>
      </c>
      <c r="V3195">
        <v>0</v>
      </c>
      <c r="W3195">
        <v>0</v>
      </c>
      <c r="X3195">
        <v>1495.2830139691976</v>
      </c>
      <c r="Y3195">
        <v>0</v>
      </c>
      <c r="Z3195">
        <v>606.5849532197127</v>
      </c>
      <c r="AA3195">
        <v>19.894309051683262</v>
      </c>
      <c r="AB3195">
        <v>1013.6061503897737</v>
      </c>
      <c r="AC3195">
        <v>0</v>
      </c>
      <c r="AD3195">
        <v>0</v>
      </c>
      <c r="AE3195">
        <v>3135.3684266303671</v>
      </c>
    </row>
    <row r="3196" spans="1:31" x14ac:dyDescent="0.25">
      <c r="A3196">
        <v>2234819</v>
      </c>
      <c r="B3196">
        <v>1</v>
      </c>
      <c r="C3196" t="s">
        <v>80</v>
      </c>
      <c r="D3196" t="s">
        <v>85</v>
      </c>
      <c r="E3196" t="s">
        <v>132</v>
      </c>
      <c r="F3196" t="s">
        <v>9388</v>
      </c>
      <c r="G3196" t="s">
        <v>191</v>
      </c>
      <c r="H3196" t="s">
        <v>135</v>
      </c>
      <c r="I3196" t="s">
        <v>136</v>
      </c>
      <c r="J3196" t="s">
        <v>137</v>
      </c>
      <c r="K3196" t="s">
        <v>138</v>
      </c>
      <c r="L3196" t="s">
        <v>9389</v>
      </c>
      <c r="M3196" t="s">
        <v>9390</v>
      </c>
      <c r="N3196">
        <v>2.093611111</v>
      </c>
      <c r="O3196">
        <v>0</v>
      </c>
      <c r="P3196">
        <v>5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5.3343953494069778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5.3343953494069778</v>
      </c>
    </row>
    <row r="3197" spans="1:31" x14ac:dyDescent="0.25">
      <c r="A3197">
        <v>2234464</v>
      </c>
      <c r="B3197">
        <v>1</v>
      </c>
      <c r="C3197" t="s">
        <v>81</v>
      </c>
      <c r="D3197" t="s">
        <v>123</v>
      </c>
      <c r="E3197" t="s">
        <v>182</v>
      </c>
      <c r="F3197" t="s">
        <v>2068</v>
      </c>
      <c r="G3197" t="s">
        <v>174</v>
      </c>
      <c r="H3197" t="s">
        <v>163</v>
      </c>
      <c r="I3197" t="s">
        <v>136</v>
      </c>
      <c r="J3197" t="s">
        <v>137</v>
      </c>
      <c r="K3197" t="s">
        <v>138</v>
      </c>
      <c r="L3197" t="s">
        <v>9391</v>
      </c>
      <c r="M3197" t="s">
        <v>9392</v>
      </c>
      <c r="N3197">
        <v>0.194722222</v>
      </c>
      <c r="O3197">
        <v>14</v>
      </c>
      <c r="P3197">
        <v>2987</v>
      </c>
      <c r="Q3197">
        <v>85</v>
      </c>
      <c r="R3197">
        <v>421</v>
      </c>
      <c r="S3197">
        <v>37</v>
      </c>
      <c r="T3197">
        <v>360</v>
      </c>
      <c r="U3197">
        <v>4</v>
      </c>
      <c r="V3197">
        <v>2</v>
      </c>
      <c r="W3197">
        <v>0.69411172923884012</v>
      </c>
      <c r="X3197">
        <v>94.283681673013632</v>
      </c>
      <c r="Y3197">
        <v>7.0388822786345431</v>
      </c>
      <c r="Z3197">
        <v>20.668162427017958</v>
      </c>
      <c r="AA3197">
        <v>33.760140288893325</v>
      </c>
      <c r="AB3197">
        <v>54.03547032596569</v>
      </c>
      <c r="AC3197">
        <v>17.745984439943754</v>
      </c>
      <c r="AD3197">
        <v>0.44535754497453334</v>
      </c>
      <c r="AE3197">
        <v>228.67179070768231</v>
      </c>
    </row>
    <row r="3198" spans="1:31" x14ac:dyDescent="0.25">
      <c r="A3198">
        <v>2234796</v>
      </c>
      <c r="B3198">
        <v>1</v>
      </c>
      <c r="C3198" t="s">
        <v>80</v>
      </c>
      <c r="D3198" t="s">
        <v>109</v>
      </c>
      <c r="E3198" t="s">
        <v>132</v>
      </c>
      <c r="F3198" t="s">
        <v>9393</v>
      </c>
      <c r="G3198" t="s">
        <v>148</v>
      </c>
      <c r="H3198" t="s">
        <v>135</v>
      </c>
      <c r="I3198" t="s">
        <v>136</v>
      </c>
      <c r="J3198" t="s">
        <v>137</v>
      </c>
      <c r="K3198" t="s">
        <v>138</v>
      </c>
      <c r="L3198" t="s">
        <v>9394</v>
      </c>
      <c r="M3198" t="s">
        <v>9395</v>
      </c>
      <c r="N3198">
        <v>2.0161111109999998</v>
      </c>
      <c r="O3198">
        <v>0</v>
      </c>
      <c r="P3198">
        <v>1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0.41955956987303333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0.41955956987303333</v>
      </c>
    </row>
    <row r="3199" spans="1:31" x14ac:dyDescent="0.25">
      <c r="A3199">
        <v>2234673</v>
      </c>
      <c r="B3199">
        <v>1</v>
      </c>
      <c r="C3199" t="s">
        <v>81</v>
      </c>
      <c r="D3199" t="s">
        <v>127</v>
      </c>
      <c r="E3199" t="s">
        <v>132</v>
      </c>
      <c r="F3199" t="s">
        <v>9396</v>
      </c>
      <c r="G3199" t="s">
        <v>148</v>
      </c>
      <c r="H3199" t="s">
        <v>135</v>
      </c>
      <c r="I3199" t="s">
        <v>136</v>
      </c>
      <c r="J3199" t="s">
        <v>137</v>
      </c>
      <c r="K3199" t="s">
        <v>138</v>
      </c>
      <c r="L3199" t="s">
        <v>9397</v>
      </c>
      <c r="M3199" t="s">
        <v>9398</v>
      </c>
      <c r="N3199">
        <v>5.2130555550000004</v>
      </c>
      <c r="O3199">
        <v>0</v>
      </c>
      <c r="P3199">
        <v>0</v>
      </c>
      <c r="Q3199">
        <v>0</v>
      </c>
      <c r="R3199">
        <v>1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0.74884030450035333</v>
      </c>
      <c r="AA3199">
        <v>0</v>
      </c>
      <c r="AB3199">
        <v>0</v>
      </c>
      <c r="AC3199">
        <v>0</v>
      </c>
      <c r="AD3199">
        <v>0</v>
      </c>
      <c r="AE3199">
        <v>0.74884030450035333</v>
      </c>
    </row>
    <row r="3200" spans="1:31" x14ac:dyDescent="0.25">
      <c r="A3200">
        <v>2234942</v>
      </c>
      <c r="B3200">
        <v>1</v>
      </c>
      <c r="C3200" t="s">
        <v>81</v>
      </c>
      <c r="D3200" t="s">
        <v>128</v>
      </c>
      <c r="E3200" t="s">
        <v>182</v>
      </c>
      <c r="F3200" t="s">
        <v>9399</v>
      </c>
      <c r="G3200" t="s">
        <v>1154</v>
      </c>
      <c r="H3200" t="s">
        <v>163</v>
      </c>
      <c r="I3200" t="s">
        <v>136</v>
      </c>
      <c r="J3200" t="s">
        <v>137</v>
      </c>
      <c r="K3200" t="s">
        <v>138</v>
      </c>
      <c r="L3200" t="s">
        <v>9400</v>
      </c>
      <c r="M3200" t="s">
        <v>9401</v>
      </c>
      <c r="N3200">
        <v>4.5541666660000004</v>
      </c>
      <c r="O3200">
        <v>0</v>
      </c>
      <c r="P3200">
        <v>196</v>
      </c>
      <c r="Q3200">
        <v>0</v>
      </c>
      <c r="R3200">
        <v>0</v>
      </c>
      <c r="S3200">
        <v>0</v>
      </c>
      <c r="T3200">
        <v>20</v>
      </c>
      <c r="U3200">
        <v>0</v>
      </c>
      <c r="V3200">
        <v>0</v>
      </c>
      <c r="W3200">
        <v>0</v>
      </c>
      <c r="X3200">
        <v>115.50277766733267</v>
      </c>
      <c r="Y3200">
        <v>0</v>
      </c>
      <c r="Z3200">
        <v>0</v>
      </c>
      <c r="AA3200">
        <v>0</v>
      </c>
      <c r="AB3200">
        <v>13.019019942269081</v>
      </c>
      <c r="AC3200">
        <v>0</v>
      </c>
      <c r="AD3200">
        <v>0</v>
      </c>
      <c r="AE3200">
        <v>128.52179760960175</v>
      </c>
    </row>
    <row r="3201" spans="1:31" x14ac:dyDescent="0.25">
      <c r="A3201">
        <v>2234504</v>
      </c>
      <c r="B3201">
        <v>1</v>
      </c>
      <c r="C3201" t="s">
        <v>81</v>
      </c>
      <c r="D3201" t="s">
        <v>122</v>
      </c>
      <c r="E3201" t="s">
        <v>273</v>
      </c>
      <c r="F3201" t="s">
        <v>9402</v>
      </c>
      <c r="G3201" t="s">
        <v>174</v>
      </c>
      <c r="H3201" t="s">
        <v>163</v>
      </c>
      <c r="I3201" t="s">
        <v>136</v>
      </c>
      <c r="J3201" t="s">
        <v>137</v>
      </c>
      <c r="K3201" t="s">
        <v>138</v>
      </c>
      <c r="L3201" t="s">
        <v>9403</v>
      </c>
      <c r="M3201" t="s">
        <v>9404</v>
      </c>
      <c r="N3201">
        <v>0.34805555500000002</v>
      </c>
      <c r="O3201">
        <v>24</v>
      </c>
      <c r="P3201">
        <v>839</v>
      </c>
      <c r="Q3201">
        <v>68</v>
      </c>
      <c r="R3201">
        <v>34</v>
      </c>
      <c r="S3201">
        <v>23</v>
      </c>
      <c r="T3201">
        <v>52</v>
      </c>
      <c r="U3201">
        <v>0</v>
      </c>
      <c r="V3201">
        <v>2</v>
      </c>
      <c r="W3201">
        <v>1.1862590707145535</v>
      </c>
      <c r="X3201">
        <v>41.594281860482127</v>
      </c>
      <c r="Y3201">
        <v>18.56908918070247</v>
      </c>
      <c r="Z3201">
        <v>3.2131653597246306</v>
      </c>
      <c r="AA3201">
        <v>41.71624962008142</v>
      </c>
      <c r="AB3201">
        <v>8.1171598958738116</v>
      </c>
      <c r="AC3201">
        <v>0</v>
      </c>
      <c r="AD3201">
        <v>0.58357211207960002</v>
      </c>
      <c r="AE3201">
        <v>114.97977709965861</v>
      </c>
    </row>
    <row r="3202" spans="1:31" x14ac:dyDescent="0.25">
      <c r="A3202">
        <v>2234587</v>
      </c>
      <c r="B3202">
        <v>1</v>
      </c>
      <c r="C3202" t="s">
        <v>80</v>
      </c>
      <c r="D3202" t="s">
        <v>103</v>
      </c>
      <c r="E3202" t="s">
        <v>161</v>
      </c>
      <c r="F3202" t="s">
        <v>9405</v>
      </c>
      <c r="G3202" t="s">
        <v>174</v>
      </c>
      <c r="H3202" t="s">
        <v>163</v>
      </c>
      <c r="I3202" t="s">
        <v>136</v>
      </c>
      <c r="J3202" t="s">
        <v>137</v>
      </c>
      <c r="K3202" t="s">
        <v>138</v>
      </c>
      <c r="L3202" t="s">
        <v>9406</v>
      </c>
      <c r="M3202" t="s">
        <v>9407</v>
      </c>
      <c r="N3202">
        <v>0.571111111</v>
      </c>
      <c r="O3202">
        <v>3</v>
      </c>
      <c r="P3202">
        <v>2645</v>
      </c>
      <c r="Q3202">
        <v>22</v>
      </c>
      <c r="R3202">
        <v>392</v>
      </c>
      <c r="S3202">
        <v>35</v>
      </c>
      <c r="T3202">
        <v>801</v>
      </c>
      <c r="U3202">
        <v>2</v>
      </c>
      <c r="V3202">
        <v>2</v>
      </c>
      <c r="W3202">
        <v>0.37855888322746672</v>
      </c>
      <c r="X3202">
        <v>325.4900862319044</v>
      </c>
      <c r="Y3202">
        <v>28.084312242192105</v>
      </c>
      <c r="Z3202">
        <v>33.615184377020633</v>
      </c>
      <c r="AA3202">
        <v>53.023566573085461</v>
      </c>
      <c r="AB3202">
        <v>251.41814651102544</v>
      </c>
      <c r="AC3202">
        <v>44.98378604238836</v>
      </c>
      <c r="AD3202">
        <v>5.6966613992027302</v>
      </c>
      <c r="AE3202">
        <v>742.69030226004668</v>
      </c>
    </row>
    <row r="3203" spans="1:31" x14ac:dyDescent="0.25">
      <c r="A3203">
        <v>2234550</v>
      </c>
      <c r="B3203">
        <v>1</v>
      </c>
      <c r="C3203" t="s">
        <v>80</v>
      </c>
      <c r="D3203" t="s">
        <v>94</v>
      </c>
      <c r="E3203" t="s">
        <v>273</v>
      </c>
      <c r="F3203" t="s">
        <v>9408</v>
      </c>
      <c r="G3203" t="s">
        <v>174</v>
      </c>
      <c r="H3203" t="s">
        <v>163</v>
      </c>
      <c r="I3203" t="s">
        <v>136</v>
      </c>
      <c r="J3203" t="s">
        <v>137</v>
      </c>
      <c r="K3203" t="s">
        <v>138</v>
      </c>
      <c r="L3203" t="s">
        <v>9409</v>
      </c>
      <c r="M3203" t="s">
        <v>9410</v>
      </c>
      <c r="N3203">
        <v>0.54583333300000003</v>
      </c>
      <c r="O3203">
        <v>1</v>
      </c>
      <c r="P3203">
        <v>241</v>
      </c>
      <c r="Q3203">
        <v>14</v>
      </c>
      <c r="R3203">
        <v>46</v>
      </c>
      <c r="S3203">
        <v>15</v>
      </c>
      <c r="T3203">
        <v>82</v>
      </c>
      <c r="U3203">
        <v>7</v>
      </c>
      <c r="V3203">
        <v>0</v>
      </c>
      <c r="W3203">
        <v>0.6375056775889667</v>
      </c>
      <c r="X3203">
        <v>25.652207975938005</v>
      </c>
      <c r="Y3203">
        <v>2.5984562883232001</v>
      </c>
      <c r="Z3203">
        <v>7.5041378690753087</v>
      </c>
      <c r="AA3203">
        <v>40.36877974261656</v>
      </c>
      <c r="AB3203">
        <v>12.909597366985791</v>
      </c>
      <c r="AC3203">
        <v>239.62116486042197</v>
      </c>
      <c r="AD3203">
        <v>0</v>
      </c>
      <c r="AE3203">
        <v>329.2918497809498</v>
      </c>
    </row>
    <row r="3204" spans="1:31" x14ac:dyDescent="0.25">
      <c r="A3204">
        <v>2234441</v>
      </c>
      <c r="B3204">
        <v>1</v>
      </c>
      <c r="C3204" t="s">
        <v>81</v>
      </c>
      <c r="D3204" t="s">
        <v>113</v>
      </c>
      <c r="E3204" t="s">
        <v>182</v>
      </c>
      <c r="F3204" t="s">
        <v>9411</v>
      </c>
      <c r="G3204" t="s">
        <v>174</v>
      </c>
      <c r="H3204" t="s">
        <v>163</v>
      </c>
      <c r="I3204" t="s">
        <v>136</v>
      </c>
      <c r="J3204" t="s">
        <v>137</v>
      </c>
      <c r="K3204" t="s">
        <v>138</v>
      </c>
      <c r="L3204" t="s">
        <v>9412</v>
      </c>
      <c r="M3204" t="s">
        <v>9413</v>
      </c>
      <c r="N3204">
        <v>0.93888888800000003</v>
      </c>
      <c r="O3204">
        <v>4</v>
      </c>
      <c r="P3204">
        <v>119</v>
      </c>
      <c r="Q3204">
        <v>18</v>
      </c>
      <c r="R3204">
        <v>38</v>
      </c>
      <c r="S3204">
        <v>3</v>
      </c>
      <c r="T3204">
        <v>47</v>
      </c>
      <c r="U3204">
        <v>1</v>
      </c>
      <c r="V3204">
        <v>0</v>
      </c>
      <c r="W3204">
        <v>8.0741192120250673</v>
      </c>
      <c r="X3204">
        <v>19.553391314503394</v>
      </c>
      <c r="Y3204">
        <v>10.818903879798986</v>
      </c>
      <c r="Z3204">
        <v>12.645695931906731</v>
      </c>
      <c r="AA3204">
        <v>8.9779675984311442</v>
      </c>
      <c r="AB3204">
        <v>23.655320218649045</v>
      </c>
      <c r="AC3204">
        <v>4.9445542119969339</v>
      </c>
      <c r="AD3204">
        <v>0</v>
      </c>
      <c r="AE3204">
        <v>88.669952367311296</v>
      </c>
    </row>
    <row r="3205" spans="1:31" x14ac:dyDescent="0.25">
      <c r="A3205">
        <v>2234696</v>
      </c>
      <c r="B3205">
        <v>1</v>
      </c>
      <c r="C3205" t="s">
        <v>81</v>
      </c>
      <c r="D3205" t="s">
        <v>127</v>
      </c>
      <c r="E3205" t="s">
        <v>141</v>
      </c>
      <c r="F3205" t="s">
        <v>9414</v>
      </c>
      <c r="G3205" t="s">
        <v>187</v>
      </c>
      <c r="H3205" t="s">
        <v>135</v>
      </c>
      <c r="I3205" t="s">
        <v>136</v>
      </c>
      <c r="J3205" t="s">
        <v>137</v>
      </c>
      <c r="K3205" t="s">
        <v>138</v>
      </c>
      <c r="L3205" t="s">
        <v>9415</v>
      </c>
      <c r="M3205" t="s">
        <v>9416</v>
      </c>
      <c r="N3205">
        <v>6.3586111110000001</v>
      </c>
      <c r="O3205">
        <v>0</v>
      </c>
      <c r="P3205">
        <v>66</v>
      </c>
      <c r="Q3205">
        <v>0</v>
      </c>
      <c r="R3205">
        <v>17</v>
      </c>
      <c r="S3205">
        <v>0</v>
      </c>
      <c r="T3205">
        <v>6</v>
      </c>
      <c r="U3205">
        <v>0</v>
      </c>
      <c r="V3205">
        <v>0</v>
      </c>
      <c r="W3205">
        <v>0</v>
      </c>
      <c r="X3205">
        <v>101.96001970606416</v>
      </c>
      <c r="Y3205">
        <v>0</v>
      </c>
      <c r="Z3205">
        <v>8.4893006785579352</v>
      </c>
      <c r="AA3205">
        <v>0</v>
      </c>
      <c r="AB3205">
        <v>16.688853356305486</v>
      </c>
      <c r="AC3205">
        <v>0</v>
      </c>
      <c r="AD3205">
        <v>0</v>
      </c>
      <c r="AE3205">
        <v>127.13817374092758</v>
      </c>
    </row>
    <row r="3206" spans="1:31" x14ac:dyDescent="0.25">
      <c r="A3206">
        <v>2234404</v>
      </c>
      <c r="B3206">
        <v>1</v>
      </c>
      <c r="C3206" t="s">
        <v>81</v>
      </c>
      <c r="D3206" t="s">
        <v>127</v>
      </c>
      <c r="E3206" t="s">
        <v>194</v>
      </c>
      <c r="F3206" t="s">
        <v>9050</v>
      </c>
      <c r="G3206" t="s">
        <v>179</v>
      </c>
      <c r="H3206" t="s">
        <v>135</v>
      </c>
      <c r="I3206" t="s">
        <v>136</v>
      </c>
      <c r="J3206" t="s">
        <v>137</v>
      </c>
      <c r="K3206" t="s">
        <v>138</v>
      </c>
      <c r="L3206" t="s">
        <v>9417</v>
      </c>
      <c r="M3206" t="s">
        <v>9418</v>
      </c>
      <c r="N3206">
        <v>3.588333333</v>
      </c>
      <c r="O3206">
        <v>0</v>
      </c>
      <c r="P3206">
        <v>2</v>
      </c>
      <c r="Q3206">
        <v>0</v>
      </c>
      <c r="R3206">
        <v>0</v>
      </c>
      <c r="S3206">
        <v>0</v>
      </c>
      <c r="T3206">
        <v>3</v>
      </c>
      <c r="U3206">
        <v>0</v>
      </c>
      <c r="V3206">
        <v>0</v>
      </c>
      <c r="W3206">
        <v>0</v>
      </c>
      <c r="X3206">
        <v>7.895882089962301</v>
      </c>
      <c r="Y3206">
        <v>0</v>
      </c>
      <c r="Z3206">
        <v>0</v>
      </c>
      <c r="AA3206">
        <v>0</v>
      </c>
      <c r="AB3206">
        <v>12.1992282014008</v>
      </c>
      <c r="AC3206">
        <v>0</v>
      </c>
      <c r="AD3206">
        <v>0</v>
      </c>
      <c r="AE3206">
        <v>20.095110291363099</v>
      </c>
    </row>
    <row r="3207" spans="1:31" x14ac:dyDescent="0.25">
      <c r="A3207">
        <v>2234945</v>
      </c>
      <c r="B3207">
        <v>1</v>
      </c>
      <c r="C3207" t="s">
        <v>80</v>
      </c>
      <c r="D3207" t="s">
        <v>99</v>
      </c>
      <c r="E3207" t="s">
        <v>141</v>
      </c>
      <c r="F3207" t="s">
        <v>9419</v>
      </c>
      <c r="G3207" t="s">
        <v>187</v>
      </c>
      <c r="H3207" t="s">
        <v>135</v>
      </c>
      <c r="I3207" t="s">
        <v>136</v>
      </c>
      <c r="J3207" t="s">
        <v>137</v>
      </c>
      <c r="K3207" t="s">
        <v>138</v>
      </c>
      <c r="L3207" t="s">
        <v>9420</v>
      </c>
      <c r="M3207" t="s">
        <v>9421</v>
      </c>
      <c r="N3207">
        <v>4.8230555549999998</v>
      </c>
      <c r="O3207">
        <v>0</v>
      </c>
      <c r="P3207">
        <v>29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26.257871837315655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26.257871837315655</v>
      </c>
    </row>
    <row r="3208" spans="1:31" x14ac:dyDescent="0.25">
      <c r="A3208">
        <v>2234779</v>
      </c>
      <c r="B3208">
        <v>1</v>
      </c>
      <c r="C3208" t="s">
        <v>80</v>
      </c>
      <c r="D3208" t="s">
        <v>91</v>
      </c>
      <c r="E3208" t="s">
        <v>182</v>
      </c>
      <c r="F3208" t="s">
        <v>9422</v>
      </c>
      <c r="G3208" t="s">
        <v>319</v>
      </c>
      <c r="H3208" t="s">
        <v>163</v>
      </c>
      <c r="I3208" t="s">
        <v>136</v>
      </c>
      <c r="J3208" t="s">
        <v>137</v>
      </c>
      <c r="K3208" t="s">
        <v>138</v>
      </c>
      <c r="L3208" t="s">
        <v>9423</v>
      </c>
      <c r="M3208" t="s">
        <v>9424</v>
      </c>
      <c r="N3208">
        <v>1.689166666</v>
      </c>
      <c r="O3208">
        <v>0</v>
      </c>
      <c r="P3208">
        <v>0</v>
      </c>
      <c r="Q3208">
        <v>6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2.2440140757133427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2.2440140757133427</v>
      </c>
    </row>
    <row r="3209" spans="1:31" x14ac:dyDescent="0.25">
      <c r="A3209">
        <v>2234381</v>
      </c>
      <c r="B3209">
        <v>1</v>
      </c>
      <c r="C3209" t="s">
        <v>80</v>
      </c>
      <c r="D3209" t="s">
        <v>106</v>
      </c>
      <c r="E3209" t="s">
        <v>161</v>
      </c>
      <c r="F3209" t="s">
        <v>9425</v>
      </c>
      <c r="G3209" t="s">
        <v>548</v>
      </c>
      <c r="H3209" t="s">
        <v>163</v>
      </c>
      <c r="I3209" t="s">
        <v>136</v>
      </c>
      <c r="J3209" t="s">
        <v>137</v>
      </c>
      <c r="K3209" t="s">
        <v>138</v>
      </c>
      <c r="L3209" t="s">
        <v>9426</v>
      </c>
      <c r="M3209" t="s">
        <v>9427</v>
      </c>
      <c r="N3209">
        <v>5.2119444440000002</v>
      </c>
      <c r="O3209">
        <v>0</v>
      </c>
      <c r="P3209">
        <v>584</v>
      </c>
      <c r="Q3209">
        <v>0</v>
      </c>
      <c r="R3209">
        <v>15</v>
      </c>
      <c r="S3209">
        <v>3</v>
      </c>
      <c r="T3209">
        <v>64</v>
      </c>
      <c r="U3209">
        <v>0</v>
      </c>
      <c r="V3209">
        <v>0</v>
      </c>
      <c r="W3209">
        <v>0</v>
      </c>
      <c r="X3209">
        <v>362.50467916714001</v>
      </c>
      <c r="Y3209">
        <v>0</v>
      </c>
      <c r="Z3209">
        <v>7.5271717720266667</v>
      </c>
      <c r="AA3209">
        <v>31.988473359293394</v>
      </c>
      <c r="AB3209">
        <v>80.843701840977531</v>
      </c>
      <c r="AC3209">
        <v>0</v>
      </c>
      <c r="AD3209">
        <v>0</v>
      </c>
      <c r="AE3209">
        <v>482.86402613943761</v>
      </c>
    </row>
    <row r="3210" spans="1:31" x14ac:dyDescent="0.25">
      <c r="A3210">
        <v>2234879</v>
      </c>
      <c r="B3210">
        <v>1</v>
      </c>
      <c r="C3210" t="s">
        <v>80</v>
      </c>
      <c r="D3210" t="s">
        <v>94</v>
      </c>
      <c r="E3210" t="s">
        <v>132</v>
      </c>
      <c r="F3210" t="s">
        <v>9428</v>
      </c>
      <c r="G3210" t="s">
        <v>148</v>
      </c>
      <c r="H3210" t="s">
        <v>135</v>
      </c>
      <c r="I3210" t="s">
        <v>136</v>
      </c>
      <c r="J3210" t="s">
        <v>137</v>
      </c>
      <c r="K3210" t="s">
        <v>138</v>
      </c>
      <c r="L3210" t="s">
        <v>9429</v>
      </c>
      <c r="M3210" t="s">
        <v>9430</v>
      </c>
      <c r="N3210">
        <v>1.1025</v>
      </c>
      <c r="O3210">
        <v>0</v>
      </c>
      <c r="P3210">
        <v>1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0.57218465043016664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0.57218465043016664</v>
      </c>
    </row>
    <row r="3211" spans="1:31" x14ac:dyDescent="0.25">
      <c r="A3211">
        <v>2235071</v>
      </c>
      <c r="B3211">
        <v>1</v>
      </c>
      <c r="C3211" t="s">
        <v>80</v>
      </c>
      <c r="D3211" t="s">
        <v>90</v>
      </c>
      <c r="E3211" t="s">
        <v>132</v>
      </c>
      <c r="F3211" t="s">
        <v>9431</v>
      </c>
      <c r="G3211" t="s">
        <v>148</v>
      </c>
      <c r="H3211" t="s">
        <v>135</v>
      </c>
      <c r="I3211" t="s">
        <v>136</v>
      </c>
      <c r="J3211" t="s">
        <v>137</v>
      </c>
      <c r="K3211" t="s">
        <v>138</v>
      </c>
      <c r="L3211" t="s">
        <v>9432</v>
      </c>
      <c r="M3211" t="s">
        <v>9433</v>
      </c>
      <c r="N3211">
        <v>2.111388888</v>
      </c>
      <c r="O3211">
        <v>0</v>
      </c>
      <c r="P3211">
        <v>1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</v>
      </c>
    </row>
    <row r="3212" spans="1:31" x14ac:dyDescent="0.25">
      <c r="A3212">
        <v>2234753</v>
      </c>
      <c r="B3212">
        <v>1</v>
      </c>
      <c r="C3212" t="s">
        <v>80</v>
      </c>
      <c r="D3212" t="s">
        <v>106</v>
      </c>
      <c r="E3212" t="s">
        <v>161</v>
      </c>
      <c r="F3212" t="s">
        <v>1763</v>
      </c>
      <c r="G3212" t="s">
        <v>303</v>
      </c>
      <c r="H3212" t="s">
        <v>163</v>
      </c>
      <c r="I3212" t="s">
        <v>136</v>
      </c>
      <c r="J3212" t="s">
        <v>137</v>
      </c>
      <c r="K3212" t="s">
        <v>138</v>
      </c>
      <c r="L3212" t="s">
        <v>9434</v>
      </c>
      <c r="M3212" t="s">
        <v>9435</v>
      </c>
      <c r="N3212">
        <v>0.700555555</v>
      </c>
      <c r="O3212">
        <v>0</v>
      </c>
      <c r="P3212">
        <v>1231</v>
      </c>
      <c r="Q3212">
        <v>20</v>
      </c>
      <c r="R3212">
        <v>153</v>
      </c>
      <c r="S3212">
        <v>12</v>
      </c>
      <c r="T3212">
        <v>254</v>
      </c>
      <c r="U3212">
        <v>0</v>
      </c>
      <c r="V3212">
        <v>0</v>
      </c>
      <c r="W3212">
        <v>0</v>
      </c>
      <c r="X3212">
        <v>131.151120023391</v>
      </c>
      <c r="Y3212">
        <v>2.1244609576242577</v>
      </c>
      <c r="Z3212">
        <v>13.848222058933024</v>
      </c>
      <c r="AA3212">
        <v>10.307965678905587</v>
      </c>
      <c r="AB3212">
        <v>50.755652085646119</v>
      </c>
      <c r="AC3212">
        <v>0</v>
      </c>
      <c r="AD3212">
        <v>0</v>
      </c>
      <c r="AE3212">
        <v>208.18742080449999</v>
      </c>
    </row>
    <row r="3213" spans="1:31" x14ac:dyDescent="0.25">
      <c r="A3213">
        <v>2234610</v>
      </c>
      <c r="B3213">
        <v>1</v>
      </c>
      <c r="C3213" t="s">
        <v>80</v>
      </c>
      <c r="D3213" t="s">
        <v>82</v>
      </c>
      <c r="E3213" t="s">
        <v>132</v>
      </c>
      <c r="F3213" t="s">
        <v>9436</v>
      </c>
      <c r="G3213" t="s">
        <v>148</v>
      </c>
      <c r="H3213" t="s">
        <v>135</v>
      </c>
      <c r="I3213" t="s">
        <v>136</v>
      </c>
      <c r="J3213" t="s">
        <v>137</v>
      </c>
      <c r="K3213" t="s">
        <v>138</v>
      </c>
      <c r="L3213" t="s">
        <v>9437</v>
      </c>
      <c r="M3213" t="s">
        <v>9438</v>
      </c>
      <c r="N3213">
        <v>4.1091666660000001</v>
      </c>
      <c r="O3213">
        <v>0</v>
      </c>
      <c r="P3213">
        <v>4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8.7940001763113251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8.7940001763113251</v>
      </c>
    </row>
    <row r="3214" spans="1:31" x14ac:dyDescent="0.25">
      <c r="A3214">
        <v>2234467</v>
      </c>
      <c r="B3214">
        <v>1</v>
      </c>
      <c r="C3214" t="s">
        <v>81</v>
      </c>
      <c r="D3214" t="s">
        <v>128</v>
      </c>
      <c r="E3214" t="s">
        <v>273</v>
      </c>
      <c r="F3214" t="s">
        <v>8726</v>
      </c>
      <c r="G3214" t="s">
        <v>174</v>
      </c>
      <c r="H3214" t="s">
        <v>163</v>
      </c>
      <c r="I3214" t="s">
        <v>136</v>
      </c>
      <c r="J3214" t="s">
        <v>137</v>
      </c>
      <c r="K3214" t="s">
        <v>138</v>
      </c>
      <c r="L3214" t="s">
        <v>9439</v>
      </c>
      <c r="M3214" t="s">
        <v>9440</v>
      </c>
      <c r="N3214">
        <v>1.846666666</v>
      </c>
      <c r="O3214">
        <v>0</v>
      </c>
      <c r="P3214">
        <v>18</v>
      </c>
      <c r="Q3214">
        <v>1</v>
      </c>
      <c r="R3214">
        <v>0</v>
      </c>
      <c r="S3214">
        <v>36</v>
      </c>
      <c r="T3214">
        <v>44</v>
      </c>
      <c r="U3214">
        <v>42</v>
      </c>
      <c r="V3214">
        <v>43</v>
      </c>
      <c r="W3214">
        <v>0</v>
      </c>
      <c r="X3214">
        <v>15.49856526670928</v>
      </c>
      <c r="Y3214">
        <v>2.7093533136662225</v>
      </c>
      <c r="Z3214">
        <v>0</v>
      </c>
      <c r="AA3214">
        <v>2404.113751244287</v>
      </c>
      <c r="AB3214">
        <v>969.29743185489224</v>
      </c>
      <c r="AC3214">
        <v>12446.116915198971</v>
      </c>
      <c r="AD3214">
        <v>5625.0701686443472</v>
      </c>
      <c r="AE3214">
        <v>21462.806185522873</v>
      </c>
    </row>
    <row r="3215" spans="1:31" x14ac:dyDescent="0.25">
      <c r="A3215">
        <v>2234965</v>
      </c>
      <c r="B3215">
        <v>1</v>
      </c>
      <c r="C3215" t="s">
        <v>80</v>
      </c>
      <c r="D3215" t="s">
        <v>89</v>
      </c>
      <c r="E3215" t="s">
        <v>132</v>
      </c>
      <c r="F3215" t="s">
        <v>9441</v>
      </c>
      <c r="G3215" t="s">
        <v>191</v>
      </c>
      <c r="H3215" t="s">
        <v>135</v>
      </c>
      <c r="I3215" t="s">
        <v>136</v>
      </c>
      <c r="J3215" t="s">
        <v>137</v>
      </c>
      <c r="K3215" t="s">
        <v>138</v>
      </c>
      <c r="L3215" t="s">
        <v>9442</v>
      </c>
      <c r="M3215" t="s">
        <v>9443</v>
      </c>
      <c r="N3215">
        <v>0.76194444400000005</v>
      </c>
      <c r="O3215">
        <v>0</v>
      </c>
      <c r="P3215">
        <v>1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0.33743780425567327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0.33743780425567327</v>
      </c>
    </row>
    <row r="3216" spans="1:31" x14ac:dyDescent="0.25">
      <c r="A3216">
        <v>2234822</v>
      </c>
      <c r="B3216">
        <v>1</v>
      </c>
      <c r="C3216" t="s">
        <v>81</v>
      </c>
      <c r="D3216" t="s">
        <v>128</v>
      </c>
      <c r="E3216" t="s">
        <v>132</v>
      </c>
      <c r="F3216" t="s">
        <v>9444</v>
      </c>
      <c r="G3216" t="s">
        <v>191</v>
      </c>
      <c r="H3216" t="s">
        <v>135</v>
      </c>
      <c r="I3216" t="s">
        <v>136</v>
      </c>
      <c r="J3216" t="s">
        <v>137</v>
      </c>
      <c r="K3216" t="s">
        <v>138</v>
      </c>
      <c r="L3216" t="s">
        <v>9445</v>
      </c>
      <c r="M3216" t="s">
        <v>9446</v>
      </c>
      <c r="N3216">
        <v>5.926666666</v>
      </c>
      <c r="O3216">
        <v>0</v>
      </c>
      <c r="P3216">
        <v>10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14.130693805573799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14.130693805573799</v>
      </c>
    </row>
    <row r="3217" spans="1:31" x14ac:dyDescent="0.25">
      <c r="A3217">
        <v>2234573</v>
      </c>
      <c r="B3217">
        <v>1</v>
      </c>
      <c r="C3217" t="s">
        <v>80</v>
      </c>
      <c r="D3217" t="s">
        <v>83</v>
      </c>
      <c r="E3217" t="s">
        <v>182</v>
      </c>
      <c r="F3217" t="s">
        <v>2391</v>
      </c>
      <c r="G3217" t="s">
        <v>1027</v>
      </c>
      <c r="H3217" t="s">
        <v>163</v>
      </c>
      <c r="I3217" t="s">
        <v>136</v>
      </c>
      <c r="J3217" t="s">
        <v>137</v>
      </c>
      <c r="K3217" t="s">
        <v>138</v>
      </c>
      <c r="L3217" t="s">
        <v>9447</v>
      </c>
      <c r="M3217" t="s">
        <v>9448</v>
      </c>
      <c r="N3217">
        <v>3.369444444</v>
      </c>
      <c r="O3217">
        <v>0</v>
      </c>
      <c r="P3217">
        <v>0</v>
      </c>
      <c r="Q3217">
        <v>0</v>
      </c>
      <c r="R3217">
        <v>1</v>
      </c>
      <c r="S3217">
        <v>0</v>
      </c>
      <c r="T3217">
        <v>114</v>
      </c>
      <c r="U3217">
        <v>0</v>
      </c>
      <c r="V3217">
        <v>6</v>
      </c>
      <c r="W3217">
        <v>0</v>
      </c>
      <c r="X3217">
        <v>0</v>
      </c>
      <c r="Y3217">
        <v>0</v>
      </c>
      <c r="Z3217">
        <v>15.363194317158847</v>
      </c>
      <c r="AA3217">
        <v>0</v>
      </c>
      <c r="AB3217">
        <v>678.17192428962437</v>
      </c>
      <c r="AC3217">
        <v>0</v>
      </c>
      <c r="AD3217">
        <v>180.71903113086097</v>
      </c>
      <c r="AE3217">
        <v>874.25414973764418</v>
      </c>
    </row>
    <row r="3218" spans="1:31" x14ac:dyDescent="0.25">
      <c r="A3218">
        <v>2234524</v>
      </c>
      <c r="B3218">
        <v>1</v>
      </c>
      <c r="C3218" t="s">
        <v>80</v>
      </c>
      <c r="D3218" t="s">
        <v>94</v>
      </c>
      <c r="E3218" t="s">
        <v>405</v>
      </c>
      <c r="F3218" t="s">
        <v>9449</v>
      </c>
      <c r="G3218" t="s">
        <v>174</v>
      </c>
      <c r="H3218" t="s">
        <v>163</v>
      </c>
      <c r="I3218" t="s">
        <v>136</v>
      </c>
      <c r="J3218" t="s">
        <v>137</v>
      </c>
      <c r="K3218" t="s">
        <v>138</v>
      </c>
      <c r="L3218" t="s">
        <v>9314</v>
      </c>
      <c r="M3218" t="s">
        <v>9450</v>
      </c>
      <c r="N3218">
        <v>0.278888888</v>
      </c>
      <c r="O3218">
        <v>1</v>
      </c>
      <c r="P3218">
        <v>3170</v>
      </c>
      <c r="Q3218">
        <v>51</v>
      </c>
      <c r="R3218">
        <v>103</v>
      </c>
      <c r="S3218">
        <v>35</v>
      </c>
      <c r="T3218">
        <v>687</v>
      </c>
      <c r="U3218">
        <v>17</v>
      </c>
      <c r="V3218">
        <v>0</v>
      </c>
      <c r="W3218">
        <v>0.32591839712537779</v>
      </c>
      <c r="X3218">
        <v>167.468950501238</v>
      </c>
      <c r="Y3218">
        <v>16.810870307875838</v>
      </c>
      <c r="Z3218">
        <v>6.3091791639903141</v>
      </c>
      <c r="AA3218">
        <v>100.64562450255607</v>
      </c>
      <c r="AB3218">
        <v>103.88945064796501</v>
      </c>
      <c r="AC3218">
        <v>492.50087023318014</v>
      </c>
      <c r="AD3218">
        <v>0</v>
      </c>
      <c r="AE3218">
        <v>887.95086375393078</v>
      </c>
    </row>
    <row r="3219" spans="1:31" x14ac:dyDescent="0.25">
      <c r="A3219">
        <v>2234424</v>
      </c>
      <c r="B3219">
        <v>1</v>
      </c>
      <c r="C3219" t="s">
        <v>81</v>
      </c>
      <c r="D3219" t="s">
        <v>128</v>
      </c>
      <c r="E3219" t="s">
        <v>194</v>
      </c>
      <c r="F3219" t="s">
        <v>9451</v>
      </c>
      <c r="G3219" t="s">
        <v>589</v>
      </c>
      <c r="H3219" t="s">
        <v>135</v>
      </c>
      <c r="I3219" t="s">
        <v>136</v>
      </c>
      <c r="J3219" t="s">
        <v>137</v>
      </c>
      <c r="K3219" t="s">
        <v>138</v>
      </c>
      <c r="L3219" t="s">
        <v>9452</v>
      </c>
      <c r="M3219" t="s">
        <v>9453</v>
      </c>
      <c r="N3219">
        <v>2.218611111</v>
      </c>
      <c r="O3219">
        <v>0</v>
      </c>
      <c r="P3219">
        <v>16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8.6090335388489905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8.6090335388489905</v>
      </c>
    </row>
    <row r="3220" spans="1:31" x14ac:dyDescent="0.25">
      <c r="A3220">
        <v>2234816</v>
      </c>
      <c r="B3220">
        <v>1</v>
      </c>
      <c r="C3220" t="s">
        <v>80</v>
      </c>
      <c r="D3220" t="s">
        <v>100</v>
      </c>
      <c r="E3220" t="s">
        <v>273</v>
      </c>
      <c r="F3220" t="s">
        <v>9454</v>
      </c>
      <c r="G3220" t="s">
        <v>174</v>
      </c>
      <c r="H3220" t="s">
        <v>163</v>
      </c>
      <c r="I3220" t="s">
        <v>136</v>
      </c>
      <c r="J3220" t="s">
        <v>137</v>
      </c>
      <c r="K3220" t="s">
        <v>138</v>
      </c>
      <c r="L3220" t="s">
        <v>9455</v>
      </c>
      <c r="M3220" t="s">
        <v>9456</v>
      </c>
      <c r="N3220">
        <v>0.83583333299999996</v>
      </c>
      <c r="O3220">
        <v>6</v>
      </c>
      <c r="P3220">
        <v>11</v>
      </c>
      <c r="Q3220">
        <v>59</v>
      </c>
      <c r="R3220">
        <v>35</v>
      </c>
      <c r="S3220">
        <v>8</v>
      </c>
      <c r="T3220">
        <v>10</v>
      </c>
      <c r="U3220">
        <v>0</v>
      </c>
      <c r="V3220">
        <v>0</v>
      </c>
      <c r="W3220">
        <v>3.2765026347565254</v>
      </c>
      <c r="X3220">
        <v>3.1012202434306002</v>
      </c>
      <c r="Y3220">
        <v>17.095474326380753</v>
      </c>
      <c r="Z3220">
        <v>14.56630527212449</v>
      </c>
      <c r="AA3220">
        <v>10.553134030350483</v>
      </c>
      <c r="AB3220">
        <v>5.7601912183540804</v>
      </c>
      <c r="AC3220">
        <v>0</v>
      </c>
      <c r="AD3220">
        <v>0</v>
      </c>
      <c r="AE3220">
        <v>54.352827725396935</v>
      </c>
    </row>
    <row r="3221" spans="1:31" x14ac:dyDescent="0.25">
      <c r="A3221">
        <v>2234716</v>
      </c>
      <c r="B3221">
        <v>1</v>
      </c>
      <c r="C3221" t="s">
        <v>80</v>
      </c>
      <c r="D3221" t="s">
        <v>104</v>
      </c>
      <c r="E3221" t="s">
        <v>161</v>
      </c>
      <c r="F3221" t="s">
        <v>9457</v>
      </c>
      <c r="G3221" t="s">
        <v>548</v>
      </c>
      <c r="H3221" t="s">
        <v>163</v>
      </c>
      <c r="I3221" t="s">
        <v>136</v>
      </c>
      <c r="J3221" t="s">
        <v>137</v>
      </c>
      <c r="K3221" t="s">
        <v>138</v>
      </c>
      <c r="L3221" t="s">
        <v>9458</v>
      </c>
      <c r="M3221" t="s">
        <v>9459</v>
      </c>
      <c r="N3221">
        <v>2.250277777</v>
      </c>
      <c r="O3221">
        <v>0</v>
      </c>
      <c r="P3221">
        <v>456</v>
      </c>
      <c r="Q3221">
        <v>5</v>
      </c>
      <c r="R3221">
        <v>10</v>
      </c>
      <c r="S3221">
        <v>4</v>
      </c>
      <c r="T3221">
        <v>109</v>
      </c>
      <c r="U3221">
        <v>1</v>
      </c>
      <c r="V3221">
        <v>0</v>
      </c>
      <c r="W3221">
        <v>0</v>
      </c>
      <c r="X3221">
        <v>390.60537241279019</v>
      </c>
      <c r="Y3221">
        <v>10.680253763725226</v>
      </c>
      <c r="Z3221">
        <v>29.429727369660711</v>
      </c>
      <c r="AA3221">
        <v>221.57897171404719</v>
      </c>
      <c r="AB3221">
        <v>256.20800215654333</v>
      </c>
      <c r="AC3221">
        <v>333.36535449973621</v>
      </c>
      <c r="AD3221">
        <v>0</v>
      </c>
      <c r="AE3221">
        <v>1241.867681916503</v>
      </c>
    </row>
    <row r="3222" spans="1:31" x14ac:dyDescent="0.25">
      <c r="A3222">
        <v>2234367</v>
      </c>
      <c r="B3222">
        <v>1</v>
      </c>
      <c r="C3222" t="s">
        <v>81</v>
      </c>
      <c r="D3222" t="s">
        <v>115</v>
      </c>
      <c r="E3222" t="s">
        <v>194</v>
      </c>
      <c r="F3222" t="s">
        <v>9460</v>
      </c>
      <c r="G3222" t="s">
        <v>179</v>
      </c>
      <c r="H3222" t="s">
        <v>135</v>
      </c>
      <c r="I3222" t="s">
        <v>136</v>
      </c>
      <c r="J3222" t="s">
        <v>137</v>
      </c>
      <c r="K3222" t="s">
        <v>138</v>
      </c>
      <c r="L3222" t="s">
        <v>9461</v>
      </c>
      <c r="M3222" t="s">
        <v>9462</v>
      </c>
      <c r="N3222">
        <v>2.485833333</v>
      </c>
      <c r="O3222">
        <v>0</v>
      </c>
      <c r="P3222">
        <v>105</v>
      </c>
      <c r="Q3222">
        <v>0</v>
      </c>
      <c r="R3222">
        <v>0</v>
      </c>
      <c r="S3222">
        <v>0</v>
      </c>
      <c r="T3222">
        <v>5</v>
      </c>
      <c r="U3222">
        <v>0</v>
      </c>
      <c r="V3222">
        <v>0</v>
      </c>
      <c r="W3222">
        <v>0</v>
      </c>
      <c r="X3222">
        <v>21.023675871970529</v>
      </c>
      <c r="Y3222">
        <v>0</v>
      </c>
      <c r="Z3222">
        <v>0</v>
      </c>
      <c r="AA3222">
        <v>0</v>
      </c>
      <c r="AB3222">
        <v>5.8872343066871569</v>
      </c>
      <c r="AC3222">
        <v>0</v>
      </c>
      <c r="AD3222">
        <v>0</v>
      </c>
      <c r="AE3222">
        <v>26.910910178657687</v>
      </c>
    </row>
    <row r="3223" spans="1:31" x14ac:dyDescent="0.25">
      <c r="A3223">
        <v>2234745</v>
      </c>
      <c r="B3223">
        <v>1</v>
      </c>
      <c r="C3223" t="s">
        <v>81</v>
      </c>
      <c r="D3223" t="s">
        <v>128</v>
      </c>
      <c r="E3223" t="s">
        <v>141</v>
      </c>
      <c r="F3223" t="s">
        <v>9463</v>
      </c>
      <c r="G3223" t="s">
        <v>187</v>
      </c>
      <c r="H3223" t="s">
        <v>135</v>
      </c>
      <c r="I3223" t="s">
        <v>136</v>
      </c>
      <c r="J3223" t="s">
        <v>137</v>
      </c>
      <c r="K3223" t="s">
        <v>138</v>
      </c>
      <c r="L3223" t="s">
        <v>9464</v>
      </c>
      <c r="M3223" t="s">
        <v>9465</v>
      </c>
      <c r="N3223">
        <v>0.686111111</v>
      </c>
      <c r="O3223">
        <v>0</v>
      </c>
      <c r="P3223">
        <v>234</v>
      </c>
      <c r="Q3223">
        <v>0</v>
      </c>
      <c r="R3223">
        <v>0</v>
      </c>
      <c r="S3223">
        <v>0</v>
      </c>
      <c r="T3223">
        <v>2</v>
      </c>
      <c r="U3223">
        <v>0</v>
      </c>
      <c r="V3223">
        <v>0</v>
      </c>
      <c r="W3223">
        <v>0</v>
      </c>
      <c r="X3223">
        <v>38.074383314379979</v>
      </c>
      <c r="Y3223">
        <v>0</v>
      </c>
      <c r="Z3223">
        <v>0</v>
      </c>
      <c r="AA3223">
        <v>0</v>
      </c>
      <c r="AB3223">
        <v>1.3202063926722223</v>
      </c>
      <c r="AC3223">
        <v>0</v>
      </c>
      <c r="AD3223">
        <v>0</v>
      </c>
      <c r="AE3223">
        <v>39.394589707052198</v>
      </c>
    </row>
    <row r="3224" spans="1:31" x14ac:dyDescent="0.25">
      <c r="A3224">
        <v>2234390</v>
      </c>
      <c r="B3224">
        <v>1</v>
      </c>
      <c r="C3224" t="s">
        <v>80</v>
      </c>
      <c r="D3224" t="s">
        <v>100</v>
      </c>
      <c r="E3224" t="s">
        <v>182</v>
      </c>
      <c r="F3224" t="s">
        <v>3584</v>
      </c>
      <c r="G3224" t="s">
        <v>174</v>
      </c>
      <c r="H3224" t="s">
        <v>163</v>
      </c>
      <c r="I3224" t="s">
        <v>136</v>
      </c>
      <c r="J3224" t="s">
        <v>137</v>
      </c>
      <c r="K3224" t="s">
        <v>138</v>
      </c>
      <c r="L3224" t="s">
        <v>9466</v>
      </c>
      <c r="M3224" t="s">
        <v>9467</v>
      </c>
      <c r="N3224">
        <v>0.75277777700000004</v>
      </c>
      <c r="O3224">
        <v>2</v>
      </c>
      <c r="P3224">
        <v>4255</v>
      </c>
      <c r="Q3224">
        <v>2</v>
      </c>
      <c r="R3224">
        <v>34</v>
      </c>
      <c r="S3224">
        <v>3</v>
      </c>
      <c r="T3224">
        <v>300</v>
      </c>
      <c r="U3224">
        <v>0</v>
      </c>
      <c r="V3224">
        <v>0</v>
      </c>
      <c r="W3224">
        <v>0.49676062051410669</v>
      </c>
      <c r="X3224">
        <v>870.14238581138295</v>
      </c>
      <c r="Y3224">
        <v>0.79524669883356458</v>
      </c>
      <c r="Z3224">
        <v>3.5021961090635787</v>
      </c>
      <c r="AA3224">
        <v>2.5453544766220086</v>
      </c>
      <c r="AB3224">
        <v>161.51271599508553</v>
      </c>
      <c r="AC3224">
        <v>0</v>
      </c>
      <c r="AD3224">
        <v>0</v>
      </c>
      <c r="AE3224">
        <v>1038.9946597115018</v>
      </c>
    </row>
    <row r="3225" spans="1:31" x14ac:dyDescent="0.25">
      <c r="A3225">
        <v>2234722</v>
      </c>
      <c r="B3225">
        <v>1</v>
      </c>
      <c r="C3225" t="s">
        <v>80</v>
      </c>
      <c r="D3225" t="s">
        <v>106</v>
      </c>
      <c r="E3225" t="s">
        <v>194</v>
      </c>
      <c r="F3225" t="s">
        <v>9468</v>
      </c>
      <c r="G3225" t="s">
        <v>179</v>
      </c>
      <c r="H3225" t="s">
        <v>135</v>
      </c>
      <c r="I3225" t="s">
        <v>136</v>
      </c>
      <c r="J3225" t="s">
        <v>137</v>
      </c>
      <c r="K3225" t="s">
        <v>138</v>
      </c>
      <c r="L3225" t="s">
        <v>9469</v>
      </c>
      <c r="M3225" t="s">
        <v>9470</v>
      </c>
      <c r="N3225">
        <v>6.5991666660000003</v>
      </c>
      <c r="O3225">
        <v>0</v>
      </c>
      <c r="P3225">
        <v>19</v>
      </c>
      <c r="Q3225">
        <v>0</v>
      </c>
      <c r="R3225">
        <v>2</v>
      </c>
      <c r="S3225">
        <v>0</v>
      </c>
      <c r="T3225">
        <v>3</v>
      </c>
      <c r="U3225">
        <v>0</v>
      </c>
      <c r="V3225">
        <v>0</v>
      </c>
      <c r="W3225">
        <v>0</v>
      </c>
      <c r="X3225">
        <v>36.688942884135962</v>
      </c>
      <c r="Y3225">
        <v>0</v>
      </c>
      <c r="Z3225">
        <v>3.7793585827879999</v>
      </c>
      <c r="AA3225">
        <v>0</v>
      </c>
      <c r="AB3225">
        <v>21.052152579005647</v>
      </c>
      <c r="AC3225">
        <v>0</v>
      </c>
      <c r="AD3225">
        <v>0</v>
      </c>
      <c r="AE3225">
        <v>61.520454045929611</v>
      </c>
    </row>
    <row r="3226" spans="1:31" x14ac:dyDescent="0.25">
      <c r="A3226">
        <v>2235054</v>
      </c>
      <c r="B3226">
        <v>1</v>
      </c>
      <c r="C3226" t="s">
        <v>80</v>
      </c>
      <c r="D3226" t="s">
        <v>83</v>
      </c>
      <c r="E3226" t="s">
        <v>141</v>
      </c>
      <c r="F3226" t="s">
        <v>9471</v>
      </c>
      <c r="G3226" t="s">
        <v>134</v>
      </c>
      <c r="H3226" t="s">
        <v>135</v>
      </c>
      <c r="I3226" t="s">
        <v>136</v>
      </c>
      <c r="J3226" t="s">
        <v>137</v>
      </c>
      <c r="K3226" t="s">
        <v>138</v>
      </c>
      <c r="L3226" t="s">
        <v>9472</v>
      </c>
      <c r="M3226" t="s">
        <v>9473</v>
      </c>
      <c r="N3226">
        <v>0.41805555500000002</v>
      </c>
      <c r="O3226">
        <v>0</v>
      </c>
      <c r="P3226">
        <v>424</v>
      </c>
      <c r="Q3226">
        <v>0</v>
      </c>
      <c r="R3226">
        <v>0</v>
      </c>
      <c r="S3226">
        <v>0</v>
      </c>
      <c r="T3226">
        <v>24</v>
      </c>
      <c r="U3226">
        <v>0</v>
      </c>
      <c r="V3226">
        <v>0</v>
      </c>
      <c r="W3226">
        <v>0</v>
      </c>
      <c r="X3226">
        <v>92.98412878328304</v>
      </c>
      <c r="Y3226">
        <v>0</v>
      </c>
      <c r="Z3226">
        <v>0</v>
      </c>
      <c r="AA3226">
        <v>0</v>
      </c>
      <c r="AB3226">
        <v>7.6961476737126331</v>
      </c>
      <c r="AC3226">
        <v>0</v>
      </c>
      <c r="AD3226">
        <v>0</v>
      </c>
      <c r="AE3226">
        <v>100.68027645699567</v>
      </c>
    </row>
    <row r="3227" spans="1:31" x14ac:dyDescent="0.25">
      <c r="A3227">
        <v>2234559</v>
      </c>
      <c r="B3227">
        <v>1</v>
      </c>
      <c r="C3227" t="s">
        <v>80</v>
      </c>
      <c r="D3227" t="s">
        <v>82</v>
      </c>
      <c r="E3227" t="s">
        <v>132</v>
      </c>
      <c r="F3227" t="s">
        <v>9474</v>
      </c>
      <c r="G3227" t="s">
        <v>191</v>
      </c>
      <c r="H3227" t="s">
        <v>135</v>
      </c>
      <c r="I3227" t="s">
        <v>136</v>
      </c>
      <c r="J3227" t="s">
        <v>137</v>
      </c>
      <c r="K3227" t="s">
        <v>138</v>
      </c>
      <c r="L3227" t="s">
        <v>9475</v>
      </c>
      <c r="M3227" t="s">
        <v>9476</v>
      </c>
      <c r="N3227">
        <v>1.1625000000000001</v>
      </c>
      <c r="O3227">
        <v>0</v>
      </c>
      <c r="P3227">
        <v>3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0.22439848229778001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0.22439848229778001</v>
      </c>
    </row>
    <row r="3228" spans="1:31" x14ac:dyDescent="0.25">
      <c r="A3228">
        <v>2235037</v>
      </c>
      <c r="B3228">
        <v>1</v>
      </c>
      <c r="C3228" t="s">
        <v>80</v>
      </c>
      <c r="D3228" t="s">
        <v>97</v>
      </c>
      <c r="E3228" t="s">
        <v>405</v>
      </c>
      <c r="F3228" t="s">
        <v>622</v>
      </c>
      <c r="G3228" t="s">
        <v>174</v>
      </c>
      <c r="H3228" t="s">
        <v>5570</v>
      </c>
      <c r="I3228" t="s">
        <v>136</v>
      </c>
      <c r="J3228" t="s">
        <v>137</v>
      </c>
      <c r="K3228" t="s">
        <v>138</v>
      </c>
      <c r="L3228" t="s">
        <v>9477</v>
      </c>
      <c r="M3228" t="s">
        <v>9478</v>
      </c>
      <c r="N3228">
        <v>7.6811111109999999</v>
      </c>
      <c r="O3228">
        <v>3</v>
      </c>
      <c r="P3228">
        <v>726</v>
      </c>
      <c r="Q3228">
        <v>5</v>
      </c>
      <c r="R3228">
        <v>0</v>
      </c>
      <c r="S3228">
        <v>10</v>
      </c>
      <c r="T3228">
        <v>10</v>
      </c>
      <c r="U3228">
        <v>1</v>
      </c>
      <c r="V3228">
        <v>0</v>
      </c>
      <c r="W3228">
        <v>725.24601447473356</v>
      </c>
      <c r="X3228">
        <v>1300.1062341732286</v>
      </c>
      <c r="Y3228">
        <v>162.57659862113675</v>
      </c>
      <c r="Z3228">
        <v>0</v>
      </c>
      <c r="AA3228">
        <v>1405.2894839624321</v>
      </c>
      <c r="AB3228">
        <v>75.616800832843055</v>
      </c>
      <c r="AC3228">
        <v>32.444431886473922</v>
      </c>
      <c r="AD3228">
        <v>0</v>
      </c>
      <c r="AE3228">
        <v>3701.2795639508481</v>
      </c>
    </row>
    <row r="3229" spans="1:31" x14ac:dyDescent="0.25">
      <c r="A3229">
        <v>2234350</v>
      </c>
      <c r="B3229">
        <v>1</v>
      </c>
      <c r="C3229" t="s">
        <v>80</v>
      </c>
      <c r="D3229" t="s">
        <v>93</v>
      </c>
      <c r="E3229" t="s">
        <v>273</v>
      </c>
      <c r="F3229" t="s">
        <v>9479</v>
      </c>
      <c r="G3229" t="s">
        <v>174</v>
      </c>
      <c r="H3229" t="s">
        <v>163</v>
      </c>
      <c r="I3229" t="s">
        <v>261</v>
      </c>
      <c r="J3229" t="s">
        <v>137</v>
      </c>
      <c r="K3229" t="s">
        <v>138</v>
      </c>
      <c r="L3229" t="s">
        <v>9480</v>
      </c>
      <c r="M3229" t="s">
        <v>9481</v>
      </c>
      <c r="N3229">
        <v>6.3888879999999997E-3</v>
      </c>
      <c r="O3229">
        <v>2</v>
      </c>
      <c r="P3229">
        <v>332</v>
      </c>
      <c r="Q3229">
        <v>10</v>
      </c>
      <c r="R3229">
        <v>271</v>
      </c>
      <c r="S3229">
        <v>2</v>
      </c>
      <c r="T3229">
        <v>102</v>
      </c>
      <c r="U3229">
        <v>0</v>
      </c>
      <c r="V3229">
        <v>0</v>
      </c>
      <c r="W3229">
        <v>1.686822237322445E-2</v>
      </c>
      <c r="X3229">
        <v>0.16074591618051939</v>
      </c>
      <c r="Y3229">
        <v>5.5028018172213346E-2</v>
      </c>
      <c r="Z3229">
        <v>0.22878691700284665</v>
      </c>
      <c r="AA3229">
        <v>1.6112170367455558E-2</v>
      </c>
      <c r="AB3229">
        <v>0.15216290358978612</v>
      </c>
      <c r="AC3229">
        <v>0</v>
      </c>
      <c r="AD3229">
        <v>0</v>
      </c>
      <c r="AE3229">
        <v>0.62970414768604543</v>
      </c>
    </row>
    <row r="3230" spans="1:31" x14ac:dyDescent="0.25">
      <c r="A3230">
        <v>2234845</v>
      </c>
      <c r="B3230">
        <v>1</v>
      </c>
      <c r="C3230" t="s">
        <v>80</v>
      </c>
      <c r="D3230" t="s">
        <v>94</v>
      </c>
      <c r="E3230" t="s">
        <v>194</v>
      </c>
      <c r="F3230" t="s">
        <v>9482</v>
      </c>
      <c r="G3230" t="s">
        <v>179</v>
      </c>
      <c r="H3230" t="s">
        <v>135</v>
      </c>
      <c r="I3230" t="s">
        <v>136</v>
      </c>
      <c r="J3230" t="s">
        <v>137</v>
      </c>
      <c r="K3230" t="s">
        <v>138</v>
      </c>
      <c r="L3230" t="s">
        <v>9483</v>
      </c>
      <c r="M3230" t="s">
        <v>9484</v>
      </c>
      <c r="N3230">
        <v>2.3061111109999999</v>
      </c>
      <c r="O3230">
        <v>0</v>
      </c>
      <c r="P3230">
        <v>6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1.0351469046594666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1.0351469046594666</v>
      </c>
    </row>
    <row r="3231" spans="1:31" x14ac:dyDescent="0.25">
      <c r="A3231">
        <v>2234636</v>
      </c>
      <c r="B3231">
        <v>1</v>
      </c>
      <c r="C3231" t="s">
        <v>81</v>
      </c>
      <c r="D3231" t="s">
        <v>112</v>
      </c>
      <c r="E3231" t="s">
        <v>194</v>
      </c>
      <c r="F3231" t="s">
        <v>9485</v>
      </c>
      <c r="G3231" t="s">
        <v>179</v>
      </c>
      <c r="H3231" t="s">
        <v>135</v>
      </c>
      <c r="I3231" t="s">
        <v>136</v>
      </c>
      <c r="J3231" t="s">
        <v>137</v>
      </c>
      <c r="K3231" t="s">
        <v>138</v>
      </c>
      <c r="L3231" t="s">
        <v>9486</v>
      </c>
      <c r="M3231" t="s">
        <v>9487</v>
      </c>
      <c r="N3231">
        <v>1.6975</v>
      </c>
      <c r="O3231">
        <v>0</v>
      </c>
      <c r="P3231">
        <v>19</v>
      </c>
      <c r="Q3231">
        <v>0</v>
      </c>
      <c r="R3231">
        <v>3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2.7434318781956013</v>
      </c>
      <c r="Y3231">
        <v>0</v>
      </c>
      <c r="Z3231">
        <v>0.27626095076836665</v>
      </c>
      <c r="AA3231">
        <v>0</v>
      </c>
      <c r="AB3231">
        <v>0</v>
      </c>
      <c r="AC3231">
        <v>0</v>
      </c>
      <c r="AD3231">
        <v>0</v>
      </c>
      <c r="AE3231">
        <v>3.0196928289639677</v>
      </c>
    </row>
    <row r="3232" spans="1:31" x14ac:dyDescent="0.25">
      <c r="A3232">
        <v>2234496</v>
      </c>
      <c r="B3232">
        <v>1</v>
      </c>
      <c r="C3232" t="s">
        <v>80</v>
      </c>
      <c r="D3232" t="s">
        <v>85</v>
      </c>
      <c r="E3232" t="s">
        <v>194</v>
      </c>
      <c r="F3232" t="s">
        <v>9488</v>
      </c>
      <c r="G3232" t="s">
        <v>143</v>
      </c>
      <c r="H3232" t="s">
        <v>135</v>
      </c>
      <c r="I3232" t="s">
        <v>136</v>
      </c>
      <c r="J3232" t="s">
        <v>137</v>
      </c>
      <c r="K3232" t="s">
        <v>144</v>
      </c>
      <c r="L3232" t="s">
        <v>9489</v>
      </c>
      <c r="M3232" t="s">
        <v>9490</v>
      </c>
      <c r="N3232">
        <v>6.7690508329999997</v>
      </c>
      <c r="O3232">
        <v>0</v>
      </c>
      <c r="P3232">
        <v>146</v>
      </c>
      <c r="Q3232">
        <v>0</v>
      </c>
      <c r="R3232">
        <v>0</v>
      </c>
      <c r="S3232">
        <v>0</v>
      </c>
      <c r="T3232">
        <v>14</v>
      </c>
      <c r="U3232">
        <v>0</v>
      </c>
      <c r="V3232">
        <v>0</v>
      </c>
      <c r="W3232">
        <v>0</v>
      </c>
      <c r="X3232">
        <v>305.73920329651003</v>
      </c>
      <c r="Y3232">
        <v>0</v>
      </c>
      <c r="Z3232">
        <v>0</v>
      </c>
      <c r="AA3232">
        <v>0</v>
      </c>
      <c r="AB3232">
        <v>181.55976484666854</v>
      </c>
      <c r="AC3232">
        <v>0</v>
      </c>
      <c r="AD3232">
        <v>0</v>
      </c>
      <c r="AE3232">
        <v>487.29896814317857</v>
      </c>
    </row>
    <row r="3233" spans="1:31" x14ac:dyDescent="0.25">
      <c r="A3233">
        <v>2234948</v>
      </c>
      <c r="B3233">
        <v>1</v>
      </c>
      <c r="C3233" t="s">
        <v>81</v>
      </c>
      <c r="D3233" t="s">
        <v>123</v>
      </c>
      <c r="E3233" t="s">
        <v>194</v>
      </c>
      <c r="F3233" t="s">
        <v>9491</v>
      </c>
      <c r="G3233" t="s">
        <v>390</v>
      </c>
      <c r="H3233" t="s">
        <v>135</v>
      </c>
      <c r="I3233" t="s">
        <v>136</v>
      </c>
      <c r="J3233" t="s">
        <v>137</v>
      </c>
      <c r="K3233" t="s">
        <v>138</v>
      </c>
      <c r="L3233" t="s">
        <v>9492</v>
      </c>
      <c r="M3233" t="s">
        <v>9493</v>
      </c>
      <c r="N3233">
        <v>3.4644444440000002</v>
      </c>
      <c r="O3233">
        <v>0</v>
      </c>
      <c r="P3233">
        <v>2</v>
      </c>
      <c r="Q3233">
        <v>0</v>
      </c>
      <c r="R3233">
        <v>0</v>
      </c>
      <c r="S3233">
        <v>0</v>
      </c>
      <c r="T3233">
        <v>4</v>
      </c>
      <c r="U3233">
        <v>0</v>
      </c>
      <c r="V3233">
        <v>0</v>
      </c>
      <c r="W3233">
        <v>0</v>
      </c>
      <c r="X3233">
        <v>0.71993104452316448</v>
      </c>
      <c r="Y3233">
        <v>0</v>
      </c>
      <c r="Z3233">
        <v>0</v>
      </c>
      <c r="AA3233">
        <v>0</v>
      </c>
      <c r="AB3233">
        <v>0.31827710010506666</v>
      </c>
      <c r="AC3233">
        <v>0</v>
      </c>
      <c r="AD3233">
        <v>0</v>
      </c>
      <c r="AE3233">
        <v>1.0382081446282312</v>
      </c>
    </row>
    <row r="3234" spans="1:31" x14ac:dyDescent="0.25">
      <c r="A3234">
        <v>2234450</v>
      </c>
      <c r="B3234">
        <v>1</v>
      </c>
      <c r="C3234" t="s">
        <v>81</v>
      </c>
      <c r="D3234" t="s">
        <v>117</v>
      </c>
      <c r="E3234" t="s">
        <v>132</v>
      </c>
      <c r="F3234" t="s">
        <v>9494</v>
      </c>
      <c r="G3234" t="s">
        <v>148</v>
      </c>
      <c r="H3234" t="s">
        <v>135</v>
      </c>
      <c r="I3234" t="s">
        <v>136</v>
      </c>
      <c r="J3234" t="s">
        <v>137</v>
      </c>
      <c r="K3234" t="s">
        <v>138</v>
      </c>
      <c r="L3234" t="s">
        <v>9495</v>
      </c>
      <c r="M3234" t="s">
        <v>9496</v>
      </c>
      <c r="N3234">
        <v>0.82499999999999996</v>
      </c>
      <c r="O3234">
        <v>0</v>
      </c>
      <c r="P3234">
        <v>0</v>
      </c>
      <c r="Q3234">
        <v>0</v>
      </c>
      <c r="R3234">
        <v>0</v>
      </c>
      <c r="S3234">
        <v>0</v>
      </c>
      <c r="T3234">
        <v>1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3.1686020249333338E-4</v>
      </c>
      <c r="AC3234">
        <v>0</v>
      </c>
      <c r="AD3234">
        <v>0</v>
      </c>
      <c r="AE3234">
        <v>3.1686020249333338E-4</v>
      </c>
    </row>
    <row r="3235" spans="1:31" x14ac:dyDescent="0.25">
      <c r="A3235">
        <v>2234805</v>
      </c>
      <c r="B3235">
        <v>1</v>
      </c>
      <c r="C3235" t="s">
        <v>80</v>
      </c>
      <c r="D3235" t="s">
        <v>106</v>
      </c>
      <c r="E3235" t="s">
        <v>132</v>
      </c>
      <c r="F3235" t="s">
        <v>9497</v>
      </c>
      <c r="G3235" t="s">
        <v>148</v>
      </c>
      <c r="H3235" t="s">
        <v>135</v>
      </c>
      <c r="I3235" t="s">
        <v>136</v>
      </c>
      <c r="J3235" t="s">
        <v>137</v>
      </c>
      <c r="K3235" t="s">
        <v>138</v>
      </c>
      <c r="L3235" t="s">
        <v>9498</v>
      </c>
      <c r="M3235" t="s">
        <v>9499</v>
      </c>
      <c r="N3235">
        <v>5.0158333329999998</v>
      </c>
      <c r="O3235">
        <v>0</v>
      </c>
      <c r="P3235">
        <v>1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</v>
      </c>
    </row>
    <row r="3236" spans="1:31" x14ac:dyDescent="0.25">
      <c r="A3236">
        <v>2234639</v>
      </c>
      <c r="B3236">
        <v>1</v>
      </c>
      <c r="C3236" t="s">
        <v>80</v>
      </c>
      <c r="D3236" t="s">
        <v>93</v>
      </c>
      <c r="E3236" t="s">
        <v>194</v>
      </c>
      <c r="F3236" t="s">
        <v>9500</v>
      </c>
      <c r="G3236" t="s">
        <v>179</v>
      </c>
      <c r="H3236" t="s">
        <v>135</v>
      </c>
      <c r="I3236" t="s">
        <v>136</v>
      </c>
      <c r="J3236" t="s">
        <v>137</v>
      </c>
      <c r="K3236" t="s">
        <v>138</v>
      </c>
      <c r="L3236" t="s">
        <v>9501</v>
      </c>
      <c r="M3236" t="s">
        <v>9502</v>
      </c>
      <c r="N3236">
        <v>4.2675000000000001</v>
      </c>
      <c r="O3236">
        <v>0</v>
      </c>
      <c r="P3236">
        <v>6</v>
      </c>
      <c r="Q3236">
        <v>0</v>
      </c>
      <c r="R3236">
        <v>0</v>
      </c>
      <c r="S3236">
        <v>0</v>
      </c>
      <c r="T3236">
        <v>1</v>
      </c>
      <c r="U3236">
        <v>0</v>
      </c>
      <c r="V3236">
        <v>0</v>
      </c>
      <c r="W3236">
        <v>0</v>
      </c>
      <c r="X3236">
        <v>2.21272667703948</v>
      </c>
      <c r="Y3236">
        <v>0</v>
      </c>
      <c r="Z3236">
        <v>0</v>
      </c>
      <c r="AA3236">
        <v>0</v>
      </c>
      <c r="AB3236">
        <v>0.85014903010442999</v>
      </c>
      <c r="AC3236">
        <v>0</v>
      </c>
      <c r="AD3236">
        <v>0</v>
      </c>
      <c r="AE3236">
        <v>3.0628757071439101</v>
      </c>
    </row>
    <row r="3237" spans="1:31" x14ac:dyDescent="0.25">
      <c r="A3237">
        <v>2234662</v>
      </c>
      <c r="B3237">
        <v>1</v>
      </c>
      <c r="C3237" t="s">
        <v>80</v>
      </c>
      <c r="D3237" t="s">
        <v>84</v>
      </c>
      <c r="E3237" t="s">
        <v>132</v>
      </c>
      <c r="F3237" t="s">
        <v>9503</v>
      </c>
      <c r="G3237" t="s">
        <v>148</v>
      </c>
      <c r="H3237" t="s">
        <v>135</v>
      </c>
      <c r="I3237" t="s">
        <v>136</v>
      </c>
      <c r="J3237" t="s">
        <v>137</v>
      </c>
      <c r="K3237" t="s">
        <v>138</v>
      </c>
      <c r="L3237" t="s">
        <v>9504</v>
      </c>
      <c r="M3237" t="s">
        <v>9505</v>
      </c>
      <c r="N3237">
        <v>3.787222222</v>
      </c>
      <c r="O3237">
        <v>0</v>
      </c>
      <c r="P3237">
        <v>2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4.4453551921954935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4.4453551921954935</v>
      </c>
    </row>
    <row r="3238" spans="1:31" x14ac:dyDescent="0.25">
      <c r="A3238">
        <v>2234476</v>
      </c>
      <c r="B3238">
        <v>1</v>
      </c>
      <c r="C3238" t="s">
        <v>80</v>
      </c>
      <c r="D3238" t="s">
        <v>83</v>
      </c>
      <c r="E3238" t="s">
        <v>182</v>
      </c>
      <c r="F3238" t="s">
        <v>8702</v>
      </c>
      <c r="G3238" t="s">
        <v>548</v>
      </c>
      <c r="H3238" t="s">
        <v>163</v>
      </c>
      <c r="I3238" t="s">
        <v>136</v>
      </c>
      <c r="J3238" t="s">
        <v>137</v>
      </c>
      <c r="K3238" t="s">
        <v>138</v>
      </c>
      <c r="L3238" t="s">
        <v>9506</v>
      </c>
      <c r="M3238" t="s">
        <v>9507</v>
      </c>
      <c r="N3238">
        <v>1.5625</v>
      </c>
      <c r="O3238">
        <v>0</v>
      </c>
      <c r="P3238">
        <v>0</v>
      </c>
      <c r="Q3238">
        <v>0</v>
      </c>
      <c r="R3238">
        <v>0</v>
      </c>
      <c r="S3238">
        <v>0</v>
      </c>
      <c r="T3238">
        <v>178</v>
      </c>
      <c r="U3238">
        <v>0</v>
      </c>
      <c r="V3238">
        <v>8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527.82616871351343</v>
      </c>
      <c r="AC3238">
        <v>0</v>
      </c>
      <c r="AD3238">
        <v>253.72075896086864</v>
      </c>
      <c r="AE3238">
        <v>781.546927674382</v>
      </c>
    </row>
    <row r="3239" spans="1:31" x14ac:dyDescent="0.25">
      <c r="A3239">
        <v>2234997</v>
      </c>
      <c r="B3239">
        <v>1</v>
      </c>
      <c r="C3239" t="s">
        <v>80</v>
      </c>
      <c r="D3239" t="s">
        <v>98</v>
      </c>
      <c r="E3239" t="s">
        <v>161</v>
      </c>
      <c r="F3239" t="s">
        <v>9508</v>
      </c>
      <c r="G3239" t="s">
        <v>174</v>
      </c>
      <c r="H3239" t="s">
        <v>163</v>
      </c>
      <c r="I3239" t="s">
        <v>136</v>
      </c>
      <c r="J3239" t="s">
        <v>137</v>
      </c>
      <c r="K3239" t="s">
        <v>138</v>
      </c>
      <c r="L3239" t="s">
        <v>9509</v>
      </c>
      <c r="M3239" t="s">
        <v>9510</v>
      </c>
      <c r="N3239">
        <v>0.98388888799999996</v>
      </c>
      <c r="O3239">
        <v>0</v>
      </c>
      <c r="P3239">
        <v>295</v>
      </c>
      <c r="Q3239">
        <v>0</v>
      </c>
      <c r="R3239">
        <v>94</v>
      </c>
      <c r="S3239">
        <v>2</v>
      </c>
      <c r="T3239">
        <v>62</v>
      </c>
      <c r="U3239">
        <v>0</v>
      </c>
      <c r="V3239">
        <v>0</v>
      </c>
      <c r="W3239">
        <v>0</v>
      </c>
      <c r="X3239">
        <v>84.77065642606901</v>
      </c>
      <c r="Y3239">
        <v>0</v>
      </c>
      <c r="Z3239">
        <v>47.017450715369428</v>
      </c>
      <c r="AA3239">
        <v>10.585990490888525</v>
      </c>
      <c r="AB3239">
        <v>35.668074652151212</v>
      </c>
      <c r="AC3239">
        <v>0</v>
      </c>
      <c r="AD3239">
        <v>0</v>
      </c>
      <c r="AE3239">
        <v>178.04217228447817</v>
      </c>
    </row>
    <row r="3240" spans="1:31" x14ac:dyDescent="0.25">
      <c r="A3240">
        <v>2234407</v>
      </c>
      <c r="B3240">
        <v>1</v>
      </c>
      <c r="C3240" t="s">
        <v>81</v>
      </c>
      <c r="D3240" t="s">
        <v>121</v>
      </c>
      <c r="E3240" t="s">
        <v>194</v>
      </c>
      <c r="F3240" t="s">
        <v>9511</v>
      </c>
      <c r="G3240" t="s">
        <v>179</v>
      </c>
      <c r="H3240" t="s">
        <v>135</v>
      </c>
      <c r="I3240" t="s">
        <v>136</v>
      </c>
      <c r="J3240" t="s">
        <v>137</v>
      </c>
      <c r="K3240" t="s">
        <v>138</v>
      </c>
      <c r="L3240" t="s">
        <v>9512</v>
      </c>
      <c r="M3240" t="s">
        <v>9513</v>
      </c>
      <c r="N3240">
        <v>2.3227777770000002</v>
      </c>
      <c r="O3240">
        <v>0</v>
      </c>
      <c r="P3240">
        <v>50</v>
      </c>
      <c r="Q3240">
        <v>0</v>
      </c>
      <c r="R3240">
        <v>0</v>
      </c>
      <c r="S3240">
        <v>0</v>
      </c>
      <c r="T3240">
        <v>4</v>
      </c>
      <c r="U3240">
        <v>0</v>
      </c>
      <c r="V3240">
        <v>0</v>
      </c>
      <c r="W3240">
        <v>0</v>
      </c>
      <c r="X3240">
        <v>10.947095493762179</v>
      </c>
      <c r="Y3240">
        <v>0</v>
      </c>
      <c r="Z3240">
        <v>0</v>
      </c>
      <c r="AA3240">
        <v>0</v>
      </c>
      <c r="AB3240">
        <v>10.173494486686</v>
      </c>
      <c r="AC3240">
        <v>0</v>
      </c>
      <c r="AD3240">
        <v>0</v>
      </c>
      <c r="AE3240">
        <v>21.12058998044818</v>
      </c>
    </row>
    <row r="3241" spans="1:31" x14ac:dyDescent="0.25">
      <c r="A3241">
        <v>2234974</v>
      </c>
      <c r="B3241">
        <v>1</v>
      </c>
      <c r="C3241" t="s">
        <v>80</v>
      </c>
      <c r="D3241" t="s">
        <v>85</v>
      </c>
      <c r="E3241" t="s">
        <v>132</v>
      </c>
      <c r="F3241" t="s">
        <v>9514</v>
      </c>
      <c r="G3241" t="s">
        <v>191</v>
      </c>
      <c r="H3241" t="s">
        <v>135</v>
      </c>
      <c r="I3241" t="s">
        <v>136</v>
      </c>
      <c r="J3241" t="s">
        <v>137</v>
      </c>
      <c r="K3241" t="s">
        <v>138</v>
      </c>
      <c r="L3241" t="s">
        <v>9515</v>
      </c>
      <c r="M3241" t="s">
        <v>9516</v>
      </c>
      <c r="N3241">
        <v>4.3716666660000003</v>
      </c>
      <c r="O3241">
        <v>0</v>
      </c>
      <c r="P3241">
        <v>0</v>
      </c>
      <c r="Q3241">
        <v>0</v>
      </c>
      <c r="R3241">
        <v>0</v>
      </c>
      <c r="S3241">
        <v>0</v>
      </c>
      <c r="T3241">
        <v>1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0.91271577978665008</v>
      </c>
      <c r="AC3241">
        <v>0</v>
      </c>
      <c r="AD3241">
        <v>0</v>
      </c>
      <c r="AE3241">
        <v>0.91271577978665008</v>
      </c>
    </row>
    <row r="3242" spans="1:31" x14ac:dyDescent="0.25">
      <c r="A3242">
        <v>2234954</v>
      </c>
      <c r="B3242">
        <v>1</v>
      </c>
      <c r="C3242" t="s">
        <v>81</v>
      </c>
      <c r="D3242" t="s">
        <v>116</v>
      </c>
      <c r="E3242" t="s">
        <v>182</v>
      </c>
      <c r="F3242" t="s">
        <v>9517</v>
      </c>
      <c r="G3242" t="s">
        <v>1027</v>
      </c>
      <c r="H3242" t="s">
        <v>163</v>
      </c>
      <c r="I3242" t="s">
        <v>136</v>
      </c>
      <c r="J3242" t="s">
        <v>137</v>
      </c>
      <c r="K3242" t="s">
        <v>138</v>
      </c>
      <c r="L3242" t="s">
        <v>9518</v>
      </c>
      <c r="M3242" t="s">
        <v>9519</v>
      </c>
      <c r="N3242">
        <v>1.000555555</v>
      </c>
      <c r="O3242">
        <v>0</v>
      </c>
      <c r="P3242">
        <v>38</v>
      </c>
      <c r="Q3242">
        <v>0</v>
      </c>
      <c r="R3242">
        <v>3</v>
      </c>
      <c r="S3242">
        <v>0</v>
      </c>
      <c r="T3242">
        <v>9</v>
      </c>
      <c r="U3242">
        <v>0</v>
      </c>
      <c r="V3242">
        <v>0</v>
      </c>
      <c r="W3242">
        <v>0</v>
      </c>
      <c r="X3242">
        <v>7.11020626327727</v>
      </c>
      <c r="Y3242">
        <v>0</v>
      </c>
      <c r="Z3242">
        <v>0.23527219930697776</v>
      </c>
      <c r="AA3242">
        <v>0</v>
      </c>
      <c r="AB3242">
        <v>0.99866674976376035</v>
      </c>
      <c r="AC3242">
        <v>0</v>
      </c>
      <c r="AD3242">
        <v>0</v>
      </c>
      <c r="AE3242">
        <v>8.3441452123480087</v>
      </c>
    </row>
    <row r="3243" spans="1:31" x14ac:dyDescent="0.25">
      <c r="A3243">
        <v>2234705</v>
      </c>
      <c r="B3243">
        <v>1</v>
      </c>
      <c r="C3243" t="s">
        <v>80</v>
      </c>
      <c r="D3243" t="s">
        <v>104</v>
      </c>
      <c r="E3243" t="s">
        <v>182</v>
      </c>
      <c r="F3243" t="s">
        <v>9520</v>
      </c>
      <c r="G3243" t="s">
        <v>174</v>
      </c>
      <c r="H3243" t="s">
        <v>163</v>
      </c>
      <c r="I3243" t="s">
        <v>136</v>
      </c>
      <c r="J3243" t="s">
        <v>137</v>
      </c>
      <c r="K3243" t="s">
        <v>138</v>
      </c>
      <c r="L3243" t="s">
        <v>9521</v>
      </c>
      <c r="M3243" t="s">
        <v>9522</v>
      </c>
      <c r="N3243">
        <v>2.0394444439999999</v>
      </c>
      <c r="O3243">
        <v>0</v>
      </c>
      <c r="P3243">
        <v>213</v>
      </c>
      <c r="Q3243">
        <v>0</v>
      </c>
      <c r="R3243">
        <v>8</v>
      </c>
      <c r="S3243">
        <v>0</v>
      </c>
      <c r="T3243">
        <v>11</v>
      </c>
      <c r="U3243">
        <v>0</v>
      </c>
      <c r="V3243">
        <v>0</v>
      </c>
      <c r="W3243">
        <v>0</v>
      </c>
      <c r="X3243">
        <v>171.2502962936571</v>
      </c>
      <c r="Y3243">
        <v>0</v>
      </c>
      <c r="Z3243">
        <v>4.9338390951327113</v>
      </c>
      <c r="AA3243">
        <v>0</v>
      </c>
      <c r="AB3243">
        <v>14.849083043683917</v>
      </c>
      <c r="AC3243">
        <v>0</v>
      </c>
      <c r="AD3243">
        <v>0</v>
      </c>
      <c r="AE3243">
        <v>191.03321843247372</v>
      </c>
    </row>
    <row r="3244" spans="1:31" x14ac:dyDescent="0.25">
      <c r="A3244">
        <v>2234513</v>
      </c>
      <c r="B3244">
        <v>1</v>
      </c>
      <c r="C3244" t="s">
        <v>80</v>
      </c>
      <c r="D3244" t="s">
        <v>84</v>
      </c>
      <c r="E3244" t="s">
        <v>194</v>
      </c>
      <c r="F3244" t="s">
        <v>9523</v>
      </c>
      <c r="G3244" t="s">
        <v>179</v>
      </c>
      <c r="H3244" t="s">
        <v>135</v>
      </c>
      <c r="I3244" t="s">
        <v>136</v>
      </c>
      <c r="J3244" t="s">
        <v>137</v>
      </c>
      <c r="K3244" t="s">
        <v>138</v>
      </c>
      <c r="L3244" t="s">
        <v>9524</v>
      </c>
      <c r="M3244" t="s">
        <v>9525</v>
      </c>
      <c r="N3244">
        <v>2.8419444440000001</v>
      </c>
      <c r="O3244">
        <v>0</v>
      </c>
      <c r="P3244">
        <v>84</v>
      </c>
      <c r="Q3244">
        <v>0</v>
      </c>
      <c r="R3244">
        <v>0</v>
      </c>
      <c r="S3244">
        <v>0</v>
      </c>
      <c r="T3244">
        <v>22</v>
      </c>
      <c r="U3244">
        <v>0</v>
      </c>
      <c r="V3244">
        <v>0</v>
      </c>
      <c r="W3244">
        <v>0</v>
      </c>
      <c r="X3244">
        <v>68.65163191368778</v>
      </c>
      <c r="Y3244">
        <v>0</v>
      </c>
      <c r="Z3244">
        <v>0</v>
      </c>
      <c r="AA3244">
        <v>0</v>
      </c>
      <c r="AB3244">
        <v>47.717030964783866</v>
      </c>
      <c r="AC3244">
        <v>0</v>
      </c>
      <c r="AD3244">
        <v>0</v>
      </c>
      <c r="AE3244">
        <v>116.36866287847164</v>
      </c>
    </row>
    <row r="3245" spans="1:31" x14ac:dyDescent="0.25">
      <c r="A3245">
        <v>2234868</v>
      </c>
      <c r="B3245">
        <v>1</v>
      </c>
      <c r="C3245" t="s">
        <v>80</v>
      </c>
      <c r="D3245" t="s">
        <v>100</v>
      </c>
      <c r="E3245" t="s">
        <v>132</v>
      </c>
      <c r="F3245" t="s">
        <v>9526</v>
      </c>
      <c r="G3245" t="s">
        <v>148</v>
      </c>
      <c r="H3245" t="s">
        <v>135</v>
      </c>
      <c r="I3245" t="s">
        <v>136</v>
      </c>
      <c r="J3245" t="s">
        <v>137</v>
      </c>
      <c r="K3245" t="s">
        <v>138</v>
      </c>
      <c r="L3245" t="s">
        <v>9527</v>
      </c>
      <c r="M3245" t="s">
        <v>9528</v>
      </c>
      <c r="N3245">
        <v>1.6030555550000001</v>
      </c>
      <c r="O3245">
        <v>0</v>
      </c>
      <c r="P3245">
        <v>1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2.1795981060795437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2.1795981060795437</v>
      </c>
    </row>
    <row r="3246" spans="1:31" x14ac:dyDescent="0.25">
      <c r="A3246">
        <v>2234370</v>
      </c>
      <c r="B3246">
        <v>1</v>
      </c>
      <c r="C3246" t="s">
        <v>80</v>
      </c>
      <c r="D3246" t="s">
        <v>104</v>
      </c>
      <c r="E3246" t="s">
        <v>194</v>
      </c>
      <c r="F3246" t="s">
        <v>9529</v>
      </c>
      <c r="G3246" t="s">
        <v>179</v>
      </c>
      <c r="H3246" t="s">
        <v>135</v>
      </c>
      <c r="I3246" t="s">
        <v>136</v>
      </c>
      <c r="J3246" t="s">
        <v>137</v>
      </c>
      <c r="K3246" t="s">
        <v>138</v>
      </c>
      <c r="L3246" t="s">
        <v>9530</v>
      </c>
      <c r="M3246" t="s">
        <v>9531</v>
      </c>
      <c r="N3246">
        <v>2.2858333329999998</v>
      </c>
      <c r="O3246">
        <v>0</v>
      </c>
      <c r="P3246">
        <v>132</v>
      </c>
      <c r="Q3246">
        <v>0</v>
      </c>
      <c r="R3246">
        <v>0</v>
      </c>
      <c r="S3246">
        <v>0</v>
      </c>
      <c r="T3246">
        <v>18</v>
      </c>
      <c r="U3246">
        <v>0</v>
      </c>
      <c r="V3246">
        <v>0</v>
      </c>
      <c r="W3246">
        <v>0</v>
      </c>
      <c r="X3246">
        <v>64.197273464348299</v>
      </c>
      <c r="Y3246">
        <v>0</v>
      </c>
      <c r="Z3246">
        <v>0</v>
      </c>
      <c r="AA3246">
        <v>0</v>
      </c>
      <c r="AB3246">
        <v>12.43819744662777</v>
      </c>
      <c r="AC3246">
        <v>0</v>
      </c>
      <c r="AD3246">
        <v>0</v>
      </c>
      <c r="AE3246">
        <v>76.635470910976068</v>
      </c>
    </row>
    <row r="3247" spans="1:31" x14ac:dyDescent="0.25">
      <c r="A3247">
        <v>2234619</v>
      </c>
      <c r="B3247">
        <v>1</v>
      </c>
      <c r="C3247" t="s">
        <v>80</v>
      </c>
      <c r="D3247" t="s">
        <v>106</v>
      </c>
      <c r="E3247" t="s">
        <v>194</v>
      </c>
      <c r="F3247" t="s">
        <v>9532</v>
      </c>
      <c r="G3247" t="s">
        <v>371</v>
      </c>
      <c r="H3247" t="s">
        <v>135</v>
      </c>
      <c r="I3247" t="s">
        <v>136</v>
      </c>
      <c r="J3247" t="s">
        <v>137</v>
      </c>
      <c r="K3247" t="s">
        <v>138</v>
      </c>
      <c r="L3247" t="s">
        <v>9533</v>
      </c>
      <c r="M3247" t="s">
        <v>9534</v>
      </c>
      <c r="N3247">
        <v>6.8644444440000001</v>
      </c>
      <c r="O3247">
        <v>0</v>
      </c>
      <c r="P3247">
        <v>0</v>
      </c>
      <c r="Q3247">
        <v>0</v>
      </c>
      <c r="R3247">
        <v>2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34.660923679226045</v>
      </c>
      <c r="AA3247">
        <v>0</v>
      </c>
      <c r="AB3247">
        <v>0</v>
      </c>
      <c r="AC3247">
        <v>0</v>
      </c>
      <c r="AD3247">
        <v>0</v>
      </c>
      <c r="AE3247">
        <v>34.660923679226045</v>
      </c>
    </row>
    <row r="3248" spans="1:31" x14ac:dyDescent="0.25">
      <c r="A3248">
        <v>2234719</v>
      </c>
      <c r="B3248">
        <v>1</v>
      </c>
      <c r="C3248" t="s">
        <v>80</v>
      </c>
      <c r="D3248" t="s">
        <v>100</v>
      </c>
      <c r="E3248" t="s">
        <v>194</v>
      </c>
      <c r="F3248" t="s">
        <v>9535</v>
      </c>
      <c r="G3248" t="s">
        <v>152</v>
      </c>
      <c r="H3248" t="s">
        <v>135</v>
      </c>
      <c r="I3248" t="s">
        <v>136</v>
      </c>
      <c r="J3248" t="s">
        <v>3</v>
      </c>
      <c r="K3248" t="s">
        <v>138</v>
      </c>
      <c r="L3248" t="s">
        <v>9536</v>
      </c>
      <c r="M3248" t="s">
        <v>9537</v>
      </c>
      <c r="N3248">
        <v>3.8205555549999999</v>
      </c>
      <c r="O3248">
        <v>0</v>
      </c>
      <c r="P3248">
        <v>20</v>
      </c>
      <c r="Q3248">
        <v>0</v>
      </c>
      <c r="R3248">
        <v>3</v>
      </c>
      <c r="S3248">
        <v>0</v>
      </c>
      <c r="T3248">
        <v>1</v>
      </c>
      <c r="U3248">
        <v>0</v>
      </c>
      <c r="V3248">
        <v>0</v>
      </c>
      <c r="W3248">
        <v>0</v>
      </c>
      <c r="X3248">
        <v>26.474753186094475</v>
      </c>
      <c r="Y3248">
        <v>0</v>
      </c>
      <c r="Z3248">
        <v>0.15673641843626668</v>
      </c>
      <c r="AA3248">
        <v>0</v>
      </c>
      <c r="AB3248">
        <v>0.18140043550253335</v>
      </c>
      <c r="AC3248">
        <v>0</v>
      </c>
      <c r="AD3248">
        <v>0</v>
      </c>
      <c r="AE3248">
        <v>26.812890040033274</v>
      </c>
    </row>
    <row r="3249" spans="1:31" x14ac:dyDescent="0.25">
      <c r="A3249">
        <v>2234911</v>
      </c>
      <c r="B3249">
        <v>1</v>
      </c>
      <c r="C3249" t="s">
        <v>81</v>
      </c>
      <c r="D3249" t="s">
        <v>127</v>
      </c>
      <c r="E3249" t="s">
        <v>161</v>
      </c>
      <c r="F3249" t="s">
        <v>9538</v>
      </c>
      <c r="G3249" t="s">
        <v>174</v>
      </c>
      <c r="H3249" t="s">
        <v>163</v>
      </c>
      <c r="I3249" t="s">
        <v>136</v>
      </c>
      <c r="J3249" t="s">
        <v>137</v>
      </c>
      <c r="K3249" t="s">
        <v>138</v>
      </c>
      <c r="L3249" t="s">
        <v>9539</v>
      </c>
      <c r="M3249" t="s">
        <v>9540</v>
      </c>
      <c r="N3249">
        <v>2.0727777770000002</v>
      </c>
      <c r="O3249">
        <v>2</v>
      </c>
      <c r="P3249">
        <v>12</v>
      </c>
      <c r="Q3249">
        <v>197</v>
      </c>
      <c r="R3249">
        <v>102</v>
      </c>
      <c r="S3249">
        <v>17</v>
      </c>
      <c r="T3249">
        <v>4</v>
      </c>
      <c r="U3249">
        <v>0</v>
      </c>
      <c r="V3249">
        <v>0</v>
      </c>
      <c r="W3249">
        <v>2.7437616183643403</v>
      </c>
      <c r="X3249">
        <v>2.5330040417283368</v>
      </c>
      <c r="Y3249">
        <v>158.90605435743689</v>
      </c>
      <c r="Z3249">
        <v>82.672114775358622</v>
      </c>
      <c r="AA3249">
        <v>167.26124446191105</v>
      </c>
      <c r="AB3249">
        <v>4.3191536765974181</v>
      </c>
      <c r="AC3249">
        <v>0</v>
      </c>
      <c r="AD3249">
        <v>0</v>
      </c>
      <c r="AE3249">
        <v>418.43533293139666</v>
      </c>
    </row>
    <row r="3250" spans="1:31" x14ac:dyDescent="0.25">
      <c r="A3250">
        <v>2234470</v>
      </c>
      <c r="B3250">
        <v>1</v>
      </c>
      <c r="C3250" t="s">
        <v>80</v>
      </c>
      <c r="D3250" t="s">
        <v>85</v>
      </c>
      <c r="E3250" t="s">
        <v>194</v>
      </c>
      <c r="F3250" t="s">
        <v>9541</v>
      </c>
      <c r="G3250" t="s">
        <v>143</v>
      </c>
      <c r="H3250" t="s">
        <v>135</v>
      </c>
      <c r="I3250" t="s">
        <v>136</v>
      </c>
      <c r="J3250" t="s">
        <v>137</v>
      </c>
      <c r="K3250" t="s">
        <v>144</v>
      </c>
      <c r="L3250" t="s">
        <v>9542</v>
      </c>
      <c r="M3250" t="s">
        <v>9543</v>
      </c>
      <c r="N3250">
        <v>10.258097222</v>
      </c>
      <c r="O3250">
        <v>0</v>
      </c>
      <c r="P3250">
        <v>87</v>
      </c>
      <c r="Q3250">
        <v>0</v>
      </c>
      <c r="R3250">
        <v>0</v>
      </c>
      <c r="S3250">
        <v>0</v>
      </c>
      <c r="T3250">
        <v>12</v>
      </c>
      <c r="U3250">
        <v>0</v>
      </c>
      <c r="V3250">
        <v>0</v>
      </c>
      <c r="W3250">
        <v>0</v>
      </c>
      <c r="X3250">
        <v>278.42976051943481</v>
      </c>
      <c r="Y3250">
        <v>0</v>
      </c>
      <c r="Z3250">
        <v>0</v>
      </c>
      <c r="AA3250">
        <v>0</v>
      </c>
      <c r="AB3250">
        <v>85.014400646771094</v>
      </c>
      <c r="AC3250">
        <v>0</v>
      </c>
      <c r="AD3250">
        <v>0</v>
      </c>
      <c r="AE3250">
        <v>363.4441611662059</v>
      </c>
    </row>
    <row r="3251" spans="1:31" x14ac:dyDescent="0.25">
      <c r="A3251">
        <v>2234533</v>
      </c>
      <c r="B3251">
        <v>1</v>
      </c>
      <c r="C3251" t="s">
        <v>80</v>
      </c>
      <c r="D3251" t="s">
        <v>110</v>
      </c>
      <c r="E3251" t="s">
        <v>194</v>
      </c>
      <c r="F3251" t="s">
        <v>9544</v>
      </c>
      <c r="G3251" t="s">
        <v>143</v>
      </c>
      <c r="H3251" t="s">
        <v>135</v>
      </c>
      <c r="I3251" t="s">
        <v>136</v>
      </c>
      <c r="J3251" t="s">
        <v>137</v>
      </c>
      <c r="K3251" t="s">
        <v>144</v>
      </c>
      <c r="L3251" t="s">
        <v>9545</v>
      </c>
      <c r="M3251" t="s">
        <v>9546</v>
      </c>
      <c r="N3251">
        <v>8.4624619439999993</v>
      </c>
      <c r="O3251">
        <v>0</v>
      </c>
      <c r="P3251">
        <v>264</v>
      </c>
      <c r="Q3251">
        <v>0</v>
      </c>
      <c r="R3251">
        <v>0</v>
      </c>
      <c r="S3251">
        <v>0</v>
      </c>
      <c r="T3251">
        <v>60</v>
      </c>
      <c r="U3251">
        <v>0</v>
      </c>
      <c r="V3251">
        <v>0</v>
      </c>
      <c r="W3251">
        <v>0</v>
      </c>
      <c r="X3251">
        <v>1068.893320478853</v>
      </c>
      <c r="Y3251">
        <v>0</v>
      </c>
      <c r="Z3251">
        <v>0</v>
      </c>
      <c r="AA3251">
        <v>0</v>
      </c>
      <c r="AB3251">
        <v>572.11898855160416</v>
      </c>
      <c r="AC3251">
        <v>0</v>
      </c>
      <c r="AD3251">
        <v>0</v>
      </c>
      <c r="AE3251">
        <v>1641.0123090304571</v>
      </c>
    </row>
    <row r="3252" spans="1:31" x14ac:dyDescent="0.25">
      <c r="A3252">
        <v>2235080</v>
      </c>
      <c r="B3252">
        <v>1</v>
      </c>
      <c r="C3252" t="s">
        <v>80</v>
      </c>
      <c r="D3252" t="s">
        <v>97</v>
      </c>
      <c r="E3252" t="s">
        <v>194</v>
      </c>
      <c r="F3252" t="s">
        <v>9547</v>
      </c>
      <c r="G3252" t="s">
        <v>1031</v>
      </c>
      <c r="H3252" t="s">
        <v>135</v>
      </c>
      <c r="I3252" t="s">
        <v>136</v>
      </c>
      <c r="J3252" t="s">
        <v>137</v>
      </c>
      <c r="K3252" t="s">
        <v>138</v>
      </c>
      <c r="L3252" t="s">
        <v>9548</v>
      </c>
      <c r="M3252" t="s">
        <v>9549</v>
      </c>
      <c r="N3252">
        <v>20.223611111</v>
      </c>
      <c r="O3252">
        <v>0</v>
      </c>
      <c r="P3252">
        <v>32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355.48242723741208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355.48242723741208</v>
      </c>
    </row>
    <row r="3253" spans="1:31" x14ac:dyDescent="0.25">
      <c r="A3253">
        <v>2234702</v>
      </c>
      <c r="B3253">
        <v>1</v>
      </c>
      <c r="C3253" t="s">
        <v>80</v>
      </c>
      <c r="D3253" t="s">
        <v>108</v>
      </c>
      <c r="E3253" t="s">
        <v>273</v>
      </c>
      <c r="F3253" t="s">
        <v>9550</v>
      </c>
      <c r="G3253" t="s">
        <v>174</v>
      </c>
      <c r="H3253" t="s">
        <v>163</v>
      </c>
      <c r="I3253" t="s">
        <v>261</v>
      </c>
      <c r="J3253" t="s">
        <v>137</v>
      </c>
      <c r="K3253" t="s">
        <v>138</v>
      </c>
      <c r="L3253" t="s">
        <v>9551</v>
      </c>
      <c r="M3253" t="s">
        <v>9552</v>
      </c>
      <c r="N3253">
        <v>0.05</v>
      </c>
      <c r="O3253">
        <v>0</v>
      </c>
      <c r="P3253">
        <v>2438</v>
      </c>
      <c r="Q3253">
        <v>0</v>
      </c>
      <c r="R3253">
        <v>137</v>
      </c>
      <c r="S3253">
        <v>2</v>
      </c>
      <c r="T3253">
        <v>880</v>
      </c>
      <c r="U3253">
        <v>1</v>
      </c>
      <c r="V3253">
        <v>3</v>
      </c>
      <c r="W3253">
        <v>0</v>
      </c>
      <c r="X3253">
        <v>36.444053798141624</v>
      </c>
      <c r="Y3253">
        <v>0</v>
      </c>
      <c r="Z3253">
        <v>1.4472064273435994</v>
      </c>
      <c r="AA3253">
        <v>1.9251974663127005</v>
      </c>
      <c r="AB3253">
        <v>33.099162647863608</v>
      </c>
      <c r="AC3253">
        <v>8.8643581338311996</v>
      </c>
      <c r="AD3253">
        <v>0.93763861541280025</v>
      </c>
      <c r="AE3253">
        <v>82.717617088905527</v>
      </c>
    </row>
    <row r="3254" spans="1:31" x14ac:dyDescent="0.25">
      <c r="A3254">
        <v>2234387</v>
      </c>
      <c r="B3254">
        <v>1</v>
      </c>
      <c r="C3254" t="s">
        <v>81</v>
      </c>
      <c r="D3254" t="s">
        <v>122</v>
      </c>
      <c r="E3254" t="s">
        <v>194</v>
      </c>
      <c r="F3254" t="s">
        <v>9553</v>
      </c>
      <c r="G3254" t="s">
        <v>179</v>
      </c>
      <c r="H3254" t="s">
        <v>135</v>
      </c>
      <c r="I3254" t="s">
        <v>136</v>
      </c>
      <c r="J3254" t="s">
        <v>137</v>
      </c>
      <c r="K3254" t="s">
        <v>138</v>
      </c>
      <c r="L3254" t="s">
        <v>9554</v>
      </c>
      <c r="M3254" t="s">
        <v>9555</v>
      </c>
      <c r="N3254">
        <v>1.0166666660000001</v>
      </c>
      <c r="O3254">
        <v>0</v>
      </c>
      <c r="P3254">
        <v>58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12.84432064562656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12.84432064562656</v>
      </c>
    </row>
    <row r="3255" spans="1:31" x14ac:dyDescent="0.25">
      <c r="A3255">
        <v>2235074</v>
      </c>
      <c r="B3255">
        <v>1</v>
      </c>
      <c r="C3255" t="s">
        <v>80</v>
      </c>
      <c r="D3255" t="s">
        <v>88</v>
      </c>
      <c r="E3255" t="s">
        <v>132</v>
      </c>
      <c r="F3255" t="s">
        <v>9556</v>
      </c>
      <c r="G3255" t="s">
        <v>148</v>
      </c>
      <c r="H3255" t="s">
        <v>135</v>
      </c>
      <c r="I3255" t="s">
        <v>136</v>
      </c>
      <c r="J3255" t="s">
        <v>137</v>
      </c>
      <c r="K3255" t="s">
        <v>138</v>
      </c>
      <c r="L3255" t="s">
        <v>9557</v>
      </c>
      <c r="M3255" t="s">
        <v>9558</v>
      </c>
      <c r="N3255">
        <v>2.2294444439999999</v>
      </c>
      <c r="O3255">
        <v>0</v>
      </c>
      <c r="P3255">
        <v>2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0.58463880836694671</v>
      </c>
      <c r="Y3255">
        <v>0</v>
      </c>
      <c r="Z3255">
        <v>0</v>
      </c>
      <c r="AA3255">
        <v>0</v>
      </c>
      <c r="AB3255">
        <v>0</v>
      </c>
      <c r="AC3255">
        <v>0</v>
      </c>
      <c r="AD3255">
        <v>0</v>
      </c>
      <c r="AE3255">
        <v>0.58463880836694671</v>
      </c>
    </row>
    <row r="3256" spans="1:31" x14ac:dyDescent="0.25">
      <c r="A3256">
        <v>2234579</v>
      </c>
      <c r="B3256">
        <v>1</v>
      </c>
      <c r="C3256" t="s">
        <v>80</v>
      </c>
      <c r="D3256" t="s">
        <v>96</v>
      </c>
      <c r="E3256" t="s">
        <v>132</v>
      </c>
      <c r="F3256" t="s">
        <v>9559</v>
      </c>
      <c r="G3256" t="s">
        <v>148</v>
      </c>
      <c r="H3256" t="s">
        <v>135</v>
      </c>
      <c r="I3256" t="s">
        <v>136</v>
      </c>
      <c r="J3256" t="s">
        <v>137</v>
      </c>
      <c r="K3256" t="s">
        <v>138</v>
      </c>
      <c r="L3256" t="s">
        <v>9560</v>
      </c>
      <c r="M3256" t="s">
        <v>9561</v>
      </c>
      <c r="N3256">
        <v>0.94083333300000005</v>
      </c>
      <c r="O3256">
        <v>0</v>
      </c>
      <c r="P3256">
        <v>2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0.7488486071448901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0.7488486071448901</v>
      </c>
    </row>
    <row r="3257" spans="1:31" x14ac:dyDescent="0.25">
      <c r="A3257">
        <v>2234433</v>
      </c>
      <c r="B3257">
        <v>1</v>
      </c>
      <c r="C3257" t="s">
        <v>80</v>
      </c>
      <c r="D3257" t="s">
        <v>94</v>
      </c>
      <c r="E3257" t="s">
        <v>273</v>
      </c>
      <c r="F3257" t="s">
        <v>2516</v>
      </c>
      <c r="G3257" t="s">
        <v>174</v>
      </c>
      <c r="H3257" t="s">
        <v>163</v>
      </c>
      <c r="I3257" t="s">
        <v>136</v>
      </c>
      <c r="J3257" t="s">
        <v>137</v>
      </c>
      <c r="K3257" t="s">
        <v>138</v>
      </c>
      <c r="L3257" t="s">
        <v>9562</v>
      </c>
      <c r="M3257" t="s">
        <v>9563</v>
      </c>
      <c r="N3257">
        <v>0.92277777699999997</v>
      </c>
      <c r="O3257">
        <v>0</v>
      </c>
      <c r="P3257">
        <v>992</v>
      </c>
      <c r="Q3257">
        <v>0</v>
      </c>
      <c r="R3257">
        <v>5</v>
      </c>
      <c r="S3257">
        <v>6</v>
      </c>
      <c r="T3257">
        <v>187</v>
      </c>
      <c r="U3257">
        <v>0</v>
      </c>
      <c r="V3257">
        <v>0</v>
      </c>
      <c r="W3257">
        <v>0</v>
      </c>
      <c r="X3257">
        <v>169.1210049304274</v>
      </c>
      <c r="Y3257">
        <v>0</v>
      </c>
      <c r="Z3257">
        <v>1.610242735433923</v>
      </c>
      <c r="AA3257">
        <v>14.825436886245424</v>
      </c>
      <c r="AB3257">
        <v>54.568819970046526</v>
      </c>
      <c r="AC3257">
        <v>0</v>
      </c>
      <c r="AD3257">
        <v>0</v>
      </c>
      <c r="AE3257">
        <v>240.12550452215328</v>
      </c>
    </row>
    <row r="3258" spans="1:31" x14ac:dyDescent="0.25">
      <c r="A3258">
        <v>2234556</v>
      </c>
      <c r="B3258">
        <v>1</v>
      </c>
      <c r="C3258" t="s">
        <v>80</v>
      </c>
      <c r="D3258" t="s">
        <v>96</v>
      </c>
      <c r="E3258" t="s">
        <v>132</v>
      </c>
      <c r="F3258" t="s">
        <v>1777</v>
      </c>
      <c r="G3258" t="s">
        <v>170</v>
      </c>
      <c r="H3258" t="s">
        <v>135</v>
      </c>
      <c r="I3258" t="s">
        <v>136</v>
      </c>
      <c r="J3258" t="s">
        <v>137</v>
      </c>
      <c r="K3258" t="s">
        <v>138</v>
      </c>
      <c r="L3258" t="s">
        <v>9564</v>
      </c>
      <c r="M3258" t="s">
        <v>9565</v>
      </c>
      <c r="N3258">
        <v>0.68861111100000005</v>
      </c>
      <c r="O3258">
        <v>0</v>
      </c>
      <c r="P3258">
        <v>0</v>
      </c>
      <c r="Q3258">
        <v>0</v>
      </c>
      <c r="R3258">
        <v>0</v>
      </c>
      <c r="S3258">
        <v>0</v>
      </c>
      <c r="T3258">
        <v>1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7.7618220964199985E-2</v>
      </c>
      <c r="AC3258">
        <v>0</v>
      </c>
      <c r="AD3258">
        <v>0</v>
      </c>
      <c r="AE3258">
        <v>7.7618220964199985E-2</v>
      </c>
    </row>
    <row r="3259" spans="1:31" x14ac:dyDescent="0.25">
      <c r="A3259">
        <v>2234788</v>
      </c>
      <c r="B3259">
        <v>1</v>
      </c>
      <c r="C3259" t="s">
        <v>80</v>
      </c>
      <c r="D3259" t="s">
        <v>108</v>
      </c>
      <c r="E3259" t="s">
        <v>194</v>
      </c>
      <c r="F3259" t="s">
        <v>6406</v>
      </c>
      <c r="G3259" t="s">
        <v>179</v>
      </c>
      <c r="H3259" t="s">
        <v>135</v>
      </c>
      <c r="I3259" t="s">
        <v>136</v>
      </c>
      <c r="J3259" t="s">
        <v>137</v>
      </c>
      <c r="K3259" t="s">
        <v>138</v>
      </c>
      <c r="L3259" t="s">
        <v>9566</v>
      </c>
      <c r="M3259" t="s">
        <v>9567</v>
      </c>
      <c r="N3259">
        <v>1.7947222220000001</v>
      </c>
      <c r="O3259">
        <v>0</v>
      </c>
      <c r="P3259">
        <v>15</v>
      </c>
      <c r="Q3259">
        <v>0</v>
      </c>
      <c r="R3259">
        <v>4</v>
      </c>
      <c r="S3259">
        <v>0</v>
      </c>
      <c r="T3259">
        <v>4</v>
      </c>
      <c r="U3259">
        <v>0</v>
      </c>
      <c r="V3259">
        <v>0</v>
      </c>
      <c r="W3259">
        <v>0</v>
      </c>
      <c r="X3259">
        <v>3.6467916364763338</v>
      </c>
      <c r="Y3259">
        <v>0</v>
      </c>
      <c r="Z3259">
        <v>0.36137700064025002</v>
      </c>
      <c r="AA3259">
        <v>0</v>
      </c>
      <c r="AB3259">
        <v>2.9635047449280645</v>
      </c>
      <c r="AC3259">
        <v>0</v>
      </c>
      <c r="AD3259">
        <v>0</v>
      </c>
      <c r="AE3259">
        <v>6.9716733820446484</v>
      </c>
    </row>
    <row r="3260" spans="1:31" x14ac:dyDescent="0.25">
      <c r="A3260">
        <v>2234456</v>
      </c>
      <c r="B3260">
        <v>1</v>
      </c>
      <c r="C3260" t="s">
        <v>81</v>
      </c>
      <c r="D3260" t="s">
        <v>122</v>
      </c>
      <c r="E3260" t="s">
        <v>194</v>
      </c>
      <c r="F3260" t="s">
        <v>9568</v>
      </c>
      <c r="G3260" t="s">
        <v>390</v>
      </c>
      <c r="H3260" t="s">
        <v>135</v>
      </c>
      <c r="I3260" t="s">
        <v>136</v>
      </c>
      <c r="J3260" t="s">
        <v>137</v>
      </c>
      <c r="K3260" t="s">
        <v>138</v>
      </c>
      <c r="L3260" t="s">
        <v>9569</v>
      </c>
      <c r="M3260" t="s">
        <v>9570</v>
      </c>
      <c r="N3260">
        <v>2.7669444439999999</v>
      </c>
      <c r="O3260">
        <v>0</v>
      </c>
      <c r="P3260">
        <v>2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0.16335669498524444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0.16335669498524444</v>
      </c>
    </row>
    <row r="3261" spans="1:31" x14ac:dyDescent="0.25">
      <c r="A3261">
        <v>2235034</v>
      </c>
      <c r="B3261">
        <v>1</v>
      </c>
      <c r="C3261" t="s">
        <v>81</v>
      </c>
      <c r="D3261" t="s">
        <v>122</v>
      </c>
      <c r="E3261" t="s">
        <v>182</v>
      </c>
      <c r="F3261" t="s">
        <v>9571</v>
      </c>
      <c r="G3261" t="s">
        <v>319</v>
      </c>
      <c r="H3261" t="s">
        <v>163</v>
      </c>
      <c r="I3261" t="s">
        <v>136</v>
      </c>
      <c r="J3261" t="s">
        <v>137</v>
      </c>
      <c r="K3261" t="s">
        <v>138</v>
      </c>
      <c r="L3261" t="s">
        <v>9572</v>
      </c>
      <c r="M3261" t="s">
        <v>9573</v>
      </c>
      <c r="N3261">
        <v>1.9924999999999999</v>
      </c>
      <c r="O3261">
        <v>1</v>
      </c>
      <c r="P3261">
        <v>288</v>
      </c>
      <c r="Q3261">
        <v>3</v>
      </c>
      <c r="R3261">
        <v>0</v>
      </c>
      <c r="S3261">
        <v>2</v>
      </c>
      <c r="T3261">
        <v>9</v>
      </c>
      <c r="U3261">
        <v>1</v>
      </c>
      <c r="V3261">
        <v>0</v>
      </c>
      <c r="W3261">
        <v>0.22668145068832671</v>
      </c>
      <c r="X3261">
        <v>38.587449413164485</v>
      </c>
      <c r="Y3261">
        <v>5.1724740496952606</v>
      </c>
      <c r="Z3261">
        <v>0</v>
      </c>
      <c r="AA3261">
        <v>23.597774045633763</v>
      </c>
      <c r="AB3261">
        <v>0.38052088846608656</v>
      </c>
      <c r="AC3261">
        <v>4.8894077373678604</v>
      </c>
      <c r="AD3261">
        <v>0</v>
      </c>
      <c r="AE3261">
        <v>72.854307585015775</v>
      </c>
    </row>
    <row r="3262" spans="1:31" x14ac:dyDescent="0.25">
      <c r="A3262">
        <v>2234393</v>
      </c>
      <c r="B3262">
        <v>1</v>
      </c>
      <c r="C3262" t="s">
        <v>81</v>
      </c>
      <c r="D3262" t="s">
        <v>123</v>
      </c>
      <c r="E3262" t="s">
        <v>161</v>
      </c>
      <c r="F3262" t="s">
        <v>9574</v>
      </c>
      <c r="G3262" t="s">
        <v>174</v>
      </c>
      <c r="H3262" t="s">
        <v>163</v>
      </c>
      <c r="I3262" t="s">
        <v>136</v>
      </c>
      <c r="J3262" t="s">
        <v>137</v>
      </c>
      <c r="K3262" t="s">
        <v>138</v>
      </c>
      <c r="L3262" t="s">
        <v>9575</v>
      </c>
      <c r="M3262" t="s">
        <v>9576</v>
      </c>
      <c r="N3262">
        <v>0.76166666599999999</v>
      </c>
      <c r="O3262">
        <v>0</v>
      </c>
      <c r="P3262">
        <v>722</v>
      </c>
      <c r="Q3262">
        <v>5</v>
      </c>
      <c r="R3262">
        <v>31</v>
      </c>
      <c r="S3262">
        <v>4</v>
      </c>
      <c r="T3262">
        <v>54</v>
      </c>
      <c r="U3262">
        <v>1</v>
      </c>
      <c r="V3262">
        <v>1</v>
      </c>
      <c r="W3262">
        <v>0</v>
      </c>
      <c r="X3262">
        <v>77.557498906549455</v>
      </c>
      <c r="Y3262">
        <v>2.1897302052271805</v>
      </c>
      <c r="Z3262">
        <v>1.760107597337927</v>
      </c>
      <c r="AA3262">
        <v>9.4455376159109008</v>
      </c>
      <c r="AB3262">
        <v>15.717584288070579</v>
      </c>
      <c r="AC3262">
        <v>26.755665115110165</v>
      </c>
      <c r="AD3262">
        <v>2.1871794153768533</v>
      </c>
      <c r="AE3262">
        <v>135.61330314358304</v>
      </c>
    </row>
    <row r="3263" spans="1:31" x14ac:dyDescent="0.25">
      <c r="A3263">
        <v>2234934</v>
      </c>
      <c r="B3263">
        <v>1</v>
      </c>
      <c r="C3263" t="s">
        <v>80</v>
      </c>
      <c r="D3263" t="s">
        <v>82</v>
      </c>
      <c r="E3263" t="s">
        <v>405</v>
      </c>
      <c r="F3263" t="s">
        <v>9577</v>
      </c>
      <c r="G3263" t="s">
        <v>174</v>
      </c>
      <c r="H3263" t="s">
        <v>163</v>
      </c>
      <c r="I3263" t="s">
        <v>136</v>
      </c>
      <c r="J3263" t="s">
        <v>137</v>
      </c>
      <c r="K3263" t="s">
        <v>138</v>
      </c>
      <c r="L3263" t="s">
        <v>9578</v>
      </c>
      <c r="M3263" t="s">
        <v>9200</v>
      </c>
      <c r="N3263">
        <v>0.78333333299999997</v>
      </c>
      <c r="O3263">
        <v>1</v>
      </c>
      <c r="P3263">
        <v>3409</v>
      </c>
      <c r="Q3263">
        <v>0</v>
      </c>
      <c r="R3263">
        <v>0</v>
      </c>
      <c r="S3263">
        <v>150</v>
      </c>
      <c r="T3263">
        <v>5407</v>
      </c>
      <c r="U3263">
        <v>1</v>
      </c>
      <c r="V3263">
        <v>41</v>
      </c>
      <c r="W3263">
        <v>0.275299719705</v>
      </c>
      <c r="X3263">
        <v>1053.4805542339302</v>
      </c>
      <c r="Y3263">
        <v>0</v>
      </c>
      <c r="Z3263">
        <v>0</v>
      </c>
      <c r="AA3263">
        <v>429.12658160132594</v>
      </c>
      <c r="AB3263">
        <v>2233.8329034214262</v>
      </c>
      <c r="AC3263">
        <v>10.249832796629999</v>
      </c>
      <c r="AD3263">
        <v>476.70299899415653</v>
      </c>
      <c r="AE3263">
        <v>4203.6681707671733</v>
      </c>
    </row>
    <row r="3264" spans="1:31" x14ac:dyDescent="0.25">
      <c r="A3264">
        <v>2234493</v>
      </c>
      <c r="B3264">
        <v>1</v>
      </c>
      <c r="C3264" t="s">
        <v>80</v>
      </c>
      <c r="D3264" t="s">
        <v>108</v>
      </c>
      <c r="E3264" t="s">
        <v>141</v>
      </c>
      <c r="F3264" t="s">
        <v>6100</v>
      </c>
      <c r="G3264" t="s">
        <v>143</v>
      </c>
      <c r="H3264" t="s">
        <v>135</v>
      </c>
      <c r="I3264" t="s">
        <v>136</v>
      </c>
      <c r="J3264" t="s">
        <v>137</v>
      </c>
      <c r="K3264" t="s">
        <v>144</v>
      </c>
      <c r="L3264" t="s">
        <v>9579</v>
      </c>
      <c r="M3264" t="s">
        <v>9580</v>
      </c>
      <c r="N3264">
        <v>7.0602777769999996</v>
      </c>
      <c r="O3264">
        <v>0</v>
      </c>
      <c r="P3264">
        <v>73</v>
      </c>
      <c r="Q3264">
        <v>0</v>
      </c>
      <c r="R3264">
        <v>13</v>
      </c>
      <c r="S3264">
        <v>0</v>
      </c>
      <c r="T3264">
        <v>6</v>
      </c>
      <c r="U3264">
        <v>0</v>
      </c>
      <c r="V3264">
        <v>0</v>
      </c>
      <c r="W3264">
        <v>0</v>
      </c>
      <c r="X3264">
        <v>73.846392415277464</v>
      </c>
      <c r="Y3264">
        <v>0</v>
      </c>
      <c r="Z3264">
        <v>7.5221563555704511</v>
      </c>
      <c r="AA3264">
        <v>0</v>
      </c>
      <c r="AB3264">
        <v>4.0962150656216538</v>
      </c>
      <c r="AC3264">
        <v>0</v>
      </c>
      <c r="AD3264">
        <v>0</v>
      </c>
      <c r="AE3264">
        <v>85.464763836469558</v>
      </c>
    </row>
    <row r="3265" spans="1:31" x14ac:dyDescent="0.25">
      <c r="A3265">
        <v>2234347</v>
      </c>
      <c r="B3265">
        <v>1</v>
      </c>
      <c r="C3265" t="s">
        <v>80</v>
      </c>
      <c r="D3265" t="s">
        <v>98</v>
      </c>
      <c r="E3265" t="s">
        <v>141</v>
      </c>
      <c r="F3265" t="s">
        <v>9581</v>
      </c>
      <c r="G3265" t="s">
        <v>187</v>
      </c>
      <c r="H3265" t="s">
        <v>135</v>
      </c>
      <c r="I3265" t="s">
        <v>136</v>
      </c>
      <c r="J3265" t="s">
        <v>137</v>
      </c>
      <c r="K3265" t="s">
        <v>138</v>
      </c>
      <c r="L3265" t="s">
        <v>9582</v>
      </c>
      <c r="M3265" t="s">
        <v>9583</v>
      </c>
      <c r="N3265">
        <v>1.124166666</v>
      </c>
      <c r="O3265">
        <v>0</v>
      </c>
      <c r="P3265">
        <v>7</v>
      </c>
      <c r="Q3265">
        <v>0</v>
      </c>
      <c r="R3265">
        <v>7</v>
      </c>
      <c r="S3265">
        <v>0</v>
      </c>
      <c r="T3265">
        <v>3</v>
      </c>
      <c r="U3265">
        <v>0</v>
      </c>
      <c r="V3265">
        <v>0</v>
      </c>
      <c r="W3265">
        <v>0</v>
      </c>
      <c r="X3265">
        <v>1.8289589056902251</v>
      </c>
      <c r="Y3265">
        <v>0</v>
      </c>
      <c r="Z3265">
        <v>1.4661795234450003E-2</v>
      </c>
      <c r="AA3265">
        <v>0</v>
      </c>
      <c r="AB3265">
        <v>0.95992944491903831</v>
      </c>
      <c r="AC3265">
        <v>0</v>
      </c>
      <c r="AD3265">
        <v>0</v>
      </c>
      <c r="AE3265">
        <v>2.8035501458437135</v>
      </c>
    </row>
    <row r="3266" spans="1:31" x14ac:dyDescent="0.25">
      <c r="A3266">
        <v>2234888</v>
      </c>
      <c r="B3266">
        <v>1</v>
      </c>
      <c r="C3266" t="s">
        <v>81</v>
      </c>
      <c r="D3266" t="s">
        <v>121</v>
      </c>
      <c r="E3266" t="s">
        <v>194</v>
      </c>
      <c r="F3266" t="s">
        <v>9584</v>
      </c>
      <c r="G3266" t="s">
        <v>179</v>
      </c>
      <c r="H3266" t="s">
        <v>135</v>
      </c>
      <c r="I3266" t="s">
        <v>136</v>
      </c>
      <c r="J3266" t="s">
        <v>137</v>
      </c>
      <c r="K3266" t="s">
        <v>138</v>
      </c>
      <c r="L3266" t="s">
        <v>9585</v>
      </c>
      <c r="M3266" t="s">
        <v>9586</v>
      </c>
      <c r="N3266">
        <v>2.3688888879999999</v>
      </c>
      <c r="O3266">
        <v>0</v>
      </c>
      <c r="P3266">
        <v>4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0.80322815726023122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0.80322815726023122</v>
      </c>
    </row>
    <row r="3267" spans="1:31" x14ac:dyDescent="0.25">
      <c r="A3267">
        <v>2234971</v>
      </c>
      <c r="B3267">
        <v>1</v>
      </c>
      <c r="C3267" t="s">
        <v>80</v>
      </c>
      <c r="D3267" t="s">
        <v>93</v>
      </c>
      <c r="E3267" t="s">
        <v>132</v>
      </c>
      <c r="F3267" t="s">
        <v>9587</v>
      </c>
      <c r="G3267" t="s">
        <v>170</v>
      </c>
      <c r="H3267" t="s">
        <v>135</v>
      </c>
      <c r="I3267" t="s">
        <v>136</v>
      </c>
      <c r="J3267" t="s">
        <v>137</v>
      </c>
      <c r="K3267" t="s">
        <v>138</v>
      </c>
      <c r="L3267" t="s">
        <v>9588</v>
      </c>
      <c r="M3267" t="s">
        <v>9589</v>
      </c>
      <c r="N3267">
        <v>3.3233333329999999</v>
      </c>
      <c r="O3267">
        <v>0</v>
      </c>
      <c r="P3267">
        <v>5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4.5295227392556399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4.5295227392556399</v>
      </c>
    </row>
    <row r="3268" spans="1:31" x14ac:dyDescent="0.25">
      <c r="A3268">
        <v>2234473</v>
      </c>
      <c r="B3268">
        <v>1</v>
      </c>
      <c r="C3268" t="s">
        <v>81</v>
      </c>
      <c r="D3268" t="s">
        <v>117</v>
      </c>
      <c r="E3268" t="s">
        <v>194</v>
      </c>
      <c r="F3268" t="s">
        <v>9590</v>
      </c>
      <c r="G3268" t="s">
        <v>179</v>
      </c>
      <c r="H3268" t="s">
        <v>135</v>
      </c>
      <c r="I3268" t="s">
        <v>136</v>
      </c>
      <c r="J3268" t="s">
        <v>137</v>
      </c>
      <c r="K3268" t="s">
        <v>138</v>
      </c>
      <c r="L3268" t="s">
        <v>9591</v>
      </c>
      <c r="M3268" t="s">
        <v>9592</v>
      </c>
      <c r="N3268">
        <v>2.4419444440000002</v>
      </c>
      <c r="O3268">
        <v>0</v>
      </c>
      <c r="P3268">
        <v>27</v>
      </c>
      <c r="Q3268">
        <v>0</v>
      </c>
      <c r="R3268">
        <v>0</v>
      </c>
      <c r="S3268">
        <v>0</v>
      </c>
      <c r="T3268">
        <v>2</v>
      </c>
      <c r="U3268">
        <v>0</v>
      </c>
      <c r="V3268">
        <v>0</v>
      </c>
      <c r="W3268">
        <v>0</v>
      </c>
      <c r="X3268">
        <v>8.45080106251846</v>
      </c>
      <c r="Y3268">
        <v>0</v>
      </c>
      <c r="Z3268">
        <v>0</v>
      </c>
      <c r="AA3268">
        <v>0</v>
      </c>
      <c r="AB3268">
        <v>9.3589391682641665</v>
      </c>
      <c r="AC3268">
        <v>0</v>
      </c>
      <c r="AD3268">
        <v>0</v>
      </c>
      <c r="AE3268">
        <v>17.809740230782626</v>
      </c>
    </row>
    <row r="3269" spans="1:31" x14ac:dyDescent="0.25">
      <c r="A3269">
        <v>2234994</v>
      </c>
      <c r="B3269">
        <v>1</v>
      </c>
      <c r="C3269" t="s">
        <v>80</v>
      </c>
      <c r="D3269" t="s">
        <v>110</v>
      </c>
      <c r="E3269" t="s">
        <v>194</v>
      </c>
      <c r="F3269" t="s">
        <v>9593</v>
      </c>
      <c r="G3269" t="s">
        <v>152</v>
      </c>
      <c r="H3269" t="s">
        <v>135</v>
      </c>
      <c r="I3269" t="s">
        <v>136</v>
      </c>
      <c r="J3269" t="s">
        <v>137</v>
      </c>
      <c r="K3269" t="s">
        <v>138</v>
      </c>
      <c r="L3269" t="s">
        <v>9594</v>
      </c>
      <c r="M3269" t="s">
        <v>9595</v>
      </c>
      <c r="N3269">
        <v>2.9780555550000001</v>
      </c>
      <c r="O3269">
        <v>0</v>
      </c>
      <c r="P3269">
        <v>54</v>
      </c>
      <c r="Q3269">
        <v>0</v>
      </c>
      <c r="R3269">
        <v>0</v>
      </c>
      <c r="S3269">
        <v>0</v>
      </c>
      <c r="T3269">
        <v>9</v>
      </c>
      <c r="U3269">
        <v>0</v>
      </c>
      <c r="V3269">
        <v>0</v>
      </c>
      <c r="W3269">
        <v>0</v>
      </c>
      <c r="X3269">
        <v>47.066068566701368</v>
      </c>
      <c r="Y3269">
        <v>0</v>
      </c>
      <c r="Z3269">
        <v>0</v>
      </c>
      <c r="AA3269">
        <v>0</v>
      </c>
      <c r="AB3269">
        <v>24.837285770163533</v>
      </c>
      <c r="AC3269">
        <v>0</v>
      </c>
      <c r="AD3269">
        <v>0</v>
      </c>
      <c r="AE3269">
        <v>71.903354336864908</v>
      </c>
    </row>
    <row r="3270" spans="1:31" x14ac:dyDescent="0.25">
      <c r="A3270">
        <v>2234685</v>
      </c>
      <c r="B3270">
        <v>1</v>
      </c>
      <c r="C3270" t="s">
        <v>80</v>
      </c>
      <c r="D3270" t="s">
        <v>108</v>
      </c>
      <c r="E3270" t="s">
        <v>161</v>
      </c>
      <c r="F3270" t="s">
        <v>1707</v>
      </c>
      <c r="G3270" t="s">
        <v>174</v>
      </c>
      <c r="H3270" t="s">
        <v>163</v>
      </c>
      <c r="I3270" t="s">
        <v>261</v>
      </c>
      <c r="J3270" t="s">
        <v>137</v>
      </c>
      <c r="K3270" t="s">
        <v>138</v>
      </c>
      <c r="L3270" t="s">
        <v>9596</v>
      </c>
      <c r="M3270" t="s">
        <v>9597</v>
      </c>
      <c r="N3270">
        <v>3.6111110000000002E-3</v>
      </c>
      <c r="O3270">
        <v>0</v>
      </c>
      <c r="P3270">
        <v>3578</v>
      </c>
      <c r="Q3270">
        <v>2</v>
      </c>
      <c r="R3270">
        <v>752</v>
      </c>
      <c r="S3270">
        <v>25</v>
      </c>
      <c r="T3270">
        <v>581</v>
      </c>
      <c r="U3270">
        <v>1</v>
      </c>
      <c r="V3270">
        <v>0</v>
      </c>
      <c r="W3270">
        <v>0</v>
      </c>
      <c r="X3270">
        <v>1.9610256278823994</v>
      </c>
      <c r="Y3270">
        <v>1.509350498211111E-2</v>
      </c>
      <c r="Z3270">
        <v>0.53621604189804462</v>
      </c>
      <c r="AA3270">
        <v>0.24178784384725399</v>
      </c>
      <c r="AB3270">
        <v>1.4690109326546914</v>
      </c>
      <c r="AC3270">
        <v>5.9632341608839998E-2</v>
      </c>
      <c r="AD3270">
        <v>0</v>
      </c>
      <c r="AE3270">
        <v>4.2827662928733394</v>
      </c>
    </row>
    <row r="3271" spans="1:31" x14ac:dyDescent="0.25">
      <c r="A3271">
        <v>2234808</v>
      </c>
      <c r="B3271">
        <v>1</v>
      </c>
      <c r="C3271" t="s">
        <v>80</v>
      </c>
      <c r="D3271" t="s">
        <v>94</v>
      </c>
      <c r="E3271" t="s">
        <v>194</v>
      </c>
      <c r="F3271" t="s">
        <v>9598</v>
      </c>
      <c r="G3271" t="s">
        <v>472</v>
      </c>
      <c r="H3271" t="s">
        <v>135</v>
      </c>
      <c r="I3271" t="s">
        <v>136</v>
      </c>
      <c r="J3271" t="s">
        <v>137</v>
      </c>
      <c r="K3271" t="s">
        <v>138</v>
      </c>
      <c r="L3271" t="s">
        <v>9599</v>
      </c>
      <c r="M3271" t="s">
        <v>9600</v>
      </c>
      <c r="N3271">
        <v>1.6202777770000001</v>
      </c>
      <c r="O3271">
        <v>0</v>
      </c>
      <c r="P3271">
        <v>31</v>
      </c>
      <c r="Q3271">
        <v>0</v>
      </c>
      <c r="R3271">
        <v>3</v>
      </c>
      <c r="S3271">
        <v>0</v>
      </c>
      <c r="T3271">
        <v>4</v>
      </c>
      <c r="U3271">
        <v>0</v>
      </c>
      <c r="V3271">
        <v>0</v>
      </c>
      <c r="W3271">
        <v>0</v>
      </c>
      <c r="X3271">
        <v>11.767351708907569</v>
      </c>
      <c r="Y3271">
        <v>0</v>
      </c>
      <c r="Z3271">
        <v>0.20492014680682225</v>
      </c>
      <c r="AA3271">
        <v>0</v>
      </c>
      <c r="AB3271">
        <v>3.5192055427957949</v>
      </c>
      <c r="AC3271">
        <v>0</v>
      </c>
      <c r="AD3271">
        <v>0</v>
      </c>
      <c r="AE3271">
        <v>15.491477398510186</v>
      </c>
    </row>
    <row r="3272" spans="1:31" x14ac:dyDescent="0.25">
      <c r="A3272">
        <v>2234951</v>
      </c>
      <c r="B3272">
        <v>1</v>
      </c>
      <c r="C3272" t="s">
        <v>80</v>
      </c>
      <c r="D3272" t="s">
        <v>85</v>
      </c>
      <c r="E3272" t="s">
        <v>132</v>
      </c>
      <c r="F3272" t="s">
        <v>9601</v>
      </c>
      <c r="G3272" t="s">
        <v>148</v>
      </c>
      <c r="H3272" t="s">
        <v>135</v>
      </c>
      <c r="I3272" t="s">
        <v>136</v>
      </c>
      <c r="J3272" t="s">
        <v>137</v>
      </c>
      <c r="K3272" t="s">
        <v>138</v>
      </c>
      <c r="L3272" t="s">
        <v>9602</v>
      </c>
      <c r="M3272" t="s">
        <v>9603</v>
      </c>
      <c r="N3272">
        <v>5.2483333329999997</v>
      </c>
      <c r="O3272">
        <v>0</v>
      </c>
      <c r="P3272">
        <v>4</v>
      </c>
      <c r="Q3272">
        <v>0</v>
      </c>
      <c r="R3272">
        <v>0</v>
      </c>
      <c r="S3272">
        <v>0</v>
      </c>
      <c r="T3272">
        <v>1</v>
      </c>
      <c r="U3272">
        <v>0</v>
      </c>
      <c r="V3272">
        <v>0</v>
      </c>
      <c r="W3272">
        <v>0</v>
      </c>
      <c r="X3272">
        <v>5.0528269104590882</v>
      </c>
      <c r="Y3272">
        <v>0</v>
      </c>
      <c r="Z3272">
        <v>0</v>
      </c>
      <c r="AA3272">
        <v>0</v>
      </c>
      <c r="AB3272">
        <v>4.9886030584539585</v>
      </c>
      <c r="AC3272">
        <v>0</v>
      </c>
      <c r="AD3272">
        <v>0</v>
      </c>
      <c r="AE3272">
        <v>10.041429968913047</v>
      </c>
    </row>
    <row r="3273" spans="1:31" x14ac:dyDescent="0.25">
      <c r="A3273">
        <v>2234453</v>
      </c>
      <c r="B3273">
        <v>1</v>
      </c>
      <c r="C3273" t="s">
        <v>80</v>
      </c>
      <c r="D3273" t="s">
        <v>105</v>
      </c>
      <c r="E3273" t="s">
        <v>132</v>
      </c>
      <c r="F3273" t="s">
        <v>9604</v>
      </c>
      <c r="G3273" t="s">
        <v>148</v>
      </c>
      <c r="H3273" t="s">
        <v>135</v>
      </c>
      <c r="I3273" t="s">
        <v>136</v>
      </c>
      <c r="J3273" t="s">
        <v>137</v>
      </c>
      <c r="K3273" t="s">
        <v>138</v>
      </c>
      <c r="L3273" t="s">
        <v>9605</v>
      </c>
      <c r="M3273" t="s">
        <v>9606</v>
      </c>
      <c r="N3273">
        <v>1.1186111110000001</v>
      </c>
      <c r="O3273">
        <v>0</v>
      </c>
      <c r="P3273">
        <v>5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1.9725213051327704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1.9725213051327704</v>
      </c>
    </row>
    <row r="3274" spans="1:31" x14ac:dyDescent="0.25">
      <c r="A3274">
        <v>2234430</v>
      </c>
      <c r="B3274">
        <v>1</v>
      </c>
      <c r="C3274" t="s">
        <v>80</v>
      </c>
      <c r="D3274" t="s">
        <v>103</v>
      </c>
      <c r="E3274" t="s">
        <v>141</v>
      </c>
      <c r="F3274" t="s">
        <v>9607</v>
      </c>
      <c r="G3274" t="s">
        <v>390</v>
      </c>
      <c r="H3274" t="s">
        <v>135</v>
      </c>
      <c r="I3274" t="s">
        <v>136</v>
      </c>
      <c r="J3274" t="s">
        <v>137</v>
      </c>
      <c r="K3274" t="s">
        <v>138</v>
      </c>
      <c r="L3274" t="s">
        <v>9608</v>
      </c>
      <c r="M3274" t="s">
        <v>9609</v>
      </c>
      <c r="N3274">
        <v>0.78833333299999997</v>
      </c>
      <c r="O3274">
        <v>0</v>
      </c>
      <c r="P3274">
        <v>19</v>
      </c>
      <c r="Q3274">
        <v>0</v>
      </c>
      <c r="R3274">
        <v>2</v>
      </c>
      <c r="S3274">
        <v>0</v>
      </c>
      <c r="T3274">
        <v>10</v>
      </c>
      <c r="U3274">
        <v>0</v>
      </c>
      <c r="V3274">
        <v>0</v>
      </c>
      <c r="W3274">
        <v>0</v>
      </c>
      <c r="X3274">
        <v>8.1208230521029208</v>
      </c>
      <c r="Y3274">
        <v>0</v>
      </c>
      <c r="Z3274">
        <v>8.8282132442326056</v>
      </c>
      <c r="AA3274">
        <v>0</v>
      </c>
      <c r="AB3274">
        <v>8.0186002286597198</v>
      </c>
      <c r="AC3274">
        <v>0</v>
      </c>
      <c r="AD3274">
        <v>0</v>
      </c>
      <c r="AE3274">
        <v>24.96763652499525</v>
      </c>
    </row>
    <row r="3275" spans="1:31" x14ac:dyDescent="0.25">
      <c r="A3275">
        <v>2235094</v>
      </c>
      <c r="B3275">
        <v>1</v>
      </c>
      <c r="C3275" t="s">
        <v>80</v>
      </c>
      <c r="D3275" t="s">
        <v>99</v>
      </c>
      <c r="E3275" t="s">
        <v>194</v>
      </c>
      <c r="F3275" t="s">
        <v>9610</v>
      </c>
      <c r="G3275" t="s">
        <v>179</v>
      </c>
      <c r="H3275" t="s">
        <v>135</v>
      </c>
      <c r="I3275" t="s">
        <v>136</v>
      </c>
      <c r="J3275" t="s">
        <v>137</v>
      </c>
      <c r="K3275" t="s">
        <v>138</v>
      </c>
      <c r="L3275" t="s">
        <v>9611</v>
      </c>
      <c r="M3275" t="s">
        <v>9612</v>
      </c>
      <c r="N3275">
        <v>9.9291666660000004</v>
      </c>
      <c r="O3275">
        <v>0</v>
      </c>
      <c r="P3275">
        <v>3</v>
      </c>
      <c r="Q3275">
        <v>0</v>
      </c>
      <c r="R3275">
        <v>0</v>
      </c>
      <c r="S3275">
        <v>0</v>
      </c>
      <c r="T3275">
        <v>2</v>
      </c>
      <c r="U3275">
        <v>0</v>
      </c>
      <c r="V3275">
        <v>0</v>
      </c>
      <c r="W3275">
        <v>0</v>
      </c>
      <c r="X3275">
        <v>5.6076261462244794</v>
      </c>
      <c r="Y3275">
        <v>0</v>
      </c>
      <c r="Z3275">
        <v>0</v>
      </c>
      <c r="AA3275">
        <v>0</v>
      </c>
      <c r="AB3275">
        <v>21.150744829245475</v>
      </c>
      <c r="AC3275">
        <v>0</v>
      </c>
      <c r="AD3275">
        <v>0</v>
      </c>
      <c r="AE3275">
        <v>26.758370975469955</v>
      </c>
    </row>
    <row r="3276" spans="1:31" x14ac:dyDescent="0.25">
      <c r="A3276">
        <v>2234828</v>
      </c>
      <c r="B3276">
        <v>1</v>
      </c>
      <c r="C3276" t="s">
        <v>80</v>
      </c>
      <c r="D3276" t="s">
        <v>103</v>
      </c>
      <c r="E3276" t="s">
        <v>132</v>
      </c>
      <c r="F3276" t="s">
        <v>9613</v>
      </c>
      <c r="G3276" t="s">
        <v>170</v>
      </c>
      <c r="H3276" t="s">
        <v>135</v>
      </c>
      <c r="I3276" t="s">
        <v>136</v>
      </c>
      <c r="J3276" t="s">
        <v>137</v>
      </c>
      <c r="K3276" t="s">
        <v>138</v>
      </c>
      <c r="L3276" t="s">
        <v>9614</v>
      </c>
      <c r="M3276" t="s">
        <v>9615</v>
      </c>
      <c r="N3276">
        <v>5.8391666659999997</v>
      </c>
      <c r="O3276">
        <v>0</v>
      </c>
      <c r="P3276">
        <v>1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0.12102973909670001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0</v>
      </c>
      <c r="AE3276">
        <v>0.12102973909670001</v>
      </c>
    </row>
    <row r="3277" spans="1:31" x14ac:dyDescent="0.25">
      <c r="A3277">
        <v>2234851</v>
      </c>
      <c r="B3277">
        <v>1</v>
      </c>
      <c r="C3277" t="s">
        <v>80</v>
      </c>
      <c r="D3277" t="s">
        <v>93</v>
      </c>
      <c r="E3277" t="s">
        <v>141</v>
      </c>
      <c r="F3277" t="s">
        <v>9616</v>
      </c>
      <c r="G3277" t="s">
        <v>187</v>
      </c>
      <c r="H3277" t="s">
        <v>135</v>
      </c>
      <c r="I3277" t="s">
        <v>136</v>
      </c>
      <c r="J3277" t="s">
        <v>137</v>
      </c>
      <c r="K3277" t="s">
        <v>138</v>
      </c>
      <c r="L3277" t="s">
        <v>9617</v>
      </c>
      <c r="M3277" t="s">
        <v>9618</v>
      </c>
      <c r="N3277">
        <v>5.3588888880000001</v>
      </c>
      <c r="O3277">
        <v>0</v>
      </c>
      <c r="P3277">
        <v>169</v>
      </c>
      <c r="Q3277">
        <v>0</v>
      </c>
      <c r="R3277">
        <v>18</v>
      </c>
      <c r="S3277">
        <v>0</v>
      </c>
      <c r="T3277">
        <v>30</v>
      </c>
      <c r="U3277">
        <v>0</v>
      </c>
      <c r="V3277">
        <v>0</v>
      </c>
      <c r="W3277">
        <v>0</v>
      </c>
      <c r="X3277">
        <v>248.47735208314148</v>
      </c>
      <c r="Y3277">
        <v>0</v>
      </c>
      <c r="Z3277">
        <v>51.055674212638451</v>
      </c>
      <c r="AA3277">
        <v>0</v>
      </c>
      <c r="AB3277">
        <v>83.243241158904368</v>
      </c>
      <c r="AC3277">
        <v>0</v>
      </c>
      <c r="AD3277">
        <v>0</v>
      </c>
      <c r="AE3277">
        <v>382.77626745468427</v>
      </c>
    </row>
    <row r="3278" spans="1:31" x14ac:dyDescent="0.25">
      <c r="A3278">
        <v>2234622</v>
      </c>
      <c r="B3278">
        <v>1</v>
      </c>
      <c r="C3278" t="s">
        <v>80</v>
      </c>
      <c r="D3278" t="s">
        <v>99</v>
      </c>
      <c r="E3278" t="s">
        <v>194</v>
      </c>
      <c r="F3278" t="s">
        <v>9619</v>
      </c>
      <c r="G3278" t="s">
        <v>472</v>
      </c>
      <c r="H3278" t="s">
        <v>135</v>
      </c>
      <c r="I3278" t="s">
        <v>136</v>
      </c>
      <c r="J3278" t="s">
        <v>137</v>
      </c>
      <c r="K3278" t="s">
        <v>138</v>
      </c>
      <c r="L3278" t="s">
        <v>9620</v>
      </c>
      <c r="M3278" t="s">
        <v>9621</v>
      </c>
      <c r="N3278">
        <v>3.1038888880000002</v>
      </c>
      <c r="O3278">
        <v>0</v>
      </c>
      <c r="P3278">
        <v>23</v>
      </c>
      <c r="Q3278">
        <v>0</v>
      </c>
      <c r="R3278">
        <v>0</v>
      </c>
      <c r="S3278">
        <v>0</v>
      </c>
      <c r="T3278">
        <v>1</v>
      </c>
      <c r="U3278">
        <v>0</v>
      </c>
      <c r="V3278">
        <v>0</v>
      </c>
      <c r="W3278">
        <v>0</v>
      </c>
      <c r="X3278">
        <v>9.1551675494352729</v>
      </c>
      <c r="Y3278">
        <v>0</v>
      </c>
      <c r="Z3278">
        <v>0</v>
      </c>
      <c r="AA3278">
        <v>0</v>
      </c>
      <c r="AB3278">
        <v>1.686553500556462</v>
      </c>
      <c r="AC3278">
        <v>0</v>
      </c>
      <c r="AD3278">
        <v>0</v>
      </c>
      <c r="AE3278">
        <v>10.841721049991735</v>
      </c>
    </row>
    <row r="3279" spans="1:31" x14ac:dyDescent="0.25">
      <c r="A3279">
        <v>2235014</v>
      </c>
      <c r="B3279">
        <v>1</v>
      </c>
      <c r="C3279" t="s">
        <v>81</v>
      </c>
      <c r="D3279" t="s">
        <v>122</v>
      </c>
      <c r="E3279" t="s">
        <v>161</v>
      </c>
      <c r="F3279" t="s">
        <v>9622</v>
      </c>
      <c r="G3279" t="s">
        <v>174</v>
      </c>
      <c r="H3279" t="s">
        <v>163</v>
      </c>
      <c r="I3279" t="s">
        <v>136</v>
      </c>
      <c r="J3279" t="s">
        <v>137</v>
      </c>
      <c r="K3279" t="s">
        <v>138</v>
      </c>
      <c r="L3279" t="s">
        <v>9623</v>
      </c>
      <c r="M3279" t="s">
        <v>9624</v>
      </c>
      <c r="N3279">
        <v>0.81277777699999998</v>
      </c>
      <c r="O3279">
        <v>1</v>
      </c>
      <c r="P3279">
        <v>513</v>
      </c>
      <c r="Q3279">
        <v>4</v>
      </c>
      <c r="R3279">
        <v>0</v>
      </c>
      <c r="S3279">
        <v>3</v>
      </c>
      <c r="T3279">
        <v>22</v>
      </c>
      <c r="U3279">
        <v>1</v>
      </c>
      <c r="V3279">
        <v>0</v>
      </c>
      <c r="W3279">
        <v>0.10327986814230555</v>
      </c>
      <c r="X3279">
        <v>36.829590044702215</v>
      </c>
      <c r="Y3279">
        <v>2.7685499652046133</v>
      </c>
      <c r="Z3279">
        <v>0</v>
      </c>
      <c r="AA3279">
        <v>11.359263661312061</v>
      </c>
      <c r="AB3279">
        <v>2.2422099318802093</v>
      </c>
      <c r="AC3279">
        <v>2.0223243096643766</v>
      </c>
      <c r="AD3279">
        <v>0</v>
      </c>
      <c r="AE3279">
        <v>55.325217780905788</v>
      </c>
    </row>
    <row r="3280" spans="1:31" x14ac:dyDescent="0.25">
      <c r="A3280">
        <v>2234516</v>
      </c>
      <c r="B3280">
        <v>1</v>
      </c>
      <c r="C3280" t="s">
        <v>80</v>
      </c>
      <c r="D3280" t="s">
        <v>96</v>
      </c>
      <c r="E3280" t="s">
        <v>132</v>
      </c>
      <c r="F3280" t="s">
        <v>9625</v>
      </c>
      <c r="G3280" t="s">
        <v>148</v>
      </c>
      <c r="H3280" t="s">
        <v>135</v>
      </c>
      <c r="I3280" t="s">
        <v>136</v>
      </c>
      <c r="J3280" t="s">
        <v>137</v>
      </c>
      <c r="K3280" t="s">
        <v>138</v>
      </c>
      <c r="L3280" t="s">
        <v>9626</v>
      </c>
      <c r="M3280" t="s">
        <v>9627</v>
      </c>
      <c r="N3280">
        <v>0.68</v>
      </c>
      <c r="O3280">
        <v>0</v>
      </c>
      <c r="P3280">
        <v>1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4.8684865461120011E-2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0</v>
      </c>
      <c r="AE3280">
        <v>4.8684865461120011E-2</v>
      </c>
    </row>
    <row r="3281" spans="1:31" x14ac:dyDescent="0.25">
      <c r="A3281">
        <v>2234659</v>
      </c>
      <c r="B3281">
        <v>1</v>
      </c>
      <c r="C3281" t="s">
        <v>81</v>
      </c>
      <c r="D3281" t="s">
        <v>128</v>
      </c>
      <c r="E3281" t="s">
        <v>132</v>
      </c>
      <c r="F3281" t="s">
        <v>9628</v>
      </c>
      <c r="G3281" t="s">
        <v>148</v>
      </c>
      <c r="H3281" t="s">
        <v>135</v>
      </c>
      <c r="I3281" t="s">
        <v>136</v>
      </c>
      <c r="J3281" t="s">
        <v>137</v>
      </c>
      <c r="K3281" t="s">
        <v>138</v>
      </c>
      <c r="L3281" t="s">
        <v>9629</v>
      </c>
      <c r="M3281" t="s">
        <v>9630</v>
      </c>
      <c r="N3281">
        <v>3.5897222219999998</v>
      </c>
      <c r="O3281">
        <v>0</v>
      </c>
      <c r="P3281">
        <v>3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2.8541856104978378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2.8541856104978378</v>
      </c>
    </row>
    <row r="3282" spans="1:31" x14ac:dyDescent="0.25">
      <c r="A3282">
        <v>2235057</v>
      </c>
      <c r="B3282">
        <v>1</v>
      </c>
      <c r="C3282" t="s">
        <v>80</v>
      </c>
      <c r="D3282" t="s">
        <v>106</v>
      </c>
      <c r="E3282" t="s">
        <v>161</v>
      </c>
      <c r="F3282" t="s">
        <v>9631</v>
      </c>
      <c r="G3282" t="s">
        <v>174</v>
      </c>
      <c r="H3282" t="s">
        <v>163</v>
      </c>
      <c r="I3282" t="s">
        <v>136</v>
      </c>
      <c r="J3282" t="s">
        <v>137</v>
      </c>
      <c r="K3282" t="s">
        <v>138</v>
      </c>
      <c r="L3282" t="s">
        <v>9632</v>
      </c>
      <c r="M3282" t="s">
        <v>9633</v>
      </c>
      <c r="N3282">
        <v>1.8358333330000001</v>
      </c>
      <c r="O3282">
        <v>0</v>
      </c>
      <c r="P3282">
        <v>0</v>
      </c>
      <c r="Q3282">
        <v>9</v>
      </c>
      <c r="R3282">
        <v>0</v>
      </c>
      <c r="S3282">
        <v>8</v>
      </c>
      <c r="T3282">
        <v>1</v>
      </c>
      <c r="U3282">
        <v>0</v>
      </c>
      <c r="V3282">
        <v>0</v>
      </c>
      <c r="W3282">
        <v>0</v>
      </c>
      <c r="X3282">
        <v>0</v>
      </c>
      <c r="Y3282">
        <v>8.2034806946081513</v>
      </c>
      <c r="Z3282">
        <v>0</v>
      </c>
      <c r="AA3282">
        <v>22.590754251478259</v>
      </c>
      <c r="AB3282">
        <v>0.29042146525931001</v>
      </c>
      <c r="AC3282">
        <v>0</v>
      </c>
      <c r="AD3282">
        <v>0</v>
      </c>
      <c r="AE3282">
        <v>31.084656411345723</v>
      </c>
    </row>
    <row r="3283" spans="1:31" x14ac:dyDescent="0.25">
      <c r="A3283">
        <v>2234914</v>
      </c>
      <c r="B3283">
        <v>1</v>
      </c>
      <c r="C3283" t="s">
        <v>80</v>
      </c>
      <c r="D3283" t="s">
        <v>98</v>
      </c>
      <c r="E3283" t="s">
        <v>132</v>
      </c>
      <c r="F3283" t="s">
        <v>9634</v>
      </c>
      <c r="G3283" t="s">
        <v>148</v>
      </c>
      <c r="H3283" t="s">
        <v>135</v>
      </c>
      <c r="I3283" t="s">
        <v>136</v>
      </c>
      <c r="J3283" t="s">
        <v>137</v>
      </c>
      <c r="K3283" t="s">
        <v>138</v>
      </c>
      <c r="L3283" t="s">
        <v>9635</v>
      </c>
      <c r="M3283" t="s">
        <v>9636</v>
      </c>
      <c r="N3283">
        <v>5.5405555550000001</v>
      </c>
      <c r="O3283">
        <v>0</v>
      </c>
      <c r="P3283">
        <v>1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1.5581148526398623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1.5581148526398623</v>
      </c>
    </row>
    <row r="3284" spans="1:31" x14ac:dyDescent="0.25">
      <c r="A3284">
        <v>2234765</v>
      </c>
      <c r="B3284">
        <v>1</v>
      </c>
      <c r="C3284" t="s">
        <v>80</v>
      </c>
      <c r="D3284" t="s">
        <v>107</v>
      </c>
      <c r="E3284" t="s">
        <v>177</v>
      </c>
      <c r="F3284" t="s">
        <v>9637</v>
      </c>
      <c r="G3284" t="s">
        <v>215</v>
      </c>
      <c r="H3284" t="s">
        <v>135</v>
      </c>
      <c r="I3284" t="s">
        <v>136</v>
      </c>
      <c r="J3284" t="s">
        <v>137</v>
      </c>
      <c r="K3284" t="s">
        <v>138</v>
      </c>
      <c r="L3284" t="s">
        <v>9638</v>
      </c>
      <c r="M3284" t="s">
        <v>9639</v>
      </c>
      <c r="N3284">
        <v>4.1397222219999996</v>
      </c>
      <c r="O3284">
        <v>0</v>
      </c>
      <c r="P3284">
        <v>71</v>
      </c>
      <c r="Q3284">
        <v>0</v>
      </c>
      <c r="R3284">
        <v>0</v>
      </c>
      <c r="S3284">
        <v>0</v>
      </c>
      <c r="T3284">
        <v>2</v>
      </c>
      <c r="U3284">
        <v>0</v>
      </c>
      <c r="V3284">
        <v>0</v>
      </c>
      <c r="W3284">
        <v>0</v>
      </c>
      <c r="X3284">
        <v>145.48471659264064</v>
      </c>
      <c r="Y3284">
        <v>0</v>
      </c>
      <c r="Z3284">
        <v>0</v>
      </c>
      <c r="AA3284">
        <v>0</v>
      </c>
      <c r="AB3284">
        <v>6.4513526063806879</v>
      </c>
      <c r="AC3284">
        <v>0</v>
      </c>
      <c r="AD3284">
        <v>0</v>
      </c>
      <c r="AE3284">
        <v>151.93606919902132</v>
      </c>
    </row>
    <row r="3285" spans="1:31" x14ac:dyDescent="0.25">
      <c r="A3285">
        <v>2235647</v>
      </c>
      <c r="B3285">
        <v>1</v>
      </c>
      <c r="C3285" t="s">
        <v>81</v>
      </c>
      <c r="D3285" t="s">
        <v>112</v>
      </c>
      <c r="E3285" t="s">
        <v>273</v>
      </c>
      <c r="F3285" t="s">
        <v>9640</v>
      </c>
      <c r="G3285" t="s">
        <v>174</v>
      </c>
      <c r="H3285" t="s">
        <v>163</v>
      </c>
      <c r="I3285" t="s">
        <v>136</v>
      </c>
      <c r="J3285" t="s">
        <v>137</v>
      </c>
      <c r="K3285" t="s">
        <v>138</v>
      </c>
      <c r="L3285" t="s">
        <v>9641</v>
      </c>
      <c r="M3285" t="s">
        <v>9642</v>
      </c>
      <c r="N3285">
        <v>0.77805555500000001</v>
      </c>
      <c r="O3285">
        <v>3</v>
      </c>
      <c r="P3285">
        <v>942</v>
      </c>
      <c r="Q3285">
        <v>101</v>
      </c>
      <c r="R3285">
        <v>320</v>
      </c>
      <c r="S3285">
        <v>15</v>
      </c>
      <c r="T3285">
        <v>118</v>
      </c>
      <c r="U3285">
        <v>1</v>
      </c>
      <c r="V3285">
        <v>0</v>
      </c>
      <c r="W3285">
        <v>0.29165782450303446</v>
      </c>
      <c r="X3285">
        <v>105.24195638910031</v>
      </c>
      <c r="Y3285">
        <v>42.348933428972501</v>
      </c>
      <c r="Z3285">
        <v>30.491695149104014</v>
      </c>
      <c r="AA3285">
        <v>64.780109416187216</v>
      </c>
      <c r="AB3285">
        <v>26.73022571122608</v>
      </c>
      <c r="AC3285">
        <v>6.533027060703219</v>
      </c>
      <c r="AD3285">
        <v>0</v>
      </c>
      <c r="AE3285">
        <v>276.41760497979635</v>
      </c>
    </row>
    <row r="3286" spans="1:31" x14ac:dyDescent="0.25">
      <c r="A3286">
        <v>2235315</v>
      </c>
      <c r="B3286">
        <v>1</v>
      </c>
      <c r="C3286" t="s">
        <v>81</v>
      </c>
      <c r="D3286" t="s">
        <v>122</v>
      </c>
      <c r="E3286" t="s">
        <v>194</v>
      </c>
      <c r="F3286" t="s">
        <v>9643</v>
      </c>
      <c r="G3286" t="s">
        <v>179</v>
      </c>
      <c r="H3286" t="s">
        <v>135</v>
      </c>
      <c r="I3286" t="s">
        <v>136</v>
      </c>
      <c r="J3286" t="s">
        <v>137</v>
      </c>
      <c r="K3286" t="s">
        <v>138</v>
      </c>
      <c r="L3286" t="s">
        <v>9644</v>
      </c>
      <c r="M3286" t="s">
        <v>9645</v>
      </c>
      <c r="N3286">
        <v>7.131388888</v>
      </c>
      <c r="O3286">
        <v>0</v>
      </c>
      <c r="P3286">
        <v>3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0</v>
      </c>
    </row>
    <row r="3287" spans="1:31" x14ac:dyDescent="0.25">
      <c r="A3287">
        <v>2235292</v>
      </c>
      <c r="B3287">
        <v>1</v>
      </c>
      <c r="C3287" t="s">
        <v>80</v>
      </c>
      <c r="D3287" t="s">
        <v>97</v>
      </c>
      <c r="E3287" t="s">
        <v>194</v>
      </c>
      <c r="F3287" t="s">
        <v>9646</v>
      </c>
      <c r="G3287" t="s">
        <v>885</v>
      </c>
      <c r="H3287" t="s">
        <v>135</v>
      </c>
      <c r="I3287" t="s">
        <v>136</v>
      </c>
      <c r="J3287" t="s">
        <v>137</v>
      </c>
      <c r="K3287" t="s">
        <v>138</v>
      </c>
      <c r="L3287" t="s">
        <v>9647</v>
      </c>
      <c r="M3287" t="s">
        <v>9648</v>
      </c>
      <c r="N3287">
        <v>1.993055555</v>
      </c>
      <c r="O3287">
        <v>0</v>
      </c>
      <c r="P3287">
        <v>143</v>
      </c>
      <c r="Q3287">
        <v>0</v>
      </c>
      <c r="R3287">
        <v>2</v>
      </c>
      <c r="S3287">
        <v>0</v>
      </c>
      <c r="T3287">
        <v>30</v>
      </c>
      <c r="U3287">
        <v>0</v>
      </c>
      <c r="V3287">
        <v>0</v>
      </c>
      <c r="W3287">
        <v>0</v>
      </c>
      <c r="X3287">
        <v>158.19090547455306</v>
      </c>
      <c r="Y3287">
        <v>0</v>
      </c>
      <c r="Z3287">
        <v>1.7766168830277776E-2</v>
      </c>
      <c r="AA3287">
        <v>0</v>
      </c>
      <c r="AB3287">
        <v>69.325597427455932</v>
      </c>
      <c r="AC3287">
        <v>0</v>
      </c>
      <c r="AD3287">
        <v>0</v>
      </c>
      <c r="AE3287">
        <v>227.53426907083929</v>
      </c>
    </row>
    <row r="3288" spans="1:31" x14ac:dyDescent="0.25">
      <c r="A3288">
        <v>2235624</v>
      </c>
      <c r="B3288">
        <v>1</v>
      </c>
      <c r="C3288" t="s">
        <v>80</v>
      </c>
      <c r="D3288" t="s">
        <v>98</v>
      </c>
      <c r="E3288" t="s">
        <v>132</v>
      </c>
      <c r="F3288" t="s">
        <v>9649</v>
      </c>
      <c r="G3288" t="s">
        <v>148</v>
      </c>
      <c r="H3288" t="s">
        <v>135</v>
      </c>
      <c r="I3288" t="s">
        <v>136</v>
      </c>
      <c r="J3288" t="s">
        <v>137</v>
      </c>
      <c r="K3288" t="s">
        <v>138</v>
      </c>
      <c r="L3288" t="s">
        <v>9650</v>
      </c>
      <c r="M3288" t="s">
        <v>9651</v>
      </c>
      <c r="N3288">
        <v>4.2969444440000002</v>
      </c>
      <c r="O3288">
        <v>0</v>
      </c>
      <c r="P3288">
        <v>1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1.3018117898787556</v>
      </c>
      <c r="Y3288">
        <v>0</v>
      </c>
      <c r="Z3288">
        <v>0</v>
      </c>
      <c r="AA3288">
        <v>0</v>
      </c>
      <c r="AB3288">
        <v>0</v>
      </c>
      <c r="AC3288">
        <v>0</v>
      </c>
      <c r="AD3288">
        <v>0</v>
      </c>
      <c r="AE3288">
        <v>1.3018117898787556</v>
      </c>
    </row>
    <row r="3289" spans="1:31" x14ac:dyDescent="0.25">
      <c r="A3289">
        <v>2235670</v>
      </c>
      <c r="B3289">
        <v>1</v>
      </c>
      <c r="C3289" t="s">
        <v>80</v>
      </c>
      <c r="D3289" t="s">
        <v>97</v>
      </c>
      <c r="E3289" t="s">
        <v>194</v>
      </c>
      <c r="F3289" t="s">
        <v>9652</v>
      </c>
      <c r="G3289" t="s">
        <v>179</v>
      </c>
      <c r="H3289" t="s">
        <v>135</v>
      </c>
      <c r="I3289" t="s">
        <v>136</v>
      </c>
      <c r="J3289" t="s">
        <v>137</v>
      </c>
      <c r="K3289" t="s">
        <v>138</v>
      </c>
      <c r="L3289" t="s">
        <v>9653</v>
      </c>
      <c r="M3289" t="s">
        <v>9654</v>
      </c>
      <c r="N3289">
        <v>6.3166666659999997</v>
      </c>
      <c r="O3289">
        <v>0</v>
      </c>
      <c r="P3289">
        <v>15</v>
      </c>
      <c r="Q3289">
        <v>0</v>
      </c>
      <c r="R3289">
        <v>16</v>
      </c>
      <c r="S3289">
        <v>0</v>
      </c>
      <c r="T3289">
        <v>5</v>
      </c>
      <c r="U3289">
        <v>0</v>
      </c>
      <c r="V3289">
        <v>0</v>
      </c>
      <c r="W3289">
        <v>0</v>
      </c>
      <c r="X3289">
        <v>118.61981143071749</v>
      </c>
      <c r="Y3289">
        <v>0</v>
      </c>
      <c r="Z3289">
        <v>40.46419637384605</v>
      </c>
      <c r="AA3289">
        <v>0</v>
      </c>
      <c r="AB3289">
        <v>9.0924032001968857</v>
      </c>
      <c r="AC3289">
        <v>0</v>
      </c>
      <c r="AD3289">
        <v>0</v>
      </c>
      <c r="AE3289">
        <v>168.17641100476044</v>
      </c>
    </row>
    <row r="3290" spans="1:31" x14ac:dyDescent="0.25">
      <c r="A3290">
        <v>2235338</v>
      </c>
      <c r="B3290">
        <v>1</v>
      </c>
      <c r="C3290" t="s">
        <v>81</v>
      </c>
      <c r="D3290" t="s">
        <v>128</v>
      </c>
      <c r="E3290" t="s">
        <v>194</v>
      </c>
      <c r="F3290" t="s">
        <v>9655</v>
      </c>
      <c r="G3290" t="s">
        <v>143</v>
      </c>
      <c r="H3290" t="s">
        <v>135</v>
      </c>
      <c r="I3290" t="s">
        <v>136</v>
      </c>
      <c r="J3290" t="s">
        <v>137</v>
      </c>
      <c r="K3290" t="s">
        <v>144</v>
      </c>
      <c r="L3290" t="s">
        <v>9656</v>
      </c>
      <c r="M3290" t="s">
        <v>9657</v>
      </c>
      <c r="N3290">
        <v>7.3333333329999997</v>
      </c>
      <c r="O3290">
        <v>0</v>
      </c>
      <c r="P3290">
        <v>303</v>
      </c>
      <c r="Q3290">
        <v>0</v>
      </c>
      <c r="R3290">
        <v>0</v>
      </c>
      <c r="S3290">
        <v>0</v>
      </c>
      <c r="T3290">
        <v>8</v>
      </c>
      <c r="U3290">
        <v>0</v>
      </c>
      <c r="V3290">
        <v>0</v>
      </c>
      <c r="W3290">
        <v>0</v>
      </c>
      <c r="X3290">
        <v>526.26872116020809</v>
      </c>
      <c r="Y3290">
        <v>0</v>
      </c>
      <c r="Z3290">
        <v>0</v>
      </c>
      <c r="AA3290">
        <v>0</v>
      </c>
      <c r="AB3290">
        <v>100.6961420335624</v>
      </c>
      <c r="AC3290">
        <v>0</v>
      </c>
      <c r="AD3290">
        <v>0</v>
      </c>
      <c r="AE3290">
        <v>626.9648631937705</v>
      </c>
    </row>
    <row r="3291" spans="1:31" x14ac:dyDescent="0.25">
      <c r="A3291">
        <v>2235810</v>
      </c>
      <c r="B3291">
        <v>1</v>
      </c>
      <c r="C3291" t="s">
        <v>80</v>
      </c>
      <c r="D3291" t="s">
        <v>98</v>
      </c>
      <c r="E3291" t="s">
        <v>182</v>
      </c>
      <c r="F3291" t="s">
        <v>9658</v>
      </c>
      <c r="G3291" t="s">
        <v>319</v>
      </c>
      <c r="H3291" t="s">
        <v>163</v>
      </c>
      <c r="I3291" t="s">
        <v>136</v>
      </c>
      <c r="J3291" t="s">
        <v>137</v>
      </c>
      <c r="K3291" t="s">
        <v>138</v>
      </c>
      <c r="L3291" t="s">
        <v>9659</v>
      </c>
      <c r="M3291" t="s">
        <v>9660</v>
      </c>
      <c r="N3291">
        <v>5.2036111109999998</v>
      </c>
      <c r="O3291">
        <v>0</v>
      </c>
      <c r="P3291">
        <v>44</v>
      </c>
      <c r="Q3291">
        <v>0</v>
      </c>
      <c r="R3291">
        <v>14</v>
      </c>
      <c r="S3291">
        <v>0</v>
      </c>
      <c r="T3291">
        <v>14</v>
      </c>
      <c r="U3291">
        <v>0</v>
      </c>
      <c r="V3291">
        <v>0</v>
      </c>
      <c r="W3291">
        <v>0</v>
      </c>
      <c r="X3291">
        <v>32.699614461766387</v>
      </c>
      <c r="Y3291">
        <v>0</v>
      </c>
      <c r="Z3291">
        <v>2.3862277553310638</v>
      </c>
      <c r="AA3291">
        <v>0</v>
      </c>
      <c r="AB3291">
        <v>17.49779637648809</v>
      </c>
      <c r="AC3291">
        <v>0</v>
      </c>
      <c r="AD3291">
        <v>0</v>
      </c>
      <c r="AE3291">
        <v>52.58363859358554</v>
      </c>
    </row>
    <row r="3292" spans="1:31" x14ac:dyDescent="0.25">
      <c r="A3292">
        <v>2235169</v>
      </c>
      <c r="B3292">
        <v>1</v>
      </c>
      <c r="C3292" t="s">
        <v>80</v>
      </c>
      <c r="D3292" t="s">
        <v>98</v>
      </c>
      <c r="E3292" t="s">
        <v>161</v>
      </c>
      <c r="F3292" t="s">
        <v>2981</v>
      </c>
      <c r="G3292" t="s">
        <v>174</v>
      </c>
      <c r="H3292" t="s">
        <v>163</v>
      </c>
      <c r="I3292" t="s">
        <v>136</v>
      </c>
      <c r="J3292" t="s">
        <v>137</v>
      </c>
      <c r="K3292" t="s">
        <v>138</v>
      </c>
      <c r="L3292" t="s">
        <v>9661</v>
      </c>
      <c r="M3292" t="s">
        <v>9662</v>
      </c>
      <c r="N3292">
        <v>0.28666666600000001</v>
      </c>
      <c r="O3292">
        <v>0</v>
      </c>
      <c r="P3292">
        <v>1148</v>
      </c>
      <c r="Q3292">
        <v>2</v>
      </c>
      <c r="R3292">
        <v>131</v>
      </c>
      <c r="S3292">
        <v>7</v>
      </c>
      <c r="T3292">
        <v>277</v>
      </c>
      <c r="U3292">
        <v>0</v>
      </c>
      <c r="V3292">
        <v>0</v>
      </c>
      <c r="W3292">
        <v>0</v>
      </c>
      <c r="X3292">
        <v>39.902552848501841</v>
      </c>
      <c r="Y3292">
        <v>0.29498295317120005</v>
      </c>
      <c r="Z3292">
        <v>2.8996077291186406</v>
      </c>
      <c r="AA3292">
        <v>40.250653358057335</v>
      </c>
      <c r="AB3292">
        <v>16.625843409669006</v>
      </c>
      <c r="AC3292">
        <v>0</v>
      </c>
      <c r="AD3292">
        <v>0</v>
      </c>
      <c r="AE3292">
        <v>99.973640298518021</v>
      </c>
    </row>
    <row r="3293" spans="1:31" x14ac:dyDescent="0.25">
      <c r="A3293">
        <v>2235269</v>
      </c>
      <c r="B3293">
        <v>1</v>
      </c>
      <c r="C3293" t="s">
        <v>80</v>
      </c>
      <c r="D3293" t="s">
        <v>92</v>
      </c>
      <c r="E3293" t="s">
        <v>132</v>
      </c>
      <c r="F3293" t="s">
        <v>9663</v>
      </c>
      <c r="G3293" t="s">
        <v>134</v>
      </c>
      <c r="H3293" t="s">
        <v>135</v>
      </c>
      <c r="I3293" t="s">
        <v>136</v>
      </c>
      <c r="J3293" t="s">
        <v>137</v>
      </c>
      <c r="K3293" t="s">
        <v>138</v>
      </c>
      <c r="L3293" t="s">
        <v>9664</v>
      </c>
      <c r="M3293" t="s">
        <v>9665</v>
      </c>
      <c r="N3293">
        <v>2.8280555550000002</v>
      </c>
      <c r="O3293">
        <v>0</v>
      </c>
      <c r="P3293">
        <v>0</v>
      </c>
      <c r="Q3293">
        <v>0</v>
      </c>
      <c r="R3293">
        <v>0</v>
      </c>
      <c r="S3293">
        <v>0</v>
      </c>
      <c r="T3293">
        <v>1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0</v>
      </c>
    </row>
    <row r="3294" spans="1:31" x14ac:dyDescent="0.25">
      <c r="A3294">
        <v>2235524</v>
      </c>
      <c r="B3294">
        <v>1</v>
      </c>
      <c r="C3294" t="s">
        <v>81</v>
      </c>
      <c r="D3294" t="s">
        <v>112</v>
      </c>
      <c r="E3294" t="s">
        <v>182</v>
      </c>
      <c r="F3294" t="s">
        <v>9666</v>
      </c>
      <c r="G3294" t="s">
        <v>174</v>
      </c>
      <c r="H3294" t="s">
        <v>163</v>
      </c>
      <c r="I3294" t="s">
        <v>136</v>
      </c>
      <c r="J3294" t="s">
        <v>137</v>
      </c>
      <c r="K3294" t="s">
        <v>138</v>
      </c>
      <c r="L3294" t="s">
        <v>9667</v>
      </c>
      <c r="M3294" t="s">
        <v>9668</v>
      </c>
      <c r="N3294">
        <v>5.448611111</v>
      </c>
      <c r="O3294">
        <v>0</v>
      </c>
      <c r="P3294">
        <v>36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13.405233953112889</v>
      </c>
      <c r="Y3294">
        <v>0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13.405233953112889</v>
      </c>
    </row>
    <row r="3295" spans="1:31" x14ac:dyDescent="0.25">
      <c r="A3295">
        <v>2235275</v>
      </c>
      <c r="B3295">
        <v>1</v>
      </c>
      <c r="C3295" t="s">
        <v>81</v>
      </c>
      <c r="D3295" t="s">
        <v>113</v>
      </c>
      <c r="E3295" t="s">
        <v>194</v>
      </c>
      <c r="F3295" t="s">
        <v>9669</v>
      </c>
      <c r="G3295" t="s">
        <v>885</v>
      </c>
      <c r="H3295" t="s">
        <v>135</v>
      </c>
      <c r="I3295" t="s">
        <v>136</v>
      </c>
      <c r="J3295" t="s">
        <v>137</v>
      </c>
      <c r="K3295" t="s">
        <v>138</v>
      </c>
      <c r="L3295" t="s">
        <v>9670</v>
      </c>
      <c r="M3295" t="s">
        <v>9671</v>
      </c>
      <c r="N3295">
        <v>1.730277777</v>
      </c>
      <c r="O3295">
        <v>0</v>
      </c>
      <c r="P3295">
        <v>8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1.0372910923412335</v>
      </c>
      <c r="Y3295">
        <v>0</v>
      </c>
      <c r="Z3295">
        <v>0</v>
      </c>
      <c r="AA3295">
        <v>0</v>
      </c>
      <c r="AB3295">
        <v>0</v>
      </c>
      <c r="AC3295">
        <v>0</v>
      </c>
      <c r="AD3295">
        <v>0</v>
      </c>
      <c r="AE3295">
        <v>1.0372910923412335</v>
      </c>
    </row>
    <row r="3296" spans="1:31" x14ac:dyDescent="0.25">
      <c r="A3296">
        <v>2235916</v>
      </c>
      <c r="B3296">
        <v>1</v>
      </c>
      <c r="C3296" t="s">
        <v>80</v>
      </c>
      <c r="D3296" t="s">
        <v>108</v>
      </c>
      <c r="E3296" t="s">
        <v>141</v>
      </c>
      <c r="F3296" t="s">
        <v>9672</v>
      </c>
      <c r="G3296" t="s">
        <v>187</v>
      </c>
      <c r="H3296" t="s">
        <v>135</v>
      </c>
      <c r="I3296" t="s">
        <v>136</v>
      </c>
      <c r="J3296" t="s">
        <v>137</v>
      </c>
      <c r="K3296" t="s">
        <v>138</v>
      </c>
      <c r="L3296" t="s">
        <v>9673</v>
      </c>
      <c r="M3296" t="s">
        <v>9674</v>
      </c>
      <c r="N3296">
        <v>1.874166666</v>
      </c>
      <c r="O3296">
        <v>0</v>
      </c>
      <c r="P3296">
        <v>15</v>
      </c>
      <c r="Q3296">
        <v>0</v>
      </c>
      <c r="R3296">
        <v>5</v>
      </c>
      <c r="S3296">
        <v>0</v>
      </c>
      <c r="T3296">
        <v>4</v>
      </c>
      <c r="U3296">
        <v>0</v>
      </c>
      <c r="V3296">
        <v>0</v>
      </c>
      <c r="W3296">
        <v>0</v>
      </c>
      <c r="X3296">
        <v>3.3955267136654004</v>
      </c>
      <c r="Y3296">
        <v>0</v>
      </c>
      <c r="Z3296">
        <v>1.189543525471275</v>
      </c>
      <c r="AA3296">
        <v>0</v>
      </c>
      <c r="AB3296">
        <v>4.2143676505069463</v>
      </c>
      <c r="AC3296">
        <v>0</v>
      </c>
      <c r="AD3296">
        <v>0</v>
      </c>
      <c r="AE3296">
        <v>8.7994378896436203</v>
      </c>
    </row>
    <row r="3297" spans="1:31" x14ac:dyDescent="0.25">
      <c r="A3297">
        <v>2235129</v>
      </c>
      <c r="B3297">
        <v>1</v>
      </c>
      <c r="C3297" t="s">
        <v>81</v>
      </c>
      <c r="D3297" t="s">
        <v>122</v>
      </c>
      <c r="E3297" t="s">
        <v>161</v>
      </c>
      <c r="F3297" t="s">
        <v>1783</v>
      </c>
      <c r="G3297" t="s">
        <v>174</v>
      </c>
      <c r="H3297" t="s">
        <v>163</v>
      </c>
      <c r="I3297" t="s">
        <v>136</v>
      </c>
      <c r="J3297" t="s">
        <v>137</v>
      </c>
      <c r="K3297" t="s">
        <v>138</v>
      </c>
      <c r="L3297" t="s">
        <v>9675</v>
      </c>
      <c r="M3297" t="s">
        <v>9676</v>
      </c>
      <c r="N3297">
        <v>0.58972222200000002</v>
      </c>
      <c r="O3297">
        <v>1</v>
      </c>
      <c r="P3297">
        <v>513</v>
      </c>
      <c r="Q3297">
        <v>4</v>
      </c>
      <c r="R3297">
        <v>0</v>
      </c>
      <c r="S3297">
        <v>3</v>
      </c>
      <c r="T3297">
        <v>22</v>
      </c>
      <c r="U3297">
        <v>1</v>
      </c>
      <c r="V3297">
        <v>0</v>
      </c>
      <c r="W3297">
        <v>5.1664570995068888E-2</v>
      </c>
      <c r="X3297">
        <v>22.072955341701626</v>
      </c>
      <c r="Y3297">
        <v>1.9018070827742932</v>
      </c>
      <c r="Z3297">
        <v>0</v>
      </c>
      <c r="AA3297">
        <v>7.3159067836098828</v>
      </c>
      <c r="AB3297">
        <v>1.4709190257931399</v>
      </c>
      <c r="AC3297">
        <v>1.3298795967511603</v>
      </c>
      <c r="AD3297">
        <v>0</v>
      </c>
      <c r="AE3297">
        <v>34.143132401625174</v>
      </c>
    </row>
    <row r="3298" spans="1:31" x14ac:dyDescent="0.25">
      <c r="A3298">
        <v>2235584</v>
      </c>
      <c r="B3298">
        <v>1</v>
      </c>
      <c r="C3298" t="s">
        <v>80</v>
      </c>
      <c r="D3298" t="s">
        <v>96</v>
      </c>
      <c r="E3298" t="s">
        <v>132</v>
      </c>
      <c r="F3298" t="s">
        <v>9677</v>
      </c>
      <c r="G3298" t="s">
        <v>191</v>
      </c>
      <c r="H3298" t="s">
        <v>135</v>
      </c>
      <c r="I3298" t="s">
        <v>136</v>
      </c>
      <c r="J3298" t="s">
        <v>137</v>
      </c>
      <c r="K3298" t="s">
        <v>138</v>
      </c>
      <c r="L3298" t="s">
        <v>9678</v>
      </c>
      <c r="M3298" t="s">
        <v>9679</v>
      </c>
      <c r="N3298">
        <v>2.611388888</v>
      </c>
      <c r="O3298">
        <v>0</v>
      </c>
      <c r="P3298">
        <v>1</v>
      </c>
      <c r="Q3298">
        <v>0</v>
      </c>
      <c r="R3298">
        <v>0</v>
      </c>
      <c r="S3298">
        <v>0</v>
      </c>
      <c r="T3298">
        <v>1</v>
      </c>
      <c r="U3298">
        <v>0</v>
      </c>
      <c r="V3298">
        <v>0</v>
      </c>
      <c r="W3298">
        <v>0</v>
      </c>
      <c r="X3298">
        <v>1.6303481442519834</v>
      </c>
      <c r="Y3298">
        <v>0</v>
      </c>
      <c r="Z3298">
        <v>0</v>
      </c>
      <c r="AA3298">
        <v>0</v>
      </c>
      <c r="AB3298">
        <v>0.14618210030626999</v>
      </c>
      <c r="AC3298">
        <v>0</v>
      </c>
      <c r="AD3298">
        <v>0</v>
      </c>
      <c r="AE3298">
        <v>1.7765302445582534</v>
      </c>
    </row>
    <row r="3299" spans="1:31" x14ac:dyDescent="0.25">
      <c r="A3299">
        <v>2235229</v>
      </c>
      <c r="B3299">
        <v>1</v>
      </c>
      <c r="C3299" t="s">
        <v>81</v>
      </c>
      <c r="D3299" t="s">
        <v>112</v>
      </c>
      <c r="E3299" t="s">
        <v>405</v>
      </c>
      <c r="F3299" t="s">
        <v>2984</v>
      </c>
      <c r="G3299" t="s">
        <v>174</v>
      </c>
      <c r="H3299" t="s">
        <v>163</v>
      </c>
      <c r="I3299" t="s">
        <v>261</v>
      </c>
      <c r="J3299" t="s">
        <v>137</v>
      </c>
      <c r="K3299" t="s">
        <v>138</v>
      </c>
      <c r="L3299" t="s">
        <v>9680</v>
      </c>
      <c r="M3299" t="s">
        <v>9681</v>
      </c>
      <c r="N3299">
        <v>2.6111110999999999E-2</v>
      </c>
      <c r="O3299">
        <v>2</v>
      </c>
      <c r="P3299">
        <v>16139</v>
      </c>
      <c r="Q3299">
        <v>40</v>
      </c>
      <c r="R3299">
        <v>803</v>
      </c>
      <c r="S3299">
        <v>83</v>
      </c>
      <c r="T3299">
        <v>1980</v>
      </c>
      <c r="U3299">
        <v>10</v>
      </c>
      <c r="V3299">
        <v>4</v>
      </c>
      <c r="W3299">
        <v>2.1391146043882224E-2</v>
      </c>
      <c r="X3299">
        <v>108.07228000506625</v>
      </c>
      <c r="Y3299">
        <v>2.2720508784403446</v>
      </c>
      <c r="Z3299">
        <v>4.9363812110113461</v>
      </c>
      <c r="AA3299">
        <v>9.7883048524714678</v>
      </c>
      <c r="AB3299">
        <v>19.517281402184839</v>
      </c>
      <c r="AC3299">
        <v>11.484834802717735</v>
      </c>
      <c r="AD3299">
        <v>0.11585515092744446</v>
      </c>
      <c r="AE3299">
        <v>156.2083794488633</v>
      </c>
    </row>
    <row r="3300" spans="1:31" x14ac:dyDescent="0.25">
      <c r="A3300">
        <v>2235378</v>
      </c>
      <c r="B3300">
        <v>1</v>
      </c>
      <c r="C3300" t="s">
        <v>80</v>
      </c>
      <c r="D3300" t="s">
        <v>108</v>
      </c>
      <c r="E3300" t="s">
        <v>182</v>
      </c>
      <c r="F3300" t="s">
        <v>9682</v>
      </c>
      <c r="G3300" t="s">
        <v>143</v>
      </c>
      <c r="H3300" t="s">
        <v>163</v>
      </c>
      <c r="I3300" t="s">
        <v>136</v>
      </c>
      <c r="J3300" t="s">
        <v>137</v>
      </c>
      <c r="K3300" t="s">
        <v>144</v>
      </c>
      <c r="L3300" t="s">
        <v>9683</v>
      </c>
      <c r="M3300" t="s">
        <v>9684</v>
      </c>
      <c r="N3300">
        <v>7.8875766660000002</v>
      </c>
      <c r="O3300">
        <v>0</v>
      </c>
      <c r="P3300">
        <v>47</v>
      </c>
      <c r="Q3300">
        <v>0</v>
      </c>
      <c r="R3300">
        <v>8</v>
      </c>
      <c r="S3300">
        <v>0</v>
      </c>
      <c r="T3300">
        <v>9</v>
      </c>
      <c r="U3300">
        <v>0</v>
      </c>
      <c r="V3300">
        <v>0</v>
      </c>
      <c r="W3300">
        <v>0</v>
      </c>
      <c r="X3300">
        <v>86.020034487947584</v>
      </c>
      <c r="Y3300">
        <v>0</v>
      </c>
      <c r="Z3300">
        <v>15.749474838737644</v>
      </c>
      <c r="AA3300">
        <v>0</v>
      </c>
      <c r="AB3300">
        <v>96.124790633557481</v>
      </c>
      <c r="AC3300">
        <v>0</v>
      </c>
      <c r="AD3300">
        <v>0</v>
      </c>
      <c r="AE3300">
        <v>197.89429996024271</v>
      </c>
    </row>
    <row r="3301" spans="1:31" x14ac:dyDescent="0.25">
      <c r="A3301">
        <v>2236019</v>
      </c>
      <c r="B3301">
        <v>1</v>
      </c>
      <c r="C3301" t="s">
        <v>81</v>
      </c>
      <c r="D3301" t="s">
        <v>112</v>
      </c>
      <c r="E3301" t="s">
        <v>132</v>
      </c>
      <c r="F3301" t="s">
        <v>9685</v>
      </c>
      <c r="G3301" t="s">
        <v>148</v>
      </c>
      <c r="H3301" t="s">
        <v>135</v>
      </c>
      <c r="I3301" t="s">
        <v>136</v>
      </c>
      <c r="J3301" t="s">
        <v>137</v>
      </c>
      <c r="K3301" t="s">
        <v>138</v>
      </c>
      <c r="L3301" t="s">
        <v>9686</v>
      </c>
      <c r="M3301" t="s">
        <v>9687</v>
      </c>
      <c r="N3301">
        <v>1.500555555</v>
      </c>
      <c r="O3301">
        <v>0</v>
      </c>
      <c r="P3301">
        <v>1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5.5557634943502215E-2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0</v>
      </c>
      <c r="AE3301">
        <v>5.5557634943502215E-2</v>
      </c>
    </row>
    <row r="3302" spans="1:31" x14ac:dyDescent="0.25">
      <c r="A3302">
        <v>2235564</v>
      </c>
      <c r="B3302">
        <v>1</v>
      </c>
      <c r="C3302" t="s">
        <v>81</v>
      </c>
      <c r="D3302" t="s">
        <v>112</v>
      </c>
      <c r="E3302" t="s">
        <v>132</v>
      </c>
      <c r="F3302" t="s">
        <v>9688</v>
      </c>
      <c r="G3302" t="s">
        <v>148</v>
      </c>
      <c r="H3302" t="s">
        <v>135</v>
      </c>
      <c r="I3302" t="s">
        <v>136</v>
      </c>
      <c r="J3302" t="s">
        <v>137</v>
      </c>
      <c r="K3302" t="s">
        <v>138</v>
      </c>
      <c r="L3302" t="s">
        <v>9689</v>
      </c>
      <c r="M3302" t="s">
        <v>9690</v>
      </c>
      <c r="N3302">
        <v>1.764444444</v>
      </c>
      <c r="O3302">
        <v>0</v>
      </c>
      <c r="P3302">
        <v>1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8.7762411553226671E-2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8.7762411553226671E-2</v>
      </c>
    </row>
    <row r="3303" spans="1:31" x14ac:dyDescent="0.25">
      <c r="A3303">
        <v>2235587</v>
      </c>
      <c r="B3303">
        <v>1</v>
      </c>
      <c r="C3303" t="s">
        <v>80</v>
      </c>
      <c r="D3303" t="s">
        <v>96</v>
      </c>
      <c r="E3303" t="s">
        <v>194</v>
      </c>
      <c r="F3303" t="s">
        <v>9691</v>
      </c>
      <c r="G3303" t="s">
        <v>152</v>
      </c>
      <c r="H3303" t="s">
        <v>135</v>
      </c>
      <c r="I3303" t="s">
        <v>136</v>
      </c>
      <c r="J3303" t="s">
        <v>3</v>
      </c>
      <c r="K3303" t="s">
        <v>138</v>
      </c>
      <c r="L3303" t="s">
        <v>9692</v>
      </c>
      <c r="M3303" t="s">
        <v>9693</v>
      </c>
      <c r="N3303">
        <v>5.682222222</v>
      </c>
      <c r="O3303">
        <v>0</v>
      </c>
      <c r="P3303">
        <v>36</v>
      </c>
      <c r="Q3303">
        <v>0</v>
      </c>
      <c r="R3303">
        <v>0</v>
      </c>
      <c r="S3303">
        <v>0</v>
      </c>
      <c r="T3303">
        <v>6</v>
      </c>
      <c r="U3303">
        <v>0</v>
      </c>
      <c r="V3303">
        <v>0</v>
      </c>
      <c r="W3303">
        <v>0</v>
      </c>
      <c r="X3303">
        <v>177.52003840000836</v>
      </c>
      <c r="Y3303">
        <v>0</v>
      </c>
      <c r="Z3303">
        <v>0</v>
      </c>
      <c r="AA3303">
        <v>0</v>
      </c>
      <c r="AB3303">
        <v>53.817397361153894</v>
      </c>
      <c r="AC3303">
        <v>0</v>
      </c>
      <c r="AD3303">
        <v>0</v>
      </c>
      <c r="AE3303">
        <v>231.33743576116225</v>
      </c>
    </row>
    <row r="3304" spans="1:31" x14ac:dyDescent="0.25">
      <c r="A3304">
        <v>2235919</v>
      </c>
      <c r="B3304">
        <v>1</v>
      </c>
      <c r="C3304" t="s">
        <v>81</v>
      </c>
      <c r="D3304" t="s">
        <v>122</v>
      </c>
      <c r="E3304" t="s">
        <v>132</v>
      </c>
      <c r="F3304" t="s">
        <v>9694</v>
      </c>
      <c r="G3304" t="s">
        <v>148</v>
      </c>
      <c r="H3304" t="s">
        <v>135</v>
      </c>
      <c r="I3304" t="s">
        <v>136</v>
      </c>
      <c r="J3304" t="s">
        <v>137</v>
      </c>
      <c r="K3304" t="s">
        <v>138</v>
      </c>
      <c r="L3304" t="s">
        <v>9695</v>
      </c>
      <c r="M3304" t="s">
        <v>9696</v>
      </c>
      <c r="N3304">
        <v>0.65166666600000001</v>
      </c>
      <c r="O3304">
        <v>0</v>
      </c>
      <c r="P3304">
        <v>2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0.30442989152099997</v>
      </c>
      <c r="Y3304">
        <v>0</v>
      </c>
      <c r="Z3304">
        <v>0</v>
      </c>
      <c r="AA3304">
        <v>0</v>
      </c>
      <c r="AB3304">
        <v>0</v>
      </c>
      <c r="AC3304">
        <v>0</v>
      </c>
      <c r="AD3304">
        <v>0</v>
      </c>
      <c r="AE3304">
        <v>0.30442989152099997</v>
      </c>
    </row>
    <row r="3305" spans="1:31" x14ac:dyDescent="0.25">
      <c r="A3305">
        <v>2235352</v>
      </c>
      <c r="B3305">
        <v>1</v>
      </c>
      <c r="C3305" t="s">
        <v>80</v>
      </c>
      <c r="D3305" t="s">
        <v>94</v>
      </c>
      <c r="E3305" t="s">
        <v>194</v>
      </c>
      <c r="F3305" t="s">
        <v>9697</v>
      </c>
      <c r="G3305" t="s">
        <v>179</v>
      </c>
      <c r="H3305" t="s">
        <v>135</v>
      </c>
      <c r="I3305" t="s">
        <v>136</v>
      </c>
      <c r="J3305" t="s">
        <v>137</v>
      </c>
      <c r="K3305" t="s">
        <v>138</v>
      </c>
      <c r="L3305" t="s">
        <v>9698</v>
      </c>
      <c r="M3305" t="s">
        <v>9699</v>
      </c>
      <c r="N3305">
        <v>6.0836111109999997</v>
      </c>
      <c r="O3305">
        <v>0</v>
      </c>
      <c r="P3305">
        <v>37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14.898024621517182</v>
      </c>
      <c r="Y3305">
        <v>0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14.898024621517182</v>
      </c>
    </row>
    <row r="3306" spans="1:31" x14ac:dyDescent="0.25">
      <c r="A3306">
        <v>2235395</v>
      </c>
      <c r="B3306">
        <v>1</v>
      </c>
      <c r="C3306" t="s">
        <v>80</v>
      </c>
      <c r="D3306" t="s">
        <v>93</v>
      </c>
      <c r="E3306" t="s">
        <v>141</v>
      </c>
      <c r="F3306" t="s">
        <v>9700</v>
      </c>
      <c r="G3306" t="s">
        <v>518</v>
      </c>
      <c r="H3306" t="s">
        <v>135</v>
      </c>
      <c r="I3306" t="s">
        <v>136</v>
      </c>
      <c r="J3306" t="s">
        <v>137</v>
      </c>
      <c r="K3306" t="s">
        <v>138</v>
      </c>
      <c r="L3306" t="s">
        <v>9701</v>
      </c>
      <c r="M3306" t="s">
        <v>9702</v>
      </c>
      <c r="N3306">
        <v>10.210277777</v>
      </c>
      <c r="O3306">
        <v>0</v>
      </c>
      <c r="P3306">
        <v>64</v>
      </c>
      <c r="Q3306">
        <v>0</v>
      </c>
      <c r="R3306">
        <v>46</v>
      </c>
      <c r="S3306">
        <v>0</v>
      </c>
      <c r="T3306">
        <v>25</v>
      </c>
      <c r="U3306">
        <v>0</v>
      </c>
      <c r="V3306">
        <v>0</v>
      </c>
      <c r="W3306">
        <v>0</v>
      </c>
      <c r="X3306">
        <v>72.325393409402892</v>
      </c>
      <c r="Y3306">
        <v>0</v>
      </c>
      <c r="Z3306">
        <v>87.729282727413619</v>
      </c>
      <c r="AA3306">
        <v>0</v>
      </c>
      <c r="AB3306">
        <v>92.618978978339214</v>
      </c>
      <c r="AC3306">
        <v>0</v>
      </c>
      <c r="AD3306">
        <v>0</v>
      </c>
      <c r="AE3306">
        <v>252.67365511515573</v>
      </c>
    </row>
    <row r="3307" spans="1:31" x14ac:dyDescent="0.25">
      <c r="A3307">
        <v>2235372</v>
      </c>
      <c r="B3307">
        <v>1</v>
      </c>
      <c r="C3307" t="s">
        <v>81</v>
      </c>
      <c r="D3307" t="s">
        <v>115</v>
      </c>
      <c r="E3307" t="s">
        <v>182</v>
      </c>
      <c r="F3307" t="s">
        <v>9703</v>
      </c>
      <c r="G3307" t="s">
        <v>319</v>
      </c>
      <c r="H3307" t="s">
        <v>163</v>
      </c>
      <c r="I3307" t="s">
        <v>136</v>
      </c>
      <c r="J3307" t="s">
        <v>137</v>
      </c>
      <c r="K3307" t="s">
        <v>138</v>
      </c>
      <c r="L3307" t="s">
        <v>9704</v>
      </c>
      <c r="M3307" t="s">
        <v>9705</v>
      </c>
      <c r="N3307">
        <v>3.5858333330000001</v>
      </c>
      <c r="O3307">
        <v>0</v>
      </c>
      <c r="P3307">
        <v>250</v>
      </c>
      <c r="Q3307">
        <v>3</v>
      </c>
      <c r="R3307">
        <v>15</v>
      </c>
      <c r="S3307">
        <v>1</v>
      </c>
      <c r="T3307">
        <v>17</v>
      </c>
      <c r="U3307">
        <v>0</v>
      </c>
      <c r="V3307">
        <v>0</v>
      </c>
      <c r="W3307">
        <v>0</v>
      </c>
      <c r="X3307">
        <v>58.739309102004107</v>
      </c>
      <c r="Y3307">
        <v>2.0302661620998403</v>
      </c>
      <c r="Z3307">
        <v>1.8889267220231802</v>
      </c>
      <c r="AA3307">
        <v>28.62024300509092</v>
      </c>
      <c r="AB3307">
        <v>11.959637568896795</v>
      </c>
      <c r="AC3307">
        <v>0</v>
      </c>
      <c r="AD3307">
        <v>0</v>
      </c>
      <c r="AE3307">
        <v>103.23838256011484</v>
      </c>
    </row>
    <row r="3308" spans="1:31" x14ac:dyDescent="0.25">
      <c r="A3308">
        <v>2235544</v>
      </c>
      <c r="B3308">
        <v>1</v>
      </c>
      <c r="C3308" t="s">
        <v>81</v>
      </c>
      <c r="D3308" t="s">
        <v>113</v>
      </c>
      <c r="E3308" t="s">
        <v>132</v>
      </c>
      <c r="F3308" t="s">
        <v>9706</v>
      </c>
      <c r="G3308" t="s">
        <v>191</v>
      </c>
      <c r="H3308" t="s">
        <v>135</v>
      </c>
      <c r="I3308" t="s">
        <v>136</v>
      </c>
      <c r="J3308" t="s">
        <v>137</v>
      </c>
      <c r="K3308" t="s">
        <v>138</v>
      </c>
      <c r="L3308" t="s">
        <v>9707</v>
      </c>
      <c r="M3308" t="s">
        <v>9708</v>
      </c>
      <c r="N3308">
        <v>2.2713888880000002</v>
      </c>
      <c r="O3308">
        <v>0</v>
      </c>
      <c r="P3308">
        <v>1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0.16691282877745775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0.16691282877745775</v>
      </c>
    </row>
    <row r="3309" spans="1:31" x14ac:dyDescent="0.25">
      <c r="A3309">
        <v>2235687</v>
      </c>
      <c r="B3309">
        <v>1</v>
      </c>
      <c r="C3309" t="s">
        <v>80</v>
      </c>
      <c r="D3309" t="s">
        <v>85</v>
      </c>
      <c r="E3309" t="s">
        <v>194</v>
      </c>
      <c r="F3309" t="s">
        <v>9709</v>
      </c>
      <c r="G3309" t="s">
        <v>390</v>
      </c>
      <c r="H3309" t="s">
        <v>135</v>
      </c>
      <c r="I3309" t="s">
        <v>136</v>
      </c>
      <c r="J3309" t="s">
        <v>137</v>
      </c>
      <c r="K3309" t="s">
        <v>138</v>
      </c>
      <c r="L3309" t="s">
        <v>9710</v>
      </c>
      <c r="M3309" t="s">
        <v>9711</v>
      </c>
      <c r="N3309">
        <v>2.9069444440000001</v>
      </c>
      <c r="O3309">
        <v>0</v>
      </c>
      <c r="P3309">
        <v>94</v>
      </c>
      <c r="Q3309">
        <v>0</v>
      </c>
      <c r="R3309">
        <v>0</v>
      </c>
      <c r="S3309">
        <v>0</v>
      </c>
      <c r="T3309">
        <v>6</v>
      </c>
      <c r="U3309">
        <v>0</v>
      </c>
      <c r="V3309">
        <v>0</v>
      </c>
      <c r="W3309">
        <v>0</v>
      </c>
      <c r="X3309">
        <v>73.929394733475036</v>
      </c>
      <c r="Y3309">
        <v>0</v>
      </c>
      <c r="Z3309">
        <v>0</v>
      </c>
      <c r="AA3309">
        <v>0</v>
      </c>
      <c r="AB3309">
        <v>18.691052309329027</v>
      </c>
      <c r="AC3309">
        <v>0</v>
      </c>
      <c r="AD3309">
        <v>0</v>
      </c>
      <c r="AE3309">
        <v>92.620447042804059</v>
      </c>
    </row>
    <row r="3310" spans="1:31" x14ac:dyDescent="0.25">
      <c r="A3310">
        <v>2235856</v>
      </c>
      <c r="B3310">
        <v>1</v>
      </c>
      <c r="C3310" t="s">
        <v>81</v>
      </c>
      <c r="D3310" t="s">
        <v>116</v>
      </c>
      <c r="E3310" t="s">
        <v>182</v>
      </c>
      <c r="F3310" t="s">
        <v>9712</v>
      </c>
      <c r="G3310" t="s">
        <v>319</v>
      </c>
      <c r="H3310" t="s">
        <v>163</v>
      </c>
      <c r="I3310" t="s">
        <v>136</v>
      </c>
      <c r="J3310" t="s">
        <v>137</v>
      </c>
      <c r="K3310" t="s">
        <v>138</v>
      </c>
      <c r="L3310" t="s">
        <v>9713</v>
      </c>
      <c r="M3310" t="s">
        <v>9714</v>
      </c>
      <c r="N3310">
        <v>0.89583333300000001</v>
      </c>
      <c r="O3310">
        <v>0</v>
      </c>
      <c r="P3310">
        <v>153</v>
      </c>
      <c r="Q3310">
        <v>0</v>
      </c>
      <c r="R3310">
        <v>1</v>
      </c>
      <c r="S3310">
        <v>0</v>
      </c>
      <c r="T3310">
        <v>9</v>
      </c>
      <c r="U3310">
        <v>0</v>
      </c>
      <c r="V3310">
        <v>0</v>
      </c>
      <c r="W3310">
        <v>0</v>
      </c>
      <c r="X3310">
        <v>16.149556005832565</v>
      </c>
      <c r="Y3310">
        <v>0</v>
      </c>
      <c r="Z3310">
        <v>0.55639777583262495</v>
      </c>
      <c r="AA3310">
        <v>0</v>
      </c>
      <c r="AB3310">
        <v>1.1300029884151557</v>
      </c>
      <c r="AC3310">
        <v>0</v>
      </c>
      <c r="AD3310">
        <v>0</v>
      </c>
      <c r="AE3310">
        <v>17.835956770080347</v>
      </c>
    </row>
    <row r="3311" spans="1:31" x14ac:dyDescent="0.25">
      <c r="A3311">
        <v>2235893</v>
      </c>
      <c r="B3311">
        <v>1</v>
      </c>
      <c r="C3311" t="s">
        <v>80</v>
      </c>
      <c r="D3311" t="s">
        <v>90</v>
      </c>
      <c r="E3311" t="s">
        <v>405</v>
      </c>
      <c r="F3311" t="s">
        <v>9715</v>
      </c>
      <c r="G3311" t="s">
        <v>303</v>
      </c>
      <c r="H3311" t="s">
        <v>5570</v>
      </c>
      <c r="I3311" t="s">
        <v>136</v>
      </c>
      <c r="J3311" t="s">
        <v>137</v>
      </c>
      <c r="K3311" t="s">
        <v>138</v>
      </c>
      <c r="L3311" t="s">
        <v>9716</v>
      </c>
      <c r="M3311" t="s">
        <v>9717</v>
      </c>
      <c r="N3311">
        <v>0.25</v>
      </c>
      <c r="O3311">
        <v>0</v>
      </c>
      <c r="P3311">
        <v>14895</v>
      </c>
      <c r="Q3311">
        <v>0</v>
      </c>
      <c r="R3311">
        <v>0</v>
      </c>
      <c r="S3311">
        <v>3</v>
      </c>
      <c r="T3311">
        <v>728</v>
      </c>
      <c r="U3311">
        <v>2</v>
      </c>
      <c r="V3311">
        <v>1</v>
      </c>
      <c r="W3311">
        <v>0</v>
      </c>
      <c r="X3311">
        <v>1242.4828407206755</v>
      </c>
      <c r="Y3311">
        <v>0</v>
      </c>
      <c r="Z3311">
        <v>0</v>
      </c>
      <c r="AA3311">
        <v>13.5960836165295</v>
      </c>
      <c r="AB3311">
        <v>98.800255072606788</v>
      </c>
      <c r="AC3311">
        <v>80.951208828525012</v>
      </c>
      <c r="AD3311">
        <v>0.71433257187599997</v>
      </c>
      <c r="AE3311">
        <v>1436.544720810213</v>
      </c>
    </row>
    <row r="3312" spans="1:31" x14ac:dyDescent="0.25">
      <c r="A3312">
        <v>2235650</v>
      </c>
      <c r="B3312">
        <v>1</v>
      </c>
      <c r="C3312" t="s">
        <v>81</v>
      </c>
      <c r="D3312" t="s">
        <v>112</v>
      </c>
      <c r="E3312" t="s">
        <v>132</v>
      </c>
      <c r="F3312" t="s">
        <v>9718</v>
      </c>
      <c r="G3312" t="s">
        <v>148</v>
      </c>
      <c r="H3312" t="s">
        <v>135</v>
      </c>
      <c r="I3312" t="s">
        <v>136</v>
      </c>
      <c r="J3312" t="s">
        <v>137</v>
      </c>
      <c r="K3312" t="s">
        <v>138</v>
      </c>
      <c r="L3312" t="s">
        <v>9719</v>
      </c>
      <c r="M3312" t="s">
        <v>9720</v>
      </c>
      <c r="N3312">
        <v>3.256388888</v>
      </c>
      <c r="O3312">
        <v>0</v>
      </c>
      <c r="P3312">
        <v>1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0.93095219756539005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0.93095219756539005</v>
      </c>
    </row>
    <row r="3313" spans="1:31" x14ac:dyDescent="0.25">
      <c r="A3313">
        <v>2236042</v>
      </c>
      <c r="B3313">
        <v>1</v>
      </c>
      <c r="C3313" t="s">
        <v>81</v>
      </c>
      <c r="D3313" t="s">
        <v>127</v>
      </c>
      <c r="E3313" t="s">
        <v>161</v>
      </c>
      <c r="F3313" t="s">
        <v>9721</v>
      </c>
      <c r="G3313" t="s">
        <v>174</v>
      </c>
      <c r="H3313" t="s">
        <v>163</v>
      </c>
      <c r="I3313" t="s">
        <v>136</v>
      </c>
      <c r="J3313" t="s">
        <v>137</v>
      </c>
      <c r="K3313" t="s">
        <v>138</v>
      </c>
      <c r="L3313" t="s">
        <v>9722</v>
      </c>
      <c r="M3313" t="s">
        <v>9723</v>
      </c>
      <c r="N3313">
        <v>0.50888888799999998</v>
      </c>
      <c r="O3313">
        <v>2</v>
      </c>
      <c r="P3313">
        <v>1302</v>
      </c>
      <c r="Q3313">
        <v>31</v>
      </c>
      <c r="R3313">
        <v>83</v>
      </c>
      <c r="S3313">
        <v>12</v>
      </c>
      <c r="T3313">
        <v>106</v>
      </c>
      <c r="U3313">
        <v>2</v>
      </c>
      <c r="V3313">
        <v>0</v>
      </c>
      <c r="W3313">
        <v>0.14492546883733332</v>
      </c>
      <c r="X3313">
        <v>98.081847828410332</v>
      </c>
      <c r="Y3313">
        <v>8.5342621562112004</v>
      </c>
      <c r="Z3313">
        <v>6.6722721611201861</v>
      </c>
      <c r="AA3313">
        <v>24.705992092840045</v>
      </c>
      <c r="AB3313">
        <v>13.20418027859626</v>
      </c>
      <c r="AC3313">
        <v>1.4712892718596802</v>
      </c>
      <c r="AD3313">
        <v>0</v>
      </c>
      <c r="AE3313">
        <v>152.81476925787504</v>
      </c>
    </row>
    <row r="3314" spans="1:31" x14ac:dyDescent="0.25">
      <c r="A3314">
        <v>2235999</v>
      </c>
      <c r="B3314">
        <v>1</v>
      </c>
      <c r="C3314" t="s">
        <v>80</v>
      </c>
      <c r="D3314" t="s">
        <v>97</v>
      </c>
      <c r="E3314" t="s">
        <v>132</v>
      </c>
      <c r="F3314" t="s">
        <v>9724</v>
      </c>
      <c r="G3314" t="s">
        <v>148</v>
      </c>
      <c r="H3314" t="s">
        <v>135</v>
      </c>
      <c r="I3314" t="s">
        <v>136</v>
      </c>
      <c r="J3314" t="s">
        <v>137</v>
      </c>
      <c r="K3314" t="s">
        <v>138</v>
      </c>
      <c r="L3314" t="s">
        <v>9725</v>
      </c>
      <c r="M3314" t="s">
        <v>9726</v>
      </c>
      <c r="N3314">
        <v>2.011111111</v>
      </c>
      <c r="O3314">
        <v>0</v>
      </c>
      <c r="P3314">
        <v>1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9.8054847365066672E-2</v>
      </c>
      <c r="Y3314">
        <v>0</v>
      </c>
      <c r="Z3314">
        <v>0</v>
      </c>
      <c r="AA3314">
        <v>0</v>
      </c>
      <c r="AB3314">
        <v>0</v>
      </c>
      <c r="AC3314">
        <v>0</v>
      </c>
      <c r="AD3314">
        <v>0</v>
      </c>
      <c r="AE3314">
        <v>9.8054847365066672E-2</v>
      </c>
    </row>
    <row r="3315" spans="1:31" x14ac:dyDescent="0.25">
      <c r="A3315">
        <v>2235501</v>
      </c>
      <c r="B3315">
        <v>1</v>
      </c>
      <c r="C3315" t="s">
        <v>80</v>
      </c>
      <c r="D3315" t="s">
        <v>82</v>
      </c>
      <c r="E3315" t="s">
        <v>132</v>
      </c>
      <c r="F3315" t="s">
        <v>9727</v>
      </c>
      <c r="G3315" t="s">
        <v>191</v>
      </c>
      <c r="H3315" t="s">
        <v>135</v>
      </c>
      <c r="I3315" t="s">
        <v>136</v>
      </c>
      <c r="J3315" t="s">
        <v>137</v>
      </c>
      <c r="K3315" t="s">
        <v>138</v>
      </c>
      <c r="L3315" t="s">
        <v>9728</v>
      </c>
      <c r="M3315" t="s">
        <v>9729</v>
      </c>
      <c r="N3315">
        <v>3.3430555549999998</v>
      </c>
      <c r="O3315">
        <v>0</v>
      </c>
      <c r="P3315">
        <v>0</v>
      </c>
      <c r="Q3315">
        <v>0</v>
      </c>
      <c r="R3315">
        <v>0</v>
      </c>
      <c r="S3315">
        <v>0</v>
      </c>
      <c r="T3315">
        <v>1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0</v>
      </c>
    </row>
    <row r="3316" spans="1:31" x14ac:dyDescent="0.25">
      <c r="A3316">
        <v>2235109</v>
      </c>
      <c r="B3316">
        <v>1</v>
      </c>
      <c r="C3316" t="s">
        <v>81</v>
      </c>
      <c r="D3316" t="s">
        <v>116</v>
      </c>
      <c r="E3316" t="s">
        <v>161</v>
      </c>
      <c r="F3316" t="s">
        <v>9730</v>
      </c>
      <c r="G3316" t="s">
        <v>174</v>
      </c>
      <c r="H3316" t="s">
        <v>163</v>
      </c>
      <c r="I3316" t="s">
        <v>261</v>
      </c>
      <c r="J3316" t="s">
        <v>137</v>
      </c>
      <c r="K3316" t="s">
        <v>138</v>
      </c>
      <c r="L3316" t="s">
        <v>9731</v>
      </c>
      <c r="M3316" t="s">
        <v>9732</v>
      </c>
      <c r="N3316">
        <v>1.8611111E-2</v>
      </c>
      <c r="O3316">
        <v>0</v>
      </c>
      <c r="P3316">
        <v>897</v>
      </c>
      <c r="Q3316">
        <v>7</v>
      </c>
      <c r="R3316">
        <v>89</v>
      </c>
      <c r="S3316">
        <v>10</v>
      </c>
      <c r="T3316">
        <v>50</v>
      </c>
      <c r="U3316">
        <v>0</v>
      </c>
      <c r="V3316">
        <v>0</v>
      </c>
      <c r="W3316">
        <v>0</v>
      </c>
      <c r="X3316">
        <v>1.4550502019825911</v>
      </c>
      <c r="Y3316">
        <v>8.309220497125E-2</v>
      </c>
      <c r="Z3316">
        <v>0.15372472246045327</v>
      </c>
      <c r="AA3316">
        <v>0.89769159785741348</v>
      </c>
      <c r="AB3316">
        <v>0.19985985801503844</v>
      </c>
      <c r="AC3316">
        <v>0</v>
      </c>
      <c r="AD3316">
        <v>0</v>
      </c>
      <c r="AE3316">
        <v>2.7894185852867461</v>
      </c>
    </row>
    <row r="3317" spans="1:31" x14ac:dyDescent="0.25">
      <c r="A3317">
        <v>2235601</v>
      </c>
      <c r="B3317">
        <v>1</v>
      </c>
      <c r="C3317" t="s">
        <v>81</v>
      </c>
      <c r="D3317" t="s">
        <v>112</v>
      </c>
      <c r="E3317" t="s">
        <v>194</v>
      </c>
      <c r="F3317" t="s">
        <v>9733</v>
      </c>
      <c r="G3317" t="s">
        <v>179</v>
      </c>
      <c r="H3317" t="s">
        <v>135</v>
      </c>
      <c r="I3317" t="s">
        <v>136</v>
      </c>
      <c r="J3317" t="s">
        <v>137</v>
      </c>
      <c r="K3317" t="s">
        <v>138</v>
      </c>
      <c r="L3317" t="s">
        <v>9734</v>
      </c>
      <c r="M3317" t="s">
        <v>9735</v>
      </c>
      <c r="N3317">
        <v>0.65500000000000003</v>
      </c>
      <c r="O3317">
        <v>0</v>
      </c>
      <c r="P3317">
        <v>32</v>
      </c>
      <c r="Q3317">
        <v>0</v>
      </c>
      <c r="R3317">
        <v>0</v>
      </c>
      <c r="S3317">
        <v>0</v>
      </c>
      <c r="T3317">
        <v>3</v>
      </c>
      <c r="U3317">
        <v>0</v>
      </c>
      <c r="V3317">
        <v>0</v>
      </c>
      <c r="W3317">
        <v>0</v>
      </c>
      <c r="X3317">
        <v>1.5066783879190404</v>
      </c>
      <c r="Y3317">
        <v>0</v>
      </c>
      <c r="Z3317">
        <v>0</v>
      </c>
      <c r="AA3317">
        <v>0</v>
      </c>
      <c r="AB3317">
        <v>1.16458139779985</v>
      </c>
      <c r="AC3317">
        <v>0</v>
      </c>
      <c r="AD3317">
        <v>0</v>
      </c>
      <c r="AE3317">
        <v>2.6712597857188904</v>
      </c>
    </row>
    <row r="3318" spans="1:31" x14ac:dyDescent="0.25">
      <c r="A3318">
        <v>2235358</v>
      </c>
      <c r="B3318">
        <v>1</v>
      </c>
      <c r="C3318" t="s">
        <v>80</v>
      </c>
      <c r="D3318" t="s">
        <v>82</v>
      </c>
      <c r="E3318" t="s">
        <v>132</v>
      </c>
      <c r="F3318" t="s">
        <v>9736</v>
      </c>
      <c r="G3318" t="s">
        <v>148</v>
      </c>
      <c r="H3318" t="s">
        <v>135</v>
      </c>
      <c r="I3318" t="s">
        <v>136</v>
      </c>
      <c r="J3318" t="s">
        <v>137</v>
      </c>
      <c r="K3318" t="s">
        <v>138</v>
      </c>
      <c r="L3318" t="s">
        <v>9737</v>
      </c>
      <c r="M3318" t="s">
        <v>9738</v>
      </c>
      <c r="N3318">
        <v>1.853888888</v>
      </c>
      <c r="O3318">
        <v>0</v>
      </c>
      <c r="P3318">
        <v>3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4.3806133054846557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4.3806133054846557</v>
      </c>
    </row>
    <row r="3319" spans="1:31" x14ac:dyDescent="0.25">
      <c r="A3319">
        <v>2235209</v>
      </c>
      <c r="B3319">
        <v>1</v>
      </c>
      <c r="C3319" t="s">
        <v>81</v>
      </c>
      <c r="D3319" t="s">
        <v>123</v>
      </c>
      <c r="E3319" t="s">
        <v>273</v>
      </c>
      <c r="F3319" t="s">
        <v>9739</v>
      </c>
      <c r="G3319" t="s">
        <v>174</v>
      </c>
      <c r="H3319" t="s">
        <v>163</v>
      </c>
      <c r="I3319" t="s">
        <v>136</v>
      </c>
      <c r="J3319" t="s">
        <v>137</v>
      </c>
      <c r="K3319" t="s">
        <v>138</v>
      </c>
      <c r="L3319" t="s">
        <v>9740</v>
      </c>
      <c r="M3319" t="s">
        <v>9741</v>
      </c>
      <c r="N3319">
        <v>1.8677777769999999</v>
      </c>
      <c r="O3319">
        <v>0</v>
      </c>
      <c r="P3319">
        <v>920</v>
      </c>
      <c r="Q3319">
        <v>28</v>
      </c>
      <c r="R3319">
        <v>142</v>
      </c>
      <c r="S3319">
        <v>3</v>
      </c>
      <c r="T3319">
        <v>98</v>
      </c>
      <c r="U3319">
        <v>0</v>
      </c>
      <c r="V3319">
        <v>0</v>
      </c>
      <c r="W3319">
        <v>0</v>
      </c>
      <c r="X3319">
        <v>165.78549032590905</v>
      </c>
      <c r="Y3319">
        <v>5.4783328766611223</v>
      </c>
      <c r="Z3319">
        <v>27.311947270841891</v>
      </c>
      <c r="AA3319">
        <v>5.6740483510231803</v>
      </c>
      <c r="AB3319">
        <v>34.919766516732778</v>
      </c>
      <c r="AC3319">
        <v>0</v>
      </c>
      <c r="AD3319">
        <v>0</v>
      </c>
      <c r="AE3319">
        <v>239.16958534116802</v>
      </c>
    </row>
    <row r="3320" spans="1:31" x14ac:dyDescent="0.25">
      <c r="A3320">
        <v>2235813</v>
      </c>
      <c r="B3320">
        <v>1</v>
      </c>
      <c r="C3320" t="s">
        <v>80</v>
      </c>
      <c r="D3320" t="s">
        <v>96</v>
      </c>
      <c r="E3320" t="s">
        <v>132</v>
      </c>
      <c r="F3320" t="s">
        <v>9742</v>
      </c>
      <c r="G3320" t="s">
        <v>148</v>
      </c>
      <c r="H3320" t="s">
        <v>135</v>
      </c>
      <c r="I3320" t="s">
        <v>136</v>
      </c>
      <c r="J3320" t="s">
        <v>137</v>
      </c>
      <c r="K3320" t="s">
        <v>138</v>
      </c>
      <c r="L3320" t="s">
        <v>9743</v>
      </c>
      <c r="M3320" t="s">
        <v>9744</v>
      </c>
      <c r="N3320">
        <v>3.8061111109999999</v>
      </c>
      <c r="O3320">
        <v>0</v>
      </c>
      <c r="P3320">
        <v>1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3.1089183846240802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3.1089183846240802</v>
      </c>
    </row>
    <row r="3321" spans="1:31" x14ac:dyDescent="0.25">
      <c r="A3321">
        <v>2235126</v>
      </c>
      <c r="B3321">
        <v>1</v>
      </c>
      <c r="C3321" t="s">
        <v>80</v>
      </c>
      <c r="D3321" t="s">
        <v>99</v>
      </c>
      <c r="E3321" t="s">
        <v>182</v>
      </c>
      <c r="F3321" t="s">
        <v>9745</v>
      </c>
      <c r="G3321" t="s">
        <v>174</v>
      </c>
      <c r="H3321" t="s">
        <v>163</v>
      </c>
      <c r="I3321" t="s">
        <v>136</v>
      </c>
      <c r="J3321" t="s">
        <v>137</v>
      </c>
      <c r="K3321" t="s">
        <v>138</v>
      </c>
      <c r="L3321" t="s">
        <v>9746</v>
      </c>
      <c r="M3321" t="s">
        <v>9747</v>
      </c>
      <c r="N3321">
        <v>0.47</v>
      </c>
      <c r="O3321">
        <v>1</v>
      </c>
      <c r="P3321">
        <v>1056</v>
      </c>
      <c r="Q3321">
        <v>0</v>
      </c>
      <c r="R3321">
        <v>2</v>
      </c>
      <c r="S3321">
        <v>0</v>
      </c>
      <c r="T3321">
        <v>48</v>
      </c>
      <c r="U3321">
        <v>0</v>
      </c>
      <c r="V3321">
        <v>0</v>
      </c>
      <c r="W3321">
        <v>1.1680771968914301</v>
      </c>
      <c r="X3321">
        <v>86.256363063936675</v>
      </c>
      <c r="Y3321">
        <v>0</v>
      </c>
      <c r="Z3321">
        <v>1.1228887361999999E-2</v>
      </c>
      <c r="AA3321">
        <v>0</v>
      </c>
      <c r="AB3321">
        <v>10.667015377145479</v>
      </c>
      <c r="AC3321">
        <v>0</v>
      </c>
      <c r="AD3321">
        <v>0</v>
      </c>
      <c r="AE3321">
        <v>98.102684525335576</v>
      </c>
    </row>
    <row r="3322" spans="1:31" x14ac:dyDescent="0.25">
      <c r="A3322">
        <v>2235458</v>
      </c>
      <c r="B3322">
        <v>1</v>
      </c>
      <c r="C3322" t="s">
        <v>80</v>
      </c>
      <c r="D3322" t="s">
        <v>100</v>
      </c>
      <c r="E3322" t="s">
        <v>194</v>
      </c>
      <c r="F3322" t="s">
        <v>9748</v>
      </c>
      <c r="G3322" t="s">
        <v>518</v>
      </c>
      <c r="H3322" t="s">
        <v>135</v>
      </c>
      <c r="I3322" t="s">
        <v>136</v>
      </c>
      <c r="J3322" t="s">
        <v>137</v>
      </c>
      <c r="K3322" t="s">
        <v>138</v>
      </c>
      <c r="L3322" t="s">
        <v>9749</v>
      </c>
      <c r="M3322" t="s">
        <v>9750</v>
      </c>
      <c r="N3322">
        <v>4.1550000000000002</v>
      </c>
      <c r="O3322">
        <v>0</v>
      </c>
      <c r="P3322">
        <v>28</v>
      </c>
      <c r="Q3322">
        <v>0</v>
      </c>
      <c r="R3322">
        <v>2</v>
      </c>
      <c r="S3322">
        <v>0</v>
      </c>
      <c r="T3322">
        <v>4</v>
      </c>
      <c r="U3322">
        <v>0</v>
      </c>
      <c r="V3322">
        <v>0</v>
      </c>
      <c r="W3322">
        <v>0</v>
      </c>
      <c r="X3322">
        <v>31.739383748602684</v>
      </c>
      <c r="Y3322">
        <v>0</v>
      </c>
      <c r="Z3322">
        <v>8.7150529285512004</v>
      </c>
      <c r="AA3322">
        <v>0</v>
      </c>
      <c r="AB3322">
        <v>8.2341435223647501</v>
      </c>
      <c r="AC3322">
        <v>0</v>
      </c>
      <c r="AD3322">
        <v>0</v>
      </c>
      <c r="AE3322">
        <v>48.68858019951864</v>
      </c>
    </row>
    <row r="3323" spans="1:31" x14ac:dyDescent="0.25">
      <c r="A3323">
        <v>2235435</v>
      </c>
      <c r="B3323">
        <v>1</v>
      </c>
      <c r="C3323" t="s">
        <v>80</v>
      </c>
      <c r="D3323" t="s">
        <v>96</v>
      </c>
      <c r="E3323" t="s">
        <v>132</v>
      </c>
      <c r="F3323" t="s">
        <v>9751</v>
      </c>
      <c r="G3323" t="s">
        <v>148</v>
      </c>
      <c r="H3323" t="s">
        <v>135</v>
      </c>
      <c r="I3323" t="s">
        <v>136</v>
      </c>
      <c r="J3323" t="s">
        <v>137</v>
      </c>
      <c r="K3323" t="s">
        <v>138</v>
      </c>
      <c r="L3323" t="s">
        <v>9752</v>
      </c>
      <c r="M3323" t="s">
        <v>9753</v>
      </c>
      <c r="N3323">
        <v>8.7905555549999992</v>
      </c>
      <c r="O3323">
        <v>0</v>
      </c>
      <c r="P3323">
        <v>0</v>
      </c>
      <c r="Q3323">
        <v>0</v>
      </c>
      <c r="R3323">
        <v>0</v>
      </c>
      <c r="S3323">
        <v>0</v>
      </c>
      <c r="T3323">
        <v>1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3.6805864287551642</v>
      </c>
      <c r="AC3323">
        <v>0</v>
      </c>
      <c r="AD3323">
        <v>0</v>
      </c>
      <c r="AE3323">
        <v>3.6805864287551642</v>
      </c>
    </row>
    <row r="3324" spans="1:31" x14ac:dyDescent="0.25">
      <c r="A3324">
        <v>2235289</v>
      </c>
      <c r="B3324">
        <v>1</v>
      </c>
      <c r="C3324" t="s">
        <v>80</v>
      </c>
      <c r="D3324" t="s">
        <v>105</v>
      </c>
      <c r="E3324" t="s">
        <v>132</v>
      </c>
      <c r="F3324" t="s">
        <v>9754</v>
      </c>
      <c r="G3324" t="s">
        <v>191</v>
      </c>
      <c r="H3324" t="s">
        <v>135</v>
      </c>
      <c r="I3324" t="s">
        <v>136</v>
      </c>
      <c r="J3324" t="s">
        <v>137</v>
      </c>
      <c r="K3324" t="s">
        <v>138</v>
      </c>
      <c r="L3324" t="s">
        <v>9755</v>
      </c>
      <c r="M3324" t="s">
        <v>9756</v>
      </c>
      <c r="N3324">
        <v>1.986388888</v>
      </c>
      <c r="O3324">
        <v>0</v>
      </c>
      <c r="P3324">
        <v>6</v>
      </c>
      <c r="Q3324">
        <v>0</v>
      </c>
      <c r="R3324">
        <v>0</v>
      </c>
      <c r="S3324">
        <v>0</v>
      </c>
      <c r="T3324">
        <v>1</v>
      </c>
      <c r="U3324">
        <v>0</v>
      </c>
      <c r="V3324">
        <v>0</v>
      </c>
      <c r="W3324">
        <v>0</v>
      </c>
      <c r="X3324">
        <v>3.0592362153043755</v>
      </c>
      <c r="Y3324">
        <v>0</v>
      </c>
      <c r="Z3324">
        <v>0</v>
      </c>
      <c r="AA3324">
        <v>0</v>
      </c>
      <c r="AB3324">
        <v>3.6778635215755839</v>
      </c>
      <c r="AC3324">
        <v>0</v>
      </c>
      <c r="AD3324">
        <v>0</v>
      </c>
      <c r="AE3324">
        <v>6.7370997368799594</v>
      </c>
    </row>
    <row r="3325" spans="1:31" x14ac:dyDescent="0.25">
      <c r="A3325">
        <v>2235936</v>
      </c>
      <c r="B3325">
        <v>1</v>
      </c>
      <c r="C3325" t="s">
        <v>80</v>
      </c>
      <c r="D3325" t="s">
        <v>96</v>
      </c>
      <c r="E3325" t="s">
        <v>132</v>
      </c>
      <c r="F3325" t="s">
        <v>9757</v>
      </c>
      <c r="G3325" t="s">
        <v>191</v>
      </c>
      <c r="H3325" t="s">
        <v>135</v>
      </c>
      <c r="I3325" t="s">
        <v>136</v>
      </c>
      <c r="J3325" t="s">
        <v>137</v>
      </c>
      <c r="K3325" t="s">
        <v>138</v>
      </c>
      <c r="L3325" t="s">
        <v>9758</v>
      </c>
      <c r="M3325" t="s">
        <v>9759</v>
      </c>
      <c r="N3325">
        <v>4.7294444440000003</v>
      </c>
      <c r="O3325">
        <v>0</v>
      </c>
      <c r="P3325">
        <v>2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0</v>
      </c>
    </row>
    <row r="3326" spans="1:31" x14ac:dyDescent="0.25">
      <c r="A3326">
        <v>2235143</v>
      </c>
      <c r="B3326">
        <v>1</v>
      </c>
      <c r="C3326" t="s">
        <v>81</v>
      </c>
      <c r="D3326" t="s">
        <v>115</v>
      </c>
      <c r="E3326" t="s">
        <v>182</v>
      </c>
      <c r="F3326" t="s">
        <v>9760</v>
      </c>
      <c r="G3326" t="s">
        <v>319</v>
      </c>
      <c r="H3326" t="s">
        <v>163</v>
      </c>
      <c r="I3326" t="s">
        <v>136</v>
      </c>
      <c r="J3326" t="s">
        <v>137</v>
      </c>
      <c r="K3326" t="s">
        <v>138</v>
      </c>
      <c r="L3326" t="s">
        <v>9761</v>
      </c>
      <c r="M3326" t="s">
        <v>9762</v>
      </c>
      <c r="N3326">
        <v>8.0205555549999996</v>
      </c>
      <c r="O3326">
        <v>0</v>
      </c>
      <c r="P3326">
        <v>32</v>
      </c>
      <c r="Q3326">
        <v>0</v>
      </c>
      <c r="R3326">
        <v>2</v>
      </c>
      <c r="S3326">
        <v>1</v>
      </c>
      <c r="T3326">
        <v>2</v>
      </c>
      <c r="U3326">
        <v>0</v>
      </c>
      <c r="V3326">
        <v>0</v>
      </c>
      <c r="W3326">
        <v>0</v>
      </c>
      <c r="X3326">
        <v>23.891813082792201</v>
      </c>
      <c r="Y3326">
        <v>0</v>
      </c>
      <c r="Z3326">
        <v>2.1805420930575643</v>
      </c>
      <c r="AA3326">
        <v>20.336636792994199</v>
      </c>
      <c r="AB3326">
        <v>51.321397022836635</v>
      </c>
      <c r="AC3326">
        <v>0</v>
      </c>
      <c r="AD3326">
        <v>0</v>
      </c>
      <c r="AE3326">
        <v>97.730388991680599</v>
      </c>
    </row>
    <row r="3327" spans="1:31" x14ac:dyDescent="0.25">
      <c r="A3327">
        <v>2235581</v>
      </c>
      <c r="B3327">
        <v>1</v>
      </c>
      <c r="C3327" t="s">
        <v>80</v>
      </c>
      <c r="D3327" t="s">
        <v>94</v>
      </c>
      <c r="E3327" t="s">
        <v>182</v>
      </c>
      <c r="F3327" t="s">
        <v>9763</v>
      </c>
      <c r="G3327" t="s">
        <v>1027</v>
      </c>
      <c r="H3327" t="s">
        <v>163</v>
      </c>
      <c r="I3327" t="s">
        <v>136</v>
      </c>
      <c r="J3327" t="s">
        <v>137</v>
      </c>
      <c r="K3327" t="s">
        <v>138</v>
      </c>
      <c r="L3327" t="s">
        <v>9764</v>
      </c>
      <c r="M3327" t="s">
        <v>9765</v>
      </c>
      <c r="N3327">
        <v>0.18055555500000001</v>
      </c>
      <c r="O3327">
        <v>1</v>
      </c>
      <c r="P3327">
        <v>242</v>
      </c>
      <c r="Q3327">
        <v>14</v>
      </c>
      <c r="R3327">
        <v>46</v>
      </c>
      <c r="S3327">
        <v>15</v>
      </c>
      <c r="T3327">
        <v>82</v>
      </c>
      <c r="U3327">
        <v>6</v>
      </c>
      <c r="V3327">
        <v>0</v>
      </c>
      <c r="W3327">
        <v>0.19331986203833335</v>
      </c>
      <c r="X3327">
        <v>7.8823848503335023</v>
      </c>
      <c r="Y3327">
        <v>0.80710244711958345</v>
      </c>
      <c r="Z3327">
        <v>2.2068931710684443</v>
      </c>
      <c r="AA3327">
        <v>12.47216097962394</v>
      </c>
      <c r="AB3327">
        <v>3.9503902417351662</v>
      </c>
      <c r="AC3327">
        <v>46.67262380421333</v>
      </c>
      <c r="AD3327">
        <v>0</v>
      </c>
      <c r="AE3327">
        <v>74.184875356132295</v>
      </c>
    </row>
    <row r="3328" spans="1:31" x14ac:dyDescent="0.25">
      <c r="A3328">
        <v>2235521</v>
      </c>
      <c r="B3328">
        <v>1</v>
      </c>
      <c r="C3328" t="s">
        <v>80</v>
      </c>
      <c r="D3328" t="s">
        <v>88</v>
      </c>
      <c r="E3328" t="s">
        <v>194</v>
      </c>
      <c r="F3328" t="s">
        <v>9766</v>
      </c>
      <c r="G3328" t="s">
        <v>179</v>
      </c>
      <c r="H3328" t="s">
        <v>135</v>
      </c>
      <c r="I3328" t="s">
        <v>136</v>
      </c>
      <c r="J3328" t="s">
        <v>137</v>
      </c>
      <c r="K3328" t="s">
        <v>138</v>
      </c>
      <c r="L3328" t="s">
        <v>9767</v>
      </c>
      <c r="M3328" t="s">
        <v>9768</v>
      </c>
      <c r="N3328">
        <v>1.4127777770000001</v>
      </c>
      <c r="O3328">
        <v>0</v>
      </c>
      <c r="P3328">
        <v>33</v>
      </c>
      <c r="Q3328">
        <v>0</v>
      </c>
      <c r="R3328">
        <v>0</v>
      </c>
      <c r="S3328">
        <v>0</v>
      </c>
      <c r="T3328">
        <v>7</v>
      </c>
      <c r="U3328">
        <v>0</v>
      </c>
      <c r="V3328">
        <v>0</v>
      </c>
      <c r="W3328">
        <v>0</v>
      </c>
      <c r="X3328">
        <v>25.299664750150328</v>
      </c>
      <c r="Y3328">
        <v>0</v>
      </c>
      <c r="Z3328">
        <v>0</v>
      </c>
      <c r="AA3328">
        <v>0</v>
      </c>
      <c r="AB3328">
        <v>8.2420325197862727</v>
      </c>
      <c r="AC3328">
        <v>0</v>
      </c>
      <c r="AD3328">
        <v>0</v>
      </c>
      <c r="AE3328">
        <v>33.541697269936599</v>
      </c>
    </row>
    <row r="3329" spans="1:31" x14ac:dyDescent="0.25">
      <c r="A3329">
        <v>2235830</v>
      </c>
      <c r="B3329">
        <v>1</v>
      </c>
      <c r="C3329" t="s">
        <v>80</v>
      </c>
      <c r="D3329" t="s">
        <v>92</v>
      </c>
      <c r="E3329" t="s">
        <v>132</v>
      </c>
      <c r="F3329" t="s">
        <v>9769</v>
      </c>
      <c r="G3329" t="s">
        <v>191</v>
      </c>
      <c r="H3329" t="s">
        <v>135</v>
      </c>
      <c r="I3329" t="s">
        <v>136</v>
      </c>
      <c r="J3329" t="s">
        <v>137</v>
      </c>
      <c r="K3329" t="s">
        <v>138</v>
      </c>
      <c r="L3329" t="s">
        <v>9770</v>
      </c>
      <c r="M3329" t="s">
        <v>9771</v>
      </c>
      <c r="N3329">
        <v>3.591388888</v>
      </c>
      <c r="O3329">
        <v>0</v>
      </c>
      <c r="P3329">
        <v>1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0.76647708962883343</v>
      </c>
      <c r="Y3329">
        <v>0</v>
      </c>
      <c r="Z3329">
        <v>0</v>
      </c>
      <c r="AA3329">
        <v>0</v>
      </c>
      <c r="AB3329">
        <v>0</v>
      </c>
      <c r="AC3329">
        <v>0</v>
      </c>
      <c r="AD3329">
        <v>0</v>
      </c>
      <c r="AE3329">
        <v>0.76647708962883343</v>
      </c>
    </row>
    <row r="3330" spans="1:31" x14ac:dyDescent="0.25">
      <c r="A3330">
        <v>2235976</v>
      </c>
      <c r="B3330">
        <v>1</v>
      </c>
      <c r="C3330" t="s">
        <v>80</v>
      </c>
      <c r="D3330" t="s">
        <v>106</v>
      </c>
      <c r="E3330" t="s">
        <v>132</v>
      </c>
      <c r="F3330" t="s">
        <v>9772</v>
      </c>
      <c r="G3330" t="s">
        <v>148</v>
      </c>
      <c r="H3330" t="s">
        <v>135</v>
      </c>
      <c r="I3330" t="s">
        <v>136</v>
      </c>
      <c r="J3330" t="s">
        <v>137</v>
      </c>
      <c r="K3330" t="s">
        <v>138</v>
      </c>
      <c r="L3330" t="s">
        <v>9773</v>
      </c>
      <c r="M3330" t="s">
        <v>9774</v>
      </c>
      <c r="N3330">
        <v>2.8619444440000001</v>
      </c>
      <c r="O3330">
        <v>0</v>
      </c>
      <c r="P3330">
        <v>1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0.65321207949713334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0.65321207949713334</v>
      </c>
    </row>
    <row r="3331" spans="1:31" x14ac:dyDescent="0.25">
      <c r="A3331">
        <v>2235727</v>
      </c>
      <c r="B3331">
        <v>1</v>
      </c>
      <c r="C3331" t="s">
        <v>80</v>
      </c>
      <c r="D3331" t="s">
        <v>98</v>
      </c>
      <c r="E3331" t="s">
        <v>132</v>
      </c>
      <c r="F3331" t="s">
        <v>9775</v>
      </c>
      <c r="G3331" t="s">
        <v>148</v>
      </c>
      <c r="H3331" t="s">
        <v>135</v>
      </c>
      <c r="I3331" t="s">
        <v>136</v>
      </c>
      <c r="J3331" t="s">
        <v>137</v>
      </c>
      <c r="K3331" t="s">
        <v>138</v>
      </c>
      <c r="L3331" t="s">
        <v>9776</v>
      </c>
      <c r="M3331" t="s">
        <v>9777</v>
      </c>
      <c r="N3331">
        <v>2.6097222219999998</v>
      </c>
      <c r="O3331">
        <v>0</v>
      </c>
      <c r="P3331">
        <v>1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0.24430597176101665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0.24430597176101665</v>
      </c>
    </row>
    <row r="3332" spans="1:31" x14ac:dyDescent="0.25">
      <c r="A3332">
        <v>2235335</v>
      </c>
      <c r="B3332">
        <v>1</v>
      </c>
      <c r="C3332" t="s">
        <v>80</v>
      </c>
      <c r="D3332" t="s">
        <v>103</v>
      </c>
      <c r="E3332" t="s">
        <v>182</v>
      </c>
      <c r="F3332" t="s">
        <v>1429</v>
      </c>
      <c r="G3332" t="s">
        <v>196</v>
      </c>
      <c r="H3332" t="s">
        <v>163</v>
      </c>
      <c r="I3332" t="s">
        <v>136</v>
      </c>
      <c r="J3332" t="s">
        <v>137</v>
      </c>
      <c r="K3332" t="s">
        <v>144</v>
      </c>
      <c r="L3332" t="s">
        <v>9778</v>
      </c>
      <c r="M3332" t="s">
        <v>9779</v>
      </c>
      <c r="N3332">
        <v>10.044444444</v>
      </c>
      <c r="O3332">
        <v>0</v>
      </c>
      <c r="P3332">
        <v>96</v>
      </c>
      <c r="Q3332">
        <v>0</v>
      </c>
      <c r="R3332">
        <v>17</v>
      </c>
      <c r="S3332">
        <v>0</v>
      </c>
      <c r="T3332">
        <v>33</v>
      </c>
      <c r="U3332">
        <v>0</v>
      </c>
      <c r="V3332">
        <v>0</v>
      </c>
      <c r="W3332">
        <v>0</v>
      </c>
      <c r="X3332">
        <v>272.57813656042464</v>
      </c>
      <c r="Y3332">
        <v>0</v>
      </c>
      <c r="Z3332">
        <v>35.222878535354212</v>
      </c>
      <c r="AA3332">
        <v>0</v>
      </c>
      <c r="AB3332">
        <v>308.53682154444778</v>
      </c>
      <c r="AC3332">
        <v>0</v>
      </c>
      <c r="AD3332">
        <v>0</v>
      </c>
      <c r="AE3332">
        <v>616.33783664022667</v>
      </c>
    </row>
    <row r="3333" spans="1:31" x14ac:dyDescent="0.25">
      <c r="A3333">
        <v>2236022</v>
      </c>
      <c r="B3333">
        <v>1</v>
      </c>
      <c r="C3333" t="s">
        <v>80</v>
      </c>
      <c r="D3333" t="s">
        <v>93</v>
      </c>
      <c r="E3333" t="s">
        <v>132</v>
      </c>
      <c r="F3333" t="s">
        <v>9780</v>
      </c>
      <c r="G3333" t="s">
        <v>191</v>
      </c>
      <c r="H3333" t="s">
        <v>135</v>
      </c>
      <c r="I3333" t="s">
        <v>136</v>
      </c>
      <c r="J3333" t="s">
        <v>137</v>
      </c>
      <c r="K3333" t="s">
        <v>138</v>
      </c>
      <c r="L3333" t="s">
        <v>9781</v>
      </c>
      <c r="M3333" t="s">
        <v>9782</v>
      </c>
      <c r="N3333">
        <v>5.8394444439999997</v>
      </c>
      <c r="O3333">
        <v>0</v>
      </c>
      <c r="P3333">
        <v>3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7.8520151370565339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7.8520151370565339</v>
      </c>
    </row>
    <row r="3334" spans="1:31" x14ac:dyDescent="0.25">
      <c r="A3334">
        <v>2235773</v>
      </c>
      <c r="B3334">
        <v>1</v>
      </c>
      <c r="C3334" t="s">
        <v>80</v>
      </c>
      <c r="D3334" t="s">
        <v>94</v>
      </c>
      <c r="E3334" t="s">
        <v>194</v>
      </c>
      <c r="F3334" t="s">
        <v>9697</v>
      </c>
      <c r="G3334" t="s">
        <v>179</v>
      </c>
      <c r="H3334" t="s">
        <v>135</v>
      </c>
      <c r="I3334" t="s">
        <v>136</v>
      </c>
      <c r="J3334" t="s">
        <v>137</v>
      </c>
      <c r="K3334" t="s">
        <v>138</v>
      </c>
      <c r="L3334" t="s">
        <v>9783</v>
      </c>
      <c r="M3334" t="s">
        <v>9784</v>
      </c>
      <c r="N3334">
        <v>3.5238888880000001</v>
      </c>
      <c r="O3334">
        <v>0</v>
      </c>
      <c r="P3334">
        <v>37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8.9127085583617554</v>
      </c>
      <c r="Y3334">
        <v>0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8.9127085583617554</v>
      </c>
    </row>
    <row r="3335" spans="1:31" x14ac:dyDescent="0.25">
      <c r="A3335">
        <v>2235398</v>
      </c>
      <c r="B3335">
        <v>1</v>
      </c>
      <c r="C3335" t="s">
        <v>80</v>
      </c>
      <c r="D3335" t="s">
        <v>96</v>
      </c>
      <c r="E3335" t="s">
        <v>194</v>
      </c>
      <c r="F3335" t="s">
        <v>9785</v>
      </c>
      <c r="G3335" t="s">
        <v>390</v>
      </c>
      <c r="H3335" t="s">
        <v>135</v>
      </c>
      <c r="I3335" t="s">
        <v>136</v>
      </c>
      <c r="J3335" t="s">
        <v>137</v>
      </c>
      <c r="K3335" t="s">
        <v>138</v>
      </c>
      <c r="L3335" t="s">
        <v>9786</v>
      </c>
      <c r="M3335" t="s">
        <v>9787</v>
      </c>
      <c r="N3335">
        <v>1.907777777</v>
      </c>
      <c r="O3335">
        <v>0</v>
      </c>
      <c r="P3335">
        <v>33</v>
      </c>
      <c r="Q3335">
        <v>0</v>
      </c>
      <c r="R3335">
        <v>0</v>
      </c>
      <c r="S3335">
        <v>0</v>
      </c>
      <c r="T3335">
        <v>19</v>
      </c>
      <c r="U3335">
        <v>0</v>
      </c>
      <c r="V3335">
        <v>0</v>
      </c>
      <c r="W3335">
        <v>0</v>
      </c>
      <c r="X3335">
        <v>28.540018089513687</v>
      </c>
      <c r="Y3335">
        <v>0</v>
      </c>
      <c r="Z3335">
        <v>0</v>
      </c>
      <c r="AA3335">
        <v>0</v>
      </c>
      <c r="AB3335">
        <v>20.432598124969033</v>
      </c>
      <c r="AC3335">
        <v>0</v>
      </c>
      <c r="AD3335">
        <v>0</v>
      </c>
      <c r="AE3335">
        <v>48.97261621448272</v>
      </c>
    </row>
    <row r="3336" spans="1:31" x14ac:dyDescent="0.25">
      <c r="A3336">
        <v>2235375</v>
      </c>
      <c r="B3336">
        <v>1</v>
      </c>
      <c r="C3336" t="s">
        <v>80</v>
      </c>
      <c r="D3336" t="s">
        <v>94</v>
      </c>
      <c r="E3336" t="s">
        <v>273</v>
      </c>
      <c r="F3336" t="s">
        <v>9788</v>
      </c>
      <c r="G3336" t="s">
        <v>174</v>
      </c>
      <c r="H3336" t="s">
        <v>163</v>
      </c>
      <c r="I3336" t="s">
        <v>136</v>
      </c>
      <c r="J3336" t="s">
        <v>137</v>
      </c>
      <c r="K3336" t="s">
        <v>138</v>
      </c>
      <c r="L3336" t="s">
        <v>9789</v>
      </c>
      <c r="M3336" t="s">
        <v>9790</v>
      </c>
      <c r="N3336">
        <v>1.4683333329999999</v>
      </c>
      <c r="O3336">
        <v>0</v>
      </c>
      <c r="P3336">
        <v>915</v>
      </c>
      <c r="Q3336">
        <v>35</v>
      </c>
      <c r="R3336">
        <v>31</v>
      </c>
      <c r="S3336">
        <v>6</v>
      </c>
      <c r="T3336">
        <v>164</v>
      </c>
      <c r="U3336">
        <v>2</v>
      </c>
      <c r="V3336">
        <v>0</v>
      </c>
      <c r="W3336">
        <v>0</v>
      </c>
      <c r="X3336">
        <v>213.55583462249456</v>
      </c>
      <c r="Y3336">
        <v>81.594451821285233</v>
      </c>
      <c r="Z3336">
        <v>3.9899534561246504</v>
      </c>
      <c r="AA3336">
        <v>9.4288274208771554</v>
      </c>
      <c r="AB3336">
        <v>99.240526870513861</v>
      </c>
      <c r="AC3336">
        <v>282.42957051955869</v>
      </c>
      <c r="AD3336">
        <v>0</v>
      </c>
      <c r="AE3336">
        <v>690.23916471085408</v>
      </c>
    </row>
    <row r="3337" spans="1:31" x14ac:dyDescent="0.25">
      <c r="A3337">
        <v>2236039</v>
      </c>
      <c r="B3337">
        <v>1</v>
      </c>
      <c r="C3337" t="s">
        <v>80</v>
      </c>
      <c r="D3337" t="s">
        <v>92</v>
      </c>
      <c r="E3337" t="s">
        <v>132</v>
      </c>
      <c r="F3337" t="s">
        <v>9791</v>
      </c>
      <c r="G3337" t="s">
        <v>148</v>
      </c>
      <c r="H3337" t="s">
        <v>135</v>
      </c>
      <c r="I3337" t="s">
        <v>136</v>
      </c>
      <c r="J3337" t="s">
        <v>137</v>
      </c>
      <c r="K3337" t="s">
        <v>138</v>
      </c>
      <c r="L3337" t="s">
        <v>9792</v>
      </c>
      <c r="M3337" t="s">
        <v>9793</v>
      </c>
      <c r="N3337">
        <v>2.4472222220000002</v>
      </c>
      <c r="O3337">
        <v>0</v>
      </c>
      <c r="P3337">
        <v>0</v>
      </c>
      <c r="Q3337">
        <v>0</v>
      </c>
      <c r="R3337">
        <v>2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3.1853964855188002</v>
      </c>
      <c r="AA3337">
        <v>0</v>
      </c>
      <c r="AB3337">
        <v>0</v>
      </c>
      <c r="AC3337">
        <v>0</v>
      </c>
      <c r="AD3337">
        <v>0</v>
      </c>
      <c r="AE3337">
        <v>3.1853964855188002</v>
      </c>
    </row>
    <row r="3338" spans="1:31" x14ac:dyDescent="0.25">
      <c r="A3338">
        <v>2235733</v>
      </c>
      <c r="B3338">
        <v>1</v>
      </c>
      <c r="C3338" t="s">
        <v>80</v>
      </c>
      <c r="D3338" t="s">
        <v>108</v>
      </c>
      <c r="E3338" t="s">
        <v>141</v>
      </c>
      <c r="F3338" t="s">
        <v>9794</v>
      </c>
      <c r="G3338" t="s">
        <v>187</v>
      </c>
      <c r="H3338" t="s">
        <v>135</v>
      </c>
      <c r="I3338" t="s">
        <v>136</v>
      </c>
      <c r="J3338" t="s">
        <v>137</v>
      </c>
      <c r="K3338" t="s">
        <v>138</v>
      </c>
      <c r="L3338" t="s">
        <v>9795</v>
      </c>
      <c r="M3338" t="s">
        <v>9796</v>
      </c>
      <c r="N3338">
        <v>4.0347222220000001</v>
      </c>
      <c r="O3338">
        <v>0</v>
      </c>
      <c r="P3338">
        <v>24</v>
      </c>
      <c r="Q3338">
        <v>0</v>
      </c>
      <c r="R3338">
        <v>17</v>
      </c>
      <c r="S3338">
        <v>0</v>
      </c>
      <c r="T3338">
        <v>10</v>
      </c>
      <c r="U3338">
        <v>0</v>
      </c>
      <c r="V3338">
        <v>0</v>
      </c>
      <c r="W3338">
        <v>0</v>
      </c>
      <c r="X3338">
        <v>16.946354845194978</v>
      </c>
      <c r="Y3338">
        <v>0</v>
      </c>
      <c r="Z3338">
        <v>12.864083086592331</v>
      </c>
      <c r="AA3338">
        <v>0</v>
      </c>
      <c r="AB3338">
        <v>32.357581961724456</v>
      </c>
      <c r="AC3338">
        <v>0</v>
      </c>
      <c r="AD3338">
        <v>0</v>
      </c>
      <c r="AE3338">
        <v>62.168019893511769</v>
      </c>
    </row>
    <row r="3339" spans="1:31" x14ac:dyDescent="0.25">
      <c r="A3339">
        <v>2235561</v>
      </c>
      <c r="B3339">
        <v>1</v>
      </c>
      <c r="C3339" t="s">
        <v>80</v>
      </c>
      <c r="D3339" t="s">
        <v>105</v>
      </c>
      <c r="E3339" t="s">
        <v>132</v>
      </c>
      <c r="F3339" t="s">
        <v>9797</v>
      </c>
      <c r="G3339" t="s">
        <v>148</v>
      </c>
      <c r="H3339" t="s">
        <v>135</v>
      </c>
      <c r="I3339" t="s">
        <v>136</v>
      </c>
      <c r="J3339" t="s">
        <v>137</v>
      </c>
      <c r="K3339" t="s">
        <v>138</v>
      </c>
      <c r="L3339" t="s">
        <v>9798</v>
      </c>
      <c r="M3339" t="s">
        <v>9799</v>
      </c>
      <c r="N3339">
        <v>1.2580555550000001</v>
      </c>
      <c r="O3339">
        <v>0</v>
      </c>
      <c r="P3339">
        <v>1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0.3785074752673222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0.3785074752673222</v>
      </c>
    </row>
    <row r="3340" spans="1:31" x14ac:dyDescent="0.25">
      <c r="A3340">
        <v>2235441</v>
      </c>
      <c r="B3340">
        <v>1</v>
      </c>
      <c r="C3340" t="s">
        <v>80</v>
      </c>
      <c r="D3340" t="s">
        <v>82</v>
      </c>
      <c r="E3340" t="s">
        <v>132</v>
      </c>
      <c r="F3340" t="s">
        <v>9800</v>
      </c>
      <c r="G3340" t="s">
        <v>148</v>
      </c>
      <c r="H3340" t="s">
        <v>135</v>
      </c>
      <c r="I3340" t="s">
        <v>136</v>
      </c>
      <c r="J3340" t="s">
        <v>137</v>
      </c>
      <c r="K3340" t="s">
        <v>138</v>
      </c>
      <c r="L3340" t="s">
        <v>9801</v>
      </c>
      <c r="M3340" t="s">
        <v>9802</v>
      </c>
      <c r="N3340">
        <v>1.3930555549999999</v>
      </c>
      <c r="O3340">
        <v>0</v>
      </c>
      <c r="P3340">
        <v>1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0.32184980810861669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0.32184980810861669</v>
      </c>
    </row>
    <row r="3341" spans="1:31" x14ac:dyDescent="0.25">
      <c r="A3341">
        <v>2235541</v>
      </c>
      <c r="B3341">
        <v>1</v>
      </c>
      <c r="C3341" t="s">
        <v>81</v>
      </c>
      <c r="D3341" t="s">
        <v>124</v>
      </c>
      <c r="E3341" t="s">
        <v>132</v>
      </c>
      <c r="F3341" t="s">
        <v>9803</v>
      </c>
      <c r="G3341" t="s">
        <v>148</v>
      </c>
      <c r="H3341" t="s">
        <v>135</v>
      </c>
      <c r="I3341" t="s">
        <v>136</v>
      </c>
      <c r="J3341" t="s">
        <v>137</v>
      </c>
      <c r="K3341" t="s">
        <v>138</v>
      </c>
      <c r="L3341" t="s">
        <v>9804</v>
      </c>
      <c r="M3341" t="s">
        <v>9805</v>
      </c>
      <c r="N3341">
        <v>1.1088888880000001</v>
      </c>
      <c r="O3341">
        <v>0</v>
      </c>
      <c r="P3341">
        <v>1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0.96140110692316449</v>
      </c>
      <c r="Y3341">
        <v>0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v>0.96140110692316449</v>
      </c>
    </row>
    <row r="3342" spans="1:31" x14ac:dyDescent="0.25">
      <c r="A3342">
        <v>2235249</v>
      </c>
      <c r="B3342">
        <v>1</v>
      </c>
      <c r="C3342" t="s">
        <v>81</v>
      </c>
      <c r="D3342" t="s">
        <v>122</v>
      </c>
      <c r="E3342" t="s">
        <v>273</v>
      </c>
      <c r="F3342" t="s">
        <v>8411</v>
      </c>
      <c r="G3342" t="s">
        <v>174</v>
      </c>
      <c r="H3342" t="s">
        <v>163</v>
      </c>
      <c r="I3342" t="s">
        <v>136</v>
      </c>
      <c r="J3342" t="s">
        <v>137</v>
      </c>
      <c r="K3342" t="s">
        <v>138</v>
      </c>
      <c r="L3342" t="s">
        <v>9806</v>
      </c>
      <c r="M3342" t="s">
        <v>9807</v>
      </c>
      <c r="N3342">
        <v>0.41694444400000003</v>
      </c>
      <c r="O3342">
        <v>14</v>
      </c>
      <c r="P3342">
        <v>901</v>
      </c>
      <c r="Q3342">
        <v>1</v>
      </c>
      <c r="R3342">
        <v>23</v>
      </c>
      <c r="S3342">
        <v>5</v>
      </c>
      <c r="T3342">
        <v>66</v>
      </c>
      <c r="U3342">
        <v>1</v>
      </c>
      <c r="V3342">
        <v>0</v>
      </c>
      <c r="W3342">
        <v>1.0908222931501834</v>
      </c>
      <c r="X3342">
        <v>40.196758795993368</v>
      </c>
      <c r="Y3342">
        <v>1.5295155150115557E-2</v>
      </c>
      <c r="Z3342">
        <v>1.3808401375580093</v>
      </c>
      <c r="AA3342">
        <v>42.02533448299922</v>
      </c>
      <c r="AB3342">
        <v>5.5222908731690925</v>
      </c>
      <c r="AC3342">
        <v>1.5151005856777</v>
      </c>
      <c r="AD3342">
        <v>0</v>
      </c>
      <c r="AE3342">
        <v>91.746442323697693</v>
      </c>
    </row>
    <row r="3343" spans="1:31" x14ac:dyDescent="0.25">
      <c r="A3343">
        <v>2235853</v>
      </c>
      <c r="B3343">
        <v>1</v>
      </c>
      <c r="C3343" t="s">
        <v>80</v>
      </c>
      <c r="D3343" t="s">
        <v>94</v>
      </c>
      <c r="E3343" t="s">
        <v>132</v>
      </c>
      <c r="F3343" t="s">
        <v>9808</v>
      </c>
      <c r="G3343" t="s">
        <v>148</v>
      </c>
      <c r="H3343" t="s">
        <v>135</v>
      </c>
      <c r="I3343" t="s">
        <v>136</v>
      </c>
      <c r="J3343" t="s">
        <v>137</v>
      </c>
      <c r="K3343" t="s">
        <v>138</v>
      </c>
      <c r="L3343" t="s">
        <v>9809</v>
      </c>
      <c r="M3343" t="s">
        <v>9810</v>
      </c>
      <c r="N3343">
        <v>3.9363888880000002</v>
      </c>
      <c r="O3343">
        <v>0</v>
      </c>
      <c r="P3343">
        <v>1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0.23407823411989337</v>
      </c>
      <c r="Y3343">
        <v>0</v>
      </c>
      <c r="Z3343">
        <v>0</v>
      </c>
      <c r="AA3343">
        <v>0</v>
      </c>
      <c r="AB3343">
        <v>0</v>
      </c>
      <c r="AC3343">
        <v>0</v>
      </c>
      <c r="AD3343">
        <v>0</v>
      </c>
      <c r="AE3343">
        <v>0.23407823411989337</v>
      </c>
    </row>
    <row r="3344" spans="1:31" x14ac:dyDescent="0.25">
      <c r="A3344">
        <v>2235106</v>
      </c>
      <c r="B3344">
        <v>1</v>
      </c>
      <c r="C3344" t="s">
        <v>80</v>
      </c>
      <c r="D3344" t="s">
        <v>85</v>
      </c>
      <c r="E3344" t="s">
        <v>132</v>
      </c>
      <c r="F3344" t="s">
        <v>2990</v>
      </c>
      <c r="G3344" t="s">
        <v>148</v>
      </c>
      <c r="H3344" t="s">
        <v>135</v>
      </c>
      <c r="I3344" t="s">
        <v>136</v>
      </c>
      <c r="J3344" t="s">
        <v>137</v>
      </c>
      <c r="K3344" t="s">
        <v>138</v>
      </c>
      <c r="L3344" t="s">
        <v>9811</v>
      </c>
      <c r="M3344" t="s">
        <v>9812</v>
      </c>
      <c r="N3344">
        <v>0.443333333</v>
      </c>
      <c r="O3344">
        <v>0</v>
      </c>
      <c r="P3344">
        <v>2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0.31319888173077781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0.31319888173077781</v>
      </c>
    </row>
    <row r="3345" spans="1:31" x14ac:dyDescent="0.25">
      <c r="A3345">
        <v>2235498</v>
      </c>
      <c r="B3345">
        <v>1</v>
      </c>
      <c r="C3345" t="s">
        <v>80</v>
      </c>
      <c r="D3345" t="s">
        <v>108</v>
      </c>
      <c r="E3345" t="s">
        <v>182</v>
      </c>
      <c r="F3345" t="s">
        <v>9813</v>
      </c>
      <c r="G3345" t="s">
        <v>319</v>
      </c>
      <c r="H3345" t="s">
        <v>163</v>
      </c>
      <c r="I3345" t="s">
        <v>136</v>
      </c>
      <c r="J3345" t="s">
        <v>137</v>
      </c>
      <c r="K3345" t="s">
        <v>138</v>
      </c>
      <c r="L3345" t="s">
        <v>9814</v>
      </c>
      <c r="M3345" t="s">
        <v>9815</v>
      </c>
      <c r="N3345">
        <v>4.4783333330000001</v>
      </c>
      <c r="O3345">
        <v>0</v>
      </c>
      <c r="P3345">
        <v>46</v>
      </c>
      <c r="Q3345">
        <v>0</v>
      </c>
      <c r="R3345">
        <v>13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25.550850653987879</v>
      </c>
      <c r="Y3345">
        <v>0</v>
      </c>
      <c r="Z3345">
        <v>3.7962478342206842</v>
      </c>
      <c r="AA3345">
        <v>0</v>
      </c>
      <c r="AB3345">
        <v>0</v>
      </c>
      <c r="AC3345">
        <v>0</v>
      </c>
      <c r="AD3345">
        <v>0</v>
      </c>
      <c r="AE3345">
        <v>29.347098488208562</v>
      </c>
    </row>
    <row r="3346" spans="1:31" x14ac:dyDescent="0.25">
      <c r="A3346">
        <v>2235461</v>
      </c>
      <c r="B3346">
        <v>1</v>
      </c>
      <c r="C3346" t="s">
        <v>80</v>
      </c>
      <c r="D3346" t="s">
        <v>100</v>
      </c>
      <c r="E3346" t="s">
        <v>132</v>
      </c>
      <c r="F3346" t="s">
        <v>9816</v>
      </c>
      <c r="G3346" t="s">
        <v>148</v>
      </c>
      <c r="H3346" t="s">
        <v>135</v>
      </c>
      <c r="I3346" t="s">
        <v>136</v>
      </c>
      <c r="J3346" t="s">
        <v>137</v>
      </c>
      <c r="K3346" t="s">
        <v>138</v>
      </c>
      <c r="L3346" t="s">
        <v>9817</v>
      </c>
      <c r="M3346" t="s">
        <v>9818</v>
      </c>
      <c r="N3346">
        <v>0.885833333</v>
      </c>
      <c r="O3346">
        <v>0</v>
      </c>
      <c r="P3346">
        <v>1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0.25388208727420003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0.25388208727420003</v>
      </c>
    </row>
    <row r="3347" spans="1:31" x14ac:dyDescent="0.25">
      <c r="A3347">
        <v>2235312</v>
      </c>
      <c r="B3347">
        <v>1</v>
      </c>
      <c r="C3347" t="s">
        <v>81</v>
      </c>
      <c r="D3347" t="s">
        <v>122</v>
      </c>
      <c r="E3347" t="s">
        <v>182</v>
      </c>
      <c r="F3347" t="s">
        <v>9819</v>
      </c>
      <c r="G3347" t="s">
        <v>319</v>
      </c>
      <c r="H3347" t="s">
        <v>163</v>
      </c>
      <c r="I3347" t="s">
        <v>136</v>
      </c>
      <c r="J3347" t="s">
        <v>137</v>
      </c>
      <c r="K3347" t="s">
        <v>138</v>
      </c>
      <c r="L3347" t="s">
        <v>9820</v>
      </c>
      <c r="M3347" t="s">
        <v>9821</v>
      </c>
      <c r="N3347">
        <v>5.8086111110000003</v>
      </c>
      <c r="O3347">
        <v>0</v>
      </c>
      <c r="P3347">
        <v>41</v>
      </c>
      <c r="Q3347">
        <v>0</v>
      </c>
      <c r="R3347">
        <v>0</v>
      </c>
      <c r="S3347">
        <v>0</v>
      </c>
      <c r="T3347">
        <v>5</v>
      </c>
      <c r="U3347">
        <v>0</v>
      </c>
      <c r="V3347">
        <v>0</v>
      </c>
      <c r="W3347">
        <v>0</v>
      </c>
      <c r="X3347">
        <v>24.324870208179334</v>
      </c>
      <c r="Y3347">
        <v>0</v>
      </c>
      <c r="Z3347">
        <v>0</v>
      </c>
      <c r="AA3347">
        <v>0</v>
      </c>
      <c r="AB3347">
        <v>1.1628575753215404</v>
      </c>
      <c r="AC3347">
        <v>0</v>
      </c>
      <c r="AD3347">
        <v>0</v>
      </c>
      <c r="AE3347">
        <v>25.487727783500873</v>
      </c>
    </row>
    <row r="3348" spans="1:31" x14ac:dyDescent="0.25">
      <c r="A3348">
        <v>2235206</v>
      </c>
      <c r="B3348">
        <v>1</v>
      </c>
      <c r="C3348" t="s">
        <v>80</v>
      </c>
      <c r="D3348" t="s">
        <v>83</v>
      </c>
      <c r="E3348" t="s">
        <v>161</v>
      </c>
      <c r="F3348" t="s">
        <v>9822</v>
      </c>
      <c r="G3348" t="s">
        <v>174</v>
      </c>
      <c r="H3348" t="s">
        <v>163</v>
      </c>
      <c r="I3348" t="s">
        <v>136</v>
      </c>
      <c r="J3348" t="s">
        <v>137</v>
      </c>
      <c r="K3348" t="s">
        <v>138</v>
      </c>
      <c r="L3348" t="s">
        <v>9823</v>
      </c>
      <c r="M3348" t="s">
        <v>9824</v>
      </c>
      <c r="N3348">
        <v>0.56583333300000005</v>
      </c>
      <c r="O3348">
        <v>0</v>
      </c>
      <c r="P3348">
        <v>113</v>
      </c>
      <c r="Q3348">
        <v>0</v>
      </c>
      <c r="R3348">
        <v>0</v>
      </c>
      <c r="S3348">
        <v>1</v>
      </c>
      <c r="T3348">
        <v>5</v>
      </c>
      <c r="U3348">
        <v>0</v>
      </c>
      <c r="V3348">
        <v>0</v>
      </c>
      <c r="W3348">
        <v>0</v>
      </c>
      <c r="X3348">
        <v>32.083723033351987</v>
      </c>
      <c r="Y3348">
        <v>0</v>
      </c>
      <c r="Z3348">
        <v>0</v>
      </c>
      <c r="AA3348">
        <v>7.7300203326079995</v>
      </c>
      <c r="AB3348">
        <v>0.75224158834346666</v>
      </c>
      <c r="AC3348">
        <v>0</v>
      </c>
      <c r="AD3348">
        <v>0</v>
      </c>
      <c r="AE3348">
        <v>40.565984954303453</v>
      </c>
    </row>
    <row r="3349" spans="1:31" x14ac:dyDescent="0.25">
      <c r="A3349">
        <v>2236045</v>
      </c>
      <c r="B3349">
        <v>1</v>
      </c>
      <c r="C3349" t="s">
        <v>80</v>
      </c>
      <c r="D3349" t="s">
        <v>103</v>
      </c>
      <c r="E3349" t="s">
        <v>161</v>
      </c>
      <c r="F3349" t="s">
        <v>2706</v>
      </c>
      <c r="G3349" t="s">
        <v>174</v>
      </c>
      <c r="H3349" t="s">
        <v>163</v>
      </c>
      <c r="I3349" t="s">
        <v>136</v>
      </c>
      <c r="J3349" t="s">
        <v>137</v>
      </c>
      <c r="K3349" t="s">
        <v>138</v>
      </c>
      <c r="L3349" t="s">
        <v>9825</v>
      </c>
      <c r="M3349" t="s">
        <v>9826</v>
      </c>
      <c r="N3349">
        <v>0.27916666600000001</v>
      </c>
      <c r="O3349">
        <v>3</v>
      </c>
      <c r="P3349">
        <v>1986</v>
      </c>
      <c r="Q3349">
        <v>21</v>
      </c>
      <c r="R3349">
        <v>269</v>
      </c>
      <c r="S3349">
        <v>29</v>
      </c>
      <c r="T3349">
        <v>642</v>
      </c>
      <c r="U3349">
        <v>2</v>
      </c>
      <c r="V3349">
        <v>1</v>
      </c>
      <c r="W3349">
        <v>0.17423742529550001</v>
      </c>
      <c r="X3349">
        <v>93.014028251771364</v>
      </c>
      <c r="Y3349">
        <v>12.693934317650642</v>
      </c>
      <c r="Z3349">
        <v>7.2730432118429453</v>
      </c>
      <c r="AA3349">
        <v>15.682032538870224</v>
      </c>
      <c r="AB3349">
        <v>37.179236530394157</v>
      </c>
      <c r="AC3349">
        <v>21.708473612952233</v>
      </c>
      <c r="AD3349">
        <v>0.7586027525084168</v>
      </c>
      <c r="AE3349">
        <v>188.48358864128545</v>
      </c>
    </row>
    <row r="3350" spans="1:31" x14ac:dyDescent="0.25">
      <c r="A3350">
        <v>2235504</v>
      </c>
      <c r="B3350">
        <v>1</v>
      </c>
      <c r="C3350" t="s">
        <v>80</v>
      </c>
      <c r="D3350" t="s">
        <v>98</v>
      </c>
      <c r="E3350" t="s">
        <v>132</v>
      </c>
      <c r="F3350" t="s">
        <v>9827</v>
      </c>
      <c r="G3350" t="s">
        <v>148</v>
      </c>
      <c r="H3350" t="s">
        <v>135</v>
      </c>
      <c r="I3350" t="s">
        <v>136</v>
      </c>
      <c r="J3350" t="s">
        <v>137</v>
      </c>
      <c r="K3350" t="s">
        <v>138</v>
      </c>
      <c r="L3350" t="s">
        <v>9828</v>
      </c>
      <c r="M3350" t="s">
        <v>9829</v>
      </c>
      <c r="N3350">
        <v>3.97</v>
      </c>
      <c r="O3350">
        <v>0</v>
      </c>
      <c r="P3350">
        <v>1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0.5779286005617601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0.5779286005617601</v>
      </c>
    </row>
    <row r="3351" spans="1:31" x14ac:dyDescent="0.25">
      <c r="A3351">
        <v>2236025</v>
      </c>
      <c r="B3351">
        <v>1</v>
      </c>
      <c r="C3351" t="s">
        <v>80</v>
      </c>
      <c r="D3351" t="s">
        <v>90</v>
      </c>
      <c r="E3351" t="s">
        <v>132</v>
      </c>
      <c r="F3351" t="s">
        <v>9830</v>
      </c>
      <c r="G3351" t="s">
        <v>191</v>
      </c>
      <c r="H3351" t="s">
        <v>135</v>
      </c>
      <c r="I3351" t="s">
        <v>136</v>
      </c>
      <c r="J3351" t="s">
        <v>137</v>
      </c>
      <c r="K3351" t="s">
        <v>138</v>
      </c>
      <c r="L3351" t="s">
        <v>9831</v>
      </c>
      <c r="M3351" t="s">
        <v>9832</v>
      </c>
      <c r="N3351">
        <v>2.0616666659999998</v>
      </c>
      <c r="O3351">
        <v>0</v>
      </c>
      <c r="P3351">
        <v>14</v>
      </c>
      <c r="Q3351">
        <v>0</v>
      </c>
      <c r="R3351">
        <v>0</v>
      </c>
      <c r="S3351">
        <v>0</v>
      </c>
      <c r="T3351">
        <v>3</v>
      </c>
      <c r="U3351">
        <v>0</v>
      </c>
      <c r="V3351">
        <v>0</v>
      </c>
      <c r="W3351">
        <v>0</v>
      </c>
      <c r="X3351">
        <v>6.1861714717887777</v>
      </c>
      <c r="Y3351">
        <v>0</v>
      </c>
      <c r="Z3351">
        <v>0</v>
      </c>
      <c r="AA3351">
        <v>0</v>
      </c>
      <c r="AB3351">
        <v>2.360543413517695</v>
      </c>
      <c r="AC3351">
        <v>0</v>
      </c>
      <c r="AD3351">
        <v>0</v>
      </c>
      <c r="AE3351">
        <v>8.5467148853064732</v>
      </c>
    </row>
    <row r="3352" spans="1:31" x14ac:dyDescent="0.25">
      <c r="A3352">
        <v>2235693</v>
      </c>
      <c r="B3352">
        <v>1</v>
      </c>
      <c r="C3352" t="s">
        <v>80</v>
      </c>
      <c r="D3352" t="s">
        <v>107</v>
      </c>
      <c r="E3352" t="s">
        <v>194</v>
      </c>
      <c r="F3352" t="s">
        <v>9833</v>
      </c>
      <c r="G3352" t="s">
        <v>885</v>
      </c>
      <c r="H3352" t="s">
        <v>135</v>
      </c>
      <c r="I3352" t="s">
        <v>136</v>
      </c>
      <c r="J3352" t="s">
        <v>137</v>
      </c>
      <c r="K3352" t="s">
        <v>138</v>
      </c>
      <c r="L3352" t="s">
        <v>9834</v>
      </c>
      <c r="M3352" t="s">
        <v>9835</v>
      </c>
      <c r="N3352">
        <v>3.5958333329999999</v>
      </c>
      <c r="O3352">
        <v>0</v>
      </c>
      <c r="P3352">
        <v>64</v>
      </c>
      <c r="Q3352">
        <v>0</v>
      </c>
      <c r="R3352">
        <v>0</v>
      </c>
      <c r="S3352">
        <v>0</v>
      </c>
      <c r="T3352">
        <v>4</v>
      </c>
      <c r="U3352">
        <v>0</v>
      </c>
      <c r="V3352">
        <v>0</v>
      </c>
      <c r="W3352">
        <v>0</v>
      </c>
      <c r="X3352">
        <v>63.605127602476458</v>
      </c>
      <c r="Y3352">
        <v>0</v>
      </c>
      <c r="Z3352">
        <v>0</v>
      </c>
      <c r="AA3352">
        <v>0</v>
      </c>
      <c r="AB3352">
        <v>4.2882146975948787</v>
      </c>
      <c r="AC3352">
        <v>0</v>
      </c>
      <c r="AD3352">
        <v>0</v>
      </c>
      <c r="AE3352">
        <v>67.893342300071339</v>
      </c>
    </row>
    <row r="3353" spans="1:31" x14ac:dyDescent="0.25">
      <c r="A3353">
        <v>2235739</v>
      </c>
      <c r="B3353">
        <v>1</v>
      </c>
      <c r="C3353" t="s">
        <v>81</v>
      </c>
      <c r="D3353" t="s">
        <v>119</v>
      </c>
      <c r="E3353" t="s">
        <v>132</v>
      </c>
      <c r="F3353" t="s">
        <v>9836</v>
      </c>
      <c r="G3353" t="s">
        <v>191</v>
      </c>
      <c r="H3353" t="s">
        <v>135</v>
      </c>
      <c r="I3353" t="s">
        <v>136</v>
      </c>
      <c r="J3353" t="s">
        <v>137</v>
      </c>
      <c r="K3353" t="s">
        <v>138</v>
      </c>
      <c r="L3353" t="s">
        <v>9837</v>
      </c>
      <c r="M3353" t="s">
        <v>9838</v>
      </c>
      <c r="N3353">
        <v>6.0672222219999998</v>
      </c>
      <c r="O3353">
        <v>0</v>
      </c>
      <c r="P3353">
        <v>1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0.5407001287331078</v>
      </c>
      <c r="Y3353">
        <v>0</v>
      </c>
      <c r="Z3353">
        <v>0</v>
      </c>
      <c r="AA3353">
        <v>0</v>
      </c>
      <c r="AB3353">
        <v>0</v>
      </c>
      <c r="AC3353">
        <v>0</v>
      </c>
      <c r="AD3353">
        <v>0</v>
      </c>
      <c r="AE3353">
        <v>0.5407001287331078</v>
      </c>
    </row>
    <row r="3354" spans="1:31" x14ac:dyDescent="0.25">
      <c r="A3354">
        <v>2235175</v>
      </c>
      <c r="B3354">
        <v>1</v>
      </c>
      <c r="C3354" t="s">
        <v>81</v>
      </c>
      <c r="D3354" t="s">
        <v>122</v>
      </c>
      <c r="E3354" t="s">
        <v>273</v>
      </c>
      <c r="F3354" t="s">
        <v>8411</v>
      </c>
      <c r="G3354" t="s">
        <v>174</v>
      </c>
      <c r="H3354" t="s">
        <v>163</v>
      </c>
      <c r="I3354" t="s">
        <v>136</v>
      </c>
      <c r="J3354" t="s">
        <v>137</v>
      </c>
      <c r="K3354" t="s">
        <v>138</v>
      </c>
      <c r="L3354" t="s">
        <v>9839</v>
      </c>
      <c r="M3354" t="s">
        <v>9840</v>
      </c>
      <c r="N3354">
        <v>0.36944444399999998</v>
      </c>
      <c r="O3354">
        <v>14</v>
      </c>
      <c r="P3354">
        <v>901</v>
      </c>
      <c r="Q3354">
        <v>1</v>
      </c>
      <c r="R3354">
        <v>23</v>
      </c>
      <c r="S3354">
        <v>5</v>
      </c>
      <c r="T3354">
        <v>66</v>
      </c>
      <c r="U3354">
        <v>1</v>
      </c>
      <c r="V3354">
        <v>0</v>
      </c>
      <c r="W3354">
        <v>0.80925142216591672</v>
      </c>
      <c r="X3354">
        <v>30.471508663389745</v>
      </c>
      <c r="Y3354">
        <v>1.039537576248889E-2</v>
      </c>
      <c r="Z3354">
        <v>0.91925072924494455</v>
      </c>
      <c r="AA3354">
        <v>26.684976485497238</v>
      </c>
      <c r="AB3354">
        <v>3.2879018691739166</v>
      </c>
      <c r="AC3354">
        <v>0.70194506432400017</v>
      </c>
      <c r="AD3354">
        <v>0</v>
      </c>
      <c r="AE3354">
        <v>62.885229609558252</v>
      </c>
    </row>
    <row r="3355" spans="1:31" x14ac:dyDescent="0.25">
      <c r="A3355">
        <v>2235839</v>
      </c>
      <c r="B3355">
        <v>1</v>
      </c>
      <c r="C3355" t="s">
        <v>80</v>
      </c>
      <c r="D3355" t="s">
        <v>93</v>
      </c>
      <c r="E3355" t="s">
        <v>194</v>
      </c>
      <c r="F3355" t="s">
        <v>9841</v>
      </c>
      <c r="G3355" t="s">
        <v>179</v>
      </c>
      <c r="H3355" t="s">
        <v>135</v>
      </c>
      <c r="I3355" t="s">
        <v>136</v>
      </c>
      <c r="J3355" t="s">
        <v>137</v>
      </c>
      <c r="K3355" t="s">
        <v>138</v>
      </c>
      <c r="L3355" t="s">
        <v>9842</v>
      </c>
      <c r="M3355" t="s">
        <v>9843</v>
      </c>
      <c r="N3355">
        <v>1.5480555549999999</v>
      </c>
      <c r="O3355">
        <v>0</v>
      </c>
      <c r="P3355">
        <v>48</v>
      </c>
      <c r="Q3355">
        <v>0</v>
      </c>
      <c r="R3355">
        <v>1</v>
      </c>
      <c r="S3355">
        <v>0</v>
      </c>
      <c r="T3355">
        <v>4</v>
      </c>
      <c r="U3355">
        <v>0</v>
      </c>
      <c r="V3355">
        <v>0</v>
      </c>
      <c r="W3355">
        <v>0</v>
      </c>
      <c r="X3355">
        <v>21.626436043282421</v>
      </c>
      <c r="Y3355">
        <v>0</v>
      </c>
      <c r="Z3355">
        <v>0.7119160559699067</v>
      </c>
      <c r="AA3355">
        <v>0</v>
      </c>
      <c r="AB3355">
        <v>0.65049767807167125</v>
      </c>
      <c r="AC3355">
        <v>0</v>
      </c>
      <c r="AD3355">
        <v>0</v>
      </c>
      <c r="AE3355">
        <v>22.988849777323999</v>
      </c>
    </row>
    <row r="3356" spans="1:31" x14ac:dyDescent="0.25">
      <c r="A3356">
        <v>2235716</v>
      </c>
      <c r="B3356">
        <v>1</v>
      </c>
      <c r="C3356" t="s">
        <v>80</v>
      </c>
      <c r="D3356" t="s">
        <v>82</v>
      </c>
      <c r="E3356" t="s">
        <v>132</v>
      </c>
      <c r="F3356" t="s">
        <v>9268</v>
      </c>
      <c r="G3356" t="s">
        <v>170</v>
      </c>
      <c r="H3356" t="s">
        <v>135</v>
      </c>
      <c r="I3356" t="s">
        <v>136</v>
      </c>
      <c r="J3356" t="s">
        <v>137</v>
      </c>
      <c r="K3356" t="s">
        <v>138</v>
      </c>
      <c r="L3356" t="s">
        <v>9844</v>
      </c>
      <c r="M3356" t="s">
        <v>9845</v>
      </c>
      <c r="N3356">
        <v>5.9369444439999999</v>
      </c>
      <c r="O3356">
        <v>0</v>
      </c>
      <c r="P3356">
        <v>0</v>
      </c>
      <c r="Q3356">
        <v>0</v>
      </c>
      <c r="R3356">
        <v>0</v>
      </c>
      <c r="S3356">
        <v>0</v>
      </c>
      <c r="T3356">
        <v>2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0</v>
      </c>
      <c r="AB3356">
        <v>8.5492290329652594</v>
      </c>
      <c r="AC3356">
        <v>0</v>
      </c>
      <c r="AD3356">
        <v>0</v>
      </c>
      <c r="AE3356">
        <v>8.5492290329652594</v>
      </c>
    </row>
    <row r="3357" spans="1:31" x14ac:dyDescent="0.25">
      <c r="A3357">
        <v>2235198</v>
      </c>
      <c r="B3357">
        <v>1</v>
      </c>
      <c r="C3357" t="s">
        <v>80</v>
      </c>
      <c r="D3357" t="s">
        <v>103</v>
      </c>
      <c r="E3357" t="s">
        <v>161</v>
      </c>
      <c r="F3357" t="s">
        <v>2706</v>
      </c>
      <c r="G3357" t="s">
        <v>174</v>
      </c>
      <c r="H3357" t="s">
        <v>163</v>
      </c>
      <c r="I3357" t="s">
        <v>136</v>
      </c>
      <c r="J3357" t="s">
        <v>137</v>
      </c>
      <c r="K3357" t="s">
        <v>138</v>
      </c>
      <c r="L3357" t="s">
        <v>9846</v>
      </c>
      <c r="M3357" t="s">
        <v>9847</v>
      </c>
      <c r="N3357">
        <v>0.61277777700000002</v>
      </c>
      <c r="O3357">
        <v>3</v>
      </c>
      <c r="P3357">
        <v>1986</v>
      </c>
      <c r="Q3357">
        <v>21</v>
      </c>
      <c r="R3357">
        <v>269</v>
      </c>
      <c r="S3357">
        <v>29</v>
      </c>
      <c r="T3357">
        <v>642</v>
      </c>
      <c r="U3357">
        <v>2</v>
      </c>
      <c r="V3357">
        <v>1</v>
      </c>
      <c r="W3357">
        <v>0.33013748304450669</v>
      </c>
      <c r="X3357">
        <v>194.10306511471535</v>
      </c>
      <c r="Y3357">
        <v>28.694940150271545</v>
      </c>
      <c r="Z3357">
        <v>19.790828736931793</v>
      </c>
      <c r="AA3357">
        <v>34.23544342122689</v>
      </c>
      <c r="AB3357">
        <v>87.304762051372805</v>
      </c>
      <c r="AC3357">
        <v>43.237048120079457</v>
      </c>
      <c r="AD3357">
        <v>1.7585123710839692</v>
      </c>
      <c r="AE3357">
        <v>409.45473744872629</v>
      </c>
    </row>
    <row r="3358" spans="1:31" x14ac:dyDescent="0.25">
      <c r="A3358">
        <v>2236031</v>
      </c>
      <c r="B3358">
        <v>1</v>
      </c>
      <c r="C3358" t="s">
        <v>80</v>
      </c>
      <c r="D3358" t="s">
        <v>108</v>
      </c>
      <c r="E3358" t="s">
        <v>141</v>
      </c>
      <c r="F3358" t="s">
        <v>9848</v>
      </c>
      <c r="G3358" t="s">
        <v>187</v>
      </c>
      <c r="H3358" t="s">
        <v>135</v>
      </c>
      <c r="I3358" t="s">
        <v>136</v>
      </c>
      <c r="J3358" t="s">
        <v>137</v>
      </c>
      <c r="K3358" t="s">
        <v>138</v>
      </c>
      <c r="L3358" t="s">
        <v>9849</v>
      </c>
      <c r="M3358" t="s">
        <v>9850</v>
      </c>
      <c r="N3358">
        <v>4.2147222219999998</v>
      </c>
      <c r="O3358">
        <v>0</v>
      </c>
      <c r="P3358">
        <v>55</v>
      </c>
      <c r="Q3358">
        <v>0</v>
      </c>
      <c r="R3358">
        <v>16</v>
      </c>
      <c r="S3358">
        <v>0</v>
      </c>
      <c r="T3358">
        <v>5</v>
      </c>
      <c r="U3358">
        <v>0</v>
      </c>
      <c r="V3358">
        <v>0</v>
      </c>
      <c r="W3358">
        <v>0</v>
      </c>
      <c r="X3358">
        <v>29.65898736695096</v>
      </c>
      <c r="Y3358">
        <v>0</v>
      </c>
      <c r="Z3358">
        <v>4.966496363005529</v>
      </c>
      <c r="AA3358">
        <v>0</v>
      </c>
      <c r="AB3358">
        <v>8.1461315903740505</v>
      </c>
      <c r="AC3358">
        <v>0</v>
      </c>
      <c r="AD3358">
        <v>0</v>
      </c>
      <c r="AE3358">
        <v>42.77161532033054</v>
      </c>
    </row>
    <row r="3359" spans="1:31" x14ac:dyDescent="0.25">
      <c r="A3359">
        <v>2235862</v>
      </c>
      <c r="B3359">
        <v>1</v>
      </c>
      <c r="C3359" t="s">
        <v>81</v>
      </c>
      <c r="D3359" t="s">
        <v>112</v>
      </c>
      <c r="E3359" t="s">
        <v>194</v>
      </c>
      <c r="F3359" t="s">
        <v>9851</v>
      </c>
      <c r="G3359" t="s">
        <v>179</v>
      </c>
      <c r="H3359" t="s">
        <v>135</v>
      </c>
      <c r="I3359" t="s">
        <v>136</v>
      </c>
      <c r="J3359" t="s">
        <v>137</v>
      </c>
      <c r="K3359" t="s">
        <v>138</v>
      </c>
      <c r="L3359" t="s">
        <v>9852</v>
      </c>
      <c r="M3359" t="s">
        <v>9853</v>
      </c>
      <c r="N3359">
        <v>1.2980555549999999</v>
      </c>
      <c r="O3359">
        <v>0</v>
      </c>
      <c r="P3359">
        <v>42</v>
      </c>
      <c r="Q3359">
        <v>0</v>
      </c>
      <c r="R3359">
        <v>0</v>
      </c>
      <c r="S3359">
        <v>0</v>
      </c>
      <c r="T3359">
        <v>3</v>
      </c>
      <c r="U3359">
        <v>0</v>
      </c>
      <c r="V3359">
        <v>0</v>
      </c>
      <c r="W3359">
        <v>0</v>
      </c>
      <c r="X3359">
        <v>15.488964542587478</v>
      </c>
      <c r="Y3359">
        <v>0</v>
      </c>
      <c r="Z3359">
        <v>0</v>
      </c>
      <c r="AA3359">
        <v>0</v>
      </c>
      <c r="AB3359">
        <v>0.21115658680648003</v>
      </c>
      <c r="AC3359">
        <v>0</v>
      </c>
      <c r="AD3359">
        <v>0</v>
      </c>
      <c r="AE3359">
        <v>15.700121129393958</v>
      </c>
    </row>
    <row r="3360" spans="1:31" x14ac:dyDescent="0.25">
      <c r="A3360">
        <v>2235344</v>
      </c>
      <c r="B3360">
        <v>1</v>
      </c>
      <c r="C3360" t="s">
        <v>80</v>
      </c>
      <c r="D3360" t="s">
        <v>99</v>
      </c>
      <c r="E3360" t="s">
        <v>161</v>
      </c>
      <c r="F3360" t="s">
        <v>9854</v>
      </c>
      <c r="G3360" t="s">
        <v>174</v>
      </c>
      <c r="H3360" t="s">
        <v>163</v>
      </c>
      <c r="I3360" t="s">
        <v>136</v>
      </c>
      <c r="J3360" t="s">
        <v>137</v>
      </c>
      <c r="K3360" t="s">
        <v>138</v>
      </c>
      <c r="L3360" t="s">
        <v>9855</v>
      </c>
      <c r="M3360" t="s">
        <v>9856</v>
      </c>
      <c r="N3360">
        <v>33.553888888000003</v>
      </c>
      <c r="O3360">
        <v>0</v>
      </c>
      <c r="P3360">
        <v>0</v>
      </c>
      <c r="Q3360">
        <v>0</v>
      </c>
      <c r="R3360">
        <v>0</v>
      </c>
      <c r="S3360">
        <v>3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  <c r="AA3360">
        <v>522.38104919981072</v>
      </c>
      <c r="AB3360">
        <v>0</v>
      </c>
      <c r="AC3360">
        <v>0</v>
      </c>
      <c r="AD3360">
        <v>0</v>
      </c>
      <c r="AE3360">
        <v>522.38104919981072</v>
      </c>
    </row>
    <row r="3361" spans="1:31" x14ac:dyDescent="0.25">
      <c r="A3361">
        <v>2236008</v>
      </c>
      <c r="B3361">
        <v>1</v>
      </c>
      <c r="C3361" t="s">
        <v>81</v>
      </c>
      <c r="D3361" t="s">
        <v>128</v>
      </c>
      <c r="E3361" t="s">
        <v>132</v>
      </c>
      <c r="F3361" t="s">
        <v>9857</v>
      </c>
      <c r="G3361" t="s">
        <v>170</v>
      </c>
      <c r="H3361" t="s">
        <v>135</v>
      </c>
      <c r="I3361" t="s">
        <v>136</v>
      </c>
      <c r="J3361" t="s">
        <v>137</v>
      </c>
      <c r="K3361" t="s">
        <v>138</v>
      </c>
      <c r="L3361" t="s">
        <v>9858</v>
      </c>
      <c r="M3361" t="s">
        <v>9859</v>
      </c>
      <c r="N3361">
        <v>4.8327777770000004</v>
      </c>
      <c r="O3361">
        <v>0</v>
      </c>
      <c r="P3361">
        <v>2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3.2642044806678383</v>
      </c>
      <c r="Y3361">
        <v>0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3.2642044806678383</v>
      </c>
    </row>
    <row r="3362" spans="1:31" x14ac:dyDescent="0.25">
      <c r="A3362">
        <v>2235321</v>
      </c>
      <c r="B3362">
        <v>1</v>
      </c>
      <c r="C3362" t="s">
        <v>80</v>
      </c>
      <c r="D3362" t="s">
        <v>100</v>
      </c>
      <c r="E3362" t="s">
        <v>141</v>
      </c>
      <c r="F3362" t="s">
        <v>6518</v>
      </c>
      <c r="G3362" t="s">
        <v>187</v>
      </c>
      <c r="H3362" t="s">
        <v>135</v>
      </c>
      <c r="I3362" t="s">
        <v>136</v>
      </c>
      <c r="J3362" t="s">
        <v>137</v>
      </c>
      <c r="K3362" t="s">
        <v>138</v>
      </c>
      <c r="L3362" t="s">
        <v>9860</v>
      </c>
      <c r="M3362" t="s">
        <v>9861</v>
      </c>
      <c r="N3362">
        <v>1.5847222219999999</v>
      </c>
      <c r="O3362">
        <v>0</v>
      </c>
      <c r="P3362">
        <v>8</v>
      </c>
      <c r="Q3362">
        <v>0</v>
      </c>
      <c r="R3362">
        <v>26</v>
      </c>
      <c r="S3362">
        <v>0</v>
      </c>
      <c r="T3362">
        <v>6</v>
      </c>
      <c r="U3362">
        <v>0</v>
      </c>
      <c r="V3362">
        <v>0</v>
      </c>
      <c r="W3362">
        <v>0</v>
      </c>
      <c r="X3362">
        <v>0.65714515193025846</v>
      </c>
      <c r="Y3362">
        <v>0</v>
      </c>
      <c r="Z3362">
        <v>8.893824115779184</v>
      </c>
      <c r="AA3362">
        <v>0</v>
      </c>
      <c r="AB3362">
        <v>5.9517706646528001</v>
      </c>
      <c r="AC3362">
        <v>0</v>
      </c>
      <c r="AD3362">
        <v>0</v>
      </c>
      <c r="AE3362">
        <v>15.502739932362243</v>
      </c>
    </row>
    <row r="3363" spans="1:31" x14ac:dyDescent="0.25">
      <c r="A3363">
        <v>2235570</v>
      </c>
      <c r="B3363">
        <v>1</v>
      </c>
      <c r="C3363" t="s">
        <v>81</v>
      </c>
      <c r="D3363" t="s">
        <v>113</v>
      </c>
      <c r="E3363" t="s">
        <v>194</v>
      </c>
      <c r="F3363" t="s">
        <v>9862</v>
      </c>
      <c r="G3363" t="s">
        <v>179</v>
      </c>
      <c r="H3363" t="s">
        <v>135</v>
      </c>
      <c r="I3363" t="s">
        <v>136</v>
      </c>
      <c r="J3363" t="s">
        <v>137</v>
      </c>
      <c r="K3363" t="s">
        <v>138</v>
      </c>
      <c r="L3363" t="s">
        <v>9863</v>
      </c>
      <c r="M3363" t="s">
        <v>9864</v>
      </c>
      <c r="N3363">
        <v>1.296944444</v>
      </c>
      <c r="O3363">
        <v>0</v>
      </c>
      <c r="P3363">
        <v>10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1.0023200288842846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1.0023200288842846</v>
      </c>
    </row>
    <row r="3364" spans="1:31" x14ac:dyDescent="0.25">
      <c r="A3364">
        <v>2235238</v>
      </c>
      <c r="B3364">
        <v>1</v>
      </c>
      <c r="C3364" t="s">
        <v>80</v>
      </c>
      <c r="D3364" t="s">
        <v>96</v>
      </c>
      <c r="E3364" t="s">
        <v>132</v>
      </c>
      <c r="F3364" t="s">
        <v>9865</v>
      </c>
      <c r="G3364" t="s">
        <v>148</v>
      </c>
      <c r="H3364" t="s">
        <v>135</v>
      </c>
      <c r="I3364" t="s">
        <v>136</v>
      </c>
      <c r="J3364" t="s">
        <v>137</v>
      </c>
      <c r="K3364" t="s">
        <v>138</v>
      </c>
      <c r="L3364" t="s">
        <v>9866</v>
      </c>
      <c r="M3364" t="s">
        <v>9867</v>
      </c>
      <c r="N3364">
        <v>1.608055555</v>
      </c>
      <c r="O3364">
        <v>0</v>
      </c>
      <c r="P3364">
        <v>1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0.24079640535715333</v>
      </c>
      <c r="Y3364">
        <v>0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0.24079640535715333</v>
      </c>
    </row>
    <row r="3365" spans="1:31" x14ac:dyDescent="0.25">
      <c r="A3365">
        <v>2235630</v>
      </c>
      <c r="B3365">
        <v>1</v>
      </c>
      <c r="C3365" t="s">
        <v>80</v>
      </c>
      <c r="D3365" t="s">
        <v>91</v>
      </c>
      <c r="E3365" t="s">
        <v>182</v>
      </c>
      <c r="F3365" t="s">
        <v>9422</v>
      </c>
      <c r="G3365" t="s">
        <v>319</v>
      </c>
      <c r="H3365" t="s">
        <v>163</v>
      </c>
      <c r="I3365" t="s">
        <v>136</v>
      </c>
      <c r="J3365" t="s">
        <v>137</v>
      </c>
      <c r="K3365" t="s">
        <v>138</v>
      </c>
      <c r="L3365" t="s">
        <v>9868</v>
      </c>
      <c r="M3365" t="s">
        <v>9869</v>
      </c>
      <c r="N3365">
        <v>3.2972222219999998</v>
      </c>
      <c r="O3365">
        <v>0</v>
      </c>
      <c r="P3365">
        <v>0</v>
      </c>
      <c r="Q3365">
        <v>6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4.4152377196420387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4.4152377196420387</v>
      </c>
    </row>
    <row r="3366" spans="1:31" x14ac:dyDescent="0.25">
      <c r="A3366">
        <v>2235822</v>
      </c>
      <c r="B3366">
        <v>1</v>
      </c>
      <c r="C3366" t="s">
        <v>80</v>
      </c>
      <c r="D3366" t="s">
        <v>87</v>
      </c>
      <c r="E3366" t="s">
        <v>177</v>
      </c>
      <c r="F3366" t="s">
        <v>9870</v>
      </c>
      <c r="G3366" t="s">
        <v>1507</v>
      </c>
      <c r="H3366" t="s">
        <v>135</v>
      </c>
      <c r="I3366" t="s">
        <v>136</v>
      </c>
      <c r="J3366" t="s">
        <v>137</v>
      </c>
      <c r="K3366" t="s">
        <v>138</v>
      </c>
      <c r="L3366" t="s">
        <v>9871</v>
      </c>
      <c r="M3366" t="s">
        <v>9872</v>
      </c>
      <c r="N3366">
        <v>4.0338888879999999</v>
      </c>
      <c r="O3366">
        <v>0</v>
      </c>
      <c r="P3366">
        <v>40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61.552582180901958</v>
      </c>
      <c r="Y3366">
        <v>0</v>
      </c>
      <c r="Z3366">
        <v>0</v>
      </c>
      <c r="AA3366">
        <v>0</v>
      </c>
      <c r="AB3366">
        <v>0</v>
      </c>
      <c r="AC3366">
        <v>0</v>
      </c>
      <c r="AD3366">
        <v>0</v>
      </c>
      <c r="AE3366">
        <v>61.552582180901958</v>
      </c>
    </row>
    <row r="3367" spans="1:31" x14ac:dyDescent="0.25">
      <c r="A3367">
        <v>2235384</v>
      </c>
      <c r="B3367">
        <v>1</v>
      </c>
      <c r="C3367" t="s">
        <v>80</v>
      </c>
      <c r="D3367" t="s">
        <v>94</v>
      </c>
      <c r="E3367" t="s">
        <v>182</v>
      </c>
      <c r="F3367" t="s">
        <v>9873</v>
      </c>
      <c r="G3367" t="s">
        <v>143</v>
      </c>
      <c r="H3367" t="s">
        <v>163</v>
      </c>
      <c r="I3367" t="s">
        <v>136</v>
      </c>
      <c r="J3367" t="s">
        <v>137</v>
      </c>
      <c r="K3367" t="s">
        <v>144</v>
      </c>
      <c r="L3367" t="s">
        <v>9874</v>
      </c>
      <c r="M3367" t="s">
        <v>9875</v>
      </c>
      <c r="N3367">
        <v>7.6930555549999999</v>
      </c>
      <c r="O3367">
        <v>0</v>
      </c>
      <c r="P3367">
        <v>217</v>
      </c>
      <c r="Q3367">
        <v>0</v>
      </c>
      <c r="R3367">
        <v>0</v>
      </c>
      <c r="S3367">
        <v>0</v>
      </c>
      <c r="T3367">
        <v>3</v>
      </c>
      <c r="U3367">
        <v>0</v>
      </c>
      <c r="V3367">
        <v>0</v>
      </c>
      <c r="W3367">
        <v>0</v>
      </c>
      <c r="X3367">
        <v>362.21577398863991</v>
      </c>
      <c r="Y3367">
        <v>0</v>
      </c>
      <c r="Z3367">
        <v>0</v>
      </c>
      <c r="AA3367">
        <v>0</v>
      </c>
      <c r="AB3367">
        <v>21.020221650994504</v>
      </c>
      <c r="AC3367">
        <v>0</v>
      </c>
      <c r="AD3367">
        <v>0</v>
      </c>
      <c r="AE3367">
        <v>383.23599563963444</v>
      </c>
    </row>
    <row r="3368" spans="1:31" x14ac:dyDescent="0.25">
      <c r="A3368">
        <v>2235530</v>
      </c>
      <c r="B3368">
        <v>1</v>
      </c>
      <c r="C3368" t="s">
        <v>80</v>
      </c>
      <c r="D3368" t="s">
        <v>82</v>
      </c>
      <c r="E3368" t="s">
        <v>177</v>
      </c>
      <c r="F3368" t="s">
        <v>939</v>
      </c>
      <c r="G3368" t="s">
        <v>179</v>
      </c>
      <c r="H3368" t="s">
        <v>135</v>
      </c>
      <c r="I3368" t="s">
        <v>136</v>
      </c>
      <c r="J3368" t="s">
        <v>137</v>
      </c>
      <c r="K3368" t="s">
        <v>138</v>
      </c>
      <c r="L3368" t="s">
        <v>9876</v>
      </c>
      <c r="M3368" t="s">
        <v>9877</v>
      </c>
      <c r="N3368">
        <v>2.3338888880000002</v>
      </c>
      <c r="O3368">
        <v>0</v>
      </c>
      <c r="P3368">
        <v>0</v>
      </c>
      <c r="Q3368">
        <v>0</v>
      </c>
      <c r="R3368">
        <v>0</v>
      </c>
      <c r="S3368">
        <v>0</v>
      </c>
      <c r="T3368">
        <v>87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168.23489389977397</v>
      </c>
      <c r="AC3368">
        <v>0</v>
      </c>
      <c r="AD3368">
        <v>0</v>
      </c>
      <c r="AE3368">
        <v>168.23489389977397</v>
      </c>
    </row>
    <row r="3369" spans="1:31" x14ac:dyDescent="0.25">
      <c r="A3369">
        <v>2235676</v>
      </c>
      <c r="B3369">
        <v>1</v>
      </c>
      <c r="C3369" t="s">
        <v>81</v>
      </c>
      <c r="D3369" t="s">
        <v>113</v>
      </c>
      <c r="E3369" t="s">
        <v>194</v>
      </c>
      <c r="F3369" t="s">
        <v>3727</v>
      </c>
      <c r="G3369" t="s">
        <v>885</v>
      </c>
      <c r="H3369" t="s">
        <v>135</v>
      </c>
      <c r="I3369" t="s">
        <v>136</v>
      </c>
      <c r="J3369" t="s">
        <v>137</v>
      </c>
      <c r="K3369" t="s">
        <v>138</v>
      </c>
      <c r="L3369" t="s">
        <v>9878</v>
      </c>
      <c r="M3369" t="s">
        <v>9879</v>
      </c>
      <c r="N3369">
        <v>4.1161111110000004</v>
      </c>
      <c r="O3369">
        <v>0</v>
      </c>
      <c r="P3369">
        <v>27</v>
      </c>
      <c r="Q3369">
        <v>0</v>
      </c>
      <c r="R3369">
        <v>0</v>
      </c>
      <c r="S3369">
        <v>0</v>
      </c>
      <c r="T3369">
        <v>4</v>
      </c>
      <c r="U3369">
        <v>0</v>
      </c>
      <c r="V3369">
        <v>0</v>
      </c>
      <c r="W3369">
        <v>0</v>
      </c>
      <c r="X3369">
        <v>13.25306590985994</v>
      </c>
      <c r="Y3369">
        <v>0</v>
      </c>
      <c r="Z3369">
        <v>0</v>
      </c>
      <c r="AA3369">
        <v>0</v>
      </c>
      <c r="AB3369">
        <v>4.2444303024005557E-2</v>
      </c>
      <c r="AC3369">
        <v>0</v>
      </c>
      <c r="AD3369">
        <v>0</v>
      </c>
      <c r="AE3369">
        <v>13.295510212883945</v>
      </c>
    </row>
    <row r="3370" spans="1:31" x14ac:dyDescent="0.25">
      <c r="A3370">
        <v>2235135</v>
      </c>
      <c r="B3370">
        <v>1</v>
      </c>
      <c r="C3370" t="s">
        <v>81</v>
      </c>
      <c r="D3370" t="s">
        <v>128</v>
      </c>
      <c r="E3370" t="s">
        <v>194</v>
      </c>
      <c r="F3370" t="s">
        <v>9880</v>
      </c>
      <c r="G3370" t="s">
        <v>179</v>
      </c>
      <c r="H3370" t="s">
        <v>135</v>
      </c>
      <c r="I3370" t="s">
        <v>136</v>
      </c>
      <c r="J3370" t="s">
        <v>137</v>
      </c>
      <c r="K3370" t="s">
        <v>138</v>
      </c>
      <c r="L3370" t="s">
        <v>9881</v>
      </c>
      <c r="M3370" t="s">
        <v>9882</v>
      </c>
      <c r="N3370">
        <v>2.7711111110000002</v>
      </c>
      <c r="O3370">
        <v>0</v>
      </c>
      <c r="P3370">
        <v>15</v>
      </c>
      <c r="Q3370">
        <v>0</v>
      </c>
      <c r="R3370">
        <v>3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3.2523061234485739</v>
      </c>
      <c r="Y3370">
        <v>0</v>
      </c>
      <c r="Z3370">
        <v>1.01138640789984</v>
      </c>
      <c r="AA3370">
        <v>0</v>
      </c>
      <c r="AB3370">
        <v>0</v>
      </c>
      <c r="AC3370">
        <v>0</v>
      </c>
      <c r="AD3370">
        <v>0</v>
      </c>
      <c r="AE3370">
        <v>4.263692531348414</v>
      </c>
    </row>
    <row r="3371" spans="1:31" x14ac:dyDescent="0.25">
      <c r="A3371">
        <v>2235991</v>
      </c>
      <c r="B3371">
        <v>1</v>
      </c>
      <c r="C3371" t="s">
        <v>80</v>
      </c>
      <c r="D3371" t="s">
        <v>97</v>
      </c>
      <c r="E3371" t="s">
        <v>194</v>
      </c>
      <c r="F3371" t="s">
        <v>9883</v>
      </c>
      <c r="G3371" t="s">
        <v>885</v>
      </c>
      <c r="H3371" t="s">
        <v>135</v>
      </c>
      <c r="I3371" t="s">
        <v>136</v>
      </c>
      <c r="J3371" t="s">
        <v>137</v>
      </c>
      <c r="K3371" t="s">
        <v>138</v>
      </c>
      <c r="L3371" t="s">
        <v>9884</v>
      </c>
      <c r="M3371" t="s">
        <v>9838</v>
      </c>
      <c r="N3371">
        <v>1.5319444440000001</v>
      </c>
      <c r="O3371">
        <v>0</v>
      </c>
      <c r="P3371">
        <v>3</v>
      </c>
      <c r="Q3371">
        <v>0</v>
      </c>
      <c r="R3371">
        <v>6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6.3554865638441962</v>
      </c>
      <c r="Y3371">
        <v>0</v>
      </c>
      <c r="Z3371">
        <v>0.68489485165149999</v>
      </c>
      <c r="AA3371">
        <v>0</v>
      </c>
      <c r="AB3371">
        <v>0</v>
      </c>
      <c r="AC3371">
        <v>0</v>
      </c>
      <c r="AD3371">
        <v>0</v>
      </c>
      <c r="AE3371">
        <v>7.0403814154956965</v>
      </c>
    </row>
    <row r="3372" spans="1:31" x14ac:dyDescent="0.25">
      <c r="A3372">
        <v>2235968</v>
      </c>
      <c r="B3372">
        <v>1</v>
      </c>
      <c r="C3372" t="s">
        <v>81</v>
      </c>
      <c r="D3372" t="s">
        <v>112</v>
      </c>
      <c r="E3372" t="s">
        <v>194</v>
      </c>
      <c r="F3372" t="s">
        <v>9885</v>
      </c>
      <c r="G3372" t="s">
        <v>179</v>
      </c>
      <c r="H3372" t="s">
        <v>135</v>
      </c>
      <c r="I3372" t="s">
        <v>136</v>
      </c>
      <c r="J3372" t="s">
        <v>137</v>
      </c>
      <c r="K3372" t="s">
        <v>138</v>
      </c>
      <c r="L3372" t="s">
        <v>9886</v>
      </c>
      <c r="M3372" t="s">
        <v>9887</v>
      </c>
      <c r="N3372">
        <v>1.247222222</v>
      </c>
      <c r="O3372">
        <v>0</v>
      </c>
      <c r="P3372">
        <v>12</v>
      </c>
      <c r="Q3372">
        <v>0</v>
      </c>
      <c r="R3372">
        <v>4</v>
      </c>
      <c r="S3372">
        <v>0</v>
      </c>
      <c r="T3372">
        <v>1</v>
      </c>
      <c r="U3372">
        <v>0</v>
      </c>
      <c r="V3372">
        <v>0</v>
      </c>
      <c r="W3372">
        <v>0</v>
      </c>
      <c r="X3372">
        <v>0.95505011111547355</v>
      </c>
      <c r="Y3372">
        <v>0</v>
      </c>
      <c r="Z3372">
        <v>0.44481106264886672</v>
      </c>
      <c r="AA3372">
        <v>0</v>
      </c>
      <c r="AB3372">
        <v>0</v>
      </c>
      <c r="AC3372">
        <v>0</v>
      </c>
      <c r="AD3372">
        <v>0</v>
      </c>
      <c r="AE3372">
        <v>1.3998611737643403</v>
      </c>
    </row>
    <row r="3373" spans="1:31" x14ac:dyDescent="0.25">
      <c r="A3373">
        <v>2235942</v>
      </c>
      <c r="B3373">
        <v>1</v>
      </c>
      <c r="C3373" t="s">
        <v>80</v>
      </c>
      <c r="D3373" t="s">
        <v>85</v>
      </c>
      <c r="E3373" t="s">
        <v>132</v>
      </c>
      <c r="F3373" t="s">
        <v>9888</v>
      </c>
      <c r="G3373" t="s">
        <v>191</v>
      </c>
      <c r="H3373" t="s">
        <v>135</v>
      </c>
      <c r="I3373" t="s">
        <v>136</v>
      </c>
      <c r="J3373" t="s">
        <v>137</v>
      </c>
      <c r="K3373" t="s">
        <v>138</v>
      </c>
      <c r="L3373" t="s">
        <v>9889</v>
      </c>
      <c r="M3373" t="s">
        <v>9890</v>
      </c>
      <c r="N3373">
        <v>2.3116666659999998</v>
      </c>
      <c r="O3373">
        <v>0</v>
      </c>
      <c r="P3373">
        <v>0</v>
      </c>
      <c r="Q3373">
        <v>0</v>
      </c>
      <c r="R3373">
        <v>0</v>
      </c>
      <c r="S3373">
        <v>0</v>
      </c>
      <c r="T3373">
        <v>1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  <c r="AC3373">
        <v>0</v>
      </c>
      <c r="AD3373">
        <v>0</v>
      </c>
      <c r="AE3373">
        <v>0</v>
      </c>
    </row>
    <row r="3374" spans="1:31" x14ac:dyDescent="0.25">
      <c r="A3374">
        <v>2235115</v>
      </c>
      <c r="B3374">
        <v>1</v>
      </c>
      <c r="C3374" t="s">
        <v>80</v>
      </c>
      <c r="D3374" t="s">
        <v>100</v>
      </c>
      <c r="E3374" t="s">
        <v>141</v>
      </c>
      <c r="F3374" t="s">
        <v>9891</v>
      </c>
      <c r="G3374" t="s">
        <v>187</v>
      </c>
      <c r="H3374" t="s">
        <v>135</v>
      </c>
      <c r="I3374" t="s">
        <v>136</v>
      </c>
      <c r="J3374" t="s">
        <v>137</v>
      </c>
      <c r="K3374" t="s">
        <v>138</v>
      </c>
      <c r="L3374" t="s">
        <v>9892</v>
      </c>
      <c r="M3374" t="s">
        <v>9893</v>
      </c>
      <c r="N3374">
        <v>1.4258333329999999</v>
      </c>
      <c r="O3374">
        <v>0</v>
      </c>
      <c r="P3374">
        <v>24</v>
      </c>
      <c r="Q3374">
        <v>0</v>
      </c>
      <c r="R3374">
        <v>20</v>
      </c>
      <c r="S3374">
        <v>0</v>
      </c>
      <c r="T3374">
        <v>7</v>
      </c>
      <c r="U3374">
        <v>0</v>
      </c>
      <c r="V3374">
        <v>0</v>
      </c>
      <c r="W3374">
        <v>0</v>
      </c>
      <c r="X3374">
        <v>5.0952841595260239</v>
      </c>
      <c r="Y3374">
        <v>0</v>
      </c>
      <c r="Z3374">
        <v>5.8080282410751094</v>
      </c>
      <c r="AA3374">
        <v>0</v>
      </c>
      <c r="AB3374">
        <v>4.0135775676151777</v>
      </c>
      <c r="AC3374">
        <v>0</v>
      </c>
      <c r="AD3374">
        <v>0</v>
      </c>
      <c r="AE3374">
        <v>14.916889968216312</v>
      </c>
    </row>
    <row r="3375" spans="1:31" x14ac:dyDescent="0.25">
      <c r="A3375">
        <v>2235278</v>
      </c>
      <c r="B3375">
        <v>1</v>
      </c>
      <c r="C3375" t="s">
        <v>81</v>
      </c>
      <c r="D3375" t="s">
        <v>123</v>
      </c>
      <c r="E3375" t="s">
        <v>273</v>
      </c>
      <c r="F3375" t="s">
        <v>9894</v>
      </c>
      <c r="G3375" t="s">
        <v>174</v>
      </c>
      <c r="H3375" t="s">
        <v>163</v>
      </c>
      <c r="I3375" t="s">
        <v>136</v>
      </c>
      <c r="J3375" t="s">
        <v>137</v>
      </c>
      <c r="K3375" t="s">
        <v>138</v>
      </c>
      <c r="L3375" t="s">
        <v>9895</v>
      </c>
      <c r="M3375" t="s">
        <v>9896</v>
      </c>
      <c r="N3375">
        <v>1.741944444</v>
      </c>
      <c r="O3375">
        <v>0</v>
      </c>
      <c r="P3375">
        <v>920</v>
      </c>
      <c r="Q3375">
        <v>28</v>
      </c>
      <c r="R3375">
        <v>142</v>
      </c>
      <c r="S3375">
        <v>3</v>
      </c>
      <c r="T3375">
        <v>98</v>
      </c>
      <c r="U3375">
        <v>0</v>
      </c>
      <c r="V3375">
        <v>0</v>
      </c>
      <c r="W3375">
        <v>0</v>
      </c>
      <c r="X3375">
        <v>179.33482420118455</v>
      </c>
      <c r="Y3375">
        <v>5.8333555599900011</v>
      </c>
      <c r="Z3375">
        <v>24.88371213983018</v>
      </c>
      <c r="AA3375">
        <v>7.1350234859751547</v>
      </c>
      <c r="AB3375">
        <v>56.954822427566015</v>
      </c>
      <c r="AC3375">
        <v>0</v>
      </c>
      <c r="AD3375">
        <v>0</v>
      </c>
      <c r="AE3375">
        <v>274.14173781454588</v>
      </c>
    </row>
    <row r="3376" spans="1:31" x14ac:dyDescent="0.25">
      <c r="A3376">
        <v>2235301</v>
      </c>
      <c r="B3376">
        <v>1</v>
      </c>
      <c r="C3376" t="s">
        <v>81</v>
      </c>
      <c r="D3376" t="s">
        <v>128</v>
      </c>
      <c r="E3376" t="s">
        <v>194</v>
      </c>
      <c r="F3376" t="s">
        <v>9897</v>
      </c>
      <c r="G3376" t="s">
        <v>179</v>
      </c>
      <c r="H3376" t="s">
        <v>135</v>
      </c>
      <c r="I3376" t="s">
        <v>136</v>
      </c>
      <c r="J3376" t="s">
        <v>137</v>
      </c>
      <c r="K3376" t="s">
        <v>138</v>
      </c>
      <c r="L3376" t="s">
        <v>9898</v>
      </c>
      <c r="M3376" t="s">
        <v>9899</v>
      </c>
      <c r="N3376">
        <v>5.267222222</v>
      </c>
      <c r="O3376">
        <v>0</v>
      </c>
      <c r="P3376">
        <v>4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2.5384557201287512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0</v>
      </c>
      <c r="AE3376">
        <v>2.5384557201287512</v>
      </c>
    </row>
    <row r="3377" spans="1:31" x14ac:dyDescent="0.25">
      <c r="A3377">
        <v>2235985</v>
      </c>
      <c r="B3377">
        <v>1</v>
      </c>
      <c r="C3377" t="s">
        <v>81</v>
      </c>
      <c r="D3377" t="s">
        <v>118</v>
      </c>
      <c r="E3377" t="s">
        <v>194</v>
      </c>
      <c r="F3377" t="s">
        <v>9900</v>
      </c>
      <c r="G3377" t="s">
        <v>179</v>
      </c>
      <c r="H3377" t="s">
        <v>135</v>
      </c>
      <c r="I3377" t="s">
        <v>136</v>
      </c>
      <c r="J3377" t="s">
        <v>137</v>
      </c>
      <c r="K3377" t="s">
        <v>138</v>
      </c>
      <c r="L3377" t="s">
        <v>9901</v>
      </c>
      <c r="M3377" t="s">
        <v>9902</v>
      </c>
      <c r="N3377">
        <v>2.1175000000000002</v>
      </c>
      <c r="O3377">
        <v>0</v>
      </c>
      <c r="P3377">
        <v>21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2.9370021857204005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2.9370021857204005</v>
      </c>
    </row>
    <row r="3378" spans="1:31" x14ac:dyDescent="0.25">
      <c r="A3378">
        <v>2235464</v>
      </c>
      <c r="B3378">
        <v>1</v>
      </c>
      <c r="C3378" t="s">
        <v>80</v>
      </c>
      <c r="D3378" t="s">
        <v>83</v>
      </c>
      <c r="E3378" t="s">
        <v>161</v>
      </c>
      <c r="F3378" t="s">
        <v>2005</v>
      </c>
      <c r="G3378" t="s">
        <v>174</v>
      </c>
      <c r="H3378" t="s">
        <v>163</v>
      </c>
      <c r="I3378" t="s">
        <v>136</v>
      </c>
      <c r="J3378" t="s">
        <v>137</v>
      </c>
      <c r="K3378" t="s">
        <v>138</v>
      </c>
      <c r="L3378" t="s">
        <v>9903</v>
      </c>
      <c r="M3378" t="s">
        <v>9904</v>
      </c>
      <c r="N3378">
        <v>1.0322222219999999</v>
      </c>
      <c r="O3378">
        <v>0</v>
      </c>
      <c r="P3378">
        <v>0</v>
      </c>
      <c r="Q3378">
        <v>0</v>
      </c>
      <c r="R3378">
        <v>0</v>
      </c>
      <c r="S3378">
        <v>15</v>
      </c>
      <c r="T3378">
        <v>22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133.67321565558379</v>
      </c>
      <c r="AB3378">
        <v>249.87951902706914</v>
      </c>
      <c r="AC3378">
        <v>0</v>
      </c>
      <c r="AD3378">
        <v>0</v>
      </c>
      <c r="AE3378">
        <v>383.55273468265295</v>
      </c>
    </row>
    <row r="3379" spans="1:31" x14ac:dyDescent="0.25">
      <c r="A3379">
        <v>2235593</v>
      </c>
      <c r="B3379">
        <v>1</v>
      </c>
      <c r="C3379" t="s">
        <v>81</v>
      </c>
      <c r="D3379" t="s">
        <v>122</v>
      </c>
      <c r="E3379" t="s">
        <v>194</v>
      </c>
      <c r="F3379" t="s">
        <v>9905</v>
      </c>
      <c r="G3379" t="s">
        <v>390</v>
      </c>
      <c r="H3379" t="s">
        <v>135</v>
      </c>
      <c r="I3379" t="s">
        <v>136</v>
      </c>
      <c r="J3379" t="s">
        <v>137</v>
      </c>
      <c r="K3379" t="s">
        <v>138</v>
      </c>
      <c r="L3379" t="s">
        <v>9906</v>
      </c>
      <c r="M3379" t="s">
        <v>9907</v>
      </c>
      <c r="N3379">
        <v>3.1588888879999999</v>
      </c>
      <c r="O3379">
        <v>0</v>
      </c>
      <c r="P3379">
        <v>4</v>
      </c>
      <c r="Q3379">
        <v>0</v>
      </c>
      <c r="R3379">
        <v>0</v>
      </c>
      <c r="S3379">
        <v>0</v>
      </c>
      <c r="T3379">
        <v>2</v>
      </c>
      <c r="U3379">
        <v>0</v>
      </c>
      <c r="V3379">
        <v>0</v>
      </c>
      <c r="W3379">
        <v>0</v>
      </c>
      <c r="X3379">
        <v>0.58117556218642674</v>
      </c>
      <c r="Y3379">
        <v>0</v>
      </c>
      <c r="Z3379">
        <v>0</v>
      </c>
      <c r="AA3379">
        <v>0</v>
      </c>
      <c r="AB3379">
        <v>0.5006011292378445</v>
      </c>
      <c r="AC3379">
        <v>0</v>
      </c>
      <c r="AD3379">
        <v>0</v>
      </c>
      <c r="AE3379">
        <v>1.0817766914242712</v>
      </c>
    </row>
    <row r="3380" spans="1:31" x14ac:dyDescent="0.25">
      <c r="A3380">
        <v>2235401</v>
      </c>
      <c r="B3380">
        <v>1</v>
      </c>
      <c r="C3380" t="s">
        <v>81</v>
      </c>
      <c r="D3380" t="s">
        <v>128</v>
      </c>
      <c r="E3380" t="s">
        <v>194</v>
      </c>
      <c r="F3380" t="s">
        <v>9908</v>
      </c>
      <c r="G3380" t="s">
        <v>465</v>
      </c>
      <c r="H3380" t="s">
        <v>135</v>
      </c>
      <c r="I3380" t="s">
        <v>136</v>
      </c>
      <c r="J3380" t="s">
        <v>137</v>
      </c>
      <c r="K3380" t="s">
        <v>138</v>
      </c>
      <c r="L3380" t="s">
        <v>9909</v>
      </c>
      <c r="M3380" t="s">
        <v>9910</v>
      </c>
      <c r="N3380">
        <v>0.98277777700000002</v>
      </c>
      <c r="O3380">
        <v>0</v>
      </c>
      <c r="P3380">
        <v>15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5.1017320654159626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5.1017320654159626</v>
      </c>
    </row>
    <row r="3381" spans="1:31" x14ac:dyDescent="0.25">
      <c r="A3381">
        <v>2236048</v>
      </c>
      <c r="B3381">
        <v>1</v>
      </c>
      <c r="C3381" t="s">
        <v>80</v>
      </c>
      <c r="D3381" t="s">
        <v>103</v>
      </c>
      <c r="E3381" t="s">
        <v>141</v>
      </c>
      <c r="F3381" t="s">
        <v>9911</v>
      </c>
      <c r="G3381" t="s">
        <v>134</v>
      </c>
      <c r="H3381" t="s">
        <v>135</v>
      </c>
      <c r="I3381" t="s">
        <v>136</v>
      </c>
      <c r="J3381" t="s">
        <v>137</v>
      </c>
      <c r="K3381" t="s">
        <v>138</v>
      </c>
      <c r="L3381" t="s">
        <v>9912</v>
      </c>
      <c r="M3381" t="s">
        <v>9913</v>
      </c>
      <c r="N3381">
        <v>0.75027777699999998</v>
      </c>
      <c r="O3381">
        <v>0</v>
      </c>
      <c r="P3381">
        <v>208</v>
      </c>
      <c r="Q3381">
        <v>0</v>
      </c>
      <c r="R3381">
        <v>12</v>
      </c>
      <c r="S3381">
        <v>0</v>
      </c>
      <c r="T3381">
        <v>31</v>
      </c>
      <c r="U3381">
        <v>0</v>
      </c>
      <c r="V3381">
        <v>0</v>
      </c>
      <c r="W3381">
        <v>0</v>
      </c>
      <c r="X3381">
        <v>45.482054416419295</v>
      </c>
      <c r="Y3381">
        <v>0</v>
      </c>
      <c r="Z3381">
        <v>2.0322229893112471</v>
      </c>
      <c r="AA3381">
        <v>0</v>
      </c>
      <c r="AB3381">
        <v>9.1819601500676189</v>
      </c>
      <c r="AC3381">
        <v>0</v>
      </c>
      <c r="AD3381">
        <v>0</v>
      </c>
      <c r="AE3381">
        <v>56.696237555798156</v>
      </c>
    </row>
    <row r="3382" spans="1:31" x14ac:dyDescent="0.25">
      <c r="A3382">
        <v>2235258</v>
      </c>
      <c r="B3382">
        <v>1</v>
      </c>
      <c r="C3382" t="s">
        <v>80</v>
      </c>
      <c r="D3382" t="s">
        <v>103</v>
      </c>
      <c r="E3382" t="s">
        <v>182</v>
      </c>
      <c r="F3382" t="s">
        <v>9914</v>
      </c>
      <c r="G3382" t="s">
        <v>319</v>
      </c>
      <c r="H3382" t="s">
        <v>163</v>
      </c>
      <c r="I3382" t="s">
        <v>136</v>
      </c>
      <c r="J3382" t="s">
        <v>137</v>
      </c>
      <c r="K3382" t="s">
        <v>138</v>
      </c>
      <c r="L3382" t="s">
        <v>9915</v>
      </c>
      <c r="M3382" t="s">
        <v>9916</v>
      </c>
      <c r="N3382">
        <v>3.3061111109999999</v>
      </c>
      <c r="O3382">
        <v>0</v>
      </c>
      <c r="P3382">
        <v>74</v>
      </c>
      <c r="Q3382">
        <v>0</v>
      </c>
      <c r="R3382">
        <v>3</v>
      </c>
      <c r="S3382">
        <v>0</v>
      </c>
      <c r="T3382">
        <v>17</v>
      </c>
      <c r="U3382">
        <v>0</v>
      </c>
      <c r="V3382">
        <v>0</v>
      </c>
      <c r="W3382">
        <v>0</v>
      </c>
      <c r="X3382">
        <v>56.193251671713902</v>
      </c>
      <c r="Y3382">
        <v>0</v>
      </c>
      <c r="Z3382">
        <v>2.0590646125394185</v>
      </c>
      <c r="AA3382">
        <v>0</v>
      </c>
      <c r="AB3382">
        <v>36.363645362398437</v>
      </c>
      <c r="AC3382">
        <v>0</v>
      </c>
      <c r="AD3382">
        <v>0</v>
      </c>
      <c r="AE3382">
        <v>94.615961646651755</v>
      </c>
    </row>
    <row r="3383" spans="1:31" x14ac:dyDescent="0.25">
      <c r="A3383">
        <v>2235364</v>
      </c>
      <c r="B3383">
        <v>1</v>
      </c>
      <c r="C3383" t="s">
        <v>80</v>
      </c>
      <c r="D3383" t="s">
        <v>98</v>
      </c>
      <c r="E3383" t="s">
        <v>273</v>
      </c>
      <c r="F3383" t="s">
        <v>9917</v>
      </c>
      <c r="G3383" t="s">
        <v>174</v>
      </c>
      <c r="H3383" t="s">
        <v>163</v>
      </c>
      <c r="I3383" t="s">
        <v>136</v>
      </c>
      <c r="J3383" t="s">
        <v>137</v>
      </c>
      <c r="K3383" t="s">
        <v>138</v>
      </c>
      <c r="L3383" t="s">
        <v>9918</v>
      </c>
      <c r="M3383" t="s">
        <v>9919</v>
      </c>
      <c r="N3383">
        <v>0.28611111099999997</v>
      </c>
      <c r="O3383">
        <v>0</v>
      </c>
      <c r="P3383">
        <v>2298</v>
      </c>
      <c r="Q3383">
        <v>23</v>
      </c>
      <c r="R3383">
        <v>695</v>
      </c>
      <c r="S3383">
        <v>44</v>
      </c>
      <c r="T3383">
        <v>626</v>
      </c>
      <c r="U3383">
        <v>3</v>
      </c>
      <c r="V3383">
        <v>0</v>
      </c>
      <c r="W3383">
        <v>0</v>
      </c>
      <c r="X3383">
        <v>194.04249162098054</v>
      </c>
      <c r="Y3383">
        <v>19.286232387498842</v>
      </c>
      <c r="Z3383">
        <v>89.36909537205905</v>
      </c>
      <c r="AA3383">
        <v>43.610783137544225</v>
      </c>
      <c r="AB3383">
        <v>135.79929522145233</v>
      </c>
      <c r="AC3383">
        <v>202.43007344391901</v>
      </c>
      <c r="AD3383">
        <v>0</v>
      </c>
      <c r="AE3383">
        <v>684.53797118345392</v>
      </c>
    </row>
    <row r="3384" spans="1:31" x14ac:dyDescent="0.25">
      <c r="A3384">
        <v>2236028</v>
      </c>
      <c r="B3384">
        <v>1</v>
      </c>
      <c r="C3384" t="s">
        <v>80</v>
      </c>
      <c r="D3384" t="s">
        <v>93</v>
      </c>
      <c r="E3384" t="s">
        <v>132</v>
      </c>
      <c r="F3384" t="s">
        <v>9920</v>
      </c>
      <c r="G3384" t="s">
        <v>134</v>
      </c>
      <c r="H3384" t="s">
        <v>135</v>
      </c>
      <c r="I3384" t="s">
        <v>136</v>
      </c>
      <c r="J3384" t="s">
        <v>137</v>
      </c>
      <c r="K3384" t="s">
        <v>138</v>
      </c>
      <c r="L3384" t="s">
        <v>9921</v>
      </c>
      <c r="M3384" t="s">
        <v>9922</v>
      </c>
      <c r="N3384">
        <v>6.0183333330000002</v>
      </c>
      <c r="O3384">
        <v>0</v>
      </c>
      <c r="P3384">
        <v>5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6.3854424994705781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6.3854424994705781</v>
      </c>
    </row>
    <row r="3385" spans="1:31" x14ac:dyDescent="0.25">
      <c r="A3385">
        <v>2236051</v>
      </c>
      <c r="B3385">
        <v>1</v>
      </c>
      <c r="C3385" t="s">
        <v>80</v>
      </c>
      <c r="D3385" t="s">
        <v>103</v>
      </c>
      <c r="E3385" t="s">
        <v>194</v>
      </c>
      <c r="F3385" t="s">
        <v>9923</v>
      </c>
      <c r="G3385" t="s">
        <v>179</v>
      </c>
      <c r="H3385" t="s">
        <v>135</v>
      </c>
      <c r="I3385" t="s">
        <v>136</v>
      </c>
      <c r="J3385" t="s">
        <v>137</v>
      </c>
      <c r="K3385" t="s">
        <v>138</v>
      </c>
      <c r="L3385" t="s">
        <v>9924</v>
      </c>
      <c r="M3385" t="s">
        <v>9925</v>
      </c>
      <c r="N3385">
        <v>0.53694444399999997</v>
      </c>
      <c r="O3385">
        <v>0</v>
      </c>
      <c r="P3385">
        <v>154</v>
      </c>
      <c r="Q3385">
        <v>0</v>
      </c>
      <c r="R3385">
        <v>0</v>
      </c>
      <c r="S3385">
        <v>0</v>
      </c>
      <c r="T3385">
        <v>7</v>
      </c>
      <c r="U3385">
        <v>0</v>
      </c>
      <c r="V3385">
        <v>0</v>
      </c>
      <c r="W3385">
        <v>0</v>
      </c>
      <c r="X3385">
        <v>25.251809244819217</v>
      </c>
      <c r="Y3385">
        <v>0</v>
      </c>
      <c r="Z3385">
        <v>0</v>
      </c>
      <c r="AA3385">
        <v>0</v>
      </c>
      <c r="AB3385">
        <v>1.0691354178211534</v>
      </c>
      <c r="AC3385">
        <v>0</v>
      </c>
      <c r="AD3385">
        <v>0</v>
      </c>
      <c r="AE3385">
        <v>26.320944662640372</v>
      </c>
    </row>
    <row r="3386" spans="1:31" x14ac:dyDescent="0.25">
      <c r="A3386">
        <v>2235719</v>
      </c>
      <c r="B3386">
        <v>1</v>
      </c>
      <c r="C3386" t="s">
        <v>80</v>
      </c>
      <c r="D3386" t="s">
        <v>110</v>
      </c>
      <c r="E3386" t="s">
        <v>132</v>
      </c>
      <c r="F3386" t="s">
        <v>9926</v>
      </c>
      <c r="G3386" t="s">
        <v>152</v>
      </c>
      <c r="H3386" t="s">
        <v>135</v>
      </c>
      <c r="I3386" t="s">
        <v>136</v>
      </c>
      <c r="J3386" t="s">
        <v>3</v>
      </c>
      <c r="K3386" t="s">
        <v>138</v>
      </c>
      <c r="L3386" t="s">
        <v>9927</v>
      </c>
      <c r="M3386" t="s">
        <v>9928</v>
      </c>
      <c r="N3386">
        <v>2.7491666659999998</v>
      </c>
      <c r="O3386">
        <v>0</v>
      </c>
      <c r="P3386">
        <v>3</v>
      </c>
      <c r="Q3386">
        <v>0</v>
      </c>
      <c r="R3386">
        <v>0</v>
      </c>
      <c r="S3386">
        <v>0</v>
      </c>
      <c r="T3386">
        <v>1</v>
      </c>
      <c r="U3386">
        <v>0</v>
      </c>
      <c r="V3386">
        <v>0</v>
      </c>
      <c r="W3386">
        <v>0</v>
      </c>
      <c r="X3386">
        <v>2.7820613591466032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2.7820613591466032</v>
      </c>
    </row>
    <row r="3387" spans="1:31" x14ac:dyDescent="0.25">
      <c r="A3387">
        <v>2235387</v>
      </c>
      <c r="B3387">
        <v>1</v>
      </c>
      <c r="C3387" t="s">
        <v>80</v>
      </c>
      <c r="D3387" t="s">
        <v>84</v>
      </c>
      <c r="E3387" t="s">
        <v>194</v>
      </c>
      <c r="F3387" t="s">
        <v>9929</v>
      </c>
      <c r="G3387" t="s">
        <v>390</v>
      </c>
      <c r="H3387" t="s">
        <v>135</v>
      </c>
      <c r="I3387" t="s">
        <v>136</v>
      </c>
      <c r="J3387" t="s">
        <v>137</v>
      </c>
      <c r="K3387" t="s">
        <v>138</v>
      </c>
      <c r="L3387" t="s">
        <v>9930</v>
      </c>
      <c r="M3387" t="s">
        <v>9931</v>
      </c>
      <c r="N3387">
        <v>1.0125</v>
      </c>
      <c r="O3387">
        <v>0</v>
      </c>
      <c r="P3387">
        <v>131</v>
      </c>
      <c r="Q3387">
        <v>0</v>
      </c>
      <c r="R3387">
        <v>0</v>
      </c>
      <c r="S3387">
        <v>0</v>
      </c>
      <c r="T3387">
        <v>11</v>
      </c>
      <c r="U3387">
        <v>0</v>
      </c>
      <c r="V3387">
        <v>0</v>
      </c>
      <c r="W3387">
        <v>0</v>
      </c>
      <c r="X3387">
        <v>50.795449474298806</v>
      </c>
      <c r="Y3387">
        <v>0</v>
      </c>
      <c r="Z3387">
        <v>0</v>
      </c>
      <c r="AA3387">
        <v>0</v>
      </c>
      <c r="AB3387">
        <v>6.5944399549914001</v>
      </c>
      <c r="AC3387">
        <v>0</v>
      </c>
      <c r="AD3387">
        <v>0</v>
      </c>
      <c r="AE3387">
        <v>57.389889429290207</v>
      </c>
    </row>
    <row r="3388" spans="1:31" x14ac:dyDescent="0.25">
      <c r="A3388">
        <v>2235241</v>
      </c>
      <c r="B3388">
        <v>1</v>
      </c>
      <c r="C3388" t="s">
        <v>80</v>
      </c>
      <c r="D3388" t="s">
        <v>82</v>
      </c>
      <c r="E3388" t="s">
        <v>132</v>
      </c>
      <c r="F3388" t="s">
        <v>9932</v>
      </c>
      <c r="G3388" t="s">
        <v>191</v>
      </c>
      <c r="H3388" t="s">
        <v>135</v>
      </c>
      <c r="I3388" t="s">
        <v>136</v>
      </c>
      <c r="J3388" t="s">
        <v>137</v>
      </c>
      <c r="K3388" t="s">
        <v>138</v>
      </c>
      <c r="L3388" t="s">
        <v>9933</v>
      </c>
      <c r="M3388" t="s">
        <v>9934</v>
      </c>
      <c r="N3388">
        <v>2.019722222</v>
      </c>
      <c r="O3388">
        <v>0</v>
      </c>
      <c r="P3388">
        <v>0</v>
      </c>
      <c r="Q3388">
        <v>0</v>
      </c>
      <c r="R3388">
        <v>0</v>
      </c>
      <c r="S3388">
        <v>0</v>
      </c>
      <c r="T3388">
        <v>10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3.1402371407740897</v>
      </c>
      <c r="AC3388">
        <v>0</v>
      </c>
      <c r="AD3388">
        <v>0</v>
      </c>
      <c r="AE3388">
        <v>3.1402371407740897</v>
      </c>
    </row>
    <row r="3389" spans="1:31" x14ac:dyDescent="0.25">
      <c r="A3389">
        <v>2235905</v>
      </c>
      <c r="B3389">
        <v>1</v>
      </c>
      <c r="C3389" t="s">
        <v>81</v>
      </c>
      <c r="D3389" t="s">
        <v>112</v>
      </c>
      <c r="E3389" t="s">
        <v>132</v>
      </c>
      <c r="F3389" t="s">
        <v>9935</v>
      </c>
      <c r="G3389" t="s">
        <v>148</v>
      </c>
      <c r="H3389" t="s">
        <v>135</v>
      </c>
      <c r="I3389" t="s">
        <v>136</v>
      </c>
      <c r="J3389" t="s">
        <v>137</v>
      </c>
      <c r="K3389" t="s">
        <v>138</v>
      </c>
      <c r="L3389" t="s">
        <v>9936</v>
      </c>
      <c r="M3389" t="s">
        <v>9937</v>
      </c>
      <c r="N3389">
        <v>2.3275000000000001</v>
      </c>
      <c r="O3389">
        <v>0</v>
      </c>
      <c r="P3389">
        <v>1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0.37764681136984662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0.37764681136984662</v>
      </c>
    </row>
    <row r="3390" spans="1:31" x14ac:dyDescent="0.25">
      <c r="A3390">
        <v>2235341</v>
      </c>
      <c r="B3390">
        <v>1</v>
      </c>
      <c r="C3390" t="s">
        <v>80</v>
      </c>
      <c r="D3390" t="s">
        <v>93</v>
      </c>
      <c r="E3390" t="s">
        <v>141</v>
      </c>
      <c r="F3390" t="s">
        <v>8930</v>
      </c>
      <c r="G3390" t="s">
        <v>143</v>
      </c>
      <c r="H3390" t="s">
        <v>135</v>
      </c>
      <c r="I3390" t="s">
        <v>136</v>
      </c>
      <c r="J3390" t="s">
        <v>137</v>
      </c>
      <c r="K3390" t="s">
        <v>144</v>
      </c>
      <c r="L3390" t="s">
        <v>9938</v>
      </c>
      <c r="M3390" t="s">
        <v>9939</v>
      </c>
      <c r="N3390">
        <v>6.327015555</v>
      </c>
      <c r="O3390">
        <v>0</v>
      </c>
      <c r="P3390">
        <v>0</v>
      </c>
      <c r="Q3390">
        <v>0</v>
      </c>
      <c r="R3390">
        <v>0</v>
      </c>
      <c r="S3390">
        <v>0</v>
      </c>
      <c r="T3390">
        <v>54</v>
      </c>
      <c r="U3390">
        <v>0</v>
      </c>
      <c r="V3390">
        <v>2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679.20276718853768</v>
      </c>
      <c r="AC3390">
        <v>0</v>
      </c>
      <c r="AD3390">
        <v>70.81898411928681</v>
      </c>
      <c r="AE3390">
        <v>750.0217513078245</v>
      </c>
    </row>
    <row r="3391" spans="1:31" x14ac:dyDescent="0.25">
      <c r="A3391">
        <v>2235882</v>
      </c>
      <c r="B3391">
        <v>1</v>
      </c>
      <c r="C3391" t="s">
        <v>80</v>
      </c>
      <c r="D3391" t="s">
        <v>95</v>
      </c>
      <c r="E3391" t="s">
        <v>194</v>
      </c>
      <c r="F3391" t="s">
        <v>9940</v>
      </c>
      <c r="G3391" t="s">
        <v>390</v>
      </c>
      <c r="H3391" t="s">
        <v>135</v>
      </c>
      <c r="I3391" t="s">
        <v>136</v>
      </c>
      <c r="J3391" t="s">
        <v>137</v>
      </c>
      <c r="K3391" t="s">
        <v>138</v>
      </c>
      <c r="L3391" t="s">
        <v>9941</v>
      </c>
      <c r="M3391" t="s">
        <v>9942</v>
      </c>
      <c r="N3391">
        <v>0.32666666599999999</v>
      </c>
      <c r="O3391">
        <v>0</v>
      </c>
      <c r="P3391">
        <v>36</v>
      </c>
      <c r="Q3391">
        <v>0</v>
      </c>
      <c r="R3391">
        <v>0</v>
      </c>
      <c r="S3391">
        <v>0</v>
      </c>
      <c r="T3391">
        <v>8</v>
      </c>
      <c r="U3391">
        <v>0</v>
      </c>
      <c r="V3391">
        <v>0</v>
      </c>
      <c r="W3391">
        <v>0</v>
      </c>
      <c r="X3391">
        <v>4.190717616763628</v>
      </c>
      <c r="Y3391">
        <v>0</v>
      </c>
      <c r="Z3391">
        <v>0</v>
      </c>
      <c r="AA3391">
        <v>0</v>
      </c>
      <c r="AB3391">
        <v>2.0006445154286263</v>
      </c>
      <c r="AC3391">
        <v>0</v>
      </c>
      <c r="AD3391">
        <v>0</v>
      </c>
      <c r="AE3391">
        <v>6.1913621321922543</v>
      </c>
    </row>
    <row r="3392" spans="1:31" x14ac:dyDescent="0.25">
      <c r="A3392">
        <v>2235218</v>
      </c>
      <c r="B3392">
        <v>1</v>
      </c>
      <c r="C3392" t="s">
        <v>81</v>
      </c>
      <c r="D3392" t="s">
        <v>116</v>
      </c>
      <c r="E3392" t="s">
        <v>182</v>
      </c>
      <c r="F3392" t="s">
        <v>9712</v>
      </c>
      <c r="G3392" t="s">
        <v>319</v>
      </c>
      <c r="H3392" t="s">
        <v>163</v>
      </c>
      <c r="I3392" t="s">
        <v>136</v>
      </c>
      <c r="J3392" t="s">
        <v>137</v>
      </c>
      <c r="K3392" t="s">
        <v>138</v>
      </c>
      <c r="L3392" t="s">
        <v>9943</v>
      </c>
      <c r="M3392" t="s">
        <v>9944</v>
      </c>
      <c r="N3392">
        <v>6.4966666660000003</v>
      </c>
      <c r="O3392">
        <v>0</v>
      </c>
      <c r="P3392">
        <v>153</v>
      </c>
      <c r="Q3392">
        <v>0</v>
      </c>
      <c r="R3392">
        <v>1</v>
      </c>
      <c r="S3392">
        <v>0</v>
      </c>
      <c r="T3392">
        <v>9</v>
      </c>
      <c r="U3392">
        <v>0</v>
      </c>
      <c r="V3392">
        <v>0</v>
      </c>
      <c r="W3392">
        <v>0</v>
      </c>
      <c r="X3392">
        <v>105.22876476217516</v>
      </c>
      <c r="Y3392">
        <v>0</v>
      </c>
      <c r="Z3392">
        <v>3.7540655038355641</v>
      </c>
      <c r="AA3392">
        <v>0</v>
      </c>
      <c r="AB3392">
        <v>7.6162670738842415</v>
      </c>
      <c r="AC3392">
        <v>0</v>
      </c>
      <c r="AD3392">
        <v>0</v>
      </c>
      <c r="AE3392">
        <v>116.59909733989497</v>
      </c>
    </row>
    <row r="3393" spans="1:31" x14ac:dyDescent="0.25">
      <c r="A3393">
        <v>2236005</v>
      </c>
      <c r="B3393">
        <v>1</v>
      </c>
      <c r="C3393" t="s">
        <v>81</v>
      </c>
      <c r="D3393" t="s">
        <v>120</v>
      </c>
      <c r="E3393" t="s">
        <v>132</v>
      </c>
      <c r="F3393" t="s">
        <v>9945</v>
      </c>
      <c r="G3393" t="s">
        <v>148</v>
      </c>
      <c r="H3393" t="s">
        <v>135</v>
      </c>
      <c r="I3393" t="s">
        <v>136</v>
      </c>
      <c r="J3393" t="s">
        <v>137</v>
      </c>
      <c r="K3393" t="s">
        <v>138</v>
      </c>
      <c r="L3393" t="s">
        <v>9946</v>
      </c>
      <c r="M3393" t="s">
        <v>9947</v>
      </c>
      <c r="N3393">
        <v>3.9455555549999999</v>
      </c>
      <c r="O3393">
        <v>0</v>
      </c>
      <c r="P3393">
        <v>3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2.0053966322023515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2.0053966322023515</v>
      </c>
    </row>
    <row r="3394" spans="1:31" x14ac:dyDescent="0.25">
      <c r="A3394">
        <v>2235859</v>
      </c>
      <c r="B3394">
        <v>1</v>
      </c>
      <c r="C3394" t="s">
        <v>80</v>
      </c>
      <c r="D3394" t="s">
        <v>92</v>
      </c>
      <c r="E3394" t="s">
        <v>273</v>
      </c>
      <c r="F3394" t="s">
        <v>3867</v>
      </c>
      <c r="G3394" t="s">
        <v>174</v>
      </c>
      <c r="H3394" t="s">
        <v>163</v>
      </c>
      <c r="I3394" t="s">
        <v>136</v>
      </c>
      <c r="J3394" t="s">
        <v>137</v>
      </c>
      <c r="K3394" t="s">
        <v>138</v>
      </c>
      <c r="L3394" t="s">
        <v>9948</v>
      </c>
      <c r="M3394" t="s">
        <v>9949</v>
      </c>
      <c r="N3394">
        <v>0.31194444399999999</v>
      </c>
      <c r="O3394">
        <v>0</v>
      </c>
      <c r="P3394">
        <v>88</v>
      </c>
      <c r="Q3394">
        <v>7</v>
      </c>
      <c r="R3394">
        <v>20</v>
      </c>
      <c r="S3394">
        <v>4</v>
      </c>
      <c r="T3394">
        <v>7</v>
      </c>
      <c r="U3394">
        <v>0</v>
      </c>
      <c r="V3394">
        <v>0</v>
      </c>
      <c r="W3394">
        <v>0</v>
      </c>
      <c r="X3394">
        <v>7.3884565998211631</v>
      </c>
      <c r="Y3394">
        <v>14.365968364667236</v>
      </c>
      <c r="Z3394">
        <v>0.46347664727581006</v>
      </c>
      <c r="AA3394">
        <v>68.104172483056885</v>
      </c>
      <c r="AB3394">
        <v>3.439640062351184</v>
      </c>
      <c r="AC3394">
        <v>0</v>
      </c>
      <c r="AD3394">
        <v>0</v>
      </c>
      <c r="AE3394">
        <v>93.761714157172278</v>
      </c>
    </row>
    <row r="3395" spans="1:31" x14ac:dyDescent="0.25">
      <c r="A3395">
        <v>2235195</v>
      </c>
      <c r="B3395">
        <v>1</v>
      </c>
      <c r="C3395" t="s">
        <v>80</v>
      </c>
      <c r="D3395" t="s">
        <v>98</v>
      </c>
      <c r="E3395" t="s">
        <v>182</v>
      </c>
      <c r="F3395" t="s">
        <v>9950</v>
      </c>
      <c r="G3395" t="s">
        <v>174</v>
      </c>
      <c r="H3395" t="s">
        <v>163</v>
      </c>
      <c r="I3395" t="s">
        <v>136</v>
      </c>
      <c r="J3395" t="s">
        <v>137</v>
      </c>
      <c r="K3395" t="s">
        <v>138</v>
      </c>
      <c r="L3395" t="s">
        <v>9951</v>
      </c>
      <c r="M3395" t="s">
        <v>9952</v>
      </c>
      <c r="N3395">
        <v>0.821944444</v>
      </c>
      <c r="O3395">
        <v>0</v>
      </c>
      <c r="P3395">
        <v>68</v>
      </c>
      <c r="Q3395">
        <v>0</v>
      </c>
      <c r="R3395">
        <v>190</v>
      </c>
      <c r="S3395">
        <v>3</v>
      </c>
      <c r="T3395">
        <v>98</v>
      </c>
      <c r="U3395">
        <v>0</v>
      </c>
      <c r="V3395">
        <v>0</v>
      </c>
      <c r="W3395">
        <v>0</v>
      </c>
      <c r="X3395">
        <v>13.894673499146112</v>
      </c>
      <c r="Y3395">
        <v>0</v>
      </c>
      <c r="Z3395">
        <v>56.410322628100538</v>
      </c>
      <c r="AA3395">
        <v>1.5751754626047267</v>
      </c>
      <c r="AB3395">
        <v>41.625889196836923</v>
      </c>
      <c r="AC3395">
        <v>0</v>
      </c>
      <c r="AD3395">
        <v>0</v>
      </c>
      <c r="AE3395">
        <v>113.50606078668831</v>
      </c>
    </row>
    <row r="3396" spans="1:31" x14ac:dyDescent="0.25">
      <c r="A3396">
        <v>2235713</v>
      </c>
      <c r="B3396">
        <v>1</v>
      </c>
      <c r="C3396" t="s">
        <v>80</v>
      </c>
      <c r="D3396" t="s">
        <v>95</v>
      </c>
      <c r="E3396" t="s">
        <v>194</v>
      </c>
      <c r="F3396" t="s">
        <v>9953</v>
      </c>
      <c r="G3396" t="s">
        <v>472</v>
      </c>
      <c r="H3396" t="s">
        <v>135</v>
      </c>
      <c r="I3396" t="s">
        <v>136</v>
      </c>
      <c r="J3396" t="s">
        <v>137</v>
      </c>
      <c r="K3396" t="s">
        <v>138</v>
      </c>
      <c r="L3396" t="s">
        <v>9954</v>
      </c>
      <c r="M3396" t="s">
        <v>9955</v>
      </c>
      <c r="N3396">
        <v>1.8225</v>
      </c>
      <c r="O3396">
        <v>0</v>
      </c>
      <c r="P3396">
        <v>74</v>
      </c>
      <c r="Q3396">
        <v>0</v>
      </c>
      <c r="R3396">
        <v>0</v>
      </c>
      <c r="S3396">
        <v>0</v>
      </c>
      <c r="T3396">
        <v>4</v>
      </c>
      <c r="U3396">
        <v>0</v>
      </c>
      <c r="V3396">
        <v>0</v>
      </c>
      <c r="W3396">
        <v>0</v>
      </c>
      <c r="X3396">
        <v>39.422932459912104</v>
      </c>
      <c r="Y3396">
        <v>0</v>
      </c>
      <c r="Z3396">
        <v>0</v>
      </c>
      <c r="AA3396">
        <v>0</v>
      </c>
      <c r="AB3396">
        <v>7.5314234545601551</v>
      </c>
      <c r="AC3396">
        <v>0</v>
      </c>
      <c r="AD3396">
        <v>0</v>
      </c>
      <c r="AE3396">
        <v>46.954355914472259</v>
      </c>
    </row>
    <row r="3397" spans="1:31" x14ac:dyDescent="0.25">
      <c r="A3397">
        <v>2235819</v>
      </c>
      <c r="B3397">
        <v>1</v>
      </c>
      <c r="C3397" t="s">
        <v>80</v>
      </c>
      <c r="D3397" t="s">
        <v>97</v>
      </c>
      <c r="E3397" t="s">
        <v>273</v>
      </c>
      <c r="F3397" t="s">
        <v>1754</v>
      </c>
      <c r="G3397" t="s">
        <v>174</v>
      </c>
      <c r="H3397" t="s">
        <v>163</v>
      </c>
      <c r="I3397" t="s">
        <v>136</v>
      </c>
      <c r="J3397" t="s">
        <v>137</v>
      </c>
      <c r="K3397" t="s">
        <v>138</v>
      </c>
      <c r="L3397" t="s">
        <v>9956</v>
      </c>
      <c r="M3397" t="s">
        <v>9957</v>
      </c>
      <c r="N3397">
        <v>9.1666665999999994E-2</v>
      </c>
      <c r="O3397">
        <v>4</v>
      </c>
      <c r="P3397">
        <v>1514</v>
      </c>
      <c r="Q3397">
        <v>5</v>
      </c>
      <c r="R3397">
        <v>68</v>
      </c>
      <c r="S3397">
        <v>16</v>
      </c>
      <c r="T3397">
        <v>143</v>
      </c>
      <c r="U3397">
        <v>0</v>
      </c>
      <c r="V3397">
        <v>0</v>
      </c>
      <c r="W3397">
        <v>3.4646283999121668</v>
      </c>
      <c r="X3397">
        <v>44.190586885573502</v>
      </c>
      <c r="Y3397">
        <v>0.14075189693180001</v>
      </c>
      <c r="Z3397">
        <v>1.6765459602660997</v>
      </c>
      <c r="AA3397">
        <v>20.314662168003494</v>
      </c>
      <c r="AB3397">
        <v>9.2172868358908389</v>
      </c>
      <c r="AC3397">
        <v>0</v>
      </c>
      <c r="AD3397">
        <v>0</v>
      </c>
      <c r="AE3397">
        <v>79.004462146577907</v>
      </c>
    </row>
    <row r="3398" spans="1:31" x14ac:dyDescent="0.25">
      <c r="A3398">
        <v>2235736</v>
      </c>
      <c r="B3398">
        <v>1</v>
      </c>
      <c r="C3398" t="s">
        <v>80</v>
      </c>
      <c r="D3398" t="s">
        <v>105</v>
      </c>
      <c r="E3398" t="s">
        <v>132</v>
      </c>
      <c r="F3398" t="s">
        <v>1631</v>
      </c>
      <c r="G3398" t="s">
        <v>170</v>
      </c>
      <c r="H3398" t="s">
        <v>135</v>
      </c>
      <c r="I3398" t="s">
        <v>136</v>
      </c>
      <c r="J3398" t="s">
        <v>137</v>
      </c>
      <c r="K3398" t="s">
        <v>138</v>
      </c>
      <c r="L3398" t="s">
        <v>9958</v>
      </c>
      <c r="M3398" t="s">
        <v>9959</v>
      </c>
      <c r="N3398">
        <v>1.599722222</v>
      </c>
      <c r="O3398">
        <v>0</v>
      </c>
      <c r="P3398">
        <v>0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1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49.886395976717736</v>
      </c>
      <c r="AE3398">
        <v>49.886395976717736</v>
      </c>
    </row>
    <row r="3399" spans="1:31" x14ac:dyDescent="0.25">
      <c r="A3399">
        <v>2235427</v>
      </c>
      <c r="B3399">
        <v>1</v>
      </c>
      <c r="C3399" t="s">
        <v>80</v>
      </c>
      <c r="D3399" t="s">
        <v>108</v>
      </c>
      <c r="E3399" t="s">
        <v>273</v>
      </c>
      <c r="F3399" t="s">
        <v>9960</v>
      </c>
      <c r="G3399" t="s">
        <v>174</v>
      </c>
      <c r="H3399" t="s">
        <v>163</v>
      </c>
      <c r="I3399" t="s">
        <v>136</v>
      </c>
      <c r="J3399" t="s">
        <v>137</v>
      </c>
      <c r="K3399" t="s">
        <v>138</v>
      </c>
      <c r="L3399" t="s">
        <v>9961</v>
      </c>
      <c r="M3399" t="s">
        <v>9962</v>
      </c>
      <c r="N3399">
        <v>0.15305555500000001</v>
      </c>
      <c r="O3399">
        <v>0</v>
      </c>
      <c r="P3399">
        <v>6</v>
      </c>
      <c r="Q3399">
        <v>0</v>
      </c>
      <c r="R3399">
        <v>0</v>
      </c>
      <c r="S3399">
        <v>1</v>
      </c>
      <c r="T3399">
        <v>4</v>
      </c>
      <c r="U3399">
        <v>1</v>
      </c>
      <c r="V3399">
        <v>0</v>
      </c>
      <c r="W3399">
        <v>0</v>
      </c>
      <c r="X3399">
        <v>0.10084497292266444</v>
      </c>
      <c r="Y3399">
        <v>0</v>
      </c>
      <c r="Z3399">
        <v>0</v>
      </c>
      <c r="AA3399">
        <v>0</v>
      </c>
      <c r="AB3399">
        <v>0.60356028859707334</v>
      </c>
      <c r="AC3399">
        <v>25.805047521071465</v>
      </c>
      <c r="AD3399">
        <v>0</v>
      </c>
      <c r="AE3399">
        <v>26.509452782591204</v>
      </c>
    </row>
    <row r="3400" spans="1:31" x14ac:dyDescent="0.25">
      <c r="A3400">
        <v>2235095</v>
      </c>
      <c r="B3400">
        <v>1</v>
      </c>
      <c r="C3400" t="s">
        <v>80</v>
      </c>
      <c r="D3400" t="s">
        <v>94</v>
      </c>
      <c r="E3400" t="s">
        <v>273</v>
      </c>
      <c r="F3400" t="s">
        <v>1944</v>
      </c>
      <c r="G3400" t="s">
        <v>174</v>
      </c>
      <c r="H3400" t="s">
        <v>163</v>
      </c>
      <c r="I3400" t="s">
        <v>136</v>
      </c>
      <c r="J3400" t="s">
        <v>137</v>
      </c>
      <c r="K3400" t="s">
        <v>138</v>
      </c>
      <c r="L3400" t="s">
        <v>9963</v>
      </c>
      <c r="M3400" t="s">
        <v>9964</v>
      </c>
      <c r="N3400">
        <v>4.2030555549999997</v>
      </c>
      <c r="O3400">
        <v>1</v>
      </c>
      <c r="P3400">
        <v>1705</v>
      </c>
      <c r="Q3400">
        <v>14</v>
      </c>
      <c r="R3400">
        <v>63</v>
      </c>
      <c r="S3400">
        <v>26</v>
      </c>
      <c r="T3400">
        <v>382</v>
      </c>
      <c r="U3400">
        <v>14</v>
      </c>
      <c r="V3400">
        <v>0</v>
      </c>
      <c r="W3400">
        <v>3.9174533881550677</v>
      </c>
      <c r="X3400">
        <v>1129.0666111095848</v>
      </c>
      <c r="Y3400">
        <v>16.947148952097905</v>
      </c>
      <c r="Z3400">
        <v>51.23971360388451</v>
      </c>
      <c r="AA3400">
        <v>898.23073432153399</v>
      </c>
      <c r="AB3400">
        <v>443.30402542295985</v>
      </c>
      <c r="AC3400">
        <v>2984.9287336503503</v>
      </c>
      <c r="AD3400">
        <v>0</v>
      </c>
      <c r="AE3400">
        <v>5527.6344204485667</v>
      </c>
    </row>
    <row r="3401" spans="1:31" x14ac:dyDescent="0.25">
      <c r="A3401">
        <v>2235533</v>
      </c>
      <c r="B3401">
        <v>1</v>
      </c>
      <c r="C3401" t="s">
        <v>80</v>
      </c>
      <c r="D3401" t="s">
        <v>96</v>
      </c>
      <c r="E3401" t="s">
        <v>132</v>
      </c>
      <c r="F3401" t="s">
        <v>9965</v>
      </c>
      <c r="G3401" t="s">
        <v>191</v>
      </c>
      <c r="H3401" t="s">
        <v>135</v>
      </c>
      <c r="I3401" t="s">
        <v>136</v>
      </c>
      <c r="J3401" t="s">
        <v>137</v>
      </c>
      <c r="K3401" t="s">
        <v>138</v>
      </c>
      <c r="L3401" t="s">
        <v>9966</v>
      </c>
      <c r="M3401" t="s">
        <v>9967</v>
      </c>
      <c r="N3401">
        <v>2.5408333330000001</v>
      </c>
      <c r="O3401">
        <v>0</v>
      </c>
      <c r="P3401">
        <v>0</v>
      </c>
      <c r="Q3401">
        <v>0</v>
      </c>
      <c r="R3401">
        <v>0</v>
      </c>
      <c r="S3401">
        <v>0</v>
      </c>
      <c r="T3401">
        <v>2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0</v>
      </c>
      <c r="AB3401">
        <v>0.16088539178026001</v>
      </c>
      <c r="AC3401">
        <v>0</v>
      </c>
      <c r="AD3401">
        <v>0</v>
      </c>
      <c r="AE3401">
        <v>0.16088539178026001</v>
      </c>
    </row>
    <row r="3402" spans="1:31" x14ac:dyDescent="0.25">
      <c r="A3402">
        <v>2235865</v>
      </c>
      <c r="B3402">
        <v>1</v>
      </c>
      <c r="C3402" t="s">
        <v>81</v>
      </c>
      <c r="D3402" t="s">
        <v>115</v>
      </c>
      <c r="E3402" t="s">
        <v>194</v>
      </c>
      <c r="F3402" t="s">
        <v>9968</v>
      </c>
      <c r="G3402" t="s">
        <v>179</v>
      </c>
      <c r="H3402" t="s">
        <v>135</v>
      </c>
      <c r="I3402" t="s">
        <v>136</v>
      </c>
      <c r="J3402" t="s">
        <v>137</v>
      </c>
      <c r="K3402" t="s">
        <v>138</v>
      </c>
      <c r="L3402" t="s">
        <v>9969</v>
      </c>
      <c r="M3402" t="s">
        <v>9970</v>
      </c>
      <c r="N3402">
        <v>1.9775</v>
      </c>
      <c r="O3402">
        <v>0</v>
      </c>
      <c r="P3402">
        <v>4</v>
      </c>
      <c r="Q3402">
        <v>0</v>
      </c>
      <c r="R3402">
        <v>1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0.53133550603093338</v>
      </c>
      <c r="Y3402">
        <v>0</v>
      </c>
      <c r="Z3402">
        <v>3.2934119366267785E-2</v>
      </c>
      <c r="AA3402">
        <v>0</v>
      </c>
      <c r="AB3402">
        <v>0</v>
      </c>
      <c r="AC3402">
        <v>0</v>
      </c>
      <c r="AD3402">
        <v>0</v>
      </c>
      <c r="AE3402">
        <v>0.56426962539720116</v>
      </c>
    </row>
    <row r="3403" spans="1:31" x14ac:dyDescent="0.25">
      <c r="A3403">
        <v>2235178</v>
      </c>
      <c r="B3403">
        <v>1</v>
      </c>
      <c r="C3403" t="s">
        <v>80</v>
      </c>
      <c r="D3403" t="s">
        <v>96</v>
      </c>
      <c r="E3403" t="s">
        <v>182</v>
      </c>
      <c r="F3403" t="s">
        <v>9971</v>
      </c>
      <c r="G3403" t="s">
        <v>319</v>
      </c>
      <c r="H3403" t="s">
        <v>163</v>
      </c>
      <c r="I3403" t="s">
        <v>136</v>
      </c>
      <c r="J3403" t="s">
        <v>137</v>
      </c>
      <c r="K3403" t="s">
        <v>138</v>
      </c>
      <c r="L3403" t="s">
        <v>9972</v>
      </c>
      <c r="M3403" t="s">
        <v>9973</v>
      </c>
      <c r="N3403">
        <v>2.173888888</v>
      </c>
      <c r="O3403">
        <v>0</v>
      </c>
      <c r="P3403">
        <v>201</v>
      </c>
      <c r="Q3403">
        <v>0</v>
      </c>
      <c r="R3403">
        <v>2</v>
      </c>
      <c r="S3403">
        <v>0</v>
      </c>
      <c r="T3403">
        <v>17</v>
      </c>
      <c r="U3403">
        <v>0</v>
      </c>
      <c r="V3403">
        <v>0</v>
      </c>
      <c r="W3403">
        <v>0</v>
      </c>
      <c r="X3403">
        <v>171.55229494357886</v>
      </c>
      <c r="Y3403">
        <v>0</v>
      </c>
      <c r="Z3403">
        <v>0.50621862492226666</v>
      </c>
      <c r="AA3403">
        <v>0</v>
      </c>
      <c r="AB3403">
        <v>3.6679970214755007</v>
      </c>
      <c r="AC3403">
        <v>0</v>
      </c>
      <c r="AD3403">
        <v>0</v>
      </c>
      <c r="AE3403">
        <v>175.72651058997664</v>
      </c>
    </row>
    <row r="3404" spans="1:31" x14ac:dyDescent="0.25">
      <c r="A3404">
        <v>2235928</v>
      </c>
      <c r="B3404">
        <v>1</v>
      </c>
      <c r="C3404" t="s">
        <v>80</v>
      </c>
      <c r="D3404" t="s">
        <v>92</v>
      </c>
      <c r="E3404" t="s">
        <v>194</v>
      </c>
      <c r="F3404" t="s">
        <v>9974</v>
      </c>
      <c r="G3404" t="s">
        <v>179</v>
      </c>
      <c r="H3404" t="s">
        <v>135</v>
      </c>
      <c r="I3404" t="s">
        <v>136</v>
      </c>
      <c r="J3404" t="s">
        <v>137</v>
      </c>
      <c r="K3404" t="s">
        <v>138</v>
      </c>
      <c r="L3404" t="s">
        <v>9975</v>
      </c>
      <c r="M3404" t="s">
        <v>9976</v>
      </c>
      <c r="N3404">
        <v>2.9583333330000001</v>
      </c>
      <c r="O3404">
        <v>0</v>
      </c>
      <c r="P3404">
        <v>4</v>
      </c>
      <c r="Q3404">
        <v>0</v>
      </c>
      <c r="R3404">
        <v>12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12.333834420056503</v>
      </c>
      <c r="Y3404">
        <v>0</v>
      </c>
      <c r="Z3404">
        <v>2.6373519116910003</v>
      </c>
      <c r="AA3404">
        <v>0</v>
      </c>
      <c r="AB3404">
        <v>0</v>
      </c>
      <c r="AC3404">
        <v>0</v>
      </c>
      <c r="AD3404">
        <v>0</v>
      </c>
      <c r="AE3404">
        <v>14.971186331747504</v>
      </c>
    </row>
    <row r="3405" spans="1:31" x14ac:dyDescent="0.25">
      <c r="A3405">
        <v>2235235</v>
      </c>
      <c r="B3405">
        <v>1</v>
      </c>
      <c r="C3405" t="s">
        <v>80</v>
      </c>
      <c r="D3405" t="s">
        <v>106</v>
      </c>
      <c r="E3405" t="s">
        <v>141</v>
      </c>
      <c r="F3405" t="s">
        <v>9977</v>
      </c>
      <c r="G3405" t="s">
        <v>187</v>
      </c>
      <c r="H3405" t="s">
        <v>135</v>
      </c>
      <c r="I3405" t="s">
        <v>136</v>
      </c>
      <c r="J3405" t="s">
        <v>137</v>
      </c>
      <c r="K3405" t="s">
        <v>138</v>
      </c>
      <c r="L3405" t="s">
        <v>9978</v>
      </c>
      <c r="M3405" t="s">
        <v>9979</v>
      </c>
      <c r="N3405">
        <v>1.878055555</v>
      </c>
      <c r="O3405">
        <v>0</v>
      </c>
      <c r="P3405">
        <v>21</v>
      </c>
      <c r="Q3405">
        <v>0</v>
      </c>
      <c r="R3405">
        <v>10</v>
      </c>
      <c r="S3405">
        <v>0</v>
      </c>
      <c r="T3405">
        <v>7</v>
      </c>
      <c r="U3405">
        <v>0</v>
      </c>
      <c r="V3405">
        <v>0</v>
      </c>
      <c r="W3405">
        <v>0</v>
      </c>
      <c r="X3405">
        <v>3.1264408801719537</v>
      </c>
      <c r="Y3405">
        <v>0</v>
      </c>
      <c r="Z3405">
        <v>4.8610511601655908</v>
      </c>
      <c r="AA3405">
        <v>0</v>
      </c>
      <c r="AB3405">
        <v>3.1135832464131283</v>
      </c>
      <c r="AC3405">
        <v>0</v>
      </c>
      <c r="AD3405">
        <v>0</v>
      </c>
      <c r="AE3405">
        <v>11.101075286750673</v>
      </c>
    </row>
    <row r="3406" spans="1:31" x14ac:dyDescent="0.25">
      <c r="A3406">
        <v>2235573</v>
      </c>
      <c r="B3406">
        <v>1</v>
      </c>
      <c r="C3406" t="s">
        <v>81</v>
      </c>
      <c r="D3406" t="s">
        <v>118</v>
      </c>
      <c r="E3406" t="s">
        <v>132</v>
      </c>
      <c r="F3406" t="s">
        <v>9980</v>
      </c>
      <c r="G3406" t="s">
        <v>148</v>
      </c>
      <c r="H3406" t="s">
        <v>135</v>
      </c>
      <c r="I3406" t="s">
        <v>136</v>
      </c>
      <c r="J3406" t="s">
        <v>137</v>
      </c>
      <c r="K3406" t="s">
        <v>138</v>
      </c>
      <c r="L3406" t="s">
        <v>9981</v>
      </c>
      <c r="M3406" t="s">
        <v>9982</v>
      </c>
      <c r="N3406">
        <v>1.169444444</v>
      </c>
      <c r="O3406">
        <v>0</v>
      </c>
      <c r="P3406">
        <v>1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0.16135502939556001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0.16135502939556001</v>
      </c>
    </row>
    <row r="3407" spans="1:31" x14ac:dyDescent="0.25">
      <c r="A3407">
        <v>2235281</v>
      </c>
      <c r="B3407">
        <v>1</v>
      </c>
      <c r="C3407" t="s">
        <v>80</v>
      </c>
      <c r="D3407" t="s">
        <v>90</v>
      </c>
      <c r="E3407" t="s">
        <v>132</v>
      </c>
      <c r="F3407" t="s">
        <v>9983</v>
      </c>
      <c r="G3407" t="s">
        <v>170</v>
      </c>
      <c r="H3407" t="s">
        <v>135</v>
      </c>
      <c r="I3407" t="s">
        <v>136</v>
      </c>
      <c r="J3407" t="s">
        <v>137</v>
      </c>
      <c r="K3407" t="s">
        <v>138</v>
      </c>
      <c r="L3407" t="s">
        <v>9984</v>
      </c>
      <c r="M3407" t="s">
        <v>9985</v>
      </c>
      <c r="N3407">
        <v>3.0786111109999998</v>
      </c>
      <c r="O3407">
        <v>0</v>
      </c>
      <c r="P3407">
        <v>7</v>
      </c>
      <c r="Q3407">
        <v>0</v>
      </c>
      <c r="R3407">
        <v>0</v>
      </c>
      <c r="S3407">
        <v>0</v>
      </c>
      <c r="T3407">
        <v>2</v>
      </c>
      <c r="U3407">
        <v>0</v>
      </c>
      <c r="V3407">
        <v>0</v>
      </c>
      <c r="W3407">
        <v>0</v>
      </c>
      <c r="X3407">
        <v>8.7536281181433839</v>
      </c>
      <c r="Y3407">
        <v>0</v>
      </c>
      <c r="Z3407">
        <v>0</v>
      </c>
      <c r="AA3407">
        <v>0</v>
      </c>
      <c r="AB3407">
        <v>5.7295969037160708</v>
      </c>
      <c r="AC3407">
        <v>0</v>
      </c>
      <c r="AD3407">
        <v>0</v>
      </c>
      <c r="AE3407">
        <v>14.483225021859454</v>
      </c>
    </row>
    <row r="3408" spans="1:31" x14ac:dyDescent="0.25">
      <c r="A3408">
        <v>2235304</v>
      </c>
      <c r="B3408">
        <v>1</v>
      </c>
      <c r="C3408" t="s">
        <v>80</v>
      </c>
      <c r="D3408" t="s">
        <v>82</v>
      </c>
      <c r="E3408" t="s">
        <v>132</v>
      </c>
      <c r="F3408" t="s">
        <v>9986</v>
      </c>
      <c r="G3408" t="s">
        <v>170</v>
      </c>
      <c r="H3408" t="s">
        <v>135</v>
      </c>
      <c r="I3408" t="s">
        <v>136</v>
      </c>
      <c r="J3408" t="s">
        <v>137</v>
      </c>
      <c r="K3408" t="s">
        <v>138</v>
      </c>
      <c r="L3408" t="s">
        <v>2860</v>
      </c>
      <c r="M3408" t="s">
        <v>9987</v>
      </c>
      <c r="N3408">
        <v>0.92527777700000002</v>
      </c>
      <c r="O3408">
        <v>0</v>
      </c>
      <c r="P3408">
        <v>0</v>
      </c>
      <c r="Q3408">
        <v>0</v>
      </c>
      <c r="R3408">
        <v>0</v>
      </c>
      <c r="S3408">
        <v>0</v>
      </c>
      <c r="T3408">
        <v>2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  <c r="AA3408">
        <v>0</v>
      </c>
      <c r="AB3408">
        <v>0.18656057891639002</v>
      </c>
      <c r="AC3408">
        <v>0</v>
      </c>
      <c r="AD3408">
        <v>0</v>
      </c>
      <c r="AE3408">
        <v>0.18656057891639002</v>
      </c>
    </row>
    <row r="3409" spans="1:31" x14ac:dyDescent="0.25">
      <c r="A3409">
        <v>2235610</v>
      </c>
      <c r="B3409">
        <v>1</v>
      </c>
      <c r="C3409" t="s">
        <v>81</v>
      </c>
      <c r="D3409" t="s">
        <v>113</v>
      </c>
      <c r="E3409" t="s">
        <v>132</v>
      </c>
      <c r="F3409" t="s">
        <v>9988</v>
      </c>
      <c r="G3409" t="s">
        <v>148</v>
      </c>
      <c r="H3409" t="s">
        <v>135</v>
      </c>
      <c r="I3409" t="s">
        <v>136</v>
      </c>
      <c r="J3409" t="s">
        <v>137</v>
      </c>
      <c r="K3409" t="s">
        <v>138</v>
      </c>
      <c r="L3409" t="s">
        <v>9989</v>
      </c>
      <c r="M3409" t="s">
        <v>9990</v>
      </c>
      <c r="N3409">
        <v>3.531111111</v>
      </c>
      <c r="O3409">
        <v>0</v>
      </c>
      <c r="P3409">
        <v>1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0.93361145241541343</v>
      </c>
      <c r="Y3409">
        <v>0</v>
      </c>
      <c r="Z3409">
        <v>0</v>
      </c>
      <c r="AA3409">
        <v>0</v>
      </c>
      <c r="AB3409">
        <v>0</v>
      </c>
      <c r="AC3409">
        <v>0</v>
      </c>
      <c r="AD3409">
        <v>0</v>
      </c>
      <c r="AE3409">
        <v>0.93361145241541343</v>
      </c>
    </row>
    <row r="3410" spans="1:31" x14ac:dyDescent="0.25">
      <c r="A3410">
        <v>2235965</v>
      </c>
      <c r="B3410">
        <v>1</v>
      </c>
      <c r="C3410" t="s">
        <v>80</v>
      </c>
      <c r="D3410" t="s">
        <v>90</v>
      </c>
      <c r="E3410" t="s">
        <v>177</v>
      </c>
      <c r="F3410" t="s">
        <v>9991</v>
      </c>
      <c r="G3410" t="s">
        <v>179</v>
      </c>
      <c r="H3410" t="s">
        <v>135</v>
      </c>
      <c r="I3410" t="s">
        <v>136</v>
      </c>
      <c r="J3410" t="s">
        <v>137</v>
      </c>
      <c r="K3410" t="s">
        <v>138</v>
      </c>
      <c r="L3410" t="s">
        <v>9992</v>
      </c>
      <c r="M3410" t="s">
        <v>9993</v>
      </c>
      <c r="N3410">
        <v>2.2149999999999999</v>
      </c>
      <c r="O3410">
        <v>0</v>
      </c>
      <c r="P3410">
        <v>156</v>
      </c>
      <c r="Q3410">
        <v>0</v>
      </c>
      <c r="R3410">
        <v>0</v>
      </c>
      <c r="S3410">
        <v>0</v>
      </c>
      <c r="T3410">
        <v>5</v>
      </c>
      <c r="U3410">
        <v>0</v>
      </c>
      <c r="V3410">
        <v>0</v>
      </c>
      <c r="W3410">
        <v>0</v>
      </c>
      <c r="X3410">
        <v>94.062639743911546</v>
      </c>
      <c r="Y3410">
        <v>0</v>
      </c>
      <c r="Z3410">
        <v>0</v>
      </c>
      <c r="AA3410">
        <v>0</v>
      </c>
      <c r="AB3410">
        <v>2.6902742371052994</v>
      </c>
      <c r="AC3410">
        <v>0</v>
      </c>
      <c r="AD3410">
        <v>0</v>
      </c>
      <c r="AE3410">
        <v>96.752913981016846</v>
      </c>
    </row>
    <row r="3411" spans="1:31" x14ac:dyDescent="0.25">
      <c r="A3411">
        <v>2235424</v>
      </c>
      <c r="B3411">
        <v>1</v>
      </c>
      <c r="C3411" t="s">
        <v>80</v>
      </c>
      <c r="D3411" t="s">
        <v>98</v>
      </c>
      <c r="E3411" t="s">
        <v>132</v>
      </c>
      <c r="F3411" t="s">
        <v>9994</v>
      </c>
      <c r="G3411" t="s">
        <v>148</v>
      </c>
      <c r="H3411" t="s">
        <v>135</v>
      </c>
      <c r="I3411" t="s">
        <v>136</v>
      </c>
      <c r="J3411" t="s">
        <v>137</v>
      </c>
      <c r="K3411" t="s">
        <v>138</v>
      </c>
      <c r="L3411" t="s">
        <v>9995</v>
      </c>
      <c r="M3411" t="s">
        <v>9996</v>
      </c>
      <c r="N3411">
        <v>1.9016666659999999</v>
      </c>
      <c r="O3411">
        <v>0</v>
      </c>
      <c r="P3411">
        <v>1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0.89393808124741558</v>
      </c>
      <c r="Y3411">
        <v>0</v>
      </c>
      <c r="Z3411">
        <v>0</v>
      </c>
      <c r="AA3411">
        <v>0</v>
      </c>
      <c r="AB3411">
        <v>0</v>
      </c>
      <c r="AC3411">
        <v>0</v>
      </c>
      <c r="AD3411">
        <v>0</v>
      </c>
      <c r="AE3411">
        <v>0.89393808124741558</v>
      </c>
    </row>
    <row r="3412" spans="1:31" x14ac:dyDescent="0.25">
      <c r="A3412">
        <v>2235490</v>
      </c>
      <c r="B3412">
        <v>1</v>
      </c>
      <c r="C3412" t="s">
        <v>80</v>
      </c>
      <c r="D3412" t="s">
        <v>96</v>
      </c>
      <c r="E3412" t="s">
        <v>182</v>
      </c>
      <c r="F3412" t="s">
        <v>9997</v>
      </c>
      <c r="G3412" t="s">
        <v>319</v>
      </c>
      <c r="H3412" t="s">
        <v>163</v>
      </c>
      <c r="I3412" t="s">
        <v>136</v>
      </c>
      <c r="J3412" t="s">
        <v>137</v>
      </c>
      <c r="K3412" t="s">
        <v>138</v>
      </c>
      <c r="L3412" t="s">
        <v>9998</v>
      </c>
      <c r="M3412" t="s">
        <v>9999</v>
      </c>
      <c r="N3412">
        <v>10.892222221999999</v>
      </c>
      <c r="O3412">
        <v>1</v>
      </c>
      <c r="P3412">
        <v>48</v>
      </c>
      <c r="Q3412">
        <v>0</v>
      </c>
      <c r="R3412">
        <v>0</v>
      </c>
      <c r="S3412">
        <v>0</v>
      </c>
      <c r="T3412">
        <v>2</v>
      </c>
      <c r="U3412">
        <v>0</v>
      </c>
      <c r="V3412">
        <v>0</v>
      </c>
      <c r="W3412">
        <v>101.01390414208385</v>
      </c>
      <c r="X3412">
        <v>199.54098555088029</v>
      </c>
      <c r="Y3412">
        <v>0</v>
      </c>
      <c r="Z3412">
        <v>0</v>
      </c>
      <c r="AA3412">
        <v>0</v>
      </c>
      <c r="AB3412">
        <v>15.601374900828734</v>
      </c>
      <c r="AC3412">
        <v>0</v>
      </c>
      <c r="AD3412">
        <v>0</v>
      </c>
      <c r="AE3412">
        <v>316.15626459379286</v>
      </c>
    </row>
    <row r="3413" spans="1:31" x14ac:dyDescent="0.25">
      <c r="A3413">
        <v>2235467</v>
      </c>
      <c r="B3413">
        <v>1</v>
      </c>
      <c r="C3413" t="s">
        <v>81</v>
      </c>
      <c r="D3413" t="s">
        <v>120</v>
      </c>
      <c r="E3413" t="s">
        <v>194</v>
      </c>
      <c r="F3413" t="s">
        <v>10000</v>
      </c>
      <c r="G3413" t="s">
        <v>390</v>
      </c>
      <c r="H3413" t="s">
        <v>135</v>
      </c>
      <c r="I3413" t="s">
        <v>136</v>
      </c>
      <c r="J3413" t="s">
        <v>137</v>
      </c>
      <c r="K3413" t="s">
        <v>138</v>
      </c>
      <c r="L3413" t="s">
        <v>10001</v>
      </c>
      <c r="M3413" t="s">
        <v>10002</v>
      </c>
      <c r="N3413">
        <v>2.7463888879999998</v>
      </c>
      <c r="O3413">
        <v>0</v>
      </c>
      <c r="P3413">
        <v>44</v>
      </c>
      <c r="Q3413">
        <v>0</v>
      </c>
      <c r="R3413">
        <v>0</v>
      </c>
      <c r="S3413">
        <v>0</v>
      </c>
      <c r="T3413">
        <v>4</v>
      </c>
      <c r="U3413">
        <v>0</v>
      </c>
      <c r="V3413">
        <v>0</v>
      </c>
      <c r="W3413">
        <v>0</v>
      </c>
      <c r="X3413">
        <v>7.5463999863190869</v>
      </c>
      <c r="Y3413">
        <v>0</v>
      </c>
      <c r="Z3413">
        <v>0</v>
      </c>
      <c r="AA3413">
        <v>0</v>
      </c>
      <c r="AB3413">
        <v>0.91054837594528126</v>
      </c>
      <c r="AC3413">
        <v>0</v>
      </c>
      <c r="AD3413">
        <v>0</v>
      </c>
      <c r="AE3413">
        <v>8.4569483622643684</v>
      </c>
    </row>
    <row r="3414" spans="1:31" x14ac:dyDescent="0.25">
      <c r="A3414">
        <v>2235796</v>
      </c>
      <c r="B3414">
        <v>1</v>
      </c>
      <c r="C3414" t="s">
        <v>80</v>
      </c>
      <c r="D3414" t="s">
        <v>100</v>
      </c>
      <c r="E3414" t="s">
        <v>132</v>
      </c>
      <c r="F3414" t="s">
        <v>10003</v>
      </c>
      <c r="G3414" t="s">
        <v>170</v>
      </c>
      <c r="H3414" t="s">
        <v>135</v>
      </c>
      <c r="I3414" t="s">
        <v>136</v>
      </c>
      <c r="J3414" t="s">
        <v>137</v>
      </c>
      <c r="K3414" t="s">
        <v>138</v>
      </c>
      <c r="L3414" t="s">
        <v>10004</v>
      </c>
      <c r="M3414" t="s">
        <v>10005</v>
      </c>
      <c r="N3414">
        <v>1.8463888879999999</v>
      </c>
      <c r="O3414">
        <v>0</v>
      </c>
      <c r="P3414">
        <v>0</v>
      </c>
      <c r="Q3414">
        <v>0</v>
      </c>
      <c r="R3414">
        <v>1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2.58274472442E-2</v>
      </c>
      <c r="AA3414">
        <v>0</v>
      </c>
      <c r="AB3414">
        <v>0</v>
      </c>
      <c r="AC3414">
        <v>0</v>
      </c>
      <c r="AD3414">
        <v>0</v>
      </c>
      <c r="AE3414">
        <v>2.58274472442E-2</v>
      </c>
    </row>
    <row r="3415" spans="1:31" x14ac:dyDescent="0.25">
      <c r="A3415">
        <v>2235298</v>
      </c>
      <c r="B3415">
        <v>1</v>
      </c>
      <c r="C3415" t="s">
        <v>81</v>
      </c>
      <c r="D3415" t="s">
        <v>118</v>
      </c>
      <c r="E3415" t="s">
        <v>132</v>
      </c>
      <c r="F3415" t="s">
        <v>10006</v>
      </c>
      <c r="G3415" t="s">
        <v>170</v>
      </c>
      <c r="H3415" t="s">
        <v>135</v>
      </c>
      <c r="I3415" t="s">
        <v>136</v>
      </c>
      <c r="J3415" t="s">
        <v>137</v>
      </c>
      <c r="K3415" t="s">
        <v>138</v>
      </c>
      <c r="L3415" t="s">
        <v>10007</v>
      </c>
      <c r="M3415" t="s">
        <v>10008</v>
      </c>
      <c r="N3415">
        <v>4.9800000000000004</v>
      </c>
      <c r="O3415">
        <v>0</v>
      </c>
      <c r="P3415">
        <v>1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1.5628206403554576</v>
      </c>
      <c r="Y3415">
        <v>0</v>
      </c>
      <c r="Z3415">
        <v>0</v>
      </c>
      <c r="AA3415">
        <v>0</v>
      </c>
      <c r="AB3415">
        <v>0</v>
      </c>
      <c r="AC3415">
        <v>0</v>
      </c>
      <c r="AD3415">
        <v>0</v>
      </c>
      <c r="AE3415">
        <v>1.5628206403554576</v>
      </c>
    </row>
    <row r="3416" spans="1:31" x14ac:dyDescent="0.25">
      <c r="A3416">
        <v>2235510</v>
      </c>
      <c r="B3416">
        <v>1</v>
      </c>
      <c r="C3416" t="s">
        <v>81</v>
      </c>
      <c r="D3416" t="s">
        <v>112</v>
      </c>
      <c r="E3416" t="s">
        <v>182</v>
      </c>
      <c r="F3416" t="s">
        <v>10009</v>
      </c>
      <c r="G3416" t="s">
        <v>548</v>
      </c>
      <c r="H3416" t="s">
        <v>163</v>
      </c>
      <c r="I3416" t="s">
        <v>136</v>
      </c>
      <c r="J3416" t="s">
        <v>137</v>
      </c>
      <c r="K3416" t="s">
        <v>138</v>
      </c>
      <c r="L3416" t="s">
        <v>10010</v>
      </c>
      <c r="M3416" t="s">
        <v>10011</v>
      </c>
      <c r="N3416">
        <v>1.1455555550000001</v>
      </c>
      <c r="O3416">
        <v>0</v>
      </c>
      <c r="P3416">
        <v>97</v>
      </c>
      <c r="Q3416">
        <v>0</v>
      </c>
      <c r="R3416">
        <v>0</v>
      </c>
      <c r="S3416">
        <v>0</v>
      </c>
      <c r="T3416">
        <v>6</v>
      </c>
      <c r="U3416">
        <v>0</v>
      </c>
      <c r="V3416">
        <v>1</v>
      </c>
      <c r="W3416">
        <v>0</v>
      </c>
      <c r="X3416">
        <v>6.9011867394426583</v>
      </c>
      <c r="Y3416">
        <v>0</v>
      </c>
      <c r="Z3416">
        <v>0</v>
      </c>
      <c r="AA3416">
        <v>0</v>
      </c>
      <c r="AB3416">
        <v>1.2326110740533333E-3</v>
      </c>
      <c r="AC3416">
        <v>0</v>
      </c>
      <c r="AD3416">
        <v>2.4012748436693335E-2</v>
      </c>
      <c r="AE3416">
        <v>6.9264320989534047</v>
      </c>
    </row>
    <row r="3417" spans="1:31" x14ac:dyDescent="0.25">
      <c r="A3417">
        <v>2235547</v>
      </c>
      <c r="B3417">
        <v>1</v>
      </c>
      <c r="C3417" t="s">
        <v>80</v>
      </c>
      <c r="D3417" t="s">
        <v>105</v>
      </c>
      <c r="E3417" t="s">
        <v>194</v>
      </c>
      <c r="F3417" t="s">
        <v>10012</v>
      </c>
      <c r="G3417" t="s">
        <v>390</v>
      </c>
      <c r="H3417" t="s">
        <v>135</v>
      </c>
      <c r="I3417" t="s">
        <v>136</v>
      </c>
      <c r="J3417" t="s">
        <v>137</v>
      </c>
      <c r="K3417" t="s">
        <v>138</v>
      </c>
      <c r="L3417" t="s">
        <v>10013</v>
      </c>
      <c r="M3417" t="s">
        <v>10014</v>
      </c>
      <c r="N3417">
        <v>2.6074999999999999</v>
      </c>
      <c r="O3417">
        <v>0</v>
      </c>
      <c r="P3417">
        <v>8</v>
      </c>
      <c r="Q3417">
        <v>0</v>
      </c>
      <c r="R3417">
        <v>24</v>
      </c>
      <c r="S3417">
        <v>0</v>
      </c>
      <c r="T3417">
        <v>5</v>
      </c>
      <c r="U3417">
        <v>0</v>
      </c>
      <c r="V3417">
        <v>0</v>
      </c>
      <c r="W3417">
        <v>0</v>
      </c>
      <c r="X3417">
        <v>6.2415176781549384</v>
      </c>
      <c r="Y3417">
        <v>0</v>
      </c>
      <c r="Z3417">
        <v>2.9060323184970005</v>
      </c>
      <c r="AA3417">
        <v>0</v>
      </c>
      <c r="AB3417">
        <v>14.275812720850798</v>
      </c>
      <c r="AC3417">
        <v>0</v>
      </c>
      <c r="AD3417">
        <v>0</v>
      </c>
      <c r="AE3417">
        <v>23.423362717502737</v>
      </c>
    </row>
    <row r="3418" spans="1:31" x14ac:dyDescent="0.25">
      <c r="A3418">
        <v>2235845</v>
      </c>
      <c r="B3418">
        <v>1</v>
      </c>
      <c r="C3418" t="s">
        <v>80</v>
      </c>
      <c r="D3418" t="s">
        <v>105</v>
      </c>
      <c r="E3418" t="s">
        <v>132</v>
      </c>
      <c r="F3418" t="s">
        <v>10015</v>
      </c>
      <c r="G3418" t="s">
        <v>148</v>
      </c>
      <c r="H3418" t="s">
        <v>135</v>
      </c>
      <c r="I3418" t="s">
        <v>136</v>
      </c>
      <c r="J3418" t="s">
        <v>137</v>
      </c>
      <c r="K3418" t="s">
        <v>138</v>
      </c>
      <c r="L3418" t="s">
        <v>10016</v>
      </c>
      <c r="M3418" t="s">
        <v>10017</v>
      </c>
      <c r="N3418">
        <v>1.8186111110000001</v>
      </c>
      <c r="O3418">
        <v>0</v>
      </c>
      <c r="P3418">
        <v>1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4.0453201323833357</v>
      </c>
      <c r="Y3418">
        <v>0</v>
      </c>
      <c r="Z3418">
        <v>0</v>
      </c>
      <c r="AA3418">
        <v>0</v>
      </c>
      <c r="AB3418">
        <v>0</v>
      </c>
      <c r="AC3418">
        <v>0</v>
      </c>
      <c r="AD3418">
        <v>0</v>
      </c>
      <c r="AE3418">
        <v>4.0453201323833357</v>
      </c>
    </row>
    <row r="3419" spans="1:31" x14ac:dyDescent="0.25">
      <c r="A3419">
        <v>2235112</v>
      </c>
      <c r="B3419">
        <v>1</v>
      </c>
      <c r="C3419" t="s">
        <v>81</v>
      </c>
      <c r="D3419" t="s">
        <v>128</v>
      </c>
      <c r="E3419" t="s">
        <v>161</v>
      </c>
      <c r="F3419" t="s">
        <v>10018</v>
      </c>
      <c r="G3419" t="s">
        <v>174</v>
      </c>
      <c r="H3419" t="s">
        <v>163</v>
      </c>
      <c r="I3419" t="s">
        <v>136</v>
      </c>
      <c r="J3419" t="s">
        <v>137</v>
      </c>
      <c r="K3419" t="s">
        <v>138</v>
      </c>
      <c r="L3419" t="s">
        <v>10019</v>
      </c>
      <c r="M3419" t="s">
        <v>10020</v>
      </c>
      <c r="N3419">
        <v>1.4430555549999999</v>
      </c>
      <c r="O3419">
        <v>0</v>
      </c>
      <c r="P3419">
        <v>1225</v>
      </c>
      <c r="Q3419">
        <v>4</v>
      </c>
      <c r="R3419">
        <v>2</v>
      </c>
      <c r="S3419">
        <v>10</v>
      </c>
      <c r="T3419">
        <v>90</v>
      </c>
      <c r="U3419">
        <v>1</v>
      </c>
      <c r="V3419">
        <v>0</v>
      </c>
      <c r="W3419">
        <v>0</v>
      </c>
      <c r="X3419">
        <v>168.87004593598513</v>
      </c>
      <c r="Y3419">
        <v>3.2495183658292497</v>
      </c>
      <c r="Z3419">
        <v>0.65003007500617271</v>
      </c>
      <c r="AA3419">
        <v>45.621691430448116</v>
      </c>
      <c r="AB3419">
        <v>12.591607948915264</v>
      </c>
      <c r="AC3419">
        <v>2.9294636526640336</v>
      </c>
      <c r="AD3419">
        <v>0</v>
      </c>
      <c r="AE3419">
        <v>233.91235740884798</v>
      </c>
    </row>
    <row r="3420" spans="1:31" x14ac:dyDescent="0.25">
      <c r="A3420">
        <v>2235945</v>
      </c>
      <c r="B3420">
        <v>1</v>
      </c>
      <c r="C3420" t="s">
        <v>80</v>
      </c>
      <c r="D3420" t="s">
        <v>98</v>
      </c>
      <c r="E3420" t="s">
        <v>132</v>
      </c>
      <c r="F3420" t="s">
        <v>10021</v>
      </c>
      <c r="G3420" t="s">
        <v>148</v>
      </c>
      <c r="H3420" t="s">
        <v>135</v>
      </c>
      <c r="I3420" t="s">
        <v>136</v>
      </c>
      <c r="J3420" t="s">
        <v>137</v>
      </c>
      <c r="K3420" t="s">
        <v>138</v>
      </c>
      <c r="L3420" t="s">
        <v>10022</v>
      </c>
      <c r="M3420" t="s">
        <v>10023</v>
      </c>
      <c r="N3420">
        <v>5.0047222219999998</v>
      </c>
      <c r="O3420">
        <v>0</v>
      </c>
      <c r="P3420">
        <v>0</v>
      </c>
      <c r="Q3420">
        <v>0</v>
      </c>
      <c r="R3420">
        <v>1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7.58221767869167</v>
      </c>
      <c r="AA3420">
        <v>0</v>
      </c>
      <c r="AB3420">
        <v>0</v>
      </c>
      <c r="AC3420">
        <v>0</v>
      </c>
      <c r="AD3420">
        <v>0</v>
      </c>
      <c r="AE3420">
        <v>7.58221767869167</v>
      </c>
    </row>
    <row r="3421" spans="1:31" x14ac:dyDescent="0.25">
      <c r="A3421">
        <v>2235576</v>
      </c>
      <c r="B3421">
        <v>1</v>
      </c>
      <c r="C3421" t="s">
        <v>80</v>
      </c>
      <c r="D3421" t="s">
        <v>83</v>
      </c>
      <c r="E3421" t="s">
        <v>161</v>
      </c>
      <c r="F3421" t="s">
        <v>2005</v>
      </c>
      <c r="G3421" t="s">
        <v>174</v>
      </c>
      <c r="H3421" t="s">
        <v>163</v>
      </c>
      <c r="I3421" t="s">
        <v>136</v>
      </c>
      <c r="J3421" t="s">
        <v>137</v>
      </c>
      <c r="K3421" t="s">
        <v>138</v>
      </c>
      <c r="L3421" t="s">
        <v>10024</v>
      </c>
      <c r="M3421" t="s">
        <v>10025</v>
      </c>
      <c r="N3421">
        <v>5.4383333330000001</v>
      </c>
      <c r="O3421">
        <v>0</v>
      </c>
      <c r="P3421">
        <v>0</v>
      </c>
      <c r="Q3421">
        <v>0</v>
      </c>
      <c r="R3421">
        <v>0</v>
      </c>
      <c r="S3421">
        <v>15</v>
      </c>
      <c r="T3421">
        <v>22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656.18462859934903</v>
      </c>
      <c r="AB3421">
        <v>1182.012294809967</v>
      </c>
      <c r="AC3421">
        <v>0</v>
      </c>
      <c r="AD3421">
        <v>0</v>
      </c>
      <c r="AE3421">
        <v>1838.196923409316</v>
      </c>
    </row>
    <row r="3422" spans="1:31" x14ac:dyDescent="0.25">
      <c r="A3422">
        <v>2235244</v>
      </c>
      <c r="B3422">
        <v>1</v>
      </c>
      <c r="C3422" t="s">
        <v>80</v>
      </c>
      <c r="D3422" t="s">
        <v>84</v>
      </c>
      <c r="E3422" t="s">
        <v>194</v>
      </c>
      <c r="F3422" t="s">
        <v>10026</v>
      </c>
      <c r="G3422" t="s">
        <v>1031</v>
      </c>
      <c r="H3422" t="s">
        <v>135</v>
      </c>
      <c r="I3422" t="s">
        <v>136</v>
      </c>
      <c r="J3422" t="s">
        <v>137</v>
      </c>
      <c r="K3422" t="s">
        <v>138</v>
      </c>
      <c r="L3422" t="s">
        <v>10027</v>
      </c>
      <c r="M3422" t="s">
        <v>10028</v>
      </c>
      <c r="N3422">
        <v>5.7808333330000004</v>
      </c>
      <c r="O3422">
        <v>0</v>
      </c>
      <c r="P3422">
        <v>68</v>
      </c>
      <c r="Q3422">
        <v>0</v>
      </c>
      <c r="R3422">
        <v>5</v>
      </c>
      <c r="S3422">
        <v>0</v>
      </c>
      <c r="T3422">
        <v>6</v>
      </c>
      <c r="U3422">
        <v>0</v>
      </c>
      <c r="V3422">
        <v>0</v>
      </c>
      <c r="W3422">
        <v>0</v>
      </c>
      <c r="X3422">
        <v>157.3275573510218</v>
      </c>
      <c r="Y3422">
        <v>0</v>
      </c>
      <c r="Z3422">
        <v>8.8167343604494253</v>
      </c>
      <c r="AA3422">
        <v>0</v>
      </c>
      <c r="AB3422">
        <v>34.341564335726254</v>
      </c>
      <c r="AC3422">
        <v>0</v>
      </c>
      <c r="AD3422">
        <v>0</v>
      </c>
      <c r="AE3422">
        <v>200.48585604719747</v>
      </c>
    </row>
    <row r="3423" spans="1:31" x14ac:dyDescent="0.25">
      <c r="A3423">
        <v>2235622</v>
      </c>
      <c r="B3423">
        <v>1</v>
      </c>
      <c r="C3423" t="s">
        <v>80</v>
      </c>
      <c r="D3423" t="s">
        <v>92</v>
      </c>
      <c r="E3423" t="s">
        <v>132</v>
      </c>
      <c r="F3423" t="s">
        <v>10029</v>
      </c>
      <c r="G3423" t="s">
        <v>148</v>
      </c>
      <c r="H3423" t="s">
        <v>135</v>
      </c>
      <c r="I3423" t="s">
        <v>136</v>
      </c>
      <c r="J3423" t="s">
        <v>137</v>
      </c>
      <c r="K3423" t="s">
        <v>138</v>
      </c>
      <c r="L3423" t="s">
        <v>10030</v>
      </c>
      <c r="M3423" t="s">
        <v>10031</v>
      </c>
      <c r="N3423">
        <v>1.841111111</v>
      </c>
      <c r="O3423">
        <v>0</v>
      </c>
      <c r="P3423">
        <v>1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0.88350204741421001</v>
      </c>
      <c r="Y3423">
        <v>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0.88350204741421001</v>
      </c>
    </row>
    <row r="3424" spans="1:31" x14ac:dyDescent="0.25">
      <c r="A3424">
        <v>2235768</v>
      </c>
      <c r="B3424">
        <v>1</v>
      </c>
      <c r="C3424" t="s">
        <v>80</v>
      </c>
      <c r="D3424" t="s">
        <v>94</v>
      </c>
      <c r="E3424" t="s">
        <v>273</v>
      </c>
      <c r="F3424" t="s">
        <v>10032</v>
      </c>
      <c r="G3424" t="s">
        <v>174</v>
      </c>
      <c r="H3424" t="s">
        <v>163</v>
      </c>
      <c r="I3424" t="s">
        <v>136</v>
      </c>
      <c r="J3424" t="s">
        <v>137</v>
      </c>
      <c r="K3424" t="s">
        <v>138</v>
      </c>
      <c r="L3424" t="s">
        <v>10033</v>
      </c>
      <c r="M3424" t="s">
        <v>10034</v>
      </c>
      <c r="N3424">
        <v>1.163333333</v>
      </c>
      <c r="O3424">
        <v>0</v>
      </c>
      <c r="P3424">
        <v>1043</v>
      </c>
      <c r="Q3424">
        <v>0</v>
      </c>
      <c r="R3424">
        <v>2</v>
      </c>
      <c r="S3424">
        <v>0</v>
      </c>
      <c r="T3424">
        <v>110</v>
      </c>
      <c r="U3424">
        <v>2</v>
      </c>
      <c r="V3424">
        <v>0</v>
      </c>
      <c r="W3424">
        <v>0</v>
      </c>
      <c r="X3424">
        <v>248.20953627043062</v>
      </c>
      <c r="Y3424">
        <v>0</v>
      </c>
      <c r="Z3424">
        <v>3.3764518939199996E-3</v>
      </c>
      <c r="AA3424">
        <v>0</v>
      </c>
      <c r="AB3424">
        <v>47.93067259498708</v>
      </c>
      <c r="AC3424">
        <v>15.581470495783499</v>
      </c>
      <c r="AD3424">
        <v>0</v>
      </c>
      <c r="AE3424">
        <v>311.72505581309514</v>
      </c>
    </row>
    <row r="3425" spans="1:31" x14ac:dyDescent="0.25">
      <c r="A3425">
        <v>2235645</v>
      </c>
      <c r="B3425">
        <v>1</v>
      </c>
      <c r="C3425" t="s">
        <v>80</v>
      </c>
      <c r="D3425" t="s">
        <v>97</v>
      </c>
      <c r="E3425" t="s">
        <v>194</v>
      </c>
      <c r="F3425" t="s">
        <v>10035</v>
      </c>
      <c r="G3425" t="s">
        <v>390</v>
      </c>
      <c r="H3425" t="s">
        <v>135</v>
      </c>
      <c r="I3425" t="s">
        <v>136</v>
      </c>
      <c r="J3425" t="s">
        <v>137</v>
      </c>
      <c r="K3425" t="s">
        <v>138</v>
      </c>
      <c r="L3425" t="s">
        <v>10036</v>
      </c>
      <c r="M3425" t="s">
        <v>10037</v>
      </c>
      <c r="N3425">
        <v>2.926388888</v>
      </c>
      <c r="O3425">
        <v>0</v>
      </c>
      <c r="P3425">
        <v>26</v>
      </c>
      <c r="Q3425">
        <v>0</v>
      </c>
      <c r="R3425">
        <v>0</v>
      </c>
      <c r="S3425">
        <v>0</v>
      </c>
      <c r="T3425">
        <v>3</v>
      </c>
      <c r="U3425">
        <v>0</v>
      </c>
      <c r="V3425">
        <v>0</v>
      </c>
      <c r="W3425">
        <v>0</v>
      </c>
      <c r="X3425">
        <v>18.067008100600187</v>
      </c>
      <c r="Y3425">
        <v>0</v>
      </c>
      <c r="Z3425">
        <v>0</v>
      </c>
      <c r="AA3425">
        <v>0</v>
      </c>
      <c r="AB3425">
        <v>0.36563779511493888</v>
      </c>
      <c r="AC3425">
        <v>0</v>
      </c>
      <c r="AD3425">
        <v>0</v>
      </c>
      <c r="AE3425">
        <v>18.432645895715126</v>
      </c>
    </row>
    <row r="3426" spans="1:31" x14ac:dyDescent="0.25">
      <c r="A3426">
        <v>2235390</v>
      </c>
      <c r="B3426">
        <v>1</v>
      </c>
      <c r="C3426" t="s">
        <v>80</v>
      </c>
      <c r="D3426" t="s">
        <v>100</v>
      </c>
      <c r="E3426" t="s">
        <v>273</v>
      </c>
      <c r="F3426" t="s">
        <v>10038</v>
      </c>
      <c r="G3426" t="s">
        <v>174</v>
      </c>
      <c r="H3426" t="s">
        <v>163</v>
      </c>
      <c r="I3426" t="s">
        <v>136</v>
      </c>
      <c r="J3426" t="s">
        <v>137</v>
      </c>
      <c r="K3426" t="s">
        <v>138</v>
      </c>
      <c r="L3426" t="s">
        <v>10039</v>
      </c>
      <c r="M3426" t="s">
        <v>10040</v>
      </c>
      <c r="N3426">
        <v>0.186388888</v>
      </c>
      <c r="O3426">
        <v>1</v>
      </c>
      <c r="P3426">
        <v>2713</v>
      </c>
      <c r="Q3426">
        <v>1</v>
      </c>
      <c r="R3426">
        <v>47</v>
      </c>
      <c r="S3426">
        <v>6</v>
      </c>
      <c r="T3426">
        <v>230</v>
      </c>
      <c r="U3426">
        <v>1</v>
      </c>
      <c r="V3426">
        <v>0</v>
      </c>
      <c r="W3426">
        <v>2.4896691162676667</v>
      </c>
      <c r="X3426">
        <v>152.02320370542276</v>
      </c>
      <c r="Y3426">
        <v>0.99091884998157342</v>
      </c>
      <c r="Z3426">
        <v>2.6720573627132733</v>
      </c>
      <c r="AA3426">
        <v>7.5116173743904646</v>
      </c>
      <c r="AB3426">
        <v>41.298858205053648</v>
      </c>
      <c r="AC3426">
        <v>3.597575379220729</v>
      </c>
      <c r="AD3426">
        <v>0</v>
      </c>
      <c r="AE3426">
        <v>210.5838999930501</v>
      </c>
    </row>
    <row r="3427" spans="1:31" x14ac:dyDescent="0.25">
      <c r="A3427">
        <v>2236054</v>
      </c>
      <c r="B3427">
        <v>1</v>
      </c>
      <c r="C3427" t="s">
        <v>80</v>
      </c>
      <c r="D3427" t="s">
        <v>90</v>
      </c>
      <c r="E3427" t="s">
        <v>132</v>
      </c>
      <c r="F3427" t="s">
        <v>10041</v>
      </c>
      <c r="G3427" t="s">
        <v>191</v>
      </c>
      <c r="H3427" t="s">
        <v>135</v>
      </c>
      <c r="I3427" t="s">
        <v>136</v>
      </c>
      <c r="J3427" t="s">
        <v>137</v>
      </c>
      <c r="K3427" t="s">
        <v>138</v>
      </c>
      <c r="L3427" t="s">
        <v>10042</v>
      </c>
      <c r="M3427" t="s">
        <v>10043</v>
      </c>
      <c r="N3427">
        <v>0.92416666599999997</v>
      </c>
      <c r="O3427">
        <v>0</v>
      </c>
      <c r="P3427">
        <v>3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0.62416811820696672</v>
      </c>
      <c r="Y3427">
        <v>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0.62416811820696672</v>
      </c>
    </row>
    <row r="3428" spans="1:31" x14ac:dyDescent="0.25">
      <c r="A3428">
        <v>2235121</v>
      </c>
      <c r="B3428">
        <v>1</v>
      </c>
      <c r="C3428" t="s">
        <v>80</v>
      </c>
      <c r="D3428" t="s">
        <v>83</v>
      </c>
      <c r="E3428" t="s">
        <v>161</v>
      </c>
      <c r="F3428" t="s">
        <v>10044</v>
      </c>
      <c r="G3428" t="s">
        <v>1858</v>
      </c>
      <c r="H3428" t="s">
        <v>163</v>
      </c>
      <c r="I3428" t="s">
        <v>136</v>
      </c>
      <c r="J3428" t="s">
        <v>137</v>
      </c>
      <c r="K3428" t="s">
        <v>138</v>
      </c>
      <c r="L3428" t="s">
        <v>10045</v>
      </c>
      <c r="M3428" t="s">
        <v>10046</v>
      </c>
      <c r="N3428">
        <v>3.267222222</v>
      </c>
      <c r="O3428">
        <v>8</v>
      </c>
      <c r="P3428">
        <v>599</v>
      </c>
      <c r="Q3428">
        <v>14</v>
      </c>
      <c r="R3428">
        <v>40</v>
      </c>
      <c r="S3428">
        <v>28</v>
      </c>
      <c r="T3428">
        <v>49</v>
      </c>
      <c r="U3428">
        <v>1</v>
      </c>
      <c r="V3428">
        <v>0</v>
      </c>
      <c r="W3428">
        <v>41.605353969446604</v>
      </c>
      <c r="X3428">
        <v>592.14205288460289</v>
      </c>
      <c r="Y3428">
        <v>62.442185257504946</v>
      </c>
      <c r="Z3428">
        <v>64.31563038958771</v>
      </c>
      <c r="AA3428">
        <v>864.00654253895584</v>
      </c>
      <c r="AB3428">
        <v>100.65589342834203</v>
      </c>
      <c r="AC3428">
        <v>21.173211634591802</v>
      </c>
      <c r="AD3428">
        <v>0</v>
      </c>
      <c r="AE3428">
        <v>1746.3408701030319</v>
      </c>
    </row>
    <row r="3429" spans="1:31" x14ac:dyDescent="0.25">
      <c r="A3429">
        <v>2235367</v>
      </c>
      <c r="B3429">
        <v>1</v>
      </c>
      <c r="C3429" t="s">
        <v>80</v>
      </c>
      <c r="D3429" t="s">
        <v>90</v>
      </c>
      <c r="E3429" t="s">
        <v>132</v>
      </c>
      <c r="F3429" t="s">
        <v>10047</v>
      </c>
      <c r="G3429" t="s">
        <v>191</v>
      </c>
      <c r="H3429" t="s">
        <v>135</v>
      </c>
      <c r="I3429" t="s">
        <v>136</v>
      </c>
      <c r="J3429" t="s">
        <v>137</v>
      </c>
      <c r="K3429" t="s">
        <v>138</v>
      </c>
      <c r="L3429" t="s">
        <v>10048</v>
      </c>
      <c r="M3429" t="s">
        <v>10049</v>
      </c>
      <c r="N3429">
        <v>2.2774999999999999</v>
      </c>
      <c r="O3429">
        <v>0</v>
      </c>
      <c r="P3429">
        <v>0</v>
      </c>
      <c r="Q3429">
        <v>0</v>
      </c>
      <c r="R3429">
        <v>0</v>
      </c>
      <c r="S3429">
        <v>0</v>
      </c>
      <c r="T3429">
        <v>6</v>
      </c>
      <c r="U3429">
        <v>0</v>
      </c>
      <c r="V3429">
        <v>1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22.975190932233655</v>
      </c>
      <c r="AC3429">
        <v>0</v>
      </c>
      <c r="AD3429">
        <v>86.716558666879664</v>
      </c>
      <c r="AE3429">
        <v>109.69174959911332</v>
      </c>
    </row>
    <row r="3430" spans="1:31" x14ac:dyDescent="0.25">
      <c r="A3430">
        <v>2235098</v>
      </c>
      <c r="B3430">
        <v>1</v>
      </c>
      <c r="C3430" t="s">
        <v>81</v>
      </c>
      <c r="D3430" t="s">
        <v>122</v>
      </c>
      <c r="E3430" t="s">
        <v>273</v>
      </c>
      <c r="F3430" t="s">
        <v>8411</v>
      </c>
      <c r="G3430" t="s">
        <v>174</v>
      </c>
      <c r="H3430" t="s">
        <v>163</v>
      </c>
      <c r="I3430" t="s">
        <v>136</v>
      </c>
      <c r="J3430" t="s">
        <v>137</v>
      </c>
      <c r="K3430" t="s">
        <v>138</v>
      </c>
      <c r="L3430" t="s">
        <v>10050</v>
      </c>
      <c r="M3430" t="s">
        <v>10051</v>
      </c>
      <c r="N3430">
        <v>1.1399999999999999</v>
      </c>
      <c r="O3430">
        <v>14</v>
      </c>
      <c r="P3430">
        <v>901</v>
      </c>
      <c r="Q3430">
        <v>1</v>
      </c>
      <c r="R3430">
        <v>23</v>
      </c>
      <c r="S3430">
        <v>5</v>
      </c>
      <c r="T3430">
        <v>66</v>
      </c>
      <c r="U3430">
        <v>1</v>
      </c>
      <c r="V3430">
        <v>0</v>
      </c>
      <c r="W3430">
        <v>2.6638001364464654</v>
      </c>
      <c r="X3430">
        <v>96.809010599900205</v>
      </c>
      <c r="Y3430">
        <v>3.1482542813120004E-2</v>
      </c>
      <c r="Z3430">
        <v>2.6632088234919551</v>
      </c>
      <c r="AA3430">
        <v>83.355854806839986</v>
      </c>
      <c r="AB3430">
        <v>9.8003628073986437</v>
      </c>
      <c r="AC3430">
        <v>2.3168730360724199</v>
      </c>
      <c r="AD3430">
        <v>0</v>
      </c>
      <c r="AE3430">
        <v>197.64059275296279</v>
      </c>
    </row>
    <row r="3431" spans="1:31" x14ac:dyDescent="0.25">
      <c r="A3431">
        <v>2235476</v>
      </c>
      <c r="B3431">
        <v>1</v>
      </c>
      <c r="C3431" t="s">
        <v>80</v>
      </c>
      <c r="D3431" t="s">
        <v>93</v>
      </c>
      <c r="E3431" t="s">
        <v>161</v>
      </c>
      <c r="F3431" t="s">
        <v>1497</v>
      </c>
      <c r="G3431" t="s">
        <v>1858</v>
      </c>
      <c r="H3431" t="s">
        <v>163</v>
      </c>
      <c r="I3431" t="s">
        <v>136</v>
      </c>
      <c r="J3431" t="s">
        <v>137</v>
      </c>
      <c r="K3431" t="s">
        <v>138</v>
      </c>
      <c r="L3431" t="s">
        <v>10052</v>
      </c>
      <c r="M3431" t="s">
        <v>10053</v>
      </c>
      <c r="N3431">
        <v>3.1058333330000001</v>
      </c>
      <c r="O3431">
        <v>2</v>
      </c>
      <c r="P3431">
        <v>331</v>
      </c>
      <c r="Q3431">
        <v>22</v>
      </c>
      <c r="R3431">
        <v>68</v>
      </c>
      <c r="S3431">
        <v>6</v>
      </c>
      <c r="T3431">
        <v>72</v>
      </c>
      <c r="U3431">
        <v>0</v>
      </c>
      <c r="V3431">
        <v>0</v>
      </c>
      <c r="W3431">
        <v>1.3389073674041803</v>
      </c>
      <c r="X3431">
        <v>275.98685301125619</v>
      </c>
      <c r="Y3431">
        <v>25.543747595496864</v>
      </c>
      <c r="Z3431">
        <v>127.77045194979499</v>
      </c>
      <c r="AA3431">
        <v>10.349339773137782</v>
      </c>
      <c r="AB3431">
        <v>125.59477309273692</v>
      </c>
      <c r="AC3431">
        <v>0</v>
      </c>
      <c r="AD3431">
        <v>0</v>
      </c>
      <c r="AE3431">
        <v>566.58407278982691</v>
      </c>
    </row>
    <row r="3432" spans="1:31" x14ac:dyDescent="0.25">
      <c r="A3432">
        <v>2235144</v>
      </c>
      <c r="B3432">
        <v>1</v>
      </c>
      <c r="C3432" t="s">
        <v>80</v>
      </c>
      <c r="D3432" t="s">
        <v>101</v>
      </c>
      <c r="E3432" t="s">
        <v>194</v>
      </c>
      <c r="F3432" t="s">
        <v>10054</v>
      </c>
      <c r="G3432" t="s">
        <v>371</v>
      </c>
      <c r="H3432" t="s">
        <v>135</v>
      </c>
      <c r="I3432" t="s">
        <v>136</v>
      </c>
      <c r="J3432" t="s">
        <v>137</v>
      </c>
      <c r="K3432" t="s">
        <v>138</v>
      </c>
      <c r="L3432" t="s">
        <v>10055</v>
      </c>
      <c r="M3432" t="s">
        <v>10056</v>
      </c>
      <c r="N3432">
        <v>0.32972222200000001</v>
      </c>
      <c r="O3432">
        <v>0</v>
      </c>
      <c r="P3432">
        <v>2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0.12311076244686335</v>
      </c>
      <c r="Y3432">
        <v>0</v>
      </c>
      <c r="Z3432">
        <v>0</v>
      </c>
      <c r="AA3432">
        <v>0</v>
      </c>
      <c r="AB3432">
        <v>0</v>
      </c>
      <c r="AC3432">
        <v>0</v>
      </c>
      <c r="AD3432">
        <v>0</v>
      </c>
      <c r="AE3432">
        <v>0.12311076244686335</v>
      </c>
    </row>
    <row r="3433" spans="1:31" x14ac:dyDescent="0.25">
      <c r="A3433">
        <v>2235536</v>
      </c>
      <c r="B3433">
        <v>1</v>
      </c>
      <c r="C3433" t="s">
        <v>81</v>
      </c>
      <c r="D3433" t="s">
        <v>118</v>
      </c>
      <c r="E3433" t="s">
        <v>132</v>
      </c>
      <c r="F3433" t="s">
        <v>10057</v>
      </c>
      <c r="G3433" t="s">
        <v>134</v>
      </c>
      <c r="H3433" t="s">
        <v>135</v>
      </c>
      <c r="I3433" t="s">
        <v>136</v>
      </c>
      <c r="J3433" t="s">
        <v>137</v>
      </c>
      <c r="K3433" t="s">
        <v>138</v>
      </c>
      <c r="L3433" t="s">
        <v>10058</v>
      </c>
      <c r="M3433" t="s">
        <v>10059</v>
      </c>
      <c r="N3433">
        <v>1.4213888880000001</v>
      </c>
      <c r="O3433">
        <v>0</v>
      </c>
      <c r="P3433">
        <v>6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3.6432254680104115</v>
      </c>
      <c r="Y3433">
        <v>0</v>
      </c>
      <c r="Z3433">
        <v>0</v>
      </c>
      <c r="AA3433">
        <v>0</v>
      </c>
      <c r="AB3433">
        <v>0</v>
      </c>
      <c r="AC3433">
        <v>0</v>
      </c>
      <c r="AD3433">
        <v>0</v>
      </c>
      <c r="AE3433">
        <v>3.6432254680104115</v>
      </c>
    </row>
    <row r="3434" spans="1:31" x14ac:dyDescent="0.25">
      <c r="A3434">
        <v>2235227</v>
      </c>
      <c r="B3434">
        <v>1</v>
      </c>
      <c r="C3434" t="s">
        <v>80</v>
      </c>
      <c r="D3434" t="s">
        <v>99</v>
      </c>
      <c r="E3434" t="s">
        <v>273</v>
      </c>
      <c r="F3434" t="s">
        <v>561</v>
      </c>
      <c r="G3434" t="s">
        <v>174</v>
      </c>
      <c r="H3434" t="s">
        <v>163</v>
      </c>
      <c r="I3434" t="s">
        <v>136</v>
      </c>
      <c r="J3434" t="s">
        <v>137</v>
      </c>
      <c r="K3434" t="s">
        <v>138</v>
      </c>
      <c r="L3434" t="s">
        <v>10060</v>
      </c>
      <c r="M3434" t="s">
        <v>10061</v>
      </c>
      <c r="N3434">
        <v>0.576944444</v>
      </c>
      <c r="O3434">
        <v>0</v>
      </c>
      <c r="P3434">
        <v>0</v>
      </c>
      <c r="Q3434">
        <v>0</v>
      </c>
      <c r="R3434">
        <v>0</v>
      </c>
      <c r="S3434">
        <v>8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86.800691288054352</v>
      </c>
      <c r="AB3434">
        <v>0</v>
      </c>
      <c r="AC3434">
        <v>0</v>
      </c>
      <c r="AD3434">
        <v>0</v>
      </c>
      <c r="AE3434">
        <v>86.800691288054352</v>
      </c>
    </row>
    <row r="3435" spans="1:31" x14ac:dyDescent="0.25">
      <c r="A3435">
        <v>2235330</v>
      </c>
      <c r="B3435">
        <v>1</v>
      </c>
      <c r="C3435" t="s">
        <v>81</v>
      </c>
      <c r="D3435" t="s">
        <v>122</v>
      </c>
      <c r="E3435" t="s">
        <v>194</v>
      </c>
      <c r="F3435" t="s">
        <v>10062</v>
      </c>
      <c r="G3435" t="s">
        <v>179</v>
      </c>
      <c r="H3435" t="s">
        <v>135</v>
      </c>
      <c r="I3435" t="s">
        <v>136</v>
      </c>
      <c r="J3435" t="s">
        <v>137</v>
      </c>
      <c r="K3435" t="s">
        <v>138</v>
      </c>
      <c r="L3435" t="s">
        <v>10063</v>
      </c>
      <c r="M3435" t="s">
        <v>10064</v>
      </c>
      <c r="N3435">
        <v>4.313055555</v>
      </c>
      <c r="O3435">
        <v>0</v>
      </c>
      <c r="P3435">
        <v>22</v>
      </c>
      <c r="Q3435">
        <v>0</v>
      </c>
      <c r="R3435">
        <v>0</v>
      </c>
      <c r="S3435">
        <v>0</v>
      </c>
      <c r="T3435">
        <v>4</v>
      </c>
      <c r="U3435">
        <v>0</v>
      </c>
      <c r="V3435">
        <v>0</v>
      </c>
      <c r="W3435">
        <v>0</v>
      </c>
      <c r="X3435">
        <v>9.2099409502455512</v>
      </c>
      <c r="Y3435">
        <v>0</v>
      </c>
      <c r="Z3435">
        <v>0</v>
      </c>
      <c r="AA3435">
        <v>0</v>
      </c>
      <c r="AB3435">
        <v>5.4343644822184194</v>
      </c>
      <c r="AC3435">
        <v>0</v>
      </c>
      <c r="AD3435">
        <v>0</v>
      </c>
      <c r="AE3435">
        <v>14.64430543246397</v>
      </c>
    </row>
    <row r="3436" spans="1:31" x14ac:dyDescent="0.25">
      <c r="A3436">
        <v>2236017</v>
      </c>
      <c r="B3436">
        <v>1</v>
      </c>
      <c r="C3436" t="s">
        <v>80</v>
      </c>
      <c r="D3436" t="s">
        <v>98</v>
      </c>
      <c r="E3436" t="s">
        <v>132</v>
      </c>
      <c r="F3436" t="s">
        <v>10065</v>
      </c>
      <c r="G3436" t="s">
        <v>148</v>
      </c>
      <c r="H3436" t="s">
        <v>135</v>
      </c>
      <c r="I3436" t="s">
        <v>136</v>
      </c>
      <c r="J3436" t="s">
        <v>137</v>
      </c>
      <c r="K3436" t="s">
        <v>138</v>
      </c>
      <c r="L3436" t="s">
        <v>10066</v>
      </c>
      <c r="M3436" t="s">
        <v>10067</v>
      </c>
      <c r="N3436">
        <v>4.2677777770000001</v>
      </c>
      <c r="O3436">
        <v>0</v>
      </c>
      <c r="P3436">
        <v>2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7.1996184686468618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7.1996184686468618</v>
      </c>
    </row>
    <row r="3437" spans="1:31" x14ac:dyDescent="0.25">
      <c r="A3437">
        <v>2235971</v>
      </c>
      <c r="B3437">
        <v>1</v>
      </c>
      <c r="C3437" t="s">
        <v>80</v>
      </c>
      <c r="D3437" t="s">
        <v>97</v>
      </c>
      <c r="E3437" t="s">
        <v>182</v>
      </c>
      <c r="F3437" t="s">
        <v>10068</v>
      </c>
      <c r="G3437" t="s">
        <v>1027</v>
      </c>
      <c r="H3437" t="s">
        <v>163</v>
      </c>
      <c r="I3437" t="s">
        <v>136</v>
      </c>
      <c r="J3437" t="s">
        <v>137</v>
      </c>
      <c r="K3437" t="s">
        <v>138</v>
      </c>
      <c r="L3437" t="s">
        <v>10069</v>
      </c>
      <c r="M3437" t="s">
        <v>10070</v>
      </c>
      <c r="N3437">
        <v>2.9502777770000002</v>
      </c>
      <c r="O3437">
        <v>0</v>
      </c>
      <c r="P3437">
        <v>238</v>
      </c>
      <c r="Q3437">
        <v>0</v>
      </c>
      <c r="R3437">
        <v>1</v>
      </c>
      <c r="S3437">
        <v>0</v>
      </c>
      <c r="T3437">
        <v>32</v>
      </c>
      <c r="U3437">
        <v>0</v>
      </c>
      <c r="V3437">
        <v>0</v>
      </c>
      <c r="W3437">
        <v>0</v>
      </c>
      <c r="X3437">
        <v>402.28661726714199</v>
      </c>
      <c r="Y3437">
        <v>0</v>
      </c>
      <c r="Z3437">
        <v>0</v>
      </c>
      <c r="AA3437">
        <v>0</v>
      </c>
      <c r="AB3437">
        <v>86.858360810488833</v>
      </c>
      <c r="AC3437">
        <v>0</v>
      </c>
      <c r="AD3437">
        <v>0</v>
      </c>
      <c r="AE3437">
        <v>489.14497807763081</v>
      </c>
    </row>
    <row r="3438" spans="1:31" x14ac:dyDescent="0.25">
      <c r="A3438">
        <v>2235430</v>
      </c>
      <c r="B3438">
        <v>1</v>
      </c>
      <c r="C3438" t="s">
        <v>81</v>
      </c>
      <c r="D3438" t="s">
        <v>123</v>
      </c>
      <c r="E3438" t="s">
        <v>132</v>
      </c>
      <c r="F3438" t="s">
        <v>10071</v>
      </c>
      <c r="G3438" t="s">
        <v>148</v>
      </c>
      <c r="H3438" t="s">
        <v>135</v>
      </c>
      <c r="I3438" t="s">
        <v>136</v>
      </c>
      <c r="J3438" t="s">
        <v>137</v>
      </c>
      <c r="K3438" t="s">
        <v>138</v>
      </c>
      <c r="L3438" t="s">
        <v>10072</v>
      </c>
      <c r="M3438" t="s">
        <v>10073</v>
      </c>
      <c r="N3438">
        <v>0.93027777700000003</v>
      </c>
      <c r="O3438">
        <v>0</v>
      </c>
      <c r="P3438">
        <v>2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0.19638142824510002</v>
      </c>
      <c r="Y3438">
        <v>0</v>
      </c>
      <c r="Z3438">
        <v>0</v>
      </c>
      <c r="AA3438">
        <v>0</v>
      </c>
      <c r="AB3438">
        <v>0</v>
      </c>
      <c r="AC3438">
        <v>0</v>
      </c>
      <c r="AD3438">
        <v>0</v>
      </c>
      <c r="AE3438">
        <v>0.19638142824510002</v>
      </c>
    </row>
    <row r="3439" spans="1:31" x14ac:dyDescent="0.25">
      <c r="A3439">
        <v>2235327</v>
      </c>
      <c r="B3439">
        <v>1</v>
      </c>
      <c r="C3439" t="s">
        <v>80</v>
      </c>
      <c r="D3439" t="s">
        <v>85</v>
      </c>
      <c r="E3439" t="s">
        <v>132</v>
      </c>
      <c r="F3439" t="s">
        <v>10074</v>
      </c>
      <c r="G3439" t="s">
        <v>134</v>
      </c>
      <c r="H3439" t="s">
        <v>135</v>
      </c>
      <c r="I3439" t="s">
        <v>136</v>
      </c>
      <c r="J3439" t="s">
        <v>137</v>
      </c>
      <c r="K3439" t="s">
        <v>138</v>
      </c>
      <c r="L3439" t="s">
        <v>10075</v>
      </c>
      <c r="M3439" t="s">
        <v>10076</v>
      </c>
      <c r="N3439">
        <v>3.6061111110000001</v>
      </c>
      <c r="O3439">
        <v>0</v>
      </c>
      <c r="P3439">
        <v>10</v>
      </c>
      <c r="Q3439">
        <v>0</v>
      </c>
      <c r="R3439">
        <v>0</v>
      </c>
      <c r="S3439">
        <v>0</v>
      </c>
      <c r="T3439">
        <v>2</v>
      </c>
      <c r="U3439">
        <v>0</v>
      </c>
      <c r="V3439">
        <v>0</v>
      </c>
      <c r="W3439">
        <v>0</v>
      </c>
      <c r="X3439">
        <v>11.649471770739311</v>
      </c>
      <c r="Y3439">
        <v>0</v>
      </c>
      <c r="Z3439">
        <v>0</v>
      </c>
      <c r="AA3439">
        <v>0</v>
      </c>
      <c r="AB3439">
        <v>10.910389507591329</v>
      </c>
      <c r="AC3439">
        <v>0</v>
      </c>
      <c r="AD3439">
        <v>0</v>
      </c>
      <c r="AE3439">
        <v>22.55986127833064</v>
      </c>
    </row>
    <row r="3440" spans="1:31" x14ac:dyDescent="0.25">
      <c r="A3440">
        <v>2235705</v>
      </c>
      <c r="B3440">
        <v>1</v>
      </c>
      <c r="C3440" t="s">
        <v>80</v>
      </c>
      <c r="D3440" t="s">
        <v>107</v>
      </c>
      <c r="E3440" t="s">
        <v>132</v>
      </c>
      <c r="F3440" t="s">
        <v>10077</v>
      </c>
      <c r="G3440" t="s">
        <v>148</v>
      </c>
      <c r="H3440" t="s">
        <v>135</v>
      </c>
      <c r="I3440" t="s">
        <v>136</v>
      </c>
      <c r="J3440" t="s">
        <v>137</v>
      </c>
      <c r="K3440" t="s">
        <v>138</v>
      </c>
      <c r="L3440" t="s">
        <v>10078</v>
      </c>
      <c r="M3440" t="s">
        <v>10079</v>
      </c>
      <c r="N3440">
        <v>3.4961111109999998</v>
      </c>
      <c r="O3440">
        <v>0</v>
      </c>
      <c r="P3440">
        <v>1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1.7649046038508889E-2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1.7649046038508889E-2</v>
      </c>
    </row>
    <row r="3441" spans="1:31" x14ac:dyDescent="0.25">
      <c r="A3441">
        <v>2235350</v>
      </c>
      <c r="B3441">
        <v>1</v>
      </c>
      <c r="C3441" t="s">
        <v>80</v>
      </c>
      <c r="D3441" t="s">
        <v>88</v>
      </c>
      <c r="E3441" t="s">
        <v>182</v>
      </c>
      <c r="F3441" t="s">
        <v>10080</v>
      </c>
      <c r="G3441" t="s">
        <v>2631</v>
      </c>
      <c r="H3441" t="s">
        <v>163</v>
      </c>
      <c r="I3441" t="s">
        <v>136</v>
      </c>
      <c r="J3441" t="s">
        <v>137</v>
      </c>
      <c r="K3441" t="s">
        <v>138</v>
      </c>
      <c r="L3441" t="s">
        <v>10081</v>
      </c>
      <c r="M3441" t="s">
        <v>10082</v>
      </c>
      <c r="N3441">
        <v>2.0227777769999999</v>
      </c>
      <c r="O3441">
        <v>0</v>
      </c>
      <c r="P3441">
        <v>20</v>
      </c>
      <c r="Q3441">
        <v>0</v>
      </c>
      <c r="R3441">
        <v>0</v>
      </c>
      <c r="S3441">
        <v>0</v>
      </c>
      <c r="T3441">
        <v>191</v>
      </c>
      <c r="U3441">
        <v>0</v>
      </c>
      <c r="V3441">
        <v>0</v>
      </c>
      <c r="W3441">
        <v>0</v>
      </c>
      <c r="X3441">
        <v>20.888352546179313</v>
      </c>
      <c r="Y3441">
        <v>0</v>
      </c>
      <c r="Z3441">
        <v>0</v>
      </c>
      <c r="AA3441">
        <v>0</v>
      </c>
      <c r="AB3441">
        <v>370.6151734680243</v>
      </c>
      <c r="AC3441">
        <v>0</v>
      </c>
      <c r="AD3441">
        <v>0</v>
      </c>
      <c r="AE3441">
        <v>391.5035260142036</v>
      </c>
    </row>
    <row r="3442" spans="1:31" x14ac:dyDescent="0.25">
      <c r="A3442">
        <v>2235662</v>
      </c>
      <c r="B3442">
        <v>1</v>
      </c>
      <c r="C3442" t="s">
        <v>81</v>
      </c>
      <c r="D3442" t="s">
        <v>112</v>
      </c>
      <c r="E3442" t="s">
        <v>273</v>
      </c>
      <c r="F3442" t="s">
        <v>10083</v>
      </c>
      <c r="G3442" t="s">
        <v>174</v>
      </c>
      <c r="H3442" t="s">
        <v>163</v>
      </c>
      <c r="I3442" t="s">
        <v>261</v>
      </c>
      <c r="J3442" t="s">
        <v>137</v>
      </c>
      <c r="K3442" t="s">
        <v>138</v>
      </c>
      <c r="L3442" t="s">
        <v>10084</v>
      </c>
      <c r="M3442" t="s">
        <v>10085</v>
      </c>
      <c r="N3442">
        <v>8.8888879999999993E-3</v>
      </c>
      <c r="O3442">
        <v>1</v>
      </c>
      <c r="P3442">
        <v>98</v>
      </c>
      <c r="Q3442">
        <v>3</v>
      </c>
      <c r="R3442">
        <v>14</v>
      </c>
      <c r="S3442">
        <v>4</v>
      </c>
      <c r="T3442">
        <v>5</v>
      </c>
      <c r="U3442">
        <v>0</v>
      </c>
      <c r="V3442">
        <v>0</v>
      </c>
      <c r="W3442">
        <v>6.9247783011555574E-3</v>
      </c>
      <c r="X3442">
        <v>7.9717412984035535E-2</v>
      </c>
      <c r="Y3442">
        <v>0.11662609171932446</v>
      </c>
      <c r="Z3442">
        <v>8.0880205266666672E-2</v>
      </c>
      <c r="AA3442">
        <v>0.19603208348341336</v>
      </c>
      <c r="AB3442">
        <v>0.13596588820515557</v>
      </c>
      <c r="AC3442">
        <v>0</v>
      </c>
      <c r="AD3442">
        <v>0</v>
      </c>
      <c r="AE3442">
        <v>0.61614645995975115</v>
      </c>
    </row>
    <row r="3443" spans="1:31" x14ac:dyDescent="0.25">
      <c r="A3443">
        <v>2235685</v>
      </c>
      <c r="B3443">
        <v>1</v>
      </c>
      <c r="C3443" t="s">
        <v>81</v>
      </c>
      <c r="D3443" t="s">
        <v>112</v>
      </c>
      <c r="E3443" t="s">
        <v>161</v>
      </c>
      <c r="F3443" t="s">
        <v>10086</v>
      </c>
      <c r="G3443" t="s">
        <v>174</v>
      </c>
      <c r="H3443" t="s">
        <v>163</v>
      </c>
      <c r="I3443" t="s">
        <v>136</v>
      </c>
      <c r="J3443" t="s">
        <v>137</v>
      </c>
      <c r="K3443" t="s">
        <v>138</v>
      </c>
      <c r="L3443" t="s">
        <v>10087</v>
      </c>
      <c r="M3443" t="s">
        <v>10088</v>
      </c>
      <c r="N3443">
        <v>1.8877777769999999</v>
      </c>
      <c r="O3443">
        <v>3</v>
      </c>
      <c r="P3443">
        <v>211</v>
      </c>
      <c r="Q3443">
        <v>7</v>
      </c>
      <c r="R3443">
        <v>94</v>
      </c>
      <c r="S3443">
        <v>1</v>
      </c>
      <c r="T3443">
        <v>10</v>
      </c>
      <c r="U3443">
        <v>0</v>
      </c>
      <c r="V3443">
        <v>0</v>
      </c>
      <c r="W3443">
        <v>0.48931530870555007</v>
      </c>
      <c r="X3443">
        <v>72.451488630791005</v>
      </c>
      <c r="Y3443">
        <v>4.768168917603818</v>
      </c>
      <c r="Z3443">
        <v>37.637330847816457</v>
      </c>
      <c r="AA3443">
        <v>2.6711232777575278</v>
      </c>
      <c r="AB3443">
        <v>29.941840980794254</v>
      </c>
      <c r="AC3443">
        <v>0</v>
      </c>
      <c r="AD3443">
        <v>0</v>
      </c>
      <c r="AE3443">
        <v>147.95926796346862</v>
      </c>
    </row>
    <row r="3444" spans="1:31" x14ac:dyDescent="0.25">
      <c r="A3444">
        <v>2236034</v>
      </c>
      <c r="B3444">
        <v>1</v>
      </c>
      <c r="C3444" t="s">
        <v>80</v>
      </c>
      <c r="D3444" t="s">
        <v>82</v>
      </c>
      <c r="E3444" t="s">
        <v>194</v>
      </c>
      <c r="F3444" t="s">
        <v>10089</v>
      </c>
      <c r="G3444" t="s">
        <v>472</v>
      </c>
      <c r="H3444" t="s">
        <v>135</v>
      </c>
      <c r="I3444" t="s">
        <v>136</v>
      </c>
      <c r="J3444" t="s">
        <v>137</v>
      </c>
      <c r="K3444" t="s">
        <v>138</v>
      </c>
      <c r="L3444" t="s">
        <v>10090</v>
      </c>
      <c r="M3444" t="s">
        <v>10091</v>
      </c>
      <c r="N3444">
        <v>1.2866666659999999</v>
      </c>
      <c r="O3444">
        <v>0</v>
      </c>
      <c r="P3444">
        <v>8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5.0296317059483453</v>
      </c>
      <c r="Y3444">
        <v>0</v>
      </c>
      <c r="Z3444">
        <v>0</v>
      </c>
      <c r="AA3444">
        <v>0</v>
      </c>
      <c r="AB3444">
        <v>0</v>
      </c>
      <c r="AC3444">
        <v>0</v>
      </c>
      <c r="AD3444">
        <v>0</v>
      </c>
      <c r="AE3444">
        <v>5.0296317059483453</v>
      </c>
    </row>
    <row r="3445" spans="1:31" x14ac:dyDescent="0.25">
      <c r="A3445">
        <v>2235370</v>
      </c>
      <c r="B3445">
        <v>1</v>
      </c>
      <c r="C3445" t="s">
        <v>80</v>
      </c>
      <c r="D3445" t="s">
        <v>96</v>
      </c>
      <c r="E3445" t="s">
        <v>132</v>
      </c>
      <c r="F3445" t="s">
        <v>10092</v>
      </c>
      <c r="G3445" t="s">
        <v>152</v>
      </c>
      <c r="H3445" t="s">
        <v>135</v>
      </c>
      <c r="I3445" t="s">
        <v>136</v>
      </c>
      <c r="J3445" t="s">
        <v>137</v>
      </c>
      <c r="K3445" t="s">
        <v>138</v>
      </c>
      <c r="L3445" t="s">
        <v>10093</v>
      </c>
      <c r="M3445" t="s">
        <v>10094</v>
      </c>
      <c r="N3445">
        <v>2.5155555550000002</v>
      </c>
      <c r="O3445">
        <v>0</v>
      </c>
      <c r="P3445">
        <v>1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2.9628377993404094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2.9628377993404094</v>
      </c>
    </row>
    <row r="3446" spans="1:31" x14ac:dyDescent="0.25">
      <c r="A3446">
        <v>2235393</v>
      </c>
      <c r="B3446">
        <v>1</v>
      </c>
      <c r="C3446" t="s">
        <v>80</v>
      </c>
      <c r="D3446" t="s">
        <v>100</v>
      </c>
      <c r="E3446" t="s">
        <v>132</v>
      </c>
      <c r="F3446" t="s">
        <v>10095</v>
      </c>
      <c r="G3446" t="s">
        <v>148</v>
      </c>
      <c r="H3446" t="s">
        <v>135</v>
      </c>
      <c r="I3446" t="s">
        <v>136</v>
      </c>
      <c r="J3446" t="s">
        <v>137</v>
      </c>
      <c r="K3446" t="s">
        <v>138</v>
      </c>
      <c r="L3446" t="s">
        <v>10096</v>
      </c>
      <c r="M3446" t="s">
        <v>10097</v>
      </c>
      <c r="N3446">
        <v>3.1702777769999999</v>
      </c>
      <c r="O3446">
        <v>0</v>
      </c>
      <c r="P3446">
        <v>1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1.0863886620247112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0</v>
      </c>
      <c r="AE3446">
        <v>1.0863886620247112</v>
      </c>
    </row>
    <row r="3447" spans="1:31" x14ac:dyDescent="0.25">
      <c r="A3447">
        <v>2235748</v>
      </c>
      <c r="B3447">
        <v>1</v>
      </c>
      <c r="C3447" t="s">
        <v>80</v>
      </c>
      <c r="D3447" t="s">
        <v>98</v>
      </c>
      <c r="E3447" t="s">
        <v>132</v>
      </c>
      <c r="F3447" t="s">
        <v>10098</v>
      </c>
      <c r="G3447" t="s">
        <v>148</v>
      </c>
      <c r="H3447" t="s">
        <v>135</v>
      </c>
      <c r="I3447" t="s">
        <v>136</v>
      </c>
      <c r="J3447" t="s">
        <v>137</v>
      </c>
      <c r="K3447" t="s">
        <v>138</v>
      </c>
      <c r="L3447" t="s">
        <v>10099</v>
      </c>
      <c r="M3447" t="s">
        <v>10100</v>
      </c>
      <c r="N3447">
        <v>2.144722222</v>
      </c>
      <c r="O3447">
        <v>0</v>
      </c>
      <c r="P3447">
        <v>1</v>
      </c>
      <c r="Q3447">
        <v>0</v>
      </c>
      <c r="R3447">
        <v>0</v>
      </c>
      <c r="S3447">
        <v>0</v>
      </c>
      <c r="T3447">
        <v>1</v>
      </c>
      <c r="U3447">
        <v>0</v>
      </c>
      <c r="V3447">
        <v>0</v>
      </c>
      <c r="W3447">
        <v>0</v>
      </c>
      <c r="X3447">
        <v>1.6629877543755156</v>
      </c>
      <c r="Y3447">
        <v>0</v>
      </c>
      <c r="Z3447">
        <v>0</v>
      </c>
      <c r="AA3447">
        <v>0</v>
      </c>
      <c r="AB3447">
        <v>2.9772839047709336</v>
      </c>
      <c r="AC3447">
        <v>0</v>
      </c>
      <c r="AD3447">
        <v>0</v>
      </c>
      <c r="AE3447">
        <v>4.6402716591464497</v>
      </c>
    </row>
    <row r="3448" spans="1:31" x14ac:dyDescent="0.25">
      <c r="A3448">
        <v>2235499</v>
      </c>
      <c r="B3448">
        <v>1</v>
      </c>
      <c r="C3448" t="s">
        <v>81</v>
      </c>
      <c r="D3448" t="s">
        <v>120</v>
      </c>
      <c r="E3448" t="s">
        <v>132</v>
      </c>
      <c r="F3448" t="s">
        <v>10101</v>
      </c>
      <c r="G3448" t="s">
        <v>148</v>
      </c>
      <c r="H3448" t="s">
        <v>135</v>
      </c>
      <c r="I3448" t="s">
        <v>136</v>
      </c>
      <c r="J3448" t="s">
        <v>137</v>
      </c>
      <c r="K3448" t="s">
        <v>138</v>
      </c>
      <c r="L3448" t="s">
        <v>10102</v>
      </c>
      <c r="M3448" t="s">
        <v>10103</v>
      </c>
      <c r="N3448">
        <v>1.706111111</v>
      </c>
      <c r="O3448">
        <v>0</v>
      </c>
      <c r="P3448">
        <v>1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0.23628552475500003</v>
      </c>
      <c r="Y3448">
        <v>0</v>
      </c>
      <c r="Z3448">
        <v>0</v>
      </c>
      <c r="AA3448">
        <v>0</v>
      </c>
      <c r="AB3448">
        <v>0</v>
      </c>
      <c r="AC3448">
        <v>0</v>
      </c>
      <c r="AD3448">
        <v>0</v>
      </c>
      <c r="AE3448">
        <v>0.23628552475500003</v>
      </c>
    </row>
    <row r="3449" spans="1:31" x14ac:dyDescent="0.25">
      <c r="A3449">
        <v>2235450</v>
      </c>
      <c r="B3449">
        <v>1</v>
      </c>
      <c r="C3449" t="s">
        <v>81</v>
      </c>
      <c r="D3449" t="s">
        <v>128</v>
      </c>
      <c r="E3449" t="s">
        <v>132</v>
      </c>
      <c r="F3449" t="s">
        <v>10104</v>
      </c>
      <c r="G3449" t="s">
        <v>170</v>
      </c>
      <c r="H3449" t="s">
        <v>135</v>
      </c>
      <c r="I3449" t="s">
        <v>136</v>
      </c>
      <c r="J3449" t="s">
        <v>137</v>
      </c>
      <c r="K3449" t="s">
        <v>138</v>
      </c>
      <c r="L3449" t="s">
        <v>10105</v>
      </c>
      <c r="M3449" t="s">
        <v>10106</v>
      </c>
      <c r="N3449">
        <v>3.156111111</v>
      </c>
      <c r="O3449">
        <v>0</v>
      </c>
      <c r="P3449">
        <v>9</v>
      </c>
      <c r="Q3449">
        <v>0</v>
      </c>
      <c r="R3449">
        <v>0</v>
      </c>
      <c r="S3449">
        <v>0</v>
      </c>
      <c r="T3449">
        <v>1</v>
      </c>
      <c r="U3449">
        <v>0</v>
      </c>
      <c r="V3449">
        <v>0</v>
      </c>
      <c r="W3449">
        <v>0</v>
      </c>
      <c r="X3449">
        <v>8.1717608296716264</v>
      </c>
      <c r="Y3449">
        <v>0</v>
      </c>
      <c r="Z3449">
        <v>0</v>
      </c>
      <c r="AA3449">
        <v>0</v>
      </c>
      <c r="AB3449">
        <v>1.1831397828712624</v>
      </c>
      <c r="AC3449">
        <v>0</v>
      </c>
      <c r="AD3449">
        <v>0</v>
      </c>
      <c r="AE3449">
        <v>9.3549006125428882</v>
      </c>
    </row>
    <row r="3450" spans="1:31" x14ac:dyDescent="0.25">
      <c r="A3450">
        <v>2235264</v>
      </c>
      <c r="B3450">
        <v>1</v>
      </c>
      <c r="C3450" t="s">
        <v>80</v>
      </c>
      <c r="D3450" t="s">
        <v>110</v>
      </c>
      <c r="E3450" t="s">
        <v>182</v>
      </c>
      <c r="F3450" t="s">
        <v>2876</v>
      </c>
      <c r="G3450" t="s">
        <v>174</v>
      </c>
      <c r="H3450" t="s">
        <v>163</v>
      </c>
      <c r="I3450" t="s">
        <v>136</v>
      </c>
      <c r="J3450" t="s">
        <v>137</v>
      </c>
      <c r="K3450" t="s">
        <v>138</v>
      </c>
      <c r="L3450" t="s">
        <v>10107</v>
      </c>
      <c r="M3450" t="s">
        <v>10108</v>
      </c>
      <c r="N3450">
        <v>0.116666666</v>
      </c>
      <c r="O3450">
        <v>7</v>
      </c>
      <c r="P3450">
        <v>1163</v>
      </c>
      <c r="Q3450">
        <v>5</v>
      </c>
      <c r="R3450">
        <v>9</v>
      </c>
      <c r="S3450">
        <v>7</v>
      </c>
      <c r="T3450">
        <v>101</v>
      </c>
      <c r="U3450">
        <v>0</v>
      </c>
      <c r="V3450">
        <v>0</v>
      </c>
      <c r="W3450">
        <v>0.62910237768840005</v>
      </c>
      <c r="X3450">
        <v>62.204433296227876</v>
      </c>
      <c r="Y3450">
        <v>0.35484662777900006</v>
      </c>
      <c r="Z3450">
        <v>0.25860220288980001</v>
      </c>
      <c r="AA3450">
        <v>11.5510595614764</v>
      </c>
      <c r="AB3450">
        <v>11.940916161602635</v>
      </c>
      <c r="AC3450">
        <v>0</v>
      </c>
      <c r="AD3450">
        <v>0</v>
      </c>
      <c r="AE3450">
        <v>86.938960227664097</v>
      </c>
    </row>
    <row r="3451" spans="1:31" x14ac:dyDescent="0.25">
      <c r="A3451">
        <v>2235456</v>
      </c>
      <c r="B3451">
        <v>1</v>
      </c>
      <c r="C3451" t="s">
        <v>81</v>
      </c>
      <c r="D3451" t="s">
        <v>128</v>
      </c>
      <c r="E3451" t="s">
        <v>194</v>
      </c>
      <c r="F3451" t="s">
        <v>10109</v>
      </c>
      <c r="G3451" t="s">
        <v>179</v>
      </c>
      <c r="H3451" t="s">
        <v>135</v>
      </c>
      <c r="I3451" t="s">
        <v>136</v>
      </c>
      <c r="J3451" t="s">
        <v>137</v>
      </c>
      <c r="K3451" t="s">
        <v>138</v>
      </c>
      <c r="L3451" t="s">
        <v>10110</v>
      </c>
      <c r="M3451" t="s">
        <v>10111</v>
      </c>
      <c r="N3451">
        <v>2.8022222220000002</v>
      </c>
      <c r="O3451">
        <v>0</v>
      </c>
      <c r="P3451">
        <v>16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5.4374574518186858</v>
      </c>
      <c r="Y3451">
        <v>0</v>
      </c>
      <c r="Z3451">
        <v>0</v>
      </c>
      <c r="AA3451">
        <v>0</v>
      </c>
      <c r="AB3451">
        <v>0</v>
      </c>
      <c r="AC3451">
        <v>0</v>
      </c>
      <c r="AD3451">
        <v>0</v>
      </c>
      <c r="AE3451">
        <v>5.4374574518186858</v>
      </c>
    </row>
    <row r="3452" spans="1:31" x14ac:dyDescent="0.25">
      <c r="A3452">
        <v>2235848</v>
      </c>
      <c r="B3452">
        <v>1</v>
      </c>
      <c r="C3452" t="s">
        <v>80</v>
      </c>
      <c r="D3452" t="s">
        <v>110</v>
      </c>
      <c r="E3452" t="s">
        <v>132</v>
      </c>
      <c r="F3452" t="s">
        <v>10112</v>
      </c>
      <c r="G3452" t="s">
        <v>148</v>
      </c>
      <c r="H3452" t="s">
        <v>135</v>
      </c>
      <c r="I3452" t="s">
        <v>136</v>
      </c>
      <c r="J3452" t="s">
        <v>137</v>
      </c>
      <c r="K3452" t="s">
        <v>138</v>
      </c>
      <c r="L3452" t="s">
        <v>10113</v>
      </c>
      <c r="M3452" t="s">
        <v>10114</v>
      </c>
      <c r="N3452">
        <v>0.69444444400000005</v>
      </c>
      <c r="O3452">
        <v>0</v>
      </c>
      <c r="P3452">
        <v>5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0.72822160742283559</v>
      </c>
      <c r="Y3452">
        <v>0</v>
      </c>
      <c r="Z3452">
        <v>0</v>
      </c>
      <c r="AA3452">
        <v>0</v>
      </c>
      <c r="AB3452">
        <v>0</v>
      </c>
      <c r="AC3452">
        <v>0</v>
      </c>
      <c r="AD3452">
        <v>0</v>
      </c>
      <c r="AE3452">
        <v>0.72822160742283559</v>
      </c>
    </row>
    <row r="3453" spans="1:31" x14ac:dyDescent="0.25">
      <c r="A3453">
        <v>2235307</v>
      </c>
      <c r="B3453">
        <v>1</v>
      </c>
      <c r="C3453" t="s">
        <v>80</v>
      </c>
      <c r="D3453" t="s">
        <v>94</v>
      </c>
      <c r="E3453" t="s">
        <v>194</v>
      </c>
      <c r="F3453" t="s">
        <v>10115</v>
      </c>
      <c r="G3453" t="s">
        <v>179</v>
      </c>
      <c r="H3453" t="s">
        <v>135</v>
      </c>
      <c r="I3453" t="s">
        <v>136</v>
      </c>
      <c r="J3453" t="s">
        <v>137</v>
      </c>
      <c r="K3453" t="s">
        <v>138</v>
      </c>
      <c r="L3453" t="s">
        <v>10116</v>
      </c>
      <c r="M3453" t="s">
        <v>10117</v>
      </c>
      <c r="N3453">
        <v>8.5041666659999997</v>
      </c>
      <c r="O3453">
        <v>0</v>
      </c>
      <c r="P3453">
        <v>10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6.489238275032176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6.489238275032176</v>
      </c>
    </row>
    <row r="3454" spans="1:31" x14ac:dyDescent="0.25">
      <c r="A3454">
        <v>2235742</v>
      </c>
      <c r="B3454">
        <v>1</v>
      </c>
      <c r="C3454" t="s">
        <v>81</v>
      </c>
      <c r="D3454" t="s">
        <v>123</v>
      </c>
      <c r="E3454" t="s">
        <v>273</v>
      </c>
      <c r="F3454" t="s">
        <v>9894</v>
      </c>
      <c r="G3454" t="s">
        <v>174</v>
      </c>
      <c r="H3454" t="s">
        <v>163</v>
      </c>
      <c r="I3454" t="s">
        <v>136</v>
      </c>
      <c r="J3454" t="s">
        <v>137</v>
      </c>
      <c r="K3454" t="s">
        <v>138</v>
      </c>
      <c r="L3454" t="s">
        <v>10118</v>
      </c>
      <c r="M3454" t="s">
        <v>10119</v>
      </c>
      <c r="N3454">
        <v>1.0888888880000001</v>
      </c>
      <c r="O3454">
        <v>0</v>
      </c>
      <c r="P3454">
        <v>920</v>
      </c>
      <c r="Q3454">
        <v>28</v>
      </c>
      <c r="R3454">
        <v>142</v>
      </c>
      <c r="S3454">
        <v>3</v>
      </c>
      <c r="T3454">
        <v>98</v>
      </c>
      <c r="U3454">
        <v>0</v>
      </c>
      <c r="V3454">
        <v>0</v>
      </c>
      <c r="W3454">
        <v>0</v>
      </c>
      <c r="X3454">
        <v>99.267700616432734</v>
      </c>
      <c r="Y3454">
        <v>3.0807678381088004</v>
      </c>
      <c r="Z3454">
        <v>14.195259072580255</v>
      </c>
      <c r="AA3454">
        <v>3.6662332367174999</v>
      </c>
      <c r="AB3454">
        <v>29.568825113462328</v>
      </c>
      <c r="AC3454">
        <v>0</v>
      </c>
      <c r="AD3454">
        <v>0</v>
      </c>
      <c r="AE3454">
        <v>149.77878587730163</v>
      </c>
    </row>
    <row r="3455" spans="1:31" x14ac:dyDescent="0.25">
      <c r="A3455">
        <v>2235433</v>
      </c>
      <c r="B3455">
        <v>1</v>
      </c>
      <c r="C3455" t="s">
        <v>81</v>
      </c>
      <c r="D3455" t="s">
        <v>112</v>
      </c>
      <c r="E3455" t="s">
        <v>132</v>
      </c>
      <c r="F3455" t="s">
        <v>10120</v>
      </c>
      <c r="G3455" t="s">
        <v>148</v>
      </c>
      <c r="H3455" t="s">
        <v>135</v>
      </c>
      <c r="I3455" t="s">
        <v>136</v>
      </c>
      <c r="J3455" t="s">
        <v>137</v>
      </c>
      <c r="K3455" t="s">
        <v>138</v>
      </c>
      <c r="L3455" t="s">
        <v>10121</v>
      </c>
      <c r="M3455" t="s">
        <v>10122</v>
      </c>
      <c r="N3455">
        <v>9.1844444440000004</v>
      </c>
      <c r="O3455">
        <v>0</v>
      </c>
      <c r="P3455">
        <v>0</v>
      </c>
      <c r="Q3455">
        <v>0</v>
      </c>
      <c r="R3455">
        <v>0</v>
      </c>
      <c r="S3455">
        <v>0</v>
      </c>
      <c r="T3455">
        <v>1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1.547172603249436</v>
      </c>
      <c r="AC3455">
        <v>0</v>
      </c>
      <c r="AD3455">
        <v>0</v>
      </c>
      <c r="AE3455">
        <v>1.547172603249436</v>
      </c>
    </row>
    <row r="3456" spans="1:31" x14ac:dyDescent="0.25">
      <c r="A3456">
        <v>2235765</v>
      </c>
      <c r="B3456">
        <v>1</v>
      </c>
      <c r="C3456" t="s">
        <v>80</v>
      </c>
      <c r="D3456" t="s">
        <v>100</v>
      </c>
      <c r="E3456" t="s">
        <v>141</v>
      </c>
      <c r="F3456" t="s">
        <v>10123</v>
      </c>
      <c r="G3456" t="s">
        <v>187</v>
      </c>
      <c r="H3456" t="s">
        <v>135</v>
      </c>
      <c r="I3456" t="s">
        <v>136</v>
      </c>
      <c r="J3456" t="s">
        <v>137</v>
      </c>
      <c r="K3456" t="s">
        <v>138</v>
      </c>
      <c r="L3456" t="s">
        <v>10124</v>
      </c>
      <c r="M3456" t="s">
        <v>10125</v>
      </c>
      <c r="N3456">
        <v>0.96805555499999996</v>
      </c>
      <c r="O3456">
        <v>0</v>
      </c>
      <c r="P3456">
        <v>37</v>
      </c>
      <c r="Q3456">
        <v>0</v>
      </c>
      <c r="R3456">
        <v>28</v>
      </c>
      <c r="S3456">
        <v>0</v>
      </c>
      <c r="T3456">
        <v>2</v>
      </c>
      <c r="U3456">
        <v>0</v>
      </c>
      <c r="V3456">
        <v>0</v>
      </c>
      <c r="W3456">
        <v>0</v>
      </c>
      <c r="X3456">
        <v>6.0482162396659582</v>
      </c>
      <c r="Y3456">
        <v>0</v>
      </c>
      <c r="Z3456">
        <v>6.7485331628963401</v>
      </c>
      <c r="AA3456">
        <v>0</v>
      </c>
      <c r="AB3456">
        <v>9.0706090785261022</v>
      </c>
      <c r="AC3456">
        <v>0</v>
      </c>
      <c r="AD3456">
        <v>0</v>
      </c>
      <c r="AE3456">
        <v>21.867358481088402</v>
      </c>
    </row>
    <row r="3457" spans="1:31" x14ac:dyDescent="0.25">
      <c r="A3457">
        <v>2235247</v>
      </c>
      <c r="B3457">
        <v>1</v>
      </c>
      <c r="C3457" t="s">
        <v>80</v>
      </c>
      <c r="D3457" t="s">
        <v>96</v>
      </c>
      <c r="E3457" t="s">
        <v>194</v>
      </c>
      <c r="F3457" t="s">
        <v>10126</v>
      </c>
      <c r="G3457" t="s">
        <v>179</v>
      </c>
      <c r="H3457" t="s">
        <v>135</v>
      </c>
      <c r="I3457" t="s">
        <v>136</v>
      </c>
      <c r="J3457" t="s">
        <v>137</v>
      </c>
      <c r="K3457" t="s">
        <v>138</v>
      </c>
      <c r="L3457" t="s">
        <v>10127</v>
      </c>
      <c r="M3457" t="s">
        <v>10128</v>
      </c>
      <c r="N3457">
        <v>7.55</v>
      </c>
      <c r="O3457">
        <v>0</v>
      </c>
      <c r="P3457">
        <v>196</v>
      </c>
      <c r="Q3457">
        <v>0</v>
      </c>
      <c r="R3457">
        <v>0</v>
      </c>
      <c r="S3457">
        <v>0</v>
      </c>
      <c r="T3457">
        <v>21</v>
      </c>
      <c r="U3457">
        <v>0</v>
      </c>
      <c r="V3457">
        <v>0</v>
      </c>
      <c r="W3457">
        <v>0</v>
      </c>
      <c r="X3457">
        <v>686.46391509574755</v>
      </c>
      <c r="Y3457">
        <v>0</v>
      </c>
      <c r="Z3457">
        <v>0</v>
      </c>
      <c r="AA3457">
        <v>0</v>
      </c>
      <c r="AB3457">
        <v>102.81078575494634</v>
      </c>
      <c r="AC3457">
        <v>0</v>
      </c>
      <c r="AD3457">
        <v>0</v>
      </c>
      <c r="AE3457">
        <v>789.27470085069388</v>
      </c>
    </row>
    <row r="3458" spans="1:31" x14ac:dyDescent="0.25">
      <c r="A3458">
        <v>2235224</v>
      </c>
      <c r="B3458">
        <v>1</v>
      </c>
      <c r="C3458" t="s">
        <v>81</v>
      </c>
      <c r="D3458" t="s">
        <v>122</v>
      </c>
      <c r="E3458" t="s">
        <v>273</v>
      </c>
      <c r="F3458" t="s">
        <v>8411</v>
      </c>
      <c r="G3458" t="s">
        <v>174</v>
      </c>
      <c r="H3458" t="s">
        <v>163</v>
      </c>
      <c r="I3458" t="s">
        <v>136</v>
      </c>
      <c r="J3458" t="s">
        <v>137</v>
      </c>
      <c r="K3458" t="s">
        <v>138</v>
      </c>
      <c r="L3458" t="s">
        <v>10129</v>
      </c>
      <c r="M3458" t="s">
        <v>10130</v>
      </c>
      <c r="N3458">
        <v>0.35861111099999998</v>
      </c>
      <c r="O3458">
        <v>14</v>
      </c>
      <c r="P3458">
        <v>901</v>
      </c>
      <c r="Q3458">
        <v>1</v>
      </c>
      <c r="R3458">
        <v>23</v>
      </c>
      <c r="S3458">
        <v>5</v>
      </c>
      <c r="T3458">
        <v>66</v>
      </c>
      <c r="U3458">
        <v>1</v>
      </c>
      <c r="V3458">
        <v>0</v>
      </c>
      <c r="W3458">
        <v>0.85836193533094896</v>
      </c>
      <c r="X3458">
        <v>32.454683220053532</v>
      </c>
      <c r="Y3458">
        <v>1.1239383298951112E-2</v>
      </c>
      <c r="Z3458">
        <v>1.1963860348811581</v>
      </c>
      <c r="AA3458">
        <v>29.19264133149056</v>
      </c>
      <c r="AB3458">
        <v>3.558332196130868</v>
      </c>
      <c r="AC3458">
        <v>0.77221921351764011</v>
      </c>
      <c r="AD3458">
        <v>0</v>
      </c>
      <c r="AE3458">
        <v>68.043863314703657</v>
      </c>
    </row>
    <row r="3459" spans="1:31" x14ac:dyDescent="0.25">
      <c r="A3459">
        <v>2235888</v>
      </c>
      <c r="B3459">
        <v>1</v>
      </c>
      <c r="C3459" t="s">
        <v>80</v>
      </c>
      <c r="D3459" t="s">
        <v>99</v>
      </c>
      <c r="E3459" t="s">
        <v>194</v>
      </c>
      <c r="F3459" t="s">
        <v>10131</v>
      </c>
      <c r="G3459" t="s">
        <v>179</v>
      </c>
      <c r="H3459" t="s">
        <v>135</v>
      </c>
      <c r="I3459" t="s">
        <v>136</v>
      </c>
      <c r="J3459" t="s">
        <v>137</v>
      </c>
      <c r="K3459" t="s">
        <v>138</v>
      </c>
      <c r="L3459" t="s">
        <v>10132</v>
      </c>
      <c r="M3459" t="s">
        <v>10133</v>
      </c>
      <c r="N3459">
        <v>5.4030555549999999</v>
      </c>
      <c r="O3459">
        <v>0</v>
      </c>
      <c r="P3459">
        <v>28</v>
      </c>
      <c r="Q3459">
        <v>0</v>
      </c>
      <c r="R3459">
        <v>0</v>
      </c>
      <c r="S3459">
        <v>0</v>
      </c>
      <c r="T3459">
        <v>3</v>
      </c>
      <c r="U3459">
        <v>0</v>
      </c>
      <c r="V3459">
        <v>0</v>
      </c>
      <c r="W3459">
        <v>0</v>
      </c>
      <c r="X3459">
        <v>42.082730184835029</v>
      </c>
      <c r="Y3459">
        <v>0</v>
      </c>
      <c r="Z3459">
        <v>0</v>
      </c>
      <c r="AA3459">
        <v>0</v>
      </c>
      <c r="AB3459">
        <v>1.0995700231027947</v>
      </c>
      <c r="AC3459">
        <v>0</v>
      </c>
      <c r="AD3459">
        <v>0</v>
      </c>
      <c r="AE3459">
        <v>43.182300207937821</v>
      </c>
    </row>
    <row r="3460" spans="1:31" x14ac:dyDescent="0.25">
      <c r="A3460">
        <v>2235124</v>
      </c>
      <c r="B3460">
        <v>1</v>
      </c>
      <c r="C3460" t="s">
        <v>80</v>
      </c>
      <c r="D3460" t="s">
        <v>101</v>
      </c>
      <c r="E3460" t="s">
        <v>194</v>
      </c>
      <c r="F3460" t="s">
        <v>10134</v>
      </c>
      <c r="G3460" t="s">
        <v>179</v>
      </c>
      <c r="H3460" t="s">
        <v>135</v>
      </c>
      <c r="I3460" t="s">
        <v>136</v>
      </c>
      <c r="J3460" t="s">
        <v>137</v>
      </c>
      <c r="K3460" t="s">
        <v>138</v>
      </c>
      <c r="L3460" t="s">
        <v>10135</v>
      </c>
      <c r="M3460" t="s">
        <v>10136</v>
      </c>
      <c r="N3460">
        <v>0.71722222199999996</v>
      </c>
      <c r="O3460">
        <v>0</v>
      </c>
      <c r="P3460">
        <v>100</v>
      </c>
      <c r="Q3460">
        <v>0</v>
      </c>
      <c r="R3460">
        <v>0</v>
      </c>
      <c r="S3460">
        <v>0</v>
      </c>
      <c r="T3460">
        <v>10</v>
      </c>
      <c r="U3460">
        <v>0</v>
      </c>
      <c r="V3460">
        <v>0</v>
      </c>
      <c r="W3460">
        <v>0</v>
      </c>
      <c r="X3460">
        <v>20.990109995919184</v>
      </c>
      <c r="Y3460">
        <v>0</v>
      </c>
      <c r="Z3460">
        <v>0</v>
      </c>
      <c r="AA3460">
        <v>0</v>
      </c>
      <c r="AB3460">
        <v>3.0157018124216082</v>
      </c>
      <c r="AC3460">
        <v>0</v>
      </c>
      <c r="AD3460">
        <v>0</v>
      </c>
      <c r="AE3460">
        <v>24.005811808340791</v>
      </c>
    </row>
    <row r="3461" spans="1:31" x14ac:dyDescent="0.25">
      <c r="A3461">
        <v>2235934</v>
      </c>
      <c r="B3461">
        <v>1</v>
      </c>
      <c r="C3461" t="s">
        <v>80</v>
      </c>
      <c r="D3461" t="s">
        <v>106</v>
      </c>
      <c r="E3461" t="s">
        <v>182</v>
      </c>
      <c r="F3461" t="s">
        <v>10137</v>
      </c>
      <c r="G3461" t="s">
        <v>319</v>
      </c>
      <c r="H3461" t="s">
        <v>163</v>
      </c>
      <c r="I3461" t="s">
        <v>136</v>
      </c>
      <c r="J3461" t="s">
        <v>137</v>
      </c>
      <c r="K3461" t="s">
        <v>138</v>
      </c>
      <c r="L3461" t="s">
        <v>10138</v>
      </c>
      <c r="M3461" t="s">
        <v>10139</v>
      </c>
      <c r="N3461">
        <v>2.2177777769999998</v>
      </c>
      <c r="O3461">
        <v>0</v>
      </c>
      <c r="P3461">
        <v>173</v>
      </c>
      <c r="Q3461">
        <v>0</v>
      </c>
      <c r="R3461">
        <v>3</v>
      </c>
      <c r="S3461">
        <v>0</v>
      </c>
      <c r="T3461">
        <v>13</v>
      </c>
      <c r="U3461">
        <v>0</v>
      </c>
      <c r="V3461">
        <v>0</v>
      </c>
      <c r="W3461">
        <v>0</v>
      </c>
      <c r="X3461">
        <v>57.055638470924293</v>
      </c>
      <c r="Y3461">
        <v>0</v>
      </c>
      <c r="Z3461">
        <v>1.2124306591225693</v>
      </c>
      <c r="AA3461">
        <v>0</v>
      </c>
      <c r="AB3461">
        <v>4.0834317073110915</v>
      </c>
      <c r="AC3461">
        <v>0</v>
      </c>
      <c r="AD3461">
        <v>0</v>
      </c>
      <c r="AE3461">
        <v>62.351500837357953</v>
      </c>
    </row>
    <row r="3462" spans="1:31" x14ac:dyDescent="0.25">
      <c r="A3462">
        <v>2235811</v>
      </c>
      <c r="B3462">
        <v>1</v>
      </c>
      <c r="C3462" t="s">
        <v>80</v>
      </c>
      <c r="D3462" t="s">
        <v>88</v>
      </c>
      <c r="E3462" t="s">
        <v>132</v>
      </c>
      <c r="F3462" t="s">
        <v>10140</v>
      </c>
      <c r="G3462" t="s">
        <v>148</v>
      </c>
      <c r="H3462" t="s">
        <v>135</v>
      </c>
      <c r="I3462" t="s">
        <v>136</v>
      </c>
      <c r="J3462" t="s">
        <v>137</v>
      </c>
      <c r="K3462" t="s">
        <v>138</v>
      </c>
      <c r="L3462" t="s">
        <v>10141</v>
      </c>
      <c r="M3462" t="s">
        <v>10142</v>
      </c>
      <c r="N3462">
        <v>1.420555555</v>
      </c>
      <c r="O3462">
        <v>0</v>
      </c>
      <c r="P3462">
        <v>2</v>
      </c>
      <c r="Q3462">
        <v>0</v>
      </c>
      <c r="R3462">
        <v>0</v>
      </c>
      <c r="S3462">
        <v>0</v>
      </c>
      <c r="T3462">
        <v>1</v>
      </c>
      <c r="U3462">
        <v>0</v>
      </c>
      <c r="V3462">
        <v>0</v>
      </c>
      <c r="W3462">
        <v>0</v>
      </c>
      <c r="X3462">
        <v>1.25324655137024</v>
      </c>
      <c r="Y3462">
        <v>0</v>
      </c>
      <c r="Z3462">
        <v>0</v>
      </c>
      <c r="AA3462">
        <v>0</v>
      </c>
      <c r="AB3462">
        <v>0.93839187286662229</v>
      </c>
      <c r="AC3462">
        <v>0</v>
      </c>
      <c r="AD3462">
        <v>0</v>
      </c>
      <c r="AE3462">
        <v>2.1916384242368623</v>
      </c>
    </row>
    <row r="3463" spans="1:31" x14ac:dyDescent="0.25">
      <c r="A3463">
        <v>2235665</v>
      </c>
      <c r="B3463">
        <v>1</v>
      </c>
      <c r="C3463" t="s">
        <v>81</v>
      </c>
      <c r="D3463" t="s">
        <v>112</v>
      </c>
      <c r="E3463" t="s">
        <v>273</v>
      </c>
      <c r="F3463" t="s">
        <v>7235</v>
      </c>
      <c r="G3463" t="s">
        <v>174</v>
      </c>
      <c r="H3463" t="s">
        <v>163</v>
      </c>
      <c r="I3463" t="s">
        <v>261</v>
      </c>
      <c r="J3463" t="s">
        <v>137</v>
      </c>
      <c r="K3463" t="s">
        <v>138</v>
      </c>
      <c r="L3463" t="s">
        <v>10143</v>
      </c>
      <c r="M3463" t="s">
        <v>10144</v>
      </c>
      <c r="N3463">
        <v>1.3333332999999999E-2</v>
      </c>
      <c r="O3463">
        <v>0</v>
      </c>
      <c r="P3463">
        <v>884</v>
      </c>
      <c r="Q3463">
        <v>2</v>
      </c>
      <c r="R3463">
        <v>69</v>
      </c>
      <c r="S3463">
        <v>8</v>
      </c>
      <c r="T3463">
        <v>31</v>
      </c>
      <c r="U3463">
        <v>0</v>
      </c>
      <c r="V3463">
        <v>0</v>
      </c>
      <c r="W3463">
        <v>0</v>
      </c>
      <c r="X3463">
        <v>0.85723250253311978</v>
      </c>
      <c r="Y3463">
        <v>0.15394249161461335</v>
      </c>
      <c r="Z3463">
        <v>0.11259481014394666</v>
      </c>
      <c r="AA3463">
        <v>0.35543200273352005</v>
      </c>
      <c r="AB3463">
        <v>0.1119517958705067</v>
      </c>
      <c r="AC3463">
        <v>0</v>
      </c>
      <c r="AD3463">
        <v>0</v>
      </c>
      <c r="AE3463">
        <v>1.5911536028957065</v>
      </c>
    </row>
    <row r="3464" spans="1:31" x14ac:dyDescent="0.25">
      <c r="A3464">
        <v>2235287</v>
      </c>
      <c r="B3464">
        <v>1</v>
      </c>
      <c r="C3464" t="s">
        <v>80</v>
      </c>
      <c r="D3464" t="s">
        <v>107</v>
      </c>
      <c r="E3464" t="s">
        <v>194</v>
      </c>
      <c r="F3464" t="s">
        <v>10145</v>
      </c>
      <c r="G3464" t="s">
        <v>235</v>
      </c>
      <c r="H3464" t="s">
        <v>135</v>
      </c>
      <c r="I3464" t="s">
        <v>136</v>
      </c>
      <c r="J3464" t="s">
        <v>137</v>
      </c>
      <c r="K3464" t="s">
        <v>138</v>
      </c>
      <c r="L3464" t="s">
        <v>10146</v>
      </c>
      <c r="M3464" t="s">
        <v>10147</v>
      </c>
      <c r="N3464">
        <v>4.9305555549999998</v>
      </c>
      <c r="O3464">
        <v>0</v>
      </c>
      <c r="P3464">
        <v>114</v>
      </c>
      <c r="Q3464">
        <v>0</v>
      </c>
      <c r="R3464">
        <v>0</v>
      </c>
      <c r="S3464">
        <v>0</v>
      </c>
      <c r="T3464">
        <v>1</v>
      </c>
      <c r="U3464">
        <v>0</v>
      </c>
      <c r="V3464">
        <v>0</v>
      </c>
      <c r="W3464">
        <v>0</v>
      </c>
      <c r="X3464">
        <v>58.192898517561723</v>
      </c>
      <c r="Y3464">
        <v>0</v>
      </c>
      <c r="Z3464">
        <v>0</v>
      </c>
      <c r="AA3464">
        <v>0</v>
      </c>
      <c r="AB3464">
        <v>52.655745505138441</v>
      </c>
      <c r="AC3464">
        <v>0</v>
      </c>
      <c r="AD3464">
        <v>0</v>
      </c>
      <c r="AE3464">
        <v>110.84864402270017</v>
      </c>
    </row>
    <row r="3465" spans="1:31" x14ac:dyDescent="0.25">
      <c r="A3465">
        <v>2235473</v>
      </c>
      <c r="B3465">
        <v>1</v>
      </c>
      <c r="C3465" t="s">
        <v>80</v>
      </c>
      <c r="D3465" t="s">
        <v>94</v>
      </c>
      <c r="E3465" t="s">
        <v>273</v>
      </c>
      <c r="F3465" t="s">
        <v>9408</v>
      </c>
      <c r="G3465" t="s">
        <v>174</v>
      </c>
      <c r="H3465" t="s">
        <v>163</v>
      </c>
      <c r="I3465" t="s">
        <v>136</v>
      </c>
      <c r="J3465" t="s">
        <v>137</v>
      </c>
      <c r="K3465" t="s">
        <v>138</v>
      </c>
      <c r="L3465" t="s">
        <v>10148</v>
      </c>
      <c r="M3465" t="s">
        <v>10149</v>
      </c>
      <c r="N3465">
        <v>0.54277777699999996</v>
      </c>
      <c r="O3465">
        <v>1</v>
      </c>
      <c r="P3465">
        <v>241</v>
      </c>
      <c r="Q3465">
        <v>14</v>
      </c>
      <c r="R3465">
        <v>46</v>
      </c>
      <c r="S3465">
        <v>15</v>
      </c>
      <c r="T3465">
        <v>82</v>
      </c>
      <c r="U3465">
        <v>7</v>
      </c>
      <c r="V3465">
        <v>0</v>
      </c>
      <c r="W3465">
        <v>0.5999051277076668</v>
      </c>
      <c r="X3465">
        <v>24.396585865328095</v>
      </c>
      <c r="Y3465">
        <v>2.4563399267913169</v>
      </c>
      <c r="Z3465">
        <v>6.9807646678256363</v>
      </c>
      <c r="AA3465">
        <v>37.293800513109723</v>
      </c>
      <c r="AB3465">
        <v>12.113670672712411</v>
      </c>
      <c r="AC3465">
        <v>208.05809552365187</v>
      </c>
      <c r="AD3465">
        <v>0</v>
      </c>
      <c r="AE3465">
        <v>291.89916229712674</v>
      </c>
    </row>
    <row r="3466" spans="1:31" x14ac:dyDescent="0.25">
      <c r="A3466">
        <v>2235828</v>
      </c>
      <c r="B3466">
        <v>1</v>
      </c>
      <c r="C3466" t="s">
        <v>80</v>
      </c>
      <c r="D3466" t="s">
        <v>93</v>
      </c>
      <c r="E3466" t="s">
        <v>194</v>
      </c>
      <c r="F3466" t="s">
        <v>10150</v>
      </c>
      <c r="G3466" t="s">
        <v>179</v>
      </c>
      <c r="H3466" t="s">
        <v>135</v>
      </c>
      <c r="I3466" t="s">
        <v>136</v>
      </c>
      <c r="J3466" t="s">
        <v>137</v>
      </c>
      <c r="K3466" t="s">
        <v>138</v>
      </c>
      <c r="L3466" t="s">
        <v>10151</v>
      </c>
      <c r="M3466" t="s">
        <v>10152</v>
      </c>
      <c r="N3466">
        <v>6.1283333329999996</v>
      </c>
      <c r="O3466">
        <v>0</v>
      </c>
      <c r="P3466">
        <v>3</v>
      </c>
      <c r="Q3466">
        <v>0</v>
      </c>
      <c r="R3466">
        <v>1</v>
      </c>
      <c r="S3466">
        <v>0</v>
      </c>
      <c r="T3466">
        <v>2</v>
      </c>
      <c r="U3466">
        <v>0</v>
      </c>
      <c r="V3466">
        <v>0</v>
      </c>
      <c r="W3466">
        <v>0</v>
      </c>
      <c r="X3466">
        <v>1.6410749430123301</v>
      </c>
      <c r="Y3466">
        <v>0</v>
      </c>
      <c r="Z3466">
        <v>8.703263850750001E-2</v>
      </c>
      <c r="AA3466">
        <v>0</v>
      </c>
      <c r="AB3466">
        <v>6.6784318660007287</v>
      </c>
      <c r="AC3466">
        <v>0</v>
      </c>
      <c r="AD3466">
        <v>0</v>
      </c>
      <c r="AE3466">
        <v>8.4065394475205579</v>
      </c>
    </row>
    <row r="3467" spans="1:31" x14ac:dyDescent="0.25">
      <c r="A3467">
        <v>2235579</v>
      </c>
      <c r="B3467">
        <v>1</v>
      </c>
      <c r="C3467" t="s">
        <v>80</v>
      </c>
      <c r="D3467" t="s">
        <v>96</v>
      </c>
      <c r="E3467" t="s">
        <v>132</v>
      </c>
      <c r="F3467" t="s">
        <v>10153</v>
      </c>
      <c r="G3467" t="s">
        <v>148</v>
      </c>
      <c r="H3467" t="s">
        <v>135</v>
      </c>
      <c r="I3467" t="s">
        <v>136</v>
      </c>
      <c r="J3467" t="s">
        <v>137</v>
      </c>
      <c r="K3467" t="s">
        <v>138</v>
      </c>
      <c r="L3467" t="s">
        <v>10154</v>
      </c>
      <c r="M3467" t="s">
        <v>10155</v>
      </c>
      <c r="N3467">
        <v>10.873611111000001</v>
      </c>
      <c r="O3467">
        <v>0</v>
      </c>
      <c r="P3467">
        <v>1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0.22889223756186669</v>
      </c>
      <c r="Y3467">
        <v>0</v>
      </c>
      <c r="Z3467">
        <v>0</v>
      </c>
      <c r="AA3467">
        <v>0</v>
      </c>
      <c r="AB3467">
        <v>0</v>
      </c>
      <c r="AC3467">
        <v>0</v>
      </c>
      <c r="AD3467">
        <v>0</v>
      </c>
      <c r="AE3467">
        <v>0.22889223756186669</v>
      </c>
    </row>
    <row r="3468" spans="1:31" x14ac:dyDescent="0.25">
      <c r="A3468">
        <v>2235679</v>
      </c>
      <c r="B3468">
        <v>1</v>
      </c>
      <c r="C3468" t="s">
        <v>81</v>
      </c>
      <c r="D3468" t="s">
        <v>119</v>
      </c>
      <c r="E3468" t="s">
        <v>182</v>
      </c>
      <c r="F3468" t="s">
        <v>10156</v>
      </c>
      <c r="G3468" t="s">
        <v>548</v>
      </c>
      <c r="H3468" t="s">
        <v>163</v>
      </c>
      <c r="I3468" t="s">
        <v>136</v>
      </c>
      <c r="J3468" t="s">
        <v>137</v>
      </c>
      <c r="K3468" t="s">
        <v>138</v>
      </c>
      <c r="L3468" t="s">
        <v>10157</v>
      </c>
      <c r="M3468" t="s">
        <v>10158</v>
      </c>
      <c r="N3468">
        <v>5.4727777770000001</v>
      </c>
      <c r="O3468">
        <v>0</v>
      </c>
      <c r="P3468">
        <v>199</v>
      </c>
      <c r="Q3468">
        <v>0</v>
      </c>
      <c r="R3468">
        <v>28</v>
      </c>
      <c r="S3468">
        <v>0</v>
      </c>
      <c r="T3468">
        <v>10</v>
      </c>
      <c r="U3468">
        <v>0</v>
      </c>
      <c r="V3468">
        <v>0</v>
      </c>
      <c r="W3468">
        <v>0</v>
      </c>
      <c r="X3468">
        <v>64.457888155114134</v>
      </c>
      <c r="Y3468">
        <v>0</v>
      </c>
      <c r="Z3468">
        <v>22.302164906741361</v>
      </c>
      <c r="AA3468">
        <v>0</v>
      </c>
      <c r="AB3468">
        <v>18.833718082854467</v>
      </c>
      <c r="AC3468">
        <v>0</v>
      </c>
      <c r="AD3468">
        <v>0</v>
      </c>
      <c r="AE3468">
        <v>105.59377114470996</v>
      </c>
    </row>
    <row r="3469" spans="1:31" x14ac:dyDescent="0.25">
      <c r="A3469">
        <v>2235187</v>
      </c>
      <c r="B3469">
        <v>1</v>
      </c>
      <c r="C3469" t="s">
        <v>80</v>
      </c>
      <c r="D3469" t="s">
        <v>97</v>
      </c>
      <c r="E3469" t="s">
        <v>182</v>
      </c>
      <c r="F3469" t="s">
        <v>10159</v>
      </c>
      <c r="G3469" t="s">
        <v>1614</v>
      </c>
      <c r="H3469" t="s">
        <v>163</v>
      </c>
      <c r="I3469" t="s">
        <v>136</v>
      </c>
      <c r="J3469" t="s">
        <v>137</v>
      </c>
      <c r="K3469" t="s">
        <v>138</v>
      </c>
      <c r="L3469" t="s">
        <v>10160</v>
      </c>
      <c r="M3469" t="s">
        <v>10161</v>
      </c>
      <c r="N3469">
        <v>12.714166666000001</v>
      </c>
      <c r="O3469">
        <v>0</v>
      </c>
      <c r="P3469">
        <v>100</v>
      </c>
      <c r="Q3469">
        <v>0</v>
      </c>
      <c r="R3469">
        <v>1</v>
      </c>
      <c r="S3469">
        <v>0</v>
      </c>
      <c r="T3469">
        <v>20</v>
      </c>
      <c r="U3469">
        <v>0</v>
      </c>
      <c r="V3469">
        <v>0</v>
      </c>
      <c r="W3469">
        <v>0</v>
      </c>
      <c r="X3469">
        <v>521.76594840637597</v>
      </c>
      <c r="Y3469">
        <v>0</v>
      </c>
      <c r="Z3469">
        <v>9.5118054467951669</v>
      </c>
      <c r="AA3469">
        <v>0</v>
      </c>
      <c r="AB3469">
        <v>146.04102864604371</v>
      </c>
      <c r="AC3469">
        <v>0</v>
      </c>
      <c r="AD3469">
        <v>0</v>
      </c>
      <c r="AE3469">
        <v>677.31878249921488</v>
      </c>
    </row>
    <row r="3470" spans="1:31" x14ac:dyDescent="0.25">
      <c r="A3470">
        <v>2235184</v>
      </c>
      <c r="B3470">
        <v>1</v>
      </c>
      <c r="C3470" t="s">
        <v>80</v>
      </c>
      <c r="D3470" t="s">
        <v>104</v>
      </c>
      <c r="E3470" t="s">
        <v>273</v>
      </c>
      <c r="F3470" t="s">
        <v>5600</v>
      </c>
      <c r="G3470" t="s">
        <v>174</v>
      </c>
      <c r="H3470" t="s">
        <v>163</v>
      </c>
      <c r="I3470" t="s">
        <v>136</v>
      </c>
      <c r="J3470" t="s">
        <v>137</v>
      </c>
      <c r="K3470" t="s">
        <v>138</v>
      </c>
      <c r="L3470" t="s">
        <v>10162</v>
      </c>
      <c r="M3470" t="s">
        <v>10163</v>
      </c>
      <c r="N3470">
        <v>0.61833333300000004</v>
      </c>
      <c r="O3470">
        <v>8</v>
      </c>
      <c r="P3470">
        <v>5054</v>
      </c>
      <c r="Q3470">
        <v>8</v>
      </c>
      <c r="R3470">
        <v>44</v>
      </c>
      <c r="S3470">
        <v>5</v>
      </c>
      <c r="T3470">
        <v>478</v>
      </c>
      <c r="U3470">
        <v>0</v>
      </c>
      <c r="V3470">
        <v>3</v>
      </c>
      <c r="W3470">
        <v>10.120979716262056</v>
      </c>
      <c r="X3470">
        <v>1087.0553578821773</v>
      </c>
      <c r="Y3470">
        <v>3.1878090796257061</v>
      </c>
      <c r="Z3470">
        <v>10.59410013648014</v>
      </c>
      <c r="AA3470">
        <v>12.761104569464788</v>
      </c>
      <c r="AB3470">
        <v>160.90311251899462</v>
      </c>
      <c r="AC3470">
        <v>0</v>
      </c>
      <c r="AD3470">
        <v>10.392463197967199</v>
      </c>
      <c r="AE3470">
        <v>1295.0149271009718</v>
      </c>
    </row>
    <row r="3471" spans="1:31" x14ac:dyDescent="0.25">
      <c r="A3471">
        <v>2235725</v>
      </c>
      <c r="B3471">
        <v>1</v>
      </c>
      <c r="C3471" t="s">
        <v>81</v>
      </c>
      <c r="D3471" t="s">
        <v>128</v>
      </c>
      <c r="E3471" t="s">
        <v>132</v>
      </c>
      <c r="F3471" t="s">
        <v>10164</v>
      </c>
      <c r="G3471" t="s">
        <v>148</v>
      </c>
      <c r="H3471" t="s">
        <v>135</v>
      </c>
      <c r="I3471" t="s">
        <v>136</v>
      </c>
      <c r="J3471" t="s">
        <v>137</v>
      </c>
      <c r="K3471" t="s">
        <v>138</v>
      </c>
      <c r="L3471" t="s">
        <v>10165</v>
      </c>
      <c r="M3471" t="s">
        <v>10166</v>
      </c>
      <c r="N3471">
        <v>1.0847222219999999</v>
      </c>
      <c r="O3471">
        <v>0</v>
      </c>
      <c r="P3471">
        <v>0</v>
      </c>
      <c r="Q3471">
        <v>0</v>
      </c>
      <c r="R3471">
        <v>0</v>
      </c>
      <c r="S3471">
        <v>0</v>
      </c>
      <c r="T3471">
        <v>6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8.6225789556527062</v>
      </c>
      <c r="AC3471">
        <v>0</v>
      </c>
      <c r="AD3471">
        <v>0</v>
      </c>
      <c r="AE3471">
        <v>8.6225789556527062</v>
      </c>
    </row>
    <row r="3472" spans="1:31" x14ac:dyDescent="0.25">
      <c r="A3472">
        <v>2235161</v>
      </c>
      <c r="B3472">
        <v>1</v>
      </c>
      <c r="C3472" t="s">
        <v>80</v>
      </c>
      <c r="D3472" t="s">
        <v>103</v>
      </c>
      <c r="E3472" t="s">
        <v>182</v>
      </c>
      <c r="F3472" t="s">
        <v>10167</v>
      </c>
      <c r="G3472" t="s">
        <v>319</v>
      </c>
      <c r="H3472" t="s">
        <v>163</v>
      </c>
      <c r="I3472" t="s">
        <v>136</v>
      </c>
      <c r="J3472" t="s">
        <v>137</v>
      </c>
      <c r="K3472" t="s">
        <v>138</v>
      </c>
      <c r="L3472" t="s">
        <v>10168</v>
      </c>
      <c r="M3472" t="s">
        <v>10169</v>
      </c>
      <c r="N3472">
        <v>2.471944444</v>
      </c>
      <c r="O3472">
        <v>0</v>
      </c>
      <c r="P3472">
        <v>97</v>
      </c>
      <c r="Q3472">
        <v>0</v>
      </c>
      <c r="R3472">
        <v>2</v>
      </c>
      <c r="S3472">
        <v>0</v>
      </c>
      <c r="T3472">
        <v>31</v>
      </c>
      <c r="U3472">
        <v>0</v>
      </c>
      <c r="V3472">
        <v>0</v>
      </c>
      <c r="W3472">
        <v>0</v>
      </c>
      <c r="X3472">
        <v>38.031345494183306</v>
      </c>
      <c r="Y3472">
        <v>0</v>
      </c>
      <c r="Z3472">
        <v>0.44472863749095448</v>
      </c>
      <c r="AA3472">
        <v>0</v>
      </c>
      <c r="AB3472">
        <v>17.069401732048448</v>
      </c>
      <c r="AC3472">
        <v>0</v>
      </c>
      <c r="AD3472">
        <v>0</v>
      </c>
      <c r="AE3472">
        <v>55.545475863722707</v>
      </c>
    </row>
    <row r="3473" spans="1:31" x14ac:dyDescent="0.25">
      <c r="A3473">
        <v>2236037</v>
      </c>
      <c r="B3473">
        <v>1</v>
      </c>
      <c r="C3473" t="s">
        <v>80</v>
      </c>
      <c r="D3473" t="s">
        <v>83</v>
      </c>
      <c r="E3473" t="s">
        <v>194</v>
      </c>
      <c r="F3473" t="s">
        <v>10170</v>
      </c>
      <c r="G3473" t="s">
        <v>152</v>
      </c>
      <c r="H3473" t="s">
        <v>135</v>
      </c>
      <c r="I3473" t="s">
        <v>136</v>
      </c>
      <c r="J3473" t="s">
        <v>137</v>
      </c>
      <c r="K3473" t="s">
        <v>138</v>
      </c>
      <c r="L3473" t="s">
        <v>10171</v>
      </c>
      <c r="M3473" t="s">
        <v>10172</v>
      </c>
      <c r="N3473">
        <v>1.855555555</v>
      </c>
      <c r="O3473">
        <v>0</v>
      </c>
      <c r="P3473">
        <v>17</v>
      </c>
      <c r="Q3473">
        <v>0</v>
      </c>
      <c r="R3473">
        <v>0</v>
      </c>
      <c r="S3473">
        <v>0</v>
      </c>
      <c r="T3473">
        <v>13</v>
      </c>
      <c r="U3473">
        <v>0</v>
      </c>
      <c r="V3473">
        <v>1</v>
      </c>
      <c r="W3473">
        <v>0</v>
      </c>
      <c r="X3473">
        <v>8.7596812915884321</v>
      </c>
      <c r="Y3473">
        <v>0</v>
      </c>
      <c r="Z3473">
        <v>0</v>
      </c>
      <c r="AA3473">
        <v>0</v>
      </c>
      <c r="AB3473">
        <v>31.157520348862764</v>
      </c>
      <c r="AC3473">
        <v>0</v>
      </c>
      <c r="AD3473">
        <v>7.8580475256175202</v>
      </c>
      <c r="AE3473">
        <v>47.775249166068718</v>
      </c>
    </row>
    <row r="3474" spans="1:31" x14ac:dyDescent="0.25">
      <c r="A3474">
        <v>2236014</v>
      </c>
      <c r="B3474">
        <v>1</v>
      </c>
      <c r="C3474" t="s">
        <v>81</v>
      </c>
      <c r="D3474" t="s">
        <v>116</v>
      </c>
      <c r="E3474" t="s">
        <v>132</v>
      </c>
      <c r="F3474" t="s">
        <v>10173</v>
      </c>
      <c r="G3474" t="s">
        <v>148</v>
      </c>
      <c r="H3474" t="s">
        <v>135</v>
      </c>
      <c r="I3474" t="s">
        <v>136</v>
      </c>
      <c r="J3474" t="s">
        <v>137</v>
      </c>
      <c r="K3474" t="s">
        <v>138</v>
      </c>
      <c r="L3474" t="s">
        <v>10174</v>
      </c>
      <c r="M3474" t="s">
        <v>10175</v>
      </c>
      <c r="N3474">
        <v>1.196388888</v>
      </c>
      <c r="O3474">
        <v>0</v>
      </c>
      <c r="P3474">
        <v>1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0.36580901361881113</v>
      </c>
      <c r="Y3474">
        <v>0</v>
      </c>
      <c r="Z3474">
        <v>0</v>
      </c>
      <c r="AA3474">
        <v>0</v>
      </c>
      <c r="AB3474">
        <v>0</v>
      </c>
      <c r="AC3474">
        <v>0</v>
      </c>
      <c r="AD3474">
        <v>0</v>
      </c>
      <c r="AE3474">
        <v>0.36580901361881113</v>
      </c>
    </row>
    <row r="3475" spans="1:31" x14ac:dyDescent="0.25">
      <c r="A3475">
        <v>2235496</v>
      </c>
      <c r="B3475">
        <v>1</v>
      </c>
      <c r="C3475" t="s">
        <v>80</v>
      </c>
      <c r="D3475" t="s">
        <v>100</v>
      </c>
      <c r="E3475" t="s">
        <v>132</v>
      </c>
      <c r="F3475" t="s">
        <v>10176</v>
      </c>
      <c r="G3475" t="s">
        <v>148</v>
      </c>
      <c r="H3475" t="s">
        <v>135</v>
      </c>
      <c r="I3475" t="s">
        <v>136</v>
      </c>
      <c r="J3475" t="s">
        <v>137</v>
      </c>
      <c r="K3475" t="s">
        <v>138</v>
      </c>
      <c r="L3475" t="s">
        <v>10177</v>
      </c>
      <c r="M3475" t="s">
        <v>10178</v>
      </c>
      <c r="N3475">
        <v>2.1130555549999999</v>
      </c>
      <c r="O3475">
        <v>0</v>
      </c>
      <c r="P3475">
        <v>1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0.37505535766142889</v>
      </c>
      <c r="Y3475">
        <v>0</v>
      </c>
      <c r="Z3475">
        <v>0</v>
      </c>
      <c r="AA3475">
        <v>0</v>
      </c>
      <c r="AB3475">
        <v>0</v>
      </c>
      <c r="AC3475">
        <v>0</v>
      </c>
      <c r="AD3475">
        <v>0</v>
      </c>
      <c r="AE3475">
        <v>0.37505535766142889</v>
      </c>
    </row>
    <row r="3476" spans="1:31" x14ac:dyDescent="0.25">
      <c r="A3476">
        <v>2235347</v>
      </c>
      <c r="B3476">
        <v>1</v>
      </c>
      <c r="C3476" t="s">
        <v>81</v>
      </c>
      <c r="D3476" t="s">
        <v>113</v>
      </c>
      <c r="E3476" t="s">
        <v>132</v>
      </c>
      <c r="F3476" t="s">
        <v>10179</v>
      </c>
      <c r="G3476" t="s">
        <v>148</v>
      </c>
      <c r="H3476" t="s">
        <v>135</v>
      </c>
      <c r="I3476" t="s">
        <v>136</v>
      </c>
      <c r="J3476" t="s">
        <v>137</v>
      </c>
      <c r="K3476" t="s">
        <v>138</v>
      </c>
      <c r="L3476" t="s">
        <v>10180</v>
      </c>
      <c r="M3476" t="s">
        <v>10181</v>
      </c>
      <c r="N3476">
        <v>3.01</v>
      </c>
      <c r="O3476">
        <v>0</v>
      </c>
      <c r="P3476">
        <v>1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0.29131123337129339</v>
      </c>
      <c r="Y3476">
        <v>0</v>
      </c>
      <c r="Z3476">
        <v>0</v>
      </c>
      <c r="AA3476">
        <v>0</v>
      </c>
      <c r="AB3476">
        <v>0</v>
      </c>
      <c r="AC3476">
        <v>0</v>
      </c>
      <c r="AD3476">
        <v>0</v>
      </c>
      <c r="AE3476">
        <v>0.29131123337129339</v>
      </c>
    </row>
    <row r="3477" spans="1:31" x14ac:dyDescent="0.25">
      <c r="A3477">
        <v>2235539</v>
      </c>
      <c r="B3477">
        <v>1</v>
      </c>
      <c r="C3477" t="s">
        <v>80</v>
      </c>
      <c r="D3477" t="s">
        <v>105</v>
      </c>
      <c r="E3477" t="s">
        <v>194</v>
      </c>
      <c r="F3477" t="s">
        <v>10182</v>
      </c>
      <c r="G3477" t="s">
        <v>179</v>
      </c>
      <c r="H3477" t="s">
        <v>135</v>
      </c>
      <c r="I3477" t="s">
        <v>136</v>
      </c>
      <c r="J3477" t="s">
        <v>137</v>
      </c>
      <c r="K3477" t="s">
        <v>138</v>
      </c>
      <c r="L3477" t="s">
        <v>10183</v>
      </c>
      <c r="M3477" t="s">
        <v>10184</v>
      </c>
      <c r="N3477">
        <v>0.77055555499999995</v>
      </c>
      <c r="O3477">
        <v>0</v>
      </c>
      <c r="P3477">
        <v>60</v>
      </c>
      <c r="Q3477">
        <v>0</v>
      </c>
      <c r="R3477">
        <v>2</v>
      </c>
      <c r="S3477">
        <v>0</v>
      </c>
      <c r="T3477">
        <v>1</v>
      </c>
      <c r="U3477">
        <v>0</v>
      </c>
      <c r="V3477">
        <v>0</v>
      </c>
      <c r="W3477">
        <v>0</v>
      </c>
      <c r="X3477">
        <v>11.270986772519223</v>
      </c>
      <c r="Y3477">
        <v>0</v>
      </c>
      <c r="Z3477">
        <v>2.1705569392173333E-2</v>
      </c>
      <c r="AA3477">
        <v>0</v>
      </c>
      <c r="AB3477">
        <v>0</v>
      </c>
      <c r="AC3477">
        <v>0</v>
      </c>
      <c r="AD3477">
        <v>0</v>
      </c>
      <c r="AE3477">
        <v>11.292692341911396</v>
      </c>
    </row>
    <row r="3478" spans="1:31" x14ac:dyDescent="0.25">
      <c r="A3478">
        <v>2235516</v>
      </c>
      <c r="B3478">
        <v>1</v>
      </c>
      <c r="C3478" t="s">
        <v>81</v>
      </c>
      <c r="D3478" t="s">
        <v>128</v>
      </c>
      <c r="E3478" t="s">
        <v>182</v>
      </c>
      <c r="F3478" t="s">
        <v>10185</v>
      </c>
      <c r="G3478" t="s">
        <v>174</v>
      </c>
      <c r="H3478" t="s">
        <v>163</v>
      </c>
      <c r="I3478" t="s">
        <v>136</v>
      </c>
      <c r="J3478" t="s">
        <v>137</v>
      </c>
      <c r="K3478" t="s">
        <v>138</v>
      </c>
      <c r="L3478" t="s">
        <v>10186</v>
      </c>
      <c r="M3478" t="s">
        <v>10187</v>
      </c>
      <c r="N3478">
        <v>4.2374999999999998</v>
      </c>
      <c r="O3478">
        <v>2</v>
      </c>
      <c r="P3478">
        <v>228</v>
      </c>
      <c r="Q3478">
        <v>17</v>
      </c>
      <c r="R3478">
        <v>10</v>
      </c>
      <c r="S3478">
        <v>3</v>
      </c>
      <c r="T3478">
        <v>10</v>
      </c>
      <c r="U3478">
        <v>0</v>
      </c>
      <c r="V3478">
        <v>0</v>
      </c>
      <c r="W3478">
        <v>78.678775595925046</v>
      </c>
      <c r="X3478">
        <v>114.06040847628286</v>
      </c>
      <c r="Y3478">
        <v>19.810854680685537</v>
      </c>
      <c r="Z3478">
        <v>11.545418924425453</v>
      </c>
      <c r="AA3478">
        <v>22.924933470651823</v>
      </c>
      <c r="AB3478">
        <v>22.477727741283754</v>
      </c>
      <c r="AC3478">
        <v>0</v>
      </c>
      <c r="AD3478">
        <v>0</v>
      </c>
      <c r="AE3478">
        <v>269.49811888925444</v>
      </c>
    </row>
    <row r="3479" spans="1:31" x14ac:dyDescent="0.25">
      <c r="A3479">
        <v>2235639</v>
      </c>
      <c r="B3479">
        <v>1</v>
      </c>
      <c r="C3479" t="s">
        <v>81</v>
      </c>
      <c r="D3479" t="s">
        <v>115</v>
      </c>
      <c r="E3479" t="s">
        <v>182</v>
      </c>
      <c r="F3479" t="s">
        <v>10188</v>
      </c>
      <c r="G3479" t="s">
        <v>319</v>
      </c>
      <c r="H3479" t="s">
        <v>163</v>
      </c>
      <c r="I3479" t="s">
        <v>136</v>
      </c>
      <c r="J3479" t="s">
        <v>137</v>
      </c>
      <c r="K3479" t="s">
        <v>138</v>
      </c>
      <c r="L3479" t="s">
        <v>10189</v>
      </c>
      <c r="M3479" t="s">
        <v>10190</v>
      </c>
      <c r="N3479">
        <v>1.633888888</v>
      </c>
      <c r="O3479">
        <v>0</v>
      </c>
      <c r="P3479">
        <v>5</v>
      </c>
      <c r="Q3479">
        <v>0</v>
      </c>
      <c r="R3479">
        <v>5</v>
      </c>
      <c r="S3479">
        <v>0</v>
      </c>
      <c r="T3479">
        <v>1</v>
      </c>
      <c r="U3479">
        <v>0</v>
      </c>
      <c r="V3479">
        <v>0</v>
      </c>
      <c r="W3479">
        <v>0</v>
      </c>
      <c r="X3479">
        <v>0.34313938788411336</v>
      </c>
      <c r="Y3479">
        <v>0</v>
      </c>
      <c r="Z3479">
        <v>0.16957361910934671</v>
      </c>
      <c r="AA3479">
        <v>0</v>
      </c>
      <c r="AB3479">
        <v>0.44288377992362005</v>
      </c>
      <c r="AC3479">
        <v>0</v>
      </c>
      <c r="AD3479">
        <v>0</v>
      </c>
      <c r="AE3479">
        <v>0.95559678691708005</v>
      </c>
    </row>
    <row r="3480" spans="1:31" x14ac:dyDescent="0.25">
      <c r="A3480">
        <v>2235416</v>
      </c>
      <c r="B3480">
        <v>1</v>
      </c>
      <c r="C3480" t="s">
        <v>80</v>
      </c>
      <c r="D3480" t="s">
        <v>98</v>
      </c>
      <c r="E3480" t="s">
        <v>141</v>
      </c>
      <c r="F3480" t="s">
        <v>10191</v>
      </c>
      <c r="G3480" t="s">
        <v>187</v>
      </c>
      <c r="H3480" t="s">
        <v>135</v>
      </c>
      <c r="I3480" t="s">
        <v>136</v>
      </c>
      <c r="J3480" t="s">
        <v>137</v>
      </c>
      <c r="K3480" t="s">
        <v>138</v>
      </c>
      <c r="L3480" t="s">
        <v>10192</v>
      </c>
      <c r="M3480" t="s">
        <v>10193</v>
      </c>
      <c r="N3480">
        <v>1.2919444440000001</v>
      </c>
      <c r="O3480">
        <v>0</v>
      </c>
      <c r="P3480">
        <v>79</v>
      </c>
      <c r="Q3480">
        <v>0</v>
      </c>
      <c r="R3480">
        <v>3</v>
      </c>
      <c r="S3480">
        <v>0</v>
      </c>
      <c r="T3480">
        <v>20</v>
      </c>
      <c r="U3480">
        <v>0</v>
      </c>
      <c r="V3480">
        <v>0</v>
      </c>
      <c r="W3480">
        <v>0</v>
      </c>
      <c r="X3480">
        <v>20.496735497845243</v>
      </c>
      <c r="Y3480">
        <v>0</v>
      </c>
      <c r="Z3480">
        <v>0.23701879594519781</v>
      </c>
      <c r="AA3480">
        <v>0</v>
      </c>
      <c r="AB3480">
        <v>14.812309356143725</v>
      </c>
      <c r="AC3480">
        <v>0</v>
      </c>
      <c r="AD3480">
        <v>0</v>
      </c>
      <c r="AE3480">
        <v>35.546063649934169</v>
      </c>
    </row>
    <row r="3481" spans="1:31" x14ac:dyDescent="0.25">
      <c r="A3481">
        <v>2235204</v>
      </c>
      <c r="B3481">
        <v>1</v>
      </c>
      <c r="C3481" t="s">
        <v>80</v>
      </c>
      <c r="D3481" t="s">
        <v>96</v>
      </c>
      <c r="E3481" t="s">
        <v>161</v>
      </c>
      <c r="F3481" t="s">
        <v>10194</v>
      </c>
      <c r="G3481" t="s">
        <v>174</v>
      </c>
      <c r="H3481" t="s">
        <v>163</v>
      </c>
      <c r="I3481" t="s">
        <v>136</v>
      </c>
      <c r="J3481" t="s">
        <v>137</v>
      </c>
      <c r="K3481" t="s">
        <v>138</v>
      </c>
      <c r="L3481" t="s">
        <v>2915</v>
      </c>
      <c r="M3481" t="s">
        <v>10195</v>
      </c>
      <c r="N3481">
        <v>1.0038888880000001</v>
      </c>
      <c r="O3481">
        <v>1</v>
      </c>
      <c r="P3481">
        <v>1122</v>
      </c>
      <c r="Q3481">
        <v>0</v>
      </c>
      <c r="R3481">
        <v>17</v>
      </c>
      <c r="S3481">
        <v>3</v>
      </c>
      <c r="T3481">
        <v>114</v>
      </c>
      <c r="U3481">
        <v>0</v>
      </c>
      <c r="V3481">
        <v>0</v>
      </c>
      <c r="W3481">
        <v>0.35371124596980674</v>
      </c>
      <c r="X3481">
        <v>1646.8227849731823</v>
      </c>
      <c r="Y3481">
        <v>0</v>
      </c>
      <c r="Z3481">
        <v>7.0747412808682411</v>
      </c>
      <c r="AA3481">
        <v>7.4038430355608016</v>
      </c>
      <c r="AB3481">
        <v>81.654037013898943</v>
      </c>
      <c r="AC3481">
        <v>0</v>
      </c>
      <c r="AD3481">
        <v>0</v>
      </c>
      <c r="AE3481">
        <v>1743.3091175494801</v>
      </c>
    </row>
    <row r="3482" spans="1:31" x14ac:dyDescent="0.25">
      <c r="A3482">
        <v>2235951</v>
      </c>
      <c r="B3482">
        <v>1</v>
      </c>
      <c r="C3482" t="s">
        <v>80</v>
      </c>
      <c r="D3482" t="s">
        <v>85</v>
      </c>
      <c r="E3482" t="s">
        <v>132</v>
      </c>
      <c r="F3482" t="s">
        <v>10196</v>
      </c>
      <c r="G3482" t="s">
        <v>148</v>
      </c>
      <c r="H3482" t="s">
        <v>135</v>
      </c>
      <c r="I3482" t="s">
        <v>136</v>
      </c>
      <c r="J3482" t="s">
        <v>137</v>
      </c>
      <c r="K3482" t="s">
        <v>138</v>
      </c>
      <c r="L3482" t="s">
        <v>10197</v>
      </c>
      <c r="M3482" t="s">
        <v>10198</v>
      </c>
      <c r="N3482">
        <v>2.693333333</v>
      </c>
      <c r="O3482">
        <v>0</v>
      </c>
      <c r="P3482">
        <v>1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0.79139413651324442</v>
      </c>
      <c r="Y3482">
        <v>0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0.79139413651324442</v>
      </c>
    </row>
    <row r="3483" spans="1:31" x14ac:dyDescent="0.25">
      <c r="A3483">
        <v>2235118</v>
      </c>
      <c r="B3483">
        <v>1</v>
      </c>
      <c r="C3483" t="s">
        <v>80</v>
      </c>
      <c r="D3483" t="s">
        <v>99</v>
      </c>
      <c r="E3483" t="s">
        <v>194</v>
      </c>
      <c r="F3483" t="s">
        <v>10199</v>
      </c>
      <c r="G3483" t="s">
        <v>390</v>
      </c>
      <c r="H3483" t="s">
        <v>135</v>
      </c>
      <c r="I3483" t="s">
        <v>136</v>
      </c>
      <c r="J3483" t="s">
        <v>137</v>
      </c>
      <c r="K3483" t="s">
        <v>138</v>
      </c>
      <c r="L3483" t="s">
        <v>10200</v>
      </c>
      <c r="M3483" t="s">
        <v>10201</v>
      </c>
      <c r="N3483">
        <v>0.90444444400000001</v>
      </c>
      <c r="O3483">
        <v>0</v>
      </c>
      <c r="P3483">
        <v>56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17.50712317301037</v>
      </c>
      <c r="Y3483">
        <v>0</v>
      </c>
      <c r="Z3483">
        <v>0</v>
      </c>
      <c r="AA3483">
        <v>0</v>
      </c>
      <c r="AB3483">
        <v>0</v>
      </c>
      <c r="AC3483">
        <v>0</v>
      </c>
      <c r="AD3483">
        <v>0</v>
      </c>
      <c r="AE3483">
        <v>17.50712317301037</v>
      </c>
    </row>
    <row r="3484" spans="1:31" x14ac:dyDescent="0.25">
      <c r="A3484">
        <v>2235559</v>
      </c>
      <c r="B3484">
        <v>1</v>
      </c>
      <c r="C3484" t="s">
        <v>81</v>
      </c>
      <c r="D3484" t="s">
        <v>112</v>
      </c>
      <c r="E3484" t="s">
        <v>182</v>
      </c>
      <c r="F3484" t="s">
        <v>10202</v>
      </c>
      <c r="G3484" t="s">
        <v>196</v>
      </c>
      <c r="H3484" t="s">
        <v>163</v>
      </c>
      <c r="I3484" t="s">
        <v>136</v>
      </c>
      <c r="J3484" t="s">
        <v>137</v>
      </c>
      <c r="K3484" t="s">
        <v>144</v>
      </c>
      <c r="L3484" t="s">
        <v>10203</v>
      </c>
      <c r="M3484" t="s">
        <v>10204</v>
      </c>
      <c r="N3484">
        <v>0.49500555499999999</v>
      </c>
      <c r="O3484">
        <v>0</v>
      </c>
      <c r="P3484">
        <v>540</v>
      </c>
      <c r="Q3484">
        <v>0</v>
      </c>
      <c r="R3484">
        <v>4</v>
      </c>
      <c r="S3484">
        <v>0</v>
      </c>
      <c r="T3484">
        <v>31</v>
      </c>
      <c r="U3484">
        <v>0</v>
      </c>
      <c r="V3484">
        <v>0</v>
      </c>
      <c r="W3484">
        <v>0</v>
      </c>
      <c r="X3484">
        <v>52.077330294879381</v>
      </c>
      <c r="Y3484">
        <v>0</v>
      </c>
      <c r="Z3484">
        <v>1.5427025696304445E-2</v>
      </c>
      <c r="AA3484">
        <v>0</v>
      </c>
      <c r="AB3484">
        <v>13.649817928371654</v>
      </c>
      <c r="AC3484">
        <v>0</v>
      </c>
      <c r="AD3484">
        <v>0</v>
      </c>
      <c r="AE3484">
        <v>65.742575248947333</v>
      </c>
    </row>
    <row r="3485" spans="1:31" x14ac:dyDescent="0.25">
      <c r="A3485">
        <v>2235745</v>
      </c>
      <c r="B3485">
        <v>1</v>
      </c>
      <c r="C3485" t="s">
        <v>80</v>
      </c>
      <c r="D3485" t="s">
        <v>82</v>
      </c>
      <c r="E3485" t="s">
        <v>132</v>
      </c>
      <c r="F3485" t="s">
        <v>10205</v>
      </c>
      <c r="G3485" t="s">
        <v>191</v>
      </c>
      <c r="H3485" t="s">
        <v>135</v>
      </c>
      <c r="I3485" t="s">
        <v>136</v>
      </c>
      <c r="J3485" t="s">
        <v>137</v>
      </c>
      <c r="K3485" t="s">
        <v>138</v>
      </c>
      <c r="L3485" t="s">
        <v>10206</v>
      </c>
      <c r="M3485" t="s">
        <v>10207</v>
      </c>
      <c r="N3485">
        <v>4.8633333329999999</v>
      </c>
      <c r="O3485">
        <v>0</v>
      </c>
      <c r="P3485">
        <v>0</v>
      </c>
      <c r="Q3485">
        <v>0</v>
      </c>
      <c r="R3485">
        <v>0</v>
      </c>
      <c r="S3485">
        <v>0</v>
      </c>
      <c r="T3485">
        <v>1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72.137999640464486</v>
      </c>
      <c r="AC3485">
        <v>0</v>
      </c>
      <c r="AD3485">
        <v>0</v>
      </c>
      <c r="AE3485">
        <v>72.137999640464486</v>
      </c>
    </row>
    <row r="3486" spans="1:31" x14ac:dyDescent="0.25">
      <c r="A3486">
        <v>2235353</v>
      </c>
      <c r="B3486">
        <v>1</v>
      </c>
      <c r="C3486" t="s">
        <v>80</v>
      </c>
      <c r="D3486" t="s">
        <v>96</v>
      </c>
      <c r="E3486" t="s">
        <v>194</v>
      </c>
      <c r="F3486" t="s">
        <v>10208</v>
      </c>
      <c r="G3486" t="s">
        <v>390</v>
      </c>
      <c r="H3486" t="s">
        <v>135</v>
      </c>
      <c r="I3486" t="s">
        <v>136</v>
      </c>
      <c r="J3486" t="s">
        <v>137</v>
      </c>
      <c r="K3486" t="s">
        <v>138</v>
      </c>
      <c r="L3486" t="s">
        <v>10209</v>
      </c>
      <c r="M3486" t="s">
        <v>10210</v>
      </c>
      <c r="N3486">
        <v>1.645</v>
      </c>
      <c r="O3486">
        <v>0</v>
      </c>
      <c r="P3486">
        <v>26</v>
      </c>
      <c r="Q3486">
        <v>0</v>
      </c>
      <c r="R3486">
        <v>0</v>
      </c>
      <c r="S3486">
        <v>0</v>
      </c>
      <c r="T3486">
        <v>10</v>
      </c>
      <c r="U3486">
        <v>0</v>
      </c>
      <c r="V3486">
        <v>0</v>
      </c>
      <c r="W3486">
        <v>0</v>
      </c>
      <c r="X3486">
        <v>20.260394102037747</v>
      </c>
      <c r="Y3486">
        <v>0</v>
      </c>
      <c r="Z3486">
        <v>0</v>
      </c>
      <c r="AA3486">
        <v>0</v>
      </c>
      <c r="AB3486">
        <v>13.333031917955964</v>
      </c>
      <c r="AC3486">
        <v>0</v>
      </c>
      <c r="AD3486">
        <v>0</v>
      </c>
      <c r="AE3486">
        <v>33.593426019993714</v>
      </c>
    </row>
    <row r="3487" spans="1:31" x14ac:dyDescent="0.25">
      <c r="A3487">
        <v>2235851</v>
      </c>
      <c r="B3487">
        <v>1</v>
      </c>
      <c r="C3487" t="s">
        <v>80</v>
      </c>
      <c r="D3487" t="s">
        <v>108</v>
      </c>
      <c r="E3487" t="s">
        <v>132</v>
      </c>
      <c r="F3487" t="s">
        <v>10211</v>
      </c>
      <c r="G3487" t="s">
        <v>148</v>
      </c>
      <c r="H3487" t="s">
        <v>135</v>
      </c>
      <c r="I3487" t="s">
        <v>136</v>
      </c>
      <c r="J3487" t="s">
        <v>137</v>
      </c>
      <c r="K3487" t="s">
        <v>138</v>
      </c>
      <c r="L3487" t="s">
        <v>10212</v>
      </c>
      <c r="M3487" t="s">
        <v>10213</v>
      </c>
      <c r="N3487">
        <v>1.2380555550000001</v>
      </c>
      <c r="O3487">
        <v>0</v>
      </c>
      <c r="P3487">
        <v>1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0.53784646813775117</v>
      </c>
      <c r="Y3487">
        <v>0</v>
      </c>
      <c r="Z3487">
        <v>0</v>
      </c>
      <c r="AA3487">
        <v>0</v>
      </c>
      <c r="AB3487">
        <v>0</v>
      </c>
      <c r="AC3487">
        <v>0</v>
      </c>
      <c r="AD3487">
        <v>0</v>
      </c>
      <c r="AE3487">
        <v>0.53784646813775117</v>
      </c>
    </row>
    <row r="3488" spans="1:31" x14ac:dyDescent="0.25">
      <c r="A3488">
        <v>2235602</v>
      </c>
      <c r="B3488">
        <v>1</v>
      </c>
      <c r="C3488" t="s">
        <v>81</v>
      </c>
      <c r="D3488" t="s">
        <v>123</v>
      </c>
      <c r="E3488" t="s">
        <v>194</v>
      </c>
      <c r="F3488" t="s">
        <v>9491</v>
      </c>
      <c r="G3488" t="s">
        <v>390</v>
      </c>
      <c r="H3488" t="s">
        <v>135</v>
      </c>
      <c r="I3488" t="s">
        <v>136</v>
      </c>
      <c r="J3488" t="s">
        <v>137</v>
      </c>
      <c r="K3488" t="s">
        <v>138</v>
      </c>
      <c r="L3488" t="s">
        <v>10214</v>
      </c>
      <c r="M3488" t="s">
        <v>10215</v>
      </c>
      <c r="N3488">
        <v>1.5805555549999999</v>
      </c>
      <c r="O3488">
        <v>0</v>
      </c>
      <c r="P3488">
        <v>2</v>
      </c>
      <c r="Q3488">
        <v>0</v>
      </c>
      <c r="R3488">
        <v>0</v>
      </c>
      <c r="S3488">
        <v>0</v>
      </c>
      <c r="T3488">
        <v>4</v>
      </c>
      <c r="U3488">
        <v>0</v>
      </c>
      <c r="V3488">
        <v>0</v>
      </c>
      <c r="W3488">
        <v>0</v>
      </c>
      <c r="X3488">
        <v>0.30084838950248449</v>
      </c>
      <c r="Y3488">
        <v>0</v>
      </c>
      <c r="Z3488">
        <v>0</v>
      </c>
      <c r="AA3488">
        <v>0</v>
      </c>
      <c r="AB3488">
        <v>0.2597305025927889</v>
      </c>
      <c r="AC3488">
        <v>0</v>
      </c>
      <c r="AD3488">
        <v>0</v>
      </c>
      <c r="AE3488">
        <v>0.56057889209527345</v>
      </c>
    </row>
    <row r="3489" spans="1:31" x14ac:dyDescent="0.25">
      <c r="A3489">
        <v>2235150</v>
      </c>
      <c r="B3489">
        <v>1</v>
      </c>
      <c r="C3489" t="s">
        <v>81</v>
      </c>
      <c r="D3489" t="s">
        <v>128</v>
      </c>
      <c r="E3489" t="s">
        <v>161</v>
      </c>
      <c r="F3489" t="s">
        <v>10018</v>
      </c>
      <c r="G3489" t="s">
        <v>174</v>
      </c>
      <c r="H3489" t="s">
        <v>163</v>
      </c>
      <c r="I3489" t="s">
        <v>136</v>
      </c>
      <c r="J3489" t="s">
        <v>137</v>
      </c>
      <c r="K3489" t="s">
        <v>138</v>
      </c>
      <c r="L3489" t="s">
        <v>10216</v>
      </c>
      <c r="M3489" t="s">
        <v>10217</v>
      </c>
      <c r="N3489">
        <v>2.5841666659999998</v>
      </c>
      <c r="O3489">
        <v>0</v>
      </c>
      <c r="P3489">
        <v>1225</v>
      </c>
      <c r="Q3489">
        <v>4</v>
      </c>
      <c r="R3489">
        <v>2</v>
      </c>
      <c r="S3489">
        <v>10</v>
      </c>
      <c r="T3489">
        <v>90</v>
      </c>
      <c r="U3489">
        <v>1</v>
      </c>
      <c r="V3489">
        <v>0</v>
      </c>
      <c r="W3489">
        <v>0</v>
      </c>
      <c r="X3489">
        <v>299.99182399268483</v>
      </c>
      <c r="Y3489">
        <v>5.9269299259374506</v>
      </c>
      <c r="Z3489">
        <v>1.2472225558707506</v>
      </c>
      <c r="AA3489">
        <v>81.671160362809559</v>
      </c>
      <c r="AB3489">
        <v>23.348426541707532</v>
      </c>
      <c r="AC3489">
        <v>4.9879461069250564</v>
      </c>
      <c r="AD3489">
        <v>0</v>
      </c>
      <c r="AE3489">
        <v>417.17350948593509</v>
      </c>
    </row>
    <row r="3490" spans="1:31" x14ac:dyDescent="0.25">
      <c r="A3490">
        <v>2235482</v>
      </c>
      <c r="B3490">
        <v>1</v>
      </c>
      <c r="C3490" t="s">
        <v>80</v>
      </c>
      <c r="D3490" t="s">
        <v>100</v>
      </c>
      <c r="E3490" t="s">
        <v>141</v>
      </c>
      <c r="F3490" t="s">
        <v>6518</v>
      </c>
      <c r="G3490" t="s">
        <v>187</v>
      </c>
      <c r="H3490" t="s">
        <v>135</v>
      </c>
      <c r="I3490" t="s">
        <v>136</v>
      </c>
      <c r="J3490" t="s">
        <v>137</v>
      </c>
      <c r="K3490" t="s">
        <v>138</v>
      </c>
      <c r="L3490" t="s">
        <v>10218</v>
      </c>
      <c r="M3490" t="s">
        <v>10219</v>
      </c>
      <c r="N3490">
        <v>6.37</v>
      </c>
      <c r="O3490">
        <v>0</v>
      </c>
      <c r="P3490">
        <v>8</v>
      </c>
      <c r="Q3490">
        <v>0</v>
      </c>
      <c r="R3490">
        <v>26</v>
      </c>
      <c r="S3490">
        <v>0</v>
      </c>
      <c r="T3490">
        <v>6</v>
      </c>
      <c r="U3490">
        <v>0</v>
      </c>
      <c r="V3490">
        <v>0</v>
      </c>
      <c r="W3490">
        <v>0</v>
      </c>
      <c r="X3490">
        <v>2.4026713110224494</v>
      </c>
      <c r="Y3490">
        <v>0</v>
      </c>
      <c r="Z3490">
        <v>31.759607610678739</v>
      </c>
      <c r="AA3490">
        <v>0</v>
      </c>
      <c r="AB3490">
        <v>21.626538743840158</v>
      </c>
      <c r="AC3490">
        <v>0</v>
      </c>
      <c r="AD3490">
        <v>0</v>
      </c>
      <c r="AE3490">
        <v>55.788817665541345</v>
      </c>
    </row>
    <row r="3491" spans="1:31" x14ac:dyDescent="0.25">
      <c r="A3491">
        <v>2235459</v>
      </c>
      <c r="B3491">
        <v>1</v>
      </c>
      <c r="C3491" t="s">
        <v>81</v>
      </c>
      <c r="D3491" t="s">
        <v>128</v>
      </c>
      <c r="E3491" t="s">
        <v>273</v>
      </c>
      <c r="F3491" t="s">
        <v>10220</v>
      </c>
      <c r="G3491" t="s">
        <v>174</v>
      </c>
      <c r="H3491" t="s">
        <v>163</v>
      </c>
      <c r="I3491" t="s">
        <v>136</v>
      </c>
      <c r="J3491" t="s">
        <v>137</v>
      </c>
      <c r="K3491" t="s">
        <v>138</v>
      </c>
      <c r="L3491" t="s">
        <v>10221</v>
      </c>
      <c r="M3491" t="s">
        <v>10222</v>
      </c>
      <c r="N3491">
        <v>0.70250000000000001</v>
      </c>
      <c r="O3491">
        <v>2</v>
      </c>
      <c r="P3491">
        <v>1628</v>
      </c>
      <c r="Q3491">
        <v>17</v>
      </c>
      <c r="R3491">
        <v>10</v>
      </c>
      <c r="S3491">
        <v>3</v>
      </c>
      <c r="T3491">
        <v>72</v>
      </c>
      <c r="U3491">
        <v>0</v>
      </c>
      <c r="V3491">
        <v>0</v>
      </c>
      <c r="W3491">
        <v>13.975453645144251</v>
      </c>
      <c r="X3491">
        <v>284.91767451720807</v>
      </c>
      <c r="Y3491">
        <v>3.312694567963212</v>
      </c>
      <c r="Z3491">
        <v>2.0654244045951797</v>
      </c>
      <c r="AA3491">
        <v>3.9010890268765097</v>
      </c>
      <c r="AB3491">
        <v>77.721426221785464</v>
      </c>
      <c r="AC3491">
        <v>0</v>
      </c>
      <c r="AD3491">
        <v>0</v>
      </c>
      <c r="AE3491">
        <v>385.89376238357266</v>
      </c>
    </row>
    <row r="3492" spans="1:31" x14ac:dyDescent="0.25">
      <c r="A3492">
        <v>2235104</v>
      </c>
      <c r="B3492">
        <v>1</v>
      </c>
      <c r="C3492" t="s">
        <v>80</v>
      </c>
      <c r="D3492" t="s">
        <v>100</v>
      </c>
      <c r="E3492" t="s">
        <v>141</v>
      </c>
      <c r="F3492" t="s">
        <v>10223</v>
      </c>
      <c r="G3492" t="s">
        <v>179</v>
      </c>
      <c r="H3492" t="s">
        <v>135</v>
      </c>
      <c r="I3492" t="s">
        <v>136</v>
      </c>
      <c r="J3492" t="s">
        <v>137</v>
      </c>
      <c r="K3492" t="s">
        <v>138</v>
      </c>
      <c r="L3492" t="s">
        <v>10224</v>
      </c>
      <c r="M3492" t="s">
        <v>10225</v>
      </c>
      <c r="N3492">
        <v>0.78416666599999996</v>
      </c>
      <c r="O3492">
        <v>0</v>
      </c>
      <c r="P3492">
        <v>178</v>
      </c>
      <c r="Q3492">
        <v>0</v>
      </c>
      <c r="R3492">
        <v>11</v>
      </c>
      <c r="S3492">
        <v>0</v>
      </c>
      <c r="T3492">
        <v>17</v>
      </c>
      <c r="U3492">
        <v>0</v>
      </c>
      <c r="V3492">
        <v>0</v>
      </c>
      <c r="W3492">
        <v>0</v>
      </c>
      <c r="X3492">
        <v>46.679534376926568</v>
      </c>
      <c r="Y3492">
        <v>0</v>
      </c>
      <c r="Z3492">
        <v>1.6399877420665017</v>
      </c>
      <c r="AA3492">
        <v>0</v>
      </c>
      <c r="AB3492">
        <v>6.5661064237591233</v>
      </c>
      <c r="AC3492">
        <v>0</v>
      </c>
      <c r="AD3492">
        <v>0</v>
      </c>
      <c r="AE3492">
        <v>54.885628542752194</v>
      </c>
    </row>
    <row r="3493" spans="1:31" x14ac:dyDescent="0.25">
      <c r="A3493">
        <v>2235313</v>
      </c>
      <c r="B3493">
        <v>1</v>
      </c>
      <c r="C3493" t="s">
        <v>81</v>
      </c>
      <c r="D3493" t="s">
        <v>120</v>
      </c>
      <c r="E3493" t="s">
        <v>177</v>
      </c>
      <c r="F3493" t="s">
        <v>10226</v>
      </c>
      <c r="G3493" t="s">
        <v>235</v>
      </c>
      <c r="H3493" t="s">
        <v>135</v>
      </c>
      <c r="I3493" t="s">
        <v>136</v>
      </c>
      <c r="J3493" t="s">
        <v>137</v>
      </c>
      <c r="K3493" t="s">
        <v>138</v>
      </c>
      <c r="L3493" t="s">
        <v>10227</v>
      </c>
      <c r="M3493" t="s">
        <v>10228</v>
      </c>
      <c r="N3493">
        <v>2.5833333330000001</v>
      </c>
      <c r="O3493">
        <v>0</v>
      </c>
      <c r="P3493">
        <v>51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24.096767054132361</v>
      </c>
      <c r="Y3493">
        <v>0</v>
      </c>
      <c r="Z3493">
        <v>0</v>
      </c>
      <c r="AA3493">
        <v>0</v>
      </c>
      <c r="AB3493">
        <v>0</v>
      </c>
      <c r="AC3493">
        <v>0</v>
      </c>
      <c r="AD3493">
        <v>0</v>
      </c>
      <c r="AE3493">
        <v>24.096767054132361</v>
      </c>
    </row>
    <row r="3494" spans="1:31" x14ac:dyDescent="0.25">
      <c r="A3494">
        <v>2235691</v>
      </c>
      <c r="B3494">
        <v>1</v>
      </c>
      <c r="C3494" t="s">
        <v>80</v>
      </c>
      <c r="D3494" t="s">
        <v>103</v>
      </c>
      <c r="E3494" t="s">
        <v>194</v>
      </c>
      <c r="F3494" t="s">
        <v>10229</v>
      </c>
      <c r="G3494" t="s">
        <v>179</v>
      </c>
      <c r="H3494" t="s">
        <v>135</v>
      </c>
      <c r="I3494" t="s">
        <v>136</v>
      </c>
      <c r="J3494" t="s">
        <v>137</v>
      </c>
      <c r="K3494" t="s">
        <v>138</v>
      </c>
      <c r="L3494" t="s">
        <v>10230</v>
      </c>
      <c r="M3494" t="s">
        <v>10231</v>
      </c>
      <c r="N3494">
        <v>3.3913888879999998</v>
      </c>
      <c r="O3494">
        <v>0</v>
      </c>
      <c r="P3494">
        <v>1</v>
      </c>
      <c r="Q3494">
        <v>0</v>
      </c>
      <c r="R3494">
        <v>6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0.45815188527464223</v>
      </c>
      <c r="Y3494">
        <v>0</v>
      </c>
      <c r="Z3494">
        <v>66.111096389668745</v>
      </c>
      <c r="AA3494">
        <v>0</v>
      </c>
      <c r="AB3494">
        <v>0</v>
      </c>
      <c r="AC3494">
        <v>0</v>
      </c>
      <c r="AD3494">
        <v>0</v>
      </c>
      <c r="AE3494">
        <v>66.569248274943391</v>
      </c>
    </row>
    <row r="3495" spans="1:31" x14ac:dyDescent="0.25">
      <c r="A3495">
        <v>2235714</v>
      </c>
      <c r="B3495">
        <v>1</v>
      </c>
      <c r="C3495" t="s">
        <v>80</v>
      </c>
      <c r="D3495" t="s">
        <v>97</v>
      </c>
      <c r="E3495" t="s">
        <v>194</v>
      </c>
      <c r="F3495" t="s">
        <v>2672</v>
      </c>
      <c r="G3495" t="s">
        <v>390</v>
      </c>
      <c r="H3495" t="s">
        <v>135</v>
      </c>
      <c r="I3495" t="s">
        <v>136</v>
      </c>
      <c r="J3495" t="s">
        <v>137</v>
      </c>
      <c r="K3495" t="s">
        <v>138</v>
      </c>
      <c r="L3495" t="s">
        <v>10232</v>
      </c>
      <c r="M3495" t="s">
        <v>10233</v>
      </c>
      <c r="N3495">
        <v>3.7763888880000001</v>
      </c>
      <c r="O3495">
        <v>0</v>
      </c>
      <c r="P3495">
        <v>19</v>
      </c>
      <c r="Q3495">
        <v>0</v>
      </c>
      <c r="R3495">
        <v>8</v>
      </c>
      <c r="S3495">
        <v>0</v>
      </c>
      <c r="T3495">
        <v>4</v>
      </c>
      <c r="U3495">
        <v>0</v>
      </c>
      <c r="V3495">
        <v>0</v>
      </c>
      <c r="W3495">
        <v>0</v>
      </c>
      <c r="X3495">
        <v>52.767001379936396</v>
      </c>
      <c r="Y3495">
        <v>0</v>
      </c>
      <c r="Z3495">
        <v>38.67839763618985</v>
      </c>
      <c r="AA3495">
        <v>0</v>
      </c>
      <c r="AB3495">
        <v>14.587435407900525</v>
      </c>
      <c r="AC3495">
        <v>0</v>
      </c>
      <c r="AD3495">
        <v>0</v>
      </c>
      <c r="AE3495">
        <v>106.03283442402677</v>
      </c>
    </row>
    <row r="3496" spans="1:31" x14ac:dyDescent="0.25">
      <c r="A3496">
        <v>2235296</v>
      </c>
      <c r="B3496">
        <v>1</v>
      </c>
      <c r="C3496" t="s">
        <v>80</v>
      </c>
      <c r="D3496" t="s">
        <v>84</v>
      </c>
      <c r="E3496" t="s">
        <v>132</v>
      </c>
      <c r="F3496" t="s">
        <v>10234</v>
      </c>
      <c r="G3496" t="s">
        <v>148</v>
      </c>
      <c r="H3496" t="s">
        <v>135</v>
      </c>
      <c r="I3496" t="s">
        <v>136</v>
      </c>
      <c r="J3496" t="s">
        <v>137</v>
      </c>
      <c r="K3496" t="s">
        <v>138</v>
      </c>
      <c r="L3496" t="s">
        <v>10235</v>
      </c>
      <c r="M3496" t="s">
        <v>10236</v>
      </c>
      <c r="N3496">
        <v>8.7197222219999997</v>
      </c>
      <c r="O3496">
        <v>0</v>
      </c>
      <c r="P3496">
        <v>2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10.793556320282496</v>
      </c>
      <c r="Y3496">
        <v>0</v>
      </c>
      <c r="Z3496">
        <v>0</v>
      </c>
      <c r="AA3496">
        <v>0</v>
      </c>
      <c r="AB3496">
        <v>0</v>
      </c>
      <c r="AC3496">
        <v>0</v>
      </c>
      <c r="AD3496">
        <v>0</v>
      </c>
      <c r="AE3496">
        <v>10.793556320282496</v>
      </c>
    </row>
    <row r="3497" spans="1:31" x14ac:dyDescent="0.25">
      <c r="A3497">
        <v>2235319</v>
      </c>
      <c r="B3497">
        <v>1</v>
      </c>
      <c r="C3497" t="s">
        <v>81</v>
      </c>
      <c r="D3497" t="s">
        <v>122</v>
      </c>
      <c r="E3497" t="s">
        <v>182</v>
      </c>
      <c r="F3497" t="s">
        <v>8852</v>
      </c>
      <c r="G3497" t="s">
        <v>319</v>
      </c>
      <c r="H3497" t="s">
        <v>163</v>
      </c>
      <c r="I3497" t="s">
        <v>136</v>
      </c>
      <c r="J3497" t="s">
        <v>137</v>
      </c>
      <c r="K3497" t="s">
        <v>138</v>
      </c>
      <c r="L3497" t="s">
        <v>10237</v>
      </c>
      <c r="M3497" t="s">
        <v>10238</v>
      </c>
      <c r="N3497">
        <v>8.5288888879999991</v>
      </c>
      <c r="O3497">
        <v>0</v>
      </c>
      <c r="P3497">
        <v>37</v>
      </c>
      <c r="Q3497">
        <v>1</v>
      </c>
      <c r="R3497">
        <v>0</v>
      </c>
      <c r="S3497">
        <v>1</v>
      </c>
      <c r="T3497">
        <v>0</v>
      </c>
      <c r="U3497">
        <v>0</v>
      </c>
      <c r="V3497">
        <v>0</v>
      </c>
      <c r="W3497">
        <v>0</v>
      </c>
      <c r="X3497">
        <v>15.551165639785809</v>
      </c>
      <c r="Y3497">
        <v>15.614246732237442</v>
      </c>
      <c r="Z3497">
        <v>0</v>
      </c>
      <c r="AA3497">
        <v>7.9089702480953434</v>
      </c>
      <c r="AB3497">
        <v>0</v>
      </c>
      <c r="AC3497">
        <v>0</v>
      </c>
      <c r="AD3497">
        <v>0</v>
      </c>
      <c r="AE3497">
        <v>39.074382620118598</v>
      </c>
    </row>
    <row r="3498" spans="1:31" x14ac:dyDescent="0.25">
      <c r="A3498">
        <v>2235273</v>
      </c>
      <c r="B3498">
        <v>1</v>
      </c>
      <c r="C3498" t="s">
        <v>81</v>
      </c>
      <c r="D3498" t="s">
        <v>128</v>
      </c>
      <c r="E3498" t="s">
        <v>194</v>
      </c>
      <c r="F3498" t="s">
        <v>10239</v>
      </c>
      <c r="G3498" t="s">
        <v>179</v>
      </c>
      <c r="H3498" t="s">
        <v>135</v>
      </c>
      <c r="I3498" t="s">
        <v>136</v>
      </c>
      <c r="J3498" t="s">
        <v>137</v>
      </c>
      <c r="K3498" t="s">
        <v>138</v>
      </c>
      <c r="L3498" t="s">
        <v>10240</v>
      </c>
      <c r="M3498" t="s">
        <v>10241</v>
      </c>
      <c r="N3498">
        <v>1.7936111109999999</v>
      </c>
      <c r="O3498">
        <v>0</v>
      </c>
      <c r="P3498">
        <v>19</v>
      </c>
      <c r="Q3498">
        <v>0</v>
      </c>
      <c r="R3498">
        <v>2</v>
      </c>
      <c r="S3498">
        <v>0</v>
      </c>
      <c r="T3498">
        <v>1</v>
      </c>
      <c r="U3498">
        <v>0</v>
      </c>
      <c r="V3498">
        <v>0</v>
      </c>
      <c r="W3498">
        <v>0</v>
      </c>
      <c r="X3498">
        <v>8.3463820648639224</v>
      </c>
      <c r="Y3498">
        <v>0</v>
      </c>
      <c r="Z3498">
        <v>1.4683908069148268</v>
      </c>
      <c r="AA3498">
        <v>0</v>
      </c>
      <c r="AB3498">
        <v>3.258336486036375</v>
      </c>
      <c r="AC3498">
        <v>0</v>
      </c>
      <c r="AD3498">
        <v>0</v>
      </c>
      <c r="AE3498">
        <v>13.073109357815126</v>
      </c>
    </row>
    <row r="3499" spans="1:31" x14ac:dyDescent="0.25">
      <c r="A3499">
        <v>2235877</v>
      </c>
      <c r="B3499">
        <v>1</v>
      </c>
      <c r="C3499" t="s">
        <v>80</v>
      </c>
      <c r="D3499" t="s">
        <v>90</v>
      </c>
      <c r="E3499" t="s">
        <v>405</v>
      </c>
      <c r="F3499" t="s">
        <v>10242</v>
      </c>
      <c r="G3499" t="s">
        <v>303</v>
      </c>
      <c r="H3499" t="s">
        <v>5570</v>
      </c>
      <c r="I3499" t="s">
        <v>136</v>
      </c>
      <c r="J3499" t="s">
        <v>137</v>
      </c>
      <c r="K3499" t="s">
        <v>138</v>
      </c>
      <c r="L3499" t="s">
        <v>10243</v>
      </c>
      <c r="M3499" t="s">
        <v>10244</v>
      </c>
      <c r="N3499">
        <v>0.48055555500000002</v>
      </c>
      <c r="O3499">
        <v>1</v>
      </c>
      <c r="P3499">
        <v>13916</v>
      </c>
      <c r="Q3499">
        <v>0</v>
      </c>
      <c r="R3499">
        <v>0</v>
      </c>
      <c r="S3499">
        <v>4</v>
      </c>
      <c r="T3499">
        <v>1274</v>
      </c>
      <c r="U3499">
        <v>0</v>
      </c>
      <c r="V3499">
        <v>1</v>
      </c>
      <c r="W3499">
        <v>15.615168928975002</v>
      </c>
      <c r="X3499">
        <v>2323.1890672800828</v>
      </c>
      <c r="Y3499">
        <v>0</v>
      </c>
      <c r="Z3499">
        <v>0</v>
      </c>
      <c r="AA3499">
        <v>128.68222616777416</v>
      </c>
      <c r="AB3499">
        <v>555.36061374785538</v>
      </c>
      <c r="AC3499">
        <v>0</v>
      </c>
      <c r="AD3499">
        <v>1.5615734082895336</v>
      </c>
      <c r="AE3499">
        <v>3024.4086495329766</v>
      </c>
    </row>
    <row r="3500" spans="1:31" x14ac:dyDescent="0.25">
      <c r="A3500">
        <v>2235522</v>
      </c>
      <c r="B3500">
        <v>1</v>
      </c>
      <c r="C3500" t="s">
        <v>81</v>
      </c>
      <c r="D3500" t="s">
        <v>127</v>
      </c>
      <c r="E3500" t="s">
        <v>132</v>
      </c>
      <c r="F3500" t="s">
        <v>10245</v>
      </c>
      <c r="G3500" t="s">
        <v>191</v>
      </c>
      <c r="H3500" t="s">
        <v>135</v>
      </c>
      <c r="I3500" t="s">
        <v>136</v>
      </c>
      <c r="J3500" t="s">
        <v>137</v>
      </c>
      <c r="K3500" t="s">
        <v>138</v>
      </c>
      <c r="L3500" t="s">
        <v>10246</v>
      </c>
      <c r="M3500" t="s">
        <v>10247</v>
      </c>
      <c r="N3500">
        <v>1.011666666</v>
      </c>
      <c r="O3500">
        <v>0</v>
      </c>
      <c r="P3500">
        <v>10</v>
      </c>
      <c r="Q3500">
        <v>0</v>
      </c>
      <c r="R3500">
        <v>0</v>
      </c>
      <c r="S3500">
        <v>0</v>
      </c>
      <c r="T3500">
        <v>1</v>
      </c>
      <c r="U3500">
        <v>0</v>
      </c>
      <c r="V3500">
        <v>0</v>
      </c>
      <c r="W3500">
        <v>0</v>
      </c>
      <c r="X3500">
        <v>2.0227414584195</v>
      </c>
      <c r="Y3500">
        <v>0</v>
      </c>
      <c r="Z3500">
        <v>0</v>
      </c>
      <c r="AA3500">
        <v>0</v>
      </c>
      <c r="AB3500">
        <v>0.40617131863611333</v>
      </c>
      <c r="AC3500">
        <v>0</v>
      </c>
      <c r="AD3500">
        <v>0</v>
      </c>
      <c r="AE3500">
        <v>2.4289127770556131</v>
      </c>
    </row>
    <row r="3501" spans="1:31" x14ac:dyDescent="0.25">
      <c r="A3501">
        <v>2235336</v>
      </c>
      <c r="B3501">
        <v>1</v>
      </c>
      <c r="C3501" t="s">
        <v>80</v>
      </c>
      <c r="D3501" t="s">
        <v>98</v>
      </c>
      <c r="E3501" t="s">
        <v>194</v>
      </c>
      <c r="F3501" t="s">
        <v>7413</v>
      </c>
      <c r="G3501" t="s">
        <v>143</v>
      </c>
      <c r="H3501" t="s">
        <v>135</v>
      </c>
      <c r="I3501" t="s">
        <v>136</v>
      </c>
      <c r="J3501" t="s">
        <v>137</v>
      </c>
      <c r="K3501" t="s">
        <v>144</v>
      </c>
      <c r="L3501" t="s">
        <v>10248</v>
      </c>
      <c r="M3501" t="s">
        <v>10249</v>
      </c>
      <c r="N3501">
        <v>7.2845599999999999</v>
      </c>
      <c r="O3501">
        <v>0</v>
      </c>
      <c r="P3501">
        <v>23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35.281048363533742</v>
      </c>
      <c r="Y3501">
        <v>0</v>
      </c>
      <c r="Z3501">
        <v>0</v>
      </c>
      <c r="AA3501">
        <v>0</v>
      </c>
      <c r="AB3501">
        <v>0</v>
      </c>
      <c r="AC3501">
        <v>0</v>
      </c>
      <c r="AD3501">
        <v>0</v>
      </c>
      <c r="AE3501">
        <v>35.281048363533742</v>
      </c>
    </row>
    <row r="3502" spans="1:31" x14ac:dyDescent="0.25">
      <c r="A3502">
        <v>2235923</v>
      </c>
      <c r="B3502">
        <v>1</v>
      </c>
      <c r="C3502" t="s">
        <v>81</v>
      </c>
      <c r="D3502" t="s">
        <v>112</v>
      </c>
      <c r="E3502" t="s">
        <v>132</v>
      </c>
      <c r="F3502" t="s">
        <v>10250</v>
      </c>
      <c r="G3502" t="s">
        <v>148</v>
      </c>
      <c r="H3502" t="s">
        <v>135</v>
      </c>
      <c r="I3502" t="s">
        <v>136</v>
      </c>
      <c r="J3502" t="s">
        <v>137</v>
      </c>
      <c r="K3502" t="s">
        <v>138</v>
      </c>
      <c r="L3502" t="s">
        <v>10251</v>
      </c>
      <c r="M3502" t="s">
        <v>10252</v>
      </c>
      <c r="N3502">
        <v>4.403888888</v>
      </c>
      <c r="O3502">
        <v>0</v>
      </c>
      <c r="P3502">
        <v>1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7.7905223638666666E-4</v>
      </c>
      <c r="Y3502">
        <v>0</v>
      </c>
      <c r="Z3502">
        <v>0</v>
      </c>
      <c r="AA3502">
        <v>0</v>
      </c>
      <c r="AB3502">
        <v>0</v>
      </c>
      <c r="AC3502">
        <v>0</v>
      </c>
      <c r="AD3502">
        <v>0</v>
      </c>
      <c r="AE3502">
        <v>7.7905223638666666E-4</v>
      </c>
    </row>
    <row r="3503" spans="1:31" x14ac:dyDescent="0.25">
      <c r="A3503">
        <v>2235628</v>
      </c>
      <c r="B3503">
        <v>1</v>
      </c>
      <c r="C3503" t="s">
        <v>80</v>
      </c>
      <c r="D3503" t="s">
        <v>105</v>
      </c>
      <c r="E3503" t="s">
        <v>194</v>
      </c>
      <c r="F3503" t="s">
        <v>10253</v>
      </c>
      <c r="G3503" t="s">
        <v>179</v>
      </c>
      <c r="H3503" t="s">
        <v>135</v>
      </c>
      <c r="I3503" t="s">
        <v>136</v>
      </c>
      <c r="J3503" t="s">
        <v>137</v>
      </c>
      <c r="K3503" t="s">
        <v>138</v>
      </c>
      <c r="L3503" t="s">
        <v>10254</v>
      </c>
      <c r="M3503" t="s">
        <v>10255</v>
      </c>
      <c r="N3503">
        <v>2.153611111</v>
      </c>
      <c r="O3503">
        <v>0</v>
      </c>
      <c r="P3503">
        <v>18</v>
      </c>
      <c r="Q3503">
        <v>0</v>
      </c>
      <c r="R3503">
        <v>0</v>
      </c>
      <c r="S3503">
        <v>0</v>
      </c>
      <c r="T3503">
        <v>2</v>
      </c>
      <c r="U3503">
        <v>0</v>
      </c>
      <c r="V3503">
        <v>0</v>
      </c>
      <c r="W3503">
        <v>0</v>
      </c>
      <c r="X3503">
        <v>14.154344967067944</v>
      </c>
      <c r="Y3503">
        <v>0</v>
      </c>
      <c r="Z3503">
        <v>0</v>
      </c>
      <c r="AA3503">
        <v>0</v>
      </c>
      <c r="AB3503">
        <v>2.1513119359446402</v>
      </c>
      <c r="AC3503">
        <v>0</v>
      </c>
      <c r="AD3503">
        <v>0</v>
      </c>
      <c r="AE3503">
        <v>16.305656903012583</v>
      </c>
    </row>
    <row r="3504" spans="1:31" x14ac:dyDescent="0.25">
      <c r="A3504">
        <v>2235256</v>
      </c>
      <c r="B3504">
        <v>1</v>
      </c>
      <c r="C3504" t="s">
        <v>80</v>
      </c>
      <c r="D3504" t="s">
        <v>94</v>
      </c>
      <c r="E3504" t="s">
        <v>194</v>
      </c>
      <c r="F3504" t="s">
        <v>10256</v>
      </c>
      <c r="G3504" t="s">
        <v>179</v>
      </c>
      <c r="H3504" t="s">
        <v>135</v>
      </c>
      <c r="I3504" t="s">
        <v>136</v>
      </c>
      <c r="J3504" t="s">
        <v>137</v>
      </c>
      <c r="K3504" t="s">
        <v>138</v>
      </c>
      <c r="L3504" t="s">
        <v>10257</v>
      </c>
      <c r="M3504" t="s">
        <v>10258</v>
      </c>
      <c r="N3504">
        <v>3.2741666660000002</v>
      </c>
      <c r="O3504">
        <v>0</v>
      </c>
      <c r="P3504">
        <v>27</v>
      </c>
      <c r="Q3504">
        <v>0</v>
      </c>
      <c r="R3504">
        <v>0</v>
      </c>
      <c r="S3504">
        <v>0</v>
      </c>
      <c r="T3504">
        <v>3</v>
      </c>
      <c r="U3504">
        <v>0</v>
      </c>
      <c r="V3504">
        <v>0</v>
      </c>
      <c r="W3504">
        <v>0</v>
      </c>
      <c r="X3504">
        <v>7.573037860818749</v>
      </c>
      <c r="Y3504">
        <v>0</v>
      </c>
      <c r="Z3504">
        <v>0</v>
      </c>
      <c r="AA3504">
        <v>0</v>
      </c>
      <c r="AB3504">
        <v>2.2955101709301999</v>
      </c>
      <c r="AC3504">
        <v>0</v>
      </c>
      <c r="AD3504">
        <v>0</v>
      </c>
      <c r="AE3504">
        <v>9.8685480317489489</v>
      </c>
    </row>
    <row r="3505" spans="1:31" x14ac:dyDescent="0.25">
      <c r="A3505">
        <v>2235754</v>
      </c>
      <c r="B3505">
        <v>1</v>
      </c>
      <c r="C3505" t="s">
        <v>80</v>
      </c>
      <c r="D3505" t="s">
        <v>93</v>
      </c>
      <c r="E3505" t="s">
        <v>141</v>
      </c>
      <c r="F3505" t="s">
        <v>10259</v>
      </c>
      <c r="G3505" t="s">
        <v>187</v>
      </c>
      <c r="H3505" t="s">
        <v>135</v>
      </c>
      <c r="I3505" t="s">
        <v>136</v>
      </c>
      <c r="J3505" t="s">
        <v>137</v>
      </c>
      <c r="K3505" t="s">
        <v>138</v>
      </c>
      <c r="L3505" t="s">
        <v>10260</v>
      </c>
      <c r="M3505" t="s">
        <v>10261</v>
      </c>
      <c r="N3505">
        <v>5.0552777769999997</v>
      </c>
      <c r="O3505">
        <v>0</v>
      </c>
      <c r="P3505">
        <v>1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3.379873663933667E-2</v>
      </c>
      <c r="Y3505">
        <v>0</v>
      </c>
      <c r="Z3505">
        <v>0</v>
      </c>
      <c r="AA3505">
        <v>0</v>
      </c>
      <c r="AB3505">
        <v>0</v>
      </c>
      <c r="AC3505">
        <v>0</v>
      </c>
      <c r="AD3505">
        <v>0</v>
      </c>
      <c r="AE3505">
        <v>3.379873663933667E-2</v>
      </c>
    </row>
    <row r="3506" spans="1:31" x14ac:dyDescent="0.25">
      <c r="A3506">
        <v>2235611</v>
      </c>
      <c r="B3506">
        <v>1</v>
      </c>
      <c r="C3506" t="s">
        <v>81</v>
      </c>
      <c r="D3506" t="s">
        <v>123</v>
      </c>
      <c r="E3506" t="s">
        <v>194</v>
      </c>
      <c r="F3506" t="s">
        <v>10262</v>
      </c>
      <c r="G3506" t="s">
        <v>179</v>
      </c>
      <c r="H3506" t="s">
        <v>135</v>
      </c>
      <c r="I3506" t="s">
        <v>136</v>
      </c>
      <c r="J3506" t="s">
        <v>137</v>
      </c>
      <c r="K3506" t="s">
        <v>138</v>
      </c>
      <c r="L3506" t="s">
        <v>10263</v>
      </c>
      <c r="M3506" t="s">
        <v>10264</v>
      </c>
      <c r="N3506">
        <v>0.27111111100000002</v>
      </c>
      <c r="O3506">
        <v>0</v>
      </c>
      <c r="P3506">
        <v>2</v>
      </c>
      <c r="Q3506">
        <v>0</v>
      </c>
      <c r="R3506">
        <v>0</v>
      </c>
      <c r="S3506">
        <v>0</v>
      </c>
      <c r="T3506">
        <v>12</v>
      </c>
      <c r="U3506">
        <v>0</v>
      </c>
      <c r="V3506">
        <v>0</v>
      </c>
      <c r="W3506">
        <v>0</v>
      </c>
      <c r="X3506">
        <v>0.11235582409756445</v>
      </c>
      <c r="Y3506">
        <v>0</v>
      </c>
      <c r="Z3506">
        <v>0</v>
      </c>
      <c r="AA3506">
        <v>0</v>
      </c>
      <c r="AB3506">
        <v>0.40640325979157343</v>
      </c>
      <c r="AC3506">
        <v>0</v>
      </c>
      <c r="AD3506">
        <v>0</v>
      </c>
      <c r="AE3506">
        <v>0.51875908388913783</v>
      </c>
    </row>
    <row r="3507" spans="1:31" x14ac:dyDescent="0.25">
      <c r="A3507">
        <v>2235376</v>
      </c>
      <c r="B3507">
        <v>1</v>
      </c>
      <c r="C3507" t="s">
        <v>80</v>
      </c>
      <c r="D3507" t="s">
        <v>106</v>
      </c>
      <c r="E3507" t="s">
        <v>194</v>
      </c>
      <c r="F3507" t="s">
        <v>10265</v>
      </c>
      <c r="G3507" t="s">
        <v>179</v>
      </c>
      <c r="H3507" t="s">
        <v>135</v>
      </c>
      <c r="I3507" t="s">
        <v>136</v>
      </c>
      <c r="J3507" t="s">
        <v>137</v>
      </c>
      <c r="K3507" t="s">
        <v>138</v>
      </c>
      <c r="L3507" t="s">
        <v>10266</v>
      </c>
      <c r="M3507" t="s">
        <v>10267</v>
      </c>
      <c r="N3507">
        <v>5.4775</v>
      </c>
      <c r="O3507">
        <v>0</v>
      </c>
      <c r="P3507">
        <v>0</v>
      </c>
      <c r="Q3507">
        <v>0</v>
      </c>
      <c r="R3507">
        <v>5</v>
      </c>
      <c r="S3507">
        <v>0</v>
      </c>
      <c r="T3507">
        <v>2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14.352348662035693</v>
      </c>
      <c r="AA3507">
        <v>0</v>
      </c>
      <c r="AB3507">
        <v>25.828933561395168</v>
      </c>
      <c r="AC3507">
        <v>0</v>
      </c>
      <c r="AD3507">
        <v>0</v>
      </c>
      <c r="AE3507">
        <v>40.181282223430863</v>
      </c>
    </row>
    <row r="3508" spans="1:31" x14ac:dyDescent="0.25">
      <c r="A3508">
        <v>2235399</v>
      </c>
      <c r="B3508">
        <v>1</v>
      </c>
      <c r="C3508" t="s">
        <v>81</v>
      </c>
      <c r="D3508" t="s">
        <v>112</v>
      </c>
      <c r="E3508" t="s">
        <v>182</v>
      </c>
      <c r="F3508" t="s">
        <v>10268</v>
      </c>
      <c r="G3508" t="s">
        <v>196</v>
      </c>
      <c r="H3508" t="s">
        <v>163</v>
      </c>
      <c r="I3508" t="s">
        <v>136</v>
      </c>
      <c r="J3508" t="s">
        <v>137</v>
      </c>
      <c r="K3508" t="s">
        <v>144</v>
      </c>
      <c r="L3508" t="s">
        <v>10269</v>
      </c>
      <c r="M3508" t="s">
        <v>10270</v>
      </c>
      <c r="N3508">
        <v>0.55445</v>
      </c>
      <c r="O3508">
        <v>0</v>
      </c>
      <c r="P3508">
        <v>501</v>
      </c>
      <c r="Q3508">
        <v>0</v>
      </c>
      <c r="R3508">
        <v>36</v>
      </c>
      <c r="S3508">
        <v>0</v>
      </c>
      <c r="T3508">
        <v>31</v>
      </c>
      <c r="U3508">
        <v>0</v>
      </c>
      <c r="V3508">
        <v>0</v>
      </c>
      <c r="W3508">
        <v>0</v>
      </c>
      <c r="X3508">
        <v>62.772736937949787</v>
      </c>
      <c r="Y3508">
        <v>0</v>
      </c>
      <c r="Z3508">
        <v>1.1478434408933491</v>
      </c>
      <c r="AA3508">
        <v>0</v>
      </c>
      <c r="AB3508">
        <v>14.033234004243809</v>
      </c>
      <c r="AC3508">
        <v>0</v>
      </c>
      <c r="AD3508">
        <v>0</v>
      </c>
      <c r="AE3508">
        <v>77.95381438308695</v>
      </c>
    </row>
    <row r="3509" spans="1:31" x14ac:dyDescent="0.25">
      <c r="A3509">
        <v>2235585</v>
      </c>
      <c r="B3509">
        <v>1</v>
      </c>
      <c r="C3509" t="s">
        <v>81</v>
      </c>
      <c r="D3509" t="s">
        <v>127</v>
      </c>
      <c r="E3509" t="s">
        <v>132</v>
      </c>
      <c r="F3509" t="s">
        <v>10271</v>
      </c>
      <c r="G3509" t="s">
        <v>152</v>
      </c>
      <c r="H3509" t="s">
        <v>135</v>
      </c>
      <c r="I3509" t="s">
        <v>136</v>
      </c>
      <c r="J3509" t="s">
        <v>137</v>
      </c>
      <c r="K3509" t="s">
        <v>138</v>
      </c>
      <c r="L3509" t="s">
        <v>10272</v>
      </c>
      <c r="M3509" t="s">
        <v>10273</v>
      </c>
      <c r="N3509">
        <v>1.563055555</v>
      </c>
      <c r="O3509">
        <v>0</v>
      </c>
      <c r="P3509">
        <v>8</v>
      </c>
      <c r="Q3509">
        <v>0</v>
      </c>
      <c r="R3509">
        <v>0</v>
      </c>
      <c r="S3509">
        <v>0</v>
      </c>
      <c r="T3509">
        <v>1</v>
      </c>
      <c r="U3509">
        <v>0</v>
      </c>
      <c r="V3509">
        <v>0</v>
      </c>
      <c r="W3509">
        <v>0</v>
      </c>
      <c r="X3509">
        <v>3.7827970638894821</v>
      </c>
      <c r="Y3509">
        <v>0</v>
      </c>
      <c r="Z3509">
        <v>0</v>
      </c>
      <c r="AA3509">
        <v>0</v>
      </c>
      <c r="AB3509">
        <v>0.28516614869046114</v>
      </c>
      <c r="AC3509">
        <v>0</v>
      </c>
      <c r="AD3509">
        <v>0</v>
      </c>
      <c r="AE3509">
        <v>4.0679632125799436</v>
      </c>
    </row>
    <row r="3510" spans="1:31" x14ac:dyDescent="0.25">
      <c r="A3510">
        <v>2235419</v>
      </c>
      <c r="B3510">
        <v>1</v>
      </c>
      <c r="C3510" t="s">
        <v>81</v>
      </c>
      <c r="D3510" t="s">
        <v>119</v>
      </c>
      <c r="E3510" t="s">
        <v>194</v>
      </c>
      <c r="F3510" t="s">
        <v>10274</v>
      </c>
      <c r="G3510" t="s">
        <v>885</v>
      </c>
      <c r="H3510" t="s">
        <v>135</v>
      </c>
      <c r="I3510" t="s">
        <v>136</v>
      </c>
      <c r="J3510" t="s">
        <v>137</v>
      </c>
      <c r="K3510" t="s">
        <v>138</v>
      </c>
      <c r="L3510" t="s">
        <v>10275</v>
      </c>
      <c r="M3510" t="s">
        <v>10276</v>
      </c>
      <c r="N3510">
        <v>2.4369444439999999</v>
      </c>
      <c r="O3510">
        <v>0</v>
      </c>
      <c r="P3510">
        <v>6</v>
      </c>
      <c r="Q3510">
        <v>0</v>
      </c>
      <c r="R3510">
        <v>2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1.2423487782061688</v>
      </c>
      <c r="Y3510">
        <v>0</v>
      </c>
      <c r="Z3510">
        <v>0.21591208061781558</v>
      </c>
      <c r="AA3510">
        <v>0</v>
      </c>
      <c r="AB3510">
        <v>0</v>
      </c>
      <c r="AC3510">
        <v>0</v>
      </c>
      <c r="AD3510">
        <v>0</v>
      </c>
      <c r="AE3510">
        <v>1.4582608588239845</v>
      </c>
    </row>
    <row r="3511" spans="1:31" x14ac:dyDescent="0.25">
      <c r="A3511">
        <v>2235562</v>
      </c>
      <c r="B3511">
        <v>1</v>
      </c>
      <c r="C3511" t="s">
        <v>80</v>
      </c>
      <c r="D3511" t="s">
        <v>83</v>
      </c>
      <c r="E3511" t="s">
        <v>182</v>
      </c>
      <c r="F3511" t="s">
        <v>10277</v>
      </c>
      <c r="G3511" t="s">
        <v>319</v>
      </c>
      <c r="H3511" t="s">
        <v>163</v>
      </c>
      <c r="I3511" t="s">
        <v>136</v>
      </c>
      <c r="J3511" t="s">
        <v>137</v>
      </c>
      <c r="K3511" t="s">
        <v>138</v>
      </c>
      <c r="L3511" t="s">
        <v>10278</v>
      </c>
      <c r="M3511" t="s">
        <v>10279</v>
      </c>
      <c r="N3511">
        <v>3.0719444440000001</v>
      </c>
      <c r="O3511">
        <v>0</v>
      </c>
      <c r="P3511">
        <v>31</v>
      </c>
      <c r="Q3511">
        <v>0</v>
      </c>
      <c r="R3511">
        <v>7</v>
      </c>
      <c r="S3511">
        <v>0</v>
      </c>
      <c r="T3511">
        <v>26</v>
      </c>
      <c r="U3511">
        <v>0</v>
      </c>
      <c r="V3511">
        <v>0</v>
      </c>
      <c r="W3511">
        <v>0</v>
      </c>
      <c r="X3511">
        <v>75.694499830308843</v>
      </c>
      <c r="Y3511">
        <v>0</v>
      </c>
      <c r="Z3511">
        <v>32.291105355089762</v>
      </c>
      <c r="AA3511">
        <v>0</v>
      </c>
      <c r="AB3511">
        <v>150.44313100830752</v>
      </c>
      <c r="AC3511">
        <v>0</v>
      </c>
      <c r="AD3511">
        <v>0</v>
      </c>
      <c r="AE3511">
        <v>258.42873619370613</v>
      </c>
    </row>
    <row r="3512" spans="1:31" x14ac:dyDescent="0.25">
      <c r="A3512">
        <v>2235568</v>
      </c>
      <c r="B3512">
        <v>1</v>
      </c>
      <c r="C3512" t="s">
        <v>80</v>
      </c>
      <c r="D3512" t="s">
        <v>98</v>
      </c>
      <c r="E3512" t="s">
        <v>161</v>
      </c>
      <c r="F3512" t="s">
        <v>10280</v>
      </c>
      <c r="G3512" t="s">
        <v>174</v>
      </c>
      <c r="H3512" t="s">
        <v>163</v>
      </c>
      <c r="I3512" t="s">
        <v>261</v>
      </c>
      <c r="J3512" t="s">
        <v>137</v>
      </c>
      <c r="K3512" t="s">
        <v>138</v>
      </c>
      <c r="L3512" t="s">
        <v>10281</v>
      </c>
      <c r="M3512" t="s">
        <v>10282</v>
      </c>
      <c r="N3512">
        <v>1.6666666E-2</v>
      </c>
      <c r="O3512">
        <v>0</v>
      </c>
      <c r="P3512">
        <v>425</v>
      </c>
      <c r="Q3512">
        <v>3</v>
      </c>
      <c r="R3512">
        <v>7</v>
      </c>
      <c r="S3512">
        <v>9</v>
      </c>
      <c r="T3512">
        <v>43</v>
      </c>
      <c r="U3512">
        <v>0</v>
      </c>
      <c r="V3512">
        <v>0</v>
      </c>
      <c r="W3512">
        <v>0</v>
      </c>
      <c r="X3512">
        <v>0.78628064453466695</v>
      </c>
      <c r="Y3512">
        <v>3.583681697213334E-2</v>
      </c>
      <c r="Z3512">
        <v>1.13610512288E-2</v>
      </c>
      <c r="AA3512">
        <v>0.51164895804186661</v>
      </c>
      <c r="AB3512">
        <v>0.2035942908422666</v>
      </c>
      <c r="AC3512">
        <v>0</v>
      </c>
      <c r="AD3512">
        <v>0</v>
      </c>
      <c r="AE3512">
        <v>1.5487217616197335</v>
      </c>
    </row>
    <row r="3513" spans="1:31" x14ac:dyDescent="0.25">
      <c r="A3513">
        <v>2235542</v>
      </c>
      <c r="B3513">
        <v>1</v>
      </c>
      <c r="C3513" t="s">
        <v>81</v>
      </c>
      <c r="D3513" t="s">
        <v>112</v>
      </c>
      <c r="E3513" t="s">
        <v>182</v>
      </c>
      <c r="F3513" t="s">
        <v>10283</v>
      </c>
      <c r="G3513" t="s">
        <v>1303</v>
      </c>
      <c r="H3513" t="s">
        <v>163</v>
      </c>
      <c r="I3513" t="s">
        <v>136</v>
      </c>
      <c r="J3513" t="s">
        <v>137</v>
      </c>
      <c r="K3513" t="s">
        <v>138</v>
      </c>
      <c r="L3513" t="s">
        <v>10284</v>
      </c>
      <c r="M3513" t="s">
        <v>10285</v>
      </c>
      <c r="N3513">
        <v>5.3252777770000002</v>
      </c>
      <c r="O3513">
        <v>0</v>
      </c>
      <c r="P3513">
        <v>0</v>
      </c>
      <c r="Q3513">
        <v>0</v>
      </c>
      <c r="R3513">
        <v>0</v>
      </c>
      <c r="S3513">
        <v>1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69.878598918371836</v>
      </c>
      <c r="AB3513">
        <v>0</v>
      </c>
      <c r="AC3513">
        <v>0</v>
      </c>
      <c r="AD3513">
        <v>0</v>
      </c>
      <c r="AE3513">
        <v>69.878598918371836</v>
      </c>
    </row>
    <row r="3514" spans="1:31" x14ac:dyDescent="0.25">
      <c r="A3514">
        <v>2235442</v>
      </c>
      <c r="B3514">
        <v>1</v>
      </c>
      <c r="C3514" t="s">
        <v>80</v>
      </c>
      <c r="D3514" t="s">
        <v>96</v>
      </c>
      <c r="E3514" t="s">
        <v>132</v>
      </c>
      <c r="F3514" t="s">
        <v>10286</v>
      </c>
      <c r="G3514" t="s">
        <v>191</v>
      </c>
      <c r="H3514" t="s">
        <v>135</v>
      </c>
      <c r="I3514" t="s">
        <v>136</v>
      </c>
      <c r="J3514" t="s">
        <v>137</v>
      </c>
      <c r="K3514" t="s">
        <v>138</v>
      </c>
      <c r="L3514" t="s">
        <v>10287</v>
      </c>
      <c r="M3514" t="s">
        <v>10288</v>
      </c>
      <c r="N3514">
        <v>4.6663888880000002</v>
      </c>
      <c r="O3514">
        <v>0</v>
      </c>
      <c r="P3514">
        <v>1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1.9105176377189237</v>
      </c>
      <c r="Y3514">
        <v>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1.9105176377189237</v>
      </c>
    </row>
    <row r="3515" spans="1:31" x14ac:dyDescent="0.25">
      <c r="A3515">
        <v>2235250</v>
      </c>
      <c r="B3515">
        <v>1</v>
      </c>
      <c r="C3515" t="s">
        <v>80</v>
      </c>
      <c r="D3515" t="s">
        <v>83</v>
      </c>
      <c r="E3515" t="s">
        <v>182</v>
      </c>
      <c r="F3515" t="s">
        <v>10289</v>
      </c>
      <c r="G3515" t="s">
        <v>319</v>
      </c>
      <c r="H3515" t="s">
        <v>163</v>
      </c>
      <c r="I3515" t="s">
        <v>136</v>
      </c>
      <c r="J3515" t="s">
        <v>137</v>
      </c>
      <c r="K3515" t="s">
        <v>138</v>
      </c>
      <c r="L3515" t="s">
        <v>10290</v>
      </c>
      <c r="M3515" t="s">
        <v>10291</v>
      </c>
      <c r="N3515">
        <v>4.7255555549999997</v>
      </c>
      <c r="O3515">
        <v>0</v>
      </c>
      <c r="P3515">
        <v>29</v>
      </c>
      <c r="Q3515">
        <v>0</v>
      </c>
      <c r="R3515">
        <v>7</v>
      </c>
      <c r="S3515">
        <v>0</v>
      </c>
      <c r="T3515">
        <v>6</v>
      </c>
      <c r="U3515">
        <v>0</v>
      </c>
      <c r="V3515">
        <v>0</v>
      </c>
      <c r="W3515">
        <v>0</v>
      </c>
      <c r="X3515">
        <v>39.840188512477454</v>
      </c>
      <c r="Y3515">
        <v>0</v>
      </c>
      <c r="Z3515">
        <v>5.8651521057977245</v>
      </c>
      <c r="AA3515">
        <v>0</v>
      </c>
      <c r="AB3515">
        <v>26.313117444087858</v>
      </c>
      <c r="AC3515">
        <v>0</v>
      </c>
      <c r="AD3515">
        <v>0</v>
      </c>
      <c r="AE3515">
        <v>72.018458062363038</v>
      </c>
    </row>
    <row r="3516" spans="1:31" x14ac:dyDescent="0.25">
      <c r="A3516">
        <v>2235605</v>
      </c>
      <c r="B3516">
        <v>1</v>
      </c>
      <c r="C3516" t="s">
        <v>81</v>
      </c>
      <c r="D3516" t="s">
        <v>123</v>
      </c>
      <c r="E3516" t="s">
        <v>132</v>
      </c>
      <c r="F3516" t="s">
        <v>10292</v>
      </c>
      <c r="G3516" t="s">
        <v>148</v>
      </c>
      <c r="H3516" t="s">
        <v>135</v>
      </c>
      <c r="I3516" t="s">
        <v>136</v>
      </c>
      <c r="J3516" t="s">
        <v>137</v>
      </c>
      <c r="K3516" t="s">
        <v>138</v>
      </c>
      <c r="L3516" t="s">
        <v>10293</v>
      </c>
      <c r="M3516" t="s">
        <v>10294</v>
      </c>
      <c r="N3516">
        <v>1.0219444440000001</v>
      </c>
      <c r="O3516">
        <v>0</v>
      </c>
      <c r="P3516">
        <v>1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1.815914366466667E-4</v>
      </c>
      <c r="Y3516">
        <v>0</v>
      </c>
      <c r="Z3516">
        <v>0</v>
      </c>
      <c r="AA3516">
        <v>0</v>
      </c>
      <c r="AB3516">
        <v>0</v>
      </c>
      <c r="AC3516">
        <v>0</v>
      </c>
      <c r="AD3516">
        <v>0</v>
      </c>
      <c r="AE3516">
        <v>1.815914366466667E-4</v>
      </c>
    </row>
    <row r="3517" spans="1:31" x14ac:dyDescent="0.25">
      <c r="A3517">
        <v>2235213</v>
      </c>
      <c r="B3517">
        <v>1</v>
      </c>
      <c r="C3517" t="s">
        <v>81</v>
      </c>
      <c r="D3517" t="s">
        <v>112</v>
      </c>
      <c r="E3517" t="s">
        <v>273</v>
      </c>
      <c r="F3517" t="s">
        <v>2328</v>
      </c>
      <c r="G3517" t="s">
        <v>174</v>
      </c>
      <c r="H3517" t="s">
        <v>163</v>
      </c>
      <c r="I3517" t="s">
        <v>136</v>
      </c>
      <c r="J3517" t="s">
        <v>137</v>
      </c>
      <c r="K3517" t="s">
        <v>138</v>
      </c>
      <c r="L3517" t="s">
        <v>10295</v>
      </c>
      <c r="M3517" t="s">
        <v>10296</v>
      </c>
      <c r="N3517">
        <v>7.1963888880000004</v>
      </c>
      <c r="O3517">
        <v>0</v>
      </c>
      <c r="P3517">
        <v>1283</v>
      </c>
      <c r="Q3517">
        <v>5</v>
      </c>
      <c r="R3517">
        <v>39</v>
      </c>
      <c r="S3517">
        <v>8</v>
      </c>
      <c r="T3517">
        <v>69</v>
      </c>
      <c r="U3517">
        <v>1</v>
      </c>
      <c r="V3517">
        <v>1</v>
      </c>
      <c r="W3517">
        <v>0</v>
      </c>
      <c r="X3517">
        <v>695.83299404069624</v>
      </c>
      <c r="Y3517">
        <v>214.69728819656254</v>
      </c>
      <c r="Z3517">
        <v>30.213134085263377</v>
      </c>
      <c r="AA3517">
        <v>211.62595224525992</v>
      </c>
      <c r="AB3517">
        <v>217.84570839942882</v>
      </c>
      <c r="AC3517">
        <v>1.6366151287091977</v>
      </c>
      <c r="AD3517">
        <v>0.14299877597761779</v>
      </c>
      <c r="AE3517">
        <v>1371.994690871898</v>
      </c>
    </row>
    <row r="3518" spans="1:31" x14ac:dyDescent="0.25">
      <c r="A3518">
        <v>2235462</v>
      </c>
      <c r="B3518">
        <v>1</v>
      </c>
      <c r="C3518" t="s">
        <v>80</v>
      </c>
      <c r="D3518" t="s">
        <v>84</v>
      </c>
      <c r="E3518" t="s">
        <v>132</v>
      </c>
      <c r="F3518" t="s">
        <v>10297</v>
      </c>
      <c r="G3518" t="s">
        <v>148</v>
      </c>
      <c r="H3518" t="s">
        <v>135</v>
      </c>
      <c r="I3518" t="s">
        <v>136</v>
      </c>
      <c r="J3518" t="s">
        <v>137</v>
      </c>
      <c r="K3518" t="s">
        <v>138</v>
      </c>
      <c r="L3518" t="s">
        <v>10298</v>
      </c>
      <c r="M3518" t="s">
        <v>10299</v>
      </c>
      <c r="N3518">
        <v>4.9952777770000001</v>
      </c>
      <c r="O3518">
        <v>0</v>
      </c>
      <c r="P3518">
        <v>0</v>
      </c>
      <c r="Q3518">
        <v>0</v>
      </c>
      <c r="R3518">
        <v>0</v>
      </c>
      <c r="S3518">
        <v>0</v>
      </c>
      <c r="T3518">
        <v>1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  <c r="AA3518">
        <v>0</v>
      </c>
      <c r="AB3518">
        <v>7.3398232561781391</v>
      </c>
      <c r="AC3518">
        <v>0</v>
      </c>
      <c r="AD3518">
        <v>0</v>
      </c>
      <c r="AE3518">
        <v>7.3398232561781391</v>
      </c>
    </row>
    <row r="3519" spans="1:31" x14ac:dyDescent="0.25">
      <c r="A3519">
        <v>2235548</v>
      </c>
      <c r="B3519">
        <v>1</v>
      </c>
      <c r="C3519" t="s">
        <v>80</v>
      </c>
      <c r="D3519" t="s">
        <v>103</v>
      </c>
      <c r="E3519" t="s">
        <v>141</v>
      </c>
      <c r="F3519" t="s">
        <v>10300</v>
      </c>
      <c r="G3519" t="s">
        <v>152</v>
      </c>
      <c r="H3519" t="s">
        <v>135</v>
      </c>
      <c r="I3519" t="s">
        <v>136</v>
      </c>
      <c r="J3519" t="s">
        <v>3</v>
      </c>
      <c r="K3519" t="s">
        <v>138</v>
      </c>
      <c r="L3519" t="s">
        <v>10301</v>
      </c>
      <c r="M3519" t="s">
        <v>10302</v>
      </c>
      <c r="N3519">
        <v>1.9041666660000001</v>
      </c>
      <c r="O3519">
        <v>0</v>
      </c>
      <c r="P3519">
        <v>212</v>
      </c>
      <c r="Q3519">
        <v>0</v>
      </c>
      <c r="R3519">
        <v>0</v>
      </c>
      <c r="S3519">
        <v>0</v>
      </c>
      <c r="T3519">
        <v>26</v>
      </c>
      <c r="U3519">
        <v>0</v>
      </c>
      <c r="V3519">
        <v>0</v>
      </c>
      <c r="W3519">
        <v>0</v>
      </c>
      <c r="X3519">
        <v>127.90328477094282</v>
      </c>
      <c r="Y3519">
        <v>0</v>
      </c>
      <c r="Z3519">
        <v>0</v>
      </c>
      <c r="AA3519">
        <v>0</v>
      </c>
      <c r="AB3519">
        <v>42.916239403735801</v>
      </c>
      <c r="AC3519">
        <v>0</v>
      </c>
      <c r="AD3519">
        <v>0</v>
      </c>
      <c r="AE3519">
        <v>170.81952417467863</v>
      </c>
    </row>
    <row r="3520" spans="1:31" x14ac:dyDescent="0.25">
      <c r="A3520">
        <v>2235854</v>
      </c>
      <c r="B3520">
        <v>1</v>
      </c>
      <c r="C3520" t="s">
        <v>80</v>
      </c>
      <c r="D3520" t="s">
        <v>100</v>
      </c>
      <c r="E3520" t="s">
        <v>194</v>
      </c>
      <c r="F3520" t="s">
        <v>10303</v>
      </c>
      <c r="G3520" t="s">
        <v>179</v>
      </c>
      <c r="H3520" t="s">
        <v>135</v>
      </c>
      <c r="I3520" t="s">
        <v>136</v>
      </c>
      <c r="J3520" t="s">
        <v>137</v>
      </c>
      <c r="K3520" t="s">
        <v>138</v>
      </c>
      <c r="L3520" t="s">
        <v>10304</v>
      </c>
      <c r="M3520" t="s">
        <v>10305</v>
      </c>
      <c r="N3520">
        <v>2.5038888880000001</v>
      </c>
      <c r="O3520">
        <v>0</v>
      </c>
      <c r="P3520">
        <v>4</v>
      </c>
      <c r="Q3520">
        <v>0</v>
      </c>
      <c r="R3520">
        <v>1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3.4784523630730075</v>
      </c>
      <c r="Y3520">
        <v>0</v>
      </c>
      <c r="Z3520">
        <v>4.7957246204000006E-2</v>
      </c>
      <c r="AA3520">
        <v>0</v>
      </c>
      <c r="AB3520">
        <v>0</v>
      </c>
      <c r="AC3520">
        <v>0</v>
      </c>
      <c r="AD3520">
        <v>0</v>
      </c>
      <c r="AE3520">
        <v>3.5264096092770076</v>
      </c>
    </row>
    <row r="3521" spans="1:31" x14ac:dyDescent="0.25">
      <c r="A3521">
        <v>2235940</v>
      </c>
      <c r="B3521">
        <v>1</v>
      </c>
      <c r="C3521" t="s">
        <v>80</v>
      </c>
      <c r="D3521" t="s">
        <v>99</v>
      </c>
      <c r="E3521" t="s">
        <v>132</v>
      </c>
      <c r="F3521" t="s">
        <v>10306</v>
      </c>
      <c r="G3521" t="s">
        <v>148</v>
      </c>
      <c r="H3521" t="s">
        <v>135</v>
      </c>
      <c r="I3521" t="s">
        <v>136</v>
      </c>
      <c r="J3521" t="s">
        <v>137</v>
      </c>
      <c r="K3521" t="s">
        <v>138</v>
      </c>
      <c r="L3521" t="s">
        <v>9753</v>
      </c>
      <c r="M3521" t="s">
        <v>10307</v>
      </c>
      <c r="N3521">
        <v>2.563055555</v>
      </c>
      <c r="O3521">
        <v>0</v>
      </c>
      <c r="P3521">
        <v>4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0.88749468668394671</v>
      </c>
      <c r="Y3521">
        <v>0</v>
      </c>
      <c r="Z3521">
        <v>0</v>
      </c>
      <c r="AA3521">
        <v>0</v>
      </c>
      <c r="AB3521">
        <v>0</v>
      </c>
      <c r="AC3521">
        <v>0</v>
      </c>
      <c r="AD3521">
        <v>0</v>
      </c>
      <c r="AE3521">
        <v>0.88749468668394671</v>
      </c>
    </row>
    <row r="3522" spans="1:31" x14ac:dyDescent="0.25">
      <c r="A3522">
        <v>2236046</v>
      </c>
      <c r="B3522">
        <v>1</v>
      </c>
      <c r="C3522" t="s">
        <v>80</v>
      </c>
      <c r="D3522" t="s">
        <v>107</v>
      </c>
      <c r="E3522" t="s">
        <v>177</v>
      </c>
      <c r="F3522" t="s">
        <v>228</v>
      </c>
      <c r="G3522" t="s">
        <v>179</v>
      </c>
      <c r="H3522" t="s">
        <v>135</v>
      </c>
      <c r="I3522" t="s">
        <v>136</v>
      </c>
      <c r="J3522" t="s">
        <v>137</v>
      </c>
      <c r="K3522" t="s">
        <v>138</v>
      </c>
      <c r="L3522" t="s">
        <v>10308</v>
      </c>
      <c r="M3522" t="s">
        <v>10309</v>
      </c>
      <c r="N3522">
        <v>1.1163888879999999</v>
      </c>
      <c r="O3522">
        <v>0</v>
      </c>
      <c r="P3522">
        <v>41</v>
      </c>
      <c r="Q3522">
        <v>0</v>
      </c>
      <c r="R3522">
        <v>0</v>
      </c>
      <c r="S3522">
        <v>0</v>
      </c>
      <c r="T3522">
        <v>37</v>
      </c>
      <c r="U3522">
        <v>0</v>
      </c>
      <c r="V3522">
        <v>0</v>
      </c>
      <c r="W3522">
        <v>0</v>
      </c>
      <c r="X3522">
        <v>14.282118193628204</v>
      </c>
      <c r="Y3522">
        <v>0</v>
      </c>
      <c r="Z3522">
        <v>0</v>
      </c>
      <c r="AA3522">
        <v>0</v>
      </c>
      <c r="AB3522">
        <v>11.10505019152275</v>
      </c>
      <c r="AC3522">
        <v>0</v>
      </c>
      <c r="AD3522">
        <v>0</v>
      </c>
      <c r="AE3522">
        <v>25.387168385150954</v>
      </c>
    </row>
    <row r="3523" spans="1:31" x14ac:dyDescent="0.25">
      <c r="A3523">
        <v>2235356</v>
      </c>
      <c r="B3523">
        <v>1</v>
      </c>
      <c r="C3523" t="s">
        <v>80</v>
      </c>
      <c r="D3523" t="s">
        <v>105</v>
      </c>
      <c r="E3523" t="s">
        <v>194</v>
      </c>
      <c r="F3523" t="s">
        <v>3046</v>
      </c>
      <c r="G3523" t="s">
        <v>143</v>
      </c>
      <c r="H3523" t="s">
        <v>135</v>
      </c>
      <c r="I3523" t="s">
        <v>136</v>
      </c>
      <c r="J3523" t="s">
        <v>137</v>
      </c>
      <c r="K3523" t="s">
        <v>144</v>
      </c>
      <c r="L3523" t="s">
        <v>10310</v>
      </c>
      <c r="M3523" t="s">
        <v>10311</v>
      </c>
      <c r="N3523">
        <v>8.4982536110000009</v>
      </c>
      <c r="O3523">
        <v>0</v>
      </c>
      <c r="P3523">
        <v>358</v>
      </c>
      <c r="Q3523">
        <v>0</v>
      </c>
      <c r="R3523">
        <v>0</v>
      </c>
      <c r="S3523">
        <v>0</v>
      </c>
      <c r="T3523">
        <v>7</v>
      </c>
      <c r="U3523">
        <v>0</v>
      </c>
      <c r="V3523">
        <v>0</v>
      </c>
      <c r="W3523">
        <v>0</v>
      </c>
      <c r="X3523">
        <v>833.37974424182471</v>
      </c>
      <c r="Y3523">
        <v>0</v>
      </c>
      <c r="Z3523">
        <v>0</v>
      </c>
      <c r="AA3523">
        <v>0</v>
      </c>
      <c r="AB3523">
        <v>45.559536390671639</v>
      </c>
      <c r="AC3523">
        <v>0</v>
      </c>
      <c r="AD3523">
        <v>0</v>
      </c>
      <c r="AE3523">
        <v>878.93928063249632</v>
      </c>
    </row>
    <row r="3524" spans="1:31" x14ac:dyDescent="0.25">
      <c r="A3524">
        <v>2236003</v>
      </c>
      <c r="B3524">
        <v>1</v>
      </c>
      <c r="C3524" t="s">
        <v>80</v>
      </c>
      <c r="D3524" t="s">
        <v>100</v>
      </c>
      <c r="E3524" t="s">
        <v>194</v>
      </c>
      <c r="F3524" t="s">
        <v>10312</v>
      </c>
      <c r="G3524" t="s">
        <v>390</v>
      </c>
      <c r="H3524" t="s">
        <v>135</v>
      </c>
      <c r="I3524" t="s">
        <v>136</v>
      </c>
      <c r="J3524" t="s">
        <v>137</v>
      </c>
      <c r="K3524" t="s">
        <v>138</v>
      </c>
      <c r="L3524" t="s">
        <v>10313</v>
      </c>
      <c r="M3524" t="s">
        <v>10314</v>
      </c>
      <c r="N3524">
        <v>2.940555555</v>
      </c>
      <c r="O3524">
        <v>0</v>
      </c>
      <c r="P3524">
        <v>181</v>
      </c>
      <c r="Q3524">
        <v>0</v>
      </c>
      <c r="R3524">
        <v>1</v>
      </c>
      <c r="S3524">
        <v>0</v>
      </c>
      <c r="T3524">
        <v>1</v>
      </c>
      <c r="U3524">
        <v>0</v>
      </c>
      <c r="V3524">
        <v>0</v>
      </c>
      <c r="W3524">
        <v>0</v>
      </c>
      <c r="X3524">
        <v>142.05288738025263</v>
      </c>
      <c r="Y3524">
        <v>0</v>
      </c>
      <c r="Z3524">
        <v>6.3116335076853339E-2</v>
      </c>
      <c r="AA3524">
        <v>0</v>
      </c>
      <c r="AB3524">
        <v>0.17871630293461777</v>
      </c>
      <c r="AC3524">
        <v>0</v>
      </c>
      <c r="AD3524">
        <v>0</v>
      </c>
      <c r="AE3524">
        <v>142.29472001826409</v>
      </c>
    </row>
    <row r="3525" spans="1:31" x14ac:dyDescent="0.25">
      <c r="A3525">
        <v>2235339</v>
      </c>
      <c r="B3525">
        <v>1</v>
      </c>
      <c r="C3525" t="s">
        <v>80</v>
      </c>
      <c r="D3525" t="s">
        <v>104</v>
      </c>
      <c r="E3525" t="s">
        <v>132</v>
      </c>
      <c r="F3525" t="s">
        <v>10315</v>
      </c>
      <c r="G3525" t="s">
        <v>191</v>
      </c>
      <c r="H3525" t="s">
        <v>135</v>
      </c>
      <c r="I3525" t="s">
        <v>136</v>
      </c>
      <c r="J3525" t="s">
        <v>137</v>
      </c>
      <c r="K3525" t="s">
        <v>138</v>
      </c>
      <c r="L3525" t="s">
        <v>10316</v>
      </c>
      <c r="M3525" t="s">
        <v>10317</v>
      </c>
      <c r="N3525">
        <v>1.4225000000000001</v>
      </c>
      <c r="O3525">
        <v>0</v>
      </c>
      <c r="P3525">
        <v>2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3.9221018781351402</v>
      </c>
      <c r="Y3525">
        <v>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3.9221018781351402</v>
      </c>
    </row>
    <row r="3526" spans="1:31" x14ac:dyDescent="0.25">
      <c r="A3526">
        <v>2235671</v>
      </c>
      <c r="B3526">
        <v>1</v>
      </c>
      <c r="C3526" t="s">
        <v>80</v>
      </c>
      <c r="D3526" t="s">
        <v>94</v>
      </c>
      <c r="E3526" t="s">
        <v>194</v>
      </c>
      <c r="F3526" t="s">
        <v>10318</v>
      </c>
      <c r="G3526" t="s">
        <v>179</v>
      </c>
      <c r="H3526" t="s">
        <v>135</v>
      </c>
      <c r="I3526" t="s">
        <v>136</v>
      </c>
      <c r="J3526" t="s">
        <v>137</v>
      </c>
      <c r="K3526" t="s">
        <v>138</v>
      </c>
      <c r="L3526" t="s">
        <v>10319</v>
      </c>
      <c r="M3526" t="s">
        <v>10320</v>
      </c>
      <c r="N3526">
        <v>4.3455555549999998</v>
      </c>
      <c r="O3526">
        <v>0</v>
      </c>
      <c r="P3526">
        <v>4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1.7639640936589782</v>
      </c>
      <c r="Y3526">
        <v>0</v>
      </c>
      <c r="Z3526">
        <v>0</v>
      </c>
      <c r="AA3526">
        <v>0</v>
      </c>
      <c r="AB3526">
        <v>0</v>
      </c>
      <c r="AC3526">
        <v>0</v>
      </c>
      <c r="AD3526">
        <v>0</v>
      </c>
      <c r="AE3526">
        <v>1.7639640936589782</v>
      </c>
    </row>
    <row r="3527" spans="1:31" x14ac:dyDescent="0.25">
      <c r="A3527">
        <v>2235648</v>
      </c>
      <c r="B3527">
        <v>1</v>
      </c>
      <c r="C3527" t="s">
        <v>81</v>
      </c>
      <c r="D3527" t="s">
        <v>112</v>
      </c>
      <c r="E3527" t="s">
        <v>141</v>
      </c>
      <c r="F3527" t="s">
        <v>10321</v>
      </c>
      <c r="G3527" t="s">
        <v>390</v>
      </c>
      <c r="H3527" t="s">
        <v>135</v>
      </c>
      <c r="I3527" t="s">
        <v>136</v>
      </c>
      <c r="J3527" t="s">
        <v>137</v>
      </c>
      <c r="K3527" t="s">
        <v>138</v>
      </c>
      <c r="L3527" t="s">
        <v>10322</v>
      </c>
      <c r="M3527" t="s">
        <v>10323</v>
      </c>
      <c r="N3527">
        <v>5.0494444439999997</v>
      </c>
      <c r="O3527">
        <v>0</v>
      </c>
      <c r="P3527">
        <v>128</v>
      </c>
      <c r="Q3527">
        <v>0</v>
      </c>
      <c r="R3527">
        <v>12</v>
      </c>
      <c r="S3527">
        <v>0</v>
      </c>
      <c r="T3527">
        <v>11</v>
      </c>
      <c r="U3527">
        <v>0</v>
      </c>
      <c r="V3527">
        <v>0</v>
      </c>
      <c r="W3527">
        <v>0</v>
      </c>
      <c r="X3527">
        <v>109.36760116314547</v>
      </c>
      <c r="Y3527">
        <v>0</v>
      </c>
      <c r="Z3527">
        <v>13.697555210536541</v>
      </c>
      <c r="AA3527">
        <v>0</v>
      </c>
      <c r="AB3527">
        <v>7.3025601247395393</v>
      </c>
      <c r="AC3527">
        <v>0</v>
      </c>
      <c r="AD3527">
        <v>0</v>
      </c>
      <c r="AE3527">
        <v>130.36771649842154</v>
      </c>
    </row>
    <row r="3528" spans="1:31" x14ac:dyDescent="0.25">
      <c r="A3528">
        <v>2235840</v>
      </c>
      <c r="B3528">
        <v>1</v>
      </c>
      <c r="C3528" t="s">
        <v>80</v>
      </c>
      <c r="D3528" t="s">
        <v>91</v>
      </c>
      <c r="E3528" t="s">
        <v>273</v>
      </c>
      <c r="F3528" t="s">
        <v>10324</v>
      </c>
      <c r="G3528" t="s">
        <v>174</v>
      </c>
      <c r="H3528" t="s">
        <v>163</v>
      </c>
      <c r="I3528" t="s">
        <v>136</v>
      </c>
      <c r="J3528" t="s">
        <v>137</v>
      </c>
      <c r="K3528" t="s">
        <v>138</v>
      </c>
      <c r="L3528" t="s">
        <v>10325</v>
      </c>
      <c r="M3528" t="s">
        <v>10326</v>
      </c>
      <c r="N3528">
        <v>0.88277777700000004</v>
      </c>
      <c r="O3528">
        <v>5</v>
      </c>
      <c r="P3528">
        <v>1540</v>
      </c>
      <c r="Q3528">
        <v>156</v>
      </c>
      <c r="R3528">
        <v>229</v>
      </c>
      <c r="S3528">
        <v>53</v>
      </c>
      <c r="T3528">
        <v>248</v>
      </c>
      <c r="U3528">
        <v>3</v>
      </c>
      <c r="V3528">
        <v>0</v>
      </c>
      <c r="W3528">
        <v>5.4305450029068005</v>
      </c>
      <c r="X3528">
        <v>347.53809076704107</v>
      </c>
      <c r="Y3528">
        <v>167.6271162288057</v>
      </c>
      <c r="Z3528">
        <v>154.02116215985828</v>
      </c>
      <c r="AA3528">
        <v>290.72762047383895</v>
      </c>
      <c r="AB3528">
        <v>127.08342057131942</v>
      </c>
      <c r="AC3528">
        <v>29.679963091052379</v>
      </c>
      <c r="AD3528">
        <v>0</v>
      </c>
      <c r="AE3528">
        <v>1122.1079182948226</v>
      </c>
    </row>
    <row r="3529" spans="1:31" x14ac:dyDescent="0.25">
      <c r="A3529">
        <v>2235834</v>
      </c>
      <c r="B3529">
        <v>1</v>
      </c>
      <c r="C3529" t="s">
        <v>80</v>
      </c>
      <c r="D3529" t="s">
        <v>93</v>
      </c>
      <c r="E3529" t="s">
        <v>132</v>
      </c>
      <c r="F3529" t="s">
        <v>10327</v>
      </c>
      <c r="G3529" t="s">
        <v>148</v>
      </c>
      <c r="H3529" t="s">
        <v>135</v>
      </c>
      <c r="I3529" t="s">
        <v>136</v>
      </c>
      <c r="J3529" t="s">
        <v>137</v>
      </c>
      <c r="K3529" t="s">
        <v>138</v>
      </c>
      <c r="L3529" t="s">
        <v>10328</v>
      </c>
      <c r="M3529" t="s">
        <v>10329</v>
      </c>
      <c r="N3529">
        <v>5.4816666659999997</v>
      </c>
      <c r="O3529">
        <v>0</v>
      </c>
      <c r="P3529">
        <v>0</v>
      </c>
      <c r="Q3529">
        <v>0</v>
      </c>
      <c r="R3529">
        <v>1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1.6381681330046669E-2</v>
      </c>
      <c r="AA3529">
        <v>0</v>
      </c>
      <c r="AB3529">
        <v>0</v>
      </c>
      <c r="AC3529">
        <v>0</v>
      </c>
      <c r="AD3529">
        <v>0</v>
      </c>
      <c r="AE3529">
        <v>1.6381681330046669E-2</v>
      </c>
    </row>
    <row r="3530" spans="1:31" x14ac:dyDescent="0.25">
      <c r="A3530">
        <v>2235857</v>
      </c>
      <c r="B3530">
        <v>1</v>
      </c>
      <c r="C3530" t="s">
        <v>80</v>
      </c>
      <c r="D3530" t="s">
        <v>82</v>
      </c>
      <c r="E3530" t="s">
        <v>132</v>
      </c>
      <c r="F3530" t="s">
        <v>10330</v>
      </c>
      <c r="G3530" t="s">
        <v>148</v>
      </c>
      <c r="H3530" t="s">
        <v>135</v>
      </c>
      <c r="I3530" t="s">
        <v>136</v>
      </c>
      <c r="J3530" t="s">
        <v>137</v>
      </c>
      <c r="K3530" t="s">
        <v>138</v>
      </c>
      <c r="L3530" t="s">
        <v>10331</v>
      </c>
      <c r="M3530" t="s">
        <v>10332</v>
      </c>
      <c r="N3530">
        <v>1.412222222</v>
      </c>
      <c r="O3530">
        <v>0</v>
      </c>
      <c r="P3530">
        <v>2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1.0223090998955022</v>
      </c>
      <c r="Y3530">
        <v>0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1.0223090998955022</v>
      </c>
    </row>
    <row r="3531" spans="1:31" x14ac:dyDescent="0.25">
      <c r="A3531">
        <v>2235293</v>
      </c>
      <c r="B3531">
        <v>1</v>
      </c>
      <c r="C3531" t="s">
        <v>80</v>
      </c>
      <c r="D3531" t="s">
        <v>104</v>
      </c>
      <c r="E3531" t="s">
        <v>194</v>
      </c>
      <c r="F3531" t="s">
        <v>10333</v>
      </c>
      <c r="G3531" t="s">
        <v>472</v>
      </c>
      <c r="H3531" t="s">
        <v>135</v>
      </c>
      <c r="I3531" t="s">
        <v>136</v>
      </c>
      <c r="J3531" t="s">
        <v>137</v>
      </c>
      <c r="K3531" t="s">
        <v>138</v>
      </c>
      <c r="L3531" t="s">
        <v>10334</v>
      </c>
      <c r="M3531" t="s">
        <v>10335</v>
      </c>
      <c r="N3531">
        <v>1.4741666659999999</v>
      </c>
      <c r="O3531">
        <v>0</v>
      </c>
      <c r="P3531">
        <v>65</v>
      </c>
      <c r="Q3531">
        <v>0</v>
      </c>
      <c r="R3531">
        <v>0</v>
      </c>
      <c r="S3531">
        <v>0</v>
      </c>
      <c r="T3531">
        <v>3</v>
      </c>
      <c r="U3531">
        <v>0</v>
      </c>
      <c r="V3531">
        <v>0</v>
      </c>
      <c r="W3531">
        <v>0</v>
      </c>
      <c r="X3531">
        <v>35.714429549077735</v>
      </c>
      <c r="Y3531">
        <v>0</v>
      </c>
      <c r="Z3531">
        <v>0</v>
      </c>
      <c r="AA3531">
        <v>0</v>
      </c>
      <c r="AB3531">
        <v>1.0202915809375801</v>
      </c>
      <c r="AC3531">
        <v>0</v>
      </c>
      <c r="AD3531">
        <v>0</v>
      </c>
      <c r="AE3531">
        <v>36.734721130015316</v>
      </c>
    </row>
    <row r="3532" spans="1:31" x14ac:dyDescent="0.25">
      <c r="A3532">
        <v>2235130</v>
      </c>
      <c r="B3532">
        <v>1</v>
      </c>
      <c r="C3532" t="s">
        <v>81</v>
      </c>
      <c r="D3532" t="s">
        <v>122</v>
      </c>
      <c r="E3532" t="s">
        <v>273</v>
      </c>
      <c r="F3532" t="s">
        <v>10336</v>
      </c>
      <c r="G3532" t="s">
        <v>174</v>
      </c>
      <c r="H3532" t="s">
        <v>163</v>
      </c>
      <c r="I3532" t="s">
        <v>136</v>
      </c>
      <c r="J3532" t="s">
        <v>137</v>
      </c>
      <c r="K3532" t="s">
        <v>138</v>
      </c>
      <c r="L3532" t="s">
        <v>10337</v>
      </c>
      <c r="M3532" t="s">
        <v>10338</v>
      </c>
      <c r="N3532">
        <v>0.63638888800000004</v>
      </c>
      <c r="O3532">
        <v>14</v>
      </c>
      <c r="P3532">
        <v>901</v>
      </c>
      <c r="Q3532">
        <v>1</v>
      </c>
      <c r="R3532">
        <v>23</v>
      </c>
      <c r="S3532">
        <v>5</v>
      </c>
      <c r="T3532">
        <v>66</v>
      </c>
      <c r="U3532">
        <v>1</v>
      </c>
      <c r="V3532">
        <v>0</v>
      </c>
      <c r="W3532">
        <v>1.3952057365725983</v>
      </c>
      <c r="X3532">
        <v>53.098397142665227</v>
      </c>
      <c r="Y3532">
        <v>1.7501865983466668E-2</v>
      </c>
      <c r="Z3532">
        <v>1.4701815524926611</v>
      </c>
      <c r="AA3532">
        <v>45.489412785510027</v>
      </c>
      <c r="AB3532">
        <v>5.4848072563659365</v>
      </c>
      <c r="AC3532">
        <v>1.2366342480079935</v>
      </c>
      <c r="AD3532">
        <v>0</v>
      </c>
      <c r="AE3532">
        <v>108.19214058759792</v>
      </c>
    </row>
    <row r="3533" spans="1:31" x14ac:dyDescent="0.25">
      <c r="A3533">
        <v>2235631</v>
      </c>
      <c r="B3533">
        <v>1</v>
      </c>
      <c r="C3533" t="s">
        <v>80</v>
      </c>
      <c r="D3533" t="s">
        <v>83</v>
      </c>
      <c r="E3533" t="s">
        <v>273</v>
      </c>
      <c r="F3533" t="s">
        <v>4757</v>
      </c>
      <c r="G3533" t="s">
        <v>319</v>
      </c>
      <c r="H3533" t="s">
        <v>163</v>
      </c>
      <c r="I3533" t="s">
        <v>136</v>
      </c>
      <c r="J3533" t="s">
        <v>137</v>
      </c>
      <c r="K3533" t="s">
        <v>138</v>
      </c>
      <c r="L3533" t="s">
        <v>10339</v>
      </c>
      <c r="M3533" t="s">
        <v>10340</v>
      </c>
      <c r="N3533">
        <v>2.182222222</v>
      </c>
      <c r="O3533">
        <v>4</v>
      </c>
      <c r="P3533">
        <v>266</v>
      </c>
      <c r="Q3533">
        <v>8</v>
      </c>
      <c r="R3533">
        <v>25</v>
      </c>
      <c r="S3533">
        <v>9</v>
      </c>
      <c r="T3533">
        <v>18</v>
      </c>
      <c r="U3533">
        <v>0</v>
      </c>
      <c r="V3533">
        <v>0</v>
      </c>
      <c r="W3533">
        <v>7.8205019979683055</v>
      </c>
      <c r="X3533">
        <v>152.12177344406106</v>
      </c>
      <c r="Y3533">
        <v>32.429293173179538</v>
      </c>
      <c r="Z3533">
        <v>40.024583845748786</v>
      </c>
      <c r="AA3533">
        <v>120.17217074546868</v>
      </c>
      <c r="AB3533">
        <v>64.299391543329818</v>
      </c>
      <c r="AC3533">
        <v>0</v>
      </c>
      <c r="AD3533">
        <v>0</v>
      </c>
      <c r="AE3533">
        <v>416.8677147497562</v>
      </c>
    </row>
    <row r="3534" spans="1:31" x14ac:dyDescent="0.25">
      <c r="A3534">
        <v>2235963</v>
      </c>
      <c r="B3534">
        <v>1</v>
      </c>
      <c r="C3534" t="s">
        <v>81</v>
      </c>
      <c r="D3534" t="s">
        <v>113</v>
      </c>
      <c r="E3534" t="s">
        <v>141</v>
      </c>
      <c r="F3534" t="s">
        <v>10341</v>
      </c>
      <c r="G3534" t="s">
        <v>187</v>
      </c>
      <c r="H3534" t="s">
        <v>135</v>
      </c>
      <c r="I3534" t="s">
        <v>136</v>
      </c>
      <c r="J3534" t="s">
        <v>137</v>
      </c>
      <c r="K3534" t="s">
        <v>138</v>
      </c>
      <c r="L3534" t="s">
        <v>10342</v>
      </c>
      <c r="M3534" t="s">
        <v>10343</v>
      </c>
      <c r="N3534">
        <v>1.8686111110000001</v>
      </c>
      <c r="O3534">
        <v>0</v>
      </c>
      <c r="P3534">
        <v>1</v>
      </c>
      <c r="Q3534">
        <v>0</v>
      </c>
      <c r="R3534">
        <v>6</v>
      </c>
      <c r="S3534">
        <v>0</v>
      </c>
      <c r="T3534">
        <v>8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2.2238901613439856</v>
      </c>
      <c r="AA3534">
        <v>0</v>
      </c>
      <c r="AB3534">
        <v>7.4222635606591725</v>
      </c>
      <c r="AC3534">
        <v>0</v>
      </c>
      <c r="AD3534">
        <v>0</v>
      </c>
      <c r="AE3534">
        <v>9.6461537220031577</v>
      </c>
    </row>
    <row r="3535" spans="1:31" x14ac:dyDescent="0.25">
      <c r="A3535">
        <v>2235276</v>
      </c>
      <c r="B3535">
        <v>1</v>
      </c>
      <c r="C3535" t="s">
        <v>80</v>
      </c>
      <c r="D3535" t="s">
        <v>108</v>
      </c>
      <c r="E3535" t="s">
        <v>161</v>
      </c>
      <c r="F3535" t="s">
        <v>10344</v>
      </c>
      <c r="G3535" t="s">
        <v>174</v>
      </c>
      <c r="H3535" t="s">
        <v>163</v>
      </c>
      <c r="I3535" t="s">
        <v>261</v>
      </c>
      <c r="J3535" t="s">
        <v>137</v>
      </c>
      <c r="K3535" t="s">
        <v>138</v>
      </c>
      <c r="L3535" t="s">
        <v>10345</v>
      </c>
      <c r="M3535" t="s">
        <v>10346</v>
      </c>
      <c r="N3535">
        <v>1.8888888E-2</v>
      </c>
      <c r="O3535">
        <v>0</v>
      </c>
      <c r="P3535">
        <v>1866</v>
      </c>
      <c r="Q3535">
        <v>2</v>
      </c>
      <c r="R3535">
        <v>364</v>
      </c>
      <c r="S3535">
        <v>14</v>
      </c>
      <c r="T3535">
        <v>232</v>
      </c>
      <c r="U3535">
        <v>0</v>
      </c>
      <c r="V3535">
        <v>0</v>
      </c>
      <c r="W3535">
        <v>0</v>
      </c>
      <c r="X3535">
        <v>5.1740544956693526</v>
      </c>
      <c r="Y3535">
        <v>0.65484101277840001</v>
      </c>
      <c r="Z3535">
        <v>0.85047326588984828</v>
      </c>
      <c r="AA3535">
        <v>0.61897511360000013</v>
      </c>
      <c r="AB3535">
        <v>2.2524090071569027</v>
      </c>
      <c r="AC3535">
        <v>0</v>
      </c>
      <c r="AD3535">
        <v>0</v>
      </c>
      <c r="AE3535">
        <v>9.5507528950945044</v>
      </c>
    </row>
    <row r="3536" spans="1:31" x14ac:dyDescent="0.25">
      <c r="A3536">
        <v>2235817</v>
      </c>
      <c r="B3536">
        <v>1</v>
      </c>
      <c r="C3536" t="s">
        <v>80</v>
      </c>
      <c r="D3536" t="s">
        <v>85</v>
      </c>
      <c r="E3536" t="s">
        <v>132</v>
      </c>
      <c r="F3536" t="s">
        <v>1238</v>
      </c>
      <c r="G3536" t="s">
        <v>170</v>
      </c>
      <c r="H3536" t="s">
        <v>135</v>
      </c>
      <c r="I3536" t="s">
        <v>136</v>
      </c>
      <c r="J3536" t="s">
        <v>137</v>
      </c>
      <c r="K3536" t="s">
        <v>138</v>
      </c>
      <c r="L3536" t="s">
        <v>10347</v>
      </c>
      <c r="M3536" t="s">
        <v>10348</v>
      </c>
      <c r="N3536">
        <v>2.071388888</v>
      </c>
      <c r="O3536">
        <v>0</v>
      </c>
      <c r="P3536">
        <v>36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21.893684301579032</v>
      </c>
      <c r="Y3536">
        <v>0</v>
      </c>
      <c r="Z3536">
        <v>0</v>
      </c>
      <c r="AA3536">
        <v>0</v>
      </c>
      <c r="AB3536">
        <v>0</v>
      </c>
      <c r="AC3536">
        <v>0</v>
      </c>
      <c r="AD3536">
        <v>0</v>
      </c>
      <c r="AE3536">
        <v>21.893684301579032</v>
      </c>
    </row>
    <row r="3537" spans="1:31" x14ac:dyDescent="0.25">
      <c r="A3537">
        <v>2235230</v>
      </c>
      <c r="B3537">
        <v>1</v>
      </c>
      <c r="C3537" t="s">
        <v>80</v>
      </c>
      <c r="D3537" t="s">
        <v>103</v>
      </c>
      <c r="E3537" t="s">
        <v>161</v>
      </c>
      <c r="F3537" t="s">
        <v>10349</v>
      </c>
      <c r="G3537" t="s">
        <v>174</v>
      </c>
      <c r="H3537" t="s">
        <v>163</v>
      </c>
      <c r="I3537" t="s">
        <v>136</v>
      </c>
      <c r="J3537" t="s">
        <v>137</v>
      </c>
      <c r="K3537" t="s">
        <v>138</v>
      </c>
      <c r="L3537" t="s">
        <v>10350</v>
      </c>
      <c r="M3537" t="s">
        <v>9933</v>
      </c>
      <c r="N3537">
        <v>0.53833333299999997</v>
      </c>
      <c r="O3537">
        <v>3</v>
      </c>
      <c r="P3537">
        <v>1986</v>
      </c>
      <c r="Q3537">
        <v>21</v>
      </c>
      <c r="R3537">
        <v>269</v>
      </c>
      <c r="S3537">
        <v>29</v>
      </c>
      <c r="T3537">
        <v>645</v>
      </c>
      <c r="U3537">
        <v>2</v>
      </c>
      <c r="V3537">
        <v>1</v>
      </c>
      <c r="W3537">
        <v>0.30827820249142002</v>
      </c>
      <c r="X3537">
        <v>183.76791742370509</v>
      </c>
      <c r="Y3537">
        <v>27.064808477039303</v>
      </c>
      <c r="Z3537">
        <v>19.744274197187071</v>
      </c>
      <c r="AA3537">
        <v>33.318832101564908</v>
      </c>
      <c r="AB3537">
        <v>90.858721505434289</v>
      </c>
      <c r="AC3537">
        <v>25.633535840961443</v>
      </c>
      <c r="AD3537">
        <v>2.013253799394227</v>
      </c>
      <c r="AE3537">
        <v>382.70962154777777</v>
      </c>
    </row>
    <row r="3538" spans="1:31" x14ac:dyDescent="0.25">
      <c r="A3538">
        <v>2235525</v>
      </c>
      <c r="B3538">
        <v>1</v>
      </c>
      <c r="C3538" t="s">
        <v>81</v>
      </c>
      <c r="D3538" t="s">
        <v>117</v>
      </c>
      <c r="E3538" t="s">
        <v>194</v>
      </c>
      <c r="F3538" t="s">
        <v>10351</v>
      </c>
      <c r="G3538" t="s">
        <v>179</v>
      </c>
      <c r="H3538" t="s">
        <v>135</v>
      </c>
      <c r="I3538" t="s">
        <v>136</v>
      </c>
      <c r="J3538" t="s">
        <v>137</v>
      </c>
      <c r="K3538" t="s">
        <v>138</v>
      </c>
      <c r="L3538" t="s">
        <v>10352</v>
      </c>
      <c r="M3538" t="s">
        <v>10353</v>
      </c>
      <c r="N3538">
        <v>0.92749999999999999</v>
      </c>
      <c r="O3538">
        <v>0</v>
      </c>
      <c r="P3538">
        <v>6</v>
      </c>
      <c r="Q3538">
        <v>0</v>
      </c>
      <c r="R3538">
        <v>3</v>
      </c>
      <c r="S3538">
        <v>0</v>
      </c>
      <c r="T3538">
        <v>2</v>
      </c>
      <c r="U3538">
        <v>0</v>
      </c>
      <c r="V3538">
        <v>0</v>
      </c>
      <c r="W3538">
        <v>0</v>
      </c>
      <c r="X3538">
        <v>0.63915350158974993</v>
      </c>
      <c r="Y3538">
        <v>0</v>
      </c>
      <c r="Z3538">
        <v>7.8394753275020004E-2</v>
      </c>
      <c r="AA3538">
        <v>0</v>
      </c>
      <c r="AB3538">
        <v>1.8974288109357018</v>
      </c>
      <c r="AC3538">
        <v>0</v>
      </c>
      <c r="AD3538">
        <v>0</v>
      </c>
      <c r="AE3538">
        <v>2.6149770658004718</v>
      </c>
    </row>
    <row r="3539" spans="1:31" x14ac:dyDescent="0.25">
      <c r="A3539">
        <v>2235625</v>
      </c>
      <c r="B3539">
        <v>1</v>
      </c>
      <c r="C3539" t="s">
        <v>81</v>
      </c>
      <c r="D3539" t="s">
        <v>127</v>
      </c>
      <c r="E3539" t="s">
        <v>194</v>
      </c>
      <c r="F3539" t="s">
        <v>10354</v>
      </c>
      <c r="G3539" t="s">
        <v>472</v>
      </c>
      <c r="H3539" t="s">
        <v>135</v>
      </c>
      <c r="I3539" t="s">
        <v>136</v>
      </c>
      <c r="J3539" t="s">
        <v>137</v>
      </c>
      <c r="K3539" t="s">
        <v>138</v>
      </c>
      <c r="L3539" t="s">
        <v>10355</v>
      </c>
      <c r="M3539" t="s">
        <v>10356</v>
      </c>
      <c r="N3539">
        <v>5.306944444</v>
      </c>
      <c r="O3539">
        <v>0</v>
      </c>
      <c r="P3539">
        <v>46</v>
      </c>
      <c r="Q3539">
        <v>0</v>
      </c>
      <c r="R3539">
        <v>0</v>
      </c>
      <c r="S3539">
        <v>0</v>
      </c>
      <c r="T3539">
        <v>1</v>
      </c>
      <c r="U3539">
        <v>0</v>
      </c>
      <c r="V3539">
        <v>0</v>
      </c>
      <c r="W3539">
        <v>0</v>
      </c>
      <c r="X3539">
        <v>25.710260453454023</v>
      </c>
      <c r="Y3539">
        <v>0</v>
      </c>
      <c r="Z3539">
        <v>0</v>
      </c>
      <c r="AA3539">
        <v>0</v>
      </c>
      <c r="AB3539">
        <v>0</v>
      </c>
      <c r="AC3539">
        <v>0</v>
      </c>
      <c r="AD3539">
        <v>0</v>
      </c>
      <c r="AE3539">
        <v>25.710260453454023</v>
      </c>
    </row>
    <row r="3540" spans="1:31" x14ac:dyDescent="0.25">
      <c r="A3540">
        <v>2235233</v>
      </c>
      <c r="B3540">
        <v>1</v>
      </c>
      <c r="C3540" t="s">
        <v>80</v>
      </c>
      <c r="D3540" t="s">
        <v>83</v>
      </c>
      <c r="E3540" t="s">
        <v>161</v>
      </c>
      <c r="F3540" t="s">
        <v>9822</v>
      </c>
      <c r="G3540" t="s">
        <v>319</v>
      </c>
      <c r="H3540" t="s">
        <v>163</v>
      </c>
      <c r="I3540" t="s">
        <v>136</v>
      </c>
      <c r="J3540" t="s">
        <v>137</v>
      </c>
      <c r="K3540" t="s">
        <v>138</v>
      </c>
      <c r="L3540" t="s">
        <v>10357</v>
      </c>
      <c r="M3540" t="s">
        <v>10358</v>
      </c>
      <c r="N3540">
        <v>2.3988888880000001</v>
      </c>
      <c r="O3540">
        <v>0</v>
      </c>
      <c r="P3540">
        <v>244</v>
      </c>
      <c r="Q3540">
        <v>0</v>
      </c>
      <c r="R3540">
        <v>3</v>
      </c>
      <c r="S3540">
        <v>1</v>
      </c>
      <c r="T3540">
        <v>13</v>
      </c>
      <c r="U3540">
        <v>0</v>
      </c>
      <c r="V3540">
        <v>0</v>
      </c>
      <c r="W3540">
        <v>0</v>
      </c>
      <c r="X3540">
        <v>339.19725236474011</v>
      </c>
      <c r="Y3540">
        <v>0</v>
      </c>
      <c r="Z3540">
        <v>2.1332522096567113</v>
      </c>
      <c r="AA3540">
        <v>47.92122337186489</v>
      </c>
      <c r="AB3540">
        <v>36.371531359784029</v>
      </c>
      <c r="AC3540">
        <v>0</v>
      </c>
      <c r="AD3540">
        <v>0</v>
      </c>
      <c r="AE3540">
        <v>425.62325930604572</v>
      </c>
    </row>
    <row r="3541" spans="1:31" x14ac:dyDescent="0.25">
      <c r="A3541">
        <v>2235479</v>
      </c>
      <c r="B3541">
        <v>1</v>
      </c>
      <c r="C3541" t="s">
        <v>80</v>
      </c>
      <c r="D3541" t="s">
        <v>94</v>
      </c>
      <c r="E3541" t="s">
        <v>194</v>
      </c>
      <c r="F3541" t="s">
        <v>10359</v>
      </c>
      <c r="G3541" t="s">
        <v>390</v>
      </c>
      <c r="H3541" t="s">
        <v>135</v>
      </c>
      <c r="I3541" t="s">
        <v>136</v>
      </c>
      <c r="J3541" t="s">
        <v>137</v>
      </c>
      <c r="K3541" t="s">
        <v>138</v>
      </c>
      <c r="L3541" t="s">
        <v>10360</v>
      </c>
      <c r="M3541" t="s">
        <v>10361</v>
      </c>
      <c r="N3541">
        <v>3.6802777770000001</v>
      </c>
      <c r="O3541">
        <v>0</v>
      </c>
      <c r="P3541">
        <v>36</v>
      </c>
      <c r="Q3541">
        <v>0</v>
      </c>
      <c r="R3541">
        <v>1</v>
      </c>
      <c r="S3541">
        <v>0</v>
      </c>
      <c r="T3541">
        <v>5</v>
      </c>
      <c r="U3541">
        <v>0</v>
      </c>
      <c r="V3541">
        <v>0</v>
      </c>
      <c r="W3541">
        <v>0</v>
      </c>
      <c r="X3541">
        <v>16.896857923464257</v>
      </c>
      <c r="Y3541">
        <v>0</v>
      </c>
      <c r="Z3541">
        <v>7.3063337425555565E-4</v>
      </c>
      <c r="AA3541">
        <v>0</v>
      </c>
      <c r="AB3541">
        <v>8.1064668204432859</v>
      </c>
      <c r="AC3541">
        <v>0</v>
      </c>
      <c r="AD3541">
        <v>0</v>
      </c>
      <c r="AE3541">
        <v>25.004055377281801</v>
      </c>
    </row>
    <row r="3542" spans="1:31" x14ac:dyDescent="0.25">
      <c r="A3542">
        <v>2236020</v>
      </c>
      <c r="B3542">
        <v>1</v>
      </c>
      <c r="C3542" t="s">
        <v>81</v>
      </c>
      <c r="D3542" t="s">
        <v>127</v>
      </c>
      <c r="E3542" t="s">
        <v>182</v>
      </c>
      <c r="F3542" t="s">
        <v>10362</v>
      </c>
      <c r="G3542" t="s">
        <v>319</v>
      </c>
      <c r="H3542" t="s">
        <v>163</v>
      </c>
      <c r="I3542" t="s">
        <v>136</v>
      </c>
      <c r="J3542" t="s">
        <v>137</v>
      </c>
      <c r="K3542" t="s">
        <v>138</v>
      </c>
      <c r="L3542" t="s">
        <v>10363</v>
      </c>
      <c r="M3542" t="s">
        <v>10364</v>
      </c>
      <c r="N3542">
        <v>1.716388888</v>
      </c>
      <c r="O3542">
        <v>0</v>
      </c>
      <c r="P3542">
        <v>101</v>
      </c>
      <c r="Q3542">
        <v>0</v>
      </c>
      <c r="R3542">
        <v>2</v>
      </c>
      <c r="S3542">
        <v>0</v>
      </c>
      <c r="T3542">
        <v>6</v>
      </c>
      <c r="U3542">
        <v>0</v>
      </c>
      <c r="V3542">
        <v>0</v>
      </c>
      <c r="W3542">
        <v>0</v>
      </c>
      <c r="X3542">
        <v>32.22759133263564</v>
      </c>
      <c r="Y3542">
        <v>0</v>
      </c>
      <c r="Z3542">
        <v>2.506829326234334E-2</v>
      </c>
      <c r="AA3542">
        <v>0</v>
      </c>
      <c r="AB3542">
        <v>1.0878751981984445</v>
      </c>
      <c r="AC3542">
        <v>0</v>
      </c>
      <c r="AD3542">
        <v>0</v>
      </c>
      <c r="AE3542">
        <v>33.34053482409643</v>
      </c>
    </row>
    <row r="3543" spans="1:31" x14ac:dyDescent="0.25">
      <c r="A3543">
        <v>2235588</v>
      </c>
      <c r="B3543">
        <v>1</v>
      </c>
      <c r="C3543" t="s">
        <v>80</v>
      </c>
      <c r="D3543" t="s">
        <v>106</v>
      </c>
      <c r="E3543" t="s">
        <v>161</v>
      </c>
      <c r="F3543" t="s">
        <v>9425</v>
      </c>
      <c r="G3543" t="s">
        <v>174</v>
      </c>
      <c r="H3543" t="s">
        <v>163</v>
      </c>
      <c r="I3543" t="s">
        <v>136</v>
      </c>
      <c r="J3543" t="s">
        <v>137</v>
      </c>
      <c r="K3543" t="s">
        <v>138</v>
      </c>
      <c r="L3543" t="s">
        <v>10365</v>
      </c>
      <c r="M3543" t="s">
        <v>10366</v>
      </c>
      <c r="N3543">
        <v>0.19</v>
      </c>
      <c r="O3543">
        <v>0</v>
      </c>
      <c r="P3543">
        <v>584</v>
      </c>
      <c r="Q3543">
        <v>0</v>
      </c>
      <c r="R3543">
        <v>15</v>
      </c>
      <c r="S3543">
        <v>3</v>
      </c>
      <c r="T3543">
        <v>64</v>
      </c>
      <c r="U3543">
        <v>0</v>
      </c>
      <c r="V3543">
        <v>0</v>
      </c>
      <c r="W3543">
        <v>0</v>
      </c>
      <c r="X3543">
        <v>12.639470431704055</v>
      </c>
      <c r="Y3543">
        <v>0</v>
      </c>
      <c r="Z3543">
        <v>0.23794116236800006</v>
      </c>
      <c r="AA3543">
        <v>1.1799295428963199</v>
      </c>
      <c r="AB3543">
        <v>3.1507373801935197</v>
      </c>
      <c r="AC3543">
        <v>0</v>
      </c>
      <c r="AD3543">
        <v>0</v>
      </c>
      <c r="AE3543">
        <v>17.208078517161894</v>
      </c>
    </row>
    <row r="3544" spans="1:31" x14ac:dyDescent="0.25">
      <c r="A3544">
        <v>2235943</v>
      </c>
      <c r="B3544">
        <v>1</v>
      </c>
      <c r="C3544" t="s">
        <v>80</v>
      </c>
      <c r="D3544" t="s">
        <v>90</v>
      </c>
      <c r="E3544" t="s">
        <v>194</v>
      </c>
      <c r="F3544" t="s">
        <v>10367</v>
      </c>
      <c r="G3544" t="s">
        <v>472</v>
      </c>
      <c r="H3544" t="s">
        <v>135</v>
      </c>
      <c r="I3544" t="s">
        <v>136</v>
      </c>
      <c r="J3544" t="s">
        <v>137</v>
      </c>
      <c r="K3544" t="s">
        <v>138</v>
      </c>
      <c r="L3544" t="s">
        <v>10368</v>
      </c>
      <c r="M3544" t="s">
        <v>10369</v>
      </c>
      <c r="N3544">
        <v>2.8138888880000001</v>
      </c>
      <c r="O3544">
        <v>0</v>
      </c>
      <c r="P3544">
        <v>136</v>
      </c>
      <c r="Q3544">
        <v>0</v>
      </c>
      <c r="R3544">
        <v>0</v>
      </c>
      <c r="S3544">
        <v>0</v>
      </c>
      <c r="T3544">
        <v>34</v>
      </c>
      <c r="U3544">
        <v>0</v>
      </c>
      <c r="V3544">
        <v>2</v>
      </c>
      <c r="W3544">
        <v>0</v>
      </c>
      <c r="X3544">
        <v>190.04343225409031</v>
      </c>
      <c r="Y3544">
        <v>0</v>
      </c>
      <c r="Z3544">
        <v>0</v>
      </c>
      <c r="AA3544">
        <v>0</v>
      </c>
      <c r="AB3544">
        <v>46.661402626982124</v>
      </c>
      <c r="AC3544">
        <v>0</v>
      </c>
      <c r="AD3544">
        <v>4.2312372986644444</v>
      </c>
      <c r="AE3544">
        <v>240.93607217973687</v>
      </c>
    </row>
    <row r="3545" spans="1:31" x14ac:dyDescent="0.25">
      <c r="A3545">
        <v>2235396</v>
      </c>
      <c r="B3545">
        <v>1</v>
      </c>
      <c r="C3545" t="s">
        <v>81</v>
      </c>
      <c r="D3545" t="s">
        <v>125</v>
      </c>
      <c r="E3545" t="s">
        <v>182</v>
      </c>
      <c r="F3545" t="s">
        <v>2793</v>
      </c>
      <c r="G3545" t="s">
        <v>196</v>
      </c>
      <c r="H3545" t="s">
        <v>163</v>
      </c>
      <c r="I3545" t="s">
        <v>136</v>
      </c>
      <c r="J3545" t="s">
        <v>137</v>
      </c>
      <c r="K3545" t="s">
        <v>144</v>
      </c>
      <c r="L3545" t="s">
        <v>10370</v>
      </c>
      <c r="M3545" t="s">
        <v>10371</v>
      </c>
      <c r="N3545">
        <v>6.0516480550000002</v>
      </c>
      <c r="O3545">
        <v>0</v>
      </c>
      <c r="P3545">
        <v>276</v>
      </c>
      <c r="Q3545">
        <v>2</v>
      </c>
      <c r="R3545">
        <v>37</v>
      </c>
      <c r="S3545">
        <v>1</v>
      </c>
      <c r="T3545">
        <v>94</v>
      </c>
      <c r="U3545">
        <v>2</v>
      </c>
      <c r="V3545">
        <v>4</v>
      </c>
      <c r="W3545">
        <v>0</v>
      </c>
      <c r="X3545">
        <v>355.12279612831981</v>
      </c>
      <c r="Y3545">
        <v>25.305394120119626</v>
      </c>
      <c r="Z3545">
        <v>30.479550302910052</v>
      </c>
      <c r="AA3545">
        <v>39.608912230720001</v>
      </c>
      <c r="AB3545">
        <v>257.45028785727123</v>
      </c>
      <c r="AC3545">
        <v>598.54432782966649</v>
      </c>
      <c r="AD3545">
        <v>234.39616547866618</v>
      </c>
      <c r="AE3545">
        <v>1540.9074339476733</v>
      </c>
    </row>
    <row r="3546" spans="1:31" x14ac:dyDescent="0.25">
      <c r="A3546">
        <v>2235153</v>
      </c>
      <c r="B3546">
        <v>1</v>
      </c>
      <c r="C3546" t="s">
        <v>81</v>
      </c>
      <c r="D3546" t="s">
        <v>122</v>
      </c>
      <c r="E3546" t="s">
        <v>132</v>
      </c>
      <c r="F3546" t="s">
        <v>10372</v>
      </c>
      <c r="G3546" t="s">
        <v>148</v>
      </c>
      <c r="H3546" t="s">
        <v>135</v>
      </c>
      <c r="I3546" t="s">
        <v>136</v>
      </c>
      <c r="J3546" t="s">
        <v>137</v>
      </c>
      <c r="K3546" t="s">
        <v>138</v>
      </c>
      <c r="L3546" t="s">
        <v>10373</v>
      </c>
      <c r="M3546" t="s">
        <v>10374</v>
      </c>
      <c r="N3546">
        <v>1.309722222</v>
      </c>
      <c r="O3546">
        <v>0</v>
      </c>
      <c r="P3546">
        <v>1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2.2390838435700001E-3</v>
      </c>
      <c r="Y3546">
        <v>0</v>
      </c>
      <c r="Z3546">
        <v>0</v>
      </c>
      <c r="AA3546">
        <v>0</v>
      </c>
      <c r="AB3546">
        <v>0</v>
      </c>
      <c r="AC3546">
        <v>0</v>
      </c>
      <c r="AD3546">
        <v>0</v>
      </c>
      <c r="AE3546">
        <v>2.2390838435700001E-3</v>
      </c>
    </row>
    <row r="3547" spans="1:31" x14ac:dyDescent="0.25">
      <c r="A3547">
        <v>2235253</v>
      </c>
      <c r="B3547">
        <v>1</v>
      </c>
      <c r="C3547" t="s">
        <v>80</v>
      </c>
      <c r="D3547" t="s">
        <v>98</v>
      </c>
      <c r="E3547" t="s">
        <v>194</v>
      </c>
      <c r="F3547" t="s">
        <v>10375</v>
      </c>
      <c r="G3547" t="s">
        <v>179</v>
      </c>
      <c r="H3547" t="s">
        <v>135</v>
      </c>
      <c r="I3547" t="s">
        <v>136</v>
      </c>
      <c r="J3547" t="s">
        <v>137</v>
      </c>
      <c r="K3547" t="s">
        <v>138</v>
      </c>
      <c r="L3547" t="s">
        <v>10376</v>
      </c>
      <c r="M3547" t="s">
        <v>10377</v>
      </c>
      <c r="N3547">
        <v>4.5808333330000002</v>
      </c>
      <c r="O3547">
        <v>0</v>
      </c>
      <c r="P3547">
        <v>18</v>
      </c>
      <c r="Q3547">
        <v>0</v>
      </c>
      <c r="R3547">
        <v>6</v>
      </c>
      <c r="S3547">
        <v>0</v>
      </c>
      <c r="T3547">
        <v>8</v>
      </c>
      <c r="U3547">
        <v>0</v>
      </c>
      <c r="V3547">
        <v>0</v>
      </c>
      <c r="W3547">
        <v>0</v>
      </c>
      <c r="X3547">
        <v>10.442050682789715</v>
      </c>
      <c r="Y3547">
        <v>0</v>
      </c>
      <c r="Z3547">
        <v>0.29163693070572666</v>
      </c>
      <c r="AA3547">
        <v>0</v>
      </c>
      <c r="AB3547">
        <v>3.2192584405527711</v>
      </c>
      <c r="AC3547">
        <v>0</v>
      </c>
      <c r="AD3547">
        <v>0</v>
      </c>
      <c r="AE3547">
        <v>13.952946054048212</v>
      </c>
    </row>
    <row r="3548" spans="1:31" x14ac:dyDescent="0.25">
      <c r="A3548">
        <v>2235402</v>
      </c>
      <c r="B3548">
        <v>1</v>
      </c>
      <c r="C3548" t="s">
        <v>80</v>
      </c>
      <c r="D3548" t="s">
        <v>96</v>
      </c>
      <c r="E3548" t="s">
        <v>194</v>
      </c>
      <c r="F3548" t="s">
        <v>10378</v>
      </c>
      <c r="G3548" t="s">
        <v>390</v>
      </c>
      <c r="H3548" t="s">
        <v>135</v>
      </c>
      <c r="I3548" t="s">
        <v>136</v>
      </c>
      <c r="J3548" t="s">
        <v>137</v>
      </c>
      <c r="K3548" t="s">
        <v>138</v>
      </c>
      <c r="L3548" t="s">
        <v>10379</v>
      </c>
      <c r="M3548" t="s">
        <v>10380</v>
      </c>
      <c r="N3548">
        <v>4.7380555549999999</v>
      </c>
      <c r="O3548">
        <v>0</v>
      </c>
      <c r="P3548">
        <v>0</v>
      </c>
      <c r="Q3548">
        <v>0</v>
      </c>
      <c r="R3548">
        <v>1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3.7353512743306205</v>
      </c>
      <c r="AA3548">
        <v>0</v>
      </c>
      <c r="AB3548">
        <v>0</v>
      </c>
      <c r="AC3548">
        <v>0</v>
      </c>
      <c r="AD3548">
        <v>0</v>
      </c>
      <c r="AE3548">
        <v>3.7353512743306205</v>
      </c>
    </row>
    <row r="3549" spans="1:31" x14ac:dyDescent="0.25">
      <c r="A3549">
        <v>2236043</v>
      </c>
      <c r="B3549">
        <v>1</v>
      </c>
      <c r="C3549" t="s">
        <v>80</v>
      </c>
      <c r="D3549" t="s">
        <v>93</v>
      </c>
      <c r="E3549" t="s">
        <v>194</v>
      </c>
      <c r="F3549" t="s">
        <v>10381</v>
      </c>
      <c r="G3549" t="s">
        <v>235</v>
      </c>
      <c r="H3549" t="s">
        <v>135</v>
      </c>
      <c r="I3549" t="s">
        <v>136</v>
      </c>
      <c r="J3549" t="s">
        <v>137</v>
      </c>
      <c r="K3549" t="s">
        <v>138</v>
      </c>
      <c r="L3549" t="s">
        <v>10382</v>
      </c>
      <c r="M3549" t="s">
        <v>10383</v>
      </c>
      <c r="N3549">
        <v>5.54</v>
      </c>
      <c r="O3549">
        <v>0</v>
      </c>
      <c r="P3549">
        <v>23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7.7711485986450475</v>
      </c>
      <c r="Y3549">
        <v>0</v>
      </c>
      <c r="Z3549">
        <v>0</v>
      </c>
      <c r="AA3549">
        <v>0</v>
      </c>
      <c r="AB3549">
        <v>0</v>
      </c>
      <c r="AC3549">
        <v>0</v>
      </c>
      <c r="AD3549">
        <v>0</v>
      </c>
      <c r="AE3549">
        <v>7.7711485986450475</v>
      </c>
    </row>
    <row r="3550" spans="1:31" x14ac:dyDescent="0.25">
      <c r="A3550">
        <v>2235651</v>
      </c>
      <c r="B3550">
        <v>1</v>
      </c>
      <c r="C3550" t="s">
        <v>80</v>
      </c>
      <c r="D3550" t="s">
        <v>97</v>
      </c>
      <c r="E3550" t="s">
        <v>141</v>
      </c>
      <c r="F3550" t="s">
        <v>10384</v>
      </c>
      <c r="G3550" t="s">
        <v>187</v>
      </c>
      <c r="H3550" t="s">
        <v>135</v>
      </c>
      <c r="I3550" t="s">
        <v>136</v>
      </c>
      <c r="J3550" t="s">
        <v>137</v>
      </c>
      <c r="K3550" t="s">
        <v>138</v>
      </c>
      <c r="L3550" t="s">
        <v>10385</v>
      </c>
      <c r="M3550" t="s">
        <v>10386</v>
      </c>
      <c r="N3550">
        <v>6.7916666660000002</v>
      </c>
      <c r="O3550">
        <v>0</v>
      </c>
      <c r="P3550">
        <v>26</v>
      </c>
      <c r="Q3550">
        <v>0</v>
      </c>
      <c r="R3550">
        <v>27</v>
      </c>
      <c r="S3550">
        <v>0</v>
      </c>
      <c r="T3550">
        <v>7</v>
      </c>
      <c r="U3550">
        <v>0</v>
      </c>
      <c r="V3550">
        <v>0</v>
      </c>
      <c r="W3550">
        <v>0</v>
      </c>
      <c r="X3550">
        <v>194.18769293114121</v>
      </c>
      <c r="Y3550">
        <v>0</v>
      </c>
      <c r="Z3550">
        <v>131.68543763395778</v>
      </c>
      <c r="AA3550">
        <v>0</v>
      </c>
      <c r="AB3550">
        <v>19.605415258982312</v>
      </c>
      <c r="AC3550">
        <v>0</v>
      </c>
      <c r="AD3550">
        <v>0</v>
      </c>
      <c r="AE3550">
        <v>345.47854582408132</v>
      </c>
    </row>
    <row r="3551" spans="1:31" x14ac:dyDescent="0.25">
      <c r="A3551">
        <v>2235110</v>
      </c>
      <c r="B3551">
        <v>1</v>
      </c>
      <c r="C3551" t="s">
        <v>81</v>
      </c>
      <c r="D3551" t="s">
        <v>122</v>
      </c>
      <c r="E3551" t="s">
        <v>182</v>
      </c>
      <c r="F3551" t="s">
        <v>10387</v>
      </c>
      <c r="G3551" t="s">
        <v>174</v>
      </c>
      <c r="H3551" t="s">
        <v>163</v>
      </c>
      <c r="I3551" t="s">
        <v>136</v>
      </c>
      <c r="J3551" t="s">
        <v>137</v>
      </c>
      <c r="K3551" t="s">
        <v>138</v>
      </c>
      <c r="L3551" t="s">
        <v>10388</v>
      </c>
      <c r="M3551" t="s">
        <v>10389</v>
      </c>
      <c r="N3551">
        <v>0.81777777699999998</v>
      </c>
      <c r="O3551">
        <v>0</v>
      </c>
      <c r="P3551">
        <v>74</v>
      </c>
      <c r="Q3551">
        <v>0</v>
      </c>
      <c r="R3551">
        <v>0</v>
      </c>
      <c r="S3551">
        <v>1</v>
      </c>
      <c r="T3551">
        <v>6</v>
      </c>
      <c r="U3551">
        <v>0</v>
      </c>
      <c r="V3551">
        <v>0</v>
      </c>
      <c r="W3551">
        <v>0</v>
      </c>
      <c r="X3551">
        <v>10.392040133234618</v>
      </c>
      <c r="Y3551">
        <v>0</v>
      </c>
      <c r="Z3551">
        <v>0</v>
      </c>
      <c r="AA3551">
        <v>0.2395576092670289</v>
      </c>
      <c r="AB3551">
        <v>0.95844650369084838</v>
      </c>
      <c r="AC3551">
        <v>0</v>
      </c>
      <c r="AD3551">
        <v>0</v>
      </c>
      <c r="AE3551">
        <v>11.590044246192495</v>
      </c>
    </row>
    <row r="3552" spans="1:31" x14ac:dyDescent="0.25">
      <c r="A3552">
        <v>2235388</v>
      </c>
      <c r="B3552">
        <v>1</v>
      </c>
      <c r="C3552" t="s">
        <v>80</v>
      </c>
      <c r="D3552" t="s">
        <v>92</v>
      </c>
      <c r="E3552" t="s">
        <v>132</v>
      </c>
      <c r="F3552" t="s">
        <v>10390</v>
      </c>
      <c r="G3552" t="s">
        <v>148</v>
      </c>
      <c r="H3552" t="s">
        <v>135</v>
      </c>
      <c r="I3552" t="s">
        <v>136</v>
      </c>
      <c r="J3552" t="s">
        <v>137</v>
      </c>
      <c r="K3552" t="s">
        <v>138</v>
      </c>
      <c r="L3552" t="s">
        <v>10391</v>
      </c>
      <c r="M3552" t="s">
        <v>10392</v>
      </c>
      <c r="N3552">
        <v>5.716111111</v>
      </c>
      <c r="O3552">
        <v>0</v>
      </c>
      <c r="P3552">
        <v>1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1.3449823087016399</v>
      </c>
      <c r="Y3552">
        <v>0</v>
      </c>
      <c r="Z3552">
        <v>0</v>
      </c>
      <c r="AA3552">
        <v>0</v>
      </c>
      <c r="AB3552">
        <v>0</v>
      </c>
      <c r="AC3552">
        <v>0</v>
      </c>
      <c r="AD3552">
        <v>0</v>
      </c>
      <c r="AE3552">
        <v>1.3449823087016399</v>
      </c>
    </row>
    <row r="3553" spans="1:31" x14ac:dyDescent="0.25">
      <c r="A3553">
        <v>2236052</v>
      </c>
      <c r="B3553">
        <v>1</v>
      </c>
      <c r="C3553" t="s">
        <v>80</v>
      </c>
      <c r="D3553" t="s">
        <v>110</v>
      </c>
      <c r="E3553" t="s">
        <v>132</v>
      </c>
      <c r="F3553" t="s">
        <v>10112</v>
      </c>
      <c r="G3553" t="s">
        <v>148</v>
      </c>
      <c r="H3553" t="s">
        <v>135</v>
      </c>
      <c r="I3553" t="s">
        <v>136</v>
      </c>
      <c r="J3553" t="s">
        <v>137</v>
      </c>
      <c r="K3553" t="s">
        <v>138</v>
      </c>
      <c r="L3553" t="s">
        <v>10393</v>
      </c>
      <c r="M3553" t="s">
        <v>10394</v>
      </c>
      <c r="N3553">
        <v>1.3902777770000001</v>
      </c>
      <c r="O3553">
        <v>0</v>
      </c>
      <c r="P3553">
        <v>5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1.2810089260551722</v>
      </c>
      <c r="Y3553">
        <v>0</v>
      </c>
      <c r="Z3553">
        <v>0</v>
      </c>
      <c r="AA3553">
        <v>0</v>
      </c>
      <c r="AB3553">
        <v>0</v>
      </c>
      <c r="AC3553">
        <v>0</v>
      </c>
      <c r="AD3553">
        <v>0</v>
      </c>
      <c r="AE3553">
        <v>1.2810089260551722</v>
      </c>
    </row>
    <row r="3554" spans="1:31" x14ac:dyDescent="0.25">
      <c r="A3554">
        <v>2235743</v>
      </c>
      <c r="B3554">
        <v>1</v>
      </c>
      <c r="C3554" t="s">
        <v>80</v>
      </c>
      <c r="D3554" t="s">
        <v>83</v>
      </c>
      <c r="E3554" t="s">
        <v>194</v>
      </c>
      <c r="F3554" t="s">
        <v>10395</v>
      </c>
      <c r="G3554" t="s">
        <v>1909</v>
      </c>
      <c r="H3554" t="s">
        <v>135</v>
      </c>
      <c r="I3554" t="s">
        <v>136</v>
      </c>
      <c r="J3554" t="s">
        <v>137</v>
      </c>
      <c r="K3554" t="s">
        <v>138</v>
      </c>
      <c r="L3554" t="s">
        <v>10396</v>
      </c>
      <c r="M3554" t="s">
        <v>10397</v>
      </c>
      <c r="N3554">
        <v>4.5933333330000004</v>
      </c>
      <c r="O3554">
        <v>0</v>
      </c>
      <c r="P3554">
        <v>42</v>
      </c>
      <c r="Q3554">
        <v>0</v>
      </c>
      <c r="R3554">
        <v>0</v>
      </c>
      <c r="S3554">
        <v>0</v>
      </c>
      <c r="T3554">
        <v>1</v>
      </c>
      <c r="U3554">
        <v>0</v>
      </c>
      <c r="V3554">
        <v>0</v>
      </c>
      <c r="W3554">
        <v>0</v>
      </c>
      <c r="X3554">
        <v>56.898133163319997</v>
      </c>
      <c r="Y3554">
        <v>0</v>
      </c>
      <c r="Z3554">
        <v>0</v>
      </c>
      <c r="AA3554">
        <v>0</v>
      </c>
      <c r="AB3554">
        <v>2.5324546463999998E-2</v>
      </c>
      <c r="AC3554">
        <v>0</v>
      </c>
      <c r="AD3554">
        <v>0</v>
      </c>
      <c r="AE3554">
        <v>56.923457709783996</v>
      </c>
    </row>
    <row r="3555" spans="1:31" x14ac:dyDescent="0.25">
      <c r="A3555">
        <v>2235342</v>
      </c>
      <c r="B3555">
        <v>1</v>
      </c>
      <c r="C3555" t="s">
        <v>80</v>
      </c>
      <c r="D3555" t="s">
        <v>100</v>
      </c>
      <c r="E3555" t="s">
        <v>273</v>
      </c>
      <c r="F3555" t="s">
        <v>6768</v>
      </c>
      <c r="G3555" t="s">
        <v>174</v>
      </c>
      <c r="H3555" t="s">
        <v>163</v>
      </c>
      <c r="I3555" t="s">
        <v>261</v>
      </c>
      <c r="J3555" t="s">
        <v>137</v>
      </c>
      <c r="K3555" t="s">
        <v>138</v>
      </c>
      <c r="L3555" t="s">
        <v>10398</v>
      </c>
      <c r="M3555" t="s">
        <v>10399</v>
      </c>
      <c r="N3555">
        <v>4.7777777E-2</v>
      </c>
      <c r="O3555">
        <v>17</v>
      </c>
      <c r="P3555">
        <v>4136</v>
      </c>
      <c r="Q3555">
        <v>4</v>
      </c>
      <c r="R3555">
        <v>102</v>
      </c>
      <c r="S3555">
        <v>16</v>
      </c>
      <c r="T3555">
        <v>284</v>
      </c>
      <c r="U3555">
        <v>4</v>
      </c>
      <c r="V3555">
        <v>1</v>
      </c>
      <c r="W3555">
        <v>8.9468444856968805</v>
      </c>
      <c r="X3555">
        <v>56.156329308530076</v>
      </c>
      <c r="Y3555">
        <v>0.11496315393095111</v>
      </c>
      <c r="Z3555">
        <v>0.94201225865024907</v>
      </c>
      <c r="AA3555">
        <v>3.793730898987111</v>
      </c>
      <c r="AB3555">
        <v>11.345364447526716</v>
      </c>
      <c r="AC3555">
        <v>24.121840964050804</v>
      </c>
      <c r="AD3555">
        <v>0</v>
      </c>
      <c r="AE3555">
        <v>105.4210855173728</v>
      </c>
    </row>
    <row r="3556" spans="1:31" x14ac:dyDescent="0.25">
      <c r="A3556">
        <v>2235929</v>
      </c>
      <c r="B3556">
        <v>1</v>
      </c>
      <c r="C3556" t="s">
        <v>80</v>
      </c>
      <c r="D3556" t="s">
        <v>100</v>
      </c>
      <c r="E3556" t="s">
        <v>194</v>
      </c>
      <c r="F3556" t="s">
        <v>10400</v>
      </c>
      <c r="G3556" t="s">
        <v>390</v>
      </c>
      <c r="H3556" t="s">
        <v>135</v>
      </c>
      <c r="I3556" t="s">
        <v>136</v>
      </c>
      <c r="J3556" t="s">
        <v>137</v>
      </c>
      <c r="K3556" t="s">
        <v>138</v>
      </c>
      <c r="L3556" t="s">
        <v>10401</v>
      </c>
      <c r="M3556" t="s">
        <v>10402</v>
      </c>
      <c r="N3556">
        <v>0.68027777700000003</v>
      </c>
      <c r="O3556">
        <v>0</v>
      </c>
      <c r="P3556">
        <v>38</v>
      </c>
      <c r="Q3556">
        <v>0</v>
      </c>
      <c r="R3556">
        <v>0</v>
      </c>
      <c r="S3556">
        <v>0</v>
      </c>
      <c r="T3556">
        <v>1</v>
      </c>
      <c r="U3556">
        <v>0</v>
      </c>
      <c r="V3556">
        <v>0</v>
      </c>
      <c r="W3556">
        <v>0</v>
      </c>
      <c r="X3556">
        <v>11.383350683799353</v>
      </c>
      <c r="Y3556">
        <v>0</v>
      </c>
      <c r="Z3556">
        <v>0</v>
      </c>
      <c r="AA3556">
        <v>0</v>
      </c>
      <c r="AB3556">
        <v>0.77022380504526378</v>
      </c>
      <c r="AC3556">
        <v>0</v>
      </c>
      <c r="AD3556">
        <v>0</v>
      </c>
      <c r="AE3556">
        <v>12.153574488844617</v>
      </c>
    </row>
    <row r="3557" spans="1:31" x14ac:dyDescent="0.25">
      <c r="A3557">
        <v>2235265</v>
      </c>
      <c r="B3557">
        <v>1</v>
      </c>
      <c r="C3557" t="s">
        <v>81</v>
      </c>
      <c r="D3557" t="s">
        <v>117</v>
      </c>
      <c r="E3557" t="s">
        <v>194</v>
      </c>
      <c r="F3557" t="s">
        <v>10403</v>
      </c>
      <c r="G3557" t="s">
        <v>179</v>
      </c>
      <c r="H3557" t="s">
        <v>135</v>
      </c>
      <c r="I3557" t="s">
        <v>136</v>
      </c>
      <c r="J3557" t="s">
        <v>137</v>
      </c>
      <c r="K3557" t="s">
        <v>138</v>
      </c>
      <c r="L3557" t="s">
        <v>10404</v>
      </c>
      <c r="M3557" t="s">
        <v>10405</v>
      </c>
      <c r="N3557">
        <v>1.6033333329999999</v>
      </c>
      <c r="O3557">
        <v>0</v>
      </c>
      <c r="P3557">
        <v>0</v>
      </c>
      <c r="Q3557">
        <v>0</v>
      </c>
      <c r="R3557">
        <v>2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0.15622833278154669</v>
      </c>
      <c r="AA3557">
        <v>0</v>
      </c>
      <c r="AB3557">
        <v>0</v>
      </c>
      <c r="AC3557">
        <v>0</v>
      </c>
      <c r="AD3557">
        <v>0</v>
      </c>
      <c r="AE3557">
        <v>0.15622833278154669</v>
      </c>
    </row>
    <row r="3558" spans="1:31" x14ac:dyDescent="0.25">
      <c r="A3558">
        <v>2236029</v>
      </c>
      <c r="B3558">
        <v>1</v>
      </c>
      <c r="C3558" t="s">
        <v>80</v>
      </c>
      <c r="D3558" t="s">
        <v>92</v>
      </c>
      <c r="E3558" t="s">
        <v>141</v>
      </c>
      <c r="F3558" t="s">
        <v>10406</v>
      </c>
      <c r="G3558" t="s">
        <v>885</v>
      </c>
      <c r="H3558" t="s">
        <v>135</v>
      </c>
      <c r="I3558" t="s">
        <v>136</v>
      </c>
      <c r="J3558" t="s">
        <v>137</v>
      </c>
      <c r="K3558" t="s">
        <v>138</v>
      </c>
      <c r="L3558" t="s">
        <v>10407</v>
      </c>
      <c r="M3558" t="s">
        <v>10408</v>
      </c>
      <c r="N3558">
        <v>0.90055555499999995</v>
      </c>
      <c r="O3558">
        <v>0</v>
      </c>
      <c r="P3558">
        <v>24</v>
      </c>
      <c r="Q3558">
        <v>0</v>
      </c>
      <c r="R3558">
        <v>0</v>
      </c>
      <c r="S3558">
        <v>0</v>
      </c>
      <c r="T3558">
        <v>8</v>
      </c>
      <c r="U3558">
        <v>0</v>
      </c>
      <c r="V3558">
        <v>0</v>
      </c>
      <c r="W3558">
        <v>0</v>
      </c>
      <c r="X3558">
        <v>15.640918486987145</v>
      </c>
      <c r="Y3558">
        <v>0</v>
      </c>
      <c r="Z3558">
        <v>0</v>
      </c>
      <c r="AA3558">
        <v>0</v>
      </c>
      <c r="AB3558">
        <v>7.3050861249489651</v>
      </c>
      <c r="AC3558">
        <v>0</v>
      </c>
      <c r="AD3558">
        <v>0</v>
      </c>
      <c r="AE3558">
        <v>22.946004611936111</v>
      </c>
    </row>
    <row r="3559" spans="1:31" x14ac:dyDescent="0.25">
      <c r="A3559">
        <v>2235906</v>
      </c>
      <c r="B3559">
        <v>1</v>
      </c>
      <c r="C3559" t="s">
        <v>80</v>
      </c>
      <c r="D3559" t="s">
        <v>93</v>
      </c>
      <c r="E3559" t="s">
        <v>194</v>
      </c>
      <c r="F3559" t="s">
        <v>10409</v>
      </c>
      <c r="G3559" t="s">
        <v>518</v>
      </c>
      <c r="H3559" t="s">
        <v>135</v>
      </c>
      <c r="I3559" t="s">
        <v>136</v>
      </c>
      <c r="J3559" t="s">
        <v>137</v>
      </c>
      <c r="K3559" t="s">
        <v>138</v>
      </c>
      <c r="L3559" t="s">
        <v>10410</v>
      </c>
      <c r="M3559" t="s">
        <v>10411</v>
      </c>
      <c r="N3559">
        <v>7.006388888</v>
      </c>
      <c r="O3559">
        <v>0</v>
      </c>
      <c r="P3559">
        <v>20</v>
      </c>
      <c r="Q3559">
        <v>0</v>
      </c>
      <c r="R3559">
        <v>4</v>
      </c>
      <c r="S3559">
        <v>0</v>
      </c>
      <c r="T3559">
        <v>1</v>
      </c>
      <c r="U3559">
        <v>0</v>
      </c>
      <c r="V3559">
        <v>0</v>
      </c>
      <c r="W3559">
        <v>0</v>
      </c>
      <c r="X3559">
        <v>60.301409140609202</v>
      </c>
      <c r="Y3559">
        <v>0</v>
      </c>
      <c r="Z3559">
        <v>32.54275525060887</v>
      </c>
      <c r="AA3559">
        <v>0</v>
      </c>
      <c r="AB3559">
        <v>6.7642630026430135</v>
      </c>
      <c r="AC3559">
        <v>0</v>
      </c>
      <c r="AD3559">
        <v>0</v>
      </c>
      <c r="AE3559">
        <v>99.608427393861092</v>
      </c>
    </row>
    <row r="3560" spans="1:31" x14ac:dyDescent="0.25">
      <c r="A3560">
        <v>2235242</v>
      </c>
      <c r="B3560">
        <v>1</v>
      </c>
      <c r="C3560" t="s">
        <v>80</v>
      </c>
      <c r="D3560" t="s">
        <v>100</v>
      </c>
      <c r="E3560" t="s">
        <v>194</v>
      </c>
      <c r="F3560" t="s">
        <v>10412</v>
      </c>
      <c r="G3560" t="s">
        <v>179</v>
      </c>
      <c r="H3560" t="s">
        <v>135</v>
      </c>
      <c r="I3560" t="s">
        <v>136</v>
      </c>
      <c r="J3560" t="s">
        <v>137</v>
      </c>
      <c r="K3560" t="s">
        <v>138</v>
      </c>
      <c r="L3560" t="s">
        <v>10413</v>
      </c>
      <c r="M3560" t="s">
        <v>10414</v>
      </c>
      <c r="N3560">
        <v>1.660833333</v>
      </c>
      <c r="O3560">
        <v>0</v>
      </c>
      <c r="P3560">
        <v>120</v>
      </c>
      <c r="Q3560">
        <v>0</v>
      </c>
      <c r="R3560">
        <v>0</v>
      </c>
      <c r="S3560">
        <v>0</v>
      </c>
      <c r="T3560">
        <v>6</v>
      </c>
      <c r="U3560">
        <v>0</v>
      </c>
      <c r="V3560">
        <v>0</v>
      </c>
      <c r="W3560">
        <v>0</v>
      </c>
      <c r="X3560">
        <v>52.38974110082431</v>
      </c>
      <c r="Y3560">
        <v>0</v>
      </c>
      <c r="Z3560">
        <v>0</v>
      </c>
      <c r="AA3560">
        <v>0</v>
      </c>
      <c r="AB3560">
        <v>3.7043776801162238</v>
      </c>
      <c r="AC3560">
        <v>0</v>
      </c>
      <c r="AD3560">
        <v>0</v>
      </c>
      <c r="AE3560">
        <v>56.094118780940533</v>
      </c>
    </row>
    <row r="3561" spans="1:31" x14ac:dyDescent="0.25">
      <c r="A3561">
        <v>2235365</v>
      </c>
      <c r="B3561">
        <v>1</v>
      </c>
      <c r="C3561" t="s">
        <v>81</v>
      </c>
      <c r="D3561" t="s">
        <v>120</v>
      </c>
      <c r="E3561" t="s">
        <v>132</v>
      </c>
      <c r="F3561" t="s">
        <v>10415</v>
      </c>
      <c r="G3561" t="s">
        <v>148</v>
      </c>
      <c r="H3561" t="s">
        <v>135</v>
      </c>
      <c r="I3561" t="s">
        <v>136</v>
      </c>
      <c r="J3561" t="s">
        <v>137</v>
      </c>
      <c r="K3561" t="s">
        <v>138</v>
      </c>
      <c r="L3561" t="s">
        <v>10416</v>
      </c>
      <c r="M3561" t="s">
        <v>10417</v>
      </c>
      <c r="N3561">
        <v>2.8530555550000001</v>
      </c>
      <c r="O3561">
        <v>0</v>
      </c>
      <c r="P3561">
        <v>1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0.2220558706314667</v>
      </c>
      <c r="Y3561">
        <v>0</v>
      </c>
      <c r="Z3561">
        <v>0</v>
      </c>
      <c r="AA3561">
        <v>0</v>
      </c>
      <c r="AB3561">
        <v>0</v>
      </c>
      <c r="AC3561">
        <v>0</v>
      </c>
      <c r="AD3561">
        <v>0</v>
      </c>
      <c r="AE3561">
        <v>0.2220558706314667</v>
      </c>
    </row>
    <row r="3562" spans="1:31" x14ac:dyDescent="0.25">
      <c r="A3562">
        <v>2235219</v>
      </c>
      <c r="B3562">
        <v>1</v>
      </c>
      <c r="C3562" t="s">
        <v>80</v>
      </c>
      <c r="D3562" t="s">
        <v>110</v>
      </c>
      <c r="E3562" t="s">
        <v>177</v>
      </c>
      <c r="F3562" t="s">
        <v>10418</v>
      </c>
      <c r="G3562" t="s">
        <v>1909</v>
      </c>
      <c r="H3562" t="s">
        <v>135</v>
      </c>
      <c r="I3562" t="s">
        <v>136</v>
      </c>
      <c r="J3562" t="s">
        <v>137</v>
      </c>
      <c r="K3562" t="s">
        <v>138</v>
      </c>
      <c r="L3562" t="s">
        <v>10419</v>
      </c>
      <c r="M3562" t="s">
        <v>10420</v>
      </c>
      <c r="N3562">
        <v>5.9680555550000003</v>
      </c>
      <c r="O3562">
        <v>0</v>
      </c>
      <c r="P3562">
        <v>48</v>
      </c>
      <c r="Q3562">
        <v>0</v>
      </c>
      <c r="R3562">
        <v>0</v>
      </c>
      <c r="S3562">
        <v>0</v>
      </c>
      <c r="T3562">
        <v>2</v>
      </c>
      <c r="U3562">
        <v>0</v>
      </c>
      <c r="V3562">
        <v>0</v>
      </c>
      <c r="W3562">
        <v>0</v>
      </c>
      <c r="X3562">
        <v>90.551970368806579</v>
      </c>
      <c r="Y3562">
        <v>0</v>
      </c>
      <c r="Z3562">
        <v>0</v>
      </c>
      <c r="AA3562">
        <v>0</v>
      </c>
      <c r="AB3562">
        <v>4.8032975042173343</v>
      </c>
      <c r="AC3562">
        <v>0</v>
      </c>
      <c r="AD3562">
        <v>0</v>
      </c>
      <c r="AE3562">
        <v>95.355267873023919</v>
      </c>
    </row>
    <row r="3563" spans="1:31" x14ac:dyDescent="0.25">
      <c r="A3563">
        <v>2235883</v>
      </c>
      <c r="B3563">
        <v>1</v>
      </c>
      <c r="C3563" t="s">
        <v>81</v>
      </c>
      <c r="D3563" t="s">
        <v>122</v>
      </c>
      <c r="E3563" t="s">
        <v>132</v>
      </c>
      <c r="F3563" t="s">
        <v>10421</v>
      </c>
      <c r="G3563" t="s">
        <v>148</v>
      </c>
      <c r="H3563" t="s">
        <v>135</v>
      </c>
      <c r="I3563" t="s">
        <v>136</v>
      </c>
      <c r="J3563" t="s">
        <v>137</v>
      </c>
      <c r="K3563" t="s">
        <v>138</v>
      </c>
      <c r="L3563" t="s">
        <v>10422</v>
      </c>
      <c r="M3563" t="s">
        <v>10423</v>
      </c>
      <c r="N3563">
        <v>0.86055555500000003</v>
      </c>
      <c r="O3563">
        <v>0</v>
      </c>
      <c r="P3563">
        <v>3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4.545200964465778E-2</v>
      </c>
      <c r="Y3563">
        <v>0</v>
      </c>
      <c r="Z3563">
        <v>0</v>
      </c>
      <c r="AA3563">
        <v>0</v>
      </c>
      <c r="AB3563">
        <v>0</v>
      </c>
      <c r="AC3563">
        <v>0</v>
      </c>
      <c r="AD3563">
        <v>0</v>
      </c>
      <c r="AE3563">
        <v>4.545200964465778E-2</v>
      </c>
    </row>
    <row r="3564" spans="1:31" x14ac:dyDescent="0.25">
      <c r="A3564">
        <v>2235196</v>
      </c>
      <c r="B3564">
        <v>1</v>
      </c>
      <c r="C3564" t="s">
        <v>81</v>
      </c>
      <c r="D3564" t="s">
        <v>122</v>
      </c>
      <c r="E3564" t="s">
        <v>273</v>
      </c>
      <c r="F3564" t="s">
        <v>8411</v>
      </c>
      <c r="G3564" t="s">
        <v>174</v>
      </c>
      <c r="H3564" t="s">
        <v>163</v>
      </c>
      <c r="I3564" t="s">
        <v>136</v>
      </c>
      <c r="J3564" t="s">
        <v>137</v>
      </c>
      <c r="K3564" t="s">
        <v>138</v>
      </c>
      <c r="L3564" t="s">
        <v>10424</v>
      </c>
      <c r="M3564" t="s">
        <v>10425</v>
      </c>
      <c r="N3564">
        <v>0.94194444399999999</v>
      </c>
      <c r="O3564">
        <v>14</v>
      </c>
      <c r="P3564">
        <v>901</v>
      </c>
      <c r="Q3564">
        <v>1</v>
      </c>
      <c r="R3564">
        <v>23</v>
      </c>
      <c r="S3564">
        <v>5</v>
      </c>
      <c r="T3564">
        <v>66</v>
      </c>
      <c r="U3564">
        <v>1</v>
      </c>
      <c r="V3564">
        <v>0</v>
      </c>
      <c r="W3564">
        <v>2.1479779318118766</v>
      </c>
      <c r="X3564">
        <v>80.350696628895975</v>
      </c>
      <c r="Y3564">
        <v>2.7895960641297776E-2</v>
      </c>
      <c r="Z3564">
        <v>2.8442661521690478</v>
      </c>
      <c r="AA3564">
        <v>70.219713963689543</v>
      </c>
      <c r="AB3564">
        <v>8.81346353176035</v>
      </c>
      <c r="AC3564">
        <v>1.8081612426393601</v>
      </c>
      <c r="AD3564">
        <v>0</v>
      </c>
      <c r="AE3564">
        <v>166.21217541160746</v>
      </c>
    </row>
    <row r="3565" spans="1:31" x14ac:dyDescent="0.25">
      <c r="A3565">
        <v>2235737</v>
      </c>
      <c r="B3565">
        <v>1</v>
      </c>
      <c r="C3565" t="s">
        <v>80</v>
      </c>
      <c r="D3565" t="s">
        <v>93</v>
      </c>
      <c r="E3565" t="s">
        <v>194</v>
      </c>
      <c r="F3565" t="s">
        <v>10426</v>
      </c>
      <c r="G3565" t="s">
        <v>390</v>
      </c>
      <c r="H3565" t="s">
        <v>135</v>
      </c>
      <c r="I3565" t="s">
        <v>136</v>
      </c>
      <c r="J3565" t="s">
        <v>137</v>
      </c>
      <c r="K3565" t="s">
        <v>138</v>
      </c>
      <c r="L3565" t="s">
        <v>10427</v>
      </c>
      <c r="M3565" t="s">
        <v>10428</v>
      </c>
      <c r="N3565">
        <v>3.7324999999999999</v>
      </c>
      <c r="O3565">
        <v>0</v>
      </c>
      <c r="P3565">
        <v>0</v>
      </c>
      <c r="Q3565">
        <v>0</v>
      </c>
      <c r="R3565">
        <v>2</v>
      </c>
      <c r="S3565">
        <v>0</v>
      </c>
      <c r="T3565">
        <v>1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1.1581000380079434</v>
      </c>
      <c r="AA3565">
        <v>0</v>
      </c>
      <c r="AB3565">
        <v>1.1760070750931688</v>
      </c>
      <c r="AC3565">
        <v>0</v>
      </c>
      <c r="AD3565">
        <v>0</v>
      </c>
      <c r="AE3565">
        <v>2.334107113101112</v>
      </c>
    </row>
    <row r="3566" spans="1:31" x14ac:dyDescent="0.25">
      <c r="A3566">
        <v>2235428</v>
      </c>
      <c r="B3566">
        <v>1</v>
      </c>
      <c r="C3566" t="s">
        <v>80</v>
      </c>
      <c r="D3566" t="s">
        <v>92</v>
      </c>
      <c r="E3566" t="s">
        <v>161</v>
      </c>
      <c r="F3566" t="s">
        <v>3058</v>
      </c>
      <c r="G3566" t="s">
        <v>143</v>
      </c>
      <c r="H3566" t="s">
        <v>163</v>
      </c>
      <c r="I3566" t="s">
        <v>136</v>
      </c>
      <c r="J3566" t="s">
        <v>137</v>
      </c>
      <c r="K3566" t="s">
        <v>144</v>
      </c>
      <c r="L3566" t="s">
        <v>10429</v>
      </c>
      <c r="M3566" t="s">
        <v>10430</v>
      </c>
      <c r="N3566">
        <v>6.8719444440000004</v>
      </c>
      <c r="O3566">
        <v>13</v>
      </c>
      <c r="P3566">
        <v>845</v>
      </c>
      <c r="Q3566">
        <v>1</v>
      </c>
      <c r="R3566">
        <v>0</v>
      </c>
      <c r="S3566">
        <v>6</v>
      </c>
      <c r="T3566">
        <v>12</v>
      </c>
      <c r="U3566">
        <v>0</v>
      </c>
      <c r="V3566">
        <v>0</v>
      </c>
      <c r="W3566">
        <v>1000.8324977524028</v>
      </c>
      <c r="X3566">
        <v>1728.2810477261967</v>
      </c>
      <c r="Y3566">
        <v>6.9158739364556654</v>
      </c>
      <c r="Z3566">
        <v>0</v>
      </c>
      <c r="AA3566">
        <v>294.33705013785288</v>
      </c>
      <c r="AB3566">
        <v>138.16099878336195</v>
      </c>
      <c r="AC3566">
        <v>0</v>
      </c>
      <c r="AD3566">
        <v>0</v>
      </c>
      <c r="AE3566">
        <v>3168.5274683362695</v>
      </c>
    </row>
    <row r="3567" spans="1:31" x14ac:dyDescent="0.25">
      <c r="A3567">
        <v>2235096</v>
      </c>
      <c r="B3567">
        <v>1</v>
      </c>
      <c r="C3567" t="s">
        <v>80</v>
      </c>
      <c r="D3567" t="s">
        <v>105</v>
      </c>
      <c r="E3567" t="s">
        <v>194</v>
      </c>
      <c r="F3567" t="s">
        <v>10431</v>
      </c>
      <c r="G3567" t="s">
        <v>390</v>
      </c>
      <c r="H3567" t="s">
        <v>135</v>
      </c>
      <c r="I3567" t="s">
        <v>136</v>
      </c>
      <c r="J3567" t="s">
        <v>137</v>
      </c>
      <c r="K3567" t="s">
        <v>138</v>
      </c>
      <c r="L3567" t="s">
        <v>10432</v>
      </c>
      <c r="M3567" t="s">
        <v>10433</v>
      </c>
      <c r="N3567">
        <v>1.951944444</v>
      </c>
      <c r="O3567">
        <v>0</v>
      </c>
      <c r="P3567">
        <v>17</v>
      </c>
      <c r="Q3567">
        <v>0</v>
      </c>
      <c r="R3567">
        <v>4</v>
      </c>
      <c r="S3567">
        <v>0</v>
      </c>
      <c r="T3567">
        <v>8</v>
      </c>
      <c r="U3567">
        <v>0</v>
      </c>
      <c r="V3567">
        <v>0</v>
      </c>
      <c r="W3567">
        <v>0</v>
      </c>
      <c r="X3567">
        <v>13.707329341472537</v>
      </c>
      <c r="Y3567">
        <v>0</v>
      </c>
      <c r="Z3567">
        <v>0.93986352641880044</v>
      </c>
      <c r="AA3567">
        <v>0</v>
      </c>
      <c r="AB3567">
        <v>23.635282607246399</v>
      </c>
      <c r="AC3567">
        <v>0</v>
      </c>
      <c r="AD3567">
        <v>0</v>
      </c>
      <c r="AE3567">
        <v>38.282475475137737</v>
      </c>
    </row>
    <row r="3568" spans="1:31" x14ac:dyDescent="0.25">
      <c r="A3568">
        <v>2235488</v>
      </c>
      <c r="B3568">
        <v>1</v>
      </c>
      <c r="C3568" t="s">
        <v>81</v>
      </c>
      <c r="D3568" t="s">
        <v>122</v>
      </c>
      <c r="E3568" t="s">
        <v>194</v>
      </c>
      <c r="F3568" t="s">
        <v>10434</v>
      </c>
      <c r="G3568" t="s">
        <v>179</v>
      </c>
      <c r="H3568" t="s">
        <v>135</v>
      </c>
      <c r="I3568" t="s">
        <v>136</v>
      </c>
      <c r="J3568" t="s">
        <v>137</v>
      </c>
      <c r="K3568" t="s">
        <v>138</v>
      </c>
      <c r="L3568" t="s">
        <v>10435</v>
      </c>
      <c r="M3568" t="s">
        <v>10436</v>
      </c>
      <c r="N3568">
        <v>9.4119444439999995</v>
      </c>
      <c r="O3568">
        <v>0</v>
      </c>
      <c r="P3568">
        <v>80</v>
      </c>
      <c r="Q3568">
        <v>0</v>
      </c>
      <c r="R3568">
        <v>0</v>
      </c>
      <c r="S3568">
        <v>0</v>
      </c>
      <c r="T3568">
        <v>9</v>
      </c>
      <c r="U3568">
        <v>0</v>
      </c>
      <c r="V3568">
        <v>0</v>
      </c>
      <c r="W3568">
        <v>0</v>
      </c>
      <c r="X3568">
        <v>104.65322325781698</v>
      </c>
      <c r="Y3568">
        <v>0</v>
      </c>
      <c r="Z3568">
        <v>0</v>
      </c>
      <c r="AA3568">
        <v>0</v>
      </c>
      <c r="AB3568">
        <v>24.020875303989676</v>
      </c>
      <c r="AC3568">
        <v>0</v>
      </c>
      <c r="AD3568">
        <v>0</v>
      </c>
      <c r="AE3568">
        <v>128.67409856180666</v>
      </c>
    </row>
    <row r="3569" spans="1:31" x14ac:dyDescent="0.25">
      <c r="A3569">
        <v>2235783</v>
      </c>
      <c r="B3569">
        <v>1</v>
      </c>
      <c r="C3569" t="s">
        <v>80</v>
      </c>
      <c r="D3569" t="s">
        <v>93</v>
      </c>
      <c r="E3569" t="s">
        <v>141</v>
      </c>
      <c r="F3569" t="s">
        <v>10437</v>
      </c>
      <c r="G3569" t="s">
        <v>187</v>
      </c>
      <c r="H3569" t="s">
        <v>135</v>
      </c>
      <c r="I3569" t="s">
        <v>136</v>
      </c>
      <c r="J3569" t="s">
        <v>137</v>
      </c>
      <c r="K3569" t="s">
        <v>138</v>
      </c>
      <c r="L3569" t="s">
        <v>10438</v>
      </c>
      <c r="M3569" t="s">
        <v>10439</v>
      </c>
      <c r="N3569">
        <v>5.9352777769999996</v>
      </c>
      <c r="O3569">
        <v>0</v>
      </c>
      <c r="P3569">
        <v>15</v>
      </c>
      <c r="Q3569">
        <v>0</v>
      </c>
      <c r="R3569">
        <v>7</v>
      </c>
      <c r="S3569">
        <v>0</v>
      </c>
      <c r="T3569">
        <v>5</v>
      </c>
      <c r="U3569">
        <v>0</v>
      </c>
      <c r="V3569">
        <v>0</v>
      </c>
      <c r="W3569">
        <v>0</v>
      </c>
      <c r="X3569">
        <v>17.792700264171771</v>
      </c>
      <c r="Y3569">
        <v>0</v>
      </c>
      <c r="Z3569">
        <v>25.261824444507695</v>
      </c>
      <c r="AA3569">
        <v>0</v>
      </c>
      <c r="AB3569">
        <v>9.5935568019336497</v>
      </c>
      <c r="AC3569">
        <v>0</v>
      </c>
      <c r="AD3569">
        <v>0</v>
      </c>
      <c r="AE3569">
        <v>52.648081510613117</v>
      </c>
    </row>
    <row r="3570" spans="1:31" x14ac:dyDescent="0.25">
      <c r="A3570">
        <v>2235534</v>
      </c>
      <c r="B3570">
        <v>1</v>
      </c>
      <c r="C3570" t="s">
        <v>80</v>
      </c>
      <c r="D3570" t="s">
        <v>103</v>
      </c>
      <c r="E3570" t="s">
        <v>132</v>
      </c>
      <c r="F3570" t="s">
        <v>10440</v>
      </c>
      <c r="G3570" t="s">
        <v>148</v>
      </c>
      <c r="H3570" t="s">
        <v>135</v>
      </c>
      <c r="I3570" t="s">
        <v>136</v>
      </c>
      <c r="J3570" t="s">
        <v>137</v>
      </c>
      <c r="K3570" t="s">
        <v>138</v>
      </c>
      <c r="L3570" t="s">
        <v>10441</v>
      </c>
      <c r="M3570" t="s">
        <v>10442</v>
      </c>
      <c r="N3570">
        <v>3.4336111109999998</v>
      </c>
      <c r="O3570">
        <v>0</v>
      </c>
      <c r="P3570">
        <v>7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7.1206377002180234</v>
      </c>
      <c r="Y3570">
        <v>0</v>
      </c>
      <c r="Z3570">
        <v>0</v>
      </c>
      <c r="AA3570">
        <v>0</v>
      </c>
      <c r="AB3570">
        <v>0</v>
      </c>
      <c r="AC3570">
        <v>0</v>
      </c>
      <c r="AD3570">
        <v>0</v>
      </c>
      <c r="AE3570">
        <v>7.1206377002180234</v>
      </c>
    </row>
    <row r="3571" spans="1:31" x14ac:dyDescent="0.25">
      <c r="A3571">
        <v>2235866</v>
      </c>
      <c r="B3571">
        <v>1</v>
      </c>
      <c r="C3571" t="s">
        <v>80</v>
      </c>
      <c r="D3571" t="s">
        <v>103</v>
      </c>
      <c r="E3571" t="s">
        <v>132</v>
      </c>
      <c r="F3571" t="s">
        <v>10443</v>
      </c>
      <c r="G3571" t="s">
        <v>170</v>
      </c>
      <c r="H3571" t="s">
        <v>135</v>
      </c>
      <c r="I3571" t="s">
        <v>136</v>
      </c>
      <c r="J3571" t="s">
        <v>137</v>
      </c>
      <c r="K3571" t="s">
        <v>138</v>
      </c>
      <c r="L3571" t="s">
        <v>10444</v>
      </c>
      <c r="M3571" t="s">
        <v>10445</v>
      </c>
      <c r="N3571">
        <v>5.0650000000000004</v>
      </c>
      <c r="O3571">
        <v>0</v>
      </c>
      <c r="P3571">
        <v>8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7.8706381955314386</v>
      </c>
      <c r="Y3571">
        <v>0</v>
      </c>
      <c r="Z3571">
        <v>0</v>
      </c>
      <c r="AA3571">
        <v>0</v>
      </c>
      <c r="AB3571">
        <v>0</v>
      </c>
      <c r="AC3571">
        <v>0</v>
      </c>
      <c r="AD3571">
        <v>0</v>
      </c>
      <c r="AE3571">
        <v>7.8706381955314386</v>
      </c>
    </row>
    <row r="3572" spans="1:31" x14ac:dyDescent="0.25">
      <c r="A3572">
        <v>2235680</v>
      </c>
      <c r="B3572">
        <v>1</v>
      </c>
      <c r="C3572" t="s">
        <v>80</v>
      </c>
      <c r="D3572" t="s">
        <v>100</v>
      </c>
      <c r="E3572" t="s">
        <v>194</v>
      </c>
      <c r="F3572" t="s">
        <v>10446</v>
      </c>
      <c r="G3572" t="s">
        <v>390</v>
      </c>
      <c r="H3572" t="s">
        <v>135</v>
      </c>
      <c r="I3572" t="s">
        <v>136</v>
      </c>
      <c r="J3572" t="s">
        <v>137</v>
      </c>
      <c r="K3572" t="s">
        <v>138</v>
      </c>
      <c r="L3572" t="s">
        <v>10447</v>
      </c>
      <c r="M3572" t="s">
        <v>10448</v>
      </c>
      <c r="N3572">
        <v>0.76416666600000005</v>
      </c>
      <c r="O3572">
        <v>0</v>
      </c>
      <c r="P3572">
        <v>8</v>
      </c>
      <c r="Q3572">
        <v>0</v>
      </c>
      <c r="R3572">
        <v>4</v>
      </c>
      <c r="S3572">
        <v>0</v>
      </c>
      <c r="T3572">
        <v>3</v>
      </c>
      <c r="U3572">
        <v>0</v>
      </c>
      <c r="V3572">
        <v>0</v>
      </c>
      <c r="W3572">
        <v>0</v>
      </c>
      <c r="X3572">
        <v>1.3033366657307734</v>
      </c>
      <c r="Y3572">
        <v>0</v>
      </c>
      <c r="Z3572">
        <v>0.52780721763000005</v>
      </c>
      <c r="AA3572">
        <v>0</v>
      </c>
      <c r="AB3572">
        <v>2.6482054714063663</v>
      </c>
      <c r="AC3572">
        <v>0</v>
      </c>
      <c r="AD3572">
        <v>0</v>
      </c>
      <c r="AE3572">
        <v>4.4793493547671392</v>
      </c>
    </row>
    <row r="3573" spans="1:31" x14ac:dyDescent="0.25">
      <c r="A3573">
        <v>2235574</v>
      </c>
      <c r="B3573">
        <v>1</v>
      </c>
      <c r="C3573" t="s">
        <v>80</v>
      </c>
      <c r="D3573" t="s">
        <v>83</v>
      </c>
      <c r="E3573" t="s">
        <v>194</v>
      </c>
      <c r="F3573" t="s">
        <v>10449</v>
      </c>
      <c r="G3573" t="s">
        <v>143</v>
      </c>
      <c r="H3573" t="s">
        <v>135</v>
      </c>
      <c r="I3573" t="s">
        <v>136</v>
      </c>
      <c r="J3573" t="s">
        <v>137</v>
      </c>
      <c r="K3573" t="s">
        <v>144</v>
      </c>
      <c r="L3573" t="s">
        <v>10450</v>
      </c>
      <c r="M3573" t="s">
        <v>10451</v>
      </c>
      <c r="N3573">
        <v>4.5381072219999998</v>
      </c>
      <c r="O3573">
        <v>0</v>
      </c>
      <c r="P3573">
        <v>40</v>
      </c>
      <c r="Q3573">
        <v>0</v>
      </c>
      <c r="R3573">
        <v>0</v>
      </c>
      <c r="S3573">
        <v>0</v>
      </c>
      <c r="T3573">
        <v>8</v>
      </c>
      <c r="U3573">
        <v>0</v>
      </c>
      <c r="V3573">
        <v>0</v>
      </c>
      <c r="W3573">
        <v>0</v>
      </c>
      <c r="X3573">
        <v>49.961111426755316</v>
      </c>
      <c r="Y3573">
        <v>0</v>
      </c>
      <c r="Z3573">
        <v>0</v>
      </c>
      <c r="AA3573">
        <v>0</v>
      </c>
      <c r="AB3573">
        <v>30.507482811347671</v>
      </c>
      <c r="AC3573">
        <v>0</v>
      </c>
      <c r="AD3573">
        <v>0</v>
      </c>
      <c r="AE3573">
        <v>80.46859423810298</v>
      </c>
    </row>
    <row r="3574" spans="1:31" x14ac:dyDescent="0.25">
      <c r="A3574">
        <v>2235133</v>
      </c>
      <c r="B3574">
        <v>1</v>
      </c>
      <c r="C3574" t="s">
        <v>80</v>
      </c>
      <c r="D3574" t="s">
        <v>104</v>
      </c>
      <c r="E3574" t="s">
        <v>182</v>
      </c>
      <c r="F3574" t="s">
        <v>10452</v>
      </c>
      <c r="G3574" t="s">
        <v>1303</v>
      </c>
      <c r="H3574" t="s">
        <v>163</v>
      </c>
      <c r="I3574" t="s">
        <v>136</v>
      </c>
      <c r="J3574" t="s">
        <v>137</v>
      </c>
      <c r="K3574" t="s">
        <v>138</v>
      </c>
      <c r="L3574" t="s">
        <v>10453</v>
      </c>
      <c r="M3574" t="s">
        <v>10454</v>
      </c>
      <c r="N3574">
        <v>1.467777777</v>
      </c>
      <c r="O3574">
        <v>0</v>
      </c>
      <c r="P3574">
        <v>23</v>
      </c>
      <c r="Q3574">
        <v>11</v>
      </c>
      <c r="R3574">
        <v>188</v>
      </c>
      <c r="S3574">
        <v>3</v>
      </c>
      <c r="T3574">
        <v>43</v>
      </c>
      <c r="U3574">
        <v>4</v>
      </c>
      <c r="V3574">
        <v>0</v>
      </c>
      <c r="W3574">
        <v>0</v>
      </c>
      <c r="X3574">
        <v>12.590557365976595</v>
      </c>
      <c r="Y3574">
        <v>2.124001027941981</v>
      </c>
      <c r="Z3574">
        <v>40.610170415293439</v>
      </c>
      <c r="AA3574">
        <v>7.7885765939755718</v>
      </c>
      <c r="AB3574">
        <v>41.378276543476389</v>
      </c>
      <c r="AC3574">
        <v>356.49002433772813</v>
      </c>
      <c r="AD3574">
        <v>0</v>
      </c>
      <c r="AE3574">
        <v>460.98160628439211</v>
      </c>
    </row>
    <row r="3575" spans="1:31" x14ac:dyDescent="0.25">
      <c r="A3575">
        <v>2235528</v>
      </c>
      <c r="B3575">
        <v>1</v>
      </c>
      <c r="C3575" t="s">
        <v>80</v>
      </c>
      <c r="D3575" t="s">
        <v>94</v>
      </c>
      <c r="E3575" t="s">
        <v>194</v>
      </c>
      <c r="F3575" t="s">
        <v>10455</v>
      </c>
      <c r="G3575" t="s">
        <v>179</v>
      </c>
      <c r="H3575" t="s">
        <v>135</v>
      </c>
      <c r="I3575" t="s">
        <v>136</v>
      </c>
      <c r="J3575" t="s">
        <v>137</v>
      </c>
      <c r="K3575" t="s">
        <v>138</v>
      </c>
      <c r="L3575" t="s">
        <v>10456</v>
      </c>
      <c r="M3575" t="s">
        <v>10457</v>
      </c>
      <c r="N3575">
        <v>1.1655555550000001</v>
      </c>
      <c r="O3575">
        <v>0</v>
      </c>
      <c r="P3575">
        <v>0</v>
      </c>
      <c r="Q3575">
        <v>0</v>
      </c>
      <c r="R3575">
        <v>0</v>
      </c>
      <c r="S3575">
        <v>0</v>
      </c>
      <c r="T3575">
        <v>4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0</v>
      </c>
      <c r="AB3575">
        <v>2.1419999156193246</v>
      </c>
      <c r="AC3575">
        <v>0</v>
      </c>
      <c r="AD3575">
        <v>0</v>
      </c>
      <c r="AE3575">
        <v>2.1419999156193246</v>
      </c>
    </row>
    <row r="3576" spans="1:31" x14ac:dyDescent="0.25">
      <c r="A3576">
        <v>2235113</v>
      </c>
      <c r="B3576">
        <v>1</v>
      </c>
      <c r="C3576" t="s">
        <v>80</v>
      </c>
      <c r="D3576" t="s">
        <v>103</v>
      </c>
      <c r="E3576" t="s">
        <v>161</v>
      </c>
      <c r="F3576" t="s">
        <v>2706</v>
      </c>
      <c r="G3576" t="s">
        <v>174</v>
      </c>
      <c r="H3576" t="s">
        <v>163</v>
      </c>
      <c r="I3576" t="s">
        <v>136</v>
      </c>
      <c r="J3576" t="s">
        <v>137</v>
      </c>
      <c r="K3576" t="s">
        <v>138</v>
      </c>
      <c r="L3576" t="s">
        <v>10458</v>
      </c>
      <c r="M3576" t="s">
        <v>10459</v>
      </c>
      <c r="N3576">
        <v>0.324722222</v>
      </c>
      <c r="O3576">
        <v>3</v>
      </c>
      <c r="P3576">
        <v>1986</v>
      </c>
      <c r="Q3576">
        <v>21</v>
      </c>
      <c r="R3576">
        <v>269</v>
      </c>
      <c r="S3576">
        <v>29</v>
      </c>
      <c r="T3576">
        <v>642</v>
      </c>
      <c r="U3576">
        <v>2</v>
      </c>
      <c r="V3576">
        <v>1</v>
      </c>
      <c r="W3576">
        <v>0.17265192086361336</v>
      </c>
      <c r="X3576">
        <v>100.53394854552454</v>
      </c>
      <c r="Y3576">
        <v>14.149376840597723</v>
      </c>
      <c r="Z3576">
        <v>8.0380148383169328</v>
      </c>
      <c r="AA3576">
        <v>17.628124098165298</v>
      </c>
      <c r="AB3576">
        <v>42.258643007696364</v>
      </c>
      <c r="AC3576">
        <v>24.214804912202464</v>
      </c>
      <c r="AD3576">
        <v>0.87455075921802561</v>
      </c>
      <c r="AE3576">
        <v>207.87011492258495</v>
      </c>
    </row>
    <row r="3577" spans="1:31" x14ac:dyDescent="0.25">
      <c r="A3577">
        <v>2235803</v>
      </c>
      <c r="B3577">
        <v>1</v>
      </c>
      <c r="C3577" t="s">
        <v>80</v>
      </c>
      <c r="D3577" t="s">
        <v>96</v>
      </c>
      <c r="E3577" t="s">
        <v>132</v>
      </c>
      <c r="F3577" t="s">
        <v>10460</v>
      </c>
      <c r="G3577" t="s">
        <v>134</v>
      </c>
      <c r="H3577" t="s">
        <v>135</v>
      </c>
      <c r="I3577" t="s">
        <v>136</v>
      </c>
      <c r="J3577" t="s">
        <v>137</v>
      </c>
      <c r="K3577" t="s">
        <v>138</v>
      </c>
      <c r="L3577" t="s">
        <v>10461</v>
      </c>
      <c r="M3577" t="s">
        <v>10462</v>
      </c>
      <c r="N3577">
        <v>8.6747222219999998</v>
      </c>
      <c r="O3577">
        <v>0</v>
      </c>
      <c r="P3577">
        <v>0</v>
      </c>
      <c r="Q3577">
        <v>0</v>
      </c>
      <c r="R3577">
        <v>0</v>
      </c>
      <c r="S3577">
        <v>0</v>
      </c>
      <c r="T3577">
        <v>1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  <c r="AA3577">
        <v>0</v>
      </c>
      <c r="AB3577">
        <v>16.60782747550115</v>
      </c>
      <c r="AC3577">
        <v>0</v>
      </c>
      <c r="AD3577">
        <v>0</v>
      </c>
      <c r="AE3577">
        <v>16.60782747550115</v>
      </c>
    </row>
    <row r="3578" spans="1:31" x14ac:dyDescent="0.25">
      <c r="A3578">
        <v>2235634</v>
      </c>
      <c r="B3578">
        <v>1</v>
      </c>
      <c r="C3578" t="s">
        <v>81</v>
      </c>
      <c r="D3578" t="s">
        <v>112</v>
      </c>
      <c r="E3578" t="s">
        <v>132</v>
      </c>
      <c r="F3578" t="s">
        <v>10463</v>
      </c>
      <c r="G3578" t="s">
        <v>148</v>
      </c>
      <c r="H3578" t="s">
        <v>135</v>
      </c>
      <c r="I3578" t="s">
        <v>136</v>
      </c>
      <c r="J3578" t="s">
        <v>137</v>
      </c>
      <c r="K3578" t="s">
        <v>138</v>
      </c>
      <c r="L3578" t="s">
        <v>10464</v>
      </c>
      <c r="M3578" t="s">
        <v>10465</v>
      </c>
      <c r="N3578">
        <v>6.5519444440000001</v>
      </c>
      <c r="O3578">
        <v>0</v>
      </c>
      <c r="P3578">
        <v>1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0.89773281311062225</v>
      </c>
      <c r="Y3578">
        <v>0</v>
      </c>
      <c r="Z3578">
        <v>0</v>
      </c>
      <c r="AA3578">
        <v>0</v>
      </c>
      <c r="AB3578">
        <v>0</v>
      </c>
      <c r="AC3578">
        <v>0</v>
      </c>
      <c r="AD3578">
        <v>0</v>
      </c>
      <c r="AE3578">
        <v>0.89773281311062225</v>
      </c>
    </row>
    <row r="3579" spans="1:31" x14ac:dyDescent="0.25">
      <c r="A3579">
        <v>2235325</v>
      </c>
      <c r="B3579">
        <v>1</v>
      </c>
      <c r="C3579" t="s">
        <v>81</v>
      </c>
      <c r="D3579" t="s">
        <v>122</v>
      </c>
      <c r="E3579" t="s">
        <v>161</v>
      </c>
      <c r="F3579" t="s">
        <v>1272</v>
      </c>
      <c r="G3579" t="s">
        <v>174</v>
      </c>
      <c r="H3579" t="s">
        <v>163</v>
      </c>
      <c r="I3579" t="s">
        <v>136</v>
      </c>
      <c r="J3579" t="s">
        <v>137</v>
      </c>
      <c r="K3579" t="s">
        <v>138</v>
      </c>
      <c r="L3579" t="s">
        <v>10466</v>
      </c>
      <c r="M3579" t="s">
        <v>10467</v>
      </c>
      <c r="N3579">
        <v>2.1844444439999999</v>
      </c>
      <c r="O3579">
        <v>1</v>
      </c>
      <c r="P3579">
        <v>513</v>
      </c>
      <c r="Q3579">
        <v>4</v>
      </c>
      <c r="R3579">
        <v>0</v>
      </c>
      <c r="S3579">
        <v>3</v>
      </c>
      <c r="T3579">
        <v>22</v>
      </c>
      <c r="U3579">
        <v>1</v>
      </c>
      <c r="V3579">
        <v>0</v>
      </c>
      <c r="W3579">
        <v>0.2444688607881022</v>
      </c>
      <c r="X3579">
        <v>100.58437984708122</v>
      </c>
      <c r="Y3579">
        <v>8.7581615773456001</v>
      </c>
      <c r="Z3579">
        <v>0</v>
      </c>
      <c r="AA3579">
        <v>44.091649685270752</v>
      </c>
      <c r="AB3579">
        <v>11.536995495297875</v>
      </c>
      <c r="AC3579">
        <v>10.867464537985629</v>
      </c>
      <c r="AD3579">
        <v>0</v>
      </c>
      <c r="AE3579">
        <v>176.08312000376918</v>
      </c>
    </row>
    <row r="3580" spans="1:31" x14ac:dyDescent="0.25">
      <c r="A3580">
        <v>2235448</v>
      </c>
      <c r="B3580">
        <v>1</v>
      </c>
      <c r="C3580" t="s">
        <v>80</v>
      </c>
      <c r="D3580" t="s">
        <v>98</v>
      </c>
      <c r="E3580" t="s">
        <v>194</v>
      </c>
      <c r="F3580" t="s">
        <v>10468</v>
      </c>
      <c r="G3580" t="s">
        <v>472</v>
      </c>
      <c r="H3580" t="s">
        <v>135</v>
      </c>
      <c r="I3580" t="s">
        <v>136</v>
      </c>
      <c r="J3580" t="s">
        <v>137</v>
      </c>
      <c r="K3580" t="s">
        <v>138</v>
      </c>
      <c r="L3580" t="s">
        <v>10469</v>
      </c>
      <c r="M3580" t="s">
        <v>10470</v>
      </c>
      <c r="N3580">
        <v>5.8086111110000003</v>
      </c>
      <c r="O3580">
        <v>0</v>
      </c>
      <c r="P3580">
        <v>88</v>
      </c>
      <c r="Q3580">
        <v>0</v>
      </c>
      <c r="R3580">
        <v>0</v>
      </c>
      <c r="S3580">
        <v>0</v>
      </c>
      <c r="T3580">
        <v>11</v>
      </c>
      <c r="U3580">
        <v>0</v>
      </c>
      <c r="V3580">
        <v>0</v>
      </c>
      <c r="W3580">
        <v>0</v>
      </c>
      <c r="X3580">
        <v>77.650347703931843</v>
      </c>
      <c r="Y3580">
        <v>0</v>
      </c>
      <c r="Z3580">
        <v>0</v>
      </c>
      <c r="AA3580">
        <v>0</v>
      </c>
      <c r="AB3580">
        <v>16.595178667843005</v>
      </c>
      <c r="AC3580">
        <v>0</v>
      </c>
      <c r="AD3580">
        <v>0</v>
      </c>
      <c r="AE3580">
        <v>94.245526371774844</v>
      </c>
    </row>
    <row r="3581" spans="1:31" x14ac:dyDescent="0.25">
      <c r="A3581">
        <v>2235683</v>
      </c>
      <c r="B3581">
        <v>1</v>
      </c>
      <c r="C3581" t="s">
        <v>81</v>
      </c>
      <c r="D3581" t="s">
        <v>116</v>
      </c>
      <c r="E3581" t="s">
        <v>132</v>
      </c>
      <c r="F3581" t="s">
        <v>10471</v>
      </c>
      <c r="G3581" t="s">
        <v>148</v>
      </c>
      <c r="H3581" t="s">
        <v>135</v>
      </c>
      <c r="I3581" t="s">
        <v>136</v>
      </c>
      <c r="J3581" t="s">
        <v>137</v>
      </c>
      <c r="K3581" t="s">
        <v>138</v>
      </c>
      <c r="L3581" t="s">
        <v>10472</v>
      </c>
      <c r="M3581" t="s">
        <v>10473</v>
      </c>
      <c r="N3581">
        <v>2.3972222219999999</v>
      </c>
      <c r="O3581">
        <v>0</v>
      </c>
      <c r="P3581">
        <v>1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0.5392866838761422</v>
      </c>
      <c r="Y3581">
        <v>0</v>
      </c>
      <c r="Z3581">
        <v>0</v>
      </c>
      <c r="AA3581">
        <v>0</v>
      </c>
      <c r="AB3581">
        <v>0</v>
      </c>
      <c r="AC3581">
        <v>0</v>
      </c>
      <c r="AD3581">
        <v>0</v>
      </c>
      <c r="AE3581">
        <v>0.5392866838761422</v>
      </c>
    </row>
    <row r="3582" spans="1:31" x14ac:dyDescent="0.25">
      <c r="A3582">
        <v>2235162</v>
      </c>
      <c r="B3582">
        <v>1</v>
      </c>
      <c r="C3582" t="s">
        <v>80</v>
      </c>
      <c r="D3582" t="s">
        <v>96</v>
      </c>
      <c r="E3582" t="s">
        <v>194</v>
      </c>
      <c r="F3582" t="s">
        <v>10474</v>
      </c>
      <c r="G3582" t="s">
        <v>589</v>
      </c>
      <c r="H3582" t="s">
        <v>135</v>
      </c>
      <c r="I3582" t="s">
        <v>136</v>
      </c>
      <c r="J3582" t="s">
        <v>137</v>
      </c>
      <c r="K3582" t="s">
        <v>138</v>
      </c>
      <c r="L3582" t="s">
        <v>10475</v>
      </c>
      <c r="M3582" t="s">
        <v>10476</v>
      </c>
      <c r="N3582">
        <v>1.917777777</v>
      </c>
      <c r="O3582">
        <v>0</v>
      </c>
      <c r="P3582">
        <v>1</v>
      </c>
      <c r="Q3582">
        <v>0</v>
      </c>
      <c r="R3582">
        <v>1</v>
      </c>
      <c r="S3582">
        <v>0</v>
      </c>
      <c r="T3582">
        <v>30</v>
      </c>
      <c r="U3582">
        <v>0</v>
      </c>
      <c r="V3582">
        <v>0</v>
      </c>
      <c r="W3582">
        <v>0</v>
      </c>
      <c r="X3582">
        <v>0.49155417211670005</v>
      </c>
      <c r="Y3582">
        <v>0</v>
      </c>
      <c r="Z3582">
        <v>1.9354850494145834</v>
      </c>
      <c r="AA3582">
        <v>0</v>
      </c>
      <c r="AB3582">
        <v>20.986617452360491</v>
      </c>
      <c r="AC3582">
        <v>0</v>
      </c>
      <c r="AD3582">
        <v>0</v>
      </c>
      <c r="AE3582">
        <v>23.413656673891776</v>
      </c>
    </row>
    <row r="3583" spans="1:31" x14ac:dyDescent="0.25">
      <c r="A3583">
        <v>2235397</v>
      </c>
      <c r="B3583">
        <v>1</v>
      </c>
      <c r="C3583" t="s">
        <v>80</v>
      </c>
      <c r="D3583" t="s">
        <v>92</v>
      </c>
      <c r="E3583" t="s">
        <v>194</v>
      </c>
      <c r="F3583" t="s">
        <v>10477</v>
      </c>
      <c r="G3583" t="s">
        <v>465</v>
      </c>
      <c r="H3583" t="s">
        <v>135</v>
      </c>
      <c r="I3583" t="s">
        <v>136</v>
      </c>
      <c r="J3583" t="s">
        <v>137</v>
      </c>
      <c r="K3583" t="s">
        <v>138</v>
      </c>
      <c r="L3583" t="s">
        <v>10478</v>
      </c>
      <c r="M3583" t="s">
        <v>10479</v>
      </c>
      <c r="N3583">
        <v>4.329722222</v>
      </c>
      <c r="O3583">
        <v>0</v>
      </c>
      <c r="P3583">
        <v>149</v>
      </c>
      <c r="Q3583">
        <v>0</v>
      </c>
      <c r="R3583">
        <v>0</v>
      </c>
      <c r="S3583">
        <v>0</v>
      </c>
      <c r="T3583">
        <v>4</v>
      </c>
      <c r="U3583">
        <v>0</v>
      </c>
      <c r="V3583">
        <v>0</v>
      </c>
      <c r="W3583">
        <v>0</v>
      </c>
      <c r="X3583">
        <v>141.55990619127135</v>
      </c>
      <c r="Y3583">
        <v>0</v>
      </c>
      <c r="Z3583">
        <v>0</v>
      </c>
      <c r="AA3583">
        <v>0</v>
      </c>
      <c r="AB3583">
        <v>9.9117070226187334</v>
      </c>
      <c r="AC3583">
        <v>0</v>
      </c>
      <c r="AD3583">
        <v>0</v>
      </c>
      <c r="AE3583">
        <v>151.47161321389009</v>
      </c>
    </row>
    <row r="3584" spans="1:31" x14ac:dyDescent="0.25">
      <c r="A3584">
        <v>2235640</v>
      </c>
      <c r="B3584">
        <v>1</v>
      </c>
      <c r="C3584" t="s">
        <v>80</v>
      </c>
      <c r="D3584" t="s">
        <v>83</v>
      </c>
      <c r="E3584" t="s">
        <v>132</v>
      </c>
      <c r="F3584" t="s">
        <v>10480</v>
      </c>
      <c r="G3584" t="s">
        <v>148</v>
      </c>
      <c r="H3584" t="s">
        <v>135</v>
      </c>
      <c r="I3584" t="s">
        <v>136</v>
      </c>
      <c r="J3584" t="s">
        <v>137</v>
      </c>
      <c r="K3584" t="s">
        <v>138</v>
      </c>
      <c r="L3584" t="s">
        <v>10481</v>
      </c>
      <c r="M3584" t="s">
        <v>10482</v>
      </c>
      <c r="N3584">
        <v>2.3149999999999999</v>
      </c>
      <c r="O3584">
        <v>0</v>
      </c>
      <c r="P3584">
        <v>4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2.6209877967175466</v>
      </c>
      <c r="Y3584">
        <v>0</v>
      </c>
      <c r="Z3584">
        <v>0</v>
      </c>
      <c r="AA3584">
        <v>0</v>
      </c>
      <c r="AB3584">
        <v>0</v>
      </c>
      <c r="AC3584">
        <v>0</v>
      </c>
      <c r="AD3584">
        <v>0</v>
      </c>
      <c r="AE3584">
        <v>2.6209877967175466</v>
      </c>
    </row>
    <row r="3585" spans="1:31" x14ac:dyDescent="0.25">
      <c r="A3585">
        <v>2235311</v>
      </c>
      <c r="B3585">
        <v>1</v>
      </c>
      <c r="C3585" t="s">
        <v>81</v>
      </c>
      <c r="D3585" t="s">
        <v>121</v>
      </c>
      <c r="E3585" t="s">
        <v>182</v>
      </c>
      <c r="F3585" t="s">
        <v>10483</v>
      </c>
      <c r="G3585" t="s">
        <v>174</v>
      </c>
      <c r="H3585" t="s">
        <v>163</v>
      </c>
      <c r="I3585" t="s">
        <v>136</v>
      </c>
      <c r="J3585" t="s">
        <v>137</v>
      </c>
      <c r="K3585" t="s">
        <v>138</v>
      </c>
      <c r="L3585" t="s">
        <v>10484</v>
      </c>
      <c r="M3585" t="s">
        <v>10485</v>
      </c>
      <c r="N3585">
        <v>0.65722222200000002</v>
      </c>
      <c r="O3585">
        <v>0</v>
      </c>
      <c r="P3585">
        <v>1244</v>
      </c>
      <c r="Q3585">
        <v>0</v>
      </c>
      <c r="R3585">
        <v>15</v>
      </c>
      <c r="S3585">
        <v>6</v>
      </c>
      <c r="T3585">
        <v>291</v>
      </c>
      <c r="U3585">
        <v>0</v>
      </c>
      <c r="V3585">
        <v>1</v>
      </c>
      <c r="W3585">
        <v>0</v>
      </c>
      <c r="X3585">
        <v>153.84993378570729</v>
      </c>
      <c r="Y3585">
        <v>0</v>
      </c>
      <c r="Z3585">
        <v>1.7062363207686768</v>
      </c>
      <c r="AA3585">
        <v>74.633574785849277</v>
      </c>
      <c r="AB3585">
        <v>81.843043831240223</v>
      </c>
      <c r="AC3585">
        <v>0</v>
      </c>
      <c r="AD3585">
        <v>0</v>
      </c>
      <c r="AE3585">
        <v>312.03278872356549</v>
      </c>
    </row>
    <row r="3586" spans="1:31" x14ac:dyDescent="0.25">
      <c r="A3586">
        <v>2235560</v>
      </c>
      <c r="B3586">
        <v>1</v>
      </c>
      <c r="C3586" t="s">
        <v>80</v>
      </c>
      <c r="D3586" t="s">
        <v>98</v>
      </c>
      <c r="E3586" t="s">
        <v>161</v>
      </c>
      <c r="F3586" t="s">
        <v>10486</v>
      </c>
      <c r="G3586" t="s">
        <v>174</v>
      </c>
      <c r="H3586" t="s">
        <v>163</v>
      </c>
      <c r="I3586" t="s">
        <v>136</v>
      </c>
      <c r="J3586" t="s">
        <v>137</v>
      </c>
      <c r="K3586" t="s">
        <v>138</v>
      </c>
      <c r="L3586" t="s">
        <v>10487</v>
      </c>
      <c r="M3586" t="s">
        <v>10488</v>
      </c>
      <c r="N3586">
        <v>3.03</v>
      </c>
      <c r="O3586">
        <v>0</v>
      </c>
      <c r="P3586">
        <v>558</v>
      </c>
      <c r="Q3586">
        <v>14</v>
      </c>
      <c r="R3586">
        <v>38</v>
      </c>
      <c r="S3586">
        <v>6</v>
      </c>
      <c r="T3586">
        <v>95</v>
      </c>
      <c r="U3586">
        <v>0</v>
      </c>
      <c r="V3586">
        <v>0</v>
      </c>
      <c r="W3586">
        <v>0</v>
      </c>
      <c r="X3586">
        <v>227.81669123682522</v>
      </c>
      <c r="Y3586">
        <v>9.2313384066385318</v>
      </c>
      <c r="Z3586">
        <v>4.1647933297774227</v>
      </c>
      <c r="AA3586">
        <v>37.937553568398378</v>
      </c>
      <c r="AB3586">
        <v>105.63325367484177</v>
      </c>
      <c r="AC3586">
        <v>0</v>
      </c>
      <c r="AD3586">
        <v>0</v>
      </c>
      <c r="AE3586">
        <v>384.78363021648136</v>
      </c>
    </row>
    <row r="3587" spans="1:31" x14ac:dyDescent="0.25">
      <c r="A3587">
        <v>2235497</v>
      </c>
      <c r="B3587">
        <v>1</v>
      </c>
      <c r="C3587" t="s">
        <v>80</v>
      </c>
      <c r="D3587" t="s">
        <v>88</v>
      </c>
      <c r="E3587" t="s">
        <v>273</v>
      </c>
      <c r="F3587" t="s">
        <v>10489</v>
      </c>
      <c r="G3587" t="s">
        <v>174</v>
      </c>
      <c r="H3587" t="s">
        <v>163</v>
      </c>
      <c r="I3587" t="s">
        <v>136</v>
      </c>
      <c r="J3587" t="s">
        <v>137</v>
      </c>
      <c r="K3587" t="s">
        <v>138</v>
      </c>
      <c r="L3587" t="s">
        <v>10490</v>
      </c>
      <c r="M3587" t="s">
        <v>10491</v>
      </c>
      <c r="N3587">
        <v>3.3133333330000001</v>
      </c>
      <c r="O3587">
        <v>0</v>
      </c>
      <c r="P3587">
        <v>0</v>
      </c>
      <c r="Q3587">
        <v>0</v>
      </c>
      <c r="R3587">
        <v>0</v>
      </c>
      <c r="S3587">
        <v>3</v>
      </c>
      <c r="T3587">
        <v>0</v>
      </c>
      <c r="U3587">
        <v>1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13.937701551920959</v>
      </c>
      <c r="AB3587">
        <v>0</v>
      </c>
      <c r="AC3587">
        <v>88.936266169635914</v>
      </c>
      <c r="AD3587">
        <v>0</v>
      </c>
      <c r="AE3587">
        <v>102.87396772155688</v>
      </c>
    </row>
    <row r="3588" spans="1:31" x14ac:dyDescent="0.25">
      <c r="A3588">
        <v>2235354</v>
      </c>
      <c r="B3588">
        <v>1</v>
      </c>
      <c r="C3588" t="s">
        <v>80</v>
      </c>
      <c r="D3588" t="s">
        <v>84</v>
      </c>
      <c r="E3588" t="s">
        <v>182</v>
      </c>
      <c r="F3588" t="s">
        <v>10492</v>
      </c>
      <c r="G3588" t="s">
        <v>174</v>
      </c>
      <c r="H3588" t="s">
        <v>163</v>
      </c>
      <c r="I3588" t="s">
        <v>136</v>
      </c>
      <c r="J3588" t="s">
        <v>137</v>
      </c>
      <c r="K3588" t="s">
        <v>138</v>
      </c>
      <c r="L3588" t="s">
        <v>10493</v>
      </c>
      <c r="M3588" t="s">
        <v>10494</v>
      </c>
      <c r="N3588">
        <v>0.74750000000000005</v>
      </c>
      <c r="O3588">
        <v>4</v>
      </c>
      <c r="P3588">
        <v>673</v>
      </c>
      <c r="Q3588">
        <v>1</v>
      </c>
      <c r="R3588">
        <v>77</v>
      </c>
      <c r="S3588">
        <v>5</v>
      </c>
      <c r="T3588">
        <v>69</v>
      </c>
      <c r="U3588">
        <v>0</v>
      </c>
      <c r="V3588">
        <v>0</v>
      </c>
      <c r="W3588">
        <v>0.75380624002575891</v>
      </c>
      <c r="X3588">
        <v>132.66995025967287</v>
      </c>
      <c r="Y3588">
        <v>3.7717896730891849</v>
      </c>
      <c r="Z3588">
        <v>12.621248442413716</v>
      </c>
      <c r="AA3588">
        <v>5.9860032816650088</v>
      </c>
      <c r="AB3588">
        <v>41.691930127224104</v>
      </c>
      <c r="AC3588">
        <v>0</v>
      </c>
      <c r="AD3588">
        <v>0</v>
      </c>
      <c r="AE3588">
        <v>197.49472802409068</v>
      </c>
    </row>
    <row r="3589" spans="1:31" x14ac:dyDescent="0.25">
      <c r="A3589">
        <v>2235603</v>
      </c>
      <c r="B3589">
        <v>1</v>
      </c>
      <c r="C3589" t="s">
        <v>80</v>
      </c>
      <c r="D3589" t="s">
        <v>104</v>
      </c>
      <c r="E3589" t="s">
        <v>141</v>
      </c>
      <c r="F3589" t="s">
        <v>10495</v>
      </c>
      <c r="G3589" t="s">
        <v>187</v>
      </c>
      <c r="H3589" t="s">
        <v>135</v>
      </c>
      <c r="I3589" t="s">
        <v>136</v>
      </c>
      <c r="J3589" t="s">
        <v>137</v>
      </c>
      <c r="K3589" t="s">
        <v>138</v>
      </c>
      <c r="L3589" t="s">
        <v>10496</v>
      </c>
      <c r="M3589" t="s">
        <v>10497</v>
      </c>
      <c r="N3589">
        <v>5.1113888879999996</v>
      </c>
      <c r="O3589">
        <v>0</v>
      </c>
      <c r="P3589">
        <v>15</v>
      </c>
      <c r="Q3589">
        <v>0</v>
      </c>
      <c r="R3589">
        <v>1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24.136679730785595</v>
      </c>
      <c r="Y3589">
        <v>0</v>
      </c>
      <c r="Z3589">
        <v>0.83309660903124449</v>
      </c>
      <c r="AA3589">
        <v>0</v>
      </c>
      <c r="AB3589">
        <v>0</v>
      </c>
      <c r="AC3589">
        <v>0</v>
      </c>
      <c r="AD3589">
        <v>0</v>
      </c>
      <c r="AE3589">
        <v>24.969776339816839</v>
      </c>
    </row>
    <row r="3590" spans="1:31" x14ac:dyDescent="0.25">
      <c r="A3590">
        <v>2235205</v>
      </c>
      <c r="B3590">
        <v>1</v>
      </c>
      <c r="C3590" t="s">
        <v>81</v>
      </c>
      <c r="D3590" t="s">
        <v>122</v>
      </c>
      <c r="E3590" t="s">
        <v>273</v>
      </c>
      <c r="F3590" t="s">
        <v>10498</v>
      </c>
      <c r="G3590" t="s">
        <v>174</v>
      </c>
      <c r="H3590" t="s">
        <v>163</v>
      </c>
      <c r="I3590" t="s">
        <v>136</v>
      </c>
      <c r="J3590" t="s">
        <v>137</v>
      </c>
      <c r="K3590" t="s">
        <v>138</v>
      </c>
      <c r="L3590" t="s">
        <v>10499</v>
      </c>
      <c r="M3590" t="s">
        <v>10500</v>
      </c>
      <c r="N3590">
        <v>1.791666666</v>
      </c>
      <c r="O3590">
        <v>0</v>
      </c>
      <c r="P3590">
        <v>173</v>
      </c>
      <c r="Q3590">
        <v>0</v>
      </c>
      <c r="R3590">
        <v>0</v>
      </c>
      <c r="S3590">
        <v>8</v>
      </c>
      <c r="T3590">
        <v>24</v>
      </c>
      <c r="U3590">
        <v>3</v>
      </c>
      <c r="V3590">
        <v>0</v>
      </c>
      <c r="W3590">
        <v>0</v>
      </c>
      <c r="X3590">
        <v>33.467529054635655</v>
      </c>
      <c r="Y3590">
        <v>0</v>
      </c>
      <c r="Z3590">
        <v>0</v>
      </c>
      <c r="AA3590">
        <v>15.088905913362479</v>
      </c>
      <c r="AB3590">
        <v>22.113776010656245</v>
      </c>
      <c r="AC3590">
        <v>168.54306961806307</v>
      </c>
      <c r="AD3590">
        <v>0</v>
      </c>
      <c r="AE3590">
        <v>239.21328059671745</v>
      </c>
    </row>
    <row r="3591" spans="1:31" x14ac:dyDescent="0.25">
      <c r="A3591">
        <v>2235746</v>
      </c>
      <c r="B3591">
        <v>1</v>
      </c>
      <c r="C3591" t="s">
        <v>80</v>
      </c>
      <c r="D3591" t="s">
        <v>103</v>
      </c>
      <c r="E3591" t="s">
        <v>132</v>
      </c>
      <c r="F3591" t="s">
        <v>10501</v>
      </c>
      <c r="G3591" t="s">
        <v>148</v>
      </c>
      <c r="H3591" t="s">
        <v>135</v>
      </c>
      <c r="I3591" t="s">
        <v>136</v>
      </c>
      <c r="J3591" t="s">
        <v>137</v>
      </c>
      <c r="K3591" t="s">
        <v>138</v>
      </c>
      <c r="L3591" t="s">
        <v>10502</v>
      </c>
      <c r="M3591" t="s">
        <v>10503</v>
      </c>
      <c r="N3591">
        <v>8.1247222220000008</v>
      </c>
      <c r="O3591">
        <v>0</v>
      </c>
      <c r="P3591">
        <v>1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2.5117099058087322</v>
      </c>
      <c r="Y3591">
        <v>0</v>
      </c>
      <c r="Z3591">
        <v>0</v>
      </c>
      <c r="AA3591">
        <v>0</v>
      </c>
      <c r="AB3591">
        <v>0</v>
      </c>
      <c r="AC3591">
        <v>0</v>
      </c>
      <c r="AD3591">
        <v>0</v>
      </c>
      <c r="AE3591">
        <v>2.5117099058087322</v>
      </c>
    </row>
    <row r="3592" spans="1:31" x14ac:dyDescent="0.25">
      <c r="A3592">
        <v>2235454</v>
      </c>
      <c r="B3592">
        <v>1</v>
      </c>
      <c r="C3592" t="s">
        <v>81</v>
      </c>
      <c r="D3592" t="s">
        <v>112</v>
      </c>
      <c r="E3592" t="s">
        <v>182</v>
      </c>
      <c r="F3592" t="s">
        <v>10504</v>
      </c>
      <c r="G3592" t="s">
        <v>196</v>
      </c>
      <c r="H3592" t="s">
        <v>163</v>
      </c>
      <c r="I3592" t="s">
        <v>136</v>
      </c>
      <c r="J3592" t="s">
        <v>137</v>
      </c>
      <c r="K3592" t="s">
        <v>144</v>
      </c>
      <c r="L3592" t="s">
        <v>10505</v>
      </c>
      <c r="M3592" t="s">
        <v>10506</v>
      </c>
      <c r="N3592">
        <v>0.36626194400000001</v>
      </c>
      <c r="O3592">
        <v>0</v>
      </c>
      <c r="P3592">
        <v>259</v>
      </c>
      <c r="Q3592">
        <v>0</v>
      </c>
      <c r="R3592">
        <v>37</v>
      </c>
      <c r="S3592">
        <v>0</v>
      </c>
      <c r="T3592">
        <v>9</v>
      </c>
      <c r="U3592">
        <v>0</v>
      </c>
      <c r="V3592">
        <v>0</v>
      </c>
      <c r="W3592">
        <v>0</v>
      </c>
      <c r="X3592">
        <v>21.633266764224341</v>
      </c>
      <c r="Y3592">
        <v>0</v>
      </c>
      <c r="Z3592">
        <v>1.3790598029340415</v>
      </c>
      <c r="AA3592">
        <v>0</v>
      </c>
      <c r="AB3592">
        <v>1.2659373430878382</v>
      </c>
      <c r="AC3592">
        <v>0</v>
      </c>
      <c r="AD3592">
        <v>0</v>
      </c>
      <c r="AE3592">
        <v>24.278263910246221</v>
      </c>
    </row>
    <row r="3593" spans="1:31" x14ac:dyDescent="0.25">
      <c r="A3593">
        <v>2235600</v>
      </c>
      <c r="B3593">
        <v>1</v>
      </c>
      <c r="C3593" t="s">
        <v>81</v>
      </c>
      <c r="D3593" t="s">
        <v>118</v>
      </c>
      <c r="E3593" t="s">
        <v>141</v>
      </c>
      <c r="F3593" t="s">
        <v>10507</v>
      </c>
      <c r="G3593" t="s">
        <v>187</v>
      </c>
      <c r="H3593" t="s">
        <v>135</v>
      </c>
      <c r="I3593" t="s">
        <v>136</v>
      </c>
      <c r="J3593" t="s">
        <v>137</v>
      </c>
      <c r="K3593" t="s">
        <v>138</v>
      </c>
      <c r="L3593" t="s">
        <v>10508</v>
      </c>
      <c r="M3593" t="s">
        <v>10509</v>
      </c>
      <c r="N3593">
        <v>1.830833333</v>
      </c>
      <c r="O3593">
        <v>0</v>
      </c>
      <c r="P3593">
        <v>44</v>
      </c>
      <c r="Q3593">
        <v>0</v>
      </c>
      <c r="R3593">
        <v>8</v>
      </c>
      <c r="S3593">
        <v>0</v>
      </c>
      <c r="T3593">
        <v>3</v>
      </c>
      <c r="U3593">
        <v>0</v>
      </c>
      <c r="V3593">
        <v>0</v>
      </c>
      <c r="W3593">
        <v>0</v>
      </c>
      <c r="X3593">
        <v>7.2327499282311489</v>
      </c>
      <c r="Y3593">
        <v>0</v>
      </c>
      <c r="Z3593">
        <v>2.1893645149623993</v>
      </c>
      <c r="AA3593">
        <v>0</v>
      </c>
      <c r="AB3593">
        <v>1.8802658058064301</v>
      </c>
      <c r="AC3593">
        <v>0</v>
      </c>
      <c r="AD3593">
        <v>0</v>
      </c>
      <c r="AE3593">
        <v>11.302380248999977</v>
      </c>
    </row>
    <row r="3594" spans="1:31" x14ac:dyDescent="0.25">
      <c r="A3594">
        <v>2235623</v>
      </c>
      <c r="B3594">
        <v>1</v>
      </c>
      <c r="C3594" t="s">
        <v>80</v>
      </c>
      <c r="D3594" t="s">
        <v>92</v>
      </c>
      <c r="E3594" t="s">
        <v>194</v>
      </c>
      <c r="F3594" t="s">
        <v>10510</v>
      </c>
      <c r="G3594" t="s">
        <v>179</v>
      </c>
      <c r="H3594" t="s">
        <v>135</v>
      </c>
      <c r="I3594" t="s">
        <v>136</v>
      </c>
      <c r="J3594" t="s">
        <v>137</v>
      </c>
      <c r="K3594" t="s">
        <v>138</v>
      </c>
      <c r="L3594" t="s">
        <v>10511</v>
      </c>
      <c r="M3594" t="s">
        <v>10512</v>
      </c>
      <c r="N3594">
        <v>2.6688888880000001</v>
      </c>
      <c r="O3594">
        <v>0</v>
      </c>
      <c r="P3594">
        <v>128</v>
      </c>
      <c r="Q3594">
        <v>0</v>
      </c>
      <c r="R3594">
        <v>0</v>
      </c>
      <c r="S3594">
        <v>0</v>
      </c>
      <c r="T3594">
        <v>3</v>
      </c>
      <c r="U3594">
        <v>0</v>
      </c>
      <c r="V3594">
        <v>0</v>
      </c>
      <c r="W3594">
        <v>0</v>
      </c>
      <c r="X3594">
        <v>77.119575110238372</v>
      </c>
      <c r="Y3594">
        <v>0</v>
      </c>
      <c r="Z3594">
        <v>0</v>
      </c>
      <c r="AA3594">
        <v>0</v>
      </c>
      <c r="AB3594">
        <v>3.5786232852672555</v>
      </c>
      <c r="AC3594">
        <v>0</v>
      </c>
      <c r="AD3594">
        <v>0</v>
      </c>
      <c r="AE3594">
        <v>80.698198395505628</v>
      </c>
    </row>
    <row r="3595" spans="1:31" x14ac:dyDescent="0.25">
      <c r="A3595">
        <v>2235955</v>
      </c>
      <c r="B3595">
        <v>1</v>
      </c>
      <c r="C3595" t="s">
        <v>80</v>
      </c>
      <c r="D3595" t="s">
        <v>94</v>
      </c>
      <c r="E3595" t="s">
        <v>132</v>
      </c>
      <c r="F3595" t="s">
        <v>5558</v>
      </c>
      <c r="G3595" t="s">
        <v>148</v>
      </c>
      <c r="H3595" t="s">
        <v>135</v>
      </c>
      <c r="I3595" t="s">
        <v>136</v>
      </c>
      <c r="J3595" t="s">
        <v>137</v>
      </c>
      <c r="K3595" t="s">
        <v>138</v>
      </c>
      <c r="L3595" t="s">
        <v>10513</v>
      </c>
      <c r="M3595" t="s">
        <v>10514</v>
      </c>
      <c r="N3595">
        <v>1.009166666</v>
      </c>
      <c r="O3595">
        <v>0</v>
      </c>
      <c r="P3595">
        <v>1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0.71728206067034228</v>
      </c>
      <c r="Y3595">
        <v>0</v>
      </c>
      <c r="Z3595">
        <v>0</v>
      </c>
      <c r="AA3595">
        <v>0</v>
      </c>
      <c r="AB3595">
        <v>0</v>
      </c>
      <c r="AC3595">
        <v>0</v>
      </c>
      <c r="AD3595">
        <v>0</v>
      </c>
      <c r="AE3595">
        <v>0.71728206067034228</v>
      </c>
    </row>
    <row r="3596" spans="1:31" x14ac:dyDescent="0.25">
      <c r="A3596">
        <v>2235646</v>
      </c>
      <c r="B3596">
        <v>1</v>
      </c>
      <c r="C3596" t="s">
        <v>80</v>
      </c>
      <c r="D3596" t="s">
        <v>101</v>
      </c>
      <c r="E3596" t="s">
        <v>182</v>
      </c>
      <c r="F3596" t="s">
        <v>10515</v>
      </c>
      <c r="G3596" t="s">
        <v>319</v>
      </c>
      <c r="H3596" t="s">
        <v>163</v>
      </c>
      <c r="I3596" t="s">
        <v>136</v>
      </c>
      <c r="J3596" t="s">
        <v>137</v>
      </c>
      <c r="K3596" t="s">
        <v>138</v>
      </c>
      <c r="L3596" t="s">
        <v>10516</v>
      </c>
      <c r="M3596" t="s">
        <v>10517</v>
      </c>
      <c r="N3596">
        <v>2.0313888879999999</v>
      </c>
      <c r="O3596">
        <v>3</v>
      </c>
      <c r="P3596">
        <v>79</v>
      </c>
      <c r="Q3596">
        <v>5</v>
      </c>
      <c r="R3596">
        <v>28</v>
      </c>
      <c r="S3596">
        <v>4</v>
      </c>
      <c r="T3596">
        <v>23</v>
      </c>
      <c r="U3596">
        <v>0</v>
      </c>
      <c r="V3596">
        <v>0</v>
      </c>
      <c r="W3596">
        <v>4.9693461404185211</v>
      </c>
      <c r="X3596">
        <v>45.177399801237705</v>
      </c>
      <c r="Y3596">
        <v>45.796949685140326</v>
      </c>
      <c r="Z3596">
        <v>11.910771579139771</v>
      </c>
      <c r="AA3596">
        <v>29.207969355422474</v>
      </c>
      <c r="AB3596">
        <v>68.236239347217051</v>
      </c>
      <c r="AC3596">
        <v>0</v>
      </c>
      <c r="AD3596">
        <v>0</v>
      </c>
      <c r="AE3596">
        <v>205.29867590857583</v>
      </c>
    </row>
    <row r="3597" spans="1:31" x14ac:dyDescent="0.25">
      <c r="A3597">
        <v>2235978</v>
      </c>
      <c r="B3597">
        <v>1</v>
      </c>
      <c r="C3597" t="s">
        <v>81</v>
      </c>
      <c r="D3597" t="s">
        <v>122</v>
      </c>
      <c r="E3597" t="s">
        <v>194</v>
      </c>
      <c r="F3597" t="s">
        <v>9643</v>
      </c>
      <c r="G3597" t="s">
        <v>885</v>
      </c>
      <c r="H3597" t="s">
        <v>135</v>
      </c>
      <c r="I3597" t="s">
        <v>136</v>
      </c>
      <c r="J3597" t="s">
        <v>137</v>
      </c>
      <c r="K3597" t="s">
        <v>138</v>
      </c>
      <c r="L3597" t="s">
        <v>10518</v>
      </c>
      <c r="M3597" t="s">
        <v>10519</v>
      </c>
      <c r="N3597">
        <v>1.9655555549999999</v>
      </c>
      <c r="O3597">
        <v>0</v>
      </c>
      <c r="P3597">
        <v>3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  <c r="AA3597">
        <v>0</v>
      </c>
      <c r="AB3597">
        <v>0</v>
      </c>
      <c r="AC3597">
        <v>0</v>
      </c>
      <c r="AD3597">
        <v>0</v>
      </c>
      <c r="AE3597">
        <v>0</v>
      </c>
    </row>
    <row r="3598" spans="1:31" x14ac:dyDescent="0.25">
      <c r="A3598">
        <v>2235314</v>
      </c>
      <c r="B3598">
        <v>1</v>
      </c>
      <c r="C3598" t="s">
        <v>80</v>
      </c>
      <c r="D3598" t="s">
        <v>110</v>
      </c>
      <c r="E3598" t="s">
        <v>194</v>
      </c>
      <c r="F3598" t="s">
        <v>10520</v>
      </c>
      <c r="G3598" t="s">
        <v>152</v>
      </c>
      <c r="H3598" t="s">
        <v>135</v>
      </c>
      <c r="I3598" t="s">
        <v>136</v>
      </c>
      <c r="J3598" t="s">
        <v>137</v>
      </c>
      <c r="K3598" t="s">
        <v>138</v>
      </c>
      <c r="L3598" t="s">
        <v>10521</v>
      </c>
      <c r="M3598" t="s">
        <v>10522</v>
      </c>
      <c r="N3598">
        <v>2.2749999999999999</v>
      </c>
      <c r="O3598">
        <v>0</v>
      </c>
      <c r="P3598">
        <v>87</v>
      </c>
      <c r="Q3598">
        <v>0</v>
      </c>
      <c r="R3598">
        <v>0</v>
      </c>
      <c r="S3598">
        <v>0</v>
      </c>
      <c r="T3598">
        <v>12</v>
      </c>
      <c r="U3598">
        <v>0</v>
      </c>
      <c r="V3598">
        <v>0</v>
      </c>
      <c r="W3598">
        <v>0</v>
      </c>
      <c r="X3598">
        <v>77.597964254991965</v>
      </c>
      <c r="Y3598">
        <v>0</v>
      </c>
      <c r="Z3598">
        <v>0</v>
      </c>
      <c r="AA3598">
        <v>0</v>
      </c>
      <c r="AB3598">
        <v>16.211813022160467</v>
      </c>
      <c r="AC3598">
        <v>0</v>
      </c>
      <c r="AD3598">
        <v>0</v>
      </c>
      <c r="AE3598">
        <v>93.809777277152435</v>
      </c>
    </row>
    <row r="3599" spans="1:31" x14ac:dyDescent="0.25">
      <c r="A3599">
        <v>2235792</v>
      </c>
      <c r="B3599">
        <v>1</v>
      </c>
      <c r="C3599" t="s">
        <v>80</v>
      </c>
      <c r="D3599" t="s">
        <v>96</v>
      </c>
      <c r="E3599" t="s">
        <v>194</v>
      </c>
      <c r="F3599" t="s">
        <v>10523</v>
      </c>
      <c r="G3599" t="s">
        <v>390</v>
      </c>
      <c r="H3599" t="s">
        <v>135</v>
      </c>
      <c r="I3599" t="s">
        <v>136</v>
      </c>
      <c r="J3599" t="s">
        <v>137</v>
      </c>
      <c r="K3599" t="s">
        <v>138</v>
      </c>
      <c r="L3599" t="s">
        <v>10524</v>
      </c>
      <c r="M3599" t="s">
        <v>10525</v>
      </c>
      <c r="N3599">
        <v>3.3997222219999998</v>
      </c>
      <c r="O3599">
        <v>0</v>
      </c>
      <c r="P3599">
        <v>20</v>
      </c>
      <c r="Q3599">
        <v>0</v>
      </c>
      <c r="R3599">
        <v>0</v>
      </c>
      <c r="S3599">
        <v>0</v>
      </c>
      <c r="T3599">
        <v>5</v>
      </c>
      <c r="U3599">
        <v>0</v>
      </c>
      <c r="V3599">
        <v>0</v>
      </c>
      <c r="W3599">
        <v>0</v>
      </c>
      <c r="X3599">
        <v>96.053991089868191</v>
      </c>
      <c r="Y3599">
        <v>0</v>
      </c>
      <c r="Z3599">
        <v>0</v>
      </c>
      <c r="AA3599">
        <v>0</v>
      </c>
      <c r="AB3599">
        <v>22.005195207300758</v>
      </c>
      <c r="AC3599">
        <v>0</v>
      </c>
      <c r="AD3599">
        <v>0</v>
      </c>
      <c r="AE3599">
        <v>118.05918629716895</v>
      </c>
    </row>
    <row r="3600" spans="1:31" x14ac:dyDescent="0.25">
      <c r="A3600">
        <v>2235437</v>
      </c>
      <c r="B3600">
        <v>1</v>
      </c>
      <c r="C3600" t="s">
        <v>80</v>
      </c>
      <c r="D3600" t="s">
        <v>88</v>
      </c>
      <c r="E3600" t="s">
        <v>132</v>
      </c>
      <c r="F3600" t="s">
        <v>8646</v>
      </c>
      <c r="G3600" t="s">
        <v>152</v>
      </c>
      <c r="H3600" t="s">
        <v>135</v>
      </c>
      <c r="I3600" t="s">
        <v>136</v>
      </c>
      <c r="J3600" t="s">
        <v>3</v>
      </c>
      <c r="K3600" t="s">
        <v>138</v>
      </c>
      <c r="L3600" t="s">
        <v>10526</v>
      </c>
      <c r="M3600" t="s">
        <v>10527</v>
      </c>
      <c r="N3600">
        <v>2.0819444439999999</v>
      </c>
      <c r="O3600">
        <v>0</v>
      </c>
      <c r="P3600">
        <v>3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3.2261949331282067</v>
      </c>
      <c r="Y3600">
        <v>0</v>
      </c>
      <c r="Z3600">
        <v>0</v>
      </c>
      <c r="AA3600">
        <v>0</v>
      </c>
      <c r="AB3600">
        <v>0</v>
      </c>
      <c r="AC3600">
        <v>0</v>
      </c>
      <c r="AD3600">
        <v>0</v>
      </c>
      <c r="AE3600">
        <v>3.2261949331282067</v>
      </c>
    </row>
    <row r="3601" spans="1:31" x14ac:dyDescent="0.25">
      <c r="A3601">
        <v>2235099</v>
      </c>
      <c r="B3601">
        <v>1</v>
      </c>
      <c r="C3601" t="s">
        <v>80</v>
      </c>
      <c r="D3601" t="s">
        <v>99</v>
      </c>
      <c r="E3601" t="s">
        <v>194</v>
      </c>
      <c r="F3601" t="s">
        <v>10528</v>
      </c>
      <c r="G3601" t="s">
        <v>390</v>
      </c>
      <c r="H3601" t="s">
        <v>135</v>
      </c>
      <c r="I3601" t="s">
        <v>136</v>
      </c>
      <c r="J3601" t="s">
        <v>137</v>
      </c>
      <c r="K3601" t="s">
        <v>138</v>
      </c>
      <c r="L3601" t="s">
        <v>10529</v>
      </c>
      <c r="M3601" t="s">
        <v>10530</v>
      </c>
      <c r="N3601">
        <v>1.616666666</v>
      </c>
      <c r="O3601">
        <v>0</v>
      </c>
      <c r="P3601">
        <v>57</v>
      </c>
      <c r="Q3601">
        <v>0</v>
      </c>
      <c r="R3601">
        <v>3</v>
      </c>
      <c r="S3601">
        <v>0</v>
      </c>
      <c r="T3601">
        <v>4</v>
      </c>
      <c r="U3601">
        <v>0</v>
      </c>
      <c r="V3601">
        <v>0</v>
      </c>
      <c r="W3601">
        <v>0</v>
      </c>
      <c r="X3601">
        <v>21.546443187026338</v>
      </c>
      <c r="Y3601">
        <v>0</v>
      </c>
      <c r="Z3601">
        <v>0.8181104796998</v>
      </c>
      <c r="AA3601">
        <v>0</v>
      </c>
      <c r="AB3601">
        <v>0.25482069295199999</v>
      </c>
      <c r="AC3601">
        <v>0</v>
      </c>
      <c r="AD3601">
        <v>0</v>
      </c>
      <c r="AE3601">
        <v>22.619374359678137</v>
      </c>
    </row>
    <row r="3602" spans="1:31" x14ac:dyDescent="0.25">
      <c r="A3602">
        <v>2235414</v>
      </c>
      <c r="B3602">
        <v>1</v>
      </c>
      <c r="C3602" t="s">
        <v>80</v>
      </c>
      <c r="D3602" t="s">
        <v>99</v>
      </c>
      <c r="E3602" t="s">
        <v>194</v>
      </c>
      <c r="F3602" t="s">
        <v>2642</v>
      </c>
      <c r="G3602" t="s">
        <v>179</v>
      </c>
      <c r="H3602" t="s">
        <v>135</v>
      </c>
      <c r="I3602" t="s">
        <v>136</v>
      </c>
      <c r="J3602" t="s">
        <v>137</v>
      </c>
      <c r="K3602" t="s">
        <v>138</v>
      </c>
      <c r="L3602" t="s">
        <v>10531</v>
      </c>
      <c r="M3602" t="s">
        <v>10532</v>
      </c>
      <c r="N3602">
        <v>3.8422222220000002</v>
      </c>
      <c r="O3602">
        <v>0</v>
      </c>
      <c r="P3602">
        <v>47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33.485175941321081</v>
      </c>
      <c r="Y3602">
        <v>0</v>
      </c>
      <c r="Z3602">
        <v>0</v>
      </c>
      <c r="AA3602">
        <v>0</v>
      </c>
      <c r="AB3602">
        <v>0</v>
      </c>
      <c r="AC3602">
        <v>0</v>
      </c>
      <c r="AD3602">
        <v>0</v>
      </c>
      <c r="AE3602">
        <v>33.485175941321081</v>
      </c>
    </row>
    <row r="3603" spans="1:31" x14ac:dyDescent="0.25">
      <c r="A3603">
        <v>2235391</v>
      </c>
      <c r="B3603">
        <v>1</v>
      </c>
      <c r="C3603" t="s">
        <v>80</v>
      </c>
      <c r="D3603" t="s">
        <v>98</v>
      </c>
      <c r="E3603" t="s">
        <v>161</v>
      </c>
      <c r="F3603" t="s">
        <v>10533</v>
      </c>
      <c r="G3603" t="s">
        <v>174</v>
      </c>
      <c r="H3603" t="s">
        <v>163</v>
      </c>
      <c r="I3603" t="s">
        <v>136</v>
      </c>
      <c r="J3603" t="s">
        <v>137</v>
      </c>
      <c r="K3603" t="s">
        <v>138</v>
      </c>
      <c r="L3603" t="s">
        <v>9918</v>
      </c>
      <c r="M3603" t="s">
        <v>10534</v>
      </c>
      <c r="N3603">
        <v>0.60611111100000004</v>
      </c>
      <c r="O3603">
        <v>0</v>
      </c>
      <c r="P3603">
        <v>412</v>
      </c>
      <c r="Q3603">
        <v>14</v>
      </c>
      <c r="R3603">
        <v>92</v>
      </c>
      <c r="S3603">
        <v>15</v>
      </c>
      <c r="T3603">
        <v>87</v>
      </c>
      <c r="U3603">
        <v>0</v>
      </c>
      <c r="V3603">
        <v>0</v>
      </c>
      <c r="W3603">
        <v>0</v>
      </c>
      <c r="X3603">
        <v>34.085669390799417</v>
      </c>
      <c r="Y3603">
        <v>5.2951329495571731</v>
      </c>
      <c r="Z3603">
        <v>10.263169299048787</v>
      </c>
      <c r="AA3603">
        <v>24.086749994713998</v>
      </c>
      <c r="AB3603">
        <v>12.717067241202709</v>
      </c>
      <c r="AC3603">
        <v>0</v>
      </c>
      <c r="AD3603">
        <v>0</v>
      </c>
      <c r="AE3603">
        <v>86.44778887532209</v>
      </c>
    </row>
    <row r="3604" spans="1:31" x14ac:dyDescent="0.25">
      <c r="A3604">
        <v>2235809</v>
      </c>
      <c r="B3604">
        <v>1</v>
      </c>
      <c r="C3604" t="s">
        <v>80</v>
      </c>
      <c r="D3604" t="s">
        <v>97</v>
      </c>
      <c r="E3604" t="s">
        <v>132</v>
      </c>
      <c r="F3604" t="s">
        <v>10535</v>
      </c>
      <c r="G3604" t="s">
        <v>152</v>
      </c>
      <c r="H3604" t="s">
        <v>135</v>
      </c>
      <c r="I3604" t="s">
        <v>136</v>
      </c>
      <c r="J3604" t="s">
        <v>137</v>
      </c>
      <c r="K3604" t="s">
        <v>138</v>
      </c>
      <c r="L3604" t="s">
        <v>10536</v>
      </c>
      <c r="M3604" t="s">
        <v>10537</v>
      </c>
      <c r="N3604">
        <v>4.4386111110000002</v>
      </c>
      <c r="O3604">
        <v>0</v>
      </c>
      <c r="P3604">
        <v>0</v>
      </c>
      <c r="Q3604">
        <v>0</v>
      </c>
      <c r="R3604">
        <v>0</v>
      </c>
      <c r="S3604">
        <v>0</v>
      </c>
      <c r="T3604">
        <v>1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  <c r="AA3604">
        <v>0</v>
      </c>
      <c r="AB3604">
        <v>3.6640043667103797</v>
      </c>
      <c r="AC3604">
        <v>0</v>
      </c>
      <c r="AD3604">
        <v>0</v>
      </c>
      <c r="AE3604">
        <v>3.6640043667103797</v>
      </c>
    </row>
    <row r="3605" spans="1:31" x14ac:dyDescent="0.25">
      <c r="A3605">
        <v>2235832</v>
      </c>
      <c r="B3605">
        <v>1</v>
      </c>
      <c r="C3605" t="s">
        <v>80</v>
      </c>
      <c r="D3605" t="s">
        <v>90</v>
      </c>
      <c r="E3605" t="s">
        <v>132</v>
      </c>
      <c r="F3605" t="s">
        <v>10538</v>
      </c>
      <c r="G3605" t="s">
        <v>148</v>
      </c>
      <c r="H3605" t="s">
        <v>135</v>
      </c>
      <c r="I3605" t="s">
        <v>136</v>
      </c>
      <c r="J3605" t="s">
        <v>137</v>
      </c>
      <c r="K3605" t="s">
        <v>138</v>
      </c>
      <c r="L3605" t="s">
        <v>10539</v>
      </c>
      <c r="M3605" t="s">
        <v>10540</v>
      </c>
      <c r="N3605">
        <v>5.5847222219999999</v>
      </c>
      <c r="O3605">
        <v>0</v>
      </c>
      <c r="P3605">
        <v>3</v>
      </c>
      <c r="Q3605">
        <v>0</v>
      </c>
      <c r="R3605">
        <v>0</v>
      </c>
      <c r="S3605">
        <v>0</v>
      </c>
      <c r="T3605">
        <v>1</v>
      </c>
      <c r="U3605">
        <v>0</v>
      </c>
      <c r="V3605">
        <v>0</v>
      </c>
      <c r="W3605">
        <v>0</v>
      </c>
      <c r="X3605">
        <v>4.9280322531682277</v>
      </c>
      <c r="Y3605">
        <v>0</v>
      </c>
      <c r="Z3605">
        <v>0</v>
      </c>
      <c r="AA3605">
        <v>0</v>
      </c>
      <c r="AB3605">
        <v>1.2544003260568891E-2</v>
      </c>
      <c r="AC3605">
        <v>0</v>
      </c>
      <c r="AD3605">
        <v>0</v>
      </c>
      <c r="AE3605">
        <v>4.9405762564287965</v>
      </c>
    </row>
    <row r="3606" spans="1:31" x14ac:dyDescent="0.25">
      <c r="A3606">
        <v>2235228</v>
      </c>
      <c r="B3606">
        <v>1</v>
      </c>
      <c r="C3606" t="s">
        <v>80</v>
      </c>
      <c r="D3606" t="s">
        <v>105</v>
      </c>
      <c r="E3606" t="s">
        <v>194</v>
      </c>
      <c r="F3606" t="s">
        <v>10541</v>
      </c>
      <c r="G3606" t="s">
        <v>179</v>
      </c>
      <c r="H3606" t="s">
        <v>135</v>
      </c>
      <c r="I3606" t="s">
        <v>136</v>
      </c>
      <c r="J3606" t="s">
        <v>137</v>
      </c>
      <c r="K3606" t="s">
        <v>138</v>
      </c>
      <c r="L3606" t="s">
        <v>10542</v>
      </c>
      <c r="M3606" t="s">
        <v>10543</v>
      </c>
      <c r="N3606">
        <v>7.545833333</v>
      </c>
      <c r="O3606">
        <v>0</v>
      </c>
      <c r="P3606">
        <v>8</v>
      </c>
      <c r="Q3606">
        <v>0</v>
      </c>
      <c r="R3606">
        <v>9</v>
      </c>
      <c r="S3606">
        <v>0</v>
      </c>
      <c r="T3606">
        <v>4</v>
      </c>
      <c r="U3606">
        <v>0</v>
      </c>
      <c r="V3606">
        <v>0</v>
      </c>
      <c r="W3606">
        <v>0</v>
      </c>
      <c r="X3606">
        <v>4.0292550087512176</v>
      </c>
      <c r="Y3606">
        <v>0</v>
      </c>
      <c r="Z3606">
        <v>9.4035593929880168</v>
      </c>
      <c r="AA3606">
        <v>0</v>
      </c>
      <c r="AB3606">
        <v>23.361919814822905</v>
      </c>
      <c r="AC3606">
        <v>0</v>
      </c>
      <c r="AD3606">
        <v>0</v>
      </c>
      <c r="AE3606">
        <v>36.794734216562141</v>
      </c>
    </row>
    <row r="3607" spans="1:31" x14ac:dyDescent="0.25">
      <c r="A3607">
        <v>2235583</v>
      </c>
      <c r="B3607">
        <v>1</v>
      </c>
      <c r="C3607" t="s">
        <v>80</v>
      </c>
      <c r="D3607" t="s">
        <v>99</v>
      </c>
      <c r="E3607" t="s">
        <v>132</v>
      </c>
      <c r="F3607" t="s">
        <v>10544</v>
      </c>
      <c r="G3607" t="s">
        <v>191</v>
      </c>
      <c r="H3607" t="s">
        <v>135</v>
      </c>
      <c r="I3607" t="s">
        <v>136</v>
      </c>
      <c r="J3607" t="s">
        <v>137</v>
      </c>
      <c r="K3607" t="s">
        <v>138</v>
      </c>
      <c r="L3607" t="s">
        <v>10545</v>
      </c>
      <c r="M3607" t="s">
        <v>10546</v>
      </c>
      <c r="N3607">
        <v>1.7327777769999999</v>
      </c>
      <c r="O3607">
        <v>0</v>
      </c>
      <c r="P3607">
        <v>0</v>
      </c>
      <c r="Q3607">
        <v>0</v>
      </c>
      <c r="R3607">
        <v>0</v>
      </c>
      <c r="S3607">
        <v>0</v>
      </c>
      <c r="T3607">
        <v>1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  <c r="AA3607">
        <v>0</v>
      </c>
      <c r="AB3607">
        <v>3.0425959638255282</v>
      </c>
      <c r="AC3607">
        <v>0</v>
      </c>
      <c r="AD3607">
        <v>0</v>
      </c>
      <c r="AE3607">
        <v>3.0425959638255282</v>
      </c>
    </row>
    <row r="3608" spans="1:31" x14ac:dyDescent="0.25">
      <c r="A3608">
        <v>2236018</v>
      </c>
      <c r="B3608">
        <v>1</v>
      </c>
      <c r="C3608" t="s">
        <v>80</v>
      </c>
      <c r="D3608" t="s">
        <v>82</v>
      </c>
      <c r="E3608" t="s">
        <v>132</v>
      </c>
      <c r="F3608" t="s">
        <v>10547</v>
      </c>
      <c r="G3608" t="s">
        <v>148</v>
      </c>
      <c r="H3608" t="s">
        <v>135</v>
      </c>
      <c r="I3608" t="s">
        <v>136</v>
      </c>
      <c r="J3608" t="s">
        <v>137</v>
      </c>
      <c r="K3608" t="s">
        <v>138</v>
      </c>
      <c r="L3608" t="s">
        <v>10548</v>
      </c>
      <c r="M3608" t="s">
        <v>10549</v>
      </c>
      <c r="N3608">
        <v>1.788888888</v>
      </c>
      <c r="O3608">
        <v>0</v>
      </c>
      <c r="P3608">
        <v>3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0.49381474717941332</v>
      </c>
      <c r="Y3608">
        <v>0</v>
      </c>
      <c r="Z3608">
        <v>0</v>
      </c>
      <c r="AA3608">
        <v>0</v>
      </c>
      <c r="AB3608">
        <v>0</v>
      </c>
      <c r="AC3608">
        <v>0</v>
      </c>
      <c r="AD3608">
        <v>0</v>
      </c>
      <c r="AE3608">
        <v>0.49381474717941332</v>
      </c>
    </row>
    <row r="3609" spans="1:31" x14ac:dyDescent="0.25">
      <c r="A3609">
        <v>2235182</v>
      </c>
      <c r="B3609">
        <v>1</v>
      </c>
      <c r="C3609" t="s">
        <v>80</v>
      </c>
      <c r="D3609" t="s">
        <v>94</v>
      </c>
      <c r="E3609" t="s">
        <v>273</v>
      </c>
      <c r="F3609" t="s">
        <v>9788</v>
      </c>
      <c r="G3609" t="s">
        <v>303</v>
      </c>
      <c r="H3609" t="s">
        <v>163</v>
      </c>
      <c r="I3609" t="s">
        <v>136</v>
      </c>
      <c r="J3609" t="s">
        <v>137</v>
      </c>
      <c r="K3609" t="s">
        <v>138</v>
      </c>
      <c r="L3609" t="s">
        <v>10550</v>
      </c>
      <c r="M3609" t="s">
        <v>10551</v>
      </c>
      <c r="N3609">
        <v>0.28027777700000001</v>
      </c>
      <c r="O3609">
        <v>0</v>
      </c>
      <c r="P3609">
        <v>915</v>
      </c>
      <c r="Q3609">
        <v>35</v>
      </c>
      <c r="R3609">
        <v>31</v>
      </c>
      <c r="S3609">
        <v>6</v>
      </c>
      <c r="T3609">
        <v>164</v>
      </c>
      <c r="U3609">
        <v>2</v>
      </c>
      <c r="V3609">
        <v>0</v>
      </c>
      <c r="W3609">
        <v>0</v>
      </c>
      <c r="X3609">
        <v>32.839188842113174</v>
      </c>
      <c r="Y3609">
        <v>13.014559556279488</v>
      </c>
      <c r="Z3609">
        <v>0.6279499857317169</v>
      </c>
      <c r="AA3609">
        <v>1.1134959422015551</v>
      </c>
      <c r="AB3609">
        <v>9.2835781039440324</v>
      </c>
      <c r="AC3609">
        <v>23.594215320942933</v>
      </c>
      <c r="AD3609">
        <v>0</v>
      </c>
      <c r="AE3609">
        <v>80.472987751212898</v>
      </c>
    </row>
    <row r="3610" spans="1:31" x14ac:dyDescent="0.25">
      <c r="A3610">
        <v>2235869</v>
      </c>
      <c r="B3610">
        <v>1</v>
      </c>
      <c r="C3610" t="s">
        <v>80</v>
      </c>
      <c r="D3610" t="s">
        <v>110</v>
      </c>
      <c r="E3610" t="s">
        <v>194</v>
      </c>
      <c r="F3610" t="s">
        <v>10552</v>
      </c>
      <c r="G3610" t="s">
        <v>179</v>
      </c>
      <c r="H3610" t="s">
        <v>135</v>
      </c>
      <c r="I3610" t="s">
        <v>136</v>
      </c>
      <c r="J3610" t="s">
        <v>137</v>
      </c>
      <c r="K3610" t="s">
        <v>138</v>
      </c>
      <c r="L3610" t="s">
        <v>10553</v>
      </c>
      <c r="M3610" t="s">
        <v>10554</v>
      </c>
      <c r="N3610">
        <v>1.095555555</v>
      </c>
      <c r="O3610">
        <v>0</v>
      </c>
      <c r="P3610">
        <v>44</v>
      </c>
      <c r="Q3610">
        <v>0</v>
      </c>
      <c r="R3610">
        <v>0</v>
      </c>
      <c r="S3610">
        <v>0</v>
      </c>
      <c r="T3610">
        <v>5</v>
      </c>
      <c r="U3610">
        <v>0</v>
      </c>
      <c r="V3610">
        <v>0</v>
      </c>
      <c r="W3610">
        <v>0</v>
      </c>
      <c r="X3610">
        <v>24.519107862539343</v>
      </c>
      <c r="Y3610">
        <v>0</v>
      </c>
      <c r="Z3610">
        <v>0</v>
      </c>
      <c r="AA3610">
        <v>0</v>
      </c>
      <c r="AB3610">
        <v>5.4070208273995197</v>
      </c>
      <c r="AC3610">
        <v>0</v>
      </c>
      <c r="AD3610">
        <v>0</v>
      </c>
      <c r="AE3610">
        <v>29.926128689938864</v>
      </c>
    </row>
    <row r="3611" spans="1:31" x14ac:dyDescent="0.25">
      <c r="A3611">
        <v>2235331</v>
      </c>
      <c r="B3611">
        <v>1</v>
      </c>
      <c r="C3611" t="s">
        <v>80</v>
      </c>
      <c r="D3611" t="s">
        <v>99</v>
      </c>
      <c r="E3611" t="s">
        <v>194</v>
      </c>
      <c r="F3611" t="s">
        <v>6382</v>
      </c>
      <c r="G3611" t="s">
        <v>589</v>
      </c>
      <c r="H3611" t="s">
        <v>135</v>
      </c>
      <c r="I3611" t="s">
        <v>136</v>
      </c>
      <c r="J3611" t="s">
        <v>137</v>
      </c>
      <c r="K3611" t="s">
        <v>138</v>
      </c>
      <c r="L3611" t="s">
        <v>10555</v>
      </c>
      <c r="M3611" t="s">
        <v>10556</v>
      </c>
      <c r="N3611">
        <v>1.9838888880000001</v>
      </c>
      <c r="O3611">
        <v>0</v>
      </c>
      <c r="P3611">
        <v>1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0.17165508682933334</v>
      </c>
      <c r="Y3611">
        <v>0</v>
      </c>
      <c r="Z3611">
        <v>0</v>
      </c>
      <c r="AA3611">
        <v>0</v>
      </c>
      <c r="AB3611">
        <v>0</v>
      </c>
      <c r="AC3611">
        <v>0</v>
      </c>
      <c r="AD3611">
        <v>0</v>
      </c>
      <c r="AE3611">
        <v>0.17165508682933334</v>
      </c>
    </row>
    <row r="3612" spans="1:31" x14ac:dyDescent="0.25">
      <c r="A3612">
        <v>2235351</v>
      </c>
      <c r="B3612">
        <v>1</v>
      </c>
      <c r="C3612" t="s">
        <v>81</v>
      </c>
      <c r="D3612" t="s">
        <v>115</v>
      </c>
      <c r="E3612" t="s">
        <v>194</v>
      </c>
      <c r="F3612" t="s">
        <v>10557</v>
      </c>
      <c r="G3612" t="s">
        <v>179</v>
      </c>
      <c r="H3612" t="s">
        <v>135</v>
      </c>
      <c r="I3612" t="s">
        <v>136</v>
      </c>
      <c r="J3612" t="s">
        <v>137</v>
      </c>
      <c r="K3612" t="s">
        <v>138</v>
      </c>
      <c r="L3612" t="s">
        <v>10558</v>
      </c>
      <c r="M3612" t="s">
        <v>10559</v>
      </c>
      <c r="N3612">
        <v>2.017222222</v>
      </c>
      <c r="O3612">
        <v>0</v>
      </c>
      <c r="P3612">
        <v>102</v>
      </c>
      <c r="Q3612">
        <v>0</v>
      </c>
      <c r="R3612">
        <v>0</v>
      </c>
      <c r="S3612">
        <v>0</v>
      </c>
      <c r="T3612">
        <v>4</v>
      </c>
      <c r="U3612">
        <v>0</v>
      </c>
      <c r="V3612">
        <v>0</v>
      </c>
      <c r="W3612">
        <v>0</v>
      </c>
      <c r="X3612">
        <v>35.94572971125335</v>
      </c>
      <c r="Y3612">
        <v>0</v>
      </c>
      <c r="Z3612">
        <v>0</v>
      </c>
      <c r="AA3612">
        <v>0</v>
      </c>
      <c r="AB3612">
        <v>8.71436668732402</v>
      </c>
      <c r="AC3612">
        <v>0</v>
      </c>
      <c r="AD3612">
        <v>0</v>
      </c>
      <c r="AE3612">
        <v>44.660096398577366</v>
      </c>
    </row>
    <row r="3613" spans="1:31" x14ac:dyDescent="0.25">
      <c r="A3613">
        <v>2235849</v>
      </c>
      <c r="B3613">
        <v>1</v>
      </c>
      <c r="C3613" t="s">
        <v>80</v>
      </c>
      <c r="D3613" t="s">
        <v>93</v>
      </c>
      <c r="E3613" t="s">
        <v>194</v>
      </c>
      <c r="F3613" t="s">
        <v>10560</v>
      </c>
      <c r="G3613" t="s">
        <v>179</v>
      </c>
      <c r="H3613" t="s">
        <v>135</v>
      </c>
      <c r="I3613" t="s">
        <v>136</v>
      </c>
      <c r="J3613" t="s">
        <v>137</v>
      </c>
      <c r="K3613" t="s">
        <v>138</v>
      </c>
      <c r="L3613" t="s">
        <v>10561</v>
      </c>
      <c r="M3613" t="s">
        <v>10562</v>
      </c>
      <c r="N3613">
        <v>9.7769444439999997</v>
      </c>
      <c r="O3613">
        <v>0</v>
      </c>
      <c r="P3613">
        <v>43</v>
      </c>
      <c r="Q3613">
        <v>0</v>
      </c>
      <c r="R3613">
        <v>0</v>
      </c>
      <c r="S3613">
        <v>0</v>
      </c>
      <c r="T3613">
        <v>2</v>
      </c>
      <c r="U3613">
        <v>0</v>
      </c>
      <c r="V3613">
        <v>0</v>
      </c>
      <c r="W3613">
        <v>0</v>
      </c>
      <c r="X3613">
        <v>87.752676074136033</v>
      </c>
      <c r="Y3613">
        <v>0</v>
      </c>
      <c r="Z3613">
        <v>0</v>
      </c>
      <c r="AA3613">
        <v>0</v>
      </c>
      <c r="AB3613">
        <v>15.815993038962201</v>
      </c>
      <c r="AC3613">
        <v>0</v>
      </c>
      <c r="AD3613">
        <v>0</v>
      </c>
      <c r="AE3613">
        <v>103.56866911309824</v>
      </c>
    </row>
    <row r="3614" spans="1:31" x14ac:dyDescent="0.25">
      <c r="A3614">
        <v>2235686</v>
      </c>
      <c r="B3614">
        <v>1</v>
      </c>
      <c r="C3614" t="s">
        <v>81</v>
      </c>
      <c r="D3614" t="s">
        <v>122</v>
      </c>
      <c r="E3614" t="s">
        <v>182</v>
      </c>
      <c r="F3614" t="s">
        <v>10563</v>
      </c>
      <c r="G3614" t="s">
        <v>319</v>
      </c>
      <c r="H3614" t="s">
        <v>163</v>
      </c>
      <c r="I3614" t="s">
        <v>136</v>
      </c>
      <c r="J3614" t="s">
        <v>137</v>
      </c>
      <c r="K3614" t="s">
        <v>138</v>
      </c>
      <c r="L3614" t="s">
        <v>10564</v>
      </c>
      <c r="M3614" t="s">
        <v>10565</v>
      </c>
      <c r="N3614">
        <v>1.575</v>
      </c>
      <c r="O3614">
        <v>0</v>
      </c>
      <c r="P3614">
        <v>57</v>
      </c>
      <c r="Q3614">
        <v>0</v>
      </c>
      <c r="R3614">
        <v>0</v>
      </c>
      <c r="S3614">
        <v>0</v>
      </c>
      <c r="T3614">
        <v>2</v>
      </c>
      <c r="U3614">
        <v>0</v>
      </c>
      <c r="V3614">
        <v>0</v>
      </c>
      <c r="W3614">
        <v>0</v>
      </c>
      <c r="X3614">
        <v>7.6693374309898479</v>
      </c>
      <c r="Y3614">
        <v>0</v>
      </c>
      <c r="Z3614">
        <v>0</v>
      </c>
      <c r="AA3614">
        <v>0</v>
      </c>
      <c r="AB3614">
        <v>0.23827606730086448</v>
      </c>
      <c r="AC3614">
        <v>0</v>
      </c>
      <c r="AD3614">
        <v>0</v>
      </c>
      <c r="AE3614">
        <v>7.9076134982907123</v>
      </c>
    </row>
    <row r="3615" spans="1:31" x14ac:dyDescent="0.25">
      <c r="A3615">
        <v>2235543</v>
      </c>
      <c r="B3615">
        <v>1</v>
      </c>
      <c r="C3615" t="s">
        <v>81</v>
      </c>
      <c r="D3615" t="s">
        <v>113</v>
      </c>
      <c r="E3615" t="s">
        <v>273</v>
      </c>
      <c r="F3615" t="s">
        <v>10566</v>
      </c>
      <c r="G3615" t="s">
        <v>174</v>
      </c>
      <c r="H3615" t="s">
        <v>163</v>
      </c>
      <c r="I3615" t="s">
        <v>136</v>
      </c>
      <c r="J3615" t="s">
        <v>137</v>
      </c>
      <c r="K3615" t="s">
        <v>138</v>
      </c>
      <c r="L3615" t="s">
        <v>10567</v>
      </c>
      <c r="M3615" t="s">
        <v>10568</v>
      </c>
      <c r="N3615">
        <v>2.4702777770000002</v>
      </c>
      <c r="O3615">
        <v>0</v>
      </c>
      <c r="P3615">
        <v>476</v>
      </c>
      <c r="Q3615">
        <v>1</v>
      </c>
      <c r="R3615">
        <v>8</v>
      </c>
      <c r="S3615">
        <v>0</v>
      </c>
      <c r="T3615">
        <v>67</v>
      </c>
      <c r="U3615">
        <v>0</v>
      </c>
      <c r="V3615">
        <v>0</v>
      </c>
      <c r="W3615">
        <v>0</v>
      </c>
      <c r="X3615">
        <v>224.60669652969924</v>
      </c>
      <c r="Y3615">
        <v>1.3421920972628221</v>
      </c>
      <c r="Z3615">
        <v>2.6063916963819009</v>
      </c>
      <c r="AA3615">
        <v>0</v>
      </c>
      <c r="AB3615">
        <v>71.661143209498235</v>
      </c>
      <c r="AC3615">
        <v>0</v>
      </c>
      <c r="AD3615">
        <v>0</v>
      </c>
      <c r="AE3615">
        <v>300.21642353284221</v>
      </c>
    </row>
    <row r="3616" spans="1:31" x14ac:dyDescent="0.25">
      <c r="A3616">
        <v>2235371</v>
      </c>
      <c r="B3616">
        <v>1</v>
      </c>
      <c r="C3616" t="s">
        <v>80</v>
      </c>
      <c r="D3616" t="s">
        <v>83</v>
      </c>
      <c r="E3616" t="s">
        <v>161</v>
      </c>
      <c r="F3616" t="s">
        <v>1719</v>
      </c>
      <c r="G3616" t="s">
        <v>1858</v>
      </c>
      <c r="H3616" t="s">
        <v>163</v>
      </c>
      <c r="I3616" t="s">
        <v>136</v>
      </c>
      <c r="J3616" t="s">
        <v>137</v>
      </c>
      <c r="K3616" t="s">
        <v>138</v>
      </c>
      <c r="L3616" t="s">
        <v>10569</v>
      </c>
      <c r="M3616" t="s">
        <v>10570</v>
      </c>
      <c r="N3616">
        <v>3.2211111109999999</v>
      </c>
      <c r="O3616">
        <v>3</v>
      </c>
      <c r="P3616">
        <v>203</v>
      </c>
      <c r="Q3616">
        <v>5</v>
      </c>
      <c r="R3616">
        <v>15</v>
      </c>
      <c r="S3616">
        <v>6</v>
      </c>
      <c r="T3616">
        <v>24</v>
      </c>
      <c r="U3616">
        <v>1</v>
      </c>
      <c r="V3616">
        <v>0</v>
      </c>
      <c r="W3616">
        <v>16.578019375729141</v>
      </c>
      <c r="X3616">
        <v>238.40268605279914</v>
      </c>
      <c r="Y3616">
        <v>19.856647832562995</v>
      </c>
      <c r="Z3616">
        <v>13.773586711736657</v>
      </c>
      <c r="AA3616">
        <v>50.424490184956255</v>
      </c>
      <c r="AB3616">
        <v>99.998845405090663</v>
      </c>
      <c r="AC3616">
        <v>44.148282714101164</v>
      </c>
      <c r="AD3616">
        <v>0</v>
      </c>
      <c r="AE3616">
        <v>483.18255827697601</v>
      </c>
    </row>
    <row r="3617" spans="1:31" x14ac:dyDescent="0.25">
      <c r="A3617">
        <v>2235394</v>
      </c>
      <c r="B3617">
        <v>1</v>
      </c>
      <c r="C3617" t="s">
        <v>80</v>
      </c>
      <c r="D3617" t="s">
        <v>101</v>
      </c>
      <c r="E3617" t="s">
        <v>132</v>
      </c>
      <c r="F3617" t="s">
        <v>10571</v>
      </c>
      <c r="G3617" t="s">
        <v>148</v>
      </c>
      <c r="H3617" t="s">
        <v>135</v>
      </c>
      <c r="I3617" t="s">
        <v>136</v>
      </c>
      <c r="J3617" t="s">
        <v>137</v>
      </c>
      <c r="K3617" t="s">
        <v>138</v>
      </c>
      <c r="L3617" t="s">
        <v>10572</v>
      </c>
      <c r="M3617" t="s">
        <v>10573</v>
      </c>
      <c r="N3617">
        <v>2.6630555550000001</v>
      </c>
      <c r="O3617">
        <v>0</v>
      </c>
      <c r="P3617">
        <v>1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0.87775098989725775</v>
      </c>
      <c r="Y3617">
        <v>0</v>
      </c>
      <c r="Z3617">
        <v>0</v>
      </c>
      <c r="AA3617">
        <v>0</v>
      </c>
      <c r="AB3617">
        <v>0</v>
      </c>
      <c r="AC3617">
        <v>0</v>
      </c>
      <c r="AD3617">
        <v>0</v>
      </c>
      <c r="AE3617">
        <v>0.87775098989725775</v>
      </c>
    </row>
    <row r="3618" spans="1:31" x14ac:dyDescent="0.25">
      <c r="A3618">
        <v>2235563</v>
      </c>
      <c r="B3618">
        <v>1</v>
      </c>
      <c r="C3618" t="s">
        <v>80</v>
      </c>
      <c r="D3618" t="s">
        <v>97</v>
      </c>
      <c r="E3618" t="s">
        <v>132</v>
      </c>
      <c r="F3618" t="s">
        <v>10574</v>
      </c>
      <c r="G3618" t="s">
        <v>148</v>
      </c>
      <c r="H3618" t="s">
        <v>135</v>
      </c>
      <c r="I3618" t="s">
        <v>136</v>
      </c>
      <c r="J3618" t="s">
        <v>137</v>
      </c>
      <c r="K3618" t="s">
        <v>138</v>
      </c>
      <c r="L3618" t="s">
        <v>10575</v>
      </c>
      <c r="M3618" t="s">
        <v>10576</v>
      </c>
      <c r="N3618">
        <v>6.6730555550000004</v>
      </c>
      <c r="O3618">
        <v>0</v>
      </c>
      <c r="P3618">
        <v>1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3.2151302266112403</v>
      </c>
      <c r="Y3618">
        <v>0</v>
      </c>
      <c r="Z3618">
        <v>0</v>
      </c>
      <c r="AA3618">
        <v>0</v>
      </c>
      <c r="AB3618">
        <v>0</v>
      </c>
      <c r="AC3618">
        <v>0</v>
      </c>
      <c r="AD3618">
        <v>0</v>
      </c>
      <c r="AE3618">
        <v>3.2151302266112403</v>
      </c>
    </row>
    <row r="3619" spans="1:31" x14ac:dyDescent="0.25">
      <c r="A3619">
        <v>2235663</v>
      </c>
      <c r="B3619">
        <v>1</v>
      </c>
      <c r="C3619" t="s">
        <v>81</v>
      </c>
      <c r="D3619" t="s">
        <v>112</v>
      </c>
      <c r="E3619" t="s">
        <v>273</v>
      </c>
      <c r="F3619" t="s">
        <v>10577</v>
      </c>
      <c r="G3619" t="s">
        <v>174</v>
      </c>
      <c r="H3619" t="s">
        <v>163</v>
      </c>
      <c r="I3619" t="s">
        <v>261</v>
      </c>
      <c r="J3619" t="s">
        <v>137</v>
      </c>
      <c r="K3619" t="s">
        <v>138</v>
      </c>
      <c r="L3619" t="s">
        <v>10578</v>
      </c>
      <c r="M3619" t="s">
        <v>10579</v>
      </c>
      <c r="N3619">
        <v>1.1666665999999999E-2</v>
      </c>
      <c r="O3619">
        <v>0</v>
      </c>
      <c r="P3619">
        <v>14</v>
      </c>
      <c r="Q3619">
        <v>0</v>
      </c>
      <c r="R3619">
        <v>7</v>
      </c>
      <c r="S3619">
        <v>1</v>
      </c>
      <c r="T3619">
        <v>0</v>
      </c>
      <c r="U3619">
        <v>0</v>
      </c>
      <c r="V3619">
        <v>0</v>
      </c>
      <c r="W3619">
        <v>0</v>
      </c>
      <c r="X3619">
        <v>1.0476386009226667E-2</v>
      </c>
      <c r="Y3619">
        <v>0</v>
      </c>
      <c r="Z3619">
        <v>0.20313568255750003</v>
      </c>
      <c r="AA3619">
        <v>6.0231256421933346E-2</v>
      </c>
      <c r="AB3619">
        <v>0</v>
      </c>
      <c r="AC3619">
        <v>0</v>
      </c>
      <c r="AD3619">
        <v>0</v>
      </c>
      <c r="AE3619">
        <v>0.27384332498866004</v>
      </c>
    </row>
    <row r="3620" spans="1:31" x14ac:dyDescent="0.25">
      <c r="A3620">
        <v>2235855</v>
      </c>
      <c r="B3620">
        <v>1</v>
      </c>
      <c r="C3620" t="s">
        <v>80</v>
      </c>
      <c r="D3620" t="s">
        <v>94</v>
      </c>
      <c r="E3620" t="s">
        <v>132</v>
      </c>
      <c r="F3620" t="s">
        <v>10580</v>
      </c>
      <c r="G3620" t="s">
        <v>191</v>
      </c>
      <c r="H3620" t="s">
        <v>135</v>
      </c>
      <c r="I3620" t="s">
        <v>136</v>
      </c>
      <c r="J3620" t="s">
        <v>137</v>
      </c>
      <c r="K3620" t="s">
        <v>138</v>
      </c>
      <c r="L3620" t="s">
        <v>10581</v>
      </c>
      <c r="M3620" t="s">
        <v>10582</v>
      </c>
      <c r="N3620">
        <v>1.9522222220000001</v>
      </c>
      <c r="O3620">
        <v>0</v>
      </c>
      <c r="P3620">
        <v>2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0.87812867798833338</v>
      </c>
      <c r="Y3620">
        <v>0</v>
      </c>
      <c r="Z3620">
        <v>0</v>
      </c>
      <c r="AA3620">
        <v>0</v>
      </c>
      <c r="AB3620">
        <v>0</v>
      </c>
      <c r="AC3620">
        <v>0</v>
      </c>
      <c r="AD3620">
        <v>0</v>
      </c>
      <c r="AE3620">
        <v>0.87812867798833338</v>
      </c>
    </row>
    <row r="3621" spans="1:31" x14ac:dyDescent="0.25">
      <c r="A3621">
        <v>2235500</v>
      </c>
      <c r="B3621">
        <v>1</v>
      </c>
      <c r="C3621" t="s">
        <v>80</v>
      </c>
      <c r="D3621" t="s">
        <v>89</v>
      </c>
      <c r="E3621" t="s">
        <v>182</v>
      </c>
      <c r="F3621" t="s">
        <v>10583</v>
      </c>
      <c r="G3621" t="s">
        <v>1303</v>
      </c>
      <c r="H3621" t="s">
        <v>163</v>
      </c>
      <c r="I3621" t="s">
        <v>136</v>
      </c>
      <c r="J3621" t="s">
        <v>137</v>
      </c>
      <c r="K3621" t="s">
        <v>138</v>
      </c>
      <c r="L3621" t="s">
        <v>10584</v>
      </c>
      <c r="M3621" t="s">
        <v>10585</v>
      </c>
      <c r="N3621">
        <v>2.375277777</v>
      </c>
      <c r="O3621">
        <v>0</v>
      </c>
      <c r="P3621">
        <v>70</v>
      </c>
      <c r="Q3621">
        <v>0</v>
      </c>
      <c r="R3621">
        <v>3</v>
      </c>
      <c r="S3621">
        <v>0</v>
      </c>
      <c r="T3621">
        <v>7</v>
      </c>
      <c r="U3621">
        <v>0</v>
      </c>
      <c r="V3621">
        <v>0</v>
      </c>
      <c r="W3621">
        <v>0</v>
      </c>
      <c r="X3621">
        <v>235.9475873736661</v>
      </c>
      <c r="Y3621">
        <v>0</v>
      </c>
      <c r="Z3621">
        <v>1.0073907964457165</v>
      </c>
      <c r="AA3621">
        <v>0</v>
      </c>
      <c r="AB3621">
        <v>18.119149111665052</v>
      </c>
      <c r="AC3621">
        <v>0</v>
      </c>
      <c r="AD3621">
        <v>0</v>
      </c>
      <c r="AE3621">
        <v>255.07412728177687</v>
      </c>
    </row>
    <row r="3622" spans="1:31" x14ac:dyDescent="0.25">
      <c r="A3622">
        <v>2235998</v>
      </c>
      <c r="B3622">
        <v>1</v>
      </c>
      <c r="C3622" t="s">
        <v>80</v>
      </c>
      <c r="D3622" t="s">
        <v>100</v>
      </c>
      <c r="E3622" t="s">
        <v>194</v>
      </c>
      <c r="F3622" t="s">
        <v>6417</v>
      </c>
      <c r="G3622" t="s">
        <v>179</v>
      </c>
      <c r="H3622" t="s">
        <v>135</v>
      </c>
      <c r="I3622" t="s">
        <v>136</v>
      </c>
      <c r="J3622" t="s">
        <v>137</v>
      </c>
      <c r="K3622" t="s">
        <v>138</v>
      </c>
      <c r="L3622" t="s">
        <v>10586</v>
      </c>
      <c r="M3622" t="s">
        <v>10587</v>
      </c>
      <c r="N3622">
        <v>1.125555555</v>
      </c>
      <c r="O3622">
        <v>0</v>
      </c>
      <c r="P3622">
        <v>6</v>
      </c>
      <c r="Q3622">
        <v>0</v>
      </c>
      <c r="R3622">
        <v>10</v>
      </c>
      <c r="S3622">
        <v>0</v>
      </c>
      <c r="T3622">
        <v>4</v>
      </c>
      <c r="U3622">
        <v>0</v>
      </c>
      <c r="V3622">
        <v>0</v>
      </c>
      <c r="W3622">
        <v>0</v>
      </c>
      <c r="X3622">
        <v>2.7860276830832289</v>
      </c>
      <c r="Y3622">
        <v>0</v>
      </c>
      <c r="Z3622">
        <v>1.6887487479653389</v>
      </c>
      <c r="AA3622">
        <v>0</v>
      </c>
      <c r="AB3622">
        <v>6.7923478210412078</v>
      </c>
      <c r="AC3622">
        <v>0</v>
      </c>
      <c r="AD3622">
        <v>0</v>
      </c>
      <c r="AE3622">
        <v>11.267124252089776</v>
      </c>
    </row>
    <row r="3623" spans="1:31" x14ac:dyDescent="0.25">
      <c r="A3623">
        <v>2235557</v>
      </c>
      <c r="B3623">
        <v>1</v>
      </c>
      <c r="C3623" t="s">
        <v>80</v>
      </c>
      <c r="D3623" t="s">
        <v>109</v>
      </c>
      <c r="E3623" t="s">
        <v>194</v>
      </c>
      <c r="F3623" t="s">
        <v>10588</v>
      </c>
      <c r="G3623" t="s">
        <v>472</v>
      </c>
      <c r="H3623" t="s">
        <v>135</v>
      </c>
      <c r="I3623" t="s">
        <v>136</v>
      </c>
      <c r="J3623" t="s">
        <v>137</v>
      </c>
      <c r="K3623" t="s">
        <v>138</v>
      </c>
      <c r="L3623" t="s">
        <v>10589</v>
      </c>
      <c r="M3623" t="s">
        <v>10590</v>
      </c>
      <c r="N3623">
        <v>0.962777777</v>
      </c>
      <c r="O3623">
        <v>0</v>
      </c>
      <c r="P3623">
        <v>16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1.1809049809643202</v>
      </c>
      <c r="Y3623">
        <v>0</v>
      </c>
      <c r="Z3623">
        <v>0</v>
      </c>
      <c r="AA3623">
        <v>0</v>
      </c>
      <c r="AB3623">
        <v>0</v>
      </c>
      <c r="AC3623">
        <v>0</v>
      </c>
      <c r="AD3623">
        <v>0</v>
      </c>
      <c r="AE3623">
        <v>1.1809049809643202</v>
      </c>
    </row>
    <row r="3624" spans="1:31" x14ac:dyDescent="0.25">
      <c r="A3624">
        <v>2235251</v>
      </c>
      <c r="B3624">
        <v>1</v>
      </c>
      <c r="C3624" t="s">
        <v>80</v>
      </c>
      <c r="D3624" t="s">
        <v>94</v>
      </c>
      <c r="E3624" t="s">
        <v>273</v>
      </c>
      <c r="F3624" t="s">
        <v>1944</v>
      </c>
      <c r="G3624" t="s">
        <v>174</v>
      </c>
      <c r="H3624" t="s">
        <v>163</v>
      </c>
      <c r="I3624" t="s">
        <v>136</v>
      </c>
      <c r="J3624" t="s">
        <v>137</v>
      </c>
      <c r="K3624" t="s">
        <v>138</v>
      </c>
      <c r="L3624" t="s">
        <v>10591</v>
      </c>
      <c r="M3624" t="s">
        <v>10592</v>
      </c>
      <c r="N3624">
        <v>3.3283333329999998</v>
      </c>
      <c r="O3624">
        <v>1</v>
      </c>
      <c r="P3624">
        <v>1705</v>
      </c>
      <c r="Q3624">
        <v>14</v>
      </c>
      <c r="R3624">
        <v>63</v>
      </c>
      <c r="S3624">
        <v>26</v>
      </c>
      <c r="T3624">
        <v>382</v>
      </c>
      <c r="U3624">
        <v>14</v>
      </c>
      <c r="V3624">
        <v>0</v>
      </c>
      <c r="W3624">
        <v>3.8432527965342009</v>
      </c>
      <c r="X3624">
        <v>1082.4981671316357</v>
      </c>
      <c r="Y3624">
        <v>17.047564588228905</v>
      </c>
      <c r="Z3624">
        <v>54.887908890810706</v>
      </c>
      <c r="AA3624">
        <v>1114.0991378481642</v>
      </c>
      <c r="AB3624">
        <v>709.34417025174423</v>
      </c>
      <c r="AC3624">
        <v>5037.4796445291058</v>
      </c>
      <c r="AD3624">
        <v>0</v>
      </c>
      <c r="AE3624">
        <v>8019.1998460362238</v>
      </c>
    </row>
    <row r="3625" spans="1:31" x14ac:dyDescent="0.25">
      <c r="A3625">
        <v>2235165</v>
      </c>
      <c r="B3625">
        <v>1</v>
      </c>
      <c r="C3625" t="s">
        <v>80</v>
      </c>
      <c r="D3625" t="s">
        <v>96</v>
      </c>
      <c r="E3625" t="s">
        <v>141</v>
      </c>
      <c r="F3625" t="s">
        <v>10593</v>
      </c>
      <c r="G3625" t="s">
        <v>187</v>
      </c>
      <c r="H3625" t="s">
        <v>135</v>
      </c>
      <c r="I3625" t="s">
        <v>136</v>
      </c>
      <c r="J3625" t="s">
        <v>137</v>
      </c>
      <c r="K3625" t="s">
        <v>138</v>
      </c>
      <c r="L3625" t="s">
        <v>10594</v>
      </c>
      <c r="M3625" t="s">
        <v>10595</v>
      </c>
      <c r="N3625">
        <v>3.7316666660000002</v>
      </c>
      <c r="O3625">
        <v>0</v>
      </c>
      <c r="P3625">
        <v>20</v>
      </c>
      <c r="Q3625">
        <v>0</v>
      </c>
      <c r="R3625">
        <v>18</v>
      </c>
      <c r="S3625">
        <v>0</v>
      </c>
      <c r="T3625">
        <v>12</v>
      </c>
      <c r="U3625">
        <v>0</v>
      </c>
      <c r="V3625">
        <v>0</v>
      </c>
      <c r="W3625">
        <v>0</v>
      </c>
      <c r="X3625">
        <v>67.306182563274177</v>
      </c>
      <c r="Y3625">
        <v>0</v>
      </c>
      <c r="Z3625">
        <v>21.553400972720858</v>
      </c>
      <c r="AA3625">
        <v>0</v>
      </c>
      <c r="AB3625">
        <v>21.132418161427662</v>
      </c>
      <c r="AC3625">
        <v>0</v>
      </c>
      <c r="AD3625">
        <v>0</v>
      </c>
      <c r="AE3625">
        <v>109.99200169742269</v>
      </c>
    </row>
    <row r="3626" spans="1:31" x14ac:dyDescent="0.25">
      <c r="A3626">
        <v>2236041</v>
      </c>
      <c r="B3626">
        <v>1</v>
      </c>
      <c r="C3626" t="s">
        <v>80</v>
      </c>
      <c r="D3626" t="s">
        <v>82</v>
      </c>
      <c r="E3626" t="s">
        <v>132</v>
      </c>
      <c r="F3626" t="s">
        <v>10596</v>
      </c>
      <c r="G3626" t="s">
        <v>148</v>
      </c>
      <c r="H3626" t="s">
        <v>135</v>
      </c>
      <c r="I3626" t="s">
        <v>136</v>
      </c>
      <c r="J3626" t="s">
        <v>137</v>
      </c>
      <c r="K3626" t="s">
        <v>138</v>
      </c>
      <c r="L3626" t="s">
        <v>10597</v>
      </c>
      <c r="M3626" t="s">
        <v>10598</v>
      </c>
      <c r="N3626">
        <v>0.99138888800000002</v>
      </c>
      <c r="O3626">
        <v>0</v>
      </c>
      <c r="P3626">
        <v>2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0.69244596424205995</v>
      </c>
      <c r="Y3626">
        <v>0</v>
      </c>
      <c r="Z3626">
        <v>0</v>
      </c>
      <c r="AA3626">
        <v>0</v>
      </c>
      <c r="AB3626">
        <v>0</v>
      </c>
      <c r="AC3626">
        <v>0</v>
      </c>
      <c r="AD3626">
        <v>0</v>
      </c>
      <c r="AE3626">
        <v>0.69244596424205995</v>
      </c>
    </row>
    <row r="3627" spans="1:31" x14ac:dyDescent="0.25">
      <c r="A3627">
        <v>2235749</v>
      </c>
      <c r="B3627">
        <v>1</v>
      </c>
      <c r="C3627" t="s">
        <v>80</v>
      </c>
      <c r="D3627" t="s">
        <v>92</v>
      </c>
      <c r="E3627" t="s">
        <v>132</v>
      </c>
      <c r="F3627" t="s">
        <v>10599</v>
      </c>
      <c r="G3627" t="s">
        <v>134</v>
      </c>
      <c r="H3627" t="s">
        <v>135</v>
      </c>
      <c r="I3627" t="s">
        <v>136</v>
      </c>
      <c r="J3627" t="s">
        <v>137</v>
      </c>
      <c r="K3627" t="s">
        <v>138</v>
      </c>
      <c r="L3627" t="s">
        <v>10600</v>
      </c>
      <c r="M3627" t="s">
        <v>10601</v>
      </c>
      <c r="N3627">
        <v>2.6369444440000001</v>
      </c>
      <c r="O3627">
        <v>0</v>
      </c>
      <c r="P3627">
        <v>1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0.45935077744919223</v>
      </c>
      <c r="Y3627">
        <v>0</v>
      </c>
      <c r="Z3627">
        <v>0</v>
      </c>
      <c r="AA3627">
        <v>0</v>
      </c>
      <c r="AB3627">
        <v>0</v>
      </c>
      <c r="AC3627">
        <v>0</v>
      </c>
      <c r="AD3627">
        <v>0</v>
      </c>
      <c r="AE3627">
        <v>0.45935077744919223</v>
      </c>
    </row>
    <row r="3628" spans="1:31" x14ac:dyDescent="0.25">
      <c r="A3628">
        <v>2236027</v>
      </c>
      <c r="B3628">
        <v>1</v>
      </c>
      <c r="C3628" t="s">
        <v>81</v>
      </c>
      <c r="D3628" t="s">
        <v>121</v>
      </c>
      <c r="E3628" t="s">
        <v>194</v>
      </c>
      <c r="F3628" t="s">
        <v>10602</v>
      </c>
      <c r="G3628" t="s">
        <v>179</v>
      </c>
      <c r="H3628" t="s">
        <v>135</v>
      </c>
      <c r="I3628" t="s">
        <v>136</v>
      </c>
      <c r="J3628" t="s">
        <v>137</v>
      </c>
      <c r="K3628" t="s">
        <v>138</v>
      </c>
      <c r="L3628" t="s">
        <v>10603</v>
      </c>
      <c r="M3628" t="s">
        <v>10604</v>
      </c>
      <c r="N3628">
        <v>1.121111111</v>
      </c>
      <c r="O3628">
        <v>0</v>
      </c>
      <c r="P3628">
        <v>21</v>
      </c>
      <c r="Q3628">
        <v>0</v>
      </c>
      <c r="R3628">
        <v>0</v>
      </c>
      <c r="S3628">
        <v>0</v>
      </c>
      <c r="T3628">
        <v>1</v>
      </c>
      <c r="U3628">
        <v>0</v>
      </c>
      <c r="V3628">
        <v>0</v>
      </c>
      <c r="W3628">
        <v>0</v>
      </c>
      <c r="X3628">
        <v>2.6744065449702412</v>
      </c>
      <c r="Y3628">
        <v>0</v>
      </c>
      <c r="Z3628">
        <v>0</v>
      </c>
      <c r="AA3628">
        <v>0</v>
      </c>
      <c r="AB3628">
        <v>1.0154681795740277</v>
      </c>
      <c r="AC3628">
        <v>0</v>
      </c>
      <c r="AD3628">
        <v>0</v>
      </c>
      <c r="AE3628">
        <v>3.6898747245442687</v>
      </c>
    </row>
    <row r="3629" spans="1:31" x14ac:dyDescent="0.25">
      <c r="A3629">
        <v>2236004</v>
      </c>
      <c r="B3629">
        <v>1</v>
      </c>
      <c r="C3629" t="s">
        <v>80</v>
      </c>
      <c r="D3629" t="s">
        <v>106</v>
      </c>
      <c r="E3629" t="s">
        <v>161</v>
      </c>
      <c r="F3629" t="s">
        <v>9425</v>
      </c>
      <c r="G3629" t="s">
        <v>174</v>
      </c>
      <c r="H3629" t="s">
        <v>163</v>
      </c>
      <c r="I3629" t="s">
        <v>136</v>
      </c>
      <c r="J3629" t="s">
        <v>137</v>
      </c>
      <c r="K3629" t="s">
        <v>138</v>
      </c>
      <c r="L3629" t="s">
        <v>10605</v>
      </c>
      <c r="M3629" t="s">
        <v>10606</v>
      </c>
      <c r="N3629">
        <v>2.7011111109999999</v>
      </c>
      <c r="O3629">
        <v>0</v>
      </c>
      <c r="P3629">
        <v>584</v>
      </c>
      <c r="Q3629">
        <v>0</v>
      </c>
      <c r="R3629">
        <v>15</v>
      </c>
      <c r="S3629">
        <v>3</v>
      </c>
      <c r="T3629">
        <v>64</v>
      </c>
      <c r="U3629">
        <v>0</v>
      </c>
      <c r="V3629">
        <v>0</v>
      </c>
      <c r="W3629">
        <v>0</v>
      </c>
      <c r="X3629">
        <v>179.53779737692227</v>
      </c>
      <c r="Y3629">
        <v>0</v>
      </c>
      <c r="Z3629">
        <v>3.0782665579306672</v>
      </c>
      <c r="AA3629">
        <v>11.930162286557781</v>
      </c>
      <c r="AB3629">
        <v>23.515936588929485</v>
      </c>
      <c r="AC3629">
        <v>0</v>
      </c>
      <c r="AD3629">
        <v>0</v>
      </c>
      <c r="AE3629">
        <v>218.06216281034023</v>
      </c>
    </row>
    <row r="3630" spans="1:31" x14ac:dyDescent="0.25">
      <c r="A3630">
        <v>2235340</v>
      </c>
      <c r="B3630">
        <v>1</v>
      </c>
      <c r="C3630" t="s">
        <v>81</v>
      </c>
      <c r="D3630" t="s">
        <v>122</v>
      </c>
      <c r="E3630" t="s">
        <v>273</v>
      </c>
      <c r="F3630" t="s">
        <v>10336</v>
      </c>
      <c r="G3630" t="s">
        <v>196</v>
      </c>
      <c r="H3630" t="s">
        <v>163</v>
      </c>
      <c r="I3630" t="s">
        <v>136</v>
      </c>
      <c r="J3630" t="s">
        <v>137</v>
      </c>
      <c r="K3630" t="s">
        <v>144</v>
      </c>
      <c r="L3630" t="s">
        <v>10607</v>
      </c>
      <c r="M3630" t="s">
        <v>10608</v>
      </c>
      <c r="N3630">
        <v>8.4443433330000008</v>
      </c>
      <c r="O3630">
        <v>14</v>
      </c>
      <c r="P3630">
        <v>901</v>
      </c>
      <c r="Q3630">
        <v>1</v>
      </c>
      <c r="R3630">
        <v>23</v>
      </c>
      <c r="S3630">
        <v>5</v>
      </c>
      <c r="T3630">
        <v>66</v>
      </c>
      <c r="U3630">
        <v>1</v>
      </c>
      <c r="V3630">
        <v>0</v>
      </c>
      <c r="W3630">
        <v>21.799016874137319</v>
      </c>
      <c r="X3630">
        <v>807.25227106967009</v>
      </c>
      <c r="Y3630">
        <v>0.26321258268529785</v>
      </c>
      <c r="Z3630">
        <v>24.305704926964879</v>
      </c>
      <c r="AA3630">
        <v>886.03220677697948</v>
      </c>
      <c r="AB3630">
        <v>132.31739265064647</v>
      </c>
      <c r="AC3630">
        <v>32.372931161839333</v>
      </c>
      <c r="AD3630">
        <v>0</v>
      </c>
      <c r="AE3630">
        <v>1904.3427360429228</v>
      </c>
    </row>
    <row r="3631" spans="1:31" x14ac:dyDescent="0.25">
      <c r="A3631">
        <v>2235672</v>
      </c>
      <c r="B3631">
        <v>1</v>
      </c>
      <c r="C3631" t="s">
        <v>81</v>
      </c>
      <c r="D3631" t="s">
        <v>112</v>
      </c>
      <c r="E3631" t="s">
        <v>132</v>
      </c>
      <c r="F3631" t="s">
        <v>10609</v>
      </c>
      <c r="G3631" t="s">
        <v>148</v>
      </c>
      <c r="H3631" t="s">
        <v>135</v>
      </c>
      <c r="I3631" t="s">
        <v>136</v>
      </c>
      <c r="J3631" t="s">
        <v>137</v>
      </c>
      <c r="K3631" t="s">
        <v>138</v>
      </c>
      <c r="L3631" t="s">
        <v>10447</v>
      </c>
      <c r="M3631" t="s">
        <v>10610</v>
      </c>
      <c r="N3631">
        <v>2.2847222220000001</v>
      </c>
      <c r="O3631">
        <v>0</v>
      </c>
      <c r="P3631">
        <v>1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5.0494164969966671E-2</v>
      </c>
      <c r="Y3631">
        <v>0</v>
      </c>
      <c r="Z3631">
        <v>0</v>
      </c>
      <c r="AA3631">
        <v>0</v>
      </c>
      <c r="AB3631">
        <v>0</v>
      </c>
      <c r="AC3631">
        <v>0</v>
      </c>
      <c r="AD3631">
        <v>0</v>
      </c>
      <c r="AE3631">
        <v>5.0494164969966671E-2</v>
      </c>
    </row>
    <row r="3632" spans="1:31" x14ac:dyDescent="0.25">
      <c r="A3632">
        <v>2235217</v>
      </c>
      <c r="B3632">
        <v>1</v>
      </c>
      <c r="C3632" t="s">
        <v>80</v>
      </c>
      <c r="D3632" t="s">
        <v>83</v>
      </c>
      <c r="E3632" t="s">
        <v>141</v>
      </c>
      <c r="F3632" t="s">
        <v>10611</v>
      </c>
      <c r="G3632" t="s">
        <v>187</v>
      </c>
      <c r="H3632" t="s">
        <v>135</v>
      </c>
      <c r="I3632" t="s">
        <v>136</v>
      </c>
      <c r="J3632" t="s">
        <v>137</v>
      </c>
      <c r="K3632" t="s">
        <v>138</v>
      </c>
      <c r="L3632" t="s">
        <v>10612</v>
      </c>
      <c r="M3632" t="s">
        <v>10613</v>
      </c>
      <c r="N3632">
        <v>4.5991666660000003</v>
      </c>
      <c r="O3632">
        <v>0</v>
      </c>
      <c r="P3632">
        <v>170</v>
      </c>
      <c r="Q3632">
        <v>0</v>
      </c>
      <c r="R3632">
        <v>6</v>
      </c>
      <c r="S3632">
        <v>0</v>
      </c>
      <c r="T3632">
        <v>17</v>
      </c>
      <c r="U3632">
        <v>0</v>
      </c>
      <c r="V3632">
        <v>0</v>
      </c>
      <c r="W3632">
        <v>0</v>
      </c>
      <c r="X3632">
        <v>398.51214451666698</v>
      </c>
      <c r="Y3632">
        <v>0</v>
      </c>
      <c r="Z3632">
        <v>6.582369042300706</v>
      </c>
      <c r="AA3632">
        <v>0</v>
      </c>
      <c r="AB3632">
        <v>89.642342027004219</v>
      </c>
      <c r="AC3632">
        <v>0</v>
      </c>
      <c r="AD3632">
        <v>0</v>
      </c>
      <c r="AE3632">
        <v>494.73685558597185</v>
      </c>
    </row>
    <row r="3633" spans="1:31" x14ac:dyDescent="0.25">
      <c r="A3633">
        <v>2235881</v>
      </c>
      <c r="B3633">
        <v>1</v>
      </c>
      <c r="C3633" t="s">
        <v>80</v>
      </c>
      <c r="D3633" t="s">
        <v>98</v>
      </c>
      <c r="E3633" t="s">
        <v>194</v>
      </c>
      <c r="F3633" t="s">
        <v>10614</v>
      </c>
      <c r="G3633" t="s">
        <v>179</v>
      </c>
      <c r="H3633" t="s">
        <v>135</v>
      </c>
      <c r="I3633" t="s">
        <v>136</v>
      </c>
      <c r="J3633" t="s">
        <v>137</v>
      </c>
      <c r="K3633" t="s">
        <v>138</v>
      </c>
      <c r="L3633" t="s">
        <v>10615</v>
      </c>
      <c r="M3633" t="s">
        <v>10616</v>
      </c>
      <c r="N3633">
        <v>1.858333333</v>
      </c>
      <c r="O3633">
        <v>0</v>
      </c>
      <c r="P3633">
        <v>0</v>
      </c>
      <c r="Q3633">
        <v>0</v>
      </c>
      <c r="R3633">
        <v>2</v>
      </c>
      <c r="S3633">
        <v>0</v>
      </c>
      <c r="T3633">
        <v>2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3.77516402282754</v>
      </c>
      <c r="AA3633">
        <v>0</v>
      </c>
      <c r="AB3633">
        <v>3.0743949561687449</v>
      </c>
      <c r="AC3633">
        <v>0</v>
      </c>
      <c r="AD3633">
        <v>0</v>
      </c>
      <c r="AE3633">
        <v>6.849558978996285</v>
      </c>
    </row>
    <row r="3634" spans="1:31" x14ac:dyDescent="0.25">
      <c r="A3634">
        <v>2235981</v>
      </c>
      <c r="B3634">
        <v>1</v>
      </c>
      <c r="C3634" t="s">
        <v>80</v>
      </c>
      <c r="D3634" t="s">
        <v>98</v>
      </c>
      <c r="E3634" t="s">
        <v>132</v>
      </c>
      <c r="F3634" t="s">
        <v>10617</v>
      </c>
      <c r="G3634" t="s">
        <v>148</v>
      </c>
      <c r="H3634" t="s">
        <v>135</v>
      </c>
      <c r="I3634" t="s">
        <v>136</v>
      </c>
      <c r="J3634" t="s">
        <v>137</v>
      </c>
      <c r="K3634" t="s">
        <v>138</v>
      </c>
      <c r="L3634" t="s">
        <v>10618</v>
      </c>
      <c r="M3634" t="s">
        <v>10619</v>
      </c>
      <c r="N3634">
        <v>2.0027777769999999</v>
      </c>
      <c r="O3634">
        <v>0</v>
      </c>
      <c r="P3634">
        <v>1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0.15289942276000001</v>
      </c>
      <c r="Y3634">
        <v>0</v>
      </c>
      <c r="Z3634">
        <v>0</v>
      </c>
      <c r="AA3634">
        <v>0</v>
      </c>
      <c r="AB3634">
        <v>0</v>
      </c>
      <c r="AC3634">
        <v>0</v>
      </c>
      <c r="AD3634">
        <v>0</v>
      </c>
      <c r="AE3634">
        <v>0.15289942276000001</v>
      </c>
    </row>
    <row r="3635" spans="1:31" x14ac:dyDescent="0.25">
      <c r="A3635">
        <v>2235317</v>
      </c>
      <c r="B3635">
        <v>1</v>
      </c>
      <c r="C3635" t="s">
        <v>80</v>
      </c>
      <c r="D3635" t="s">
        <v>96</v>
      </c>
      <c r="E3635" t="s">
        <v>132</v>
      </c>
      <c r="F3635" t="s">
        <v>10620</v>
      </c>
      <c r="G3635" t="s">
        <v>148</v>
      </c>
      <c r="H3635" t="s">
        <v>135</v>
      </c>
      <c r="I3635" t="s">
        <v>136</v>
      </c>
      <c r="J3635" t="s">
        <v>137</v>
      </c>
      <c r="K3635" t="s">
        <v>138</v>
      </c>
      <c r="L3635" t="s">
        <v>10621</v>
      </c>
      <c r="M3635" t="s">
        <v>10622</v>
      </c>
      <c r="N3635">
        <v>0.63500000000000001</v>
      </c>
      <c r="O3635">
        <v>0</v>
      </c>
      <c r="P3635">
        <v>1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3.403437955866667E-4</v>
      </c>
      <c r="Y3635">
        <v>0</v>
      </c>
      <c r="Z3635">
        <v>0</v>
      </c>
      <c r="AA3635">
        <v>0</v>
      </c>
      <c r="AB3635">
        <v>0</v>
      </c>
      <c r="AC3635">
        <v>0</v>
      </c>
      <c r="AD3635">
        <v>0</v>
      </c>
      <c r="AE3635">
        <v>3.403437955866667E-4</v>
      </c>
    </row>
    <row r="3636" spans="1:31" x14ac:dyDescent="0.25">
      <c r="A3636">
        <v>2235294</v>
      </c>
      <c r="B3636">
        <v>1</v>
      </c>
      <c r="C3636" t="s">
        <v>80</v>
      </c>
      <c r="D3636" t="s">
        <v>93</v>
      </c>
      <c r="E3636" t="s">
        <v>194</v>
      </c>
      <c r="F3636" t="s">
        <v>10623</v>
      </c>
      <c r="G3636" t="s">
        <v>179</v>
      </c>
      <c r="H3636" t="s">
        <v>135</v>
      </c>
      <c r="I3636" t="s">
        <v>136</v>
      </c>
      <c r="J3636" t="s">
        <v>137</v>
      </c>
      <c r="K3636" t="s">
        <v>138</v>
      </c>
      <c r="L3636" t="s">
        <v>10624</v>
      </c>
      <c r="M3636" t="s">
        <v>10625</v>
      </c>
      <c r="N3636">
        <v>5.4991666659999998</v>
      </c>
      <c r="O3636">
        <v>0</v>
      </c>
      <c r="P3636">
        <v>44</v>
      </c>
      <c r="Q3636">
        <v>0</v>
      </c>
      <c r="R3636">
        <v>0</v>
      </c>
      <c r="S3636">
        <v>0</v>
      </c>
      <c r="T3636">
        <v>2</v>
      </c>
      <c r="U3636">
        <v>0</v>
      </c>
      <c r="V3636">
        <v>0</v>
      </c>
      <c r="W3636">
        <v>0</v>
      </c>
      <c r="X3636">
        <v>14.800413865215841</v>
      </c>
      <c r="Y3636">
        <v>0</v>
      </c>
      <c r="Z3636">
        <v>0</v>
      </c>
      <c r="AA3636">
        <v>0</v>
      </c>
      <c r="AB3636">
        <v>0.45602821472250005</v>
      </c>
      <c r="AC3636">
        <v>0</v>
      </c>
      <c r="AD3636">
        <v>0</v>
      </c>
      <c r="AE3636">
        <v>15.25644207993834</v>
      </c>
    </row>
    <row r="3637" spans="1:31" x14ac:dyDescent="0.25">
      <c r="A3637">
        <v>2235171</v>
      </c>
      <c r="B3637">
        <v>1</v>
      </c>
      <c r="C3637" t="s">
        <v>80</v>
      </c>
      <c r="D3637" t="s">
        <v>96</v>
      </c>
      <c r="E3637" t="s">
        <v>177</v>
      </c>
      <c r="F3637" t="s">
        <v>10626</v>
      </c>
      <c r="G3637" t="s">
        <v>215</v>
      </c>
      <c r="H3637" t="s">
        <v>135</v>
      </c>
      <c r="I3637" t="s">
        <v>136</v>
      </c>
      <c r="J3637" t="s">
        <v>137</v>
      </c>
      <c r="K3637" t="s">
        <v>138</v>
      </c>
      <c r="L3637" t="s">
        <v>10627</v>
      </c>
      <c r="M3637" t="s">
        <v>10628</v>
      </c>
      <c r="N3637">
        <v>6.5916666660000001</v>
      </c>
      <c r="O3637">
        <v>0</v>
      </c>
      <c r="P3637">
        <v>10</v>
      </c>
      <c r="Q3637">
        <v>0</v>
      </c>
      <c r="R3637">
        <v>0</v>
      </c>
      <c r="S3637">
        <v>0</v>
      </c>
      <c r="T3637">
        <v>12</v>
      </c>
      <c r="U3637">
        <v>0</v>
      </c>
      <c r="V3637">
        <v>0</v>
      </c>
      <c r="W3637">
        <v>0</v>
      </c>
      <c r="X3637">
        <v>44.782873731554005</v>
      </c>
      <c r="Y3637">
        <v>0</v>
      </c>
      <c r="Z3637">
        <v>0</v>
      </c>
      <c r="AA3637">
        <v>0</v>
      </c>
      <c r="AB3637">
        <v>93.780556809506578</v>
      </c>
      <c r="AC3637">
        <v>0</v>
      </c>
      <c r="AD3637">
        <v>0</v>
      </c>
      <c r="AE3637">
        <v>138.5634305410606</v>
      </c>
    </row>
    <row r="3638" spans="1:31" x14ac:dyDescent="0.25">
      <c r="A3638">
        <v>2235835</v>
      </c>
      <c r="B3638">
        <v>1</v>
      </c>
      <c r="C3638" t="s">
        <v>80</v>
      </c>
      <c r="D3638" t="s">
        <v>108</v>
      </c>
      <c r="E3638" t="s">
        <v>132</v>
      </c>
      <c r="F3638" t="s">
        <v>10629</v>
      </c>
      <c r="G3638" t="s">
        <v>148</v>
      </c>
      <c r="H3638" t="s">
        <v>135</v>
      </c>
      <c r="I3638" t="s">
        <v>136</v>
      </c>
      <c r="J3638" t="s">
        <v>137</v>
      </c>
      <c r="K3638" t="s">
        <v>138</v>
      </c>
      <c r="L3638" t="s">
        <v>10630</v>
      </c>
      <c r="M3638" t="s">
        <v>10631</v>
      </c>
      <c r="N3638">
        <v>1.4894444440000001</v>
      </c>
      <c r="O3638">
        <v>0</v>
      </c>
      <c r="P3638">
        <v>1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8.2443048104262229E-2</v>
      </c>
      <c r="Y3638">
        <v>0</v>
      </c>
      <c r="Z3638">
        <v>0</v>
      </c>
      <c r="AA3638">
        <v>0</v>
      </c>
      <c r="AB3638">
        <v>0</v>
      </c>
      <c r="AC3638">
        <v>0</v>
      </c>
      <c r="AD3638">
        <v>0</v>
      </c>
      <c r="AE3638">
        <v>8.2443048104262229E-2</v>
      </c>
    </row>
    <row r="3639" spans="1:31" x14ac:dyDescent="0.25">
      <c r="A3639">
        <v>2235440</v>
      </c>
      <c r="B3639">
        <v>1</v>
      </c>
      <c r="C3639" t="s">
        <v>80</v>
      </c>
      <c r="D3639" t="s">
        <v>93</v>
      </c>
      <c r="E3639" t="s">
        <v>194</v>
      </c>
      <c r="F3639" t="s">
        <v>10632</v>
      </c>
      <c r="G3639" t="s">
        <v>179</v>
      </c>
      <c r="H3639" t="s">
        <v>135</v>
      </c>
      <c r="I3639" t="s">
        <v>136</v>
      </c>
      <c r="J3639" t="s">
        <v>137</v>
      </c>
      <c r="K3639" t="s">
        <v>138</v>
      </c>
      <c r="L3639" t="s">
        <v>10633</v>
      </c>
      <c r="M3639" t="s">
        <v>10634</v>
      </c>
      <c r="N3639">
        <v>3.9288888879999999</v>
      </c>
      <c r="O3639">
        <v>0</v>
      </c>
      <c r="P3639">
        <v>1</v>
      </c>
      <c r="Q3639">
        <v>0</v>
      </c>
      <c r="R3639">
        <v>3</v>
      </c>
      <c r="S3639">
        <v>0</v>
      </c>
      <c r="T3639">
        <v>1</v>
      </c>
      <c r="U3639">
        <v>0</v>
      </c>
      <c r="V3639">
        <v>0</v>
      </c>
      <c r="W3639">
        <v>0</v>
      </c>
      <c r="X3639">
        <v>1.4932240727322335</v>
      </c>
      <c r="Y3639">
        <v>0</v>
      </c>
      <c r="Z3639">
        <v>2.947508182606867</v>
      </c>
      <c r="AA3639">
        <v>0</v>
      </c>
      <c r="AB3639">
        <v>7.0228356118306676</v>
      </c>
      <c r="AC3639">
        <v>0</v>
      </c>
      <c r="AD3639">
        <v>0</v>
      </c>
      <c r="AE3639">
        <v>11.463567867169768</v>
      </c>
    </row>
    <row r="3640" spans="1:31" x14ac:dyDescent="0.25">
      <c r="A3640">
        <v>2235486</v>
      </c>
      <c r="B3640">
        <v>1</v>
      </c>
      <c r="C3640" t="s">
        <v>81</v>
      </c>
      <c r="D3640" t="s">
        <v>112</v>
      </c>
      <c r="E3640" t="s">
        <v>273</v>
      </c>
      <c r="F3640" t="s">
        <v>3524</v>
      </c>
      <c r="G3640" t="s">
        <v>174</v>
      </c>
      <c r="H3640" t="s">
        <v>163</v>
      </c>
      <c r="I3640" t="s">
        <v>261</v>
      </c>
      <c r="J3640" t="s">
        <v>137</v>
      </c>
      <c r="K3640" t="s">
        <v>138</v>
      </c>
      <c r="L3640" t="s">
        <v>10635</v>
      </c>
      <c r="M3640" t="s">
        <v>10636</v>
      </c>
      <c r="N3640">
        <v>4.8333332999999999E-2</v>
      </c>
      <c r="O3640">
        <v>1</v>
      </c>
      <c r="P3640">
        <v>15481</v>
      </c>
      <c r="Q3640">
        <v>33</v>
      </c>
      <c r="R3640">
        <v>768</v>
      </c>
      <c r="S3640">
        <v>81</v>
      </c>
      <c r="T3640">
        <v>1954</v>
      </c>
      <c r="U3640">
        <v>8</v>
      </c>
      <c r="V3640">
        <v>5</v>
      </c>
      <c r="W3640">
        <v>1.9645999568999998E-3</v>
      </c>
      <c r="X3640">
        <v>211.94826811850888</v>
      </c>
      <c r="Y3640">
        <v>2.3189039570372234</v>
      </c>
      <c r="Z3640">
        <v>5.9624126365506767</v>
      </c>
      <c r="AA3640">
        <v>24.191475481186806</v>
      </c>
      <c r="AB3640">
        <v>59.149256461414723</v>
      </c>
      <c r="AC3640">
        <v>15.668797674299702</v>
      </c>
      <c r="AD3640">
        <v>0.41346619995435996</v>
      </c>
      <c r="AE3640">
        <v>319.65454512890926</v>
      </c>
    </row>
    <row r="3641" spans="1:31" x14ac:dyDescent="0.25">
      <c r="A3641">
        <v>2235818</v>
      </c>
      <c r="B3641">
        <v>1</v>
      </c>
      <c r="C3641" t="s">
        <v>80</v>
      </c>
      <c r="D3641" t="s">
        <v>103</v>
      </c>
      <c r="E3641" t="s">
        <v>132</v>
      </c>
      <c r="F3641" t="s">
        <v>10637</v>
      </c>
      <c r="G3641" t="s">
        <v>148</v>
      </c>
      <c r="H3641" t="s">
        <v>135</v>
      </c>
      <c r="I3641" t="s">
        <v>136</v>
      </c>
      <c r="J3641" t="s">
        <v>137</v>
      </c>
      <c r="K3641" t="s">
        <v>138</v>
      </c>
      <c r="L3641" t="s">
        <v>10638</v>
      </c>
      <c r="M3641" t="s">
        <v>10639</v>
      </c>
      <c r="N3641">
        <v>1.9588888879999999</v>
      </c>
      <c r="O3641">
        <v>0</v>
      </c>
      <c r="P3641">
        <v>0</v>
      </c>
      <c r="Q3641">
        <v>0</v>
      </c>
      <c r="R3641">
        <v>0</v>
      </c>
      <c r="S3641">
        <v>0</v>
      </c>
      <c r="T3641">
        <v>1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  <c r="AA3641">
        <v>0</v>
      </c>
      <c r="AB3641">
        <v>1.0415989160111112E-2</v>
      </c>
      <c r="AC3641">
        <v>0</v>
      </c>
      <c r="AD3641">
        <v>0</v>
      </c>
      <c r="AE3641">
        <v>1.0415989160111112E-2</v>
      </c>
    </row>
    <row r="3642" spans="1:31" x14ac:dyDescent="0.25">
      <c r="A3642">
        <v>2235964</v>
      </c>
      <c r="B3642">
        <v>1</v>
      </c>
      <c r="C3642" t="s">
        <v>80</v>
      </c>
      <c r="D3642" t="s">
        <v>92</v>
      </c>
      <c r="E3642" t="s">
        <v>132</v>
      </c>
      <c r="F3642" t="s">
        <v>10640</v>
      </c>
      <c r="G3642" t="s">
        <v>148</v>
      </c>
      <c r="H3642" t="s">
        <v>135</v>
      </c>
      <c r="I3642" t="s">
        <v>136</v>
      </c>
      <c r="J3642" t="s">
        <v>137</v>
      </c>
      <c r="K3642" t="s">
        <v>138</v>
      </c>
      <c r="L3642" t="s">
        <v>10641</v>
      </c>
      <c r="M3642" t="s">
        <v>10642</v>
      </c>
      <c r="N3642">
        <v>2.7411111109999999</v>
      </c>
      <c r="O3642">
        <v>0</v>
      </c>
      <c r="P3642">
        <v>1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1.2314754144E-2</v>
      </c>
      <c r="Y3642">
        <v>0</v>
      </c>
      <c r="Z3642">
        <v>0</v>
      </c>
      <c r="AA3642">
        <v>0</v>
      </c>
      <c r="AB3642">
        <v>0</v>
      </c>
      <c r="AC3642">
        <v>0</v>
      </c>
      <c r="AD3642">
        <v>0</v>
      </c>
      <c r="AE3642">
        <v>1.2314754144E-2</v>
      </c>
    </row>
    <row r="3643" spans="1:31" x14ac:dyDescent="0.25">
      <c r="A3643">
        <v>2235426</v>
      </c>
      <c r="B3643">
        <v>1</v>
      </c>
      <c r="C3643" t="s">
        <v>80</v>
      </c>
      <c r="D3643" t="s">
        <v>106</v>
      </c>
      <c r="E3643" t="s">
        <v>161</v>
      </c>
      <c r="F3643" t="s">
        <v>10643</v>
      </c>
      <c r="G3643" t="s">
        <v>174</v>
      </c>
      <c r="H3643" t="s">
        <v>163</v>
      </c>
      <c r="I3643" t="s">
        <v>261</v>
      </c>
      <c r="J3643" t="s">
        <v>137</v>
      </c>
      <c r="K3643" t="s">
        <v>138</v>
      </c>
      <c r="L3643" t="s">
        <v>10644</v>
      </c>
      <c r="M3643" t="s">
        <v>10645</v>
      </c>
      <c r="N3643">
        <v>1.1111111E-2</v>
      </c>
      <c r="O3643">
        <v>0</v>
      </c>
      <c r="P3643">
        <v>701</v>
      </c>
      <c r="Q3643">
        <v>1</v>
      </c>
      <c r="R3643">
        <v>87</v>
      </c>
      <c r="S3643">
        <v>5</v>
      </c>
      <c r="T3643">
        <v>115</v>
      </c>
      <c r="U3643">
        <v>0</v>
      </c>
      <c r="V3643">
        <v>1</v>
      </c>
      <c r="W3643">
        <v>0</v>
      </c>
      <c r="X3643">
        <v>1.5276787068090008</v>
      </c>
      <c r="Y3643">
        <v>2.798676170577778E-3</v>
      </c>
      <c r="Z3643">
        <v>0.16423487962173328</v>
      </c>
      <c r="AA3643">
        <v>8.1254162270577773E-2</v>
      </c>
      <c r="AB3643">
        <v>0.64404084242342274</v>
      </c>
      <c r="AC3643">
        <v>0</v>
      </c>
      <c r="AD3643">
        <v>2.1040026031326664</v>
      </c>
      <c r="AE3643">
        <v>4.5240098704279781</v>
      </c>
    </row>
    <row r="3644" spans="1:31" x14ac:dyDescent="0.25">
      <c r="A3644">
        <v>2235234</v>
      </c>
      <c r="B3644">
        <v>1</v>
      </c>
      <c r="C3644" t="s">
        <v>81</v>
      </c>
      <c r="D3644" t="s">
        <v>128</v>
      </c>
      <c r="E3644" t="s">
        <v>141</v>
      </c>
      <c r="F3644" t="s">
        <v>10646</v>
      </c>
      <c r="G3644" t="s">
        <v>187</v>
      </c>
      <c r="H3644" t="s">
        <v>135</v>
      </c>
      <c r="I3644" t="s">
        <v>136</v>
      </c>
      <c r="J3644" t="s">
        <v>137</v>
      </c>
      <c r="K3644" t="s">
        <v>138</v>
      </c>
      <c r="L3644" t="s">
        <v>10647</v>
      </c>
      <c r="M3644" t="s">
        <v>10648</v>
      </c>
      <c r="N3644">
        <v>1.0561111110000001</v>
      </c>
      <c r="O3644">
        <v>0</v>
      </c>
      <c r="P3644">
        <v>111</v>
      </c>
      <c r="Q3644">
        <v>0</v>
      </c>
      <c r="R3644">
        <v>6</v>
      </c>
      <c r="S3644">
        <v>0</v>
      </c>
      <c r="T3644">
        <v>5</v>
      </c>
      <c r="U3644">
        <v>0</v>
      </c>
      <c r="V3644">
        <v>0</v>
      </c>
      <c r="W3644">
        <v>0</v>
      </c>
      <c r="X3644">
        <v>17.138450840013014</v>
      </c>
      <c r="Y3644">
        <v>0</v>
      </c>
      <c r="Z3644">
        <v>1.0452487435281426</v>
      </c>
      <c r="AA3644">
        <v>0</v>
      </c>
      <c r="AB3644">
        <v>2.9700756004391824</v>
      </c>
      <c r="AC3644">
        <v>0</v>
      </c>
      <c r="AD3644">
        <v>0</v>
      </c>
      <c r="AE3644">
        <v>21.153775183980336</v>
      </c>
    </row>
    <row r="3645" spans="1:31" x14ac:dyDescent="0.25">
      <c r="A3645">
        <v>2235446</v>
      </c>
      <c r="B3645">
        <v>1</v>
      </c>
      <c r="C3645" t="s">
        <v>80</v>
      </c>
      <c r="D3645" t="s">
        <v>108</v>
      </c>
      <c r="E3645" t="s">
        <v>194</v>
      </c>
      <c r="F3645" t="s">
        <v>10649</v>
      </c>
      <c r="G3645" t="s">
        <v>179</v>
      </c>
      <c r="H3645" t="s">
        <v>135</v>
      </c>
      <c r="I3645" t="s">
        <v>136</v>
      </c>
      <c r="J3645" t="s">
        <v>137</v>
      </c>
      <c r="K3645" t="s">
        <v>138</v>
      </c>
      <c r="L3645" t="s">
        <v>10650</v>
      </c>
      <c r="M3645" t="s">
        <v>10651</v>
      </c>
      <c r="N3645">
        <v>1.174722222</v>
      </c>
      <c r="O3645">
        <v>0</v>
      </c>
      <c r="P3645">
        <v>1</v>
      </c>
      <c r="Q3645">
        <v>0</v>
      </c>
      <c r="R3645">
        <v>1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0.18367946925463335</v>
      </c>
      <c r="Y3645">
        <v>0</v>
      </c>
      <c r="Z3645">
        <v>0</v>
      </c>
      <c r="AA3645">
        <v>0</v>
      </c>
      <c r="AB3645">
        <v>0</v>
      </c>
      <c r="AC3645">
        <v>0</v>
      </c>
      <c r="AD3645">
        <v>0</v>
      </c>
      <c r="AE3645">
        <v>0.18367946925463335</v>
      </c>
    </row>
    <row r="3646" spans="1:31" x14ac:dyDescent="0.25">
      <c r="A3646">
        <v>2235801</v>
      </c>
      <c r="B3646">
        <v>1</v>
      </c>
      <c r="C3646" t="s">
        <v>81</v>
      </c>
      <c r="D3646" t="s">
        <v>128</v>
      </c>
      <c r="E3646" t="s">
        <v>194</v>
      </c>
      <c r="F3646" t="s">
        <v>4621</v>
      </c>
      <c r="G3646" t="s">
        <v>390</v>
      </c>
      <c r="H3646" t="s">
        <v>135</v>
      </c>
      <c r="I3646" t="s">
        <v>136</v>
      </c>
      <c r="J3646" t="s">
        <v>137</v>
      </c>
      <c r="K3646" t="s">
        <v>138</v>
      </c>
      <c r="L3646" t="s">
        <v>10652</v>
      </c>
      <c r="M3646" t="s">
        <v>10653</v>
      </c>
      <c r="N3646">
        <v>2.1036111110000002</v>
      </c>
      <c r="O3646">
        <v>0</v>
      </c>
      <c r="P3646">
        <v>15</v>
      </c>
      <c r="Q3646">
        <v>0</v>
      </c>
      <c r="R3646">
        <v>0</v>
      </c>
      <c r="S3646">
        <v>0</v>
      </c>
      <c r="T3646">
        <v>1</v>
      </c>
      <c r="U3646">
        <v>0</v>
      </c>
      <c r="V3646">
        <v>0</v>
      </c>
      <c r="W3646">
        <v>0</v>
      </c>
      <c r="X3646">
        <v>3.0245465186899199</v>
      </c>
      <c r="Y3646">
        <v>0</v>
      </c>
      <c r="Z3646">
        <v>0</v>
      </c>
      <c r="AA3646">
        <v>0</v>
      </c>
      <c r="AB3646">
        <v>1.149366727768E-2</v>
      </c>
      <c r="AC3646">
        <v>0</v>
      </c>
      <c r="AD3646">
        <v>0</v>
      </c>
      <c r="AE3646">
        <v>3.0360401859675998</v>
      </c>
    </row>
    <row r="3647" spans="1:31" x14ac:dyDescent="0.25">
      <c r="A3647">
        <v>2235732</v>
      </c>
      <c r="B3647">
        <v>1</v>
      </c>
      <c r="C3647" t="s">
        <v>80</v>
      </c>
      <c r="D3647" t="s">
        <v>105</v>
      </c>
      <c r="E3647" t="s">
        <v>132</v>
      </c>
      <c r="F3647" t="s">
        <v>10654</v>
      </c>
      <c r="G3647" t="s">
        <v>148</v>
      </c>
      <c r="H3647" t="s">
        <v>135</v>
      </c>
      <c r="I3647" t="s">
        <v>136</v>
      </c>
      <c r="J3647" t="s">
        <v>137</v>
      </c>
      <c r="K3647" t="s">
        <v>138</v>
      </c>
      <c r="L3647" t="s">
        <v>10655</v>
      </c>
      <c r="M3647" t="s">
        <v>10656</v>
      </c>
      <c r="N3647">
        <v>1.9516666659999999</v>
      </c>
      <c r="O3647">
        <v>0</v>
      </c>
      <c r="P3647">
        <v>1</v>
      </c>
      <c r="Q3647">
        <v>0</v>
      </c>
      <c r="R3647">
        <v>0</v>
      </c>
      <c r="S3647">
        <v>0</v>
      </c>
      <c r="T3647">
        <v>1</v>
      </c>
      <c r="U3647">
        <v>0</v>
      </c>
      <c r="V3647">
        <v>0</v>
      </c>
      <c r="W3647">
        <v>0</v>
      </c>
      <c r="X3647">
        <v>2.3423973810584666</v>
      </c>
      <c r="Y3647">
        <v>0</v>
      </c>
      <c r="Z3647">
        <v>0</v>
      </c>
      <c r="AA3647">
        <v>0</v>
      </c>
      <c r="AB3647">
        <v>0</v>
      </c>
      <c r="AC3647">
        <v>0</v>
      </c>
      <c r="AD3647">
        <v>0</v>
      </c>
      <c r="AE3647">
        <v>2.3423973810584666</v>
      </c>
    </row>
    <row r="3648" spans="1:31" x14ac:dyDescent="0.25">
      <c r="A3648">
        <v>2235423</v>
      </c>
      <c r="B3648">
        <v>1</v>
      </c>
      <c r="C3648" t="s">
        <v>81</v>
      </c>
      <c r="D3648" t="s">
        <v>116</v>
      </c>
      <c r="E3648" t="s">
        <v>182</v>
      </c>
      <c r="F3648" t="s">
        <v>10657</v>
      </c>
      <c r="G3648" t="s">
        <v>1154</v>
      </c>
      <c r="H3648" t="s">
        <v>163</v>
      </c>
      <c r="I3648" t="s">
        <v>136</v>
      </c>
      <c r="J3648" t="s">
        <v>137</v>
      </c>
      <c r="K3648" t="s">
        <v>138</v>
      </c>
      <c r="L3648" t="s">
        <v>10658</v>
      </c>
      <c r="M3648" t="s">
        <v>10659</v>
      </c>
      <c r="N3648">
        <v>2.4936111109999999</v>
      </c>
      <c r="O3648">
        <v>0</v>
      </c>
      <c r="P3648">
        <v>55</v>
      </c>
      <c r="Q3648">
        <v>0</v>
      </c>
      <c r="R3648">
        <v>0</v>
      </c>
      <c r="S3648">
        <v>0</v>
      </c>
      <c r="T3648">
        <v>2</v>
      </c>
      <c r="U3648">
        <v>0</v>
      </c>
      <c r="V3648">
        <v>0</v>
      </c>
      <c r="W3648">
        <v>0</v>
      </c>
      <c r="X3648">
        <v>13.312020608839637</v>
      </c>
      <c r="Y3648">
        <v>0</v>
      </c>
      <c r="Z3648">
        <v>0</v>
      </c>
      <c r="AA3648">
        <v>0</v>
      </c>
      <c r="AB3648">
        <v>3.9545310550075555E-2</v>
      </c>
      <c r="AC3648">
        <v>0</v>
      </c>
      <c r="AD3648">
        <v>0</v>
      </c>
      <c r="AE3648">
        <v>13.351565919389712</v>
      </c>
    </row>
    <row r="3649" spans="1:31" x14ac:dyDescent="0.25">
      <c r="A3649">
        <v>2235609</v>
      </c>
      <c r="B3649">
        <v>1</v>
      </c>
      <c r="C3649" t="s">
        <v>80</v>
      </c>
      <c r="D3649" t="s">
        <v>91</v>
      </c>
      <c r="E3649" t="s">
        <v>273</v>
      </c>
      <c r="F3649" t="s">
        <v>10660</v>
      </c>
      <c r="G3649" t="s">
        <v>174</v>
      </c>
      <c r="H3649" t="s">
        <v>163</v>
      </c>
      <c r="I3649" t="s">
        <v>136</v>
      </c>
      <c r="J3649" t="s">
        <v>137</v>
      </c>
      <c r="K3649" t="s">
        <v>138</v>
      </c>
      <c r="L3649" t="s">
        <v>10661</v>
      </c>
      <c r="M3649" t="s">
        <v>10662</v>
      </c>
      <c r="N3649">
        <v>0.269166666</v>
      </c>
      <c r="O3649">
        <v>5</v>
      </c>
      <c r="P3649">
        <v>1540</v>
      </c>
      <c r="Q3649">
        <v>156</v>
      </c>
      <c r="R3649">
        <v>229</v>
      </c>
      <c r="S3649">
        <v>51</v>
      </c>
      <c r="T3649">
        <v>248</v>
      </c>
      <c r="U3649">
        <v>3</v>
      </c>
      <c r="V3649">
        <v>0</v>
      </c>
      <c r="W3649">
        <v>1.3851049388904004</v>
      </c>
      <c r="X3649">
        <v>98.573446750277924</v>
      </c>
      <c r="Y3649">
        <v>51.599217381601648</v>
      </c>
      <c r="Z3649">
        <v>38.260163514344477</v>
      </c>
      <c r="AA3649">
        <v>98.864083566908121</v>
      </c>
      <c r="AB3649">
        <v>50.213775580785715</v>
      </c>
      <c r="AC3649">
        <v>14.67836595663424</v>
      </c>
      <c r="AD3649">
        <v>0</v>
      </c>
      <c r="AE3649">
        <v>353.57415768944253</v>
      </c>
    </row>
    <row r="3650" spans="1:31" x14ac:dyDescent="0.25">
      <c r="A3650">
        <v>2235758</v>
      </c>
      <c r="B3650">
        <v>1</v>
      </c>
      <c r="C3650" t="s">
        <v>80</v>
      </c>
      <c r="D3650" t="s">
        <v>87</v>
      </c>
      <c r="E3650" t="s">
        <v>132</v>
      </c>
      <c r="F3650" t="s">
        <v>10663</v>
      </c>
      <c r="G3650" t="s">
        <v>148</v>
      </c>
      <c r="H3650" t="s">
        <v>135</v>
      </c>
      <c r="I3650" t="s">
        <v>136</v>
      </c>
      <c r="J3650" t="s">
        <v>137</v>
      </c>
      <c r="K3650" t="s">
        <v>138</v>
      </c>
      <c r="L3650" t="s">
        <v>10664</v>
      </c>
      <c r="M3650" t="s">
        <v>10665</v>
      </c>
      <c r="N3650">
        <v>1.044166666</v>
      </c>
      <c r="O3650">
        <v>0</v>
      </c>
      <c r="P3650">
        <v>2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0.8884243906446222</v>
      </c>
      <c r="Y3650">
        <v>0</v>
      </c>
      <c r="Z3650">
        <v>0</v>
      </c>
      <c r="AA3650">
        <v>0</v>
      </c>
      <c r="AB3650">
        <v>0</v>
      </c>
      <c r="AC3650">
        <v>0</v>
      </c>
      <c r="AD3650">
        <v>0</v>
      </c>
      <c r="AE3650">
        <v>0.8884243906446222</v>
      </c>
    </row>
    <row r="3651" spans="1:31" x14ac:dyDescent="0.25">
      <c r="A3651">
        <v>2235589</v>
      </c>
      <c r="B3651">
        <v>1</v>
      </c>
      <c r="C3651" t="s">
        <v>81</v>
      </c>
      <c r="D3651" t="s">
        <v>113</v>
      </c>
      <c r="E3651" t="s">
        <v>194</v>
      </c>
      <c r="F3651" t="s">
        <v>10666</v>
      </c>
      <c r="G3651" t="s">
        <v>179</v>
      </c>
      <c r="H3651" t="s">
        <v>135</v>
      </c>
      <c r="I3651" t="s">
        <v>136</v>
      </c>
      <c r="J3651" t="s">
        <v>137</v>
      </c>
      <c r="K3651" t="s">
        <v>138</v>
      </c>
      <c r="L3651" t="s">
        <v>10667</v>
      </c>
      <c r="M3651" t="s">
        <v>10668</v>
      </c>
      <c r="N3651">
        <v>2.9097222220000001</v>
      </c>
      <c r="O3651">
        <v>0</v>
      </c>
      <c r="P3651">
        <v>5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1.0034870357339101</v>
      </c>
      <c r="Y3651">
        <v>0</v>
      </c>
      <c r="Z3651">
        <v>0</v>
      </c>
      <c r="AA3651">
        <v>0</v>
      </c>
      <c r="AB3651">
        <v>0</v>
      </c>
      <c r="AC3651">
        <v>0</v>
      </c>
      <c r="AD3651">
        <v>0</v>
      </c>
      <c r="AE3651">
        <v>1.0034870357339101</v>
      </c>
    </row>
    <row r="3652" spans="1:31" x14ac:dyDescent="0.25">
      <c r="A3652">
        <v>2235297</v>
      </c>
      <c r="B3652">
        <v>1</v>
      </c>
      <c r="C3652" t="s">
        <v>80</v>
      </c>
      <c r="D3652" t="s">
        <v>100</v>
      </c>
      <c r="E3652" t="s">
        <v>132</v>
      </c>
      <c r="F3652" t="s">
        <v>10669</v>
      </c>
      <c r="G3652" t="s">
        <v>134</v>
      </c>
      <c r="H3652" t="s">
        <v>135</v>
      </c>
      <c r="I3652" t="s">
        <v>136</v>
      </c>
      <c r="J3652" t="s">
        <v>137</v>
      </c>
      <c r="K3652" t="s">
        <v>138</v>
      </c>
      <c r="L3652" t="s">
        <v>10670</v>
      </c>
      <c r="M3652" t="s">
        <v>10671</v>
      </c>
      <c r="N3652">
        <v>0.99916666600000004</v>
      </c>
      <c r="O3652">
        <v>0</v>
      </c>
      <c r="P3652">
        <v>1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2.8140468655755554E-3</v>
      </c>
      <c r="Y3652">
        <v>0</v>
      </c>
      <c r="Z3652">
        <v>0</v>
      </c>
      <c r="AA3652">
        <v>0</v>
      </c>
      <c r="AB3652">
        <v>0</v>
      </c>
      <c r="AC3652">
        <v>0</v>
      </c>
      <c r="AD3652">
        <v>0</v>
      </c>
      <c r="AE3652">
        <v>2.8140468655755554E-3</v>
      </c>
    </row>
    <row r="3653" spans="1:31" x14ac:dyDescent="0.25">
      <c r="A3653">
        <v>2235987</v>
      </c>
      <c r="B3653">
        <v>1</v>
      </c>
      <c r="C3653" t="s">
        <v>80</v>
      </c>
      <c r="D3653" t="s">
        <v>89</v>
      </c>
      <c r="E3653" t="s">
        <v>132</v>
      </c>
      <c r="F3653" t="s">
        <v>10672</v>
      </c>
      <c r="G3653" t="s">
        <v>148</v>
      </c>
      <c r="H3653" t="s">
        <v>135</v>
      </c>
      <c r="I3653" t="s">
        <v>136</v>
      </c>
      <c r="J3653" t="s">
        <v>137</v>
      </c>
      <c r="K3653" t="s">
        <v>138</v>
      </c>
      <c r="L3653" t="s">
        <v>10673</v>
      </c>
      <c r="M3653" t="s">
        <v>10674</v>
      </c>
      <c r="N3653">
        <v>0.68805555500000004</v>
      </c>
      <c r="O3653">
        <v>0</v>
      </c>
      <c r="P3653">
        <v>1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0.46216757720000007</v>
      </c>
      <c r="Y3653">
        <v>0</v>
      </c>
      <c r="Z3653">
        <v>0</v>
      </c>
      <c r="AA3653">
        <v>0</v>
      </c>
      <c r="AB3653">
        <v>0</v>
      </c>
      <c r="AC3653">
        <v>0</v>
      </c>
      <c r="AD3653">
        <v>0</v>
      </c>
      <c r="AE3653">
        <v>0.46216757720000007</v>
      </c>
    </row>
    <row r="3654" spans="1:31" x14ac:dyDescent="0.25">
      <c r="A3654">
        <v>2235546</v>
      </c>
      <c r="B3654">
        <v>1</v>
      </c>
      <c r="C3654" t="s">
        <v>81</v>
      </c>
      <c r="D3654" t="s">
        <v>119</v>
      </c>
      <c r="E3654" t="s">
        <v>194</v>
      </c>
      <c r="F3654" t="s">
        <v>10675</v>
      </c>
      <c r="G3654" t="s">
        <v>179</v>
      </c>
      <c r="H3654" t="s">
        <v>135</v>
      </c>
      <c r="I3654" t="s">
        <v>136</v>
      </c>
      <c r="J3654" t="s">
        <v>137</v>
      </c>
      <c r="K3654" t="s">
        <v>138</v>
      </c>
      <c r="L3654" t="s">
        <v>10676</v>
      </c>
      <c r="M3654" t="s">
        <v>10677</v>
      </c>
      <c r="N3654">
        <v>2.937777777</v>
      </c>
      <c r="O3654">
        <v>0</v>
      </c>
      <c r="P3654">
        <v>105</v>
      </c>
      <c r="Q3654">
        <v>0</v>
      </c>
      <c r="R3654">
        <v>2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44.690670793281363</v>
      </c>
      <c r="Y3654">
        <v>0</v>
      </c>
      <c r="Z3654">
        <v>1.3634637264834133</v>
      </c>
      <c r="AA3654">
        <v>0</v>
      </c>
      <c r="AB3654">
        <v>0</v>
      </c>
      <c r="AC3654">
        <v>0</v>
      </c>
      <c r="AD3654">
        <v>0</v>
      </c>
      <c r="AE3654">
        <v>46.054134519764773</v>
      </c>
    </row>
    <row r="3655" spans="1:31" x14ac:dyDescent="0.25">
      <c r="A3655">
        <v>2235111</v>
      </c>
      <c r="B3655">
        <v>1</v>
      </c>
      <c r="C3655" t="s">
        <v>81</v>
      </c>
      <c r="D3655" t="s">
        <v>128</v>
      </c>
      <c r="E3655" t="s">
        <v>161</v>
      </c>
      <c r="F3655" t="s">
        <v>10678</v>
      </c>
      <c r="G3655" t="s">
        <v>174</v>
      </c>
      <c r="H3655" t="s">
        <v>163</v>
      </c>
      <c r="I3655" t="s">
        <v>136</v>
      </c>
      <c r="J3655" t="s">
        <v>137</v>
      </c>
      <c r="K3655" t="s">
        <v>138</v>
      </c>
      <c r="L3655" t="s">
        <v>10679</v>
      </c>
      <c r="M3655" t="s">
        <v>10680</v>
      </c>
      <c r="N3655">
        <v>1.294444444</v>
      </c>
      <c r="O3655">
        <v>5</v>
      </c>
      <c r="P3655">
        <v>297</v>
      </c>
      <c r="Q3655">
        <v>2</v>
      </c>
      <c r="R3655">
        <v>15</v>
      </c>
      <c r="S3655">
        <v>14</v>
      </c>
      <c r="T3655">
        <v>14</v>
      </c>
      <c r="U3655">
        <v>0</v>
      </c>
      <c r="V3655">
        <v>0</v>
      </c>
      <c r="W3655">
        <v>0.84612877672555564</v>
      </c>
      <c r="X3655">
        <v>73.158516126292724</v>
      </c>
      <c r="Y3655">
        <v>2.6958560185666665</v>
      </c>
      <c r="Z3655">
        <v>9.7190859772214448</v>
      </c>
      <c r="AA3655">
        <v>77.929007488008708</v>
      </c>
      <c r="AB3655">
        <v>5.0949464058366001</v>
      </c>
      <c r="AC3655">
        <v>0</v>
      </c>
      <c r="AD3655">
        <v>0</v>
      </c>
      <c r="AE3655">
        <v>169.44354079265167</v>
      </c>
    </row>
    <row r="3656" spans="1:31" x14ac:dyDescent="0.25">
      <c r="A3656">
        <v>2235360</v>
      </c>
      <c r="B3656">
        <v>1</v>
      </c>
      <c r="C3656" t="s">
        <v>81</v>
      </c>
      <c r="D3656" t="s">
        <v>114</v>
      </c>
      <c r="E3656" t="s">
        <v>194</v>
      </c>
      <c r="F3656" t="s">
        <v>6237</v>
      </c>
      <c r="G3656" t="s">
        <v>390</v>
      </c>
      <c r="H3656" t="s">
        <v>135</v>
      </c>
      <c r="I3656" t="s">
        <v>136</v>
      </c>
      <c r="J3656" t="s">
        <v>137</v>
      </c>
      <c r="K3656" t="s">
        <v>138</v>
      </c>
      <c r="L3656" t="s">
        <v>10681</v>
      </c>
      <c r="M3656" t="s">
        <v>10682</v>
      </c>
      <c r="N3656">
        <v>0.60833333300000003</v>
      </c>
      <c r="O3656">
        <v>0</v>
      </c>
      <c r="P3656">
        <v>30</v>
      </c>
      <c r="Q3656">
        <v>0</v>
      </c>
      <c r="R3656">
        <v>0</v>
      </c>
      <c r="S3656">
        <v>0</v>
      </c>
      <c r="T3656">
        <v>1</v>
      </c>
      <c r="U3656">
        <v>0</v>
      </c>
      <c r="V3656">
        <v>0</v>
      </c>
      <c r="W3656">
        <v>0</v>
      </c>
      <c r="X3656">
        <v>1.0723165037809002</v>
      </c>
      <c r="Y3656">
        <v>0</v>
      </c>
      <c r="Z3656">
        <v>0</v>
      </c>
      <c r="AA3656">
        <v>0</v>
      </c>
      <c r="AB3656">
        <v>0.20838416347560001</v>
      </c>
      <c r="AC3656">
        <v>0</v>
      </c>
      <c r="AD3656">
        <v>0</v>
      </c>
      <c r="AE3656">
        <v>1.2807006672565002</v>
      </c>
    </row>
    <row r="3657" spans="1:31" x14ac:dyDescent="0.25">
      <c r="A3657">
        <v>2235254</v>
      </c>
      <c r="B3657">
        <v>1</v>
      </c>
      <c r="C3657" t="s">
        <v>80</v>
      </c>
      <c r="D3657" t="s">
        <v>98</v>
      </c>
      <c r="E3657" t="s">
        <v>141</v>
      </c>
      <c r="F3657" t="s">
        <v>10683</v>
      </c>
      <c r="G3657" t="s">
        <v>187</v>
      </c>
      <c r="H3657" t="s">
        <v>135</v>
      </c>
      <c r="I3657" t="s">
        <v>136</v>
      </c>
      <c r="J3657" t="s">
        <v>137</v>
      </c>
      <c r="K3657" t="s">
        <v>138</v>
      </c>
      <c r="L3657" t="s">
        <v>10684</v>
      </c>
      <c r="M3657" t="s">
        <v>10685</v>
      </c>
      <c r="N3657">
        <v>3.3844444440000001</v>
      </c>
      <c r="O3657">
        <v>0</v>
      </c>
      <c r="P3657">
        <v>73</v>
      </c>
      <c r="Q3657">
        <v>0</v>
      </c>
      <c r="R3657">
        <v>22</v>
      </c>
      <c r="S3657">
        <v>0</v>
      </c>
      <c r="T3657">
        <v>16</v>
      </c>
      <c r="U3657">
        <v>0</v>
      </c>
      <c r="V3657">
        <v>0</v>
      </c>
      <c r="W3657">
        <v>0</v>
      </c>
      <c r="X3657">
        <v>49.636617604194193</v>
      </c>
      <c r="Y3657">
        <v>0</v>
      </c>
      <c r="Z3657">
        <v>3.786526629218629</v>
      </c>
      <c r="AA3657">
        <v>0</v>
      </c>
      <c r="AB3657">
        <v>31.439631521550712</v>
      </c>
      <c r="AC3657">
        <v>0</v>
      </c>
      <c r="AD3657">
        <v>0</v>
      </c>
      <c r="AE3657">
        <v>84.862775754963536</v>
      </c>
    </row>
    <row r="3658" spans="1:31" x14ac:dyDescent="0.25">
      <c r="A3658">
        <v>2235752</v>
      </c>
      <c r="B3658">
        <v>1</v>
      </c>
      <c r="C3658" t="s">
        <v>80</v>
      </c>
      <c r="D3658" t="s">
        <v>108</v>
      </c>
      <c r="E3658" t="s">
        <v>132</v>
      </c>
      <c r="F3658" t="s">
        <v>10686</v>
      </c>
      <c r="G3658" t="s">
        <v>148</v>
      </c>
      <c r="H3658" t="s">
        <v>135</v>
      </c>
      <c r="I3658" t="s">
        <v>136</v>
      </c>
      <c r="J3658" t="s">
        <v>137</v>
      </c>
      <c r="K3658" t="s">
        <v>138</v>
      </c>
      <c r="L3658" t="s">
        <v>10687</v>
      </c>
      <c r="M3658" t="s">
        <v>10688</v>
      </c>
      <c r="N3658">
        <v>2.8538888880000002</v>
      </c>
      <c r="O3658">
        <v>0</v>
      </c>
      <c r="P3658">
        <v>0</v>
      </c>
      <c r="Q3658">
        <v>0</v>
      </c>
      <c r="R3658">
        <v>0</v>
      </c>
      <c r="S3658">
        <v>0</v>
      </c>
      <c r="T3658">
        <v>1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  <c r="AA3658">
        <v>0</v>
      </c>
      <c r="AB3658">
        <v>8.6800371930222239E-4</v>
      </c>
      <c r="AC3658">
        <v>0</v>
      </c>
      <c r="AD3658">
        <v>0</v>
      </c>
      <c r="AE3658">
        <v>8.6800371930222239E-4</v>
      </c>
    </row>
    <row r="3659" spans="1:31" x14ac:dyDescent="0.25">
      <c r="A3659">
        <v>2235403</v>
      </c>
      <c r="B3659">
        <v>1</v>
      </c>
      <c r="C3659" t="s">
        <v>80</v>
      </c>
      <c r="D3659" t="s">
        <v>92</v>
      </c>
      <c r="E3659" t="s">
        <v>194</v>
      </c>
      <c r="F3659" t="s">
        <v>10689</v>
      </c>
      <c r="G3659" t="s">
        <v>390</v>
      </c>
      <c r="H3659" t="s">
        <v>135</v>
      </c>
      <c r="I3659" t="s">
        <v>136</v>
      </c>
      <c r="J3659" t="s">
        <v>137</v>
      </c>
      <c r="K3659" t="s">
        <v>138</v>
      </c>
      <c r="L3659" t="s">
        <v>10690</v>
      </c>
      <c r="M3659" t="s">
        <v>10691</v>
      </c>
      <c r="N3659">
        <v>4.4655555549999999</v>
      </c>
      <c r="O3659">
        <v>0</v>
      </c>
      <c r="P3659">
        <v>37</v>
      </c>
      <c r="Q3659">
        <v>0</v>
      </c>
      <c r="R3659">
        <v>12</v>
      </c>
      <c r="S3659">
        <v>0</v>
      </c>
      <c r="T3659">
        <v>5</v>
      </c>
      <c r="U3659">
        <v>0</v>
      </c>
      <c r="V3659">
        <v>0</v>
      </c>
      <c r="W3659">
        <v>0</v>
      </c>
      <c r="X3659">
        <v>48.835122507526165</v>
      </c>
      <c r="Y3659">
        <v>0</v>
      </c>
      <c r="Z3659">
        <v>6.0218868564783294</v>
      </c>
      <c r="AA3659">
        <v>0</v>
      </c>
      <c r="AB3659">
        <v>23.367231837170564</v>
      </c>
      <c r="AC3659">
        <v>0</v>
      </c>
      <c r="AD3659">
        <v>0</v>
      </c>
      <c r="AE3659">
        <v>78.224241201175062</v>
      </c>
    </row>
    <row r="3660" spans="1:31" x14ac:dyDescent="0.25">
      <c r="A3660">
        <v>2235652</v>
      </c>
      <c r="B3660">
        <v>1</v>
      </c>
      <c r="C3660" t="s">
        <v>80</v>
      </c>
      <c r="D3660" t="s">
        <v>100</v>
      </c>
      <c r="E3660" t="s">
        <v>194</v>
      </c>
      <c r="F3660" t="s">
        <v>10692</v>
      </c>
      <c r="G3660" t="s">
        <v>518</v>
      </c>
      <c r="H3660" t="s">
        <v>135</v>
      </c>
      <c r="I3660" t="s">
        <v>136</v>
      </c>
      <c r="J3660" t="s">
        <v>137</v>
      </c>
      <c r="K3660" t="s">
        <v>138</v>
      </c>
      <c r="L3660" t="s">
        <v>10693</v>
      </c>
      <c r="M3660" t="s">
        <v>10694</v>
      </c>
      <c r="N3660">
        <v>4.7911111110000002</v>
      </c>
      <c r="O3660">
        <v>0</v>
      </c>
      <c r="P3660">
        <v>0</v>
      </c>
      <c r="Q3660">
        <v>0</v>
      </c>
      <c r="R3660">
        <v>0</v>
      </c>
      <c r="S3660">
        <v>0</v>
      </c>
      <c r="T3660">
        <v>2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  <c r="AA3660">
        <v>0</v>
      </c>
      <c r="AB3660">
        <v>7.2366614474475561</v>
      </c>
      <c r="AC3660">
        <v>0</v>
      </c>
      <c r="AD3660">
        <v>0</v>
      </c>
      <c r="AE3660">
        <v>7.2366614474475561</v>
      </c>
    </row>
    <row r="3661" spans="1:31" x14ac:dyDescent="0.25">
      <c r="A3661">
        <v>2236044</v>
      </c>
      <c r="B3661">
        <v>1</v>
      </c>
      <c r="C3661" t="s">
        <v>80</v>
      </c>
      <c r="D3661" t="s">
        <v>108</v>
      </c>
      <c r="E3661" t="s">
        <v>194</v>
      </c>
      <c r="F3661" t="s">
        <v>10695</v>
      </c>
      <c r="G3661" t="s">
        <v>179</v>
      </c>
      <c r="H3661" t="s">
        <v>135</v>
      </c>
      <c r="I3661" t="s">
        <v>136</v>
      </c>
      <c r="J3661" t="s">
        <v>137</v>
      </c>
      <c r="K3661" t="s">
        <v>138</v>
      </c>
      <c r="L3661" t="s">
        <v>10696</v>
      </c>
      <c r="M3661" t="s">
        <v>10697</v>
      </c>
      <c r="N3661">
        <v>2.5686111110000001</v>
      </c>
      <c r="O3661">
        <v>0</v>
      </c>
      <c r="P3661">
        <v>12</v>
      </c>
      <c r="Q3661">
        <v>0</v>
      </c>
      <c r="R3661">
        <v>1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4.6052728591120227</v>
      </c>
      <c r="Y3661">
        <v>0</v>
      </c>
      <c r="Z3661">
        <v>0.24236445970314666</v>
      </c>
      <c r="AA3661">
        <v>0</v>
      </c>
      <c r="AB3661">
        <v>0</v>
      </c>
      <c r="AC3661">
        <v>0</v>
      </c>
      <c r="AD3661">
        <v>0</v>
      </c>
      <c r="AE3661">
        <v>4.8476373188151696</v>
      </c>
    </row>
    <row r="3662" spans="1:31" x14ac:dyDescent="0.25">
      <c r="A3662">
        <v>2235861</v>
      </c>
      <c r="B3662">
        <v>1</v>
      </c>
      <c r="C3662" t="s">
        <v>80</v>
      </c>
      <c r="D3662" t="s">
        <v>101</v>
      </c>
      <c r="E3662" t="s">
        <v>132</v>
      </c>
      <c r="F3662" t="s">
        <v>10698</v>
      </c>
      <c r="G3662" t="s">
        <v>191</v>
      </c>
      <c r="H3662" t="s">
        <v>135</v>
      </c>
      <c r="I3662" t="s">
        <v>136</v>
      </c>
      <c r="J3662" t="s">
        <v>137</v>
      </c>
      <c r="K3662" t="s">
        <v>138</v>
      </c>
      <c r="L3662" t="s">
        <v>10699</v>
      </c>
      <c r="M3662" t="s">
        <v>10700</v>
      </c>
      <c r="N3662">
        <v>2.2475000000000001</v>
      </c>
      <c r="O3662">
        <v>0</v>
      </c>
      <c r="P3662">
        <v>2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0.49483851846753341</v>
      </c>
      <c r="Y3662">
        <v>0</v>
      </c>
      <c r="Z3662">
        <v>0</v>
      </c>
      <c r="AA3662">
        <v>0</v>
      </c>
      <c r="AB3662">
        <v>0</v>
      </c>
      <c r="AC3662">
        <v>0</v>
      </c>
      <c r="AD3662">
        <v>0</v>
      </c>
      <c r="AE3662">
        <v>0.49483851846753341</v>
      </c>
    </row>
    <row r="3663" spans="1:31" x14ac:dyDescent="0.25">
      <c r="A3663">
        <v>2235838</v>
      </c>
      <c r="B3663">
        <v>1</v>
      </c>
      <c r="C3663" t="s">
        <v>81</v>
      </c>
      <c r="D3663" t="s">
        <v>128</v>
      </c>
      <c r="E3663" t="s">
        <v>132</v>
      </c>
      <c r="F3663" t="s">
        <v>10701</v>
      </c>
      <c r="G3663" t="s">
        <v>191</v>
      </c>
      <c r="H3663" t="s">
        <v>135</v>
      </c>
      <c r="I3663" t="s">
        <v>136</v>
      </c>
      <c r="J3663" t="s">
        <v>137</v>
      </c>
      <c r="K3663" t="s">
        <v>138</v>
      </c>
      <c r="L3663" t="s">
        <v>10702</v>
      </c>
      <c r="M3663" t="s">
        <v>10703</v>
      </c>
      <c r="N3663">
        <v>2.608333333</v>
      </c>
      <c r="O3663">
        <v>0</v>
      </c>
      <c r="P3663">
        <v>9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6.2658053632486661</v>
      </c>
      <c r="Y3663">
        <v>0</v>
      </c>
      <c r="Z3663">
        <v>0</v>
      </c>
      <c r="AA3663">
        <v>0</v>
      </c>
      <c r="AB3663">
        <v>0</v>
      </c>
      <c r="AC3663">
        <v>0</v>
      </c>
      <c r="AD3663">
        <v>0</v>
      </c>
      <c r="AE3663">
        <v>6.2658053632486661</v>
      </c>
    </row>
    <row r="3664" spans="1:31" x14ac:dyDescent="0.25">
      <c r="A3664">
        <v>2235174</v>
      </c>
      <c r="B3664">
        <v>1</v>
      </c>
      <c r="C3664" t="s">
        <v>80</v>
      </c>
      <c r="D3664" t="s">
        <v>96</v>
      </c>
      <c r="E3664" t="s">
        <v>273</v>
      </c>
      <c r="F3664" t="s">
        <v>6125</v>
      </c>
      <c r="G3664" t="s">
        <v>174</v>
      </c>
      <c r="H3664" t="s">
        <v>163</v>
      </c>
      <c r="I3664" t="s">
        <v>136</v>
      </c>
      <c r="J3664" t="s">
        <v>137</v>
      </c>
      <c r="K3664" t="s">
        <v>138</v>
      </c>
      <c r="L3664" t="s">
        <v>10704</v>
      </c>
      <c r="M3664" t="s">
        <v>10705</v>
      </c>
      <c r="N3664">
        <v>0.103888888</v>
      </c>
      <c r="O3664">
        <v>3</v>
      </c>
      <c r="P3664">
        <v>4416</v>
      </c>
      <c r="Q3664">
        <v>6</v>
      </c>
      <c r="R3664">
        <v>14</v>
      </c>
      <c r="S3664">
        <v>23</v>
      </c>
      <c r="T3664">
        <v>398</v>
      </c>
      <c r="U3664">
        <v>0</v>
      </c>
      <c r="V3664">
        <v>0</v>
      </c>
      <c r="W3664">
        <v>0.71583884033434664</v>
      </c>
      <c r="X3664">
        <v>162.70103951477699</v>
      </c>
      <c r="Y3664">
        <v>0.8178350975978399</v>
      </c>
      <c r="Z3664">
        <v>0.40716850732755894</v>
      </c>
      <c r="AA3664">
        <v>48.705291477684035</v>
      </c>
      <c r="AB3664">
        <v>28.367338077529343</v>
      </c>
      <c r="AC3664">
        <v>0</v>
      </c>
      <c r="AD3664">
        <v>0</v>
      </c>
      <c r="AE3664">
        <v>241.71451151525014</v>
      </c>
    </row>
    <row r="3665" spans="1:31" x14ac:dyDescent="0.25">
      <c r="A3665">
        <v>2235815</v>
      </c>
      <c r="B3665">
        <v>1</v>
      </c>
      <c r="C3665" t="s">
        <v>81</v>
      </c>
      <c r="D3665" t="s">
        <v>128</v>
      </c>
      <c r="E3665" t="s">
        <v>132</v>
      </c>
      <c r="F3665" t="s">
        <v>10706</v>
      </c>
      <c r="G3665" t="s">
        <v>170</v>
      </c>
      <c r="H3665" t="s">
        <v>135</v>
      </c>
      <c r="I3665" t="s">
        <v>136</v>
      </c>
      <c r="J3665" t="s">
        <v>137</v>
      </c>
      <c r="K3665" t="s">
        <v>138</v>
      </c>
      <c r="L3665" t="s">
        <v>10707</v>
      </c>
      <c r="M3665" t="s">
        <v>10708</v>
      </c>
      <c r="N3665">
        <v>3.4344444439999999</v>
      </c>
      <c r="O3665">
        <v>0</v>
      </c>
      <c r="P3665">
        <v>11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11.707757747759519</v>
      </c>
      <c r="Y3665">
        <v>0</v>
      </c>
      <c r="Z3665">
        <v>0</v>
      </c>
      <c r="AA3665">
        <v>0</v>
      </c>
      <c r="AB3665">
        <v>0</v>
      </c>
      <c r="AC3665">
        <v>0</v>
      </c>
      <c r="AD3665">
        <v>0</v>
      </c>
      <c r="AE3665">
        <v>11.707757747759519</v>
      </c>
    </row>
    <row r="3666" spans="1:31" x14ac:dyDescent="0.25">
      <c r="A3666">
        <v>2235337</v>
      </c>
      <c r="B3666">
        <v>1</v>
      </c>
      <c r="C3666" t="s">
        <v>80</v>
      </c>
      <c r="D3666" t="s">
        <v>107</v>
      </c>
      <c r="E3666" t="s">
        <v>182</v>
      </c>
      <c r="F3666" t="s">
        <v>10709</v>
      </c>
      <c r="G3666" t="s">
        <v>219</v>
      </c>
      <c r="H3666" t="s">
        <v>163</v>
      </c>
      <c r="I3666" t="s">
        <v>136</v>
      </c>
      <c r="J3666" t="s">
        <v>137</v>
      </c>
      <c r="K3666" t="s">
        <v>138</v>
      </c>
      <c r="L3666" t="s">
        <v>10710</v>
      </c>
      <c r="M3666" t="s">
        <v>10711</v>
      </c>
      <c r="N3666">
        <v>2.028888888</v>
      </c>
      <c r="O3666">
        <v>0</v>
      </c>
      <c r="P3666">
        <v>65</v>
      </c>
      <c r="Q3666">
        <v>0</v>
      </c>
      <c r="R3666">
        <v>0</v>
      </c>
      <c r="S3666">
        <v>0</v>
      </c>
      <c r="T3666">
        <v>8</v>
      </c>
      <c r="U3666">
        <v>0</v>
      </c>
      <c r="V3666">
        <v>0</v>
      </c>
      <c r="W3666">
        <v>0</v>
      </c>
      <c r="X3666">
        <v>17.625701830259711</v>
      </c>
      <c r="Y3666">
        <v>0</v>
      </c>
      <c r="Z3666">
        <v>0</v>
      </c>
      <c r="AA3666">
        <v>0</v>
      </c>
      <c r="AB3666">
        <v>8.6005205351411576</v>
      </c>
      <c r="AC3666">
        <v>0</v>
      </c>
      <c r="AD3666">
        <v>0</v>
      </c>
      <c r="AE3666">
        <v>26.226222365400869</v>
      </c>
    </row>
    <row r="3667" spans="1:31" x14ac:dyDescent="0.25">
      <c r="A3667">
        <v>2235128</v>
      </c>
      <c r="B3667">
        <v>1</v>
      </c>
      <c r="C3667" t="s">
        <v>81</v>
      </c>
      <c r="D3667" t="s">
        <v>115</v>
      </c>
      <c r="E3667" t="s">
        <v>161</v>
      </c>
      <c r="F3667" t="s">
        <v>10712</v>
      </c>
      <c r="G3667" t="s">
        <v>174</v>
      </c>
      <c r="H3667" t="s">
        <v>163</v>
      </c>
      <c r="I3667" t="s">
        <v>136</v>
      </c>
      <c r="J3667" t="s">
        <v>137</v>
      </c>
      <c r="K3667" t="s">
        <v>138</v>
      </c>
      <c r="L3667" t="s">
        <v>10713</v>
      </c>
      <c r="M3667" t="s">
        <v>10714</v>
      </c>
      <c r="N3667">
        <v>5.2691666660000003</v>
      </c>
      <c r="O3667">
        <v>0</v>
      </c>
      <c r="P3667">
        <v>894</v>
      </c>
      <c r="Q3667">
        <v>1</v>
      </c>
      <c r="R3667">
        <v>32</v>
      </c>
      <c r="S3667">
        <v>4</v>
      </c>
      <c r="T3667">
        <v>46</v>
      </c>
      <c r="U3667">
        <v>1</v>
      </c>
      <c r="V3667">
        <v>0</v>
      </c>
      <c r="W3667">
        <v>0</v>
      </c>
      <c r="X3667">
        <v>318.1045669924257</v>
      </c>
      <c r="Y3667">
        <v>16.955772025012926</v>
      </c>
      <c r="Z3667">
        <v>12.695704652164704</v>
      </c>
      <c r="AA3667">
        <v>22.301816545699328</v>
      </c>
      <c r="AB3667">
        <v>83.082762878459008</v>
      </c>
      <c r="AC3667">
        <v>119.71116935495947</v>
      </c>
      <c r="AD3667">
        <v>0</v>
      </c>
      <c r="AE3667">
        <v>572.8517924487212</v>
      </c>
    </row>
    <row r="3668" spans="1:31" x14ac:dyDescent="0.25">
      <c r="A3668">
        <v>2235692</v>
      </c>
      <c r="B3668">
        <v>1</v>
      </c>
      <c r="C3668" t="s">
        <v>81</v>
      </c>
      <c r="D3668" t="s">
        <v>113</v>
      </c>
      <c r="E3668" t="s">
        <v>194</v>
      </c>
      <c r="F3668" t="s">
        <v>1798</v>
      </c>
      <c r="G3668" t="s">
        <v>179</v>
      </c>
      <c r="H3668" t="s">
        <v>135</v>
      </c>
      <c r="I3668" t="s">
        <v>136</v>
      </c>
      <c r="J3668" t="s">
        <v>137</v>
      </c>
      <c r="K3668" t="s">
        <v>138</v>
      </c>
      <c r="L3668" t="s">
        <v>10715</v>
      </c>
      <c r="M3668" t="s">
        <v>10716</v>
      </c>
      <c r="N3668">
        <v>5.2794444440000001</v>
      </c>
      <c r="O3668">
        <v>0</v>
      </c>
      <c r="P3668">
        <v>5</v>
      </c>
      <c r="Q3668">
        <v>0</v>
      </c>
      <c r="R3668">
        <v>3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0.6287747185103999</v>
      </c>
      <c r="Y3668">
        <v>0</v>
      </c>
      <c r="Z3668">
        <v>1.3819649079626446</v>
      </c>
      <c r="AA3668">
        <v>0</v>
      </c>
      <c r="AB3668">
        <v>0</v>
      </c>
      <c r="AC3668">
        <v>0</v>
      </c>
      <c r="AD3668">
        <v>0</v>
      </c>
      <c r="AE3668">
        <v>2.0107396264730446</v>
      </c>
    </row>
    <row r="3669" spans="1:31" x14ac:dyDescent="0.25">
      <c r="A3669">
        <v>2235715</v>
      </c>
      <c r="B3669">
        <v>1</v>
      </c>
      <c r="C3669" t="s">
        <v>80</v>
      </c>
      <c r="D3669" t="s">
        <v>88</v>
      </c>
      <c r="E3669" t="s">
        <v>132</v>
      </c>
      <c r="F3669" t="s">
        <v>10717</v>
      </c>
      <c r="G3669" t="s">
        <v>148</v>
      </c>
      <c r="H3669" t="s">
        <v>135</v>
      </c>
      <c r="I3669" t="s">
        <v>136</v>
      </c>
      <c r="J3669" t="s">
        <v>137</v>
      </c>
      <c r="K3669" t="s">
        <v>138</v>
      </c>
      <c r="L3669" t="s">
        <v>10718</v>
      </c>
      <c r="M3669" t="s">
        <v>10719</v>
      </c>
      <c r="N3669">
        <v>1.7497222219999999</v>
      </c>
      <c r="O3669">
        <v>0</v>
      </c>
      <c r="P3669">
        <v>8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5.0964212403471745</v>
      </c>
      <c r="Y3669">
        <v>0</v>
      </c>
      <c r="Z3669">
        <v>0</v>
      </c>
      <c r="AA3669">
        <v>0</v>
      </c>
      <c r="AB3669">
        <v>0</v>
      </c>
      <c r="AC3669">
        <v>0</v>
      </c>
      <c r="AD3669">
        <v>0</v>
      </c>
      <c r="AE3669">
        <v>5.0964212403471745</v>
      </c>
    </row>
    <row r="3670" spans="1:31" x14ac:dyDescent="0.25">
      <c r="A3670">
        <v>2235984</v>
      </c>
      <c r="B3670">
        <v>1</v>
      </c>
      <c r="C3670" t="s">
        <v>81</v>
      </c>
      <c r="D3670" t="s">
        <v>120</v>
      </c>
      <c r="E3670" t="s">
        <v>132</v>
      </c>
      <c r="F3670" t="s">
        <v>10720</v>
      </c>
      <c r="G3670" t="s">
        <v>148</v>
      </c>
      <c r="H3670" t="s">
        <v>135</v>
      </c>
      <c r="I3670" t="s">
        <v>136</v>
      </c>
      <c r="J3670" t="s">
        <v>137</v>
      </c>
      <c r="K3670" t="s">
        <v>138</v>
      </c>
      <c r="L3670" t="s">
        <v>10721</v>
      </c>
      <c r="M3670" t="s">
        <v>10722</v>
      </c>
      <c r="N3670">
        <v>1.529722222</v>
      </c>
      <c r="O3670">
        <v>0</v>
      </c>
      <c r="P3670">
        <v>1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0.5181755838034845</v>
      </c>
      <c r="Y3670">
        <v>0</v>
      </c>
      <c r="Z3670">
        <v>0</v>
      </c>
      <c r="AA3670">
        <v>0</v>
      </c>
      <c r="AB3670">
        <v>0</v>
      </c>
      <c r="AC3670">
        <v>0</v>
      </c>
      <c r="AD3670">
        <v>0</v>
      </c>
      <c r="AE3670">
        <v>0.5181755838034845</v>
      </c>
    </row>
    <row r="3671" spans="1:31" x14ac:dyDescent="0.25">
      <c r="A3671">
        <v>2235738</v>
      </c>
      <c r="B3671">
        <v>1</v>
      </c>
      <c r="C3671" t="s">
        <v>80</v>
      </c>
      <c r="D3671" t="s">
        <v>108</v>
      </c>
      <c r="E3671" t="s">
        <v>194</v>
      </c>
      <c r="F3671" t="s">
        <v>10723</v>
      </c>
      <c r="G3671" t="s">
        <v>179</v>
      </c>
      <c r="H3671" t="s">
        <v>135</v>
      </c>
      <c r="I3671" t="s">
        <v>136</v>
      </c>
      <c r="J3671" t="s">
        <v>137</v>
      </c>
      <c r="K3671" t="s">
        <v>138</v>
      </c>
      <c r="L3671" t="s">
        <v>10724</v>
      </c>
      <c r="M3671" t="s">
        <v>10725</v>
      </c>
      <c r="N3671">
        <v>4.3552777770000004</v>
      </c>
      <c r="O3671">
        <v>0</v>
      </c>
      <c r="P3671">
        <v>19</v>
      </c>
      <c r="Q3671">
        <v>0</v>
      </c>
      <c r="R3671">
        <v>4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12.068706989887094</v>
      </c>
      <c r="Y3671">
        <v>0</v>
      </c>
      <c r="Z3671">
        <v>0.65462311094343351</v>
      </c>
      <c r="AA3671">
        <v>0</v>
      </c>
      <c r="AB3671">
        <v>0</v>
      </c>
      <c r="AC3671">
        <v>0</v>
      </c>
      <c r="AD3671">
        <v>0</v>
      </c>
      <c r="AE3671">
        <v>12.723330100830527</v>
      </c>
    </row>
    <row r="3672" spans="1:31" x14ac:dyDescent="0.25">
      <c r="A3672">
        <v>2235343</v>
      </c>
      <c r="B3672">
        <v>1</v>
      </c>
      <c r="C3672" t="s">
        <v>80</v>
      </c>
      <c r="D3672" t="s">
        <v>94</v>
      </c>
      <c r="E3672" t="s">
        <v>194</v>
      </c>
      <c r="F3672" t="s">
        <v>10726</v>
      </c>
      <c r="G3672" t="s">
        <v>179</v>
      </c>
      <c r="H3672" t="s">
        <v>135</v>
      </c>
      <c r="I3672" t="s">
        <v>136</v>
      </c>
      <c r="J3672" t="s">
        <v>137</v>
      </c>
      <c r="K3672" t="s">
        <v>138</v>
      </c>
      <c r="L3672" t="s">
        <v>10727</v>
      </c>
      <c r="M3672" t="s">
        <v>10728</v>
      </c>
      <c r="N3672">
        <v>4.8313888880000002</v>
      </c>
      <c r="O3672">
        <v>0</v>
      </c>
      <c r="P3672">
        <v>58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49.767031779781888</v>
      </c>
      <c r="Y3672">
        <v>0</v>
      </c>
      <c r="Z3672">
        <v>0</v>
      </c>
      <c r="AA3672">
        <v>0</v>
      </c>
      <c r="AB3672">
        <v>0</v>
      </c>
      <c r="AC3672">
        <v>0</v>
      </c>
      <c r="AD3672">
        <v>0</v>
      </c>
      <c r="AE3672">
        <v>49.767031779781888</v>
      </c>
    </row>
    <row r="3673" spans="1:31" x14ac:dyDescent="0.25">
      <c r="A3673">
        <v>2236007</v>
      </c>
      <c r="B3673">
        <v>1</v>
      </c>
      <c r="C3673" t="s">
        <v>80</v>
      </c>
      <c r="D3673" t="s">
        <v>83</v>
      </c>
      <c r="E3673" t="s">
        <v>132</v>
      </c>
      <c r="F3673" t="s">
        <v>10729</v>
      </c>
      <c r="G3673" t="s">
        <v>148</v>
      </c>
      <c r="H3673" t="s">
        <v>135</v>
      </c>
      <c r="I3673" t="s">
        <v>136</v>
      </c>
      <c r="J3673" t="s">
        <v>137</v>
      </c>
      <c r="K3673" t="s">
        <v>138</v>
      </c>
      <c r="L3673" t="s">
        <v>10730</v>
      </c>
      <c r="M3673" t="s">
        <v>10731</v>
      </c>
      <c r="N3673">
        <v>1.831388888</v>
      </c>
      <c r="O3673">
        <v>0</v>
      </c>
      <c r="P3673">
        <v>2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0.99379505644016897</v>
      </c>
      <c r="Y3673">
        <v>0</v>
      </c>
      <c r="Z3673">
        <v>0</v>
      </c>
      <c r="AA3673">
        <v>0</v>
      </c>
      <c r="AB3673">
        <v>0</v>
      </c>
      <c r="AC3673">
        <v>0</v>
      </c>
      <c r="AD3673">
        <v>0</v>
      </c>
      <c r="AE3673">
        <v>0.99379505644016897</v>
      </c>
    </row>
    <row r="3674" spans="1:31" x14ac:dyDescent="0.25">
      <c r="A3674">
        <v>2235523</v>
      </c>
      <c r="B3674">
        <v>1</v>
      </c>
      <c r="C3674" t="s">
        <v>81</v>
      </c>
      <c r="D3674" t="s">
        <v>113</v>
      </c>
      <c r="E3674" t="s">
        <v>194</v>
      </c>
      <c r="F3674" t="s">
        <v>10732</v>
      </c>
      <c r="G3674" t="s">
        <v>179</v>
      </c>
      <c r="H3674" t="s">
        <v>135</v>
      </c>
      <c r="I3674" t="s">
        <v>136</v>
      </c>
      <c r="J3674" t="s">
        <v>137</v>
      </c>
      <c r="K3674" t="s">
        <v>138</v>
      </c>
      <c r="L3674" t="s">
        <v>10733</v>
      </c>
      <c r="M3674" t="s">
        <v>10734</v>
      </c>
      <c r="N3674">
        <v>4.4780555550000001</v>
      </c>
      <c r="O3674">
        <v>0</v>
      </c>
      <c r="P3674">
        <v>9</v>
      </c>
      <c r="Q3674">
        <v>0</v>
      </c>
      <c r="R3674">
        <v>0</v>
      </c>
      <c r="S3674">
        <v>0</v>
      </c>
      <c r="T3674">
        <v>1</v>
      </c>
      <c r="U3674">
        <v>0</v>
      </c>
      <c r="V3674">
        <v>0</v>
      </c>
      <c r="W3674">
        <v>0</v>
      </c>
      <c r="X3674">
        <v>3.5555908420743507</v>
      </c>
      <c r="Y3674">
        <v>0</v>
      </c>
      <c r="Z3674">
        <v>0</v>
      </c>
      <c r="AA3674">
        <v>0</v>
      </c>
      <c r="AB3674">
        <v>0</v>
      </c>
      <c r="AC3674">
        <v>0</v>
      </c>
      <c r="AD3674">
        <v>0</v>
      </c>
      <c r="AE3674">
        <v>3.5555908420743507</v>
      </c>
    </row>
    <row r="3675" spans="1:31" x14ac:dyDescent="0.25">
      <c r="A3675">
        <v>2235274</v>
      </c>
      <c r="B3675">
        <v>1</v>
      </c>
      <c r="C3675" t="s">
        <v>80</v>
      </c>
      <c r="D3675" t="s">
        <v>103</v>
      </c>
      <c r="E3675" t="s">
        <v>177</v>
      </c>
      <c r="F3675" t="s">
        <v>10735</v>
      </c>
      <c r="G3675" t="s">
        <v>558</v>
      </c>
      <c r="H3675" t="s">
        <v>135</v>
      </c>
      <c r="I3675" t="s">
        <v>136</v>
      </c>
      <c r="J3675" t="s">
        <v>3</v>
      </c>
      <c r="K3675" t="s">
        <v>138</v>
      </c>
      <c r="L3675" t="s">
        <v>10736</v>
      </c>
      <c r="M3675" t="s">
        <v>10737</v>
      </c>
      <c r="N3675">
        <v>2.0561111109999999</v>
      </c>
      <c r="O3675">
        <v>0</v>
      </c>
      <c r="P3675">
        <v>233</v>
      </c>
      <c r="Q3675">
        <v>0</v>
      </c>
      <c r="R3675">
        <v>0</v>
      </c>
      <c r="S3675">
        <v>0</v>
      </c>
      <c r="T3675">
        <v>14</v>
      </c>
      <c r="U3675">
        <v>0</v>
      </c>
      <c r="V3675">
        <v>0</v>
      </c>
      <c r="W3675">
        <v>0</v>
      </c>
      <c r="X3675">
        <v>138.62301879927713</v>
      </c>
      <c r="Y3675">
        <v>0</v>
      </c>
      <c r="Z3675">
        <v>0</v>
      </c>
      <c r="AA3675">
        <v>0</v>
      </c>
      <c r="AB3675">
        <v>50.391246777922895</v>
      </c>
      <c r="AC3675">
        <v>0</v>
      </c>
      <c r="AD3675">
        <v>0</v>
      </c>
      <c r="AE3675">
        <v>189.01426557720004</v>
      </c>
    </row>
    <row r="3676" spans="1:31" x14ac:dyDescent="0.25">
      <c r="A3676">
        <v>2235629</v>
      </c>
      <c r="B3676">
        <v>1</v>
      </c>
      <c r="C3676" t="s">
        <v>80</v>
      </c>
      <c r="D3676" t="s">
        <v>105</v>
      </c>
      <c r="E3676" t="s">
        <v>194</v>
      </c>
      <c r="F3676" t="s">
        <v>10738</v>
      </c>
      <c r="G3676" t="s">
        <v>179</v>
      </c>
      <c r="H3676" t="s">
        <v>135</v>
      </c>
      <c r="I3676" t="s">
        <v>136</v>
      </c>
      <c r="J3676" t="s">
        <v>137</v>
      </c>
      <c r="K3676" t="s">
        <v>138</v>
      </c>
      <c r="L3676" t="s">
        <v>10739</v>
      </c>
      <c r="M3676" t="s">
        <v>10740</v>
      </c>
      <c r="N3676">
        <v>0.36555555499999998</v>
      </c>
      <c r="O3676">
        <v>0</v>
      </c>
      <c r="P3676">
        <v>19</v>
      </c>
      <c r="Q3676">
        <v>0</v>
      </c>
      <c r="R3676">
        <v>0</v>
      </c>
      <c r="S3676">
        <v>0</v>
      </c>
      <c r="T3676">
        <v>1</v>
      </c>
      <c r="U3676">
        <v>0</v>
      </c>
      <c r="V3676">
        <v>0</v>
      </c>
      <c r="W3676">
        <v>0</v>
      </c>
      <c r="X3676">
        <v>1.2567997551369248</v>
      </c>
      <c r="Y3676">
        <v>0</v>
      </c>
      <c r="Z3676">
        <v>0</v>
      </c>
      <c r="AA3676">
        <v>0</v>
      </c>
      <c r="AB3676">
        <v>0</v>
      </c>
      <c r="AC3676">
        <v>0</v>
      </c>
      <c r="AD3676">
        <v>0</v>
      </c>
      <c r="AE3676">
        <v>1.2567997551369248</v>
      </c>
    </row>
    <row r="3677" spans="1:31" x14ac:dyDescent="0.25">
      <c r="A3677">
        <v>2236024</v>
      </c>
      <c r="B3677">
        <v>1</v>
      </c>
      <c r="C3677" t="s">
        <v>81</v>
      </c>
      <c r="D3677" t="s">
        <v>119</v>
      </c>
      <c r="E3677" t="s">
        <v>194</v>
      </c>
      <c r="F3677" t="s">
        <v>10741</v>
      </c>
      <c r="G3677" t="s">
        <v>179</v>
      </c>
      <c r="H3677" t="s">
        <v>135</v>
      </c>
      <c r="I3677" t="s">
        <v>136</v>
      </c>
      <c r="J3677" t="s">
        <v>137</v>
      </c>
      <c r="K3677" t="s">
        <v>138</v>
      </c>
      <c r="L3677" t="s">
        <v>10742</v>
      </c>
      <c r="M3677" t="s">
        <v>10743</v>
      </c>
      <c r="N3677">
        <v>1.3272222220000001</v>
      </c>
      <c r="O3677">
        <v>0</v>
      </c>
      <c r="P3677">
        <v>1</v>
      </c>
      <c r="Q3677">
        <v>0</v>
      </c>
      <c r="R3677">
        <v>1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1.969865929514E-2</v>
      </c>
      <c r="AA3677">
        <v>0</v>
      </c>
      <c r="AB3677">
        <v>0</v>
      </c>
      <c r="AC3677">
        <v>0</v>
      </c>
      <c r="AD3677">
        <v>0</v>
      </c>
      <c r="AE3677">
        <v>1.969865929514E-2</v>
      </c>
    </row>
    <row r="3678" spans="1:31" x14ac:dyDescent="0.25">
      <c r="A3678">
        <v>2235821</v>
      </c>
      <c r="B3678">
        <v>1</v>
      </c>
      <c r="C3678" t="s">
        <v>80</v>
      </c>
      <c r="D3678" t="s">
        <v>91</v>
      </c>
      <c r="E3678" t="s">
        <v>182</v>
      </c>
      <c r="F3678" t="s">
        <v>10744</v>
      </c>
      <c r="G3678" t="s">
        <v>3430</v>
      </c>
      <c r="H3678" t="s">
        <v>163</v>
      </c>
      <c r="I3678" t="s">
        <v>136</v>
      </c>
      <c r="J3678" t="s">
        <v>137</v>
      </c>
      <c r="K3678" t="s">
        <v>138</v>
      </c>
      <c r="L3678" t="s">
        <v>10745</v>
      </c>
      <c r="M3678" t="s">
        <v>10746</v>
      </c>
      <c r="N3678">
        <v>1.558888888</v>
      </c>
      <c r="O3678">
        <v>0</v>
      </c>
      <c r="P3678">
        <v>0</v>
      </c>
      <c r="Q3678">
        <v>0</v>
      </c>
      <c r="R3678">
        <v>0</v>
      </c>
      <c r="S3678">
        <v>1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  <c r="AA3678">
        <v>42.251847667780865</v>
      </c>
      <c r="AB3678">
        <v>0</v>
      </c>
      <c r="AC3678">
        <v>0</v>
      </c>
      <c r="AD3678">
        <v>0</v>
      </c>
      <c r="AE3678">
        <v>42.251847667780865</v>
      </c>
    </row>
    <row r="3679" spans="1:31" x14ac:dyDescent="0.25">
      <c r="A3679">
        <v>2235612</v>
      </c>
      <c r="B3679">
        <v>1</v>
      </c>
      <c r="C3679" t="s">
        <v>80</v>
      </c>
      <c r="D3679" t="s">
        <v>99</v>
      </c>
      <c r="E3679" t="s">
        <v>132</v>
      </c>
      <c r="F3679" t="s">
        <v>10747</v>
      </c>
      <c r="G3679" t="s">
        <v>148</v>
      </c>
      <c r="H3679" t="s">
        <v>135</v>
      </c>
      <c r="I3679" t="s">
        <v>136</v>
      </c>
      <c r="J3679" t="s">
        <v>137</v>
      </c>
      <c r="K3679" t="s">
        <v>138</v>
      </c>
      <c r="L3679" t="s">
        <v>10748</v>
      </c>
      <c r="M3679" t="s">
        <v>10749</v>
      </c>
      <c r="N3679">
        <v>2.0113888879999999</v>
      </c>
      <c r="O3679">
        <v>0</v>
      </c>
      <c r="P3679">
        <v>1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0.21053271390375003</v>
      </c>
      <c r="Y3679">
        <v>0</v>
      </c>
      <c r="Z3679">
        <v>0</v>
      </c>
      <c r="AA3679">
        <v>0</v>
      </c>
      <c r="AB3679">
        <v>0</v>
      </c>
      <c r="AC3679">
        <v>0</v>
      </c>
      <c r="AD3679">
        <v>0</v>
      </c>
      <c r="AE3679">
        <v>0.21053271390375003</v>
      </c>
    </row>
    <row r="3680" spans="1:31" x14ac:dyDescent="0.25">
      <c r="A3680">
        <v>2235967</v>
      </c>
      <c r="B3680">
        <v>1</v>
      </c>
      <c r="C3680" t="s">
        <v>80</v>
      </c>
      <c r="D3680" t="s">
        <v>83</v>
      </c>
      <c r="E3680" t="s">
        <v>132</v>
      </c>
      <c r="F3680" t="s">
        <v>10750</v>
      </c>
      <c r="G3680" t="s">
        <v>148</v>
      </c>
      <c r="H3680" t="s">
        <v>135</v>
      </c>
      <c r="I3680" t="s">
        <v>136</v>
      </c>
      <c r="J3680" t="s">
        <v>137</v>
      </c>
      <c r="K3680" t="s">
        <v>138</v>
      </c>
      <c r="L3680" t="s">
        <v>10751</v>
      </c>
      <c r="M3680" t="s">
        <v>10752</v>
      </c>
      <c r="N3680">
        <v>0.78694444399999997</v>
      </c>
      <c r="O3680">
        <v>0</v>
      </c>
      <c r="P3680">
        <v>2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0.26534440899288009</v>
      </c>
      <c r="Y3680">
        <v>0</v>
      </c>
      <c r="Z3680">
        <v>0</v>
      </c>
      <c r="AA3680">
        <v>0</v>
      </c>
      <c r="AB3680">
        <v>0</v>
      </c>
      <c r="AC3680">
        <v>0</v>
      </c>
      <c r="AD3680">
        <v>0</v>
      </c>
      <c r="AE3680">
        <v>0.26534440899288009</v>
      </c>
    </row>
    <row r="3681" spans="1:31" x14ac:dyDescent="0.25">
      <c r="A3681">
        <v>2235400</v>
      </c>
      <c r="B3681">
        <v>1</v>
      </c>
      <c r="C3681" t="s">
        <v>80</v>
      </c>
      <c r="D3681" t="s">
        <v>103</v>
      </c>
      <c r="E3681" t="s">
        <v>273</v>
      </c>
      <c r="F3681" t="s">
        <v>10753</v>
      </c>
      <c r="G3681" t="s">
        <v>196</v>
      </c>
      <c r="H3681" t="s">
        <v>163</v>
      </c>
      <c r="I3681" t="s">
        <v>136</v>
      </c>
      <c r="J3681" t="s">
        <v>137</v>
      </c>
      <c r="K3681" t="s">
        <v>144</v>
      </c>
      <c r="L3681" t="s">
        <v>10754</v>
      </c>
      <c r="M3681" t="s">
        <v>10755</v>
      </c>
      <c r="N3681">
        <v>9.5802777769999992</v>
      </c>
      <c r="O3681">
        <v>20</v>
      </c>
      <c r="P3681">
        <v>1209</v>
      </c>
      <c r="Q3681">
        <v>21</v>
      </c>
      <c r="R3681">
        <v>99</v>
      </c>
      <c r="S3681">
        <v>15</v>
      </c>
      <c r="T3681">
        <v>195</v>
      </c>
      <c r="U3681">
        <v>0</v>
      </c>
      <c r="V3681">
        <v>0</v>
      </c>
      <c r="W3681">
        <v>95.961836782182587</v>
      </c>
      <c r="X3681">
        <v>3714.5420634007137</v>
      </c>
      <c r="Y3681">
        <v>700.40818958890407</v>
      </c>
      <c r="Z3681">
        <v>216.67740269422993</v>
      </c>
      <c r="AA3681">
        <v>1075.0272744404217</v>
      </c>
      <c r="AB3681">
        <v>1245.8430133681188</v>
      </c>
      <c r="AC3681">
        <v>0</v>
      </c>
      <c r="AD3681">
        <v>0</v>
      </c>
      <c r="AE3681">
        <v>7048.4597802745711</v>
      </c>
    </row>
    <row r="3682" spans="1:31" x14ac:dyDescent="0.25">
      <c r="A3682">
        <v>2235443</v>
      </c>
      <c r="B3682">
        <v>1</v>
      </c>
      <c r="C3682" t="s">
        <v>80</v>
      </c>
      <c r="D3682" t="s">
        <v>98</v>
      </c>
      <c r="E3682" t="s">
        <v>141</v>
      </c>
      <c r="F3682" t="s">
        <v>4968</v>
      </c>
      <c r="G3682" t="s">
        <v>143</v>
      </c>
      <c r="H3682" t="s">
        <v>135</v>
      </c>
      <c r="I3682" t="s">
        <v>136</v>
      </c>
      <c r="J3682" t="s">
        <v>137</v>
      </c>
      <c r="K3682" t="s">
        <v>144</v>
      </c>
      <c r="L3682" t="s">
        <v>10756</v>
      </c>
      <c r="M3682" t="s">
        <v>10757</v>
      </c>
      <c r="N3682">
        <v>7.2491777769999999</v>
      </c>
      <c r="O3682">
        <v>0</v>
      </c>
      <c r="P3682">
        <v>182</v>
      </c>
      <c r="Q3682">
        <v>0</v>
      </c>
      <c r="R3682">
        <v>2</v>
      </c>
      <c r="S3682">
        <v>0</v>
      </c>
      <c r="T3682">
        <v>22</v>
      </c>
      <c r="U3682">
        <v>0</v>
      </c>
      <c r="V3682">
        <v>0</v>
      </c>
      <c r="W3682">
        <v>0</v>
      </c>
      <c r="X3682">
        <v>196.91397282762864</v>
      </c>
      <c r="Y3682">
        <v>0</v>
      </c>
      <c r="Z3682">
        <v>0.25890686094545995</v>
      </c>
      <c r="AA3682">
        <v>0</v>
      </c>
      <c r="AB3682">
        <v>60.353521823659712</v>
      </c>
      <c r="AC3682">
        <v>0</v>
      </c>
      <c r="AD3682">
        <v>0</v>
      </c>
      <c r="AE3682">
        <v>257.5264015122338</v>
      </c>
    </row>
    <row r="3683" spans="1:31" x14ac:dyDescent="0.25">
      <c r="A3683">
        <v>2235586</v>
      </c>
      <c r="B3683">
        <v>1</v>
      </c>
      <c r="C3683" t="s">
        <v>81</v>
      </c>
      <c r="D3683" t="s">
        <v>112</v>
      </c>
      <c r="E3683" t="s">
        <v>194</v>
      </c>
      <c r="F3683" t="s">
        <v>10758</v>
      </c>
      <c r="G3683" t="s">
        <v>179</v>
      </c>
      <c r="H3683" t="s">
        <v>135</v>
      </c>
      <c r="I3683" t="s">
        <v>136</v>
      </c>
      <c r="J3683" t="s">
        <v>137</v>
      </c>
      <c r="K3683" t="s">
        <v>138</v>
      </c>
      <c r="L3683" t="s">
        <v>10759</v>
      </c>
      <c r="M3683" t="s">
        <v>10760</v>
      </c>
      <c r="N3683">
        <v>1.7569444439999999</v>
      </c>
      <c r="O3683">
        <v>0</v>
      </c>
      <c r="P3683">
        <v>37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3.9358991839890476</v>
      </c>
      <c r="Y3683">
        <v>0</v>
      </c>
      <c r="Z3683">
        <v>0</v>
      </c>
      <c r="AA3683">
        <v>0</v>
      </c>
      <c r="AB3683">
        <v>0</v>
      </c>
      <c r="AC3683">
        <v>0</v>
      </c>
      <c r="AD3683">
        <v>0</v>
      </c>
      <c r="AE3683">
        <v>3.9358991839890476</v>
      </c>
    </row>
    <row r="3684" spans="1:31" x14ac:dyDescent="0.25">
      <c r="A3684">
        <v>2235420</v>
      </c>
      <c r="B3684">
        <v>1</v>
      </c>
      <c r="C3684" t="s">
        <v>80</v>
      </c>
      <c r="D3684" t="s">
        <v>99</v>
      </c>
      <c r="E3684" t="s">
        <v>194</v>
      </c>
      <c r="F3684" t="s">
        <v>10761</v>
      </c>
      <c r="G3684" t="s">
        <v>179</v>
      </c>
      <c r="H3684" t="s">
        <v>135</v>
      </c>
      <c r="I3684" t="s">
        <v>136</v>
      </c>
      <c r="J3684" t="s">
        <v>137</v>
      </c>
      <c r="K3684" t="s">
        <v>138</v>
      </c>
      <c r="L3684" t="s">
        <v>10762</v>
      </c>
      <c r="M3684" t="s">
        <v>10763</v>
      </c>
      <c r="N3684">
        <v>2.6752777769999998</v>
      </c>
      <c r="O3684">
        <v>0</v>
      </c>
      <c r="P3684">
        <v>1</v>
      </c>
      <c r="Q3684">
        <v>0</v>
      </c>
      <c r="R3684">
        <v>6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0.26134434599777778</v>
      </c>
      <c r="Y3684">
        <v>0</v>
      </c>
      <c r="Z3684">
        <v>0.58962545064546668</v>
      </c>
      <c r="AA3684">
        <v>0</v>
      </c>
      <c r="AB3684">
        <v>0</v>
      </c>
      <c r="AC3684">
        <v>0</v>
      </c>
      <c r="AD3684">
        <v>0</v>
      </c>
      <c r="AE3684">
        <v>0.85096979664324446</v>
      </c>
    </row>
    <row r="3685" spans="1:31" x14ac:dyDescent="0.25">
      <c r="A3685">
        <v>2235735</v>
      </c>
      <c r="B3685">
        <v>1</v>
      </c>
      <c r="C3685" t="s">
        <v>81</v>
      </c>
      <c r="D3685" t="s">
        <v>113</v>
      </c>
      <c r="E3685" t="s">
        <v>132</v>
      </c>
      <c r="F3685" t="s">
        <v>10764</v>
      </c>
      <c r="G3685" t="s">
        <v>148</v>
      </c>
      <c r="H3685" t="s">
        <v>135</v>
      </c>
      <c r="I3685" t="s">
        <v>136</v>
      </c>
      <c r="J3685" t="s">
        <v>137</v>
      </c>
      <c r="K3685" t="s">
        <v>138</v>
      </c>
      <c r="L3685" t="s">
        <v>10765</v>
      </c>
      <c r="M3685" t="s">
        <v>10766</v>
      </c>
      <c r="N3685">
        <v>2.3094444439999999</v>
      </c>
      <c r="O3685">
        <v>0</v>
      </c>
      <c r="P3685">
        <v>0</v>
      </c>
      <c r="Q3685">
        <v>0</v>
      </c>
      <c r="R3685">
        <v>1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  <c r="AA3685">
        <v>0</v>
      </c>
      <c r="AB3685">
        <v>0</v>
      </c>
      <c r="AC3685">
        <v>0</v>
      </c>
      <c r="AD3685">
        <v>0</v>
      </c>
      <c r="AE3685">
        <v>0</v>
      </c>
    </row>
    <row r="3686" spans="1:31" x14ac:dyDescent="0.25">
      <c r="A3686">
        <v>2235108</v>
      </c>
      <c r="B3686">
        <v>1</v>
      </c>
      <c r="C3686" t="s">
        <v>81</v>
      </c>
      <c r="D3686" t="s">
        <v>122</v>
      </c>
      <c r="E3686" t="s">
        <v>273</v>
      </c>
      <c r="F3686" t="s">
        <v>10767</v>
      </c>
      <c r="G3686" t="s">
        <v>174</v>
      </c>
      <c r="H3686" t="s">
        <v>163</v>
      </c>
      <c r="I3686" t="s">
        <v>136</v>
      </c>
      <c r="J3686" t="s">
        <v>137</v>
      </c>
      <c r="K3686" t="s">
        <v>138</v>
      </c>
      <c r="L3686" t="s">
        <v>10768</v>
      </c>
      <c r="M3686" t="s">
        <v>10769</v>
      </c>
      <c r="N3686">
        <v>1.3274999999999999</v>
      </c>
      <c r="O3686">
        <v>0</v>
      </c>
      <c r="P3686">
        <v>0</v>
      </c>
      <c r="Q3686">
        <v>11</v>
      </c>
      <c r="R3686">
        <v>0</v>
      </c>
      <c r="S3686">
        <v>6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1.7895056892535044</v>
      </c>
      <c r="Z3686">
        <v>0</v>
      </c>
      <c r="AA3686">
        <v>102.73444552371166</v>
      </c>
      <c r="AB3686">
        <v>0</v>
      </c>
      <c r="AC3686">
        <v>0</v>
      </c>
      <c r="AD3686">
        <v>0</v>
      </c>
      <c r="AE3686">
        <v>104.52395121296516</v>
      </c>
    </row>
    <row r="3687" spans="1:31" x14ac:dyDescent="0.25">
      <c r="A3687">
        <v>2235357</v>
      </c>
      <c r="B3687">
        <v>1</v>
      </c>
      <c r="C3687" t="s">
        <v>80</v>
      </c>
      <c r="D3687" t="s">
        <v>109</v>
      </c>
      <c r="E3687" t="s">
        <v>141</v>
      </c>
      <c r="F3687" t="s">
        <v>10770</v>
      </c>
      <c r="G3687" t="s">
        <v>143</v>
      </c>
      <c r="H3687" t="s">
        <v>135</v>
      </c>
      <c r="I3687" t="s">
        <v>136</v>
      </c>
      <c r="J3687" t="s">
        <v>137</v>
      </c>
      <c r="K3687" t="s">
        <v>144</v>
      </c>
      <c r="L3687" t="s">
        <v>10771</v>
      </c>
      <c r="M3687" t="s">
        <v>10772</v>
      </c>
      <c r="N3687">
        <v>7.895236111</v>
      </c>
      <c r="O3687">
        <v>0</v>
      </c>
      <c r="P3687">
        <v>33</v>
      </c>
      <c r="Q3687">
        <v>0</v>
      </c>
      <c r="R3687">
        <v>8</v>
      </c>
      <c r="S3687">
        <v>0</v>
      </c>
      <c r="T3687">
        <v>20</v>
      </c>
      <c r="U3687">
        <v>0</v>
      </c>
      <c r="V3687">
        <v>0</v>
      </c>
      <c r="W3687">
        <v>0</v>
      </c>
      <c r="X3687">
        <v>33.101096098771734</v>
      </c>
      <c r="Y3687">
        <v>0</v>
      </c>
      <c r="Z3687">
        <v>49.427680447014296</v>
      </c>
      <c r="AA3687">
        <v>0</v>
      </c>
      <c r="AB3687">
        <v>60.092457146145946</v>
      </c>
      <c r="AC3687">
        <v>0</v>
      </c>
      <c r="AD3687">
        <v>0</v>
      </c>
      <c r="AE3687">
        <v>142.62123369193199</v>
      </c>
    </row>
    <row r="3688" spans="1:31" x14ac:dyDescent="0.25">
      <c r="A3688">
        <v>2235904</v>
      </c>
      <c r="B3688">
        <v>1</v>
      </c>
      <c r="C3688" t="s">
        <v>80</v>
      </c>
      <c r="D3688" t="s">
        <v>96</v>
      </c>
      <c r="E3688" t="s">
        <v>132</v>
      </c>
      <c r="F3688" t="s">
        <v>10773</v>
      </c>
      <c r="G3688" t="s">
        <v>148</v>
      </c>
      <c r="H3688" t="s">
        <v>135</v>
      </c>
      <c r="I3688" t="s">
        <v>136</v>
      </c>
      <c r="J3688" t="s">
        <v>137</v>
      </c>
      <c r="K3688" t="s">
        <v>138</v>
      </c>
      <c r="L3688" t="s">
        <v>10774</v>
      </c>
      <c r="M3688" t="s">
        <v>10775</v>
      </c>
      <c r="N3688">
        <v>7.556944444</v>
      </c>
      <c r="O3688">
        <v>0</v>
      </c>
      <c r="P3688">
        <v>1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7.5618431297468897E-2</v>
      </c>
      <c r="Y3688">
        <v>0</v>
      </c>
      <c r="Z3688">
        <v>0</v>
      </c>
      <c r="AA3688">
        <v>0</v>
      </c>
      <c r="AB3688">
        <v>0</v>
      </c>
      <c r="AC3688">
        <v>0</v>
      </c>
      <c r="AD3688">
        <v>0</v>
      </c>
      <c r="AE3688">
        <v>7.5618431297468897E-2</v>
      </c>
    </row>
    <row r="3689" spans="1:31" x14ac:dyDescent="0.25">
      <c r="A3689">
        <v>2235655</v>
      </c>
      <c r="B3689">
        <v>1</v>
      </c>
      <c r="C3689" t="s">
        <v>80</v>
      </c>
      <c r="D3689" t="s">
        <v>110</v>
      </c>
      <c r="E3689" t="s">
        <v>132</v>
      </c>
      <c r="F3689" t="s">
        <v>10776</v>
      </c>
      <c r="G3689" t="s">
        <v>148</v>
      </c>
      <c r="H3689" t="s">
        <v>135</v>
      </c>
      <c r="I3689" t="s">
        <v>136</v>
      </c>
      <c r="J3689" t="s">
        <v>137</v>
      </c>
      <c r="K3689" t="s">
        <v>138</v>
      </c>
      <c r="L3689" t="s">
        <v>10777</v>
      </c>
      <c r="M3689" t="s">
        <v>10778</v>
      </c>
      <c r="N3689">
        <v>3.8174999999999999</v>
      </c>
      <c r="O3689">
        <v>0</v>
      </c>
      <c r="P3689">
        <v>1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0.65569391336120009</v>
      </c>
      <c r="Y3689">
        <v>0</v>
      </c>
      <c r="Z3689">
        <v>0</v>
      </c>
      <c r="AA3689">
        <v>0</v>
      </c>
      <c r="AB3689">
        <v>0</v>
      </c>
      <c r="AC3689">
        <v>0</v>
      </c>
      <c r="AD3689">
        <v>0</v>
      </c>
      <c r="AE3689">
        <v>0.65569391336120009</v>
      </c>
    </row>
    <row r="3690" spans="1:31" x14ac:dyDescent="0.25">
      <c r="A3690">
        <v>2235300</v>
      </c>
      <c r="B3690">
        <v>1</v>
      </c>
      <c r="C3690" t="s">
        <v>80</v>
      </c>
      <c r="D3690" t="s">
        <v>96</v>
      </c>
      <c r="E3690" t="s">
        <v>194</v>
      </c>
      <c r="F3690" t="s">
        <v>10779</v>
      </c>
      <c r="G3690" t="s">
        <v>390</v>
      </c>
      <c r="H3690" t="s">
        <v>135</v>
      </c>
      <c r="I3690" t="s">
        <v>136</v>
      </c>
      <c r="J3690" t="s">
        <v>137</v>
      </c>
      <c r="K3690" t="s">
        <v>138</v>
      </c>
      <c r="L3690" t="s">
        <v>10780</v>
      </c>
      <c r="M3690" t="s">
        <v>10781</v>
      </c>
      <c r="N3690">
        <v>3.989166666</v>
      </c>
      <c r="O3690">
        <v>0</v>
      </c>
      <c r="P3690">
        <v>1</v>
      </c>
      <c r="Q3690">
        <v>0</v>
      </c>
      <c r="R3690">
        <v>2</v>
      </c>
      <c r="S3690">
        <v>0</v>
      </c>
      <c r="T3690">
        <v>3</v>
      </c>
      <c r="U3690">
        <v>0</v>
      </c>
      <c r="V3690">
        <v>0</v>
      </c>
      <c r="W3690">
        <v>0</v>
      </c>
      <c r="X3690">
        <v>1.0875775734362001</v>
      </c>
      <c r="Y3690">
        <v>0</v>
      </c>
      <c r="Z3690">
        <v>8.6149581630423739</v>
      </c>
      <c r="AA3690">
        <v>0</v>
      </c>
      <c r="AB3690">
        <v>7.9171301137323979</v>
      </c>
      <c r="AC3690">
        <v>0</v>
      </c>
      <c r="AD3690">
        <v>0</v>
      </c>
      <c r="AE3690">
        <v>17.619665850210971</v>
      </c>
    </row>
    <row r="3691" spans="1:31" x14ac:dyDescent="0.25">
      <c r="A3691">
        <v>2235941</v>
      </c>
      <c r="B3691">
        <v>1</v>
      </c>
      <c r="C3691" t="s">
        <v>81</v>
      </c>
      <c r="D3691" t="s">
        <v>114</v>
      </c>
      <c r="E3691" t="s">
        <v>194</v>
      </c>
      <c r="F3691" t="s">
        <v>6237</v>
      </c>
      <c r="G3691" t="s">
        <v>179</v>
      </c>
      <c r="H3691" t="s">
        <v>135</v>
      </c>
      <c r="I3691" t="s">
        <v>136</v>
      </c>
      <c r="J3691" t="s">
        <v>137</v>
      </c>
      <c r="K3691" t="s">
        <v>138</v>
      </c>
      <c r="L3691" t="s">
        <v>10782</v>
      </c>
      <c r="M3691" t="s">
        <v>10783</v>
      </c>
      <c r="N3691">
        <v>1.3119444440000001</v>
      </c>
      <c r="O3691">
        <v>0</v>
      </c>
      <c r="P3691">
        <v>30</v>
      </c>
      <c r="Q3691">
        <v>0</v>
      </c>
      <c r="R3691">
        <v>0</v>
      </c>
      <c r="S3691">
        <v>0</v>
      </c>
      <c r="T3691">
        <v>1</v>
      </c>
      <c r="U3691">
        <v>0</v>
      </c>
      <c r="V3691">
        <v>0</v>
      </c>
      <c r="W3691">
        <v>0</v>
      </c>
      <c r="X3691">
        <v>2.3631311904605998</v>
      </c>
      <c r="Y3691">
        <v>0</v>
      </c>
      <c r="Z3691">
        <v>0</v>
      </c>
      <c r="AA3691">
        <v>0</v>
      </c>
      <c r="AB3691">
        <v>0.24665926366437996</v>
      </c>
      <c r="AC3691">
        <v>0</v>
      </c>
      <c r="AD3691">
        <v>0</v>
      </c>
      <c r="AE3691">
        <v>2.6097904541249797</v>
      </c>
    </row>
    <row r="3692" spans="1:31" x14ac:dyDescent="0.25">
      <c r="A3692">
        <v>2235549</v>
      </c>
      <c r="B3692">
        <v>1</v>
      </c>
      <c r="C3692" t="s">
        <v>80</v>
      </c>
      <c r="D3692" t="s">
        <v>108</v>
      </c>
      <c r="E3692" t="s">
        <v>194</v>
      </c>
      <c r="F3692" t="s">
        <v>10784</v>
      </c>
      <c r="G3692" t="s">
        <v>885</v>
      </c>
      <c r="H3692" t="s">
        <v>135</v>
      </c>
      <c r="I3692" t="s">
        <v>136</v>
      </c>
      <c r="J3692" t="s">
        <v>137</v>
      </c>
      <c r="K3692" t="s">
        <v>138</v>
      </c>
      <c r="L3692" t="s">
        <v>10785</v>
      </c>
      <c r="M3692" t="s">
        <v>2822</v>
      </c>
      <c r="N3692">
        <v>2.571666666</v>
      </c>
      <c r="O3692">
        <v>0</v>
      </c>
      <c r="P3692">
        <v>7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1.1478596009251463</v>
      </c>
      <c r="Y3692">
        <v>0</v>
      </c>
      <c r="Z3692">
        <v>0</v>
      </c>
      <c r="AA3692">
        <v>0</v>
      </c>
      <c r="AB3692">
        <v>0</v>
      </c>
      <c r="AC3692">
        <v>0</v>
      </c>
      <c r="AD3692">
        <v>0</v>
      </c>
      <c r="AE3692">
        <v>1.1478596009251463</v>
      </c>
    </row>
    <row r="3693" spans="1:31" x14ac:dyDescent="0.25">
      <c r="A3693">
        <v>2235649</v>
      </c>
      <c r="B3693">
        <v>1</v>
      </c>
      <c r="C3693" t="s">
        <v>80</v>
      </c>
      <c r="D3693" t="s">
        <v>82</v>
      </c>
      <c r="E3693" t="s">
        <v>194</v>
      </c>
      <c r="F3693" t="s">
        <v>10786</v>
      </c>
      <c r="G3693" t="s">
        <v>179</v>
      </c>
      <c r="H3693" t="s">
        <v>135</v>
      </c>
      <c r="I3693" t="s">
        <v>136</v>
      </c>
      <c r="J3693" t="s">
        <v>137</v>
      </c>
      <c r="K3693" t="s">
        <v>138</v>
      </c>
      <c r="L3693" t="s">
        <v>10787</v>
      </c>
      <c r="M3693" t="s">
        <v>10788</v>
      </c>
      <c r="N3693">
        <v>2.0274999999999999</v>
      </c>
      <c r="O3693">
        <v>0</v>
      </c>
      <c r="P3693">
        <v>308</v>
      </c>
      <c r="Q3693">
        <v>0</v>
      </c>
      <c r="R3693">
        <v>0</v>
      </c>
      <c r="S3693">
        <v>0</v>
      </c>
      <c r="T3693">
        <v>9</v>
      </c>
      <c r="U3693">
        <v>0</v>
      </c>
      <c r="V3693">
        <v>0</v>
      </c>
      <c r="W3693">
        <v>0</v>
      </c>
      <c r="X3693">
        <v>163.20139471099193</v>
      </c>
      <c r="Y3693">
        <v>0</v>
      </c>
      <c r="Z3693">
        <v>0</v>
      </c>
      <c r="AA3693">
        <v>0</v>
      </c>
      <c r="AB3693">
        <v>10.13657228372462</v>
      </c>
      <c r="AC3693">
        <v>0</v>
      </c>
      <c r="AD3693">
        <v>0</v>
      </c>
      <c r="AE3693">
        <v>173.33796699471657</v>
      </c>
    </row>
    <row r="3694" spans="1:31" x14ac:dyDescent="0.25">
      <c r="A3694">
        <v>2235898</v>
      </c>
      <c r="B3694">
        <v>1</v>
      </c>
      <c r="C3694" t="s">
        <v>81</v>
      </c>
      <c r="D3694" t="s">
        <v>119</v>
      </c>
      <c r="E3694" t="s">
        <v>161</v>
      </c>
      <c r="F3694" t="s">
        <v>2900</v>
      </c>
      <c r="G3694" t="s">
        <v>174</v>
      </c>
      <c r="H3694" t="s">
        <v>163</v>
      </c>
      <c r="I3694" t="s">
        <v>136</v>
      </c>
      <c r="J3694" t="s">
        <v>137</v>
      </c>
      <c r="K3694" t="s">
        <v>138</v>
      </c>
      <c r="L3694" t="s">
        <v>10789</v>
      </c>
      <c r="M3694" t="s">
        <v>10790</v>
      </c>
      <c r="N3694">
        <v>1.1924999999999999</v>
      </c>
      <c r="O3694">
        <v>0</v>
      </c>
      <c r="P3694">
        <v>1654</v>
      </c>
      <c r="Q3694">
        <v>104</v>
      </c>
      <c r="R3694">
        <v>377</v>
      </c>
      <c r="S3694">
        <v>10</v>
      </c>
      <c r="T3694">
        <v>88</v>
      </c>
      <c r="U3694">
        <v>0</v>
      </c>
      <c r="V3694">
        <v>0</v>
      </c>
      <c r="W3694">
        <v>0</v>
      </c>
      <c r="X3694">
        <v>320.18619027327071</v>
      </c>
      <c r="Y3694">
        <v>82.007116233975538</v>
      </c>
      <c r="Z3694">
        <v>237.92330344599841</v>
      </c>
      <c r="AA3694">
        <v>51.552798240421069</v>
      </c>
      <c r="AB3694">
        <v>54.862456500388802</v>
      </c>
      <c r="AC3694">
        <v>0</v>
      </c>
      <c r="AD3694">
        <v>0</v>
      </c>
      <c r="AE3694">
        <v>746.53186469405455</v>
      </c>
    </row>
    <row r="3695" spans="1:31" x14ac:dyDescent="0.25">
      <c r="A3695">
        <v>2235798</v>
      </c>
      <c r="B3695">
        <v>1</v>
      </c>
      <c r="C3695" t="s">
        <v>80</v>
      </c>
      <c r="D3695" t="s">
        <v>100</v>
      </c>
      <c r="E3695" t="s">
        <v>194</v>
      </c>
      <c r="F3695" t="s">
        <v>10791</v>
      </c>
      <c r="G3695" t="s">
        <v>179</v>
      </c>
      <c r="H3695" t="s">
        <v>135</v>
      </c>
      <c r="I3695" t="s">
        <v>136</v>
      </c>
      <c r="J3695" t="s">
        <v>137</v>
      </c>
      <c r="K3695" t="s">
        <v>138</v>
      </c>
      <c r="L3695" t="s">
        <v>10792</v>
      </c>
      <c r="M3695" t="s">
        <v>10793</v>
      </c>
      <c r="N3695">
        <v>2.645</v>
      </c>
      <c r="O3695">
        <v>0</v>
      </c>
      <c r="P3695">
        <v>17</v>
      </c>
      <c r="Q3695">
        <v>0</v>
      </c>
      <c r="R3695">
        <v>2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20.34362066657123</v>
      </c>
      <c r="Y3695">
        <v>0</v>
      </c>
      <c r="Z3695">
        <v>1.4406009983780799</v>
      </c>
      <c r="AA3695">
        <v>0</v>
      </c>
      <c r="AB3695">
        <v>0</v>
      </c>
      <c r="AC3695">
        <v>0</v>
      </c>
      <c r="AD3695">
        <v>0</v>
      </c>
      <c r="AE3695">
        <v>21.78422166494931</v>
      </c>
    </row>
    <row r="3696" spans="1:31" x14ac:dyDescent="0.25">
      <c r="A3696">
        <v>2235409</v>
      </c>
      <c r="B3696">
        <v>1</v>
      </c>
      <c r="C3696" t="s">
        <v>81</v>
      </c>
      <c r="D3696" t="s">
        <v>112</v>
      </c>
      <c r="E3696" t="s">
        <v>405</v>
      </c>
      <c r="F3696" t="s">
        <v>2984</v>
      </c>
      <c r="G3696" t="s">
        <v>303</v>
      </c>
      <c r="H3696" t="s">
        <v>163</v>
      </c>
      <c r="I3696" t="s">
        <v>136</v>
      </c>
      <c r="J3696" t="s">
        <v>137</v>
      </c>
      <c r="K3696" t="s">
        <v>138</v>
      </c>
      <c r="L3696" t="s">
        <v>10794</v>
      </c>
      <c r="M3696" t="s">
        <v>10795</v>
      </c>
      <c r="N3696">
        <v>5.8888888E-2</v>
      </c>
      <c r="O3696">
        <v>1</v>
      </c>
      <c r="P3696">
        <v>2813</v>
      </c>
      <c r="Q3696">
        <v>13</v>
      </c>
      <c r="R3696">
        <v>132</v>
      </c>
      <c r="S3696">
        <v>23</v>
      </c>
      <c r="T3696">
        <v>161</v>
      </c>
      <c r="U3696">
        <v>3</v>
      </c>
      <c r="V3696">
        <v>1</v>
      </c>
      <c r="W3696">
        <v>5.0631483494666674E-2</v>
      </c>
      <c r="X3696">
        <v>13.812833995359901</v>
      </c>
      <c r="Y3696">
        <v>3.8993395768961823</v>
      </c>
      <c r="Z3696">
        <v>2.6588155324558276</v>
      </c>
      <c r="AA3696">
        <v>5.3372460745977941</v>
      </c>
      <c r="AB3696">
        <v>4.96396398679365</v>
      </c>
      <c r="AC3696">
        <v>23.829515588416719</v>
      </c>
      <c r="AD3696">
        <v>1.2133126222933332E-3</v>
      </c>
      <c r="AE3696">
        <v>54.553559550637033</v>
      </c>
    </row>
    <row r="3697" spans="1:31" x14ac:dyDescent="0.25">
      <c r="A3697">
        <v>2235718</v>
      </c>
      <c r="B3697">
        <v>1</v>
      </c>
      <c r="C3697" t="s">
        <v>80</v>
      </c>
      <c r="D3697" t="s">
        <v>92</v>
      </c>
      <c r="E3697" t="s">
        <v>194</v>
      </c>
      <c r="F3697" t="s">
        <v>10796</v>
      </c>
      <c r="G3697" t="s">
        <v>465</v>
      </c>
      <c r="H3697" t="s">
        <v>135</v>
      </c>
      <c r="I3697" t="s">
        <v>136</v>
      </c>
      <c r="J3697" t="s">
        <v>137</v>
      </c>
      <c r="K3697" t="s">
        <v>138</v>
      </c>
      <c r="L3697" t="s">
        <v>10797</v>
      </c>
      <c r="M3697" t="s">
        <v>10798</v>
      </c>
      <c r="N3697">
        <v>0.48888888800000002</v>
      </c>
      <c r="O3697">
        <v>0</v>
      </c>
      <c r="P3697">
        <v>96</v>
      </c>
      <c r="Q3697">
        <v>0</v>
      </c>
      <c r="R3697">
        <v>0</v>
      </c>
      <c r="S3697">
        <v>0</v>
      </c>
      <c r="T3697">
        <v>10</v>
      </c>
      <c r="U3697">
        <v>0</v>
      </c>
      <c r="V3697">
        <v>0</v>
      </c>
      <c r="W3697">
        <v>0</v>
      </c>
      <c r="X3697">
        <v>9.8184978058138324</v>
      </c>
      <c r="Y3697">
        <v>0</v>
      </c>
      <c r="Z3697">
        <v>0</v>
      </c>
      <c r="AA3697">
        <v>0</v>
      </c>
      <c r="AB3697">
        <v>2.1240181621781251</v>
      </c>
      <c r="AC3697">
        <v>0</v>
      </c>
      <c r="AD3697">
        <v>0</v>
      </c>
      <c r="AE3697">
        <v>11.942515967991957</v>
      </c>
    </row>
    <row r="3698" spans="1:31" x14ac:dyDescent="0.25">
      <c r="A3698">
        <v>2235386</v>
      </c>
      <c r="B3698">
        <v>1</v>
      </c>
      <c r="C3698" t="s">
        <v>80</v>
      </c>
      <c r="D3698" t="s">
        <v>83</v>
      </c>
      <c r="E3698" t="s">
        <v>194</v>
      </c>
      <c r="F3698" t="s">
        <v>10799</v>
      </c>
      <c r="G3698" t="s">
        <v>179</v>
      </c>
      <c r="H3698" t="s">
        <v>135</v>
      </c>
      <c r="I3698" t="s">
        <v>136</v>
      </c>
      <c r="J3698" t="s">
        <v>137</v>
      </c>
      <c r="K3698" t="s">
        <v>138</v>
      </c>
      <c r="L3698" t="s">
        <v>10800</v>
      </c>
      <c r="M3698" t="s">
        <v>10801</v>
      </c>
      <c r="N3698">
        <v>0.76833333299999995</v>
      </c>
      <c r="O3698">
        <v>0</v>
      </c>
      <c r="P3698">
        <v>54</v>
      </c>
      <c r="Q3698">
        <v>0</v>
      </c>
      <c r="R3698">
        <v>1</v>
      </c>
      <c r="S3698">
        <v>0</v>
      </c>
      <c r="T3698">
        <v>9</v>
      </c>
      <c r="U3698">
        <v>0</v>
      </c>
      <c r="V3698">
        <v>0</v>
      </c>
      <c r="W3698">
        <v>0</v>
      </c>
      <c r="X3698">
        <v>22.355401892400998</v>
      </c>
      <c r="Y3698">
        <v>0</v>
      </c>
      <c r="Z3698">
        <v>0.25281491425318336</v>
      </c>
      <c r="AA3698">
        <v>0</v>
      </c>
      <c r="AB3698">
        <v>8.6661092084322018</v>
      </c>
      <c r="AC3698">
        <v>0</v>
      </c>
      <c r="AD3698">
        <v>0</v>
      </c>
      <c r="AE3698">
        <v>31.27432601508638</v>
      </c>
    </row>
    <row r="3699" spans="1:31" x14ac:dyDescent="0.25">
      <c r="A3699">
        <v>2235200</v>
      </c>
      <c r="B3699">
        <v>1</v>
      </c>
      <c r="C3699" t="s">
        <v>80</v>
      </c>
      <c r="D3699" t="s">
        <v>96</v>
      </c>
      <c r="E3699" t="s">
        <v>194</v>
      </c>
      <c r="F3699" t="s">
        <v>10802</v>
      </c>
      <c r="G3699" t="s">
        <v>589</v>
      </c>
      <c r="H3699" t="s">
        <v>135</v>
      </c>
      <c r="I3699" t="s">
        <v>136</v>
      </c>
      <c r="J3699" t="s">
        <v>137</v>
      </c>
      <c r="K3699" t="s">
        <v>138</v>
      </c>
      <c r="L3699" t="s">
        <v>10803</v>
      </c>
      <c r="M3699" t="s">
        <v>10804</v>
      </c>
      <c r="N3699">
        <v>4.5225</v>
      </c>
      <c r="O3699">
        <v>0</v>
      </c>
      <c r="P3699">
        <v>25</v>
      </c>
      <c r="Q3699">
        <v>0</v>
      </c>
      <c r="R3699">
        <v>0</v>
      </c>
      <c r="S3699">
        <v>0</v>
      </c>
      <c r="T3699">
        <v>3</v>
      </c>
      <c r="U3699">
        <v>0</v>
      </c>
      <c r="V3699">
        <v>0</v>
      </c>
      <c r="W3699">
        <v>0</v>
      </c>
      <c r="X3699">
        <v>23.994021589152297</v>
      </c>
      <c r="Y3699">
        <v>0</v>
      </c>
      <c r="Z3699">
        <v>0</v>
      </c>
      <c r="AA3699">
        <v>0</v>
      </c>
      <c r="AB3699">
        <v>16.557092462109377</v>
      </c>
      <c r="AC3699">
        <v>0</v>
      </c>
      <c r="AD3699">
        <v>0</v>
      </c>
      <c r="AE3699">
        <v>40.551114051261678</v>
      </c>
    </row>
    <row r="3700" spans="1:31" x14ac:dyDescent="0.25">
      <c r="A3700">
        <v>2235100</v>
      </c>
      <c r="B3700">
        <v>1</v>
      </c>
      <c r="C3700" t="s">
        <v>81</v>
      </c>
      <c r="D3700" t="s">
        <v>112</v>
      </c>
      <c r="E3700" t="s">
        <v>161</v>
      </c>
      <c r="F3700" t="s">
        <v>10086</v>
      </c>
      <c r="G3700" t="s">
        <v>174</v>
      </c>
      <c r="H3700" t="s">
        <v>163</v>
      </c>
      <c r="I3700" t="s">
        <v>136</v>
      </c>
      <c r="J3700" t="s">
        <v>137</v>
      </c>
      <c r="K3700" t="s">
        <v>138</v>
      </c>
      <c r="L3700" t="s">
        <v>10805</v>
      </c>
      <c r="M3700" t="s">
        <v>10806</v>
      </c>
      <c r="N3700">
        <v>3.9413888880000001</v>
      </c>
      <c r="O3700">
        <v>3</v>
      </c>
      <c r="P3700">
        <v>211</v>
      </c>
      <c r="Q3700">
        <v>7</v>
      </c>
      <c r="R3700">
        <v>94</v>
      </c>
      <c r="S3700">
        <v>1</v>
      </c>
      <c r="T3700">
        <v>10</v>
      </c>
      <c r="U3700">
        <v>0</v>
      </c>
      <c r="V3700">
        <v>0</v>
      </c>
      <c r="W3700">
        <v>0.94661581333601397</v>
      </c>
      <c r="X3700">
        <v>138.0667238044004</v>
      </c>
      <c r="Y3700">
        <v>9.0400863144212487</v>
      </c>
      <c r="Z3700">
        <v>69.334068498306223</v>
      </c>
      <c r="AA3700">
        <v>3.9838191737350557</v>
      </c>
      <c r="AB3700">
        <v>33.695913789823322</v>
      </c>
      <c r="AC3700">
        <v>0</v>
      </c>
      <c r="AD3700">
        <v>0</v>
      </c>
      <c r="AE3700">
        <v>255.06722739402227</v>
      </c>
    </row>
    <row r="3701" spans="1:31" x14ac:dyDescent="0.25">
      <c r="A3701">
        <v>2235887</v>
      </c>
      <c r="B3701">
        <v>1</v>
      </c>
      <c r="C3701" t="s">
        <v>81</v>
      </c>
      <c r="D3701" t="s">
        <v>120</v>
      </c>
      <c r="E3701" t="s">
        <v>132</v>
      </c>
      <c r="F3701" t="s">
        <v>10807</v>
      </c>
      <c r="G3701" t="s">
        <v>148</v>
      </c>
      <c r="H3701" t="s">
        <v>135</v>
      </c>
      <c r="I3701" t="s">
        <v>136</v>
      </c>
      <c r="J3701" t="s">
        <v>137</v>
      </c>
      <c r="K3701" t="s">
        <v>138</v>
      </c>
      <c r="L3701" t="s">
        <v>10808</v>
      </c>
      <c r="M3701" t="s">
        <v>10809</v>
      </c>
      <c r="N3701">
        <v>3.4330555550000001</v>
      </c>
      <c r="O3701">
        <v>0</v>
      </c>
      <c r="P3701">
        <v>1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0.55738128151906663</v>
      </c>
      <c r="Y3701">
        <v>0</v>
      </c>
      <c r="Z3701">
        <v>0</v>
      </c>
      <c r="AA3701">
        <v>0</v>
      </c>
      <c r="AB3701">
        <v>0</v>
      </c>
      <c r="AC3701">
        <v>0</v>
      </c>
      <c r="AD3701">
        <v>0</v>
      </c>
      <c r="AE3701">
        <v>0.55738128151906663</v>
      </c>
    </row>
    <row r="3702" spans="1:31" x14ac:dyDescent="0.25">
      <c r="A3702">
        <v>2235246</v>
      </c>
      <c r="B3702">
        <v>1</v>
      </c>
      <c r="C3702" t="s">
        <v>80</v>
      </c>
      <c r="D3702" t="s">
        <v>105</v>
      </c>
      <c r="E3702" t="s">
        <v>194</v>
      </c>
      <c r="F3702" t="s">
        <v>10810</v>
      </c>
      <c r="G3702" t="s">
        <v>390</v>
      </c>
      <c r="H3702" t="s">
        <v>135</v>
      </c>
      <c r="I3702" t="s">
        <v>136</v>
      </c>
      <c r="J3702" t="s">
        <v>137</v>
      </c>
      <c r="K3702" t="s">
        <v>138</v>
      </c>
      <c r="L3702" t="s">
        <v>10811</v>
      </c>
      <c r="M3702" t="s">
        <v>10812</v>
      </c>
      <c r="N3702">
        <v>4.5052777769999999</v>
      </c>
      <c r="O3702">
        <v>0</v>
      </c>
      <c r="P3702">
        <v>36</v>
      </c>
      <c r="Q3702">
        <v>0</v>
      </c>
      <c r="R3702">
        <v>7</v>
      </c>
      <c r="S3702">
        <v>0</v>
      </c>
      <c r="T3702">
        <v>2</v>
      </c>
      <c r="U3702">
        <v>0</v>
      </c>
      <c r="V3702">
        <v>0</v>
      </c>
      <c r="W3702">
        <v>0</v>
      </c>
      <c r="X3702">
        <v>34.934737740123204</v>
      </c>
      <c r="Y3702">
        <v>0</v>
      </c>
      <c r="Z3702">
        <v>1.2539405340553702</v>
      </c>
      <c r="AA3702">
        <v>0</v>
      </c>
      <c r="AB3702">
        <v>0.14066001958065558</v>
      </c>
      <c r="AC3702">
        <v>0</v>
      </c>
      <c r="AD3702">
        <v>0</v>
      </c>
      <c r="AE3702">
        <v>36.329338293759228</v>
      </c>
    </row>
    <row r="3703" spans="1:31" x14ac:dyDescent="0.25">
      <c r="A3703">
        <v>2235933</v>
      </c>
      <c r="B3703">
        <v>1</v>
      </c>
      <c r="C3703" t="s">
        <v>80</v>
      </c>
      <c r="D3703" t="s">
        <v>106</v>
      </c>
      <c r="E3703" t="s">
        <v>161</v>
      </c>
      <c r="F3703" t="s">
        <v>9425</v>
      </c>
      <c r="G3703" t="s">
        <v>174</v>
      </c>
      <c r="H3703" t="s">
        <v>163</v>
      </c>
      <c r="I3703" t="s">
        <v>136</v>
      </c>
      <c r="J3703" t="s">
        <v>137</v>
      </c>
      <c r="K3703" t="s">
        <v>138</v>
      </c>
      <c r="L3703" t="s">
        <v>10813</v>
      </c>
      <c r="M3703" t="s">
        <v>10814</v>
      </c>
      <c r="N3703">
        <v>0.8</v>
      </c>
      <c r="O3703">
        <v>0</v>
      </c>
      <c r="P3703">
        <v>584</v>
      </c>
      <c r="Q3703">
        <v>0</v>
      </c>
      <c r="R3703">
        <v>15</v>
      </c>
      <c r="S3703">
        <v>3</v>
      </c>
      <c r="T3703">
        <v>64</v>
      </c>
      <c r="U3703">
        <v>0</v>
      </c>
      <c r="V3703">
        <v>0</v>
      </c>
      <c r="W3703">
        <v>0</v>
      </c>
      <c r="X3703">
        <v>60.039016495725612</v>
      </c>
      <c r="Y3703">
        <v>0</v>
      </c>
      <c r="Z3703">
        <v>1.1006104516835555</v>
      </c>
      <c r="AA3703">
        <v>3.8822398643114671</v>
      </c>
      <c r="AB3703">
        <v>8.3330732294528005</v>
      </c>
      <c r="AC3703">
        <v>0</v>
      </c>
      <c r="AD3703">
        <v>0</v>
      </c>
      <c r="AE3703">
        <v>73.35494004117345</v>
      </c>
    </row>
    <row r="3704" spans="1:31" x14ac:dyDescent="0.25">
      <c r="A3704">
        <v>2235369</v>
      </c>
      <c r="B3704">
        <v>1</v>
      </c>
      <c r="C3704" t="s">
        <v>81</v>
      </c>
      <c r="D3704" t="s">
        <v>128</v>
      </c>
      <c r="E3704" t="s">
        <v>141</v>
      </c>
      <c r="F3704" t="s">
        <v>5685</v>
      </c>
      <c r="G3704" t="s">
        <v>143</v>
      </c>
      <c r="H3704" t="s">
        <v>135</v>
      </c>
      <c r="I3704" t="s">
        <v>136</v>
      </c>
      <c r="J3704" t="s">
        <v>137</v>
      </c>
      <c r="K3704" t="s">
        <v>144</v>
      </c>
      <c r="L3704" t="s">
        <v>10815</v>
      </c>
      <c r="M3704" t="s">
        <v>10816</v>
      </c>
      <c r="N3704">
        <v>6.939395277</v>
      </c>
      <c r="O3704">
        <v>0</v>
      </c>
      <c r="P3704">
        <v>88</v>
      </c>
      <c r="Q3704">
        <v>0</v>
      </c>
      <c r="R3704">
        <v>1</v>
      </c>
      <c r="S3704">
        <v>0</v>
      </c>
      <c r="T3704">
        <v>24</v>
      </c>
      <c r="U3704">
        <v>0</v>
      </c>
      <c r="V3704">
        <v>0</v>
      </c>
      <c r="W3704">
        <v>0</v>
      </c>
      <c r="X3704">
        <v>428.06699174551454</v>
      </c>
      <c r="Y3704">
        <v>0</v>
      </c>
      <c r="Z3704">
        <v>5.3150722468666665E-3</v>
      </c>
      <c r="AA3704">
        <v>0</v>
      </c>
      <c r="AB3704">
        <v>815.09233641884521</v>
      </c>
      <c r="AC3704">
        <v>0</v>
      </c>
      <c r="AD3704">
        <v>0</v>
      </c>
      <c r="AE3704">
        <v>1243.1646432366065</v>
      </c>
    </row>
    <row r="3705" spans="1:31" x14ac:dyDescent="0.25">
      <c r="A3705">
        <v>2235618</v>
      </c>
      <c r="B3705">
        <v>1</v>
      </c>
      <c r="C3705" t="s">
        <v>80</v>
      </c>
      <c r="D3705" t="s">
        <v>103</v>
      </c>
      <c r="E3705" t="s">
        <v>132</v>
      </c>
      <c r="F3705" t="s">
        <v>10817</v>
      </c>
      <c r="G3705" t="s">
        <v>148</v>
      </c>
      <c r="H3705" t="s">
        <v>135</v>
      </c>
      <c r="I3705" t="s">
        <v>136</v>
      </c>
      <c r="J3705" t="s">
        <v>137</v>
      </c>
      <c r="K3705" t="s">
        <v>138</v>
      </c>
      <c r="L3705" t="s">
        <v>10818</v>
      </c>
      <c r="M3705" t="s">
        <v>10819</v>
      </c>
      <c r="N3705">
        <v>1.8036111109999999</v>
      </c>
      <c r="O3705">
        <v>0</v>
      </c>
      <c r="P3705">
        <v>1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1.5668804178960332</v>
      </c>
      <c r="Y3705">
        <v>0</v>
      </c>
      <c r="Z3705">
        <v>0</v>
      </c>
      <c r="AA3705">
        <v>0</v>
      </c>
      <c r="AB3705">
        <v>0</v>
      </c>
      <c r="AC3705">
        <v>0</v>
      </c>
      <c r="AD3705">
        <v>0</v>
      </c>
      <c r="AE3705">
        <v>1.5668804178960332</v>
      </c>
    </row>
    <row r="3706" spans="1:31" x14ac:dyDescent="0.25">
      <c r="A3706">
        <v>2236010</v>
      </c>
      <c r="B3706">
        <v>1</v>
      </c>
      <c r="C3706" t="s">
        <v>80</v>
      </c>
      <c r="D3706" t="s">
        <v>98</v>
      </c>
      <c r="E3706" t="s">
        <v>161</v>
      </c>
      <c r="F3706" t="s">
        <v>10820</v>
      </c>
      <c r="G3706" t="s">
        <v>174</v>
      </c>
      <c r="H3706" t="s">
        <v>163</v>
      </c>
      <c r="I3706" t="s">
        <v>136</v>
      </c>
      <c r="J3706" t="s">
        <v>137</v>
      </c>
      <c r="K3706" t="s">
        <v>138</v>
      </c>
      <c r="L3706" t="s">
        <v>10821</v>
      </c>
      <c r="M3706" t="s">
        <v>10822</v>
      </c>
      <c r="N3706">
        <v>1.305555555</v>
      </c>
      <c r="O3706">
        <v>0</v>
      </c>
      <c r="P3706">
        <v>425</v>
      </c>
      <c r="Q3706">
        <v>3</v>
      </c>
      <c r="R3706">
        <v>7</v>
      </c>
      <c r="S3706">
        <v>9</v>
      </c>
      <c r="T3706">
        <v>43</v>
      </c>
      <c r="U3706">
        <v>0</v>
      </c>
      <c r="V3706">
        <v>0</v>
      </c>
      <c r="W3706">
        <v>0</v>
      </c>
      <c r="X3706">
        <v>63.036960324076901</v>
      </c>
      <c r="Y3706">
        <v>2.6732640388638491</v>
      </c>
      <c r="Z3706">
        <v>0.83952748132213317</v>
      </c>
      <c r="AA3706">
        <v>30.536991688956874</v>
      </c>
      <c r="AB3706">
        <v>8.5346782986956793</v>
      </c>
      <c r="AC3706">
        <v>0</v>
      </c>
      <c r="AD3706">
        <v>0</v>
      </c>
      <c r="AE3706">
        <v>105.62142183191544</v>
      </c>
    </row>
    <row r="3707" spans="1:31" x14ac:dyDescent="0.25">
      <c r="A3707">
        <v>2235177</v>
      </c>
      <c r="B3707">
        <v>1</v>
      </c>
      <c r="C3707" t="s">
        <v>81</v>
      </c>
      <c r="D3707" t="s">
        <v>112</v>
      </c>
      <c r="E3707" t="s">
        <v>161</v>
      </c>
      <c r="F3707" t="s">
        <v>10823</v>
      </c>
      <c r="G3707" t="s">
        <v>174</v>
      </c>
      <c r="H3707" t="s">
        <v>163</v>
      </c>
      <c r="I3707" t="s">
        <v>136</v>
      </c>
      <c r="J3707" t="s">
        <v>137</v>
      </c>
      <c r="K3707" t="s">
        <v>138</v>
      </c>
      <c r="L3707" t="s">
        <v>10824</v>
      </c>
      <c r="M3707" t="s">
        <v>10825</v>
      </c>
      <c r="N3707">
        <v>3.3230555549999998</v>
      </c>
      <c r="O3707">
        <v>3</v>
      </c>
      <c r="P3707">
        <v>211</v>
      </c>
      <c r="Q3707">
        <v>7</v>
      </c>
      <c r="R3707">
        <v>94</v>
      </c>
      <c r="S3707">
        <v>1</v>
      </c>
      <c r="T3707">
        <v>10</v>
      </c>
      <c r="U3707">
        <v>0</v>
      </c>
      <c r="V3707">
        <v>0</v>
      </c>
      <c r="W3707">
        <v>0.96954178840764726</v>
      </c>
      <c r="X3707">
        <v>138.2058236134323</v>
      </c>
      <c r="Y3707">
        <v>9.7206119894091394</v>
      </c>
      <c r="Z3707">
        <v>78.995483828773885</v>
      </c>
      <c r="AA3707">
        <v>4.9186046180009999</v>
      </c>
      <c r="AB3707">
        <v>51.668812586305918</v>
      </c>
      <c r="AC3707">
        <v>0</v>
      </c>
      <c r="AD3707">
        <v>0</v>
      </c>
      <c r="AE3707">
        <v>284.47887842432988</v>
      </c>
    </row>
    <row r="3708" spans="1:31" x14ac:dyDescent="0.25">
      <c r="A3708">
        <v>2235532</v>
      </c>
      <c r="B3708">
        <v>1</v>
      </c>
      <c r="C3708" t="s">
        <v>80</v>
      </c>
      <c r="D3708" t="s">
        <v>97</v>
      </c>
      <c r="E3708" t="s">
        <v>273</v>
      </c>
      <c r="F3708" t="s">
        <v>10826</v>
      </c>
      <c r="G3708" t="s">
        <v>174</v>
      </c>
      <c r="H3708" t="s">
        <v>163</v>
      </c>
      <c r="I3708" t="s">
        <v>136</v>
      </c>
      <c r="J3708" t="s">
        <v>137</v>
      </c>
      <c r="K3708" t="s">
        <v>138</v>
      </c>
      <c r="L3708" t="s">
        <v>10827</v>
      </c>
      <c r="M3708" t="s">
        <v>10828</v>
      </c>
      <c r="N3708">
        <v>0.63527777699999999</v>
      </c>
      <c r="O3708">
        <v>6</v>
      </c>
      <c r="P3708">
        <v>857</v>
      </c>
      <c r="Q3708">
        <v>13</v>
      </c>
      <c r="R3708">
        <v>430</v>
      </c>
      <c r="S3708">
        <v>19</v>
      </c>
      <c r="T3708">
        <v>224</v>
      </c>
      <c r="U3708">
        <v>2</v>
      </c>
      <c r="V3708">
        <v>1</v>
      </c>
      <c r="W3708">
        <v>47.049630277943507</v>
      </c>
      <c r="X3708">
        <v>349.93121580248828</v>
      </c>
      <c r="Y3708">
        <v>31.268568327568133</v>
      </c>
      <c r="Z3708">
        <v>141.8239971285837</v>
      </c>
      <c r="AA3708">
        <v>179.96855244798215</v>
      </c>
      <c r="AB3708">
        <v>195.80533264077926</v>
      </c>
      <c r="AC3708">
        <v>17.158152257670714</v>
      </c>
      <c r="AD3708">
        <v>0</v>
      </c>
      <c r="AE3708">
        <v>963.00544888301567</v>
      </c>
    </row>
    <row r="3709" spans="1:31" x14ac:dyDescent="0.25">
      <c r="A3709">
        <v>2235578</v>
      </c>
      <c r="B3709">
        <v>1</v>
      </c>
      <c r="C3709" t="s">
        <v>80</v>
      </c>
      <c r="D3709" t="s">
        <v>93</v>
      </c>
      <c r="E3709" t="s">
        <v>194</v>
      </c>
      <c r="F3709" t="s">
        <v>6786</v>
      </c>
      <c r="G3709" t="s">
        <v>885</v>
      </c>
      <c r="H3709" t="s">
        <v>135</v>
      </c>
      <c r="I3709" t="s">
        <v>136</v>
      </c>
      <c r="J3709" t="s">
        <v>137</v>
      </c>
      <c r="K3709" t="s">
        <v>138</v>
      </c>
      <c r="L3709" t="s">
        <v>10829</v>
      </c>
      <c r="M3709" t="s">
        <v>10830</v>
      </c>
      <c r="N3709">
        <v>4.6958333330000004</v>
      </c>
      <c r="O3709">
        <v>0</v>
      </c>
      <c r="P3709">
        <v>6</v>
      </c>
      <c r="Q3709">
        <v>0</v>
      </c>
      <c r="R3709">
        <v>2</v>
      </c>
      <c r="S3709">
        <v>0</v>
      </c>
      <c r="T3709">
        <v>1</v>
      </c>
      <c r="U3709">
        <v>0</v>
      </c>
      <c r="V3709">
        <v>0</v>
      </c>
      <c r="W3709">
        <v>0</v>
      </c>
      <c r="X3709">
        <v>5.4892628572353601</v>
      </c>
      <c r="Y3709">
        <v>0</v>
      </c>
      <c r="Z3709">
        <v>0.35826926943490672</v>
      </c>
      <c r="AA3709">
        <v>0</v>
      </c>
      <c r="AB3709">
        <v>0.26129555248650005</v>
      </c>
      <c r="AC3709">
        <v>0</v>
      </c>
      <c r="AD3709">
        <v>0</v>
      </c>
      <c r="AE3709">
        <v>6.1088276791567662</v>
      </c>
    </row>
    <row r="3710" spans="1:31" x14ac:dyDescent="0.25">
      <c r="A3710">
        <v>2235824</v>
      </c>
      <c r="B3710">
        <v>1</v>
      </c>
      <c r="C3710" t="s">
        <v>80</v>
      </c>
      <c r="D3710" t="s">
        <v>106</v>
      </c>
      <c r="E3710" t="s">
        <v>194</v>
      </c>
      <c r="F3710" t="s">
        <v>2906</v>
      </c>
      <c r="G3710" t="s">
        <v>179</v>
      </c>
      <c r="H3710" t="s">
        <v>135</v>
      </c>
      <c r="I3710" t="s">
        <v>136</v>
      </c>
      <c r="J3710" t="s">
        <v>137</v>
      </c>
      <c r="K3710" t="s">
        <v>138</v>
      </c>
      <c r="L3710" t="s">
        <v>10831</v>
      </c>
      <c r="M3710" t="s">
        <v>10832</v>
      </c>
      <c r="N3710">
        <v>1.4113888880000001</v>
      </c>
      <c r="O3710">
        <v>0</v>
      </c>
      <c r="P3710">
        <v>15</v>
      </c>
      <c r="Q3710">
        <v>0</v>
      </c>
      <c r="R3710">
        <v>0</v>
      </c>
      <c r="S3710">
        <v>0</v>
      </c>
      <c r="T3710">
        <v>1</v>
      </c>
      <c r="U3710">
        <v>0</v>
      </c>
      <c r="V3710">
        <v>0</v>
      </c>
      <c r="W3710">
        <v>0</v>
      </c>
      <c r="X3710">
        <v>2.6278955949960547</v>
      </c>
      <c r="Y3710">
        <v>0</v>
      </c>
      <c r="Z3710">
        <v>0</v>
      </c>
      <c r="AA3710">
        <v>0</v>
      </c>
      <c r="AB3710">
        <v>0.29950226774732447</v>
      </c>
      <c r="AC3710">
        <v>0</v>
      </c>
      <c r="AD3710">
        <v>0</v>
      </c>
      <c r="AE3710">
        <v>2.927397862743379</v>
      </c>
    </row>
    <row r="3711" spans="1:31" x14ac:dyDescent="0.25">
      <c r="A3711">
        <v>2235183</v>
      </c>
      <c r="B3711">
        <v>1</v>
      </c>
      <c r="C3711" t="s">
        <v>80</v>
      </c>
      <c r="D3711" t="s">
        <v>94</v>
      </c>
      <c r="E3711" t="s">
        <v>273</v>
      </c>
      <c r="F3711" t="s">
        <v>3976</v>
      </c>
      <c r="G3711" t="s">
        <v>174</v>
      </c>
      <c r="H3711" t="s">
        <v>163</v>
      </c>
      <c r="I3711" t="s">
        <v>261</v>
      </c>
      <c r="J3711" t="s">
        <v>137</v>
      </c>
      <c r="K3711" t="s">
        <v>138</v>
      </c>
      <c r="L3711" t="s">
        <v>10833</v>
      </c>
      <c r="M3711" t="s">
        <v>10834</v>
      </c>
      <c r="N3711">
        <v>5.5555550000000002E-3</v>
      </c>
      <c r="O3711">
        <v>8</v>
      </c>
      <c r="P3711">
        <v>3378</v>
      </c>
      <c r="Q3711">
        <v>79</v>
      </c>
      <c r="R3711">
        <v>435</v>
      </c>
      <c r="S3711">
        <v>34</v>
      </c>
      <c r="T3711">
        <v>329</v>
      </c>
      <c r="U3711">
        <v>0</v>
      </c>
      <c r="V3711">
        <v>0</v>
      </c>
      <c r="W3711">
        <v>1.3329096474000001E-2</v>
      </c>
      <c r="X3711">
        <v>1.8700864368735093</v>
      </c>
      <c r="Y3711">
        <v>0.20969209986743337</v>
      </c>
      <c r="Z3711">
        <v>0.554169886620267</v>
      </c>
      <c r="AA3711">
        <v>0.5217580141928998</v>
      </c>
      <c r="AB3711">
        <v>0.34435942992973301</v>
      </c>
      <c r="AC3711">
        <v>0</v>
      </c>
      <c r="AD3711">
        <v>0</v>
      </c>
      <c r="AE3711">
        <v>3.5133949639578423</v>
      </c>
    </row>
    <row r="3712" spans="1:31" x14ac:dyDescent="0.25">
      <c r="A3712">
        <v>2235724</v>
      </c>
      <c r="B3712">
        <v>1</v>
      </c>
      <c r="C3712" t="s">
        <v>80</v>
      </c>
      <c r="D3712" t="s">
        <v>105</v>
      </c>
      <c r="E3712" t="s">
        <v>194</v>
      </c>
      <c r="F3712" t="s">
        <v>10835</v>
      </c>
      <c r="G3712" t="s">
        <v>390</v>
      </c>
      <c r="H3712" t="s">
        <v>135</v>
      </c>
      <c r="I3712" t="s">
        <v>136</v>
      </c>
      <c r="J3712" t="s">
        <v>137</v>
      </c>
      <c r="K3712" t="s">
        <v>138</v>
      </c>
      <c r="L3712" t="s">
        <v>10836</v>
      </c>
      <c r="M3712" t="s">
        <v>10837</v>
      </c>
      <c r="N3712">
        <v>1.028333333</v>
      </c>
      <c r="O3712">
        <v>0</v>
      </c>
      <c r="P3712">
        <v>18</v>
      </c>
      <c r="Q3712">
        <v>0</v>
      </c>
      <c r="R3712">
        <v>2</v>
      </c>
      <c r="S3712">
        <v>0</v>
      </c>
      <c r="T3712">
        <v>5</v>
      </c>
      <c r="U3712">
        <v>0</v>
      </c>
      <c r="V3712">
        <v>0</v>
      </c>
      <c r="W3712">
        <v>0</v>
      </c>
      <c r="X3712">
        <v>4.4286156944423993</v>
      </c>
      <c r="Y3712">
        <v>0</v>
      </c>
      <c r="Z3712">
        <v>0.27989169235229999</v>
      </c>
      <c r="AA3712">
        <v>0</v>
      </c>
      <c r="AB3712">
        <v>0.81784472693419996</v>
      </c>
      <c r="AC3712">
        <v>0</v>
      </c>
      <c r="AD3712">
        <v>0</v>
      </c>
      <c r="AE3712">
        <v>5.5263521137288993</v>
      </c>
    </row>
    <row r="3713" spans="1:31" x14ac:dyDescent="0.25">
      <c r="A3713">
        <v>2235850</v>
      </c>
      <c r="B3713">
        <v>1</v>
      </c>
      <c r="C3713" t="s">
        <v>80</v>
      </c>
      <c r="D3713" t="s">
        <v>105</v>
      </c>
      <c r="E3713" t="s">
        <v>132</v>
      </c>
      <c r="F3713" t="s">
        <v>10838</v>
      </c>
      <c r="G3713" t="s">
        <v>191</v>
      </c>
      <c r="H3713" t="s">
        <v>135</v>
      </c>
      <c r="I3713" t="s">
        <v>136</v>
      </c>
      <c r="J3713" t="s">
        <v>137</v>
      </c>
      <c r="K3713" t="s">
        <v>138</v>
      </c>
      <c r="L3713" t="s">
        <v>10839</v>
      </c>
      <c r="M3713" t="s">
        <v>10840</v>
      </c>
      <c r="N3713">
        <v>0.68277777699999997</v>
      </c>
      <c r="O3713">
        <v>0</v>
      </c>
      <c r="P3713">
        <v>1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  <c r="AA3713">
        <v>0</v>
      </c>
      <c r="AB3713">
        <v>0</v>
      </c>
      <c r="AC3713">
        <v>0</v>
      </c>
      <c r="AD3713">
        <v>0</v>
      </c>
      <c r="AE3713">
        <v>0</v>
      </c>
    </row>
    <row r="3714" spans="1:31" x14ac:dyDescent="0.25">
      <c r="A3714">
        <v>2235495</v>
      </c>
      <c r="B3714">
        <v>1</v>
      </c>
      <c r="C3714" t="s">
        <v>80</v>
      </c>
      <c r="D3714" t="s">
        <v>103</v>
      </c>
      <c r="E3714" t="s">
        <v>132</v>
      </c>
      <c r="F3714" t="s">
        <v>10841</v>
      </c>
      <c r="G3714" t="s">
        <v>148</v>
      </c>
      <c r="H3714" t="s">
        <v>135</v>
      </c>
      <c r="I3714" t="s">
        <v>136</v>
      </c>
      <c r="J3714" t="s">
        <v>137</v>
      </c>
      <c r="K3714" t="s">
        <v>138</v>
      </c>
      <c r="L3714" t="s">
        <v>10842</v>
      </c>
      <c r="M3714" t="s">
        <v>10843</v>
      </c>
      <c r="N3714">
        <v>3.1425000000000001</v>
      </c>
      <c r="O3714">
        <v>0</v>
      </c>
      <c r="P3714">
        <v>1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0.17500281203743334</v>
      </c>
      <c r="Y3714">
        <v>0</v>
      </c>
      <c r="Z3714">
        <v>0</v>
      </c>
      <c r="AA3714">
        <v>0</v>
      </c>
      <c r="AB3714">
        <v>0</v>
      </c>
      <c r="AC3714">
        <v>0</v>
      </c>
      <c r="AD3714">
        <v>0</v>
      </c>
      <c r="AE3714">
        <v>0.17500281203743334</v>
      </c>
    </row>
    <row r="3715" spans="1:31" x14ac:dyDescent="0.25">
      <c r="A3715">
        <v>2235681</v>
      </c>
      <c r="B3715">
        <v>1</v>
      </c>
      <c r="C3715" t="s">
        <v>81</v>
      </c>
      <c r="D3715" t="s">
        <v>112</v>
      </c>
      <c r="E3715" t="s">
        <v>182</v>
      </c>
      <c r="F3715" t="s">
        <v>10844</v>
      </c>
      <c r="G3715" t="s">
        <v>196</v>
      </c>
      <c r="H3715" t="s">
        <v>163</v>
      </c>
      <c r="I3715" t="s">
        <v>136</v>
      </c>
      <c r="J3715" t="s">
        <v>137</v>
      </c>
      <c r="K3715" t="s">
        <v>144</v>
      </c>
      <c r="L3715" t="s">
        <v>10845</v>
      </c>
      <c r="M3715" t="s">
        <v>10846</v>
      </c>
      <c r="N3715">
        <v>0.41320166600000002</v>
      </c>
      <c r="O3715">
        <v>0</v>
      </c>
      <c r="P3715">
        <v>391</v>
      </c>
      <c r="Q3715">
        <v>0</v>
      </c>
      <c r="R3715">
        <v>5</v>
      </c>
      <c r="S3715">
        <v>0</v>
      </c>
      <c r="T3715">
        <v>14</v>
      </c>
      <c r="U3715">
        <v>0</v>
      </c>
      <c r="V3715">
        <v>0</v>
      </c>
      <c r="W3715">
        <v>0</v>
      </c>
      <c r="X3715">
        <v>34.214679213665057</v>
      </c>
      <c r="Y3715">
        <v>0</v>
      </c>
      <c r="Z3715">
        <v>2.4000900649600006E-3</v>
      </c>
      <c r="AA3715">
        <v>0</v>
      </c>
      <c r="AB3715">
        <v>4.6663448129490126</v>
      </c>
      <c r="AC3715">
        <v>0</v>
      </c>
      <c r="AD3715">
        <v>0</v>
      </c>
      <c r="AE3715">
        <v>38.883424116679031</v>
      </c>
    </row>
    <row r="3716" spans="1:31" x14ac:dyDescent="0.25">
      <c r="A3716">
        <v>2235472</v>
      </c>
      <c r="B3716">
        <v>1</v>
      </c>
      <c r="C3716" t="s">
        <v>81</v>
      </c>
      <c r="D3716" t="s">
        <v>123</v>
      </c>
      <c r="E3716" t="s">
        <v>141</v>
      </c>
      <c r="F3716" t="s">
        <v>10847</v>
      </c>
      <c r="G3716" t="s">
        <v>179</v>
      </c>
      <c r="H3716" t="s">
        <v>135</v>
      </c>
      <c r="I3716" t="s">
        <v>136</v>
      </c>
      <c r="J3716" t="s">
        <v>137</v>
      </c>
      <c r="K3716" t="s">
        <v>138</v>
      </c>
      <c r="L3716" t="s">
        <v>10848</v>
      </c>
      <c r="M3716" t="s">
        <v>10849</v>
      </c>
      <c r="N3716">
        <v>1.8674999999999999</v>
      </c>
      <c r="O3716">
        <v>0</v>
      </c>
      <c r="P3716">
        <v>99</v>
      </c>
      <c r="Q3716">
        <v>0</v>
      </c>
      <c r="R3716">
        <v>7</v>
      </c>
      <c r="S3716">
        <v>0</v>
      </c>
      <c r="T3716">
        <v>9</v>
      </c>
      <c r="U3716">
        <v>0</v>
      </c>
      <c r="V3716">
        <v>0</v>
      </c>
      <c r="W3716">
        <v>0</v>
      </c>
      <c r="X3716">
        <v>22.916052656264704</v>
      </c>
      <c r="Y3716">
        <v>0</v>
      </c>
      <c r="Z3716">
        <v>9.7286331380338833</v>
      </c>
      <c r="AA3716">
        <v>0</v>
      </c>
      <c r="AB3716">
        <v>4.6272966174411199</v>
      </c>
      <c r="AC3716">
        <v>0</v>
      </c>
      <c r="AD3716">
        <v>0</v>
      </c>
      <c r="AE3716">
        <v>37.271982411739707</v>
      </c>
    </row>
    <row r="3717" spans="1:31" x14ac:dyDescent="0.25">
      <c r="A3717">
        <v>2236013</v>
      </c>
      <c r="B3717">
        <v>1</v>
      </c>
      <c r="C3717" t="s">
        <v>80</v>
      </c>
      <c r="D3717" t="s">
        <v>93</v>
      </c>
      <c r="E3717" t="s">
        <v>194</v>
      </c>
      <c r="F3717" t="s">
        <v>10850</v>
      </c>
      <c r="G3717" t="s">
        <v>179</v>
      </c>
      <c r="H3717" t="s">
        <v>135</v>
      </c>
      <c r="I3717" t="s">
        <v>136</v>
      </c>
      <c r="J3717" t="s">
        <v>137</v>
      </c>
      <c r="K3717" t="s">
        <v>138</v>
      </c>
      <c r="L3717" t="s">
        <v>10851</v>
      </c>
      <c r="M3717" t="s">
        <v>10852</v>
      </c>
      <c r="N3717">
        <v>8.7230555550000002</v>
      </c>
      <c r="O3717">
        <v>0</v>
      </c>
      <c r="P3717">
        <v>2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  <c r="AA3717">
        <v>0</v>
      </c>
      <c r="AB3717">
        <v>0</v>
      </c>
      <c r="AC3717">
        <v>0</v>
      </c>
      <c r="AD3717">
        <v>0</v>
      </c>
      <c r="AE3717">
        <v>0</v>
      </c>
    </row>
    <row r="3718" spans="1:31" x14ac:dyDescent="0.25">
      <c r="A3718">
        <v>2235117</v>
      </c>
      <c r="B3718">
        <v>1</v>
      </c>
      <c r="C3718" t="s">
        <v>80</v>
      </c>
      <c r="D3718" t="s">
        <v>83</v>
      </c>
      <c r="E3718" t="s">
        <v>161</v>
      </c>
      <c r="F3718" t="s">
        <v>10853</v>
      </c>
      <c r="G3718" t="s">
        <v>174</v>
      </c>
      <c r="H3718" t="s">
        <v>163</v>
      </c>
      <c r="I3718" t="s">
        <v>136</v>
      </c>
      <c r="J3718" t="s">
        <v>137</v>
      </c>
      <c r="K3718" t="s">
        <v>138</v>
      </c>
      <c r="L3718" t="s">
        <v>10854</v>
      </c>
      <c r="M3718" t="s">
        <v>10855</v>
      </c>
      <c r="N3718">
        <v>0.13611111100000001</v>
      </c>
      <c r="O3718">
        <v>0</v>
      </c>
      <c r="P3718">
        <v>531</v>
      </c>
      <c r="Q3718">
        <v>0</v>
      </c>
      <c r="R3718">
        <v>23</v>
      </c>
      <c r="S3718">
        <v>0</v>
      </c>
      <c r="T3718">
        <v>57</v>
      </c>
      <c r="U3718">
        <v>0</v>
      </c>
      <c r="V3718">
        <v>0</v>
      </c>
      <c r="W3718">
        <v>0</v>
      </c>
      <c r="X3718">
        <v>21.546407065385289</v>
      </c>
      <c r="Y3718">
        <v>0</v>
      </c>
      <c r="Z3718">
        <v>1.11757250037405</v>
      </c>
      <c r="AA3718">
        <v>0</v>
      </c>
      <c r="AB3718">
        <v>3.5220552346049772</v>
      </c>
      <c r="AC3718">
        <v>0</v>
      </c>
      <c r="AD3718">
        <v>0</v>
      </c>
      <c r="AE3718">
        <v>26.186034800364315</v>
      </c>
    </row>
    <row r="3719" spans="1:31" x14ac:dyDescent="0.25">
      <c r="A3719">
        <v>2235538</v>
      </c>
      <c r="B3719">
        <v>1</v>
      </c>
      <c r="C3719" t="s">
        <v>80</v>
      </c>
      <c r="D3719" t="s">
        <v>93</v>
      </c>
      <c r="E3719" t="s">
        <v>132</v>
      </c>
      <c r="F3719" t="s">
        <v>10856</v>
      </c>
      <c r="G3719" t="s">
        <v>170</v>
      </c>
      <c r="H3719" t="s">
        <v>135</v>
      </c>
      <c r="I3719" t="s">
        <v>136</v>
      </c>
      <c r="J3719" t="s">
        <v>137</v>
      </c>
      <c r="K3719" t="s">
        <v>138</v>
      </c>
      <c r="L3719" t="s">
        <v>10857</v>
      </c>
      <c r="M3719" t="s">
        <v>10858</v>
      </c>
      <c r="N3719">
        <v>7.5263888879999996</v>
      </c>
      <c r="O3719">
        <v>0</v>
      </c>
      <c r="P3719">
        <v>4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8.5969882808999767</v>
      </c>
      <c r="Y3719">
        <v>0</v>
      </c>
      <c r="Z3719">
        <v>0</v>
      </c>
      <c r="AA3719">
        <v>0</v>
      </c>
      <c r="AB3719">
        <v>0</v>
      </c>
      <c r="AC3719">
        <v>0</v>
      </c>
      <c r="AD3719">
        <v>0</v>
      </c>
      <c r="AE3719">
        <v>8.5969882808999767</v>
      </c>
    </row>
    <row r="3720" spans="1:31" x14ac:dyDescent="0.25">
      <c r="A3720">
        <v>2235489</v>
      </c>
      <c r="B3720">
        <v>1</v>
      </c>
      <c r="C3720" t="s">
        <v>80</v>
      </c>
      <c r="D3720" t="s">
        <v>101</v>
      </c>
      <c r="E3720" t="s">
        <v>194</v>
      </c>
      <c r="F3720" t="s">
        <v>10859</v>
      </c>
      <c r="G3720" t="s">
        <v>134</v>
      </c>
      <c r="H3720" t="s">
        <v>135</v>
      </c>
      <c r="I3720" t="s">
        <v>136</v>
      </c>
      <c r="J3720" t="s">
        <v>137</v>
      </c>
      <c r="K3720" t="s">
        <v>138</v>
      </c>
      <c r="L3720" t="s">
        <v>10860</v>
      </c>
      <c r="M3720" t="s">
        <v>10861</v>
      </c>
      <c r="N3720">
        <v>1.4063888879999999</v>
      </c>
      <c r="O3720">
        <v>0</v>
      </c>
      <c r="P3720">
        <v>156</v>
      </c>
      <c r="Q3720">
        <v>0</v>
      </c>
      <c r="R3720">
        <v>0</v>
      </c>
      <c r="S3720">
        <v>0</v>
      </c>
      <c r="T3720">
        <v>3</v>
      </c>
      <c r="U3720">
        <v>0</v>
      </c>
      <c r="V3720">
        <v>0</v>
      </c>
      <c r="W3720">
        <v>0</v>
      </c>
      <c r="X3720">
        <v>73.540110466700838</v>
      </c>
      <c r="Y3720">
        <v>0</v>
      </c>
      <c r="Z3720">
        <v>0</v>
      </c>
      <c r="AA3720">
        <v>0</v>
      </c>
      <c r="AB3720">
        <v>5.2992552661954573</v>
      </c>
      <c r="AC3720">
        <v>0</v>
      </c>
      <c r="AD3720">
        <v>0</v>
      </c>
      <c r="AE3720">
        <v>78.839365732896297</v>
      </c>
    </row>
    <row r="3721" spans="1:31" x14ac:dyDescent="0.25">
      <c r="A3721">
        <v>2235638</v>
      </c>
      <c r="B3721">
        <v>1</v>
      </c>
      <c r="C3721" t="s">
        <v>81</v>
      </c>
      <c r="D3721" t="s">
        <v>115</v>
      </c>
      <c r="E3721" t="s">
        <v>194</v>
      </c>
      <c r="F3721" t="s">
        <v>10862</v>
      </c>
      <c r="G3721" t="s">
        <v>179</v>
      </c>
      <c r="H3721" t="s">
        <v>135</v>
      </c>
      <c r="I3721" t="s">
        <v>136</v>
      </c>
      <c r="J3721" t="s">
        <v>137</v>
      </c>
      <c r="K3721" t="s">
        <v>138</v>
      </c>
      <c r="L3721" t="s">
        <v>10863</v>
      </c>
      <c r="M3721" t="s">
        <v>10864</v>
      </c>
      <c r="N3721">
        <v>0.92194444399999997</v>
      </c>
      <c r="O3721">
        <v>0</v>
      </c>
      <c r="P3721">
        <v>11</v>
      </c>
      <c r="Q3721">
        <v>0</v>
      </c>
      <c r="R3721">
        <v>1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0.28174782824987565</v>
      </c>
      <c r="Y3721">
        <v>0</v>
      </c>
      <c r="Z3721">
        <v>2.236413742406667E-2</v>
      </c>
      <c r="AA3721">
        <v>0</v>
      </c>
      <c r="AB3721">
        <v>0</v>
      </c>
      <c r="AC3721">
        <v>0</v>
      </c>
      <c r="AD3721">
        <v>0</v>
      </c>
      <c r="AE3721">
        <v>0.30411196567394233</v>
      </c>
    </row>
    <row r="3722" spans="1:31" x14ac:dyDescent="0.25">
      <c r="A3722">
        <v>2235452</v>
      </c>
      <c r="B3722">
        <v>1</v>
      </c>
      <c r="C3722" t="s">
        <v>80</v>
      </c>
      <c r="D3722" t="s">
        <v>100</v>
      </c>
      <c r="E3722" t="s">
        <v>194</v>
      </c>
      <c r="F3722" t="s">
        <v>10865</v>
      </c>
      <c r="G3722" t="s">
        <v>179</v>
      </c>
      <c r="H3722" t="s">
        <v>135</v>
      </c>
      <c r="I3722" t="s">
        <v>136</v>
      </c>
      <c r="J3722" t="s">
        <v>137</v>
      </c>
      <c r="K3722" t="s">
        <v>138</v>
      </c>
      <c r="L3722" t="s">
        <v>10866</v>
      </c>
      <c r="M3722" t="s">
        <v>10428</v>
      </c>
      <c r="N3722">
        <v>7.8055555549999998</v>
      </c>
      <c r="O3722">
        <v>0</v>
      </c>
      <c r="P3722">
        <v>29</v>
      </c>
      <c r="Q3722">
        <v>0</v>
      </c>
      <c r="R3722">
        <v>0</v>
      </c>
      <c r="S3722">
        <v>0</v>
      </c>
      <c r="T3722">
        <v>2</v>
      </c>
      <c r="U3722">
        <v>0</v>
      </c>
      <c r="V3722">
        <v>0</v>
      </c>
      <c r="W3722">
        <v>0</v>
      </c>
      <c r="X3722">
        <v>77.546380401361532</v>
      </c>
      <c r="Y3722">
        <v>0</v>
      </c>
      <c r="Z3722">
        <v>0</v>
      </c>
      <c r="AA3722">
        <v>0</v>
      </c>
      <c r="AB3722">
        <v>1.9976271161315624</v>
      </c>
      <c r="AC3722">
        <v>0</v>
      </c>
      <c r="AD3722">
        <v>0</v>
      </c>
      <c r="AE3722">
        <v>79.5440075174931</v>
      </c>
    </row>
    <row r="3723" spans="1:31" x14ac:dyDescent="0.25">
      <c r="A3723">
        <v>2235950</v>
      </c>
      <c r="B3723">
        <v>1</v>
      </c>
      <c r="C3723" t="s">
        <v>81</v>
      </c>
      <c r="D3723" t="s">
        <v>123</v>
      </c>
      <c r="E3723" t="s">
        <v>132</v>
      </c>
      <c r="F3723" t="s">
        <v>10867</v>
      </c>
      <c r="G3723" t="s">
        <v>170</v>
      </c>
      <c r="H3723" t="s">
        <v>135</v>
      </c>
      <c r="I3723" t="s">
        <v>136</v>
      </c>
      <c r="J3723" t="s">
        <v>137</v>
      </c>
      <c r="K3723" t="s">
        <v>138</v>
      </c>
      <c r="L3723" t="s">
        <v>10868</v>
      </c>
      <c r="M3723" t="s">
        <v>10869</v>
      </c>
      <c r="N3723">
        <v>1.88</v>
      </c>
      <c r="O3723">
        <v>0</v>
      </c>
      <c r="P3723">
        <v>0</v>
      </c>
      <c r="Q3723">
        <v>0</v>
      </c>
      <c r="R3723">
        <v>0</v>
      </c>
      <c r="S3723">
        <v>0</v>
      </c>
      <c r="T3723">
        <v>1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  <c r="AA3723">
        <v>0</v>
      </c>
      <c r="AB3723">
        <v>0</v>
      </c>
      <c r="AC3723">
        <v>0</v>
      </c>
      <c r="AD3723">
        <v>0</v>
      </c>
      <c r="AE3723">
        <v>0</v>
      </c>
    </row>
    <row r="3724" spans="1:31" x14ac:dyDescent="0.25">
      <c r="A3724">
        <v>2235844</v>
      </c>
      <c r="B3724">
        <v>1</v>
      </c>
      <c r="C3724" t="s">
        <v>80</v>
      </c>
      <c r="D3724" t="s">
        <v>99</v>
      </c>
      <c r="E3724" t="s">
        <v>182</v>
      </c>
      <c r="F3724" t="s">
        <v>10870</v>
      </c>
      <c r="G3724" t="s">
        <v>1027</v>
      </c>
      <c r="H3724" t="s">
        <v>163</v>
      </c>
      <c r="I3724" t="s">
        <v>136</v>
      </c>
      <c r="J3724" t="s">
        <v>137</v>
      </c>
      <c r="K3724" t="s">
        <v>138</v>
      </c>
      <c r="L3724" t="s">
        <v>10871</v>
      </c>
      <c r="M3724" t="s">
        <v>10872</v>
      </c>
      <c r="N3724">
        <v>2.506388888</v>
      </c>
      <c r="O3724">
        <v>0</v>
      </c>
      <c r="P3724">
        <v>0</v>
      </c>
      <c r="Q3724">
        <v>0</v>
      </c>
      <c r="R3724">
        <v>0</v>
      </c>
      <c r="S3724">
        <v>1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  <c r="AA3724">
        <v>4.6071176940080134</v>
      </c>
      <c r="AB3724">
        <v>0</v>
      </c>
      <c r="AC3724">
        <v>0</v>
      </c>
      <c r="AD3724">
        <v>0</v>
      </c>
      <c r="AE3724">
        <v>4.6071176940080134</v>
      </c>
    </row>
    <row r="3725" spans="1:31" x14ac:dyDescent="0.25">
      <c r="A3725">
        <v>2235807</v>
      </c>
      <c r="B3725">
        <v>1</v>
      </c>
      <c r="C3725" t="s">
        <v>80</v>
      </c>
      <c r="D3725" t="s">
        <v>100</v>
      </c>
      <c r="E3725" t="s">
        <v>132</v>
      </c>
      <c r="F3725" t="s">
        <v>10873</v>
      </c>
      <c r="G3725" t="s">
        <v>148</v>
      </c>
      <c r="H3725" t="s">
        <v>135</v>
      </c>
      <c r="I3725" t="s">
        <v>136</v>
      </c>
      <c r="J3725" t="s">
        <v>137</v>
      </c>
      <c r="K3725" t="s">
        <v>138</v>
      </c>
      <c r="L3725" t="s">
        <v>10874</v>
      </c>
      <c r="M3725" t="s">
        <v>10875</v>
      </c>
      <c r="N3725">
        <v>3.423611111</v>
      </c>
      <c r="O3725">
        <v>0</v>
      </c>
      <c r="P3725">
        <v>1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1.1158524725447501</v>
      </c>
      <c r="Y3725">
        <v>0</v>
      </c>
      <c r="Z3725">
        <v>0</v>
      </c>
      <c r="AA3725">
        <v>0</v>
      </c>
      <c r="AB3725">
        <v>0</v>
      </c>
      <c r="AC3725">
        <v>0</v>
      </c>
      <c r="AD3725">
        <v>0</v>
      </c>
      <c r="AE3725">
        <v>1.1158524725447501</v>
      </c>
    </row>
    <row r="3726" spans="1:31" x14ac:dyDescent="0.25">
      <c r="A3726">
        <v>2235993</v>
      </c>
      <c r="B3726">
        <v>1</v>
      </c>
      <c r="C3726" t="s">
        <v>80</v>
      </c>
      <c r="D3726" t="s">
        <v>94</v>
      </c>
      <c r="E3726" t="s">
        <v>132</v>
      </c>
      <c r="F3726" t="s">
        <v>10876</v>
      </c>
      <c r="G3726" t="s">
        <v>148</v>
      </c>
      <c r="H3726" t="s">
        <v>135</v>
      </c>
      <c r="I3726" t="s">
        <v>136</v>
      </c>
      <c r="J3726" t="s">
        <v>137</v>
      </c>
      <c r="K3726" t="s">
        <v>138</v>
      </c>
      <c r="L3726" t="s">
        <v>10877</v>
      </c>
      <c r="M3726" t="s">
        <v>10878</v>
      </c>
      <c r="N3726">
        <v>2.9388888880000001</v>
      </c>
      <c r="O3726">
        <v>0</v>
      </c>
      <c r="P3726">
        <v>2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0.59876582348814011</v>
      </c>
      <c r="Y3726">
        <v>0</v>
      </c>
      <c r="Z3726">
        <v>0</v>
      </c>
      <c r="AA3726">
        <v>0</v>
      </c>
      <c r="AB3726">
        <v>0</v>
      </c>
      <c r="AC3726">
        <v>0</v>
      </c>
      <c r="AD3726">
        <v>0</v>
      </c>
      <c r="AE3726">
        <v>0.59876582348814011</v>
      </c>
    </row>
    <row r="3727" spans="1:31" x14ac:dyDescent="0.25">
      <c r="A3727">
        <v>2235744</v>
      </c>
      <c r="B3727">
        <v>1</v>
      </c>
      <c r="C3727" t="s">
        <v>81</v>
      </c>
      <c r="D3727" t="s">
        <v>128</v>
      </c>
      <c r="E3727" t="s">
        <v>182</v>
      </c>
      <c r="F3727" t="s">
        <v>10879</v>
      </c>
      <c r="G3727" t="s">
        <v>319</v>
      </c>
      <c r="H3727" t="s">
        <v>163</v>
      </c>
      <c r="I3727" t="s">
        <v>136</v>
      </c>
      <c r="J3727" t="s">
        <v>137</v>
      </c>
      <c r="K3727" t="s">
        <v>138</v>
      </c>
      <c r="L3727" t="s">
        <v>10880</v>
      </c>
      <c r="M3727" t="s">
        <v>10881</v>
      </c>
      <c r="N3727">
        <v>3.838333333</v>
      </c>
      <c r="O3727">
        <v>5</v>
      </c>
      <c r="P3727">
        <v>174</v>
      </c>
      <c r="Q3727">
        <v>2</v>
      </c>
      <c r="R3727">
        <v>13</v>
      </c>
      <c r="S3727">
        <v>14</v>
      </c>
      <c r="T3727">
        <v>7</v>
      </c>
      <c r="U3727">
        <v>0</v>
      </c>
      <c r="V3727">
        <v>0</v>
      </c>
      <c r="W3727">
        <v>3.2300821040087602</v>
      </c>
      <c r="X3727">
        <v>120.8722288697404</v>
      </c>
      <c r="Y3727">
        <v>8.9281942622675832</v>
      </c>
      <c r="Z3727">
        <v>10.208965071137035</v>
      </c>
      <c r="AA3727">
        <v>282.7636957794939</v>
      </c>
      <c r="AB3727">
        <v>12.89604279514651</v>
      </c>
      <c r="AC3727">
        <v>0</v>
      </c>
      <c r="AD3727">
        <v>0</v>
      </c>
      <c r="AE3727">
        <v>438.89920888179421</v>
      </c>
    </row>
    <row r="3728" spans="1:31" x14ac:dyDescent="0.25">
      <c r="A3728">
        <v>2235412</v>
      </c>
      <c r="B3728">
        <v>1</v>
      </c>
      <c r="C3728" t="s">
        <v>80</v>
      </c>
      <c r="D3728" t="s">
        <v>98</v>
      </c>
      <c r="E3728" t="s">
        <v>132</v>
      </c>
      <c r="F3728" t="s">
        <v>10882</v>
      </c>
      <c r="G3728" t="s">
        <v>148</v>
      </c>
      <c r="H3728" t="s">
        <v>135</v>
      </c>
      <c r="I3728" t="s">
        <v>136</v>
      </c>
      <c r="J3728" t="s">
        <v>137</v>
      </c>
      <c r="K3728" t="s">
        <v>138</v>
      </c>
      <c r="L3728" t="s">
        <v>10883</v>
      </c>
      <c r="M3728" t="s">
        <v>10884</v>
      </c>
      <c r="N3728">
        <v>0.79055555499999997</v>
      </c>
      <c r="O3728">
        <v>0</v>
      </c>
      <c r="P3728">
        <v>1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0.27827699678215106</v>
      </c>
      <c r="Y3728">
        <v>0</v>
      </c>
      <c r="Z3728">
        <v>0</v>
      </c>
      <c r="AA3728">
        <v>0</v>
      </c>
      <c r="AB3728">
        <v>0</v>
      </c>
      <c r="AC3728">
        <v>0</v>
      </c>
      <c r="AD3728">
        <v>0</v>
      </c>
      <c r="AE3728">
        <v>0.27827699678215106</v>
      </c>
    </row>
    <row r="3729" spans="1:31" x14ac:dyDescent="0.25">
      <c r="A3729">
        <v>2235767</v>
      </c>
      <c r="B3729">
        <v>1</v>
      </c>
      <c r="C3729" t="s">
        <v>81</v>
      </c>
      <c r="D3729" t="s">
        <v>120</v>
      </c>
      <c r="E3729" t="s">
        <v>194</v>
      </c>
      <c r="F3729" t="s">
        <v>10885</v>
      </c>
      <c r="G3729" t="s">
        <v>885</v>
      </c>
      <c r="H3729" t="s">
        <v>135</v>
      </c>
      <c r="I3729" t="s">
        <v>136</v>
      </c>
      <c r="J3729" t="s">
        <v>137</v>
      </c>
      <c r="K3729" t="s">
        <v>138</v>
      </c>
      <c r="L3729" t="s">
        <v>10886</v>
      </c>
      <c r="M3729" t="s">
        <v>10887</v>
      </c>
      <c r="N3729">
        <v>1.405</v>
      </c>
      <c r="O3729">
        <v>0</v>
      </c>
      <c r="P3729">
        <v>0</v>
      </c>
      <c r="Q3729">
        <v>0</v>
      </c>
      <c r="R3729">
        <v>3</v>
      </c>
      <c r="S3729">
        <v>0</v>
      </c>
      <c r="T3729">
        <v>7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1.5969556272409131</v>
      </c>
      <c r="AA3729">
        <v>0</v>
      </c>
      <c r="AB3729">
        <v>57.076922471871768</v>
      </c>
      <c r="AC3729">
        <v>0</v>
      </c>
      <c r="AD3729">
        <v>0</v>
      </c>
      <c r="AE3729">
        <v>58.673878099112684</v>
      </c>
    </row>
    <row r="3730" spans="1:31" x14ac:dyDescent="0.25">
      <c r="A3730">
        <v>2236053</v>
      </c>
      <c r="B3730">
        <v>1</v>
      </c>
      <c r="C3730" t="s">
        <v>80</v>
      </c>
      <c r="D3730" t="s">
        <v>103</v>
      </c>
      <c r="E3730" t="s">
        <v>161</v>
      </c>
      <c r="F3730" t="s">
        <v>2706</v>
      </c>
      <c r="G3730" t="s">
        <v>174</v>
      </c>
      <c r="H3730" t="s">
        <v>163</v>
      </c>
      <c r="I3730" t="s">
        <v>136</v>
      </c>
      <c r="J3730" t="s">
        <v>137</v>
      </c>
      <c r="K3730" t="s">
        <v>138</v>
      </c>
      <c r="L3730" t="s">
        <v>10888</v>
      </c>
      <c r="M3730" t="s">
        <v>10889</v>
      </c>
      <c r="N3730">
        <v>1.0024999999999999</v>
      </c>
      <c r="O3730">
        <v>3</v>
      </c>
      <c r="P3730">
        <v>1986</v>
      </c>
      <c r="Q3730">
        <v>21</v>
      </c>
      <c r="R3730">
        <v>269</v>
      </c>
      <c r="S3730">
        <v>29</v>
      </c>
      <c r="T3730">
        <v>642</v>
      </c>
      <c r="U3730">
        <v>2</v>
      </c>
      <c r="V3730">
        <v>1</v>
      </c>
      <c r="W3730">
        <v>0.58069431291479989</v>
      </c>
      <c r="X3730">
        <v>326.35597076611413</v>
      </c>
      <c r="Y3730">
        <v>45.594345081368047</v>
      </c>
      <c r="Z3730">
        <v>25.451012637729946</v>
      </c>
      <c r="AA3730">
        <v>55.643287929355331</v>
      </c>
      <c r="AB3730">
        <v>131.76288351656143</v>
      </c>
      <c r="AC3730">
        <v>77.035956016868582</v>
      </c>
      <c r="AD3730">
        <v>2.6942294824503725</v>
      </c>
      <c r="AE3730">
        <v>665.11837974336265</v>
      </c>
    </row>
    <row r="3731" spans="1:31" x14ac:dyDescent="0.25">
      <c r="A3731">
        <v>2235389</v>
      </c>
      <c r="B3731">
        <v>1</v>
      </c>
      <c r="C3731" t="s">
        <v>80</v>
      </c>
      <c r="D3731" t="s">
        <v>101</v>
      </c>
      <c r="E3731" t="s">
        <v>132</v>
      </c>
      <c r="F3731" t="s">
        <v>9125</v>
      </c>
      <c r="G3731" t="s">
        <v>191</v>
      </c>
      <c r="H3731" t="s">
        <v>135</v>
      </c>
      <c r="I3731" t="s">
        <v>136</v>
      </c>
      <c r="J3731" t="s">
        <v>137</v>
      </c>
      <c r="K3731" t="s">
        <v>138</v>
      </c>
      <c r="L3731" t="s">
        <v>10890</v>
      </c>
      <c r="M3731" t="s">
        <v>10891</v>
      </c>
      <c r="N3731">
        <v>2.469166666</v>
      </c>
      <c r="O3731">
        <v>0</v>
      </c>
      <c r="P3731">
        <v>1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0.12381935960263335</v>
      </c>
      <c r="Y3731">
        <v>0</v>
      </c>
      <c r="Z3731">
        <v>0</v>
      </c>
      <c r="AA3731">
        <v>0</v>
      </c>
      <c r="AB3731">
        <v>0</v>
      </c>
      <c r="AC3731">
        <v>0</v>
      </c>
      <c r="AD3731">
        <v>0</v>
      </c>
      <c r="AE3731">
        <v>0.12381935960263335</v>
      </c>
    </row>
    <row r="3732" spans="1:31" x14ac:dyDescent="0.25">
      <c r="A3732">
        <v>2235266</v>
      </c>
      <c r="B3732">
        <v>1</v>
      </c>
      <c r="C3732" t="s">
        <v>80</v>
      </c>
      <c r="D3732" t="s">
        <v>96</v>
      </c>
      <c r="E3732" t="s">
        <v>194</v>
      </c>
      <c r="F3732" t="s">
        <v>7058</v>
      </c>
      <c r="G3732" t="s">
        <v>179</v>
      </c>
      <c r="H3732" t="s">
        <v>135</v>
      </c>
      <c r="I3732" t="s">
        <v>136</v>
      </c>
      <c r="J3732" t="s">
        <v>137</v>
      </c>
      <c r="K3732" t="s">
        <v>138</v>
      </c>
      <c r="L3732" t="s">
        <v>10892</v>
      </c>
      <c r="M3732" t="s">
        <v>10893</v>
      </c>
      <c r="N3732">
        <v>4.7780555549999999</v>
      </c>
      <c r="O3732">
        <v>0</v>
      </c>
      <c r="P3732">
        <v>67</v>
      </c>
      <c r="Q3732">
        <v>0</v>
      </c>
      <c r="R3732">
        <v>0</v>
      </c>
      <c r="S3732">
        <v>0</v>
      </c>
      <c r="T3732">
        <v>6</v>
      </c>
      <c r="U3732">
        <v>0</v>
      </c>
      <c r="V3732">
        <v>0</v>
      </c>
      <c r="W3732">
        <v>0</v>
      </c>
      <c r="X3732">
        <v>188.68097354068848</v>
      </c>
      <c r="Y3732">
        <v>0</v>
      </c>
      <c r="Z3732">
        <v>0</v>
      </c>
      <c r="AA3732">
        <v>0</v>
      </c>
      <c r="AB3732">
        <v>31.017717187205715</v>
      </c>
      <c r="AC3732">
        <v>0</v>
      </c>
      <c r="AD3732">
        <v>0</v>
      </c>
      <c r="AE3732">
        <v>219.69869072789419</v>
      </c>
    </row>
    <row r="3733" spans="1:31" x14ac:dyDescent="0.25">
      <c r="A3733">
        <v>2235243</v>
      </c>
      <c r="B3733">
        <v>1</v>
      </c>
      <c r="C3733" t="s">
        <v>80</v>
      </c>
      <c r="D3733" t="s">
        <v>107</v>
      </c>
      <c r="E3733" t="s">
        <v>161</v>
      </c>
      <c r="F3733" t="s">
        <v>4248</v>
      </c>
      <c r="G3733" t="s">
        <v>174</v>
      </c>
      <c r="H3733" t="s">
        <v>163</v>
      </c>
      <c r="I3733" t="s">
        <v>136</v>
      </c>
      <c r="J3733" t="s">
        <v>137</v>
      </c>
      <c r="K3733" t="s">
        <v>138</v>
      </c>
      <c r="L3733" t="s">
        <v>10894</v>
      </c>
      <c r="M3733" t="s">
        <v>10895</v>
      </c>
      <c r="N3733">
        <v>1.2777777770000001</v>
      </c>
      <c r="O3733">
        <v>2</v>
      </c>
      <c r="P3733">
        <v>262</v>
      </c>
      <c r="Q3733">
        <v>50</v>
      </c>
      <c r="R3733">
        <v>20</v>
      </c>
      <c r="S3733">
        <v>8</v>
      </c>
      <c r="T3733">
        <v>43</v>
      </c>
      <c r="U3733">
        <v>0</v>
      </c>
      <c r="V3733">
        <v>0</v>
      </c>
      <c r="W3733">
        <v>1.575730401157788</v>
      </c>
      <c r="X3733">
        <v>68.476510044525355</v>
      </c>
      <c r="Y3733">
        <v>144.91561035261702</v>
      </c>
      <c r="Z3733">
        <v>2.7859544989937568</v>
      </c>
      <c r="AA3733">
        <v>37.100044921301652</v>
      </c>
      <c r="AB3733">
        <v>32.79245901437497</v>
      </c>
      <c r="AC3733">
        <v>0</v>
      </c>
      <c r="AD3733">
        <v>0</v>
      </c>
      <c r="AE3733">
        <v>287.64630923297057</v>
      </c>
    </row>
    <row r="3734" spans="1:31" x14ac:dyDescent="0.25">
      <c r="A3734">
        <v>2235907</v>
      </c>
      <c r="B3734">
        <v>1</v>
      </c>
      <c r="C3734" t="s">
        <v>80</v>
      </c>
      <c r="D3734" t="s">
        <v>94</v>
      </c>
      <c r="E3734" t="s">
        <v>132</v>
      </c>
      <c r="F3734" t="s">
        <v>10896</v>
      </c>
      <c r="G3734" t="s">
        <v>170</v>
      </c>
      <c r="H3734" t="s">
        <v>135</v>
      </c>
      <c r="I3734" t="s">
        <v>136</v>
      </c>
      <c r="J3734" t="s">
        <v>137</v>
      </c>
      <c r="K3734" t="s">
        <v>138</v>
      </c>
      <c r="L3734" t="s">
        <v>10897</v>
      </c>
      <c r="M3734" t="s">
        <v>10898</v>
      </c>
      <c r="N3734">
        <v>0.55305555500000003</v>
      </c>
      <c r="O3734">
        <v>0</v>
      </c>
      <c r="P3734">
        <v>1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6.3929059189333343E-4</v>
      </c>
      <c r="Y3734">
        <v>0</v>
      </c>
      <c r="Z3734">
        <v>0</v>
      </c>
      <c r="AA3734">
        <v>0</v>
      </c>
      <c r="AB3734">
        <v>0</v>
      </c>
      <c r="AC3734">
        <v>0</v>
      </c>
      <c r="AD3734">
        <v>0</v>
      </c>
      <c r="AE3734">
        <v>6.3929059189333343E-4</v>
      </c>
    </row>
    <row r="3735" spans="1:31" x14ac:dyDescent="0.25">
      <c r="A3735">
        <v>2235097</v>
      </c>
      <c r="B3735">
        <v>1</v>
      </c>
      <c r="C3735" t="s">
        <v>81</v>
      </c>
      <c r="D3735" t="s">
        <v>116</v>
      </c>
      <c r="E3735" t="s">
        <v>182</v>
      </c>
      <c r="F3735" t="s">
        <v>9712</v>
      </c>
      <c r="G3735" t="s">
        <v>319</v>
      </c>
      <c r="H3735" t="s">
        <v>163</v>
      </c>
      <c r="I3735" t="s">
        <v>136</v>
      </c>
      <c r="J3735" t="s">
        <v>137</v>
      </c>
      <c r="K3735" t="s">
        <v>138</v>
      </c>
      <c r="L3735" t="s">
        <v>10899</v>
      </c>
      <c r="M3735" t="s">
        <v>10900</v>
      </c>
      <c r="N3735">
        <v>2.6469444439999998</v>
      </c>
      <c r="O3735">
        <v>0</v>
      </c>
      <c r="P3735">
        <v>153</v>
      </c>
      <c r="Q3735">
        <v>0</v>
      </c>
      <c r="R3735">
        <v>1</v>
      </c>
      <c r="S3735">
        <v>0</v>
      </c>
      <c r="T3735">
        <v>9</v>
      </c>
      <c r="U3735">
        <v>0</v>
      </c>
      <c r="V3735">
        <v>0</v>
      </c>
      <c r="W3735">
        <v>0</v>
      </c>
      <c r="X3735">
        <v>39.00006480273769</v>
      </c>
      <c r="Y3735">
        <v>0</v>
      </c>
      <c r="Z3735">
        <v>1.1696674221339054</v>
      </c>
      <c r="AA3735">
        <v>0</v>
      </c>
      <c r="AB3735">
        <v>2.3015551248697621</v>
      </c>
      <c r="AC3735">
        <v>0</v>
      </c>
      <c r="AD3735">
        <v>0</v>
      </c>
      <c r="AE3735">
        <v>42.47128734974136</v>
      </c>
    </row>
    <row r="3736" spans="1:31" x14ac:dyDescent="0.25">
      <c r="A3736">
        <v>2235761</v>
      </c>
      <c r="B3736">
        <v>1</v>
      </c>
      <c r="C3736" t="s">
        <v>80</v>
      </c>
      <c r="D3736" t="s">
        <v>106</v>
      </c>
      <c r="E3736" t="s">
        <v>132</v>
      </c>
      <c r="F3736" t="s">
        <v>10901</v>
      </c>
      <c r="G3736" t="s">
        <v>148</v>
      </c>
      <c r="H3736" t="s">
        <v>135</v>
      </c>
      <c r="I3736" t="s">
        <v>136</v>
      </c>
      <c r="J3736" t="s">
        <v>137</v>
      </c>
      <c r="K3736" t="s">
        <v>138</v>
      </c>
      <c r="L3736" t="s">
        <v>10902</v>
      </c>
      <c r="M3736" t="s">
        <v>10903</v>
      </c>
      <c r="N3736">
        <v>3.2777777769999998</v>
      </c>
      <c r="O3736">
        <v>0</v>
      </c>
      <c r="P3736">
        <v>1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  <c r="AA3736">
        <v>0</v>
      </c>
      <c r="AB3736">
        <v>0</v>
      </c>
      <c r="AC3736">
        <v>0</v>
      </c>
      <c r="AD3736">
        <v>0</v>
      </c>
      <c r="AE3736">
        <v>0</v>
      </c>
    </row>
    <row r="3737" spans="1:31" x14ac:dyDescent="0.25">
      <c r="A3737">
        <v>2235220</v>
      </c>
      <c r="B3737">
        <v>1</v>
      </c>
      <c r="C3737" t="s">
        <v>81</v>
      </c>
      <c r="D3737" t="s">
        <v>128</v>
      </c>
      <c r="E3737" t="s">
        <v>132</v>
      </c>
      <c r="F3737" t="s">
        <v>2020</v>
      </c>
      <c r="G3737" t="s">
        <v>191</v>
      </c>
      <c r="H3737" t="s">
        <v>135</v>
      </c>
      <c r="I3737" t="s">
        <v>136</v>
      </c>
      <c r="J3737" t="s">
        <v>137</v>
      </c>
      <c r="K3737" t="s">
        <v>138</v>
      </c>
      <c r="L3737" t="s">
        <v>10904</v>
      </c>
      <c r="M3737" t="s">
        <v>10905</v>
      </c>
      <c r="N3737">
        <v>1.660833333</v>
      </c>
      <c r="O3737">
        <v>0</v>
      </c>
      <c r="P3737">
        <v>6</v>
      </c>
      <c r="Q3737">
        <v>0</v>
      </c>
      <c r="R3737">
        <v>0</v>
      </c>
      <c r="S3737">
        <v>0</v>
      </c>
      <c r="T3737">
        <v>2</v>
      </c>
      <c r="U3737">
        <v>0</v>
      </c>
      <c r="V3737">
        <v>0</v>
      </c>
      <c r="W3737">
        <v>0</v>
      </c>
      <c r="X3737">
        <v>1.6773737499687</v>
      </c>
      <c r="Y3737">
        <v>0</v>
      </c>
      <c r="Z3737">
        <v>0</v>
      </c>
      <c r="AA3737">
        <v>0</v>
      </c>
      <c r="AB3737">
        <v>2.30410661410796</v>
      </c>
      <c r="AC3737">
        <v>0</v>
      </c>
      <c r="AD3737">
        <v>0</v>
      </c>
      <c r="AE3737">
        <v>3.9814803640766598</v>
      </c>
    </row>
    <row r="3738" spans="1:31" x14ac:dyDescent="0.25">
      <c r="A3738">
        <v>2235535</v>
      </c>
      <c r="B3738">
        <v>1</v>
      </c>
      <c r="C3738" t="s">
        <v>80</v>
      </c>
      <c r="D3738" t="s">
        <v>95</v>
      </c>
      <c r="E3738" t="s">
        <v>182</v>
      </c>
      <c r="F3738" t="s">
        <v>10906</v>
      </c>
      <c r="G3738" t="s">
        <v>219</v>
      </c>
      <c r="H3738" t="s">
        <v>163</v>
      </c>
      <c r="I3738" t="s">
        <v>136</v>
      </c>
      <c r="J3738" t="s">
        <v>137</v>
      </c>
      <c r="K3738" t="s">
        <v>138</v>
      </c>
      <c r="L3738" t="s">
        <v>10907</v>
      </c>
      <c r="M3738" t="s">
        <v>10908</v>
      </c>
      <c r="N3738">
        <v>1.726111111</v>
      </c>
      <c r="O3738">
        <v>0</v>
      </c>
      <c r="P3738">
        <v>577</v>
      </c>
      <c r="Q3738">
        <v>0</v>
      </c>
      <c r="R3738">
        <v>2</v>
      </c>
      <c r="S3738">
        <v>2</v>
      </c>
      <c r="T3738">
        <v>59</v>
      </c>
      <c r="U3738">
        <v>0</v>
      </c>
      <c r="V3738">
        <v>0</v>
      </c>
      <c r="W3738">
        <v>0</v>
      </c>
      <c r="X3738">
        <v>279.61547765901958</v>
      </c>
      <c r="Y3738">
        <v>0</v>
      </c>
      <c r="Z3738">
        <v>0.95666749972831844</v>
      </c>
      <c r="AA3738">
        <v>5.574565144258723</v>
      </c>
      <c r="AB3738">
        <v>165.05940956759028</v>
      </c>
      <c r="AC3738">
        <v>0</v>
      </c>
      <c r="AD3738">
        <v>0</v>
      </c>
      <c r="AE3738">
        <v>451.20611987059692</v>
      </c>
    </row>
    <row r="3739" spans="1:31" x14ac:dyDescent="0.25">
      <c r="A3739">
        <v>2235329</v>
      </c>
      <c r="B3739">
        <v>1</v>
      </c>
      <c r="C3739" t="s">
        <v>81</v>
      </c>
      <c r="D3739" t="s">
        <v>113</v>
      </c>
      <c r="E3739" t="s">
        <v>182</v>
      </c>
      <c r="F3739" t="s">
        <v>10909</v>
      </c>
      <c r="G3739" t="s">
        <v>143</v>
      </c>
      <c r="H3739" t="s">
        <v>163</v>
      </c>
      <c r="I3739" t="s">
        <v>136</v>
      </c>
      <c r="J3739" t="s">
        <v>137</v>
      </c>
      <c r="K3739" t="s">
        <v>144</v>
      </c>
      <c r="L3739" t="s">
        <v>10910</v>
      </c>
      <c r="M3739" t="s">
        <v>10911</v>
      </c>
      <c r="N3739">
        <v>4.1886211109999998</v>
      </c>
      <c r="O3739">
        <v>0</v>
      </c>
      <c r="P3739">
        <v>30</v>
      </c>
      <c r="Q3739">
        <v>0</v>
      </c>
      <c r="R3739">
        <v>4</v>
      </c>
      <c r="S3739">
        <v>0</v>
      </c>
      <c r="T3739">
        <v>9</v>
      </c>
      <c r="U3739">
        <v>0</v>
      </c>
      <c r="V3739">
        <v>0</v>
      </c>
      <c r="W3739">
        <v>0</v>
      </c>
      <c r="X3739">
        <v>31.819187950194024</v>
      </c>
      <c r="Y3739">
        <v>0</v>
      </c>
      <c r="Z3739">
        <v>1.6791554918354534</v>
      </c>
      <c r="AA3739">
        <v>0</v>
      </c>
      <c r="AB3739">
        <v>53.967926889817086</v>
      </c>
      <c r="AC3739">
        <v>0</v>
      </c>
      <c r="AD3739">
        <v>0</v>
      </c>
      <c r="AE3739">
        <v>87.466270331846573</v>
      </c>
    </row>
    <row r="3740" spans="1:31" x14ac:dyDescent="0.25">
      <c r="A3740">
        <v>2235970</v>
      </c>
      <c r="B3740">
        <v>1</v>
      </c>
      <c r="C3740" t="s">
        <v>81</v>
      </c>
      <c r="D3740" t="s">
        <v>119</v>
      </c>
      <c r="E3740" t="s">
        <v>194</v>
      </c>
      <c r="F3740" t="s">
        <v>3766</v>
      </c>
      <c r="G3740" t="s">
        <v>179</v>
      </c>
      <c r="H3740" t="s">
        <v>135</v>
      </c>
      <c r="I3740" t="s">
        <v>136</v>
      </c>
      <c r="J3740" t="s">
        <v>137</v>
      </c>
      <c r="K3740" t="s">
        <v>138</v>
      </c>
      <c r="L3740" t="s">
        <v>10912</v>
      </c>
      <c r="M3740" t="s">
        <v>10913</v>
      </c>
      <c r="N3740">
        <v>3.1211111109999998</v>
      </c>
      <c r="O3740">
        <v>0</v>
      </c>
      <c r="P3740">
        <v>2</v>
      </c>
      <c r="Q3740">
        <v>0</v>
      </c>
      <c r="R3740">
        <v>5</v>
      </c>
      <c r="S3740">
        <v>0</v>
      </c>
      <c r="T3740">
        <v>1</v>
      </c>
      <c r="U3740">
        <v>0</v>
      </c>
      <c r="V3740">
        <v>0</v>
      </c>
      <c r="W3740">
        <v>0</v>
      </c>
      <c r="X3740">
        <v>1.2745284241677868</v>
      </c>
      <c r="Y3740">
        <v>0</v>
      </c>
      <c r="Z3740">
        <v>0.27028078854099558</v>
      </c>
      <c r="AA3740">
        <v>0</v>
      </c>
      <c r="AB3740">
        <v>3.0100776410102217</v>
      </c>
      <c r="AC3740">
        <v>0</v>
      </c>
      <c r="AD3740">
        <v>0</v>
      </c>
      <c r="AE3740">
        <v>4.5548868537190046</v>
      </c>
    </row>
    <row r="3741" spans="1:31" x14ac:dyDescent="0.25">
      <c r="A3741">
        <v>2235469</v>
      </c>
      <c r="B3741">
        <v>1</v>
      </c>
      <c r="C3741" t="s">
        <v>80</v>
      </c>
      <c r="D3741" t="s">
        <v>108</v>
      </c>
      <c r="E3741" t="s">
        <v>194</v>
      </c>
      <c r="F3741" t="s">
        <v>10914</v>
      </c>
      <c r="G3741" t="s">
        <v>179</v>
      </c>
      <c r="H3741" t="s">
        <v>135</v>
      </c>
      <c r="I3741" t="s">
        <v>136</v>
      </c>
      <c r="J3741" t="s">
        <v>137</v>
      </c>
      <c r="K3741" t="s">
        <v>138</v>
      </c>
      <c r="L3741" t="s">
        <v>10915</v>
      </c>
      <c r="M3741" t="s">
        <v>10916</v>
      </c>
      <c r="N3741">
        <v>2.1572222220000001</v>
      </c>
      <c r="O3741">
        <v>0</v>
      </c>
      <c r="P3741">
        <v>5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1.7816829938492447</v>
      </c>
      <c r="Y3741">
        <v>0</v>
      </c>
      <c r="Z3741">
        <v>0</v>
      </c>
      <c r="AA3741">
        <v>0</v>
      </c>
      <c r="AB3741">
        <v>0</v>
      </c>
      <c r="AC3741">
        <v>0</v>
      </c>
      <c r="AD3741">
        <v>0</v>
      </c>
      <c r="AE3741">
        <v>1.7816829938492447</v>
      </c>
    </row>
    <row r="3742" spans="1:31" x14ac:dyDescent="0.25">
      <c r="A3742">
        <v>2235635</v>
      </c>
      <c r="B3742">
        <v>1</v>
      </c>
      <c r="C3742" t="s">
        <v>81</v>
      </c>
      <c r="D3742" t="s">
        <v>112</v>
      </c>
      <c r="E3742" t="s">
        <v>194</v>
      </c>
      <c r="F3742" t="s">
        <v>10917</v>
      </c>
      <c r="G3742" t="s">
        <v>390</v>
      </c>
      <c r="H3742" t="s">
        <v>135</v>
      </c>
      <c r="I3742" t="s">
        <v>136</v>
      </c>
      <c r="J3742" t="s">
        <v>137</v>
      </c>
      <c r="K3742" t="s">
        <v>138</v>
      </c>
      <c r="L3742" t="s">
        <v>10918</v>
      </c>
      <c r="M3742" t="s">
        <v>10919</v>
      </c>
      <c r="N3742">
        <v>1.6841666660000001</v>
      </c>
      <c r="O3742">
        <v>0</v>
      </c>
      <c r="P3742">
        <v>108</v>
      </c>
      <c r="Q3742">
        <v>0</v>
      </c>
      <c r="R3742">
        <v>1</v>
      </c>
      <c r="S3742">
        <v>0</v>
      </c>
      <c r="T3742">
        <v>8</v>
      </c>
      <c r="U3742">
        <v>0</v>
      </c>
      <c r="V3742">
        <v>0</v>
      </c>
      <c r="W3742">
        <v>0</v>
      </c>
      <c r="X3742">
        <v>14.235069645503586</v>
      </c>
      <c r="Y3742">
        <v>0</v>
      </c>
      <c r="Z3742">
        <v>2.1490121750533334E-2</v>
      </c>
      <c r="AA3742">
        <v>0</v>
      </c>
      <c r="AB3742">
        <v>4.6849038046588065</v>
      </c>
      <c r="AC3742">
        <v>0</v>
      </c>
      <c r="AD3742">
        <v>0</v>
      </c>
      <c r="AE3742">
        <v>18.941463571912927</v>
      </c>
    </row>
    <row r="3743" spans="1:31" x14ac:dyDescent="0.25">
      <c r="A3743">
        <v>2235684</v>
      </c>
      <c r="B3743">
        <v>1</v>
      </c>
      <c r="C3743" t="s">
        <v>80</v>
      </c>
      <c r="D3743" t="s">
        <v>99</v>
      </c>
      <c r="E3743" t="s">
        <v>132</v>
      </c>
      <c r="F3743" t="s">
        <v>10920</v>
      </c>
      <c r="G3743" t="s">
        <v>148</v>
      </c>
      <c r="H3743" t="s">
        <v>135</v>
      </c>
      <c r="I3743" t="s">
        <v>136</v>
      </c>
      <c r="J3743" t="s">
        <v>137</v>
      </c>
      <c r="K3743" t="s">
        <v>138</v>
      </c>
      <c r="L3743" t="s">
        <v>10921</v>
      </c>
      <c r="M3743" t="s">
        <v>10922</v>
      </c>
      <c r="N3743">
        <v>2.9158333330000001</v>
      </c>
      <c r="O3743">
        <v>0</v>
      </c>
      <c r="P3743">
        <v>1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4.5346542895896666E-2</v>
      </c>
      <c r="Y3743">
        <v>0</v>
      </c>
      <c r="Z3743">
        <v>0</v>
      </c>
      <c r="AA3743">
        <v>0</v>
      </c>
      <c r="AB3743">
        <v>0</v>
      </c>
      <c r="AC3743">
        <v>0</v>
      </c>
      <c r="AD3743">
        <v>0</v>
      </c>
      <c r="AE3743">
        <v>4.5346542895896666E-2</v>
      </c>
    </row>
    <row r="3744" spans="1:31" x14ac:dyDescent="0.25">
      <c r="A3744">
        <v>2235827</v>
      </c>
      <c r="B3744">
        <v>1</v>
      </c>
      <c r="C3744" t="s">
        <v>81</v>
      </c>
      <c r="D3744" t="s">
        <v>118</v>
      </c>
      <c r="E3744" t="s">
        <v>182</v>
      </c>
      <c r="F3744" t="s">
        <v>10923</v>
      </c>
      <c r="G3744" t="s">
        <v>174</v>
      </c>
      <c r="H3744" t="s">
        <v>163</v>
      </c>
      <c r="I3744" t="s">
        <v>136</v>
      </c>
      <c r="J3744" t="s">
        <v>137</v>
      </c>
      <c r="K3744" t="s">
        <v>138</v>
      </c>
      <c r="L3744" t="s">
        <v>10924</v>
      </c>
      <c r="M3744" t="s">
        <v>10925</v>
      </c>
      <c r="N3744">
        <v>0.90444444400000001</v>
      </c>
      <c r="O3744">
        <v>0</v>
      </c>
      <c r="P3744">
        <v>0</v>
      </c>
      <c r="Q3744">
        <v>3</v>
      </c>
      <c r="R3744">
        <v>0</v>
      </c>
      <c r="S3744">
        <v>1</v>
      </c>
      <c r="T3744">
        <v>0</v>
      </c>
      <c r="U3744">
        <v>4</v>
      </c>
      <c r="V3744">
        <v>0</v>
      </c>
      <c r="W3744">
        <v>0</v>
      </c>
      <c r="X3744">
        <v>0</v>
      </c>
      <c r="Y3744">
        <v>3.0486374608424001</v>
      </c>
      <c r="Z3744">
        <v>0</v>
      </c>
      <c r="AA3744">
        <v>1.1054074452198333</v>
      </c>
      <c r="AB3744">
        <v>0</v>
      </c>
      <c r="AC3744">
        <v>104.30318548240501</v>
      </c>
      <c r="AD3744">
        <v>0</v>
      </c>
      <c r="AE3744">
        <v>108.45723038846725</v>
      </c>
    </row>
    <row r="3745" spans="1:31" x14ac:dyDescent="0.25">
      <c r="A3745">
        <v>2235163</v>
      </c>
      <c r="B3745">
        <v>1</v>
      </c>
      <c r="C3745" t="s">
        <v>80</v>
      </c>
      <c r="D3745" t="s">
        <v>94</v>
      </c>
      <c r="E3745" t="s">
        <v>141</v>
      </c>
      <c r="F3745" t="s">
        <v>10926</v>
      </c>
      <c r="G3745" t="s">
        <v>187</v>
      </c>
      <c r="H3745" t="s">
        <v>135</v>
      </c>
      <c r="I3745" t="s">
        <v>136</v>
      </c>
      <c r="J3745" t="s">
        <v>137</v>
      </c>
      <c r="K3745" t="s">
        <v>138</v>
      </c>
      <c r="L3745" t="s">
        <v>10927</v>
      </c>
      <c r="M3745" t="s">
        <v>10928</v>
      </c>
      <c r="N3745">
        <v>3.293055555</v>
      </c>
      <c r="O3745">
        <v>0</v>
      </c>
      <c r="P3745">
        <v>68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19.964909287860284</v>
      </c>
      <c r="Y3745">
        <v>0</v>
      </c>
      <c r="Z3745">
        <v>0</v>
      </c>
      <c r="AA3745">
        <v>0</v>
      </c>
      <c r="AB3745">
        <v>0</v>
      </c>
      <c r="AC3745">
        <v>0</v>
      </c>
      <c r="AD3745">
        <v>0</v>
      </c>
      <c r="AE3745">
        <v>19.964909287860284</v>
      </c>
    </row>
    <row r="3746" spans="1:31" x14ac:dyDescent="0.25">
      <c r="A3746">
        <v>2235326</v>
      </c>
      <c r="B3746">
        <v>1</v>
      </c>
      <c r="C3746" t="s">
        <v>80</v>
      </c>
      <c r="D3746" t="s">
        <v>98</v>
      </c>
      <c r="E3746" t="s">
        <v>194</v>
      </c>
      <c r="F3746" t="s">
        <v>6207</v>
      </c>
      <c r="G3746" t="s">
        <v>179</v>
      </c>
      <c r="H3746" t="s">
        <v>135</v>
      </c>
      <c r="I3746" t="s">
        <v>136</v>
      </c>
      <c r="J3746" t="s">
        <v>137</v>
      </c>
      <c r="K3746" t="s">
        <v>138</v>
      </c>
      <c r="L3746" t="s">
        <v>10929</v>
      </c>
      <c r="M3746" t="s">
        <v>10930</v>
      </c>
      <c r="N3746">
        <v>1.1044444440000001</v>
      </c>
      <c r="O3746">
        <v>0</v>
      </c>
      <c r="P3746">
        <v>10</v>
      </c>
      <c r="Q3746">
        <v>0</v>
      </c>
      <c r="R3746">
        <v>2</v>
      </c>
      <c r="S3746">
        <v>0</v>
      </c>
      <c r="T3746">
        <v>4</v>
      </c>
      <c r="U3746">
        <v>0</v>
      </c>
      <c r="V3746">
        <v>0</v>
      </c>
      <c r="W3746">
        <v>0</v>
      </c>
      <c r="X3746">
        <v>1.0034330773603335</v>
      </c>
      <c r="Y3746">
        <v>0</v>
      </c>
      <c r="Z3746">
        <v>0.65020560515978887</v>
      </c>
      <c r="AA3746">
        <v>0</v>
      </c>
      <c r="AB3746">
        <v>0.21796618095933337</v>
      </c>
      <c r="AC3746">
        <v>0</v>
      </c>
      <c r="AD3746">
        <v>0</v>
      </c>
      <c r="AE3746">
        <v>1.8716048634794558</v>
      </c>
    </row>
    <row r="3747" spans="1:31" x14ac:dyDescent="0.25">
      <c r="A3747">
        <v>2235661</v>
      </c>
      <c r="B3747">
        <v>1</v>
      </c>
      <c r="C3747" t="s">
        <v>81</v>
      </c>
      <c r="D3747" t="s">
        <v>112</v>
      </c>
      <c r="E3747" t="s">
        <v>273</v>
      </c>
      <c r="F3747" t="s">
        <v>3524</v>
      </c>
      <c r="G3747" t="s">
        <v>303</v>
      </c>
      <c r="H3747" t="s">
        <v>163</v>
      </c>
      <c r="I3747" t="s">
        <v>261</v>
      </c>
      <c r="J3747" t="s">
        <v>137</v>
      </c>
      <c r="K3747" t="s">
        <v>138</v>
      </c>
      <c r="L3747" t="s">
        <v>10931</v>
      </c>
      <c r="M3747" t="s">
        <v>10932</v>
      </c>
      <c r="N3747">
        <v>4.7777777E-2</v>
      </c>
      <c r="O3747">
        <v>1</v>
      </c>
      <c r="P3747">
        <v>15481</v>
      </c>
      <c r="Q3747">
        <v>33</v>
      </c>
      <c r="R3747">
        <v>768</v>
      </c>
      <c r="S3747">
        <v>81</v>
      </c>
      <c r="T3747">
        <v>1954</v>
      </c>
      <c r="U3747">
        <v>8</v>
      </c>
      <c r="V3747">
        <v>5</v>
      </c>
      <c r="W3747">
        <v>1.75964246024E-3</v>
      </c>
      <c r="X3747">
        <v>194.48206566506406</v>
      </c>
      <c r="Y3747">
        <v>2.2616710711932853</v>
      </c>
      <c r="Z3747">
        <v>5.3677096579516617</v>
      </c>
      <c r="AA3747">
        <v>23.025011636229006</v>
      </c>
      <c r="AB3747">
        <v>54.356205167938818</v>
      </c>
      <c r="AC3747">
        <v>16.813852841858804</v>
      </c>
      <c r="AD3747">
        <v>0.42715434521262224</v>
      </c>
      <c r="AE3747">
        <v>296.73543002790848</v>
      </c>
    </row>
    <row r="3748" spans="1:31" x14ac:dyDescent="0.25">
      <c r="A3748">
        <v>2235492</v>
      </c>
      <c r="B3748">
        <v>1</v>
      </c>
      <c r="C3748" t="s">
        <v>81</v>
      </c>
      <c r="D3748" t="s">
        <v>127</v>
      </c>
      <c r="E3748" t="s">
        <v>194</v>
      </c>
      <c r="F3748" t="s">
        <v>10933</v>
      </c>
      <c r="G3748" t="s">
        <v>472</v>
      </c>
      <c r="H3748" t="s">
        <v>135</v>
      </c>
      <c r="I3748" t="s">
        <v>136</v>
      </c>
      <c r="J3748" t="s">
        <v>137</v>
      </c>
      <c r="K3748" t="s">
        <v>138</v>
      </c>
      <c r="L3748" t="s">
        <v>10934</v>
      </c>
      <c r="M3748" t="s">
        <v>10935</v>
      </c>
      <c r="N3748">
        <v>4.6908333329999996</v>
      </c>
      <c r="O3748">
        <v>0</v>
      </c>
      <c r="P3748">
        <v>123</v>
      </c>
      <c r="Q3748">
        <v>0</v>
      </c>
      <c r="R3748">
        <v>2</v>
      </c>
      <c r="S3748">
        <v>0</v>
      </c>
      <c r="T3748">
        <v>13</v>
      </c>
      <c r="U3748">
        <v>0</v>
      </c>
      <c r="V3748">
        <v>0</v>
      </c>
      <c r="W3748">
        <v>0</v>
      </c>
      <c r="X3748">
        <v>97.355551107017646</v>
      </c>
      <c r="Y3748">
        <v>0</v>
      </c>
      <c r="Z3748">
        <v>0.11170241802776001</v>
      </c>
      <c r="AA3748">
        <v>0</v>
      </c>
      <c r="AB3748">
        <v>23.126916333299228</v>
      </c>
      <c r="AC3748">
        <v>0</v>
      </c>
      <c r="AD3748">
        <v>0</v>
      </c>
      <c r="AE3748">
        <v>120.59416985834463</v>
      </c>
    </row>
    <row r="3749" spans="1:31" x14ac:dyDescent="0.25">
      <c r="A3749">
        <v>2236033</v>
      </c>
      <c r="B3749">
        <v>1</v>
      </c>
      <c r="C3749" t="s">
        <v>80</v>
      </c>
      <c r="D3749" t="s">
        <v>107</v>
      </c>
      <c r="E3749" t="s">
        <v>177</v>
      </c>
      <c r="F3749" t="s">
        <v>228</v>
      </c>
      <c r="G3749" t="s">
        <v>179</v>
      </c>
      <c r="H3749" t="s">
        <v>135</v>
      </c>
      <c r="I3749" t="s">
        <v>136</v>
      </c>
      <c r="J3749" t="s">
        <v>137</v>
      </c>
      <c r="K3749" t="s">
        <v>138</v>
      </c>
      <c r="L3749" t="s">
        <v>10936</v>
      </c>
      <c r="M3749" t="s">
        <v>10937</v>
      </c>
      <c r="N3749">
        <v>0.46805555500000001</v>
      </c>
      <c r="O3749">
        <v>0</v>
      </c>
      <c r="P3749">
        <v>41</v>
      </c>
      <c r="Q3749">
        <v>0</v>
      </c>
      <c r="R3749">
        <v>0</v>
      </c>
      <c r="S3749">
        <v>0</v>
      </c>
      <c r="T3749">
        <v>37</v>
      </c>
      <c r="U3749">
        <v>0</v>
      </c>
      <c r="V3749">
        <v>0</v>
      </c>
      <c r="W3749">
        <v>0</v>
      </c>
      <c r="X3749">
        <v>6.2180090054590451</v>
      </c>
      <c r="Y3749">
        <v>0</v>
      </c>
      <c r="Z3749">
        <v>0</v>
      </c>
      <c r="AA3749">
        <v>0</v>
      </c>
      <c r="AB3749">
        <v>4.7620398386162224</v>
      </c>
      <c r="AC3749">
        <v>0</v>
      </c>
      <c r="AD3749">
        <v>0</v>
      </c>
      <c r="AE3749">
        <v>10.980048844075267</v>
      </c>
    </row>
    <row r="3750" spans="1:31" x14ac:dyDescent="0.25">
      <c r="A3750">
        <v>2235120</v>
      </c>
      <c r="B3750">
        <v>1</v>
      </c>
      <c r="C3750" t="s">
        <v>80</v>
      </c>
      <c r="D3750" t="s">
        <v>90</v>
      </c>
      <c r="E3750" t="s">
        <v>132</v>
      </c>
      <c r="F3750" t="s">
        <v>10938</v>
      </c>
      <c r="G3750" t="s">
        <v>170</v>
      </c>
      <c r="H3750" t="s">
        <v>135</v>
      </c>
      <c r="I3750" t="s">
        <v>136</v>
      </c>
      <c r="J3750" t="s">
        <v>137</v>
      </c>
      <c r="K3750" t="s">
        <v>138</v>
      </c>
      <c r="L3750" t="s">
        <v>10939</v>
      </c>
      <c r="M3750" t="s">
        <v>10940</v>
      </c>
      <c r="N3750">
        <v>4.9138888879999998</v>
      </c>
      <c r="O3750">
        <v>0</v>
      </c>
      <c r="P3750">
        <v>5</v>
      </c>
      <c r="Q3750">
        <v>0</v>
      </c>
      <c r="R3750">
        <v>0</v>
      </c>
      <c r="S3750">
        <v>0</v>
      </c>
      <c r="T3750">
        <v>1</v>
      </c>
      <c r="U3750">
        <v>0</v>
      </c>
      <c r="V3750">
        <v>0</v>
      </c>
      <c r="W3750">
        <v>0</v>
      </c>
      <c r="X3750">
        <v>6.0370628536641053</v>
      </c>
      <c r="Y3750">
        <v>0</v>
      </c>
      <c r="Z3750">
        <v>0</v>
      </c>
      <c r="AA3750">
        <v>0</v>
      </c>
      <c r="AB3750">
        <v>3.9008287727111107E-3</v>
      </c>
      <c r="AC3750">
        <v>0</v>
      </c>
      <c r="AD3750">
        <v>0</v>
      </c>
      <c r="AE3750">
        <v>6.040963682436816</v>
      </c>
    </row>
    <row r="3751" spans="1:31" x14ac:dyDescent="0.25">
      <c r="A3751">
        <v>2235641</v>
      </c>
      <c r="B3751">
        <v>1</v>
      </c>
      <c r="C3751" t="s">
        <v>80</v>
      </c>
      <c r="D3751" t="s">
        <v>106</v>
      </c>
      <c r="E3751" t="s">
        <v>194</v>
      </c>
      <c r="F3751" t="s">
        <v>10941</v>
      </c>
      <c r="G3751" t="s">
        <v>179</v>
      </c>
      <c r="H3751" t="s">
        <v>135</v>
      </c>
      <c r="I3751" t="s">
        <v>136</v>
      </c>
      <c r="J3751" t="s">
        <v>137</v>
      </c>
      <c r="K3751" t="s">
        <v>138</v>
      </c>
      <c r="L3751" t="s">
        <v>10942</v>
      </c>
      <c r="M3751" t="s">
        <v>10943</v>
      </c>
      <c r="N3751">
        <v>1.3919444439999999</v>
      </c>
      <c r="O3751">
        <v>0</v>
      </c>
      <c r="P3751">
        <v>1</v>
      </c>
      <c r="Q3751">
        <v>0</v>
      </c>
      <c r="R3751">
        <v>3</v>
      </c>
      <c r="S3751">
        <v>0</v>
      </c>
      <c r="T3751">
        <v>3</v>
      </c>
      <c r="U3751">
        <v>0</v>
      </c>
      <c r="V3751">
        <v>0</v>
      </c>
      <c r="W3751">
        <v>0</v>
      </c>
      <c r="X3751">
        <v>0.18067133239428002</v>
      </c>
      <c r="Y3751">
        <v>0</v>
      </c>
      <c r="Z3751">
        <v>2.5635582505565719</v>
      </c>
      <c r="AA3751">
        <v>0</v>
      </c>
      <c r="AB3751">
        <v>6.8424129983918238</v>
      </c>
      <c r="AC3751">
        <v>0</v>
      </c>
      <c r="AD3751">
        <v>0</v>
      </c>
      <c r="AE3751">
        <v>9.5866425813426766</v>
      </c>
    </row>
    <row r="3752" spans="1:31" x14ac:dyDescent="0.25">
      <c r="A3752">
        <v>2235512</v>
      </c>
      <c r="B3752">
        <v>1</v>
      </c>
      <c r="C3752" t="s">
        <v>80</v>
      </c>
      <c r="D3752" t="s">
        <v>103</v>
      </c>
      <c r="E3752" t="s">
        <v>132</v>
      </c>
      <c r="F3752" t="s">
        <v>10944</v>
      </c>
      <c r="G3752" t="s">
        <v>148</v>
      </c>
      <c r="H3752" t="s">
        <v>135</v>
      </c>
      <c r="I3752" t="s">
        <v>136</v>
      </c>
      <c r="J3752" t="s">
        <v>137</v>
      </c>
      <c r="K3752" t="s">
        <v>138</v>
      </c>
      <c r="L3752" t="s">
        <v>10945</v>
      </c>
      <c r="M3752" t="s">
        <v>10946</v>
      </c>
      <c r="N3752">
        <v>1.5419444440000001</v>
      </c>
      <c r="O3752">
        <v>0</v>
      </c>
      <c r="P3752">
        <v>1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1.2187139380162599</v>
      </c>
      <c r="Y3752">
        <v>0</v>
      </c>
      <c r="Z3752">
        <v>0</v>
      </c>
      <c r="AA3752">
        <v>0</v>
      </c>
      <c r="AB3752">
        <v>0</v>
      </c>
      <c r="AC3752">
        <v>0</v>
      </c>
      <c r="AD3752">
        <v>0</v>
      </c>
      <c r="AE3752">
        <v>1.2187139380162599</v>
      </c>
    </row>
    <row r="3753" spans="1:31" x14ac:dyDescent="0.25">
      <c r="A3753">
        <v>2235455</v>
      </c>
      <c r="B3753">
        <v>1</v>
      </c>
      <c r="C3753" t="s">
        <v>80</v>
      </c>
      <c r="D3753" t="s">
        <v>92</v>
      </c>
      <c r="E3753" t="s">
        <v>182</v>
      </c>
      <c r="F3753" t="s">
        <v>10947</v>
      </c>
      <c r="G3753" t="s">
        <v>319</v>
      </c>
      <c r="H3753" t="s">
        <v>163</v>
      </c>
      <c r="I3753" t="s">
        <v>136</v>
      </c>
      <c r="J3753" t="s">
        <v>137</v>
      </c>
      <c r="K3753" t="s">
        <v>138</v>
      </c>
      <c r="L3753" t="s">
        <v>10948</v>
      </c>
      <c r="M3753" t="s">
        <v>10949</v>
      </c>
      <c r="N3753">
        <v>7.3733333329999997</v>
      </c>
      <c r="O3753">
        <v>0</v>
      </c>
      <c r="P3753">
        <v>35</v>
      </c>
      <c r="Q3753">
        <v>0</v>
      </c>
      <c r="R3753">
        <v>8</v>
      </c>
      <c r="S3753">
        <v>0</v>
      </c>
      <c r="T3753">
        <v>6</v>
      </c>
      <c r="U3753">
        <v>0</v>
      </c>
      <c r="V3753">
        <v>0</v>
      </c>
      <c r="W3753">
        <v>0</v>
      </c>
      <c r="X3753">
        <v>78.862595478440426</v>
      </c>
      <c r="Y3753">
        <v>0</v>
      </c>
      <c r="Z3753">
        <v>2.5861253078437243</v>
      </c>
      <c r="AA3753">
        <v>0</v>
      </c>
      <c r="AB3753">
        <v>94.775239062337775</v>
      </c>
      <c r="AC3753">
        <v>0</v>
      </c>
      <c r="AD3753">
        <v>0</v>
      </c>
      <c r="AE3753">
        <v>176.22395984862192</v>
      </c>
    </row>
    <row r="3754" spans="1:31" x14ac:dyDescent="0.25">
      <c r="A3754">
        <v>2235947</v>
      </c>
      <c r="B3754">
        <v>1</v>
      </c>
      <c r="C3754" t="s">
        <v>81</v>
      </c>
      <c r="D3754" t="s">
        <v>113</v>
      </c>
      <c r="E3754" t="s">
        <v>194</v>
      </c>
      <c r="F3754" t="s">
        <v>10950</v>
      </c>
      <c r="G3754" t="s">
        <v>179</v>
      </c>
      <c r="H3754" t="s">
        <v>135</v>
      </c>
      <c r="I3754" t="s">
        <v>136</v>
      </c>
      <c r="J3754" t="s">
        <v>137</v>
      </c>
      <c r="K3754" t="s">
        <v>138</v>
      </c>
      <c r="L3754" t="s">
        <v>10951</v>
      </c>
      <c r="M3754" t="s">
        <v>10952</v>
      </c>
      <c r="N3754">
        <v>2.3822222219999998</v>
      </c>
      <c r="O3754">
        <v>0</v>
      </c>
      <c r="P3754">
        <v>5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1.4233062875688536</v>
      </c>
      <c r="Y3754">
        <v>0</v>
      </c>
      <c r="Z3754">
        <v>0</v>
      </c>
      <c r="AA3754">
        <v>0</v>
      </c>
      <c r="AB3754">
        <v>0</v>
      </c>
      <c r="AC3754">
        <v>0</v>
      </c>
      <c r="AD3754">
        <v>0</v>
      </c>
      <c r="AE3754">
        <v>1.4233062875688536</v>
      </c>
    </row>
    <row r="3755" spans="1:31" x14ac:dyDescent="0.25">
      <c r="A3755">
        <v>2235555</v>
      </c>
      <c r="B3755">
        <v>1</v>
      </c>
      <c r="C3755" t="s">
        <v>80</v>
      </c>
      <c r="D3755" t="s">
        <v>97</v>
      </c>
      <c r="E3755" t="s">
        <v>141</v>
      </c>
      <c r="F3755" t="s">
        <v>10953</v>
      </c>
      <c r="G3755" t="s">
        <v>1909</v>
      </c>
      <c r="H3755" t="s">
        <v>135</v>
      </c>
      <c r="I3755" t="s">
        <v>136</v>
      </c>
      <c r="J3755" t="s">
        <v>137</v>
      </c>
      <c r="K3755" t="s">
        <v>138</v>
      </c>
      <c r="L3755" t="s">
        <v>10954</v>
      </c>
      <c r="M3755" t="s">
        <v>10955</v>
      </c>
      <c r="N3755">
        <v>7.8633333329999999</v>
      </c>
      <c r="O3755">
        <v>0</v>
      </c>
      <c r="P3755">
        <v>27</v>
      </c>
      <c r="Q3755">
        <v>0</v>
      </c>
      <c r="R3755">
        <v>29</v>
      </c>
      <c r="S3755">
        <v>0</v>
      </c>
      <c r="T3755">
        <v>5</v>
      </c>
      <c r="U3755">
        <v>0</v>
      </c>
      <c r="V3755">
        <v>0</v>
      </c>
      <c r="W3755">
        <v>0</v>
      </c>
      <c r="X3755">
        <v>72.260372671128053</v>
      </c>
      <c r="Y3755">
        <v>0</v>
      </c>
      <c r="Z3755">
        <v>48.277781484812429</v>
      </c>
      <c r="AA3755">
        <v>0</v>
      </c>
      <c r="AB3755">
        <v>44.783687500783856</v>
      </c>
      <c r="AC3755">
        <v>0</v>
      </c>
      <c r="AD3755">
        <v>0</v>
      </c>
      <c r="AE3755">
        <v>165.32184165672433</v>
      </c>
    </row>
    <row r="3756" spans="1:31" x14ac:dyDescent="0.25">
      <c r="A3756">
        <v>2235157</v>
      </c>
      <c r="B3756">
        <v>1</v>
      </c>
      <c r="C3756" t="s">
        <v>80</v>
      </c>
      <c r="D3756" t="s">
        <v>84</v>
      </c>
      <c r="E3756" t="s">
        <v>161</v>
      </c>
      <c r="F3756" t="s">
        <v>8132</v>
      </c>
      <c r="G3756" t="s">
        <v>174</v>
      </c>
      <c r="H3756" t="s">
        <v>163</v>
      </c>
      <c r="I3756" t="s">
        <v>136</v>
      </c>
      <c r="J3756" t="s">
        <v>137</v>
      </c>
      <c r="K3756" t="s">
        <v>138</v>
      </c>
      <c r="L3756" t="s">
        <v>10956</v>
      </c>
      <c r="M3756" t="s">
        <v>10957</v>
      </c>
      <c r="N3756">
        <v>6.0555554999999997E-2</v>
      </c>
      <c r="O3756">
        <v>6</v>
      </c>
      <c r="P3756">
        <v>1331</v>
      </c>
      <c r="Q3756">
        <v>12</v>
      </c>
      <c r="R3756">
        <v>287</v>
      </c>
      <c r="S3756">
        <v>30</v>
      </c>
      <c r="T3756">
        <v>225</v>
      </c>
      <c r="U3756">
        <v>1</v>
      </c>
      <c r="V3756">
        <v>0</v>
      </c>
      <c r="W3756">
        <v>0.23366284518878006</v>
      </c>
      <c r="X3756">
        <v>27.087238128740012</v>
      </c>
      <c r="Y3756">
        <v>0.8513417704801336</v>
      </c>
      <c r="Z3756">
        <v>4.9125179279866336</v>
      </c>
      <c r="AA3756">
        <v>4.4705867675716968</v>
      </c>
      <c r="AB3756">
        <v>5.8641751294243472</v>
      </c>
      <c r="AC3756">
        <v>4.4490213025819996</v>
      </c>
      <c r="AD3756">
        <v>0</v>
      </c>
      <c r="AE3756">
        <v>47.868543871973593</v>
      </c>
    </row>
    <row r="3757" spans="1:31" x14ac:dyDescent="0.25">
      <c r="A3757">
        <v>2235406</v>
      </c>
      <c r="B3757">
        <v>1</v>
      </c>
      <c r="C3757" t="s">
        <v>80</v>
      </c>
      <c r="D3757" t="s">
        <v>104</v>
      </c>
      <c r="E3757" t="s">
        <v>161</v>
      </c>
      <c r="F3757" t="s">
        <v>7551</v>
      </c>
      <c r="G3757" t="s">
        <v>319</v>
      </c>
      <c r="H3757" t="s">
        <v>163</v>
      </c>
      <c r="I3757" t="s">
        <v>136</v>
      </c>
      <c r="J3757" t="s">
        <v>137</v>
      </c>
      <c r="K3757" t="s">
        <v>138</v>
      </c>
      <c r="L3757" t="s">
        <v>10958</v>
      </c>
      <c r="M3757" t="s">
        <v>10959</v>
      </c>
      <c r="N3757">
        <v>2.4655555549999999</v>
      </c>
      <c r="O3757">
        <v>1</v>
      </c>
      <c r="P3757">
        <v>366</v>
      </c>
      <c r="Q3757">
        <v>2</v>
      </c>
      <c r="R3757">
        <v>7</v>
      </c>
      <c r="S3757">
        <v>4</v>
      </c>
      <c r="T3757">
        <v>27</v>
      </c>
      <c r="U3757">
        <v>0</v>
      </c>
      <c r="V3757">
        <v>0</v>
      </c>
      <c r="W3757">
        <v>0.11111907479680003</v>
      </c>
      <c r="X3757">
        <v>219.47867301177467</v>
      </c>
      <c r="Y3757">
        <v>0.18633819042576893</v>
      </c>
      <c r="Z3757">
        <v>16.211508342656298</v>
      </c>
      <c r="AA3757">
        <v>15.891854321894261</v>
      </c>
      <c r="AB3757">
        <v>38.943072782031948</v>
      </c>
      <c r="AC3757">
        <v>0</v>
      </c>
      <c r="AD3757">
        <v>0</v>
      </c>
      <c r="AE3757">
        <v>290.82256572357971</v>
      </c>
    </row>
    <row r="3758" spans="1:31" x14ac:dyDescent="0.25">
      <c r="A3758">
        <v>2235996</v>
      </c>
      <c r="B3758">
        <v>1</v>
      </c>
      <c r="C3758" t="s">
        <v>80</v>
      </c>
      <c r="D3758" t="s">
        <v>96</v>
      </c>
      <c r="E3758" t="s">
        <v>194</v>
      </c>
      <c r="F3758" t="s">
        <v>1562</v>
      </c>
      <c r="G3758" t="s">
        <v>1031</v>
      </c>
      <c r="H3758" t="s">
        <v>135</v>
      </c>
      <c r="I3758" t="s">
        <v>136</v>
      </c>
      <c r="J3758" t="s">
        <v>137</v>
      </c>
      <c r="K3758" t="s">
        <v>138</v>
      </c>
      <c r="L3758" t="s">
        <v>10960</v>
      </c>
      <c r="M3758" t="s">
        <v>10961</v>
      </c>
      <c r="N3758">
        <v>7.267222222</v>
      </c>
      <c r="O3758">
        <v>0</v>
      </c>
      <c r="P3758">
        <v>129</v>
      </c>
      <c r="Q3758">
        <v>0</v>
      </c>
      <c r="R3758">
        <v>0</v>
      </c>
      <c r="S3758">
        <v>0</v>
      </c>
      <c r="T3758">
        <v>4</v>
      </c>
      <c r="U3758">
        <v>0</v>
      </c>
      <c r="V3758">
        <v>0</v>
      </c>
      <c r="W3758">
        <v>0</v>
      </c>
      <c r="X3758">
        <v>457.46012040741743</v>
      </c>
      <c r="Y3758">
        <v>0</v>
      </c>
      <c r="Z3758">
        <v>0</v>
      </c>
      <c r="AA3758">
        <v>0</v>
      </c>
      <c r="AB3758">
        <v>81.409575552192692</v>
      </c>
      <c r="AC3758">
        <v>0</v>
      </c>
      <c r="AD3758">
        <v>0</v>
      </c>
      <c r="AE3758">
        <v>538.86969595961011</v>
      </c>
    </row>
    <row r="3759" spans="1:31" x14ac:dyDescent="0.25">
      <c r="A3759">
        <v>2235847</v>
      </c>
      <c r="B3759">
        <v>1</v>
      </c>
      <c r="C3759" t="s">
        <v>80</v>
      </c>
      <c r="D3759" t="s">
        <v>83</v>
      </c>
      <c r="E3759" t="s">
        <v>161</v>
      </c>
      <c r="F3759" t="s">
        <v>2005</v>
      </c>
      <c r="G3759" t="s">
        <v>219</v>
      </c>
      <c r="H3759" t="s">
        <v>163</v>
      </c>
      <c r="I3759" t="s">
        <v>136</v>
      </c>
      <c r="J3759" t="s">
        <v>137</v>
      </c>
      <c r="K3759" t="s">
        <v>138</v>
      </c>
      <c r="L3759" t="s">
        <v>10962</v>
      </c>
      <c r="M3759" t="s">
        <v>10963</v>
      </c>
      <c r="N3759">
        <v>3.5108333329999999</v>
      </c>
      <c r="O3759">
        <v>0</v>
      </c>
      <c r="P3759">
        <v>0</v>
      </c>
      <c r="Q3759">
        <v>0</v>
      </c>
      <c r="R3759">
        <v>0</v>
      </c>
      <c r="S3759">
        <v>15</v>
      </c>
      <c r="T3759">
        <v>22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  <c r="AA3759">
        <v>357.4377325395069</v>
      </c>
      <c r="AB3759">
        <v>552.80914376666351</v>
      </c>
      <c r="AC3759">
        <v>0</v>
      </c>
      <c r="AD3759">
        <v>0</v>
      </c>
      <c r="AE3759">
        <v>910.24687630617041</v>
      </c>
    </row>
    <row r="3760" spans="1:31" x14ac:dyDescent="0.25">
      <c r="A3760">
        <v>2236643</v>
      </c>
      <c r="B3760">
        <v>1</v>
      </c>
      <c r="C3760" t="s">
        <v>80</v>
      </c>
      <c r="D3760" t="s">
        <v>103</v>
      </c>
      <c r="E3760" t="s">
        <v>132</v>
      </c>
      <c r="F3760" t="s">
        <v>10964</v>
      </c>
      <c r="G3760" t="s">
        <v>148</v>
      </c>
      <c r="H3760" t="s">
        <v>135</v>
      </c>
      <c r="I3760" t="s">
        <v>136</v>
      </c>
      <c r="J3760" t="s">
        <v>137</v>
      </c>
      <c r="K3760" t="s">
        <v>138</v>
      </c>
      <c r="L3760" t="s">
        <v>10965</v>
      </c>
      <c r="M3760" t="s">
        <v>10966</v>
      </c>
      <c r="N3760">
        <v>2.4736111109999999</v>
      </c>
      <c r="O3760">
        <v>0</v>
      </c>
      <c r="P3760">
        <v>1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0.67282932176465449</v>
      </c>
      <c r="Y3760">
        <v>0</v>
      </c>
      <c r="Z3760">
        <v>0</v>
      </c>
      <c r="AA3760">
        <v>0</v>
      </c>
      <c r="AB3760">
        <v>0</v>
      </c>
      <c r="AC3760">
        <v>0</v>
      </c>
      <c r="AD3760">
        <v>0</v>
      </c>
      <c r="AE3760">
        <v>0.67282932176465449</v>
      </c>
    </row>
    <row r="3761" spans="1:31" x14ac:dyDescent="0.25">
      <c r="A3761">
        <v>2236311</v>
      </c>
      <c r="B3761">
        <v>1</v>
      </c>
      <c r="C3761" t="s">
        <v>80</v>
      </c>
      <c r="D3761" t="s">
        <v>90</v>
      </c>
      <c r="E3761" t="s">
        <v>194</v>
      </c>
      <c r="F3761" t="s">
        <v>5533</v>
      </c>
      <c r="G3761" t="s">
        <v>179</v>
      </c>
      <c r="H3761" t="s">
        <v>135</v>
      </c>
      <c r="I3761" t="s">
        <v>136</v>
      </c>
      <c r="J3761" t="s">
        <v>137</v>
      </c>
      <c r="K3761" t="s">
        <v>138</v>
      </c>
      <c r="L3761" t="s">
        <v>10967</v>
      </c>
      <c r="M3761" t="s">
        <v>10968</v>
      </c>
      <c r="N3761">
        <v>4.2861111110000003</v>
      </c>
      <c r="O3761">
        <v>0</v>
      </c>
      <c r="P3761">
        <v>7</v>
      </c>
      <c r="Q3761">
        <v>0</v>
      </c>
      <c r="R3761">
        <v>0</v>
      </c>
      <c r="S3761">
        <v>0</v>
      </c>
      <c r="T3761">
        <v>76</v>
      </c>
      <c r="U3761">
        <v>0</v>
      </c>
      <c r="V3761">
        <v>2</v>
      </c>
      <c r="W3761">
        <v>0</v>
      </c>
      <c r="X3761">
        <v>13.753133227610856</v>
      </c>
      <c r="Y3761">
        <v>0</v>
      </c>
      <c r="Z3761">
        <v>0</v>
      </c>
      <c r="AA3761">
        <v>0</v>
      </c>
      <c r="AB3761">
        <v>786.96504778457086</v>
      </c>
      <c r="AC3761">
        <v>0</v>
      </c>
      <c r="AD3761">
        <v>908.47608560652884</v>
      </c>
      <c r="AE3761">
        <v>1709.1942666187106</v>
      </c>
    </row>
    <row r="3762" spans="1:31" x14ac:dyDescent="0.25">
      <c r="A3762">
        <v>2236357</v>
      </c>
      <c r="B3762">
        <v>1</v>
      </c>
      <c r="C3762" t="s">
        <v>80</v>
      </c>
      <c r="D3762" t="s">
        <v>108</v>
      </c>
      <c r="E3762" t="s">
        <v>194</v>
      </c>
      <c r="F3762" t="s">
        <v>10969</v>
      </c>
      <c r="G3762" t="s">
        <v>179</v>
      </c>
      <c r="H3762" t="s">
        <v>135</v>
      </c>
      <c r="I3762" t="s">
        <v>136</v>
      </c>
      <c r="J3762" t="s">
        <v>137</v>
      </c>
      <c r="K3762" t="s">
        <v>138</v>
      </c>
      <c r="L3762" t="s">
        <v>10970</v>
      </c>
      <c r="M3762" t="s">
        <v>10971</v>
      </c>
      <c r="N3762">
        <v>3.1758333329999999</v>
      </c>
      <c r="O3762">
        <v>0</v>
      </c>
      <c r="P3762">
        <v>3</v>
      </c>
      <c r="Q3762">
        <v>0</v>
      </c>
      <c r="R3762">
        <v>5</v>
      </c>
      <c r="S3762">
        <v>0</v>
      </c>
      <c r="T3762">
        <v>3</v>
      </c>
      <c r="U3762">
        <v>0</v>
      </c>
      <c r="V3762">
        <v>0</v>
      </c>
      <c r="W3762">
        <v>0</v>
      </c>
      <c r="X3762">
        <v>0.4856036440396555</v>
      </c>
      <c r="Y3762">
        <v>0</v>
      </c>
      <c r="Z3762">
        <v>2.1891145681730961</v>
      </c>
      <c r="AA3762">
        <v>0</v>
      </c>
      <c r="AB3762">
        <v>5.587967279952216</v>
      </c>
      <c r="AC3762">
        <v>0</v>
      </c>
      <c r="AD3762">
        <v>0</v>
      </c>
      <c r="AE3762">
        <v>8.2626854921649677</v>
      </c>
    </row>
    <row r="3763" spans="1:31" x14ac:dyDescent="0.25">
      <c r="A3763">
        <v>2236334</v>
      </c>
      <c r="B3763">
        <v>1</v>
      </c>
      <c r="C3763" t="s">
        <v>80</v>
      </c>
      <c r="D3763" t="s">
        <v>92</v>
      </c>
      <c r="E3763" t="s">
        <v>132</v>
      </c>
      <c r="F3763" t="s">
        <v>10972</v>
      </c>
      <c r="G3763" t="s">
        <v>170</v>
      </c>
      <c r="H3763" t="s">
        <v>135</v>
      </c>
      <c r="I3763" t="s">
        <v>136</v>
      </c>
      <c r="J3763" t="s">
        <v>137</v>
      </c>
      <c r="K3763" t="s">
        <v>138</v>
      </c>
      <c r="L3763" t="s">
        <v>10973</v>
      </c>
      <c r="M3763" t="s">
        <v>10974</v>
      </c>
      <c r="N3763">
        <v>2.747222222</v>
      </c>
      <c r="O3763">
        <v>0</v>
      </c>
      <c r="P3763">
        <v>1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2.0759608111666668E-2</v>
      </c>
      <c r="Y3763">
        <v>0</v>
      </c>
      <c r="Z3763">
        <v>0</v>
      </c>
      <c r="AA3763">
        <v>0</v>
      </c>
      <c r="AB3763">
        <v>0</v>
      </c>
      <c r="AC3763">
        <v>0</v>
      </c>
      <c r="AD3763">
        <v>0</v>
      </c>
      <c r="AE3763">
        <v>2.0759608111666668E-2</v>
      </c>
    </row>
    <row r="3764" spans="1:31" x14ac:dyDescent="0.25">
      <c r="A3764">
        <v>2236480</v>
      </c>
      <c r="B3764">
        <v>1</v>
      </c>
      <c r="C3764" t="s">
        <v>80</v>
      </c>
      <c r="D3764" t="s">
        <v>93</v>
      </c>
      <c r="E3764" t="s">
        <v>194</v>
      </c>
      <c r="F3764" t="s">
        <v>10975</v>
      </c>
      <c r="G3764" t="s">
        <v>134</v>
      </c>
      <c r="H3764" t="s">
        <v>135</v>
      </c>
      <c r="I3764" t="s">
        <v>136</v>
      </c>
      <c r="J3764" t="s">
        <v>137</v>
      </c>
      <c r="K3764" t="s">
        <v>138</v>
      </c>
      <c r="L3764" t="s">
        <v>10976</v>
      </c>
      <c r="M3764" t="s">
        <v>10977</v>
      </c>
      <c r="N3764">
        <v>4.0719444439999997</v>
      </c>
      <c r="O3764">
        <v>0</v>
      </c>
      <c r="P3764">
        <v>3</v>
      </c>
      <c r="Q3764">
        <v>0</v>
      </c>
      <c r="R3764">
        <v>5</v>
      </c>
      <c r="S3764">
        <v>0</v>
      </c>
      <c r="T3764">
        <v>9</v>
      </c>
      <c r="U3764">
        <v>0</v>
      </c>
      <c r="V3764">
        <v>0</v>
      </c>
      <c r="W3764">
        <v>0</v>
      </c>
      <c r="X3764">
        <v>1.30813154346259</v>
      </c>
      <c r="Y3764">
        <v>0</v>
      </c>
      <c r="Z3764">
        <v>60.85064982194794</v>
      </c>
      <c r="AA3764">
        <v>0</v>
      </c>
      <c r="AB3764">
        <v>6.3879950076263992</v>
      </c>
      <c r="AC3764">
        <v>0</v>
      </c>
      <c r="AD3764">
        <v>0</v>
      </c>
      <c r="AE3764">
        <v>68.546776373036934</v>
      </c>
    </row>
    <row r="3765" spans="1:31" x14ac:dyDescent="0.25">
      <c r="A3765">
        <v>2236497</v>
      </c>
      <c r="B3765">
        <v>1</v>
      </c>
      <c r="C3765" t="s">
        <v>80</v>
      </c>
      <c r="D3765" t="s">
        <v>82</v>
      </c>
      <c r="E3765" t="s">
        <v>132</v>
      </c>
      <c r="F3765" t="s">
        <v>10978</v>
      </c>
      <c r="G3765" t="s">
        <v>148</v>
      </c>
      <c r="H3765" t="s">
        <v>135</v>
      </c>
      <c r="I3765" t="s">
        <v>136</v>
      </c>
      <c r="J3765" t="s">
        <v>137</v>
      </c>
      <c r="K3765" t="s">
        <v>138</v>
      </c>
      <c r="L3765" t="s">
        <v>10979</v>
      </c>
      <c r="M3765" t="s">
        <v>10980</v>
      </c>
      <c r="N3765">
        <v>4.0383333329999997</v>
      </c>
      <c r="O3765">
        <v>0</v>
      </c>
      <c r="P3765">
        <v>1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2.8444646421833601</v>
      </c>
      <c r="Y3765">
        <v>0</v>
      </c>
      <c r="Z3765">
        <v>0</v>
      </c>
      <c r="AA3765">
        <v>0</v>
      </c>
      <c r="AB3765">
        <v>0</v>
      </c>
      <c r="AC3765">
        <v>0</v>
      </c>
      <c r="AD3765">
        <v>0</v>
      </c>
      <c r="AE3765">
        <v>2.8444646421833601</v>
      </c>
    </row>
    <row r="3766" spans="1:31" x14ac:dyDescent="0.25">
      <c r="A3766">
        <v>2236503</v>
      </c>
      <c r="B3766">
        <v>1</v>
      </c>
      <c r="C3766" t="s">
        <v>80</v>
      </c>
      <c r="D3766" t="s">
        <v>92</v>
      </c>
      <c r="E3766" t="s">
        <v>132</v>
      </c>
      <c r="F3766" t="s">
        <v>10981</v>
      </c>
      <c r="G3766" t="s">
        <v>148</v>
      </c>
      <c r="H3766" t="s">
        <v>135</v>
      </c>
      <c r="I3766" t="s">
        <v>136</v>
      </c>
      <c r="J3766" t="s">
        <v>137</v>
      </c>
      <c r="K3766" t="s">
        <v>138</v>
      </c>
      <c r="L3766" t="s">
        <v>10982</v>
      </c>
      <c r="M3766" t="s">
        <v>10983</v>
      </c>
      <c r="N3766">
        <v>2.4080555549999998</v>
      </c>
      <c r="O3766">
        <v>0</v>
      </c>
      <c r="P3766">
        <v>1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  <c r="AA3766">
        <v>0</v>
      </c>
      <c r="AB3766">
        <v>0</v>
      </c>
      <c r="AC3766">
        <v>0</v>
      </c>
      <c r="AD3766">
        <v>0</v>
      </c>
      <c r="AE3766">
        <v>0</v>
      </c>
    </row>
    <row r="3767" spans="1:31" x14ac:dyDescent="0.25">
      <c r="A3767">
        <v>2236649</v>
      </c>
      <c r="B3767">
        <v>1</v>
      </c>
      <c r="C3767" t="s">
        <v>80</v>
      </c>
      <c r="D3767" t="s">
        <v>104</v>
      </c>
      <c r="E3767" t="s">
        <v>182</v>
      </c>
      <c r="F3767" t="s">
        <v>10984</v>
      </c>
      <c r="G3767" t="s">
        <v>2631</v>
      </c>
      <c r="H3767" t="s">
        <v>163</v>
      </c>
      <c r="I3767" t="s">
        <v>136</v>
      </c>
      <c r="J3767" t="s">
        <v>137</v>
      </c>
      <c r="K3767" t="s">
        <v>138</v>
      </c>
      <c r="L3767" t="s">
        <v>10985</v>
      </c>
      <c r="M3767" t="s">
        <v>10986</v>
      </c>
      <c r="N3767">
        <v>2.6547222220000002</v>
      </c>
      <c r="O3767">
        <v>0</v>
      </c>
      <c r="P3767">
        <v>110</v>
      </c>
      <c r="Q3767">
        <v>0</v>
      </c>
      <c r="R3767">
        <v>12</v>
      </c>
      <c r="S3767">
        <v>0</v>
      </c>
      <c r="T3767">
        <v>8</v>
      </c>
      <c r="U3767">
        <v>0</v>
      </c>
      <c r="V3767">
        <v>0</v>
      </c>
      <c r="W3767">
        <v>0</v>
      </c>
      <c r="X3767">
        <v>68.1728322185986</v>
      </c>
      <c r="Y3767">
        <v>0</v>
      </c>
      <c r="Z3767">
        <v>6.5554153034231248</v>
      </c>
      <c r="AA3767">
        <v>0</v>
      </c>
      <c r="AB3767">
        <v>16.099591905441585</v>
      </c>
      <c r="AC3767">
        <v>0</v>
      </c>
      <c r="AD3767">
        <v>0</v>
      </c>
      <c r="AE3767">
        <v>90.827839427463303</v>
      </c>
    </row>
    <row r="3768" spans="1:31" x14ac:dyDescent="0.25">
      <c r="A3768">
        <v>2236271</v>
      </c>
      <c r="B3768">
        <v>1</v>
      </c>
      <c r="C3768" t="s">
        <v>80</v>
      </c>
      <c r="D3768" t="s">
        <v>99</v>
      </c>
      <c r="E3768" t="s">
        <v>132</v>
      </c>
      <c r="F3768" t="s">
        <v>10987</v>
      </c>
      <c r="G3768" t="s">
        <v>148</v>
      </c>
      <c r="H3768" t="s">
        <v>135</v>
      </c>
      <c r="I3768" t="s">
        <v>136</v>
      </c>
      <c r="J3768" t="s">
        <v>137</v>
      </c>
      <c r="K3768" t="s">
        <v>138</v>
      </c>
      <c r="L3768" t="s">
        <v>10988</v>
      </c>
      <c r="M3768" t="s">
        <v>10989</v>
      </c>
      <c r="N3768">
        <v>2.7030555550000002</v>
      </c>
      <c r="O3768">
        <v>0</v>
      </c>
      <c r="P3768">
        <v>2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1.7088706954153334</v>
      </c>
      <c r="Y3768">
        <v>0</v>
      </c>
      <c r="Z3768">
        <v>0</v>
      </c>
      <c r="AA3768">
        <v>0</v>
      </c>
      <c r="AB3768">
        <v>0</v>
      </c>
      <c r="AC3768">
        <v>0</v>
      </c>
      <c r="AD3768">
        <v>0</v>
      </c>
      <c r="AE3768">
        <v>1.7088706954153334</v>
      </c>
    </row>
    <row r="3769" spans="1:31" x14ac:dyDescent="0.25">
      <c r="A3769">
        <v>2236125</v>
      </c>
      <c r="B3769">
        <v>1</v>
      </c>
      <c r="C3769" t="s">
        <v>80</v>
      </c>
      <c r="D3769" t="s">
        <v>100</v>
      </c>
      <c r="E3769" t="s">
        <v>141</v>
      </c>
      <c r="F3769" t="s">
        <v>10990</v>
      </c>
      <c r="G3769" t="s">
        <v>1909</v>
      </c>
      <c r="H3769" t="s">
        <v>135</v>
      </c>
      <c r="I3769" t="s">
        <v>136</v>
      </c>
      <c r="J3769" t="s">
        <v>137</v>
      </c>
      <c r="K3769" t="s">
        <v>138</v>
      </c>
      <c r="L3769" t="s">
        <v>10991</v>
      </c>
      <c r="M3769" t="s">
        <v>10992</v>
      </c>
      <c r="N3769">
        <v>3.7994444440000001</v>
      </c>
      <c r="O3769">
        <v>0</v>
      </c>
      <c r="P3769">
        <v>142</v>
      </c>
      <c r="Q3769">
        <v>0</v>
      </c>
      <c r="R3769">
        <v>0</v>
      </c>
      <c r="S3769">
        <v>0</v>
      </c>
      <c r="T3769">
        <v>17</v>
      </c>
      <c r="U3769">
        <v>0</v>
      </c>
      <c r="V3769">
        <v>0</v>
      </c>
      <c r="W3769">
        <v>0</v>
      </c>
      <c r="X3769">
        <v>189.62402208178827</v>
      </c>
      <c r="Y3769">
        <v>0</v>
      </c>
      <c r="Z3769">
        <v>0</v>
      </c>
      <c r="AA3769">
        <v>0</v>
      </c>
      <c r="AB3769">
        <v>75.16338937951673</v>
      </c>
      <c r="AC3769">
        <v>0</v>
      </c>
      <c r="AD3769">
        <v>0</v>
      </c>
      <c r="AE3769">
        <v>264.787411461305</v>
      </c>
    </row>
    <row r="3770" spans="1:31" x14ac:dyDescent="0.25">
      <c r="A3770">
        <v>2236211</v>
      </c>
      <c r="B3770">
        <v>1</v>
      </c>
      <c r="C3770" t="s">
        <v>80</v>
      </c>
      <c r="D3770" t="s">
        <v>100</v>
      </c>
      <c r="E3770" t="s">
        <v>132</v>
      </c>
      <c r="F3770" t="s">
        <v>10993</v>
      </c>
      <c r="G3770" t="s">
        <v>148</v>
      </c>
      <c r="H3770" t="s">
        <v>135</v>
      </c>
      <c r="I3770" t="s">
        <v>136</v>
      </c>
      <c r="J3770" t="s">
        <v>137</v>
      </c>
      <c r="K3770" t="s">
        <v>138</v>
      </c>
      <c r="L3770" t="s">
        <v>10994</v>
      </c>
      <c r="M3770" t="s">
        <v>10995</v>
      </c>
      <c r="N3770">
        <v>4.4519444439999996</v>
      </c>
      <c r="O3770">
        <v>0</v>
      </c>
      <c r="P3770">
        <v>7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6.5938439110112741</v>
      </c>
      <c r="Y3770">
        <v>0</v>
      </c>
      <c r="Z3770">
        <v>0</v>
      </c>
      <c r="AA3770">
        <v>0</v>
      </c>
      <c r="AB3770">
        <v>0</v>
      </c>
      <c r="AC3770">
        <v>0</v>
      </c>
      <c r="AD3770">
        <v>0</v>
      </c>
      <c r="AE3770">
        <v>6.5938439110112741</v>
      </c>
    </row>
    <row r="3771" spans="1:31" x14ac:dyDescent="0.25">
      <c r="A3771">
        <v>2236165</v>
      </c>
      <c r="B3771">
        <v>1</v>
      </c>
      <c r="C3771" t="s">
        <v>80</v>
      </c>
      <c r="D3771" t="s">
        <v>85</v>
      </c>
      <c r="E3771" t="s">
        <v>194</v>
      </c>
      <c r="F3771" t="s">
        <v>5907</v>
      </c>
      <c r="G3771" t="s">
        <v>143</v>
      </c>
      <c r="H3771" t="s">
        <v>135</v>
      </c>
      <c r="I3771" t="s">
        <v>136</v>
      </c>
      <c r="J3771" t="s">
        <v>137</v>
      </c>
      <c r="K3771" t="s">
        <v>144</v>
      </c>
      <c r="L3771" t="s">
        <v>10996</v>
      </c>
      <c r="M3771" t="s">
        <v>10997</v>
      </c>
      <c r="N3771">
        <v>8.7833333329999999</v>
      </c>
      <c r="O3771">
        <v>0</v>
      </c>
      <c r="P3771">
        <v>131</v>
      </c>
      <c r="Q3771">
        <v>0</v>
      </c>
      <c r="R3771">
        <v>0</v>
      </c>
      <c r="S3771">
        <v>0</v>
      </c>
      <c r="T3771">
        <v>12</v>
      </c>
      <c r="U3771">
        <v>0</v>
      </c>
      <c r="V3771">
        <v>0</v>
      </c>
      <c r="W3771">
        <v>0</v>
      </c>
      <c r="X3771">
        <v>320.56428531257944</v>
      </c>
      <c r="Y3771">
        <v>0</v>
      </c>
      <c r="Z3771">
        <v>0</v>
      </c>
      <c r="AA3771">
        <v>0</v>
      </c>
      <c r="AB3771">
        <v>119.47705447030722</v>
      </c>
      <c r="AC3771">
        <v>0</v>
      </c>
      <c r="AD3771">
        <v>0</v>
      </c>
      <c r="AE3771">
        <v>440.04133978288667</v>
      </c>
    </row>
    <row r="3772" spans="1:31" x14ac:dyDescent="0.25">
      <c r="A3772">
        <v>2236062</v>
      </c>
      <c r="B3772">
        <v>1</v>
      </c>
      <c r="C3772" t="s">
        <v>80</v>
      </c>
      <c r="D3772" t="s">
        <v>90</v>
      </c>
      <c r="E3772" t="s">
        <v>132</v>
      </c>
      <c r="F3772" t="s">
        <v>10041</v>
      </c>
      <c r="G3772" t="s">
        <v>191</v>
      </c>
      <c r="H3772" t="s">
        <v>135</v>
      </c>
      <c r="I3772" t="s">
        <v>136</v>
      </c>
      <c r="J3772" t="s">
        <v>137</v>
      </c>
      <c r="K3772" t="s">
        <v>138</v>
      </c>
      <c r="L3772" t="s">
        <v>10998</v>
      </c>
      <c r="M3772" t="s">
        <v>10999</v>
      </c>
      <c r="N3772">
        <v>0.65222222200000002</v>
      </c>
      <c r="O3772">
        <v>0</v>
      </c>
      <c r="P3772">
        <v>3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0.42568355222726673</v>
      </c>
      <c r="Y3772">
        <v>0</v>
      </c>
      <c r="Z3772">
        <v>0</v>
      </c>
      <c r="AA3772">
        <v>0</v>
      </c>
      <c r="AB3772">
        <v>0</v>
      </c>
      <c r="AC3772">
        <v>0</v>
      </c>
      <c r="AD3772">
        <v>0</v>
      </c>
      <c r="AE3772">
        <v>0.42568355222726673</v>
      </c>
    </row>
    <row r="3773" spans="1:31" x14ac:dyDescent="0.25">
      <c r="A3773">
        <v>2236371</v>
      </c>
      <c r="B3773">
        <v>1</v>
      </c>
      <c r="C3773" t="s">
        <v>80</v>
      </c>
      <c r="D3773" t="s">
        <v>82</v>
      </c>
      <c r="E3773" t="s">
        <v>177</v>
      </c>
      <c r="F3773" t="s">
        <v>11000</v>
      </c>
      <c r="G3773" t="s">
        <v>179</v>
      </c>
      <c r="H3773" t="s">
        <v>135</v>
      </c>
      <c r="I3773" t="s">
        <v>136</v>
      </c>
      <c r="J3773" t="s">
        <v>137</v>
      </c>
      <c r="K3773" t="s">
        <v>138</v>
      </c>
      <c r="L3773" t="s">
        <v>11001</v>
      </c>
      <c r="M3773" t="s">
        <v>11002</v>
      </c>
      <c r="N3773">
        <v>2.278888888</v>
      </c>
      <c r="O3773">
        <v>0</v>
      </c>
      <c r="P3773">
        <v>0</v>
      </c>
      <c r="Q3773">
        <v>0</v>
      </c>
      <c r="R3773">
        <v>0</v>
      </c>
      <c r="S3773">
        <v>0</v>
      </c>
      <c r="T3773">
        <v>24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  <c r="AA3773">
        <v>0</v>
      </c>
      <c r="AB3773">
        <v>115.18944415730924</v>
      </c>
      <c r="AC3773">
        <v>0</v>
      </c>
      <c r="AD3773">
        <v>0</v>
      </c>
      <c r="AE3773">
        <v>115.18944415730924</v>
      </c>
    </row>
    <row r="3774" spans="1:31" x14ac:dyDescent="0.25">
      <c r="A3774">
        <v>2236205</v>
      </c>
      <c r="B3774">
        <v>1</v>
      </c>
      <c r="C3774" t="s">
        <v>81</v>
      </c>
      <c r="D3774" t="s">
        <v>113</v>
      </c>
      <c r="E3774" t="s">
        <v>182</v>
      </c>
      <c r="F3774" t="s">
        <v>11003</v>
      </c>
      <c r="G3774" t="s">
        <v>143</v>
      </c>
      <c r="H3774" t="s">
        <v>163</v>
      </c>
      <c r="I3774" t="s">
        <v>136</v>
      </c>
      <c r="J3774" t="s">
        <v>137</v>
      </c>
      <c r="K3774" t="s">
        <v>144</v>
      </c>
      <c r="L3774" t="s">
        <v>11004</v>
      </c>
      <c r="M3774" t="s">
        <v>11005</v>
      </c>
      <c r="N3774">
        <v>6.9234555550000003</v>
      </c>
      <c r="O3774">
        <v>0</v>
      </c>
      <c r="P3774">
        <v>148</v>
      </c>
      <c r="Q3774">
        <v>2</v>
      </c>
      <c r="R3774">
        <v>83</v>
      </c>
      <c r="S3774">
        <v>4</v>
      </c>
      <c r="T3774">
        <v>13</v>
      </c>
      <c r="U3774">
        <v>0</v>
      </c>
      <c r="V3774">
        <v>0</v>
      </c>
      <c r="W3774">
        <v>0</v>
      </c>
      <c r="X3774">
        <v>148.59761784878776</v>
      </c>
      <c r="Y3774">
        <v>6.033386938335088</v>
      </c>
      <c r="Z3774">
        <v>136.26562746924853</v>
      </c>
      <c r="AA3774">
        <v>316.0684905852832</v>
      </c>
      <c r="AB3774">
        <v>152.0976220673648</v>
      </c>
      <c r="AC3774">
        <v>0</v>
      </c>
      <c r="AD3774">
        <v>0</v>
      </c>
      <c r="AE3774">
        <v>759.06274490901944</v>
      </c>
    </row>
    <row r="3775" spans="1:31" x14ac:dyDescent="0.25">
      <c r="A3775">
        <v>2236626</v>
      </c>
      <c r="B3775">
        <v>1</v>
      </c>
      <c r="C3775" t="s">
        <v>81</v>
      </c>
      <c r="D3775" t="s">
        <v>128</v>
      </c>
      <c r="E3775" t="s">
        <v>132</v>
      </c>
      <c r="F3775" t="s">
        <v>11006</v>
      </c>
      <c r="G3775" t="s">
        <v>148</v>
      </c>
      <c r="H3775" t="s">
        <v>135</v>
      </c>
      <c r="I3775" t="s">
        <v>136</v>
      </c>
      <c r="J3775" t="s">
        <v>137</v>
      </c>
      <c r="K3775" t="s">
        <v>138</v>
      </c>
      <c r="L3775" t="s">
        <v>11007</v>
      </c>
      <c r="M3775" t="s">
        <v>11008</v>
      </c>
      <c r="N3775">
        <v>2.6152777770000002</v>
      </c>
      <c r="O3775">
        <v>0</v>
      </c>
      <c r="P3775">
        <v>1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1.0438782465573</v>
      </c>
      <c r="Y3775">
        <v>0</v>
      </c>
      <c r="Z3775">
        <v>0</v>
      </c>
      <c r="AA3775">
        <v>0</v>
      </c>
      <c r="AB3775">
        <v>0</v>
      </c>
      <c r="AC3775">
        <v>0</v>
      </c>
      <c r="AD3775">
        <v>0</v>
      </c>
      <c r="AE3775">
        <v>1.0438782465573</v>
      </c>
    </row>
    <row r="3776" spans="1:31" x14ac:dyDescent="0.25">
      <c r="A3776">
        <v>2236185</v>
      </c>
      <c r="B3776">
        <v>1</v>
      </c>
      <c r="C3776" t="s">
        <v>80</v>
      </c>
      <c r="D3776" t="s">
        <v>93</v>
      </c>
      <c r="E3776" t="s">
        <v>141</v>
      </c>
      <c r="F3776" t="s">
        <v>5376</v>
      </c>
      <c r="G3776" t="s">
        <v>143</v>
      </c>
      <c r="H3776" t="s">
        <v>135</v>
      </c>
      <c r="I3776" t="s">
        <v>136</v>
      </c>
      <c r="J3776" t="s">
        <v>137</v>
      </c>
      <c r="K3776" t="s">
        <v>144</v>
      </c>
      <c r="L3776" t="s">
        <v>11009</v>
      </c>
      <c r="M3776" t="s">
        <v>11010</v>
      </c>
      <c r="N3776">
        <v>8.4136044440000006</v>
      </c>
      <c r="O3776">
        <v>0</v>
      </c>
      <c r="P3776">
        <v>176</v>
      </c>
      <c r="Q3776">
        <v>0</v>
      </c>
      <c r="R3776">
        <v>10</v>
      </c>
      <c r="S3776">
        <v>0</v>
      </c>
      <c r="T3776">
        <v>7</v>
      </c>
      <c r="U3776">
        <v>0</v>
      </c>
      <c r="V3776">
        <v>0</v>
      </c>
      <c r="W3776">
        <v>0</v>
      </c>
      <c r="X3776">
        <v>353.24591417005155</v>
      </c>
      <c r="Y3776">
        <v>0</v>
      </c>
      <c r="Z3776">
        <v>33.618308887411544</v>
      </c>
      <c r="AA3776">
        <v>0</v>
      </c>
      <c r="AB3776">
        <v>57.886193848062128</v>
      </c>
      <c r="AC3776">
        <v>0</v>
      </c>
      <c r="AD3776">
        <v>0</v>
      </c>
      <c r="AE3776">
        <v>444.75041690552524</v>
      </c>
    </row>
    <row r="3777" spans="1:31" x14ac:dyDescent="0.25">
      <c r="A3777">
        <v>2236434</v>
      </c>
      <c r="B3777">
        <v>1</v>
      </c>
      <c r="C3777" t="s">
        <v>80</v>
      </c>
      <c r="D3777" t="s">
        <v>96</v>
      </c>
      <c r="E3777" t="s">
        <v>194</v>
      </c>
      <c r="F3777" t="s">
        <v>3955</v>
      </c>
      <c r="G3777" t="s">
        <v>143</v>
      </c>
      <c r="H3777" t="s">
        <v>135</v>
      </c>
      <c r="I3777" t="s">
        <v>136</v>
      </c>
      <c r="J3777" t="s">
        <v>137</v>
      </c>
      <c r="K3777" t="s">
        <v>144</v>
      </c>
      <c r="L3777" t="s">
        <v>11011</v>
      </c>
      <c r="M3777" t="s">
        <v>11012</v>
      </c>
      <c r="N3777">
        <v>1.5666666659999999</v>
      </c>
      <c r="O3777">
        <v>0</v>
      </c>
      <c r="P3777">
        <v>161</v>
      </c>
      <c r="Q3777">
        <v>0</v>
      </c>
      <c r="R3777">
        <v>0</v>
      </c>
      <c r="S3777">
        <v>0</v>
      </c>
      <c r="T3777">
        <v>5</v>
      </c>
      <c r="U3777">
        <v>0</v>
      </c>
      <c r="V3777">
        <v>0</v>
      </c>
      <c r="W3777">
        <v>0</v>
      </c>
      <c r="X3777">
        <v>116.18087495158042</v>
      </c>
      <c r="Y3777">
        <v>0</v>
      </c>
      <c r="Z3777">
        <v>0</v>
      </c>
      <c r="AA3777">
        <v>0</v>
      </c>
      <c r="AB3777">
        <v>7.9455113436737985</v>
      </c>
      <c r="AC3777">
        <v>0</v>
      </c>
      <c r="AD3777">
        <v>0</v>
      </c>
      <c r="AE3777">
        <v>124.12638629525422</v>
      </c>
    </row>
    <row r="3778" spans="1:31" x14ac:dyDescent="0.25">
      <c r="A3778">
        <v>2236248</v>
      </c>
      <c r="B3778">
        <v>1</v>
      </c>
      <c r="C3778" t="s">
        <v>80</v>
      </c>
      <c r="D3778" t="s">
        <v>104</v>
      </c>
      <c r="E3778" t="s">
        <v>194</v>
      </c>
      <c r="F3778" t="s">
        <v>11013</v>
      </c>
      <c r="G3778" t="s">
        <v>390</v>
      </c>
      <c r="H3778" t="s">
        <v>135</v>
      </c>
      <c r="I3778" t="s">
        <v>136</v>
      </c>
      <c r="J3778" t="s">
        <v>137</v>
      </c>
      <c r="K3778" t="s">
        <v>138</v>
      </c>
      <c r="L3778" t="s">
        <v>11014</v>
      </c>
      <c r="M3778" t="s">
        <v>11015</v>
      </c>
      <c r="N3778">
        <v>4.1100000000000003</v>
      </c>
      <c r="O3778">
        <v>0</v>
      </c>
      <c r="P3778">
        <v>10</v>
      </c>
      <c r="Q3778">
        <v>0</v>
      </c>
      <c r="R3778">
        <v>3</v>
      </c>
      <c r="S3778">
        <v>0</v>
      </c>
      <c r="T3778">
        <v>2</v>
      </c>
      <c r="U3778">
        <v>0</v>
      </c>
      <c r="V3778">
        <v>0</v>
      </c>
      <c r="W3778">
        <v>0</v>
      </c>
      <c r="X3778">
        <v>10.502866114548365</v>
      </c>
      <c r="Y3778">
        <v>0</v>
      </c>
      <c r="Z3778">
        <v>5.918686356667</v>
      </c>
      <c r="AA3778">
        <v>0</v>
      </c>
      <c r="AB3778">
        <v>7.3205736753012269</v>
      </c>
      <c r="AC3778">
        <v>0</v>
      </c>
      <c r="AD3778">
        <v>0</v>
      </c>
      <c r="AE3778">
        <v>23.74212614651659</v>
      </c>
    </row>
    <row r="3779" spans="1:31" x14ac:dyDescent="0.25">
      <c r="A3779">
        <v>2236142</v>
      </c>
      <c r="B3779">
        <v>1</v>
      </c>
      <c r="C3779" t="s">
        <v>80</v>
      </c>
      <c r="D3779" t="s">
        <v>93</v>
      </c>
      <c r="E3779" t="s">
        <v>132</v>
      </c>
      <c r="F3779" t="s">
        <v>11016</v>
      </c>
      <c r="G3779" t="s">
        <v>148</v>
      </c>
      <c r="H3779" t="s">
        <v>135</v>
      </c>
      <c r="I3779" t="s">
        <v>136</v>
      </c>
      <c r="J3779" t="s">
        <v>137</v>
      </c>
      <c r="K3779" t="s">
        <v>138</v>
      </c>
      <c r="L3779" t="s">
        <v>11017</v>
      </c>
      <c r="M3779" t="s">
        <v>11018</v>
      </c>
      <c r="N3779">
        <v>2.9975000000000001</v>
      </c>
      <c r="O3779">
        <v>0</v>
      </c>
      <c r="P3779">
        <v>2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0.64494324647480783</v>
      </c>
      <c r="Y3779">
        <v>0</v>
      </c>
      <c r="Z3779">
        <v>0</v>
      </c>
      <c r="AA3779">
        <v>0</v>
      </c>
      <c r="AB3779">
        <v>0</v>
      </c>
      <c r="AC3779">
        <v>0</v>
      </c>
      <c r="AD3779">
        <v>0</v>
      </c>
      <c r="AE3779">
        <v>0.64494324647480783</v>
      </c>
    </row>
    <row r="3780" spans="1:31" x14ac:dyDescent="0.25">
      <c r="A3780">
        <v>2236191</v>
      </c>
      <c r="B3780">
        <v>1</v>
      </c>
      <c r="C3780" t="s">
        <v>80</v>
      </c>
      <c r="D3780" t="s">
        <v>108</v>
      </c>
      <c r="E3780" t="s">
        <v>141</v>
      </c>
      <c r="F3780" t="s">
        <v>4005</v>
      </c>
      <c r="G3780" t="s">
        <v>143</v>
      </c>
      <c r="H3780" t="s">
        <v>135</v>
      </c>
      <c r="I3780" t="s">
        <v>136</v>
      </c>
      <c r="J3780" t="s">
        <v>137</v>
      </c>
      <c r="K3780" t="s">
        <v>144</v>
      </c>
      <c r="L3780" t="s">
        <v>11019</v>
      </c>
      <c r="M3780" t="s">
        <v>11020</v>
      </c>
      <c r="N3780">
        <v>8.1858333329999997</v>
      </c>
      <c r="O3780">
        <v>0</v>
      </c>
      <c r="P3780">
        <v>16</v>
      </c>
      <c r="Q3780">
        <v>0</v>
      </c>
      <c r="R3780">
        <v>10</v>
      </c>
      <c r="S3780">
        <v>0</v>
      </c>
      <c r="T3780">
        <v>4</v>
      </c>
      <c r="U3780">
        <v>0</v>
      </c>
      <c r="V3780">
        <v>0</v>
      </c>
      <c r="W3780">
        <v>0</v>
      </c>
      <c r="X3780">
        <v>19.930778569252514</v>
      </c>
      <c r="Y3780">
        <v>0</v>
      </c>
      <c r="Z3780">
        <v>5.1656869966672687</v>
      </c>
      <c r="AA3780">
        <v>0</v>
      </c>
      <c r="AB3780">
        <v>12.19845640253639</v>
      </c>
      <c r="AC3780">
        <v>0</v>
      </c>
      <c r="AD3780">
        <v>0</v>
      </c>
      <c r="AE3780">
        <v>37.294921968456173</v>
      </c>
    </row>
    <row r="3781" spans="1:31" x14ac:dyDescent="0.25">
      <c r="A3781">
        <v>2236440</v>
      </c>
      <c r="B3781">
        <v>1</v>
      </c>
      <c r="C3781" t="s">
        <v>80</v>
      </c>
      <c r="D3781" t="s">
        <v>92</v>
      </c>
      <c r="E3781" t="s">
        <v>132</v>
      </c>
      <c r="F3781" t="s">
        <v>11021</v>
      </c>
      <c r="G3781" t="s">
        <v>148</v>
      </c>
      <c r="H3781" t="s">
        <v>135</v>
      </c>
      <c r="I3781" t="s">
        <v>136</v>
      </c>
      <c r="J3781" t="s">
        <v>137</v>
      </c>
      <c r="K3781" t="s">
        <v>138</v>
      </c>
      <c r="L3781" t="s">
        <v>11022</v>
      </c>
      <c r="M3781" t="s">
        <v>11023</v>
      </c>
      <c r="N3781">
        <v>2.6741666660000001</v>
      </c>
      <c r="O3781">
        <v>0</v>
      </c>
      <c r="P3781">
        <v>9</v>
      </c>
      <c r="Q3781">
        <v>0</v>
      </c>
      <c r="R3781">
        <v>0</v>
      </c>
      <c r="S3781">
        <v>0</v>
      </c>
      <c r="T3781">
        <v>2</v>
      </c>
      <c r="U3781">
        <v>0</v>
      </c>
      <c r="V3781">
        <v>0</v>
      </c>
      <c r="W3781">
        <v>0</v>
      </c>
      <c r="X3781">
        <v>17.193312072498667</v>
      </c>
      <c r="Y3781">
        <v>0</v>
      </c>
      <c r="Z3781">
        <v>0</v>
      </c>
      <c r="AA3781">
        <v>0</v>
      </c>
      <c r="AB3781">
        <v>0.4264095976099167</v>
      </c>
      <c r="AC3781">
        <v>0</v>
      </c>
      <c r="AD3781">
        <v>0</v>
      </c>
      <c r="AE3781">
        <v>17.619721670108582</v>
      </c>
    </row>
    <row r="3782" spans="1:31" x14ac:dyDescent="0.25">
      <c r="A3782">
        <v>2236291</v>
      </c>
      <c r="B3782">
        <v>1</v>
      </c>
      <c r="C3782" t="s">
        <v>80</v>
      </c>
      <c r="D3782" t="s">
        <v>84</v>
      </c>
      <c r="E3782" t="s">
        <v>132</v>
      </c>
      <c r="F3782" t="s">
        <v>11024</v>
      </c>
      <c r="G3782" t="s">
        <v>148</v>
      </c>
      <c r="H3782" t="s">
        <v>135</v>
      </c>
      <c r="I3782" t="s">
        <v>136</v>
      </c>
      <c r="J3782" t="s">
        <v>137</v>
      </c>
      <c r="K3782" t="s">
        <v>138</v>
      </c>
      <c r="L3782" t="s">
        <v>11025</v>
      </c>
      <c r="M3782" t="s">
        <v>11026</v>
      </c>
      <c r="N3782">
        <v>7.6402777769999997</v>
      </c>
      <c r="O3782">
        <v>0</v>
      </c>
      <c r="P3782">
        <v>4</v>
      </c>
      <c r="Q3782">
        <v>0</v>
      </c>
      <c r="R3782">
        <v>0</v>
      </c>
      <c r="S3782">
        <v>0</v>
      </c>
      <c r="T3782">
        <v>1</v>
      </c>
      <c r="U3782">
        <v>0</v>
      </c>
      <c r="V3782">
        <v>0</v>
      </c>
      <c r="W3782">
        <v>0</v>
      </c>
      <c r="X3782">
        <v>9.5306523045288927</v>
      </c>
      <c r="Y3782">
        <v>0</v>
      </c>
      <c r="Z3782">
        <v>0</v>
      </c>
      <c r="AA3782">
        <v>0</v>
      </c>
      <c r="AB3782">
        <v>1.846341865952617</v>
      </c>
      <c r="AC3782">
        <v>0</v>
      </c>
      <c r="AD3782">
        <v>0</v>
      </c>
      <c r="AE3782">
        <v>11.37699417048151</v>
      </c>
    </row>
    <row r="3783" spans="1:31" x14ac:dyDescent="0.25">
      <c r="A3783">
        <v>2236477</v>
      </c>
      <c r="B3783">
        <v>1</v>
      </c>
      <c r="C3783" t="s">
        <v>81</v>
      </c>
      <c r="D3783" t="s">
        <v>112</v>
      </c>
      <c r="E3783" t="s">
        <v>194</v>
      </c>
      <c r="F3783" t="s">
        <v>11027</v>
      </c>
      <c r="G3783" t="s">
        <v>179</v>
      </c>
      <c r="H3783" t="s">
        <v>135</v>
      </c>
      <c r="I3783" t="s">
        <v>136</v>
      </c>
      <c r="J3783" t="s">
        <v>137</v>
      </c>
      <c r="K3783" t="s">
        <v>138</v>
      </c>
      <c r="L3783" t="s">
        <v>11028</v>
      </c>
      <c r="M3783" t="s">
        <v>11029</v>
      </c>
      <c r="N3783">
        <v>3.0177777770000001</v>
      </c>
      <c r="O3783">
        <v>0</v>
      </c>
      <c r="P3783">
        <v>1</v>
      </c>
      <c r="Q3783">
        <v>0</v>
      </c>
      <c r="R3783">
        <v>17</v>
      </c>
      <c r="S3783">
        <v>0</v>
      </c>
      <c r="T3783">
        <v>1</v>
      </c>
      <c r="U3783">
        <v>0</v>
      </c>
      <c r="V3783">
        <v>0</v>
      </c>
      <c r="W3783">
        <v>0</v>
      </c>
      <c r="X3783">
        <v>5.18411457401068</v>
      </c>
      <c r="Y3783">
        <v>0</v>
      </c>
      <c r="Z3783">
        <v>4.5750088638940474</v>
      </c>
      <c r="AA3783">
        <v>0</v>
      </c>
      <c r="AB3783">
        <v>3.2494993428361956</v>
      </c>
      <c r="AC3783">
        <v>0</v>
      </c>
      <c r="AD3783">
        <v>0</v>
      </c>
      <c r="AE3783">
        <v>13.008622780740922</v>
      </c>
    </row>
    <row r="3784" spans="1:31" x14ac:dyDescent="0.25">
      <c r="A3784">
        <v>2236145</v>
      </c>
      <c r="B3784">
        <v>1</v>
      </c>
      <c r="C3784" t="s">
        <v>80</v>
      </c>
      <c r="D3784" t="s">
        <v>84</v>
      </c>
      <c r="E3784" t="s">
        <v>141</v>
      </c>
      <c r="F3784" t="s">
        <v>11030</v>
      </c>
      <c r="G3784" t="s">
        <v>143</v>
      </c>
      <c r="H3784" t="s">
        <v>135</v>
      </c>
      <c r="I3784" t="s">
        <v>136</v>
      </c>
      <c r="J3784" t="s">
        <v>137</v>
      </c>
      <c r="K3784" t="s">
        <v>144</v>
      </c>
      <c r="L3784" t="s">
        <v>11031</v>
      </c>
      <c r="M3784" t="s">
        <v>11032</v>
      </c>
      <c r="N3784">
        <v>7.585</v>
      </c>
      <c r="O3784">
        <v>0</v>
      </c>
      <c r="P3784">
        <v>481</v>
      </c>
      <c r="Q3784">
        <v>0</v>
      </c>
      <c r="R3784">
        <v>0</v>
      </c>
      <c r="S3784">
        <v>0</v>
      </c>
      <c r="T3784">
        <v>32</v>
      </c>
      <c r="U3784">
        <v>0</v>
      </c>
      <c r="V3784">
        <v>0</v>
      </c>
      <c r="W3784">
        <v>0</v>
      </c>
      <c r="X3784">
        <v>946.73629365252918</v>
      </c>
      <c r="Y3784">
        <v>0</v>
      </c>
      <c r="Z3784">
        <v>0</v>
      </c>
      <c r="AA3784">
        <v>0</v>
      </c>
      <c r="AB3784">
        <v>169.15382729971023</v>
      </c>
      <c r="AC3784">
        <v>0</v>
      </c>
      <c r="AD3784">
        <v>0</v>
      </c>
      <c r="AE3784">
        <v>1115.8901209522394</v>
      </c>
    </row>
    <row r="3785" spans="1:31" x14ac:dyDescent="0.25">
      <c r="A3785">
        <v>2236122</v>
      </c>
      <c r="B3785">
        <v>1</v>
      </c>
      <c r="C3785" t="s">
        <v>80</v>
      </c>
      <c r="D3785" t="s">
        <v>96</v>
      </c>
      <c r="E3785" t="s">
        <v>194</v>
      </c>
      <c r="F3785" t="s">
        <v>11033</v>
      </c>
      <c r="G3785" t="s">
        <v>785</v>
      </c>
      <c r="H3785" t="s">
        <v>135</v>
      </c>
      <c r="I3785" t="s">
        <v>136</v>
      </c>
      <c r="J3785" t="s">
        <v>137</v>
      </c>
      <c r="K3785" t="s">
        <v>138</v>
      </c>
      <c r="L3785" t="s">
        <v>11034</v>
      </c>
      <c r="M3785" t="s">
        <v>11035</v>
      </c>
      <c r="N3785">
        <v>3.6997222220000001</v>
      </c>
      <c r="O3785">
        <v>0</v>
      </c>
      <c r="P3785">
        <v>32</v>
      </c>
      <c r="Q3785">
        <v>0</v>
      </c>
      <c r="R3785">
        <v>0</v>
      </c>
      <c r="S3785">
        <v>0</v>
      </c>
      <c r="T3785">
        <v>3</v>
      </c>
      <c r="U3785">
        <v>0</v>
      </c>
      <c r="V3785">
        <v>0</v>
      </c>
      <c r="W3785">
        <v>0</v>
      </c>
      <c r="X3785">
        <v>77.50912823456774</v>
      </c>
      <c r="Y3785">
        <v>0</v>
      </c>
      <c r="Z3785">
        <v>0</v>
      </c>
      <c r="AA3785">
        <v>0</v>
      </c>
      <c r="AB3785">
        <v>4.2755232425782799</v>
      </c>
      <c r="AC3785">
        <v>0</v>
      </c>
      <c r="AD3785">
        <v>0</v>
      </c>
      <c r="AE3785">
        <v>81.784651477146014</v>
      </c>
    </row>
    <row r="3786" spans="1:31" x14ac:dyDescent="0.25">
      <c r="A3786">
        <v>2236523</v>
      </c>
      <c r="B3786">
        <v>1</v>
      </c>
      <c r="C3786" t="s">
        <v>81</v>
      </c>
      <c r="D3786" t="s">
        <v>112</v>
      </c>
      <c r="E3786" t="s">
        <v>132</v>
      </c>
      <c r="F3786" t="s">
        <v>11036</v>
      </c>
      <c r="G3786" t="s">
        <v>148</v>
      </c>
      <c r="H3786" t="s">
        <v>135</v>
      </c>
      <c r="I3786" t="s">
        <v>136</v>
      </c>
      <c r="J3786" t="s">
        <v>137</v>
      </c>
      <c r="K3786" t="s">
        <v>138</v>
      </c>
      <c r="L3786" t="s">
        <v>11037</v>
      </c>
      <c r="M3786" t="s">
        <v>11038</v>
      </c>
      <c r="N3786">
        <v>0.90527777700000001</v>
      </c>
      <c r="O3786">
        <v>0</v>
      </c>
      <c r="P3786">
        <v>0</v>
      </c>
      <c r="Q3786">
        <v>0</v>
      </c>
      <c r="R3786">
        <v>0</v>
      </c>
      <c r="S3786">
        <v>0</v>
      </c>
      <c r="T3786">
        <v>1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  <c r="AA3786">
        <v>0</v>
      </c>
      <c r="AB3786">
        <v>0.1708014936865378</v>
      </c>
      <c r="AC3786">
        <v>0</v>
      </c>
      <c r="AD3786">
        <v>0</v>
      </c>
      <c r="AE3786">
        <v>0.1708014936865378</v>
      </c>
    </row>
    <row r="3787" spans="1:31" x14ac:dyDescent="0.25">
      <c r="A3787">
        <v>2236354</v>
      </c>
      <c r="B3787">
        <v>1</v>
      </c>
      <c r="C3787" t="s">
        <v>80</v>
      </c>
      <c r="D3787" t="s">
        <v>83</v>
      </c>
      <c r="E3787" t="s">
        <v>194</v>
      </c>
      <c r="F3787" t="s">
        <v>11039</v>
      </c>
      <c r="G3787" t="s">
        <v>179</v>
      </c>
      <c r="H3787" t="s">
        <v>135</v>
      </c>
      <c r="I3787" t="s">
        <v>136</v>
      </c>
      <c r="J3787" t="s">
        <v>137</v>
      </c>
      <c r="K3787" t="s">
        <v>138</v>
      </c>
      <c r="L3787" t="s">
        <v>11040</v>
      </c>
      <c r="M3787" t="s">
        <v>11041</v>
      </c>
      <c r="N3787">
        <v>4.131388888</v>
      </c>
      <c r="O3787">
        <v>0</v>
      </c>
      <c r="P3787">
        <v>4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6.1868298488705804</v>
      </c>
      <c r="Y3787">
        <v>0</v>
      </c>
      <c r="Z3787">
        <v>0</v>
      </c>
      <c r="AA3787">
        <v>0</v>
      </c>
      <c r="AB3787">
        <v>0</v>
      </c>
      <c r="AC3787">
        <v>0</v>
      </c>
      <c r="AD3787">
        <v>0</v>
      </c>
      <c r="AE3787">
        <v>6.1868298488705804</v>
      </c>
    </row>
    <row r="3788" spans="1:31" x14ac:dyDescent="0.25">
      <c r="A3788">
        <v>2236500</v>
      </c>
      <c r="B3788">
        <v>1</v>
      </c>
      <c r="C3788" t="s">
        <v>81</v>
      </c>
      <c r="D3788" t="s">
        <v>126</v>
      </c>
      <c r="E3788" t="s">
        <v>194</v>
      </c>
      <c r="F3788" t="s">
        <v>11042</v>
      </c>
      <c r="G3788" t="s">
        <v>179</v>
      </c>
      <c r="H3788" t="s">
        <v>135</v>
      </c>
      <c r="I3788" t="s">
        <v>136</v>
      </c>
      <c r="J3788" t="s">
        <v>137</v>
      </c>
      <c r="K3788" t="s">
        <v>138</v>
      </c>
      <c r="L3788" t="s">
        <v>11043</v>
      </c>
      <c r="M3788" t="s">
        <v>11044</v>
      </c>
      <c r="N3788">
        <v>0.94583333300000005</v>
      </c>
      <c r="O3788">
        <v>0</v>
      </c>
      <c r="P3788">
        <v>11</v>
      </c>
      <c r="Q3788">
        <v>0</v>
      </c>
      <c r="R3788">
        <v>32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2.1342098563790666</v>
      </c>
      <c r="Y3788">
        <v>0</v>
      </c>
      <c r="Z3788">
        <v>0.30253098576483994</v>
      </c>
      <c r="AA3788">
        <v>0</v>
      </c>
      <c r="AB3788">
        <v>0</v>
      </c>
      <c r="AC3788">
        <v>0</v>
      </c>
      <c r="AD3788">
        <v>0</v>
      </c>
      <c r="AE3788">
        <v>2.4367408421439065</v>
      </c>
    </row>
    <row r="3789" spans="1:31" x14ac:dyDescent="0.25">
      <c r="A3789">
        <v>2236128</v>
      </c>
      <c r="B3789">
        <v>1</v>
      </c>
      <c r="C3789" t="s">
        <v>80</v>
      </c>
      <c r="D3789" t="s">
        <v>100</v>
      </c>
      <c r="E3789" t="s">
        <v>161</v>
      </c>
      <c r="F3789" t="s">
        <v>11045</v>
      </c>
      <c r="G3789" t="s">
        <v>1858</v>
      </c>
      <c r="H3789" t="s">
        <v>163</v>
      </c>
      <c r="I3789" t="s">
        <v>136</v>
      </c>
      <c r="J3789" t="s">
        <v>137</v>
      </c>
      <c r="K3789" t="s">
        <v>138</v>
      </c>
      <c r="L3789" t="s">
        <v>11046</v>
      </c>
      <c r="M3789" t="s">
        <v>11047</v>
      </c>
      <c r="N3789">
        <v>2.426111111</v>
      </c>
      <c r="O3789">
        <v>0</v>
      </c>
      <c r="P3789">
        <v>0</v>
      </c>
      <c r="Q3789">
        <v>16</v>
      </c>
      <c r="R3789">
        <v>71</v>
      </c>
      <c r="S3789">
        <v>1</v>
      </c>
      <c r="T3789">
        <v>5</v>
      </c>
      <c r="U3789">
        <v>0</v>
      </c>
      <c r="V3789">
        <v>0</v>
      </c>
      <c r="W3789">
        <v>0</v>
      </c>
      <c r="X3789">
        <v>0</v>
      </c>
      <c r="Y3789">
        <v>63.893651630363394</v>
      </c>
      <c r="Z3789">
        <v>282.83962826668579</v>
      </c>
      <c r="AA3789">
        <v>0.37768767476533333</v>
      </c>
      <c r="AB3789">
        <v>9.8771738319654396</v>
      </c>
      <c r="AC3789">
        <v>0</v>
      </c>
      <c r="AD3789">
        <v>0</v>
      </c>
      <c r="AE3789">
        <v>356.98814140377999</v>
      </c>
    </row>
    <row r="3790" spans="1:31" x14ac:dyDescent="0.25">
      <c r="A3790">
        <v>2236314</v>
      </c>
      <c r="B3790">
        <v>1</v>
      </c>
      <c r="C3790" t="s">
        <v>80</v>
      </c>
      <c r="D3790" t="s">
        <v>83</v>
      </c>
      <c r="E3790" t="s">
        <v>405</v>
      </c>
      <c r="F3790" t="s">
        <v>8256</v>
      </c>
      <c r="G3790" t="s">
        <v>1257</v>
      </c>
      <c r="H3790" t="s">
        <v>163</v>
      </c>
      <c r="I3790" t="s">
        <v>136</v>
      </c>
      <c r="J3790" t="s">
        <v>137</v>
      </c>
      <c r="K3790" t="s">
        <v>138</v>
      </c>
      <c r="L3790" t="s">
        <v>11048</v>
      </c>
      <c r="M3790" t="s">
        <v>11049</v>
      </c>
      <c r="N3790">
        <v>9.1111110999999995E-2</v>
      </c>
      <c r="O3790">
        <v>0</v>
      </c>
      <c r="P3790">
        <v>884</v>
      </c>
      <c r="Q3790">
        <v>2</v>
      </c>
      <c r="R3790">
        <v>0</v>
      </c>
      <c r="S3790">
        <v>11</v>
      </c>
      <c r="T3790">
        <v>499</v>
      </c>
      <c r="U3790">
        <v>17</v>
      </c>
      <c r="V3790">
        <v>14</v>
      </c>
      <c r="W3790">
        <v>0</v>
      </c>
      <c r="X3790">
        <v>39.377127483189646</v>
      </c>
      <c r="Y3790">
        <v>0.11323962112897779</v>
      </c>
      <c r="Z3790">
        <v>0</v>
      </c>
      <c r="AA3790">
        <v>87.447529237067954</v>
      </c>
      <c r="AB3790">
        <v>98.375846499734365</v>
      </c>
      <c r="AC3790">
        <v>460.85577992226735</v>
      </c>
      <c r="AD3790">
        <v>29.890233964039989</v>
      </c>
      <c r="AE3790">
        <v>716.05975672742829</v>
      </c>
    </row>
    <row r="3791" spans="1:31" x14ac:dyDescent="0.25">
      <c r="A3791">
        <v>2236168</v>
      </c>
      <c r="B3791">
        <v>1</v>
      </c>
      <c r="C3791" t="s">
        <v>81</v>
      </c>
      <c r="D3791" t="s">
        <v>128</v>
      </c>
      <c r="E3791" t="s">
        <v>141</v>
      </c>
      <c r="F3791" t="s">
        <v>11050</v>
      </c>
      <c r="G3791" t="s">
        <v>143</v>
      </c>
      <c r="H3791" t="s">
        <v>135</v>
      </c>
      <c r="I3791" t="s">
        <v>136</v>
      </c>
      <c r="J3791" t="s">
        <v>137</v>
      </c>
      <c r="K3791" t="s">
        <v>144</v>
      </c>
      <c r="L3791" t="s">
        <v>11051</v>
      </c>
      <c r="M3791" t="s">
        <v>11052</v>
      </c>
      <c r="N3791">
        <v>8.1666666659999994</v>
      </c>
      <c r="O3791">
        <v>0</v>
      </c>
      <c r="P3791">
        <v>949</v>
      </c>
      <c r="Q3791">
        <v>0</v>
      </c>
      <c r="R3791">
        <v>0</v>
      </c>
      <c r="S3791">
        <v>0</v>
      </c>
      <c r="T3791">
        <v>42</v>
      </c>
      <c r="U3791">
        <v>0</v>
      </c>
      <c r="V3791">
        <v>0</v>
      </c>
      <c r="W3791">
        <v>0</v>
      </c>
      <c r="X3791">
        <v>1831.7749313783747</v>
      </c>
      <c r="Y3791">
        <v>0</v>
      </c>
      <c r="Z3791">
        <v>0</v>
      </c>
      <c r="AA3791">
        <v>0</v>
      </c>
      <c r="AB3791">
        <v>360.75771555905601</v>
      </c>
      <c r="AC3791">
        <v>0</v>
      </c>
      <c r="AD3791">
        <v>0</v>
      </c>
      <c r="AE3791">
        <v>2192.5326469374309</v>
      </c>
    </row>
    <row r="3792" spans="1:31" x14ac:dyDescent="0.25">
      <c r="A3792">
        <v>2236394</v>
      </c>
      <c r="B3792">
        <v>1</v>
      </c>
      <c r="C3792" t="s">
        <v>81</v>
      </c>
      <c r="D3792" t="s">
        <v>122</v>
      </c>
      <c r="E3792" t="s">
        <v>132</v>
      </c>
      <c r="F3792" t="s">
        <v>11053</v>
      </c>
      <c r="G3792" t="s">
        <v>148</v>
      </c>
      <c r="H3792" t="s">
        <v>135</v>
      </c>
      <c r="I3792" t="s">
        <v>136</v>
      </c>
      <c r="J3792" t="s">
        <v>137</v>
      </c>
      <c r="K3792" t="s">
        <v>138</v>
      </c>
      <c r="L3792" t="s">
        <v>11054</v>
      </c>
      <c r="M3792" t="s">
        <v>11055</v>
      </c>
      <c r="N3792">
        <v>0.85083333299999997</v>
      </c>
      <c r="O3792">
        <v>0</v>
      </c>
      <c r="P3792">
        <v>1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1.7611768809506666E-2</v>
      </c>
      <c r="Y3792">
        <v>0</v>
      </c>
      <c r="Z3792">
        <v>0</v>
      </c>
      <c r="AA3792">
        <v>0</v>
      </c>
      <c r="AB3792">
        <v>0</v>
      </c>
      <c r="AC3792">
        <v>0</v>
      </c>
      <c r="AD3792">
        <v>0</v>
      </c>
      <c r="AE3792">
        <v>1.7611768809506666E-2</v>
      </c>
    </row>
    <row r="3793" spans="1:31" x14ac:dyDescent="0.25">
      <c r="A3793">
        <v>2236417</v>
      </c>
      <c r="B3793">
        <v>1</v>
      </c>
      <c r="C3793" t="s">
        <v>80</v>
      </c>
      <c r="D3793" t="s">
        <v>85</v>
      </c>
      <c r="E3793" t="s">
        <v>132</v>
      </c>
      <c r="F3793" t="s">
        <v>11056</v>
      </c>
      <c r="G3793" t="s">
        <v>148</v>
      </c>
      <c r="H3793" t="s">
        <v>135</v>
      </c>
      <c r="I3793" t="s">
        <v>136</v>
      </c>
      <c r="J3793" t="s">
        <v>137</v>
      </c>
      <c r="K3793" t="s">
        <v>138</v>
      </c>
      <c r="L3793" t="s">
        <v>11057</v>
      </c>
      <c r="M3793" t="s">
        <v>11058</v>
      </c>
      <c r="N3793">
        <v>7.9427777769999999</v>
      </c>
      <c r="O3793">
        <v>0</v>
      </c>
      <c r="P3793">
        <v>11</v>
      </c>
      <c r="Q3793">
        <v>0</v>
      </c>
      <c r="R3793">
        <v>0</v>
      </c>
      <c r="S3793">
        <v>0</v>
      </c>
      <c r="T3793">
        <v>1</v>
      </c>
      <c r="U3793">
        <v>0</v>
      </c>
      <c r="V3793">
        <v>0</v>
      </c>
      <c r="W3793">
        <v>0</v>
      </c>
      <c r="X3793">
        <v>20.319575619736462</v>
      </c>
      <c r="Y3793">
        <v>0</v>
      </c>
      <c r="Z3793">
        <v>0</v>
      </c>
      <c r="AA3793">
        <v>0</v>
      </c>
      <c r="AB3793">
        <v>2.6611732890115176</v>
      </c>
      <c r="AC3793">
        <v>0</v>
      </c>
      <c r="AD3793">
        <v>0</v>
      </c>
      <c r="AE3793">
        <v>22.98074890874798</v>
      </c>
    </row>
    <row r="3794" spans="1:31" x14ac:dyDescent="0.25">
      <c r="A3794">
        <v>2236059</v>
      </c>
      <c r="B3794">
        <v>1</v>
      </c>
      <c r="C3794" t="s">
        <v>80</v>
      </c>
      <c r="D3794" t="s">
        <v>89</v>
      </c>
      <c r="E3794" t="s">
        <v>132</v>
      </c>
      <c r="F3794" t="s">
        <v>11059</v>
      </c>
      <c r="G3794" t="s">
        <v>148</v>
      </c>
      <c r="H3794" t="s">
        <v>135</v>
      </c>
      <c r="I3794" t="s">
        <v>136</v>
      </c>
      <c r="J3794" t="s">
        <v>137</v>
      </c>
      <c r="K3794" t="s">
        <v>138</v>
      </c>
      <c r="L3794" t="s">
        <v>11060</v>
      </c>
      <c r="M3794" t="s">
        <v>11061</v>
      </c>
      <c r="N3794">
        <v>2.043055555</v>
      </c>
      <c r="O3794">
        <v>0</v>
      </c>
      <c r="P3794">
        <v>1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2.9874583595623201</v>
      </c>
      <c r="Y3794">
        <v>0</v>
      </c>
      <c r="Z3794">
        <v>0</v>
      </c>
      <c r="AA3794">
        <v>0</v>
      </c>
      <c r="AB3794">
        <v>0</v>
      </c>
      <c r="AC3794">
        <v>0</v>
      </c>
      <c r="AD3794">
        <v>0</v>
      </c>
      <c r="AE3794">
        <v>2.9874583595623201</v>
      </c>
    </row>
    <row r="3795" spans="1:31" x14ac:dyDescent="0.25">
      <c r="A3795">
        <v>2236231</v>
      </c>
      <c r="B3795">
        <v>1</v>
      </c>
      <c r="C3795" t="s">
        <v>81</v>
      </c>
      <c r="D3795" t="s">
        <v>113</v>
      </c>
      <c r="E3795" t="s">
        <v>132</v>
      </c>
      <c r="F3795" t="s">
        <v>11062</v>
      </c>
      <c r="G3795" t="s">
        <v>148</v>
      </c>
      <c r="H3795" t="s">
        <v>135</v>
      </c>
      <c r="I3795" t="s">
        <v>136</v>
      </c>
      <c r="J3795" t="s">
        <v>137</v>
      </c>
      <c r="K3795" t="s">
        <v>138</v>
      </c>
      <c r="L3795" t="s">
        <v>11063</v>
      </c>
      <c r="M3795" t="s">
        <v>11064</v>
      </c>
      <c r="N3795">
        <v>1.727222222</v>
      </c>
      <c r="O3795">
        <v>0</v>
      </c>
      <c r="P3795">
        <v>1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0.14320733178173334</v>
      </c>
      <c r="Y3795">
        <v>0</v>
      </c>
      <c r="Z3795">
        <v>0</v>
      </c>
      <c r="AA3795">
        <v>0</v>
      </c>
      <c r="AB3795">
        <v>0</v>
      </c>
      <c r="AC3795">
        <v>0</v>
      </c>
      <c r="AD3795">
        <v>0</v>
      </c>
      <c r="AE3795">
        <v>0.14320733178173334</v>
      </c>
    </row>
    <row r="3796" spans="1:31" x14ac:dyDescent="0.25">
      <c r="A3796">
        <v>2236108</v>
      </c>
      <c r="B3796">
        <v>1</v>
      </c>
      <c r="C3796" t="s">
        <v>80</v>
      </c>
      <c r="D3796" t="s">
        <v>93</v>
      </c>
      <c r="E3796" t="s">
        <v>194</v>
      </c>
      <c r="F3796" t="s">
        <v>11065</v>
      </c>
      <c r="G3796" t="s">
        <v>179</v>
      </c>
      <c r="H3796" t="s">
        <v>135</v>
      </c>
      <c r="I3796" t="s">
        <v>136</v>
      </c>
      <c r="J3796" t="s">
        <v>137</v>
      </c>
      <c r="K3796" t="s">
        <v>138</v>
      </c>
      <c r="L3796" t="s">
        <v>11066</v>
      </c>
      <c r="M3796" t="s">
        <v>11067</v>
      </c>
      <c r="N3796">
        <v>2.3388888880000001</v>
      </c>
      <c r="O3796">
        <v>0</v>
      </c>
      <c r="P3796">
        <v>20</v>
      </c>
      <c r="Q3796">
        <v>0</v>
      </c>
      <c r="R3796">
        <v>0</v>
      </c>
      <c r="S3796">
        <v>0</v>
      </c>
      <c r="T3796">
        <v>3</v>
      </c>
      <c r="U3796">
        <v>0</v>
      </c>
      <c r="V3796">
        <v>0</v>
      </c>
      <c r="W3796">
        <v>0</v>
      </c>
      <c r="X3796">
        <v>11.797703288178065</v>
      </c>
      <c r="Y3796">
        <v>0</v>
      </c>
      <c r="Z3796">
        <v>0</v>
      </c>
      <c r="AA3796">
        <v>0</v>
      </c>
      <c r="AB3796">
        <v>13.9050231450816</v>
      </c>
      <c r="AC3796">
        <v>0</v>
      </c>
      <c r="AD3796">
        <v>0</v>
      </c>
      <c r="AE3796">
        <v>25.702726433259663</v>
      </c>
    </row>
    <row r="3797" spans="1:31" x14ac:dyDescent="0.25">
      <c r="A3797">
        <v>2236351</v>
      </c>
      <c r="B3797">
        <v>1</v>
      </c>
      <c r="C3797" t="s">
        <v>81</v>
      </c>
      <c r="D3797" t="s">
        <v>127</v>
      </c>
      <c r="E3797" t="s">
        <v>273</v>
      </c>
      <c r="F3797" t="s">
        <v>11068</v>
      </c>
      <c r="G3797" t="s">
        <v>174</v>
      </c>
      <c r="H3797" t="s">
        <v>163</v>
      </c>
      <c r="I3797" t="s">
        <v>136</v>
      </c>
      <c r="J3797" t="s">
        <v>137</v>
      </c>
      <c r="K3797" t="s">
        <v>138</v>
      </c>
      <c r="L3797" t="s">
        <v>11069</v>
      </c>
      <c r="M3797" t="s">
        <v>11070</v>
      </c>
      <c r="N3797">
        <v>2.9866666660000001</v>
      </c>
      <c r="O3797">
        <v>0</v>
      </c>
      <c r="P3797">
        <v>0</v>
      </c>
      <c r="Q3797">
        <v>35</v>
      </c>
      <c r="R3797">
        <v>0</v>
      </c>
      <c r="S3797">
        <v>1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25.343544434207391</v>
      </c>
      <c r="Z3797">
        <v>0</v>
      </c>
      <c r="AA3797">
        <v>0.32797020502680002</v>
      </c>
      <c r="AB3797">
        <v>0</v>
      </c>
      <c r="AC3797">
        <v>0</v>
      </c>
      <c r="AD3797">
        <v>0</v>
      </c>
      <c r="AE3797">
        <v>25.671514639234193</v>
      </c>
    </row>
    <row r="3798" spans="1:31" x14ac:dyDescent="0.25">
      <c r="A3798">
        <v>2236082</v>
      </c>
      <c r="B3798">
        <v>1</v>
      </c>
      <c r="C3798" t="s">
        <v>80</v>
      </c>
      <c r="D3798" t="s">
        <v>100</v>
      </c>
      <c r="E3798" t="s">
        <v>273</v>
      </c>
      <c r="F3798" t="s">
        <v>11071</v>
      </c>
      <c r="G3798" t="s">
        <v>174</v>
      </c>
      <c r="H3798" t="s">
        <v>163</v>
      </c>
      <c r="I3798" t="s">
        <v>136</v>
      </c>
      <c r="J3798" t="s">
        <v>137</v>
      </c>
      <c r="K3798" t="s">
        <v>138</v>
      </c>
      <c r="L3798" t="s">
        <v>11072</v>
      </c>
      <c r="M3798" t="s">
        <v>11073</v>
      </c>
      <c r="N3798">
        <v>1.5133333330000001</v>
      </c>
      <c r="O3798">
        <v>0</v>
      </c>
      <c r="P3798">
        <v>1648</v>
      </c>
      <c r="Q3798">
        <v>0</v>
      </c>
      <c r="R3798">
        <v>12</v>
      </c>
      <c r="S3798">
        <v>5</v>
      </c>
      <c r="T3798">
        <v>249</v>
      </c>
      <c r="U3798">
        <v>0</v>
      </c>
      <c r="V3798">
        <v>0</v>
      </c>
      <c r="W3798">
        <v>0</v>
      </c>
      <c r="X3798">
        <v>438.65198204845558</v>
      </c>
      <c r="Y3798">
        <v>0</v>
      </c>
      <c r="Z3798">
        <v>1.7801676234040453</v>
      </c>
      <c r="AA3798">
        <v>37.753947791146295</v>
      </c>
      <c r="AB3798">
        <v>221.4713836953874</v>
      </c>
      <c r="AC3798">
        <v>0</v>
      </c>
      <c r="AD3798">
        <v>0</v>
      </c>
      <c r="AE3798">
        <v>699.65748115839335</v>
      </c>
    </row>
    <row r="3799" spans="1:31" x14ac:dyDescent="0.25">
      <c r="A3799">
        <v>2236294</v>
      </c>
      <c r="B3799">
        <v>1</v>
      </c>
      <c r="C3799" t="s">
        <v>80</v>
      </c>
      <c r="D3799" t="s">
        <v>90</v>
      </c>
      <c r="E3799" t="s">
        <v>194</v>
      </c>
      <c r="F3799" t="s">
        <v>11074</v>
      </c>
      <c r="G3799" t="s">
        <v>1031</v>
      </c>
      <c r="H3799" t="s">
        <v>135</v>
      </c>
      <c r="I3799" t="s">
        <v>136</v>
      </c>
      <c r="J3799" t="s">
        <v>137</v>
      </c>
      <c r="K3799" t="s">
        <v>138</v>
      </c>
      <c r="L3799" t="s">
        <v>11075</v>
      </c>
      <c r="M3799" t="s">
        <v>11076</v>
      </c>
      <c r="N3799">
        <v>3.7827777770000002</v>
      </c>
      <c r="O3799">
        <v>0</v>
      </c>
      <c r="P3799">
        <v>200</v>
      </c>
      <c r="Q3799">
        <v>0</v>
      </c>
      <c r="R3799">
        <v>0</v>
      </c>
      <c r="S3799">
        <v>0</v>
      </c>
      <c r="T3799">
        <v>26</v>
      </c>
      <c r="U3799">
        <v>0</v>
      </c>
      <c r="V3799">
        <v>0</v>
      </c>
      <c r="W3799">
        <v>0</v>
      </c>
      <c r="X3799">
        <v>224.83889936386805</v>
      </c>
      <c r="Y3799">
        <v>0</v>
      </c>
      <c r="Z3799">
        <v>0</v>
      </c>
      <c r="AA3799">
        <v>0</v>
      </c>
      <c r="AB3799">
        <v>90.722535417377301</v>
      </c>
      <c r="AC3799">
        <v>0</v>
      </c>
      <c r="AD3799">
        <v>0</v>
      </c>
      <c r="AE3799">
        <v>315.56143478124534</v>
      </c>
    </row>
    <row r="3800" spans="1:31" x14ac:dyDescent="0.25">
      <c r="A3800">
        <v>2236102</v>
      </c>
      <c r="B3800">
        <v>1</v>
      </c>
      <c r="C3800" t="s">
        <v>80</v>
      </c>
      <c r="D3800" t="s">
        <v>108</v>
      </c>
      <c r="E3800" t="s">
        <v>194</v>
      </c>
      <c r="F3800" t="s">
        <v>11077</v>
      </c>
      <c r="G3800" t="s">
        <v>179</v>
      </c>
      <c r="H3800" t="s">
        <v>135</v>
      </c>
      <c r="I3800" t="s">
        <v>136</v>
      </c>
      <c r="J3800" t="s">
        <v>137</v>
      </c>
      <c r="K3800" t="s">
        <v>138</v>
      </c>
      <c r="L3800" t="s">
        <v>11078</v>
      </c>
      <c r="M3800" t="s">
        <v>11079</v>
      </c>
      <c r="N3800">
        <v>2.6658333330000001</v>
      </c>
      <c r="O3800">
        <v>0</v>
      </c>
      <c r="P3800">
        <v>29</v>
      </c>
      <c r="Q3800">
        <v>0</v>
      </c>
      <c r="R3800">
        <v>5</v>
      </c>
      <c r="S3800">
        <v>0</v>
      </c>
      <c r="T3800">
        <v>6</v>
      </c>
      <c r="U3800">
        <v>0</v>
      </c>
      <c r="V3800">
        <v>0</v>
      </c>
      <c r="W3800">
        <v>0</v>
      </c>
      <c r="X3800">
        <v>8.7174876101490018</v>
      </c>
      <c r="Y3800">
        <v>0</v>
      </c>
      <c r="Z3800">
        <v>0.5886623008679388</v>
      </c>
      <c r="AA3800">
        <v>0</v>
      </c>
      <c r="AB3800">
        <v>6.8563261047584918</v>
      </c>
      <c r="AC3800">
        <v>0</v>
      </c>
      <c r="AD3800">
        <v>0</v>
      </c>
      <c r="AE3800">
        <v>16.162476015775432</v>
      </c>
    </row>
    <row r="3801" spans="1:31" x14ac:dyDescent="0.25">
      <c r="A3801">
        <v>2236188</v>
      </c>
      <c r="B3801">
        <v>1</v>
      </c>
      <c r="C3801" t="s">
        <v>80</v>
      </c>
      <c r="D3801" t="s">
        <v>103</v>
      </c>
      <c r="E3801" t="s">
        <v>182</v>
      </c>
      <c r="F3801" t="s">
        <v>11080</v>
      </c>
      <c r="G3801" t="s">
        <v>143</v>
      </c>
      <c r="H3801" t="s">
        <v>163</v>
      </c>
      <c r="I3801" t="s">
        <v>136</v>
      </c>
      <c r="J3801" t="s">
        <v>137</v>
      </c>
      <c r="K3801" t="s">
        <v>144</v>
      </c>
      <c r="L3801" t="s">
        <v>11081</v>
      </c>
      <c r="M3801" t="s">
        <v>11082</v>
      </c>
      <c r="N3801">
        <v>8.0444444439999998</v>
      </c>
      <c r="O3801">
        <v>0</v>
      </c>
      <c r="P3801">
        <v>151</v>
      </c>
      <c r="Q3801">
        <v>0</v>
      </c>
      <c r="R3801">
        <v>27</v>
      </c>
      <c r="S3801">
        <v>0</v>
      </c>
      <c r="T3801">
        <v>14</v>
      </c>
      <c r="U3801">
        <v>0</v>
      </c>
      <c r="V3801">
        <v>0</v>
      </c>
      <c r="W3801">
        <v>0</v>
      </c>
      <c r="X3801">
        <v>389.20774353089956</v>
      </c>
      <c r="Y3801">
        <v>0</v>
      </c>
      <c r="Z3801">
        <v>184.81444517895486</v>
      </c>
      <c r="AA3801">
        <v>0</v>
      </c>
      <c r="AB3801">
        <v>32.784804254178653</v>
      </c>
      <c r="AC3801">
        <v>0</v>
      </c>
      <c r="AD3801">
        <v>0</v>
      </c>
      <c r="AE3801">
        <v>606.80699296403304</v>
      </c>
    </row>
    <row r="3802" spans="1:31" x14ac:dyDescent="0.25">
      <c r="A3802">
        <v>2236586</v>
      </c>
      <c r="B3802">
        <v>1</v>
      </c>
      <c r="C3802" t="s">
        <v>80</v>
      </c>
      <c r="D3802" t="s">
        <v>97</v>
      </c>
      <c r="E3802" t="s">
        <v>132</v>
      </c>
      <c r="F3802" t="s">
        <v>11083</v>
      </c>
      <c r="G3802" t="s">
        <v>148</v>
      </c>
      <c r="H3802" t="s">
        <v>135</v>
      </c>
      <c r="I3802" t="s">
        <v>136</v>
      </c>
      <c r="J3802" t="s">
        <v>137</v>
      </c>
      <c r="K3802" t="s">
        <v>138</v>
      </c>
      <c r="L3802" t="s">
        <v>11084</v>
      </c>
      <c r="M3802" t="s">
        <v>11085</v>
      </c>
      <c r="N3802">
        <v>2.5816666659999998</v>
      </c>
      <c r="O3802">
        <v>0</v>
      </c>
      <c r="P3802">
        <v>1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0.83603680110349177</v>
      </c>
      <c r="Y3802">
        <v>0</v>
      </c>
      <c r="Z3802">
        <v>0</v>
      </c>
      <c r="AA3802">
        <v>0</v>
      </c>
      <c r="AB3802">
        <v>0</v>
      </c>
      <c r="AC3802">
        <v>0</v>
      </c>
      <c r="AD3802">
        <v>0</v>
      </c>
      <c r="AE3802">
        <v>0.83603680110349177</v>
      </c>
    </row>
    <row r="3803" spans="1:31" x14ac:dyDescent="0.25">
      <c r="A3803">
        <v>2236572</v>
      </c>
      <c r="B3803">
        <v>1</v>
      </c>
      <c r="C3803" t="s">
        <v>81</v>
      </c>
      <c r="D3803" t="s">
        <v>113</v>
      </c>
      <c r="E3803" t="s">
        <v>132</v>
      </c>
      <c r="F3803" t="s">
        <v>11086</v>
      </c>
      <c r="G3803" t="s">
        <v>148</v>
      </c>
      <c r="H3803" t="s">
        <v>135</v>
      </c>
      <c r="I3803" t="s">
        <v>136</v>
      </c>
      <c r="J3803" t="s">
        <v>137</v>
      </c>
      <c r="K3803" t="s">
        <v>138</v>
      </c>
      <c r="L3803" t="s">
        <v>11087</v>
      </c>
      <c r="M3803" t="s">
        <v>11088</v>
      </c>
      <c r="N3803">
        <v>3.233055555</v>
      </c>
      <c r="O3803">
        <v>0</v>
      </c>
      <c r="P3803">
        <v>2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1.1382337394736</v>
      </c>
      <c r="Y3803">
        <v>0</v>
      </c>
      <c r="Z3803">
        <v>0</v>
      </c>
      <c r="AA3803">
        <v>0</v>
      </c>
      <c r="AB3803">
        <v>0</v>
      </c>
      <c r="AC3803">
        <v>0</v>
      </c>
      <c r="AD3803">
        <v>0</v>
      </c>
      <c r="AE3803">
        <v>1.1382337394736</v>
      </c>
    </row>
    <row r="3804" spans="1:31" x14ac:dyDescent="0.25">
      <c r="A3804">
        <v>2236403</v>
      </c>
      <c r="B3804">
        <v>1</v>
      </c>
      <c r="C3804" t="s">
        <v>80</v>
      </c>
      <c r="D3804" t="s">
        <v>103</v>
      </c>
      <c r="E3804" t="s">
        <v>194</v>
      </c>
      <c r="F3804" t="s">
        <v>3521</v>
      </c>
      <c r="G3804" t="s">
        <v>152</v>
      </c>
      <c r="H3804" t="s">
        <v>135</v>
      </c>
      <c r="I3804" t="s">
        <v>136</v>
      </c>
      <c r="J3804" t="s">
        <v>3</v>
      </c>
      <c r="K3804" t="s">
        <v>138</v>
      </c>
      <c r="L3804" t="s">
        <v>11089</v>
      </c>
      <c r="M3804" t="s">
        <v>11090</v>
      </c>
      <c r="N3804">
        <v>2.5161111109999998</v>
      </c>
      <c r="O3804">
        <v>0</v>
      </c>
      <c r="P3804">
        <v>256</v>
      </c>
      <c r="Q3804">
        <v>0</v>
      </c>
      <c r="R3804">
        <v>0</v>
      </c>
      <c r="S3804">
        <v>0</v>
      </c>
      <c r="T3804">
        <v>16</v>
      </c>
      <c r="U3804">
        <v>0</v>
      </c>
      <c r="V3804">
        <v>0</v>
      </c>
      <c r="W3804">
        <v>0</v>
      </c>
      <c r="X3804">
        <v>168.1473548524724</v>
      </c>
      <c r="Y3804">
        <v>0</v>
      </c>
      <c r="Z3804">
        <v>0</v>
      </c>
      <c r="AA3804">
        <v>0</v>
      </c>
      <c r="AB3804">
        <v>56.336949439556086</v>
      </c>
      <c r="AC3804">
        <v>0</v>
      </c>
      <c r="AD3804">
        <v>0</v>
      </c>
      <c r="AE3804">
        <v>224.4843042920285</v>
      </c>
    </row>
    <row r="3805" spans="1:31" x14ac:dyDescent="0.25">
      <c r="A3805">
        <v>2236380</v>
      </c>
      <c r="B3805">
        <v>1</v>
      </c>
      <c r="C3805" t="s">
        <v>80</v>
      </c>
      <c r="D3805" t="s">
        <v>97</v>
      </c>
      <c r="E3805" t="s">
        <v>132</v>
      </c>
      <c r="F3805" t="s">
        <v>11091</v>
      </c>
      <c r="G3805" t="s">
        <v>148</v>
      </c>
      <c r="H3805" t="s">
        <v>135</v>
      </c>
      <c r="I3805" t="s">
        <v>136</v>
      </c>
      <c r="J3805" t="s">
        <v>137</v>
      </c>
      <c r="K3805" t="s">
        <v>138</v>
      </c>
      <c r="L3805" t="s">
        <v>11092</v>
      </c>
      <c r="M3805" t="s">
        <v>11093</v>
      </c>
      <c r="N3805">
        <v>2.8450000000000002</v>
      </c>
      <c r="O3805">
        <v>0</v>
      </c>
      <c r="P3805">
        <v>0</v>
      </c>
      <c r="Q3805">
        <v>0</v>
      </c>
      <c r="R3805">
        <v>1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0.41357060286173331</v>
      </c>
      <c r="AA3805">
        <v>0</v>
      </c>
      <c r="AB3805">
        <v>0</v>
      </c>
      <c r="AC3805">
        <v>0</v>
      </c>
      <c r="AD3805">
        <v>0</v>
      </c>
      <c r="AE3805">
        <v>0.41357060286173331</v>
      </c>
    </row>
    <row r="3806" spans="1:31" x14ac:dyDescent="0.25">
      <c r="A3806">
        <v>2236526</v>
      </c>
      <c r="B3806">
        <v>1</v>
      </c>
      <c r="C3806" t="s">
        <v>80</v>
      </c>
      <c r="D3806" t="s">
        <v>92</v>
      </c>
      <c r="E3806" t="s">
        <v>132</v>
      </c>
      <c r="F3806" t="s">
        <v>11094</v>
      </c>
      <c r="G3806" t="s">
        <v>191</v>
      </c>
      <c r="H3806" t="s">
        <v>135</v>
      </c>
      <c r="I3806" t="s">
        <v>136</v>
      </c>
      <c r="J3806" t="s">
        <v>137</v>
      </c>
      <c r="K3806" t="s">
        <v>138</v>
      </c>
      <c r="L3806" t="s">
        <v>11095</v>
      </c>
      <c r="M3806" t="s">
        <v>11096</v>
      </c>
      <c r="N3806">
        <v>1.8774999999999999</v>
      </c>
      <c r="O3806">
        <v>0</v>
      </c>
      <c r="P3806">
        <v>4</v>
      </c>
      <c r="Q3806">
        <v>0</v>
      </c>
      <c r="R3806">
        <v>0</v>
      </c>
      <c r="S3806">
        <v>0</v>
      </c>
      <c r="T3806">
        <v>1</v>
      </c>
      <c r="U3806">
        <v>0</v>
      </c>
      <c r="V3806">
        <v>0</v>
      </c>
      <c r="W3806">
        <v>0</v>
      </c>
      <c r="X3806">
        <v>2.1653398947444717</v>
      </c>
      <c r="Y3806">
        <v>0</v>
      </c>
      <c r="Z3806">
        <v>0</v>
      </c>
      <c r="AA3806">
        <v>0</v>
      </c>
      <c r="AB3806">
        <v>0.82173595880698014</v>
      </c>
      <c r="AC3806">
        <v>0</v>
      </c>
      <c r="AD3806">
        <v>0</v>
      </c>
      <c r="AE3806">
        <v>2.9870758535514517</v>
      </c>
    </row>
    <row r="3807" spans="1:31" x14ac:dyDescent="0.25">
      <c r="A3807">
        <v>2236549</v>
      </c>
      <c r="B3807">
        <v>1</v>
      </c>
      <c r="C3807" t="s">
        <v>80</v>
      </c>
      <c r="D3807" t="s">
        <v>88</v>
      </c>
      <c r="E3807" t="s">
        <v>182</v>
      </c>
      <c r="F3807" t="s">
        <v>6979</v>
      </c>
      <c r="G3807" t="s">
        <v>174</v>
      </c>
      <c r="H3807" t="s">
        <v>163</v>
      </c>
      <c r="I3807" t="s">
        <v>136</v>
      </c>
      <c r="J3807" t="s">
        <v>137</v>
      </c>
      <c r="K3807" t="s">
        <v>138</v>
      </c>
      <c r="L3807" t="s">
        <v>11097</v>
      </c>
      <c r="M3807" t="s">
        <v>11098</v>
      </c>
      <c r="N3807">
        <v>0.34277777700000001</v>
      </c>
      <c r="O3807">
        <v>1</v>
      </c>
      <c r="P3807">
        <v>495</v>
      </c>
      <c r="Q3807">
        <v>0</v>
      </c>
      <c r="R3807">
        <v>0</v>
      </c>
      <c r="S3807">
        <v>8</v>
      </c>
      <c r="T3807">
        <v>106</v>
      </c>
      <c r="U3807">
        <v>4</v>
      </c>
      <c r="V3807">
        <v>3</v>
      </c>
      <c r="W3807">
        <v>5.1604773996074131</v>
      </c>
      <c r="X3807">
        <v>89.795104778437405</v>
      </c>
      <c r="Y3807">
        <v>0</v>
      </c>
      <c r="Z3807">
        <v>0</v>
      </c>
      <c r="AA3807">
        <v>32.772401115083575</v>
      </c>
      <c r="AB3807">
        <v>51.3438149428396</v>
      </c>
      <c r="AC3807">
        <v>44.79709713132219</v>
      </c>
      <c r="AD3807">
        <v>6.8095724282460468</v>
      </c>
      <c r="AE3807">
        <v>230.67846779553622</v>
      </c>
    </row>
    <row r="3808" spans="1:31" x14ac:dyDescent="0.25">
      <c r="A3808">
        <v>2236426</v>
      </c>
      <c r="B3808">
        <v>1</v>
      </c>
      <c r="C3808" t="s">
        <v>80</v>
      </c>
      <c r="D3808" t="s">
        <v>108</v>
      </c>
      <c r="E3808" t="s">
        <v>132</v>
      </c>
      <c r="F3808" t="s">
        <v>11099</v>
      </c>
      <c r="G3808" t="s">
        <v>134</v>
      </c>
      <c r="H3808" t="s">
        <v>135</v>
      </c>
      <c r="I3808" t="s">
        <v>136</v>
      </c>
      <c r="J3808" t="s">
        <v>137</v>
      </c>
      <c r="K3808" t="s">
        <v>138</v>
      </c>
      <c r="L3808" t="s">
        <v>11100</v>
      </c>
      <c r="M3808" t="s">
        <v>11101</v>
      </c>
      <c r="N3808">
        <v>5.4155555550000001</v>
      </c>
      <c r="O3808">
        <v>0</v>
      </c>
      <c r="P3808">
        <v>1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6.562374480533667E-2</v>
      </c>
      <c r="Y3808">
        <v>0</v>
      </c>
      <c r="Z3808">
        <v>0</v>
      </c>
      <c r="AA3808">
        <v>0</v>
      </c>
      <c r="AB3808">
        <v>0</v>
      </c>
      <c r="AC3808">
        <v>0</v>
      </c>
      <c r="AD3808">
        <v>0</v>
      </c>
      <c r="AE3808">
        <v>6.562374480533667E-2</v>
      </c>
    </row>
    <row r="3809" spans="1:31" x14ac:dyDescent="0.25">
      <c r="A3809">
        <v>2236071</v>
      </c>
      <c r="B3809">
        <v>1</v>
      </c>
      <c r="C3809" t="s">
        <v>80</v>
      </c>
      <c r="D3809" t="s">
        <v>82</v>
      </c>
      <c r="E3809" t="s">
        <v>141</v>
      </c>
      <c r="F3809" t="s">
        <v>11102</v>
      </c>
      <c r="G3809" t="s">
        <v>179</v>
      </c>
      <c r="H3809" t="s">
        <v>135</v>
      </c>
      <c r="I3809" t="s">
        <v>136</v>
      </c>
      <c r="J3809" t="s">
        <v>137</v>
      </c>
      <c r="K3809" t="s">
        <v>138</v>
      </c>
      <c r="L3809" t="s">
        <v>11103</v>
      </c>
      <c r="M3809" t="s">
        <v>11104</v>
      </c>
      <c r="N3809">
        <v>1.463055555</v>
      </c>
      <c r="O3809">
        <v>0</v>
      </c>
      <c r="P3809">
        <v>0</v>
      </c>
      <c r="Q3809">
        <v>0</v>
      </c>
      <c r="R3809">
        <v>0</v>
      </c>
      <c r="S3809">
        <v>0</v>
      </c>
      <c r="T3809">
        <v>7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  <c r="AA3809">
        <v>0</v>
      </c>
      <c r="AB3809">
        <v>3.8324831907270269</v>
      </c>
      <c r="AC3809">
        <v>0</v>
      </c>
      <c r="AD3809">
        <v>0</v>
      </c>
      <c r="AE3809">
        <v>3.8324831907270269</v>
      </c>
    </row>
    <row r="3810" spans="1:31" x14ac:dyDescent="0.25">
      <c r="A3810">
        <v>2236463</v>
      </c>
      <c r="B3810">
        <v>1</v>
      </c>
      <c r="C3810" t="s">
        <v>80</v>
      </c>
      <c r="D3810" t="s">
        <v>83</v>
      </c>
      <c r="E3810" t="s">
        <v>132</v>
      </c>
      <c r="F3810" t="s">
        <v>6348</v>
      </c>
      <c r="G3810" t="s">
        <v>148</v>
      </c>
      <c r="H3810" t="s">
        <v>135</v>
      </c>
      <c r="I3810" t="s">
        <v>136</v>
      </c>
      <c r="J3810" t="s">
        <v>137</v>
      </c>
      <c r="K3810" t="s">
        <v>138</v>
      </c>
      <c r="L3810" t="s">
        <v>11105</v>
      </c>
      <c r="M3810" t="s">
        <v>11106</v>
      </c>
      <c r="N3810">
        <v>3.8905555550000002</v>
      </c>
      <c r="O3810">
        <v>0</v>
      </c>
      <c r="P3810">
        <v>2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5.0866789454075096</v>
      </c>
      <c r="Y3810">
        <v>0</v>
      </c>
      <c r="Z3810">
        <v>0</v>
      </c>
      <c r="AA3810">
        <v>0</v>
      </c>
      <c r="AB3810">
        <v>0</v>
      </c>
      <c r="AC3810">
        <v>0</v>
      </c>
      <c r="AD3810">
        <v>0</v>
      </c>
      <c r="AE3810">
        <v>5.0866789454075096</v>
      </c>
    </row>
    <row r="3811" spans="1:31" x14ac:dyDescent="0.25">
      <c r="A3811">
        <v>2236489</v>
      </c>
      <c r="B3811">
        <v>1</v>
      </c>
      <c r="C3811" t="s">
        <v>80</v>
      </c>
      <c r="D3811" t="s">
        <v>104</v>
      </c>
      <c r="E3811" t="s">
        <v>132</v>
      </c>
      <c r="F3811" t="s">
        <v>11107</v>
      </c>
      <c r="G3811" t="s">
        <v>148</v>
      </c>
      <c r="H3811" t="s">
        <v>135</v>
      </c>
      <c r="I3811" t="s">
        <v>136</v>
      </c>
      <c r="J3811" t="s">
        <v>137</v>
      </c>
      <c r="K3811" t="s">
        <v>138</v>
      </c>
      <c r="L3811" t="s">
        <v>11108</v>
      </c>
      <c r="M3811" t="s">
        <v>11109</v>
      </c>
      <c r="N3811">
        <v>4.9816666659999997</v>
      </c>
      <c r="O3811">
        <v>0</v>
      </c>
      <c r="P3811">
        <v>0</v>
      </c>
      <c r="Q3811">
        <v>0</v>
      </c>
      <c r="R3811">
        <v>1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0.27817667166501336</v>
      </c>
      <c r="AA3811">
        <v>0</v>
      </c>
      <c r="AB3811">
        <v>0</v>
      </c>
      <c r="AC3811">
        <v>0</v>
      </c>
      <c r="AD3811">
        <v>0</v>
      </c>
      <c r="AE3811">
        <v>0.27817667166501336</v>
      </c>
    </row>
    <row r="3812" spans="1:31" x14ac:dyDescent="0.25">
      <c r="A3812">
        <v>2236632</v>
      </c>
      <c r="B3812">
        <v>1</v>
      </c>
      <c r="C3812" t="s">
        <v>81</v>
      </c>
      <c r="D3812" t="s">
        <v>119</v>
      </c>
      <c r="E3812" t="s">
        <v>194</v>
      </c>
      <c r="F3812" t="s">
        <v>11110</v>
      </c>
      <c r="G3812" t="s">
        <v>179</v>
      </c>
      <c r="H3812" t="s">
        <v>135</v>
      </c>
      <c r="I3812" t="s">
        <v>136</v>
      </c>
      <c r="J3812" t="s">
        <v>137</v>
      </c>
      <c r="K3812" t="s">
        <v>138</v>
      </c>
      <c r="L3812" t="s">
        <v>11111</v>
      </c>
      <c r="M3812" t="s">
        <v>11112</v>
      </c>
      <c r="N3812">
        <v>3.4641666660000001</v>
      </c>
      <c r="O3812">
        <v>0</v>
      </c>
      <c r="P3812">
        <v>9</v>
      </c>
      <c r="Q3812">
        <v>0</v>
      </c>
      <c r="R3812">
        <v>0</v>
      </c>
      <c r="S3812">
        <v>0</v>
      </c>
      <c r="T3812">
        <v>1</v>
      </c>
      <c r="U3812">
        <v>0</v>
      </c>
      <c r="V3812">
        <v>0</v>
      </c>
      <c r="W3812">
        <v>0</v>
      </c>
      <c r="X3812">
        <v>4.3582765447977403</v>
      </c>
      <c r="Y3812">
        <v>0</v>
      </c>
      <c r="Z3812">
        <v>0</v>
      </c>
      <c r="AA3812">
        <v>0</v>
      </c>
      <c r="AB3812">
        <v>13.676265317005168</v>
      </c>
      <c r="AC3812">
        <v>0</v>
      </c>
      <c r="AD3812">
        <v>0</v>
      </c>
      <c r="AE3812">
        <v>18.034541861802907</v>
      </c>
    </row>
    <row r="3813" spans="1:31" x14ac:dyDescent="0.25">
      <c r="A3813">
        <v>2236134</v>
      </c>
      <c r="B3813">
        <v>1</v>
      </c>
      <c r="C3813" t="s">
        <v>80</v>
      </c>
      <c r="D3813" t="s">
        <v>98</v>
      </c>
      <c r="E3813" t="s">
        <v>132</v>
      </c>
      <c r="F3813" t="s">
        <v>11113</v>
      </c>
      <c r="G3813" t="s">
        <v>148</v>
      </c>
      <c r="H3813" t="s">
        <v>135</v>
      </c>
      <c r="I3813" t="s">
        <v>136</v>
      </c>
      <c r="J3813" t="s">
        <v>137</v>
      </c>
      <c r="K3813" t="s">
        <v>138</v>
      </c>
      <c r="L3813" t="s">
        <v>11114</v>
      </c>
      <c r="M3813" t="s">
        <v>11115</v>
      </c>
      <c r="N3813">
        <v>3.3022222220000002</v>
      </c>
      <c r="O3813">
        <v>0</v>
      </c>
      <c r="P3813">
        <v>0</v>
      </c>
      <c r="Q3813">
        <v>0</v>
      </c>
      <c r="R3813">
        <v>1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8.8439437644778893E-2</v>
      </c>
      <c r="AA3813">
        <v>0</v>
      </c>
      <c r="AB3813">
        <v>0</v>
      </c>
      <c r="AC3813">
        <v>0</v>
      </c>
      <c r="AD3813">
        <v>0</v>
      </c>
      <c r="AE3813">
        <v>8.8439437644778893E-2</v>
      </c>
    </row>
    <row r="3814" spans="1:31" x14ac:dyDescent="0.25">
      <c r="A3814">
        <v>2236111</v>
      </c>
      <c r="B3814">
        <v>1</v>
      </c>
      <c r="C3814" t="s">
        <v>80</v>
      </c>
      <c r="D3814" t="s">
        <v>104</v>
      </c>
      <c r="E3814" t="s">
        <v>161</v>
      </c>
      <c r="F3814" t="s">
        <v>7551</v>
      </c>
      <c r="G3814" t="s">
        <v>174</v>
      </c>
      <c r="H3814" t="s">
        <v>163</v>
      </c>
      <c r="I3814" t="s">
        <v>136</v>
      </c>
      <c r="J3814" t="s">
        <v>137</v>
      </c>
      <c r="K3814" t="s">
        <v>138</v>
      </c>
      <c r="L3814" t="s">
        <v>11116</v>
      </c>
      <c r="M3814" t="s">
        <v>11117</v>
      </c>
      <c r="N3814">
        <v>0.84583333299999997</v>
      </c>
      <c r="O3814">
        <v>1</v>
      </c>
      <c r="P3814">
        <v>366</v>
      </c>
      <c r="Q3814">
        <v>2</v>
      </c>
      <c r="R3814">
        <v>7</v>
      </c>
      <c r="S3814">
        <v>4</v>
      </c>
      <c r="T3814">
        <v>27</v>
      </c>
      <c r="U3814">
        <v>0</v>
      </c>
      <c r="V3814">
        <v>0</v>
      </c>
      <c r="W3814">
        <v>3.9485247424000003E-2</v>
      </c>
      <c r="X3814">
        <v>78.614035116220492</v>
      </c>
      <c r="Y3814">
        <v>7.4664829417733322E-2</v>
      </c>
      <c r="Z3814">
        <v>6.1998846298475918</v>
      </c>
      <c r="AA3814">
        <v>5.5383571659668007</v>
      </c>
      <c r="AB3814">
        <v>12.645640865665092</v>
      </c>
      <c r="AC3814">
        <v>0</v>
      </c>
      <c r="AD3814">
        <v>0</v>
      </c>
      <c r="AE3814">
        <v>103.11206785454169</v>
      </c>
    </row>
    <row r="3815" spans="1:31" x14ac:dyDescent="0.25">
      <c r="A3815">
        <v>2236254</v>
      </c>
      <c r="B3815">
        <v>1</v>
      </c>
      <c r="C3815" t="s">
        <v>80</v>
      </c>
      <c r="D3815" t="s">
        <v>108</v>
      </c>
      <c r="E3815" t="s">
        <v>141</v>
      </c>
      <c r="F3815" t="s">
        <v>11118</v>
      </c>
      <c r="G3815" t="s">
        <v>187</v>
      </c>
      <c r="H3815" t="s">
        <v>135</v>
      </c>
      <c r="I3815" t="s">
        <v>136</v>
      </c>
      <c r="J3815" t="s">
        <v>137</v>
      </c>
      <c r="K3815" t="s">
        <v>138</v>
      </c>
      <c r="L3815" t="s">
        <v>11119</v>
      </c>
      <c r="M3815" t="s">
        <v>11120</v>
      </c>
      <c r="N3815">
        <v>2.2347222219999998</v>
      </c>
      <c r="O3815">
        <v>0</v>
      </c>
      <c r="P3815">
        <v>59</v>
      </c>
      <c r="Q3815">
        <v>0</v>
      </c>
      <c r="R3815">
        <v>18</v>
      </c>
      <c r="S3815">
        <v>0</v>
      </c>
      <c r="T3815">
        <v>9</v>
      </c>
      <c r="U3815">
        <v>0</v>
      </c>
      <c r="V3815">
        <v>0</v>
      </c>
      <c r="W3815">
        <v>0</v>
      </c>
      <c r="X3815">
        <v>15.994822559931205</v>
      </c>
      <c r="Y3815">
        <v>0</v>
      </c>
      <c r="Z3815">
        <v>2.6636628447218333</v>
      </c>
      <c r="AA3815">
        <v>0</v>
      </c>
      <c r="AB3815">
        <v>6.7878213069300006</v>
      </c>
      <c r="AC3815">
        <v>0</v>
      </c>
      <c r="AD3815">
        <v>0</v>
      </c>
      <c r="AE3815">
        <v>25.446306711583041</v>
      </c>
    </row>
    <row r="3816" spans="1:31" x14ac:dyDescent="0.25">
      <c r="A3816">
        <v>2236303</v>
      </c>
      <c r="B3816">
        <v>1</v>
      </c>
      <c r="C3816" t="s">
        <v>80</v>
      </c>
      <c r="D3816" t="s">
        <v>83</v>
      </c>
      <c r="E3816" t="s">
        <v>141</v>
      </c>
      <c r="F3816" t="s">
        <v>11121</v>
      </c>
      <c r="G3816" t="s">
        <v>1909</v>
      </c>
      <c r="H3816" t="s">
        <v>135</v>
      </c>
      <c r="I3816" t="s">
        <v>136</v>
      </c>
      <c r="J3816" t="s">
        <v>137</v>
      </c>
      <c r="K3816" t="s">
        <v>138</v>
      </c>
      <c r="L3816" t="s">
        <v>11122</v>
      </c>
      <c r="M3816" t="s">
        <v>11123</v>
      </c>
      <c r="N3816">
        <v>3.696111111</v>
      </c>
      <c r="O3816">
        <v>0</v>
      </c>
      <c r="P3816">
        <v>24</v>
      </c>
      <c r="Q3816">
        <v>0</v>
      </c>
      <c r="R3816">
        <v>0</v>
      </c>
      <c r="S3816">
        <v>0</v>
      </c>
      <c r="T3816">
        <v>276</v>
      </c>
      <c r="U3816">
        <v>0</v>
      </c>
      <c r="V3816">
        <v>3</v>
      </c>
      <c r="W3816">
        <v>0</v>
      </c>
      <c r="X3816">
        <v>48.07684344022077</v>
      </c>
      <c r="Y3816">
        <v>0</v>
      </c>
      <c r="Z3816">
        <v>0</v>
      </c>
      <c r="AA3816">
        <v>0</v>
      </c>
      <c r="AB3816">
        <v>1703.6840789716985</v>
      </c>
      <c r="AC3816">
        <v>0</v>
      </c>
      <c r="AD3816">
        <v>59.614052513874448</v>
      </c>
      <c r="AE3816">
        <v>1811.3749749257936</v>
      </c>
    </row>
    <row r="3817" spans="1:31" x14ac:dyDescent="0.25">
      <c r="A3817">
        <v>2236483</v>
      </c>
      <c r="B3817">
        <v>1</v>
      </c>
      <c r="C3817" t="s">
        <v>80</v>
      </c>
      <c r="D3817" t="s">
        <v>92</v>
      </c>
      <c r="E3817" t="s">
        <v>132</v>
      </c>
      <c r="F3817" t="s">
        <v>11124</v>
      </c>
      <c r="G3817" t="s">
        <v>134</v>
      </c>
      <c r="H3817" t="s">
        <v>135</v>
      </c>
      <c r="I3817" t="s">
        <v>136</v>
      </c>
      <c r="J3817" t="s">
        <v>137</v>
      </c>
      <c r="K3817" t="s">
        <v>138</v>
      </c>
      <c r="L3817" t="s">
        <v>11125</v>
      </c>
      <c r="M3817" t="s">
        <v>11126</v>
      </c>
      <c r="N3817">
        <v>1.368333333</v>
      </c>
      <c r="O3817">
        <v>0</v>
      </c>
      <c r="P3817">
        <v>1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0.18151211753276</v>
      </c>
      <c r="Y3817">
        <v>0</v>
      </c>
      <c r="Z3817">
        <v>0</v>
      </c>
      <c r="AA3817">
        <v>0</v>
      </c>
      <c r="AB3817">
        <v>0</v>
      </c>
      <c r="AC3817">
        <v>0</v>
      </c>
      <c r="AD3817">
        <v>0</v>
      </c>
      <c r="AE3817">
        <v>0.18151211753276</v>
      </c>
    </row>
    <row r="3818" spans="1:31" x14ac:dyDescent="0.25">
      <c r="A3818">
        <v>2236589</v>
      </c>
      <c r="B3818">
        <v>1</v>
      </c>
      <c r="C3818" t="s">
        <v>81</v>
      </c>
      <c r="D3818" t="s">
        <v>120</v>
      </c>
      <c r="E3818" t="s">
        <v>141</v>
      </c>
      <c r="F3818" t="s">
        <v>11127</v>
      </c>
      <c r="G3818" t="s">
        <v>187</v>
      </c>
      <c r="H3818" t="s">
        <v>135</v>
      </c>
      <c r="I3818" t="s">
        <v>136</v>
      </c>
      <c r="J3818" t="s">
        <v>137</v>
      </c>
      <c r="K3818" t="s">
        <v>138</v>
      </c>
      <c r="L3818" t="s">
        <v>11128</v>
      </c>
      <c r="M3818" t="s">
        <v>11129</v>
      </c>
      <c r="N3818">
        <v>1.0408333329999999</v>
      </c>
      <c r="O3818">
        <v>0</v>
      </c>
      <c r="P3818">
        <v>5</v>
      </c>
      <c r="Q3818">
        <v>0</v>
      </c>
      <c r="R3818">
        <v>5</v>
      </c>
      <c r="S3818">
        <v>0</v>
      </c>
      <c r="T3818">
        <v>3</v>
      </c>
      <c r="U3818">
        <v>0</v>
      </c>
      <c r="V3818">
        <v>1</v>
      </c>
      <c r="W3818">
        <v>0</v>
      </c>
      <c r="X3818">
        <v>0.29739399136629002</v>
      </c>
      <c r="Y3818">
        <v>0</v>
      </c>
      <c r="Z3818">
        <v>2.4033651647599306</v>
      </c>
      <c r="AA3818">
        <v>0</v>
      </c>
      <c r="AB3818">
        <v>5.0564504080754062</v>
      </c>
      <c r="AC3818">
        <v>0</v>
      </c>
      <c r="AD3818">
        <v>8.6743986126525012</v>
      </c>
      <c r="AE3818">
        <v>16.431608176854127</v>
      </c>
    </row>
    <row r="3819" spans="1:31" x14ac:dyDescent="0.25">
      <c r="A3819">
        <v>2236091</v>
      </c>
      <c r="B3819">
        <v>1</v>
      </c>
      <c r="C3819" t="s">
        <v>80</v>
      </c>
      <c r="D3819" t="s">
        <v>104</v>
      </c>
      <c r="E3819" t="s">
        <v>161</v>
      </c>
      <c r="F3819" t="s">
        <v>7551</v>
      </c>
      <c r="G3819" t="s">
        <v>174</v>
      </c>
      <c r="H3819" t="s">
        <v>163</v>
      </c>
      <c r="I3819" t="s">
        <v>136</v>
      </c>
      <c r="J3819" t="s">
        <v>137</v>
      </c>
      <c r="K3819" t="s">
        <v>138</v>
      </c>
      <c r="L3819" t="s">
        <v>11130</v>
      </c>
      <c r="M3819" t="s">
        <v>11131</v>
      </c>
      <c r="N3819">
        <v>1.329722222</v>
      </c>
      <c r="O3819">
        <v>1</v>
      </c>
      <c r="P3819">
        <v>366</v>
      </c>
      <c r="Q3819">
        <v>2</v>
      </c>
      <c r="R3819">
        <v>7</v>
      </c>
      <c r="S3819">
        <v>4</v>
      </c>
      <c r="T3819">
        <v>27</v>
      </c>
      <c r="U3819">
        <v>0</v>
      </c>
      <c r="V3819">
        <v>0</v>
      </c>
      <c r="W3819">
        <v>4.8982924905599995E-2</v>
      </c>
      <c r="X3819">
        <v>103.05628167283369</v>
      </c>
      <c r="Y3819">
        <v>9.5893203332328883E-2</v>
      </c>
      <c r="Z3819">
        <v>8.8789224217237575</v>
      </c>
      <c r="AA3819">
        <v>5.7201344770765568</v>
      </c>
      <c r="AB3819">
        <v>10.947944516542545</v>
      </c>
      <c r="AC3819">
        <v>0</v>
      </c>
      <c r="AD3819">
        <v>0</v>
      </c>
      <c r="AE3819">
        <v>128.74815921641448</v>
      </c>
    </row>
    <row r="3820" spans="1:31" x14ac:dyDescent="0.25">
      <c r="A3820">
        <v>2236197</v>
      </c>
      <c r="B3820">
        <v>1</v>
      </c>
      <c r="C3820" t="s">
        <v>80</v>
      </c>
      <c r="D3820" t="s">
        <v>100</v>
      </c>
      <c r="E3820" t="s">
        <v>273</v>
      </c>
      <c r="F3820" t="s">
        <v>2008</v>
      </c>
      <c r="G3820" t="s">
        <v>174</v>
      </c>
      <c r="H3820" t="s">
        <v>163</v>
      </c>
      <c r="I3820" t="s">
        <v>136</v>
      </c>
      <c r="J3820" t="s">
        <v>137</v>
      </c>
      <c r="K3820" t="s">
        <v>138</v>
      </c>
      <c r="L3820" t="s">
        <v>11132</v>
      </c>
      <c r="M3820" t="s">
        <v>11133</v>
      </c>
      <c r="N3820">
        <v>5.9166666E-2</v>
      </c>
      <c r="O3820">
        <v>3</v>
      </c>
      <c r="P3820">
        <v>225</v>
      </c>
      <c r="Q3820">
        <v>4</v>
      </c>
      <c r="R3820">
        <v>66</v>
      </c>
      <c r="S3820">
        <v>16</v>
      </c>
      <c r="T3820">
        <v>87</v>
      </c>
      <c r="U3820">
        <v>4</v>
      </c>
      <c r="V3820">
        <v>0</v>
      </c>
      <c r="W3820">
        <v>7.6960263000436652E-2</v>
      </c>
      <c r="X3820">
        <v>6.3597250072503506</v>
      </c>
      <c r="Y3820">
        <v>0.15935261391448</v>
      </c>
      <c r="Z3820">
        <v>3.0047538761298904</v>
      </c>
      <c r="AA3820">
        <v>5.378920635270017</v>
      </c>
      <c r="AB3820">
        <v>6.1843575798829233</v>
      </c>
      <c r="AC3820">
        <v>20.285804729668797</v>
      </c>
      <c r="AD3820">
        <v>0</v>
      </c>
      <c r="AE3820">
        <v>41.449874705116898</v>
      </c>
    </row>
    <row r="3821" spans="1:31" x14ac:dyDescent="0.25">
      <c r="A3821">
        <v>2236532</v>
      </c>
      <c r="B3821">
        <v>1</v>
      </c>
      <c r="C3821" t="s">
        <v>80</v>
      </c>
      <c r="D3821" t="s">
        <v>84</v>
      </c>
      <c r="E3821" t="s">
        <v>141</v>
      </c>
      <c r="F3821" t="s">
        <v>11134</v>
      </c>
      <c r="G3821" t="s">
        <v>143</v>
      </c>
      <c r="H3821" t="s">
        <v>135</v>
      </c>
      <c r="I3821" t="s">
        <v>136</v>
      </c>
      <c r="J3821" t="s">
        <v>137</v>
      </c>
      <c r="K3821" t="s">
        <v>144</v>
      </c>
      <c r="L3821" t="s">
        <v>11135</v>
      </c>
      <c r="M3821" t="s">
        <v>11136</v>
      </c>
      <c r="N3821">
        <v>0.99027777699999997</v>
      </c>
      <c r="O3821">
        <v>0</v>
      </c>
      <c r="P3821">
        <v>130</v>
      </c>
      <c r="Q3821">
        <v>0</v>
      </c>
      <c r="R3821">
        <v>0</v>
      </c>
      <c r="S3821">
        <v>0</v>
      </c>
      <c r="T3821">
        <v>5</v>
      </c>
      <c r="U3821">
        <v>0</v>
      </c>
      <c r="V3821">
        <v>0</v>
      </c>
      <c r="W3821">
        <v>0</v>
      </c>
      <c r="X3821">
        <v>32.651269624063737</v>
      </c>
      <c r="Y3821">
        <v>0</v>
      </c>
      <c r="Z3821">
        <v>0</v>
      </c>
      <c r="AA3821">
        <v>0</v>
      </c>
      <c r="AB3821">
        <v>15.336016097676945</v>
      </c>
      <c r="AC3821">
        <v>0</v>
      </c>
      <c r="AD3821">
        <v>0</v>
      </c>
      <c r="AE3821">
        <v>47.987285721740683</v>
      </c>
    </row>
    <row r="3822" spans="1:31" x14ac:dyDescent="0.25">
      <c r="A3822">
        <v>2236340</v>
      </c>
      <c r="B3822">
        <v>1</v>
      </c>
      <c r="C3822" t="s">
        <v>81</v>
      </c>
      <c r="D3822" t="s">
        <v>119</v>
      </c>
      <c r="E3822" t="s">
        <v>132</v>
      </c>
      <c r="F3822" t="s">
        <v>11137</v>
      </c>
      <c r="G3822" t="s">
        <v>148</v>
      </c>
      <c r="H3822" t="s">
        <v>135</v>
      </c>
      <c r="I3822" t="s">
        <v>136</v>
      </c>
      <c r="J3822" t="s">
        <v>137</v>
      </c>
      <c r="K3822" t="s">
        <v>138</v>
      </c>
      <c r="L3822" t="s">
        <v>11138</v>
      </c>
      <c r="M3822" t="s">
        <v>11139</v>
      </c>
      <c r="N3822">
        <v>3.8730555550000001</v>
      </c>
      <c r="O3822">
        <v>0</v>
      </c>
      <c r="P3822">
        <v>1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  <c r="AA3822">
        <v>0</v>
      </c>
      <c r="AB3822">
        <v>0</v>
      </c>
      <c r="AC3822">
        <v>0</v>
      </c>
      <c r="AD3822">
        <v>0</v>
      </c>
      <c r="AE3822">
        <v>0</v>
      </c>
    </row>
    <row r="3823" spans="1:31" x14ac:dyDescent="0.25">
      <c r="A3823">
        <v>2236074</v>
      </c>
      <c r="B3823">
        <v>1</v>
      </c>
      <c r="C3823" t="s">
        <v>80</v>
      </c>
      <c r="D3823" t="s">
        <v>90</v>
      </c>
      <c r="E3823" t="s">
        <v>405</v>
      </c>
      <c r="F3823" t="s">
        <v>11140</v>
      </c>
      <c r="G3823" t="s">
        <v>303</v>
      </c>
      <c r="H3823" t="s">
        <v>5570</v>
      </c>
      <c r="I3823" t="s">
        <v>261</v>
      </c>
      <c r="J3823" t="s">
        <v>137</v>
      </c>
      <c r="K3823" t="s">
        <v>138</v>
      </c>
      <c r="L3823" t="s">
        <v>11141</v>
      </c>
      <c r="M3823" t="s">
        <v>11142</v>
      </c>
      <c r="N3823">
        <v>3.4722221999999997E-2</v>
      </c>
      <c r="O3823">
        <v>0</v>
      </c>
      <c r="P3823">
        <v>4821</v>
      </c>
      <c r="Q3823">
        <v>0</v>
      </c>
      <c r="R3823">
        <v>0</v>
      </c>
      <c r="S3823">
        <v>0</v>
      </c>
      <c r="T3823">
        <v>186</v>
      </c>
      <c r="U3823">
        <v>0</v>
      </c>
      <c r="V3823">
        <v>0</v>
      </c>
      <c r="W3823">
        <v>0</v>
      </c>
      <c r="X3823">
        <v>41.072900705404081</v>
      </c>
      <c r="Y3823">
        <v>0</v>
      </c>
      <c r="Z3823">
        <v>0</v>
      </c>
      <c r="AA3823">
        <v>0</v>
      </c>
      <c r="AB3823">
        <v>2.6467003790583323</v>
      </c>
      <c r="AC3823">
        <v>0</v>
      </c>
      <c r="AD3823">
        <v>0</v>
      </c>
      <c r="AE3823">
        <v>43.719601084462411</v>
      </c>
    </row>
    <row r="3824" spans="1:31" x14ac:dyDescent="0.25">
      <c r="A3824">
        <v>2236360</v>
      </c>
      <c r="B3824">
        <v>1</v>
      </c>
      <c r="C3824" t="s">
        <v>80</v>
      </c>
      <c r="D3824" t="s">
        <v>94</v>
      </c>
      <c r="E3824" t="s">
        <v>194</v>
      </c>
      <c r="F3824" t="s">
        <v>11143</v>
      </c>
      <c r="G3824" t="s">
        <v>472</v>
      </c>
      <c r="H3824" t="s">
        <v>135</v>
      </c>
      <c r="I3824" t="s">
        <v>136</v>
      </c>
      <c r="J3824" t="s">
        <v>137</v>
      </c>
      <c r="K3824" t="s">
        <v>138</v>
      </c>
      <c r="L3824" t="s">
        <v>11144</v>
      </c>
      <c r="M3824" t="s">
        <v>11145</v>
      </c>
      <c r="N3824">
        <v>2.2430555550000002</v>
      </c>
      <c r="O3824">
        <v>0</v>
      </c>
      <c r="P3824">
        <v>34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9.1527441227900539</v>
      </c>
      <c r="Y3824">
        <v>0</v>
      </c>
      <c r="Z3824">
        <v>0</v>
      </c>
      <c r="AA3824">
        <v>0</v>
      </c>
      <c r="AB3824">
        <v>0</v>
      </c>
      <c r="AC3824">
        <v>0</v>
      </c>
      <c r="AD3824">
        <v>0</v>
      </c>
      <c r="AE3824">
        <v>9.1527441227900539</v>
      </c>
    </row>
    <row r="3825" spans="1:31" x14ac:dyDescent="0.25">
      <c r="A3825">
        <v>2236569</v>
      </c>
      <c r="B3825">
        <v>1</v>
      </c>
      <c r="C3825" t="s">
        <v>80</v>
      </c>
      <c r="D3825" t="s">
        <v>97</v>
      </c>
      <c r="E3825" t="s">
        <v>132</v>
      </c>
      <c r="F3825" t="s">
        <v>11146</v>
      </c>
      <c r="G3825" t="s">
        <v>148</v>
      </c>
      <c r="H3825" t="s">
        <v>135</v>
      </c>
      <c r="I3825" t="s">
        <v>136</v>
      </c>
      <c r="J3825" t="s">
        <v>137</v>
      </c>
      <c r="K3825" t="s">
        <v>138</v>
      </c>
      <c r="L3825" t="s">
        <v>11147</v>
      </c>
      <c r="M3825" t="s">
        <v>11148</v>
      </c>
      <c r="N3825">
        <v>1.5963888879999999</v>
      </c>
      <c r="O3825">
        <v>0</v>
      </c>
      <c r="P3825">
        <v>0</v>
      </c>
      <c r="Q3825">
        <v>0</v>
      </c>
      <c r="R3825">
        <v>0</v>
      </c>
      <c r="S3825">
        <v>0</v>
      </c>
      <c r="T3825">
        <v>1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  <c r="AA3825">
        <v>0</v>
      </c>
      <c r="AB3825">
        <v>0.56217292596196666</v>
      </c>
      <c r="AC3825">
        <v>0</v>
      </c>
      <c r="AD3825">
        <v>0</v>
      </c>
      <c r="AE3825">
        <v>0.56217292596196666</v>
      </c>
    </row>
    <row r="3826" spans="1:31" x14ac:dyDescent="0.25">
      <c r="A3826">
        <v>2236546</v>
      </c>
      <c r="B3826">
        <v>1</v>
      </c>
      <c r="C3826" t="s">
        <v>80</v>
      </c>
      <c r="D3826" t="s">
        <v>108</v>
      </c>
      <c r="E3826" t="s">
        <v>194</v>
      </c>
      <c r="F3826" t="s">
        <v>11149</v>
      </c>
      <c r="G3826" t="s">
        <v>179</v>
      </c>
      <c r="H3826" t="s">
        <v>135</v>
      </c>
      <c r="I3826" t="s">
        <v>136</v>
      </c>
      <c r="J3826" t="s">
        <v>137</v>
      </c>
      <c r="K3826" t="s">
        <v>138</v>
      </c>
      <c r="L3826" t="s">
        <v>11150</v>
      </c>
      <c r="M3826" t="s">
        <v>11151</v>
      </c>
      <c r="N3826">
        <v>1.3811111110000001</v>
      </c>
      <c r="O3826">
        <v>0</v>
      </c>
      <c r="P3826">
        <v>9</v>
      </c>
      <c r="Q3826">
        <v>0</v>
      </c>
      <c r="R3826">
        <v>1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1.5845534406560955</v>
      </c>
      <c r="Y3826">
        <v>0</v>
      </c>
      <c r="Z3826">
        <v>1.3980782918588889E-3</v>
      </c>
      <c r="AA3826">
        <v>0</v>
      </c>
      <c r="AB3826">
        <v>0</v>
      </c>
      <c r="AC3826">
        <v>0</v>
      </c>
      <c r="AD3826">
        <v>0</v>
      </c>
      <c r="AE3826">
        <v>1.5859515189479543</v>
      </c>
    </row>
    <row r="3827" spans="1:31" x14ac:dyDescent="0.25">
      <c r="A3827">
        <v>2236068</v>
      </c>
      <c r="B3827">
        <v>1</v>
      </c>
      <c r="C3827" t="s">
        <v>80</v>
      </c>
      <c r="D3827" t="s">
        <v>100</v>
      </c>
      <c r="E3827" t="s">
        <v>273</v>
      </c>
      <c r="F3827" t="s">
        <v>11152</v>
      </c>
      <c r="G3827" t="s">
        <v>174</v>
      </c>
      <c r="H3827" t="s">
        <v>163</v>
      </c>
      <c r="I3827" t="s">
        <v>136</v>
      </c>
      <c r="J3827" t="s">
        <v>137</v>
      </c>
      <c r="K3827" t="s">
        <v>138</v>
      </c>
      <c r="L3827" t="s">
        <v>11153</v>
      </c>
      <c r="M3827" t="s">
        <v>11154</v>
      </c>
      <c r="N3827">
        <v>1.614166666</v>
      </c>
      <c r="O3827">
        <v>1</v>
      </c>
      <c r="P3827">
        <v>352</v>
      </c>
      <c r="Q3827">
        <v>174</v>
      </c>
      <c r="R3827">
        <v>202</v>
      </c>
      <c r="S3827">
        <v>10</v>
      </c>
      <c r="T3827">
        <v>43</v>
      </c>
      <c r="U3827">
        <v>1</v>
      </c>
      <c r="V3827">
        <v>0</v>
      </c>
      <c r="W3827">
        <v>0.90253496386433341</v>
      </c>
      <c r="X3827">
        <v>199.73638232796512</v>
      </c>
      <c r="Y3827">
        <v>376.1070629360438</v>
      </c>
      <c r="Z3827">
        <v>321.98077480296598</v>
      </c>
      <c r="AA3827">
        <v>30.119337231180264</v>
      </c>
      <c r="AB3827">
        <v>21.539198490271936</v>
      </c>
      <c r="AC3827">
        <v>89.574125636598751</v>
      </c>
      <c r="AD3827">
        <v>0</v>
      </c>
      <c r="AE3827">
        <v>1039.9594163888901</v>
      </c>
    </row>
    <row r="3828" spans="1:31" x14ac:dyDescent="0.25">
      <c r="A3828">
        <v>2236615</v>
      </c>
      <c r="B3828">
        <v>1</v>
      </c>
      <c r="C3828" t="s">
        <v>80</v>
      </c>
      <c r="D3828" t="s">
        <v>111</v>
      </c>
      <c r="E3828" t="s">
        <v>177</v>
      </c>
      <c r="F3828" t="s">
        <v>234</v>
      </c>
      <c r="G3828" t="s">
        <v>179</v>
      </c>
      <c r="H3828" t="s">
        <v>135</v>
      </c>
      <c r="I3828" t="s">
        <v>136</v>
      </c>
      <c r="J3828" t="s">
        <v>137</v>
      </c>
      <c r="K3828" t="s">
        <v>138</v>
      </c>
      <c r="L3828" t="s">
        <v>11155</v>
      </c>
      <c r="M3828" t="s">
        <v>11156</v>
      </c>
      <c r="N3828">
        <v>0.63833333299999995</v>
      </c>
      <c r="O3828">
        <v>0</v>
      </c>
      <c r="P3828">
        <v>161</v>
      </c>
      <c r="Q3828">
        <v>0</v>
      </c>
      <c r="R3828">
        <v>0</v>
      </c>
      <c r="S3828">
        <v>0</v>
      </c>
      <c r="T3828">
        <v>2</v>
      </c>
      <c r="U3828">
        <v>0</v>
      </c>
      <c r="V3828">
        <v>0</v>
      </c>
      <c r="W3828">
        <v>0</v>
      </c>
      <c r="X3828">
        <v>29.175250858874257</v>
      </c>
      <c r="Y3828">
        <v>0</v>
      </c>
      <c r="Z3828">
        <v>0</v>
      </c>
      <c r="AA3828">
        <v>0</v>
      </c>
      <c r="AB3828">
        <v>4.030768613330668E-2</v>
      </c>
      <c r="AC3828">
        <v>0</v>
      </c>
      <c r="AD3828">
        <v>0</v>
      </c>
      <c r="AE3828">
        <v>29.215558545007564</v>
      </c>
    </row>
    <row r="3829" spans="1:31" x14ac:dyDescent="0.25">
      <c r="A3829">
        <v>2236174</v>
      </c>
      <c r="B3829">
        <v>1</v>
      </c>
      <c r="C3829" t="s">
        <v>80</v>
      </c>
      <c r="D3829" t="s">
        <v>105</v>
      </c>
      <c r="E3829" t="s">
        <v>161</v>
      </c>
      <c r="F3829" t="s">
        <v>11157</v>
      </c>
      <c r="G3829" t="s">
        <v>196</v>
      </c>
      <c r="H3829" t="s">
        <v>163</v>
      </c>
      <c r="I3829" t="s">
        <v>136</v>
      </c>
      <c r="J3829" t="s">
        <v>137</v>
      </c>
      <c r="K3829" t="s">
        <v>144</v>
      </c>
      <c r="L3829" t="s">
        <v>11158</v>
      </c>
      <c r="M3829" t="s">
        <v>11159</v>
      </c>
      <c r="N3829">
        <v>7.8766666660000002</v>
      </c>
      <c r="O3829">
        <v>0</v>
      </c>
      <c r="P3829">
        <v>4874</v>
      </c>
      <c r="Q3829">
        <v>0</v>
      </c>
      <c r="R3829">
        <v>0</v>
      </c>
      <c r="S3829">
        <v>1</v>
      </c>
      <c r="T3829">
        <v>380</v>
      </c>
      <c r="U3829">
        <v>0</v>
      </c>
      <c r="V3829">
        <v>1</v>
      </c>
      <c r="W3829">
        <v>0</v>
      </c>
      <c r="X3829">
        <v>12430.824903998278</v>
      </c>
      <c r="Y3829">
        <v>0</v>
      </c>
      <c r="Z3829">
        <v>0</v>
      </c>
      <c r="AA3829">
        <v>33.752566542937323</v>
      </c>
      <c r="AB3829">
        <v>2719.4044660909908</v>
      </c>
      <c r="AC3829">
        <v>0</v>
      </c>
      <c r="AD3829">
        <v>51.829360753509988</v>
      </c>
      <c r="AE3829">
        <v>15235.811297385717</v>
      </c>
    </row>
    <row r="3830" spans="1:31" x14ac:dyDescent="0.25">
      <c r="A3830">
        <v>2236506</v>
      </c>
      <c r="B3830">
        <v>1</v>
      </c>
      <c r="C3830" t="s">
        <v>80</v>
      </c>
      <c r="D3830" t="s">
        <v>96</v>
      </c>
      <c r="E3830" t="s">
        <v>132</v>
      </c>
      <c r="F3830" t="s">
        <v>11160</v>
      </c>
      <c r="G3830" t="s">
        <v>148</v>
      </c>
      <c r="H3830" t="s">
        <v>135</v>
      </c>
      <c r="I3830" t="s">
        <v>136</v>
      </c>
      <c r="J3830" t="s">
        <v>137</v>
      </c>
      <c r="K3830" t="s">
        <v>138</v>
      </c>
      <c r="L3830" t="s">
        <v>11161</v>
      </c>
      <c r="M3830" t="s">
        <v>11162</v>
      </c>
      <c r="N3830">
        <v>3.7250000000000001</v>
      </c>
      <c r="O3830">
        <v>0</v>
      </c>
      <c r="P3830">
        <v>1</v>
      </c>
      <c r="Q3830">
        <v>0</v>
      </c>
      <c r="R3830">
        <v>0</v>
      </c>
      <c r="S3830">
        <v>0</v>
      </c>
      <c r="T3830">
        <v>1</v>
      </c>
      <c r="U3830">
        <v>0</v>
      </c>
      <c r="V3830">
        <v>0</v>
      </c>
      <c r="W3830">
        <v>0</v>
      </c>
      <c r="X3830">
        <v>2.8609510103310503</v>
      </c>
      <c r="Y3830">
        <v>0</v>
      </c>
      <c r="Z3830">
        <v>0</v>
      </c>
      <c r="AA3830">
        <v>0</v>
      </c>
      <c r="AB3830">
        <v>0.28702840277720004</v>
      </c>
      <c r="AC3830">
        <v>0</v>
      </c>
      <c r="AD3830">
        <v>0</v>
      </c>
      <c r="AE3830">
        <v>3.1479794131082501</v>
      </c>
    </row>
    <row r="3831" spans="1:31" x14ac:dyDescent="0.25">
      <c r="A3831">
        <v>2236260</v>
      </c>
      <c r="B3831">
        <v>1</v>
      </c>
      <c r="C3831" t="s">
        <v>80</v>
      </c>
      <c r="D3831" t="s">
        <v>87</v>
      </c>
      <c r="E3831" t="s">
        <v>132</v>
      </c>
      <c r="F3831" t="s">
        <v>11163</v>
      </c>
      <c r="G3831" t="s">
        <v>191</v>
      </c>
      <c r="H3831" t="s">
        <v>135</v>
      </c>
      <c r="I3831" t="s">
        <v>136</v>
      </c>
      <c r="J3831" t="s">
        <v>137</v>
      </c>
      <c r="K3831" t="s">
        <v>138</v>
      </c>
      <c r="L3831" t="s">
        <v>11164</v>
      </c>
      <c r="M3831" t="s">
        <v>11165</v>
      </c>
      <c r="N3831">
        <v>2.0786111109999998</v>
      </c>
      <c r="O3831">
        <v>0</v>
      </c>
      <c r="P3831">
        <v>0</v>
      </c>
      <c r="Q3831">
        <v>0</v>
      </c>
      <c r="R3831">
        <v>0</v>
      </c>
      <c r="S3831">
        <v>0</v>
      </c>
      <c r="T3831">
        <v>2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  <c r="AA3831">
        <v>0</v>
      </c>
      <c r="AB3831">
        <v>5.4809229696452633</v>
      </c>
      <c r="AC3831">
        <v>0</v>
      </c>
      <c r="AD3831">
        <v>0</v>
      </c>
      <c r="AE3831">
        <v>5.4809229696452633</v>
      </c>
    </row>
    <row r="3832" spans="1:31" x14ac:dyDescent="0.25">
      <c r="A3832">
        <v>2236469</v>
      </c>
      <c r="B3832">
        <v>1</v>
      </c>
      <c r="C3832" t="s">
        <v>81</v>
      </c>
      <c r="D3832" t="s">
        <v>112</v>
      </c>
      <c r="E3832" t="s">
        <v>182</v>
      </c>
      <c r="F3832" t="s">
        <v>11166</v>
      </c>
      <c r="G3832" t="s">
        <v>319</v>
      </c>
      <c r="H3832" t="s">
        <v>163</v>
      </c>
      <c r="I3832" t="s">
        <v>136</v>
      </c>
      <c r="J3832" t="s">
        <v>137</v>
      </c>
      <c r="K3832" t="s">
        <v>138</v>
      </c>
      <c r="L3832" t="s">
        <v>11167</v>
      </c>
      <c r="M3832" t="s">
        <v>11168</v>
      </c>
      <c r="N3832">
        <v>1.4822222220000001</v>
      </c>
      <c r="O3832">
        <v>0</v>
      </c>
      <c r="P3832">
        <v>1</v>
      </c>
      <c r="Q3832">
        <v>12</v>
      </c>
      <c r="R3832">
        <v>20</v>
      </c>
      <c r="S3832">
        <v>1</v>
      </c>
      <c r="T3832">
        <v>0</v>
      </c>
      <c r="U3832">
        <v>0</v>
      </c>
      <c r="V3832">
        <v>0</v>
      </c>
      <c r="W3832">
        <v>0</v>
      </c>
      <c r="X3832">
        <v>5.7509410399466665E-3</v>
      </c>
      <c r="Y3832">
        <v>6.4185791274156534</v>
      </c>
      <c r="Z3832">
        <v>4.0665044524451908</v>
      </c>
      <c r="AA3832">
        <v>0.17223075931898668</v>
      </c>
      <c r="AB3832">
        <v>0</v>
      </c>
      <c r="AC3832">
        <v>0</v>
      </c>
      <c r="AD3832">
        <v>0</v>
      </c>
      <c r="AE3832">
        <v>10.663065280219778</v>
      </c>
    </row>
    <row r="3833" spans="1:31" x14ac:dyDescent="0.25">
      <c r="A3833">
        <v>2236214</v>
      </c>
      <c r="B3833">
        <v>1</v>
      </c>
      <c r="C3833" t="s">
        <v>80</v>
      </c>
      <c r="D3833" t="s">
        <v>90</v>
      </c>
      <c r="E3833" t="s">
        <v>132</v>
      </c>
      <c r="F3833" t="s">
        <v>11169</v>
      </c>
      <c r="G3833" t="s">
        <v>191</v>
      </c>
      <c r="H3833" t="s">
        <v>135</v>
      </c>
      <c r="I3833" t="s">
        <v>136</v>
      </c>
      <c r="J3833" t="s">
        <v>137</v>
      </c>
      <c r="K3833" t="s">
        <v>138</v>
      </c>
      <c r="L3833" t="s">
        <v>11170</v>
      </c>
      <c r="M3833" t="s">
        <v>11171</v>
      </c>
      <c r="N3833">
        <v>1.321388888</v>
      </c>
      <c r="O3833">
        <v>0</v>
      </c>
      <c r="P3833">
        <v>13</v>
      </c>
      <c r="Q3833">
        <v>0</v>
      </c>
      <c r="R3833">
        <v>0</v>
      </c>
      <c r="S3833">
        <v>0</v>
      </c>
      <c r="T3833">
        <v>4</v>
      </c>
      <c r="U3833">
        <v>0</v>
      </c>
      <c r="V3833">
        <v>0</v>
      </c>
      <c r="W3833">
        <v>0</v>
      </c>
      <c r="X3833">
        <v>4.4020301939589936</v>
      </c>
      <c r="Y3833">
        <v>0</v>
      </c>
      <c r="Z3833">
        <v>0</v>
      </c>
      <c r="AA3833">
        <v>0</v>
      </c>
      <c r="AB3833">
        <v>6.0037518620470216</v>
      </c>
      <c r="AC3833">
        <v>0</v>
      </c>
      <c r="AD3833">
        <v>0</v>
      </c>
      <c r="AE3833">
        <v>10.405782056006014</v>
      </c>
    </row>
    <row r="3834" spans="1:31" x14ac:dyDescent="0.25">
      <c r="A3834">
        <v>2236655</v>
      </c>
      <c r="B3834">
        <v>1</v>
      </c>
      <c r="C3834" t="s">
        <v>81</v>
      </c>
      <c r="D3834" t="s">
        <v>120</v>
      </c>
      <c r="E3834" t="s">
        <v>273</v>
      </c>
      <c r="F3834" t="s">
        <v>11172</v>
      </c>
      <c r="G3834" t="s">
        <v>174</v>
      </c>
      <c r="H3834" t="s">
        <v>163</v>
      </c>
      <c r="I3834" t="s">
        <v>136</v>
      </c>
      <c r="J3834" t="s">
        <v>137</v>
      </c>
      <c r="K3834" t="s">
        <v>138</v>
      </c>
      <c r="L3834" t="s">
        <v>11173</v>
      </c>
      <c r="M3834" t="s">
        <v>11174</v>
      </c>
      <c r="N3834">
        <v>1.8786111109999999</v>
      </c>
      <c r="O3834">
        <v>0</v>
      </c>
      <c r="P3834">
        <v>1297</v>
      </c>
      <c r="Q3834">
        <v>48</v>
      </c>
      <c r="R3834">
        <v>46</v>
      </c>
      <c r="S3834">
        <v>6</v>
      </c>
      <c r="T3834">
        <v>171</v>
      </c>
      <c r="U3834">
        <v>0</v>
      </c>
      <c r="V3834">
        <v>1</v>
      </c>
      <c r="W3834">
        <v>0</v>
      </c>
      <c r="X3834">
        <v>385.25140993047614</v>
      </c>
      <c r="Y3834">
        <v>27.617196569729813</v>
      </c>
      <c r="Z3834">
        <v>10.289778715019381</v>
      </c>
      <c r="AA3834">
        <v>13.015093763254653</v>
      </c>
      <c r="AB3834">
        <v>737.54168153962564</v>
      </c>
      <c r="AC3834">
        <v>0</v>
      </c>
      <c r="AD3834">
        <v>0.81857851914295332</v>
      </c>
      <c r="AE3834">
        <v>1174.5337390372486</v>
      </c>
    </row>
    <row r="3835" spans="1:31" x14ac:dyDescent="0.25">
      <c r="A3835">
        <v>2236300</v>
      </c>
      <c r="B3835">
        <v>1</v>
      </c>
      <c r="C3835" t="s">
        <v>80</v>
      </c>
      <c r="D3835" t="s">
        <v>108</v>
      </c>
      <c r="E3835" t="s">
        <v>194</v>
      </c>
      <c r="F3835" t="s">
        <v>11175</v>
      </c>
      <c r="G3835" t="s">
        <v>472</v>
      </c>
      <c r="H3835" t="s">
        <v>135</v>
      </c>
      <c r="I3835" t="s">
        <v>136</v>
      </c>
      <c r="J3835" t="s">
        <v>137</v>
      </c>
      <c r="K3835" t="s">
        <v>138</v>
      </c>
      <c r="L3835" t="s">
        <v>11176</v>
      </c>
      <c r="M3835" t="s">
        <v>11177</v>
      </c>
      <c r="N3835">
        <v>2.7261111109999998</v>
      </c>
      <c r="O3835">
        <v>0</v>
      </c>
      <c r="P3835">
        <v>1</v>
      </c>
      <c r="Q3835">
        <v>0</v>
      </c>
      <c r="R3835">
        <v>0</v>
      </c>
      <c r="S3835">
        <v>0</v>
      </c>
      <c r="T3835">
        <v>3</v>
      </c>
      <c r="U3835">
        <v>0</v>
      </c>
      <c r="V3835">
        <v>0</v>
      </c>
      <c r="W3835">
        <v>0</v>
      </c>
      <c r="X3835">
        <v>5.026845099492222E-2</v>
      </c>
      <c r="Y3835">
        <v>0</v>
      </c>
      <c r="Z3835">
        <v>0</v>
      </c>
      <c r="AA3835">
        <v>0</v>
      </c>
      <c r="AB3835">
        <v>0.37471798279536445</v>
      </c>
      <c r="AC3835">
        <v>0</v>
      </c>
      <c r="AD3835">
        <v>0</v>
      </c>
      <c r="AE3835">
        <v>0.42498643379028667</v>
      </c>
    </row>
    <row r="3836" spans="1:31" x14ac:dyDescent="0.25">
      <c r="A3836">
        <v>2236280</v>
      </c>
      <c r="B3836">
        <v>1</v>
      </c>
      <c r="C3836" t="s">
        <v>80</v>
      </c>
      <c r="D3836" t="s">
        <v>83</v>
      </c>
      <c r="E3836" t="s">
        <v>132</v>
      </c>
      <c r="F3836" t="s">
        <v>11178</v>
      </c>
      <c r="G3836" t="s">
        <v>152</v>
      </c>
      <c r="H3836" t="s">
        <v>135</v>
      </c>
      <c r="I3836" t="s">
        <v>136</v>
      </c>
      <c r="J3836" t="s">
        <v>3</v>
      </c>
      <c r="K3836" t="s">
        <v>138</v>
      </c>
      <c r="L3836" t="s">
        <v>11179</v>
      </c>
      <c r="M3836" t="s">
        <v>11180</v>
      </c>
      <c r="N3836">
        <v>6.1666666660000002</v>
      </c>
      <c r="O3836">
        <v>0</v>
      </c>
      <c r="P3836">
        <v>2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1.8574229536239615</v>
      </c>
      <c r="Y3836">
        <v>0</v>
      </c>
      <c r="Z3836">
        <v>0</v>
      </c>
      <c r="AA3836">
        <v>0</v>
      </c>
      <c r="AB3836">
        <v>0</v>
      </c>
      <c r="AC3836">
        <v>0</v>
      </c>
      <c r="AD3836">
        <v>0</v>
      </c>
      <c r="AE3836">
        <v>1.8574229536239615</v>
      </c>
    </row>
    <row r="3837" spans="1:31" x14ac:dyDescent="0.25">
      <c r="A3837">
        <v>2236131</v>
      </c>
      <c r="B3837">
        <v>1</v>
      </c>
      <c r="C3837" t="s">
        <v>80</v>
      </c>
      <c r="D3837" t="s">
        <v>96</v>
      </c>
      <c r="E3837" t="s">
        <v>132</v>
      </c>
      <c r="F3837" t="s">
        <v>11181</v>
      </c>
      <c r="G3837" t="s">
        <v>170</v>
      </c>
      <c r="H3837" t="s">
        <v>135</v>
      </c>
      <c r="I3837" t="s">
        <v>136</v>
      </c>
      <c r="J3837" t="s">
        <v>137</v>
      </c>
      <c r="K3837" t="s">
        <v>138</v>
      </c>
      <c r="L3837" t="s">
        <v>11182</v>
      </c>
      <c r="M3837" t="s">
        <v>11183</v>
      </c>
      <c r="N3837">
        <v>4.3305555550000001</v>
      </c>
      <c r="O3837">
        <v>0</v>
      </c>
      <c r="P3837">
        <v>1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1.521588289052308</v>
      </c>
      <c r="Y3837">
        <v>0</v>
      </c>
      <c r="Z3837">
        <v>0</v>
      </c>
      <c r="AA3837">
        <v>0</v>
      </c>
      <c r="AB3837">
        <v>0</v>
      </c>
      <c r="AC3837">
        <v>0</v>
      </c>
      <c r="AD3837">
        <v>0</v>
      </c>
      <c r="AE3837">
        <v>1.521588289052308</v>
      </c>
    </row>
    <row r="3838" spans="1:31" x14ac:dyDescent="0.25">
      <c r="A3838">
        <v>2236592</v>
      </c>
      <c r="B3838">
        <v>1</v>
      </c>
      <c r="C3838" t="s">
        <v>80</v>
      </c>
      <c r="D3838" t="s">
        <v>96</v>
      </c>
      <c r="E3838" t="s">
        <v>194</v>
      </c>
      <c r="F3838" t="s">
        <v>11184</v>
      </c>
      <c r="G3838" t="s">
        <v>179</v>
      </c>
      <c r="H3838" t="s">
        <v>135</v>
      </c>
      <c r="I3838" t="s">
        <v>136</v>
      </c>
      <c r="J3838" t="s">
        <v>137</v>
      </c>
      <c r="K3838" t="s">
        <v>138</v>
      </c>
      <c r="L3838" t="s">
        <v>11185</v>
      </c>
      <c r="M3838" t="s">
        <v>11186</v>
      </c>
      <c r="N3838">
        <v>1.395277777</v>
      </c>
      <c r="O3838">
        <v>0</v>
      </c>
      <c r="P3838">
        <v>19</v>
      </c>
      <c r="Q3838">
        <v>0</v>
      </c>
      <c r="R3838">
        <v>0</v>
      </c>
      <c r="S3838">
        <v>0</v>
      </c>
      <c r="T3838">
        <v>3</v>
      </c>
      <c r="U3838">
        <v>0</v>
      </c>
      <c r="V3838">
        <v>0</v>
      </c>
      <c r="W3838">
        <v>0</v>
      </c>
      <c r="X3838">
        <v>16.104826153356917</v>
      </c>
      <c r="Y3838">
        <v>0</v>
      </c>
      <c r="Z3838">
        <v>0</v>
      </c>
      <c r="AA3838">
        <v>0</v>
      </c>
      <c r="AB3838">
        <v>4.1963218504590198</v>
      </c>
      <c r="AC3838">
        <v>0</v>
      </c>
      <c r="AD3838">
        <v>0</v>
      </c>
      <c r="AE3838">
        <v>20.301148003815939</v>
      </c>
    </row>
    <row r="3839" spans="1:31" x14ac:dyDescent="0.25">
      <c r="A3839">
        <v>2236237</v>
      </c>
      <c r="B3839">
        <v>1</v>
      </c>
      <c r="C3839" t="s">
        <v>81</v>
      </c>
      <c r="D3839" t="s">
        <v>122</v>
      </c>
      <c r="E3839" t="s">
        <v>182</v>
      </c>
      <c r="F3839" t="s">
        <v>11187</v>
      </c>
      <c r="G3839" t="s">
        <v>1858</v>
      </c>
      <c r="H3839" t="s">
        <v>163</v>
      </c>
      <c r="I3839" t="s">
        <v>136</v>
      </c>
      <c r="J3839" t="s">
        <v>137</v>
      </c>
      <c r="K3839" t="s">
        <v>138</v>
      </c>
      <c r="L3839" t="s">
        <v>11188</v>
      </c>
      <c r="M3839" t="s">
        <v>11189</v>
      </c>
      <c r="N3839">
        <v>5.454722222</v>
      </c>
      <c r="O3839">
        <v>0</v>
      </c>
      <c r="P3839">
        <v>137</v>
      </c>
      <c r="Q3839">
        <v>1</v>
      </c>
      <c r="R3839">
        <v>0</v>
      </c>
      <c r="S3839">
        <v>1</v>
      </c>
      <c r="T3839">
        <v>2</v>
      </c>
      <c r="U3839">
        <v>1</v>
      </c>
      <c r="V3839">
        <v>0</v>
      </c>
      <c r="W3839">
        <v>0</v>
      </c>
      <c r="X3839">
        <v>41.009605778833439</v>
      </c>
      <c r="Y3839">
        <v>9.911425347765153</v>
      </c>
      <c r="Z3839">
        <v>0</v>
      </c>
      <c r="AA3839">
        <v>5.0605352750891166</v>
      </c>
      <c r="AB3839">
        <v>0.18471044811527781</v>
      </c>
      <c r="AC3839">
        <v>25.341364608143664</v>
      </c>
      <c r="AD3839">
        <v>0</v>
      </c>
      <c r="AE3839">
        <v>81.507641457946647</v>
      </c>
    </row>
    <row r="3840" spans="1:31" x14ac:dyDescent="0.25">
      <c r="A3840">
        <v>2236486</v>
      </c>
      <c r="B3840">
        <v>1</v>
      </c>
      <c r="C3840" t="s">
        <v>80</v>
      </c>
      <c r="D3840" t="s">
        <v>84</v>
      </c>
      <c r="E3840" t="s">
        <v>405</v>
      </c>
      <c r="F3840" t="s">
        <v>11190</v>
      </c>
      <c r="G3840" t="s">
        <v>1963</v>
      </c>
      <c r="H3840" t="s">
        <v>163</v>
      </c>
      <c r="I3840" t="s">
        <v>136</v>
      </c>
      <c r="J3840" t="s">
        <v>137</v>
      </c>
      <c r="K3840" t="s">
        <v>138</v>
      </c>
      <c r="L3840" t="s">
        <v>11191</v>
      </c>
      <c r="M3840" t="s">
        <v>11192</v>
      </c>
      <c r="N3840">
        <v>0.98805555499999997</v>
      </c>
      <c r="O3840">
        <v>1</v>
      </c>
      <c r="P3840">
        <v>3101</v>
      </c>
      <c r="Q3840">
        <v>0</v>
      </c>
      <c r="R3840">
        <v>0</v>
      </c>
      <c r="S3840">
        <v>2</v>
      </c>
      <c r="T3840">
        <v>83</v>
      </c>
      <c r="U3840">
        <v>0</v>
      </c>
      <c r="V3840">
        <v>1</v>
      </c>
      <c r="W3840">
        <v>24.120875739669536</v>
      </c>
      <c r="X3840">
        <v>846.92784770678691</v>
      </c>
      <c r="Y3840">
        <v>0</v>
      </c>
      <c r="Z3840">
        <v>0</v>
      </c>
      <c r="AA3840">
        <v>158.55619846615204</v>
      </c>
      <c r="AB3840">
        <v>76.390933873569722</v>
      </c>
      <c r="AC3840">
        <v>0</v>
      </c>
      <c r="AD3840">
        <v>0</v>
      </c>
      <c r="AE3840">
        <v>1105.9958557861783</v>
      </c>
    </row>
    <row r="3841" spans="1:31" x14ac:dyDescent="0.25">
      <c r="A3841">
        <v>2236337</v>
      </c>
      <c r="B3841">
        <v>1</v>
      </c>
      <c r="C3841" t="s">
        <v>81</v>
      </c>
      <c r="D3841" t="s">
        <v>113</v>
      </c>
      <c r="E3841" t="s">
        <v>194</v>
      </c>
      <c r="F3841" t="s">
        <v>7041</v>
      </c>
      <c r="G3841" t="s">
        <v>143</v>
      </c>
      <c r="H3841" t="s">
        <v>135</v>
      </c>
      <c r="I3841" t="s">
        <v>136</v>
      </c>
      <c r="J3841" t="s">
        <v>137</v>
      </c>
      <c r="K3841" t="s">
        <v>144</v>
      </c>
      <c r="L3841" t="s">
        <v>11193</v>
      </c>
      <c r="M3841" t="s">
        <v>11194</v>
      </c>
      <c r="N3841">
        <v>5.4391666660000002</v>
      </c>
      <c r="O3841">
        <v>0</v>
      </c>
      <c r="P3841">
        <v>148</v>
      </c>
      <c r="Q3841">
        <v>0</v>
      </c>
      <c r="R3841">
        <v>0</v>
      </c>
      <c r="S3841">
        <v>0</v>
      </c>
      <c r="T3841">
        <v>15</v>
      </c>
      <c r="U3841">
        <v>0</v>
      </c>
      <c r="V3841">
        <v>0</v>
      </c>
      <c r="W3841">
        <v>0</v>
      </c>
      <c r="X3841">
        <v>196.51273400194009</v>
      </c>
      <c r="Y3841">
        <v>0</v>
      </c>
      <c r="Z3841">
        <v>0</v>
      </c>
      <c r="AA3841">
        <v>0</v>
      </c>
      <c r="AB3841">
        <v>37.442711441605063</v>
      </c>
      <c r="AC3841">
        <v>0</v>
      </c>
      <c r="AD3841">
        <v>0</v>
      </c>
      <c r="AE3841">
        <v>233.95544544354516</v>
      </c>
    </row>
    <row r="3842" spans="1:31" x14ac:dyDescent="0.25">
      <c r="A3842">
        <v>2236343</v>
      </c>
      <c r="B3842">
        <v>1</v>
      </c>
      <c r="C3842" t="s">
        <v>81</v>
      </c>
      <c r="D3842" t="s">
        <v>123</v>
      </c>
      <c r="E3842" t="s">
        <v>194</v>
      </c>
      <c r="F3842" t="s">
        <v>9491</v>
      </c>
      <c r="G3842" t="s">
        <v>179</v>
      </c>
      <c r="H3842" t="s">
        <v>135</v>
      </c>
      <c r="I3842" t="s">
        <v>136</v>
      </c>
      <c r="J3842" t="s">
        <v>137</v>
      </c>
      <c r="K3842" t="s">
        <v>138</v>
      </c>
      <c r="L3842" t="s">
        <v>11195</v>
      </c>
      <c r="M3842" t="s">
        <v>11196</v>
      </c>
      <c r="N3842">
        <v>2.718611111</v>
      </c>
      <c r="O3842">
        <v>0</v>
      </c>
      <c r="P3842">
        <v>2</v>
      </c>
      <c r="Q3842">
        <v>0</v>
      </c>
      <c r="R3842">
        <v>0</v>
      </c>
      <c r="S3842">
        <v>0</v>
      </c>
      <c r="T3842">
        <v>4</v>
      </c>
      <c r="U3842">
        <v>0</v>
      </c>
      <c r="V3842">
        <v>0</v>
      </c>
      <c r="W3842">
        <v>0</v>
      </c>
      <c r="X3842">
        <v>0.51284807969898227</v>
      </c>
      <c r="Y3842">
        <v>0</v>
      </c>
      <c r="Z3842">
        <v>0</v>
      </c>
      <c r="AA3842">
        <v>0</v>
      </c>
      <c r="AB3842">
        <v>0.4396401945118556</v>
      </c>
      <c r="AC3842">
        <v>0</v>
      </c>
      <c r="AD3842">
        <v>0</v>
      </c>
      <c r="AE3842">
        <v>0.95248827421083782</v>
      </c>
    </row>
    <row r="3843" spans="1:31" x14ac:dyDescent="0.25">
      <c r="A3843">
        <v>2236386</v>
      </c>
      <c r="B3843">
        <v>1</v>
      </c>
      <c r="C3843" t="s">
        <v>80</v>
      </c>
      <c r="D3843" t="s">
        <v>104</v>
      </c>
      <c r="E3843" t="s">
        <v>194</v>
      </c>
      <c r="F3843" t="s">
        <v>11197</v>
      </c>
      <c r="G3843" t="s">
        <v>885</v>
      </c>
      <c r="H3843" t="s">
        <v>135</v>
      </c>
      <c r="I3843" t="s">
        <v>136</v>
      </c>
      <c r="J3843" t="s">
        <v>137</v>
      </c>
      <c r="K3843" t="s">
        <v>138</v>
      </c>
      <c r="L3843" t="s">
        <v>11198</v>
      </c>
      <c r="M3843" t="s">
        <v>11199</v>
      </c>
      <c r="N3843">
        <v>3.0669444440000002</v>
      </c>
      <c r="O3843">
        <v>0</v>
      </c>
      <c r="P3843">
        <v>3</v>
      </c>
      <c r="Q3843">
        <v>0</v>
      </c>
      <c r="R3843">
        <v>1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8.0730341694427885</v>
      </c>
      <c r="Y3843">
        <v>0</v>
      </c>
      <c r="Z3843">
        <v>0.52201380135045561</v>
      </c>
      <c r="AA3843">
        <v>0</v>
      </c>
      <c r="AB3843">
        <v>0</v>
      </c>
      <c r="AC3843">
        <v>0</v>
      </c>
      <c r="AD3843">
        <v>0</v>
      </c>
      <c r="AE3843">
        <v>8.5950479707932441</v>
      </c>
    </row>
    <row r="3844" spans="1:31" x14ac:dyDescent="0.25">
      <c r="A3844">
        <v>2236595</v>
      </c>
      <c r="B3844">
        <v>1</v>
      </c>
      <c r="C3844" t="s">
        <v>81</v>
      </c>
      <c r="D3844" t="s">
        <v>128</v>
      </c>
      <c r="E3844" t="s">
        <v>177</v>
      </c>
      <c r="F3844" t="s">
        <v>11200</v>
      </c>
      <c r="G3844" t="s">
        <v>1909</v>
      </c>
      <c r="H3844" t="s">
        <v>135</v>
      </c>
      <c r="I3844" t="s">
        <v>136</v>
      </c>
      <c r="J3844" t="s">
        <v>137</v>
      </c>
      <c r="K3844" t="s">
        <v>138</v>
      </c>
      <c r="L3844" t="s">
        <v>11201</v>
      </c>
      <c r="M3844" t="s">
        <v>11202</v>
      </c>
      <c r="N3844">
        <v>2.3616666660000001</v>
      </c>
      <c r="O3844">
        <v>0</v>
      </c>
      <c r="P3844">
        <v>284</v>
      </c>
      <c r="Q3844">
        <v>0</v>
      </c>
      <c r="R3844">
        <v>0</v>
      </c>
      <c r="S3844">
        <v>0</v>
      </c>
      <c r="T3844">
        <v>34</v>
      </c>
      <c r="U3844">
        <v>0</v>
      </c>
      <c r="V3844">
        <v>0</v>
      </c>
      <c r="W3844">
        <v>0</v>
      </c>
      <c r="X3844">
        <v>184.77306019659116</v>
      </c>
      <c r="Y3844">
        <v>0</v>
      </c>
      <c r="Z3844">
        <v>0</v>
      </c>
      <c r="AA3844">
        <v>0</v>
      </c>
      <c r="AB3844">
        <v>57.814124900700527</v>
      </c>
      <c r="AC3844">
        <v>0</v>
      </c>
      <c r="AD3844">
        <v>0</v>
      </c>
      <c r="AE3844">
        <v>242.58718509729169</v>
      </c>
    </row>
    <row r="3845" spans="1:31" x14ac:dyDescent="0.25">
      <c r="A3845">
        <v>2236286</v>
      </c>
      <c r="B3845">
        <v>1</v>
      </c>
      <c r="C3845" t="s">
        <v>80</v>
      </c>
      <c r="D3845" t="s">
        <v>83</v>
      </c>
      <c r="E3845" t="s">
        <v>132</v>
      </c>
      <c r="F3845" t="s">
        <v>11203</v>
      </c>
      <c r="G3845" t="s">
        <v>148</v>
      </c>
      <c r="H3845" t="s">
        <v>135</v>
      </c>
      <c r="I3845" t="s">
        <v>136</v>
      </c>
      <c r="J3845" t="s">
        <v>137</v>
      </c>
      <c r="K3845" t="s">
        <v>138</v>
      </c>
      <c r="L3845" t="s">
        <v>11204</v>
      </c>
      <c r="M3845" t="s">
        <v>11205</v>
      </c>
      <c r="N3845">
        <v>6.818888888</v>
      </c>
      <c r="O3845">
        <v>0</v>
      </c>
      <c r="P3845">
        <v>5</v>
      </c>
      <c r="Q3845">
        <v>0</v>
      </c>
      <c r="R3845">
        <v>2</v>
      </c>
      <c r="S3845">
        <v>0</v>
      </c>
      <c r="T3845">
        <v>1</v>
      </c>
      <c r="U3845">
        <v>0</v>
      </c>
      <c r="V3845">
        <v>0</v>
      </c>
      <c r="W3845">
        <v>0</v>
      </c>
      <c r="X3845">
        <v>17.063794820651413</v>
      </c>
      <c r="Y3845">
        <v>0</v>
      </c>
      <c r="Z3845">
        <v>1.9872003899413864</v>
      </c>
      <c r="AA3845">
        <v>0</v>
      </c>
      <c r="AB3845">
        <v>26.028775159484674</v>
      </c>
      <c r="AC3845">
        <v>0</v>
      </c>
      <c r="AD3845">
        <v>0</v>
      </c>
      <c r="AE3845">
        <v>45.079770370077469</v>
      </c>
    </row>
    <row r="3846" spans="1:31" x14ac:dyDescent="0.25">
      <c r="A3846">
        <v>2236618</v>
      </c>
      <c r="B3846">
        <v>1</v>
      </c>
      <c r="C3846" t="s">
        <v>80</v>
      </c>
      <c r="D3846" t="s">
        <v>92</v>
      </c>
      <c r="E3846" t="s">
        <v>132</v>
      </c>
      <c r="F3846" t="s">
        <v>11206</v>
      </c>
      <c r="G3846" t="s">
        <v>148</v>
      </c>
      <c r="H3846" t="s">
        <v>135</v>
      </c>
      <c r="I3846" t="s">
        <v>136</v>
      </c>
      <c r="J3846" t="s">
        <v>137</v>
      </c>
      <c r="K3846" t="s">
        <v>138</v>
      </c>
      <c r="L3846" t="s">
        <v>11207</v>
      </c>
      <c r="M3846" t="s">
        <v>11208</v>
      </c>
      <c r="N3846">
        <v>0.98416666600000002</v>
      </c>
      <c r="O3846">
        <v>0</v>
      </c>
      <c r="P3846">
        <v>1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0.44720311093920001</v>
      </c>
      <c r="Y3846">
        <v>0</v>
      </c>
      <c r="Z3846">
        <v>0</v>
      </c>
      <c r="AA3846">
        <v>0</v>
      </c>
      <c r="AB3846">
        <v>0</v>
      </c>
      <c r="AC3846">
        <v>0</v>
      </c>
      <c r="AD3846">
        <v>0</v>
      </c>
      <c r="AE3846">
        <v>0.44720311093920001</v>
      </c>
    </row>
    <row r="3847" spans="1:31" x14ac:dyDescent="0.25">
      <c r="A3847">
        <v>2236309</v>
      </c>
      <c r="B3847">
        <v>1</v>
      </c>
      <c r="C3847" t="s">
        <v>81</v>
      </c>
      <c r="D3847" t="s">
        <v>119</v>
      </c>
      <c r="E3847" t="s">
        <v>182</v>
      </c>
      <c r="F3847" t="s">
        <v>11209</v>
      </c>
      <c r="G3847" t="s">
        <v>1027</v>
      </c>
      <c r="H3847" t="s">
        <v>163</v>
      </c>
      <c r="I3847" t="s">
        <v>136</v>
      </c>
      <c r="J3847" t="s">
        <v>137</v>
      </c>
      <c r="K3847" t="s">
        <v>138</v>
      </c>
      <c r="L3847" t="s">
        <v>11210</v>
      </c>
      <c r="M3847" t="s">
        <v>11211</v>
      </c>
      <c r="N3847">
        <v>1.461944444</v>
      </c>
      <c r="O3847">
        <v>0</v>
      </c>
      <c r="P3847">
        <v>0</v>
      </c>
      <c r="Q3847">
        <v>0</v>
      </c>
      <c r="R3847">
        <v>16</v>
      </c>
      <c r="S3847">
        <v>0</v>
      </c>
      <c r="T3847">
        <v>1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4.4255184581656533</v>
      </c>
      <c r="AA3847">
        <v>0</v>
      </c>
      <c r="AB3847">
        <v>2.598369562398867</v>
      </c>
      <c r="AC3847">
        <v>0</v>
      </c>
      <c r="AD3847">
        <v>0</v>
      </c>
      <c r="AE3847">
        <v>7.0238880205645202</v>
      </c>
    </row>
    <row r="3848" spans="1:31" x14ac:dyDescent="0.25">
      <c r="A3848">
        <v>2236100</v>
      </c>
      <c r="B3848">
        <v>1</v>
      </c>
      <c r="C3848" t="s">
        <v>80</v>
      </c>
      <c r="D3848" t="s">
        <v>108</v>
      </c>
      <c r="E3848" t="s">
        <v>141</v>
      </c>
      <c r="F3848" t="s">
        <v>11212</v>
      </c>
      <c r="G3848" t="s">
        <v>187</v>
      </c>
      <c r="H3848" t="s">
        <v>135</v>
      </c>
      <c r="I3848" t="s">
        <v>136</v>
      </c>
      <c r="J3848" t="s">
        <v>137</v>
      </c>
      <c r="K3848" t="s">
        <v>138</v>
      </c>
      <c r="L3848" t="s">
        <v>11213</v>
      </c>
      <c r="M3848" t="s">
        <v>11214</v>
      </c>
      <c r="N3848">
        <v>3.313055555</v>
      </c>
      <c r="O3848">
        <v>0</v>
      </c>
      <c r="P3848">
        <v>38</v>
      </c>
      <c r="Q3848">
        <v>0</v>
      </c>
      <c r="R3848">
        <v>3</v>
      </c>
      <c r="S3848">
        <v>0</v>
      </c>
      <c r="T3848">
        <v>5</v>
      </c>
      <c r="U3848">
        <v>0</v>
      </c>
      <c r="V3848">
        <v>0</v>
      </c>
      <c r="W3848">
        <v>0</v>
      </c>
      <c r="X3848">
        <v>15.457789593572965</v>
      </c>
      <c r="Y3848">
        <v>0</v>
      </c>
      <c r="Z3848">
        <v>2.5049255852965695</v>
      </c>
      <c r="AA3848">
        <v>0</v>
      </c>
      <c r="AB3848">
        <v>5.78388505103376</v>
      </c>
      <c r="AC3848">
        <v>0</v>
      </c>
      <c r="AD3848">
        <v>0</v>
      </c>
      <c r="AE3848">
        <v>23.746600229903294</v>
      </c>
    </row>
    <row r="3849" spans="1:31" x14ac:dyDescent="0.25">
      <c r="A3849">
        <v>2236077</v>
      </c>
      <c r="B3849">
        <v>1</v>
      </c>
      <c r="C3849" t="s">
        <v>80</v>
      </c>
      <c r="D3849" t="s">
        <v>90</v>
      </c>
      <c r="E3849" t="s">
        <v>405</v>
      </c>
      <c r="F3849" t="s">
        <v>11215</v>
      </c>
      <c r="G3849" t="s">
        <v>303</v>
      </c>
      <c r="H3849" t="s">
        <v>5570</v>
      </c>
      <c r="I3849" t="s">
        <v>136</v>
      </c>
      <c r="J3849" t="s">
        <v>137</v>
      </c>
      <c r="K3849" t="s">
        <v>138</v>
      </c>
      <c r="L3849" t="s">
        <v>11216</v>
      </c>
      <c r="M3849" t="s">
        <v>11217</v>
      </c>
      <c r="N3849">
        <v>0.102777777</v>
      </c>
      <c r="O3849">
        <v>0</v>
      </c>
      <c r="P3849">
        <v>4123</v>
      </c>
      <c r="Q3849">
        <v>0</v>
      </c>
      <c r="R3849">
        <v>0</v>
      </c>
      <c r="S3849">
        <v>2</v>
      </c>
      <c r="T3849">
        <v>58</v>
      </c>
      <c r="U3849">
        <v>0</v>
      </c>
      <c r="V3849">
        <v>0</v>
      </c>
      <c r="W3849">
        <v>0</v>
      </c>
      <c r="X3849">
        <v>108.45638383295204</v>
      </c>
      <c r="Y3849">
        <v>0</v>
      </c>
      <c r="Z3849">
        <v>0</v>
      </c>
      <c r="AA3849">
        <v>4.3784226144418659</v>
      </c>
      <c r="AB3849">
        <v>3.3244032738856455</v>
      </c>
      <c r="AC3849">
        <v>0</v>
      </c>
      <c r="AD3849">
        <v>0</v>
      </c>
      <c r="AE3849">
        <v>116.15920972127955</v>
      </c>
    </row>
    <row r="3850" spans="1:31" x14ac:dyDescent="0.25">
      <c r="A3850">
        <v>2236518</v>
      </c>
      <c r="B3850">
        <v>1</v>
      </c>
      <c r="C3850" t="s">
        <v>80</v>
      </c>
      <c r="D3850" t="s">
        <v>93</v>
      </c>
      <c r="E3850" t="s">
        <v>132</v>
      </c>
      <c r="F3850" t="s">
        <v>11218</v>
      </c>
      <c r="G3850" t="s">
        <v>134</v>
      </c>
      <c r="H3850" t="s">
        <v>135</v>
      </c>
      <c r="I3850" t="s">
        <v>136</v>
      </c>
      <c r="J3850" t="s">
        <v>137</v>
      </c>
      <c r="K3850" t="s">
        <v>138</v>
      </c>
      <c r="L3850" t="s">
        <v>11219</v>
      </c>
      <c r="M3850" t="s">
        <v>11220</v>
      </c>
      <c r="N3850">
        <v>3.6541666660000001</v>
      </c>
      <c r="O3850">
        <v>0</v>
      </c>
      <c r="P3850">
        <v>1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  <c r="AA3850">
        <v>0</v>
      </c>
      <c r="AB3850">
        <v>0</v>
      </c>
      <c r="AC3850">
        <v>0</v>
      </c>
      <c r="AD3850">
        <v>0</v>
      </c>
      <c r="AE3850">
        <v>0</v>
      </c>
    </row>
    <row r="3851" spans="1:31" x14ac:dyDescent="0.25">
      <c r="A3851">
        <v>2236117</v>
      </c>
      <c r="B3851">
        <v>1</v>
      </c>
      <c r="C3851" t="s">
        <v>80</v>
      </c>
      <c r="D3851" t="s">
        <v>108</v>
      </c>
      <c r="E3851" t="s">
        <v>141</v>
      </c>
      <c r="F3851" t="s">
        <v>11221</v>
      </c>
      <c r="G3851" t="s">
        <v>187</v>
      </c>
      <c r="H3851" t="s">
        <v>135</v>
      </c>
      <c r="I3851" t="s">
        <v>136</v>
      </c>
      <c r="J3851" t="s">
        <v>137</v>
      </c>
      <c r="K3851" t="s">
        <v>138</v>
      </c>
      <c r="L3851" t="s">
        <v>11222</v>
      </c>
      <c r="M3851" t="s">
        <v>11223</v>
      </c>
      <c r="N3851">
        <v>3.4272222220000002</v>
      </c>
      <c r="O3851">
        <v>0</v>
      </c>
      <c r="P3851">
        <v>27</v>
      </c>
      <c r="Q3851">
        <v>0</v>
      </c>
      <c r="R3851">
        <v>6</v>
      </c>
      <c r="S3851">
        <v>0</v>
      </c>
      <c r="T3851">
        <v>1</v>
      </c>
      <c r="U3851">
        <v>0</v>
      </c>
      <c r="V3851">
        <v>0</v>
      </c>
      <c r="W3851">
        <v>0</v>
      </c>
      <c r="X3851">
        <v>9.628962666533436</v>
      </c>
      <c r="Y3851">
        <v>0</v>
      </c>
      <c r="Z3851">
        <v>0.77684881548138673</v>
      </c>
      <c r="AA3851">
        <v>0</v>
      </c>
      <c r="AB3851">
        <v>0.73907631210000013</v>
      </c>
      <c r="AC3851">
        <v>0</v>
      </c>
      <c r="AD3851">
        <v>0</v>
      </c>
      <c r="AE3851">
        <v>11.144887794114823</v>
      </c>
    </row>
    <row r="3852" spans="1:31" x14ac:dyDescent="0.25">
      <c r="A3852">
        <v>2236160</v>
      </c>
      <c r="B3852">
        <v>1</v>
      </c>
      <c r="C3852" t="s">
        <v>80</v>
      </c>
      <c r="D3852" t="s">
        <v>93</v>
      </c>
      <c r="E3852" t="s">
        <v>141</v>
      </c>
      <c r="F3852" t="s">
        <v>5814</v>
      </c>
      <c r="G3852" t="s">
        <v>143</v>
      </c>
      <c r="H3852" t="s">
        <v>135</v>
      </c>
      <c r="I3852" t="s">
        <v>136</v>
      </c>
      <c r="J3852" t="s">
        <v>137</v>
      </c>
      <c r="K3852" t="s">
        <v>144</v>
      </c>
      <c r="L3852" t="s">
        <v>11224</v>
      </c>
      <c r="M3852" t="s">
        <v>11225</v>
      </c>
      <c r="N3852">
        <v>8.4279777770000006</v>
      </c>
      <c r="O3852">
        <v>0</v>
      </c>
      <c r="P3852">
        <v>0</v>
      </c>
      <c r="Q3852">
        <v>0</v>
      </c>
      <c r="R3852">
        <v>0</v>
      </c>
      <c r="S3852">
        <v>0</v>
      </c>
      <c r="T3852">
        <v>156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  <c r="AA3852">
        <v>0</v>
      </c>
      <c r="AB3852">
        <v>667.68218795871007</v>
      </c>
      <c r="AC3852">
        <v>0</v>
      </c>
      <c r="AD3852">
        <v>0</v>
      </c>
      <c r="AE3852">
        <v>667.68218795871007</v>
      </c>
    </row>
    <row r="3853" spans="1:31" x14ac:dyDescent="0.25">
      <c r="A3853">
        <v>2236326</v>
      </c>
      <c r="B3853">
        <v>1</v>
      </c>
      <c r="C3853" t="s">
        <v>80</v>
      </c>
      <c r="D3853" t="s">
        <v>82</v>
      </c>
      <c r="E3853" t="s">
        <v>194</v>
      </c>
      <c r="F3853" t="s">
        <v>11226</v>
      </c>
      <c r="G3853" t="s">
        <v>390</v>
      </c>
      <c r="H3853" t="s">
        <v>135</v>
      </c>
      <c r="I3853" t="s">
        <v>136</v>
      </c>
      <c r="J3853" t="s">
        <v>137</v>
      </c>
      <c r="K3853" t="s">
        <v>138</v>
      </c>
      <c r="L3853" t="s">
        <v>11227</v>
      </c>
      <c r="M3853" t="s">
        <v>11228</v>
      </c>
      <c r="N3853">
        <v>0.455555555</v>
      </c>
      <c r="O3853">
        <v>0</v>
      </c>
      <c r="P3853">
        <v>128</v>
      </c>
      <c r="Q3853">
        <v>0</v>
      </c>
      <c r="R3853">
        <v>0</v>
      </c>
      <c r="S3853">
        <v>0</v>
      </c>
      <c r="T3853">
        <v>6</v>
      </c>
      <c r="U3853">
        <v>0</v>
      </c>
      <c r="V3853">
        <v>0</v>
      </c>
      <c r="W3853">
        <v>0</v>
      </c>
      <c r="X3853">
        <v>21.898971934731122</v>
      </c>
      <c r="Y3853">
        <v>0</v>
      </c>
      <c r="Z3853">
        <v>0</v>
      </c>
      <c r="AA3853">
        <v>0</v>
      </c>
      <c r="AB3853">
        <v>0.88630958899964463</v>
      </c>
      <c r="AC3853">
        <v>0</v>
      </c>
      <c r="AD3853">
        <v>0</v>
      </c>
      <c r="AE3853">
        <v>22.785281523730767</v>
      </c>
    </row>
    <row r="3854" spans="1:31" x14ac:dyDescent="0.25">
      <c r="A3854">
        <v>2236060</v>
      </c>
      <c r="B3854">
        <v>1</v>
      </c>
      <c r="C3854" t="s">
        <v>80</v>
      </c>
      <c r="D3854" t="s">
        <v>103</v>
      </c>
      <c r="E3854" t="s">
        <v>161</v>
      </c>
      <c r="F3854" t="s">
        <v>2706</v>
      </c>
      <c r="G3854" t="s">
        <v>174</v>
      </c>
      <c r="H3854" t="s">
        <v>163</v>
      </c>
      <c r="I3854" t="s">
        <v>136</v>
      </c>
      <c r="J3854" t="s">
        <v>137</v>
      </c>
      <c r="K3854" t="s">
        <v>138</v>
      </c>
      <c r="L3854" t="s">
        <v>11229</v>
      </c>
      <c r="M3854" t="s">
        <v>11230</v>
      </c>
      <c r="N3854">
        <v>0.62250000000000005</v>
      </c>
      <c r="O3854">
        <v>3</v>
      </c>
      <c r="P3854">
        <v>1986</v>
      </c>
      <c r="Q3854">
        <v>21</v>
      </c>
      <c r="R3854">
        <v>269</v>
      </c>
      <c r="S3854">
        <v>29</v>
      </c>
      <c r="T3854">
        <v>642</v>
      </c>
      <c r="U3854">
        <v>2</v>
      </c>
      <c r="V3854">
        <v>1</v>
      </c>
      <c r="W3854">
        <v>0.32848330349331006</v>
      </c>
      <c r="X3854">
        <v>193.42670990727834</v>
      </c>
      <c r="Y3854">
        <v>28.090722697476831</v>
      </c>
      <c r="Z3854">
        <v>15.423135039110617</v>
      </c>
      <c r="AA3854">
        <v>34.007959138140833</v>
      </c>
      <c r="AB3854">
        <v>80.705556456327329</v>
      </c>
      <c r="AC3854">
        <v>47.886071068168619</v>
      </c>
      <c r="AD3854">
        <v>1.6883649926900401</v>
      </c>
      <c r="AE3854">
        <v>401.55700260268588</v>
      </c>
    </row>
    <row r="3855" spans="1:31" x14ac:dyDescent="0.25">
      <c r="A3855">
        <v>2236226</v>
      </c>
      <c r="B3855">
        <v>1</v>
      </c>
      <c r="C3855" t="s">
        <v>80</v>
      </c>
      <c r="D3855" t="s">
        <v>83</v>
      </c>
      <c r="E3855" t="s">
        <v>141</v>
      </c>
      <c r="F3855" t="s">
        <v>3973</v>
      </c>
      <c r="G3855" t="s">
        <v>1031</v>
      </c>
      <c r="H3855" t="s">
        <v>135</v>
      </c>
      <c r="I3855" t="s">
        <v>136</v>
      </c>
      <c r="J3855" t="s">
        <v>137</v>
      </c>
      <c r="K3855" t="s">
        <v>138</v>
      </c>
      <c r="L3855" t="s">
        <v>11231</v>
      </c>
      <c r="M3855" t="s">
        <v>11232</v>
      </c>
      <c r="N3855">
        <v>2.2483333330000002</v>
      </c>
      <c r="O3855">
        <v>0</v>
      </c>
      <c r="P3855">
        <v>3</v>
      </c>
      <c r="Q3855">
        <v>0</v>
      </c>
      <c r="R3855">
        <v>0</v>
      </c>
      <c r="S3855">
        <v>0</v>
      </c>
      <c r="T3855">
        <v>17</v>
      </c>
      <c r="U3855">
        <v>0</v>
      </c>
      <c r="V3855">
        <v>1</v>
      </c>
      <c r="W3855">
        <v>0</v>
      </c>
      <c r="X3855">
        <v>3.4799327319182223</v>
      </c>
      <c r="Y3855">
        <v>0</v>
      </c>
      <c r="Z3855">
        <v>0</v>
      </c>
      <c r="AA3855">
        <v>0</v>
      </c>
      <c r="AB3855">
        <v>72.059370813123891</v>
      </c>
      <c r="AC3855">
        <v>0</v>
      </c>
      <c r="AD3855">
        <v>22.34307313205753</v>
      </c>
      <c r="AE3855">
        <v>97.882376677099643</v>
      </c>
    </row>
    <row r="3856" spans="1:31" x14ac:dyDescent="0.25">
      <c r="A3856">
        <v>2236183</v>
      </c>
      <c r="B3856">
        <v>1</v>
      </c>
      <c r="C3856" t="s">
        <v>80</v>
      </c>
      <c r="D3856" t="s">
        <v>85</v>
      </c>
      <c r="E3856" t="s">
        <v>132</v>
      </c>
      <c r="F3856" t="s">
        <v>11233</v>
      </c>
      <c r="G3856" t="s">
        <v>170</v>
      </c>
      <c r="H3856" t="s">
        <v>135</v>
      </c>
      <c r="I3856" t="s">
        <v>136</v>
      </c>
      <c r="J3856" t="s">
        <v>137</v>
      </c>
      <c r="K3856" t="s">
        <v>138</v>
      </c>
      <c r="L3856" t="s">
        <v>11234</v>
      </c>
      <c r="M3856" t="s">
        <v>11235</v>
      </c>
      <c r="N3856">
        <v>7.3244444440000001</v>
      </c>
      <c r="O3856">
        <v>0</v>
      </c>
      <c r="P3856">
        <v>0</v>
      </c>
      <c r="Q3856">
        <v>0</v>
      </c>
      <c r="R3856">
        <v>0</v>
      </c>
      <c r="S3856">
        <v>0</v>
      </c>
      <c r="T3856">
        <v>1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  <c r="AA3856">
        <v>0</v>
      </c>
      <c r="AB3856">
        <v>12.689581615383803</v>
      </c>
      <c r="AC3856">
        <v>0</v>
      </c>
      <c r="AD3856">
        <v>0</v>
      </c>
      <c r="AE3856">
        <v>12.689581615383803</v>
      </c>
    </row>
    <row r="3857" spans="1:31" x14ac:dyDescent="0.25">
      <c r="A3857">
        <v>2236352</v>
      </c>
      <c r="B3857">
        <v>1</v>
      </c>
      <c r="C3857" t="s">
        <v>81</v>
      </c>
      <c r="D3857" t="s">
        <v>112</v>
      </c>
      <c r="E3857" t="s">
        <v>141</v>
      </c>
      <c r="F3857" t="s">
        <v>11236</v>
      </c>
      <c r="G3857" t="s">
        <v>196</v>
      </c>
      <c r="H3857" t="s">
        <v>135</v>
      </c>
      <c r="I3857" t="s">
        <v>136</v>
      </c>
      <c r="J3857" t="s">
        <v>137</v>
      </c>
      <c r="K3857" t="s">
        <v>144</v>
      </c>
      <c r="L3857" t="s">
        <v>11237</v>
      </c>
      <c r="M3857" t="s">
        <v>11238</v>
      </c>
      <c r="N3857">
        <v>0.35224611099999997</v>
      </c>
      <c r="O3857">
        <v>0</v>
      </c>
      <c r="P3857">
        <v>69</v>
      </c>
      <c r="Q3857">
        <v>0</v>
      </c>
      <c r="R3857">
        <v>29</v>
      </c>
      <c r="S3857">
        <v>0</v>
      </c>
      <c r="T3857">
        <v>16</v>
      </c>
      <c r="U3857">
        <v>0</v>
      </c>
      <c r="V3857">
        <v>0</v>
      </c>
      <c r="W3857">
        <v>0</v>
      </c>
      <c r="X3857">
        <v>5.7951265860632395</v>
      </c>
      <c r="Y3857">
        <v>0</v>
      </c>
      <c r="Z3857">
        <v>0.81215188128627014</v>
      </c>
      <c r="AA3857">
        <v>0</v>
      </c>
      <c r="AB3857">
        <v>8.3457509882186987</v>
      </c>
      <c r="AC3857">
        <v>0</v>
      </c>
      <c r="AD3857">
        <v>0</v>
      </c>
      <c r="AE3857">
        <v>14.953029455568208</v>
      </c>
    </row>
    <row r="3858" spans="1:31" x14ac:dyDescent="0.25">
      <c r="A3858">
        <v>2236581</v>
      </c>
      <c r="B3858">
        <v>1</v>
      </c>
      <c r="C3858" t="s">
        <v>80</v>
      </c>
      <c r="D3858" t="s">
        <v>90</v>
      </c>
      <c r="E3858" t="s">
        <v>132</v>
      </c>
      <c r="F3858" t="s">
        <v>11239</v>
      </c>
      <c r="G3858" t="s">
        <v>148</v>
      </c>
      <c r="H3858" t="s">
        <v>135</v>
      </c>
      <c r="I3858" t="s">
        <v>136</v>
      </c>
      <c r="J3858" t="s">
        <v>137</v>
      </c>
      <c r="K3858" t="s">
        <v>138</v>
      </c>
      <c r="L3858" t="s">
        <v>11240</v>
      </c>
      <c r="M3858" t="s">
        <v>11241</v>
      </c>
      <c r="N3858">
        <v>2.7925</v>
      </c>
      <c r="O3858">
        <v>0</v>
      </c>
      <c r="P3858">
        <v>3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2.1179334881871834</v>
      </c>
      <c r="Y3858">
        <v>0</v>
      </c>
      <c r="Z3858">
        <v>0</v>
      </c>
      <c r="AA3858">
        <v>0</v>
      </c>
      <c r="AB3858">
        <v>0</v>
      </c>
      <c r="AC3858">
        <v>0</v>
      </c>
      <c r="AD3858">
        <v>0</v>
      </c>
      <c r="AE3858">
        <v>2.1179334881871834</v>
      </c>
    </row>
    <row r="3859" spans="1:31" x14ac:dyDescent="0.25">
      <c r="A3859">
        <v>2236289</v>
      </c>
      <c r="B3859">
        <v>1</v>
      </c>
      <c r="C3859" t="s">
        <v>80</v>
      </c>
      <c r="D3859" t="s">
        <v>87</v>
      </c>
      <c r="E3859" t="s">
        <v>141</v>
      </c>
      <c r="F3859" t="s">
        <v>11242</v>
      </c>
      <c r="G3859" t="s">
        <v>143</v>
      </c>
      <c r="H3859" t="s">
        <v>135</v>
      </c>
      <c r="I3859" t="s">
        <v>136</v>
      </c>
      <c r="J3859" t="s">
        <v>137</v>
      </c>
      <c r="K3859" t="s">
        <v>144</v>
      </c>
      <c r="L3859" t="s">
        <v>11243</v>
      </c>
      <c r="M3859" t="s">
        <v>11244</v>
      </c>
      <c r="N3859">
        <v>0.46599055499999997</v>
      </c>
      <c r="O3859">
        <v>0</v>
      </c>
      <c r="P3859">
        <v>170</v>
      </c>
      <c r="Q3859">
        <v>0</v>
      </c>
      <c r="R3859">
        <v>0</v>
      </c>
      <c r="S3859">
        <v>0</v>
      </c>
      <c r="T3859">
        <v>7</v>
      </c>
      <c r="U3859">
        <v>0</v>
      </c>
      <c r="V3859">
        <v>0</v>
      </c>
      <c r="W3859">
        <v>0</v>
      </c>
      <c r="X3859">
        <v>25.909239413015317</v>
      </c>
      <c r="Y3859">
        <v>0</v>
      </c>
      <c r="Z3859">
        <v>0</v>
      </c>
      <c r="AA3859">
        <v>0</v>
      </c>
      <c r="AB3859">
        <v>4.5617887847667813</v>
      </c>
      <c r="AC3859">
        <v>0</v>
      </c>
      <c r="AD3859">
        <v>0</v>
      </c>
      <c r="AE3859">
        <v>30.471028197782097</v>
      </c>
    </row>
    <row r="3860" spans="1:31" x14ac:dyDescent="0.25">
      <c r="A3860">
        <v>2236097</v>
      </c>
      <c r="B3860">
        <v>1</v>
      </c>
      <c r="C3860" t="s">
        <v>80</v>
      </c>
      <c r="D3860" t="s">
        <v>108</v>
      </c>
      <c r="E3860" t="s">
        <v>161</v>
      </c>
      <c r="F3860" t="s">
        <v>11245</v>
      </c>
      <c r="G3860" t="s">
        <v>174</v>
      </c>
      <c r="H3860" t="s">
        <v>163</v>
      </c>
      <c r="I3860" t="s">
        <v>136</v>
      </c>
      <c r="J3860" t="s">
        <v>137</v>
      </c>
      <c r="K3860" t="s">
        <v>138</v>
      </c>
      <c r="L3860" t="s">
        <v>11246</v>
      </c>
      <c r="M3860" t="s">
        <v>11247</v>
      </c>
      <c r="N3860">
        <v>1.1311111110000001</v>
      </c>
      <c r="O3860">
        <v>0</v>
      </c>
      <c r="P3860">
        <v>123</v>
      </c>
      <c r="Q3860">
        <v>0</v>
      </c>
      <c r="R3860">
        <v>80</v>
      </c>
      <c r="S3860">
        <v>0</v>
      </c>
      <c r="T3860">
        <v>31</v>
      </c>
      <c r="U3860">
        <v>0</v>
      </c>
      <c r="V3860">
        <v>0</v>
      </c>
      <c r="W3860">
        <v>0</v>
      </c>
      <c r="X3860">
        <v>32.699718645294467</v>
      </c>
      <c r="Y3860">
        <v>0</v>
      </c>
      <c r="Z3860">
        <v>40.402994106614067</v>
      </c>
      <c r="AA3860">
        <v>0</v>
      </c>
      <c r="AB3860">
        <v>13.94102514262752</v>
      </c>
      <c r="AC3860">
        <v>0</v>
      </c>
      <c r="AD3860">
        <v>0</v>
      </c>
      <c r="AE3860">
        <v>87.043737894536065</v>
      </c>
    </row>
    <row r="3861" spans="1:31" x14ac:dyDescent="0.25">
      <c r="A3861">
        <v>2236598</v>
      </c>
      <c r="B3861">
        <v>1</v>
      </c>
      <c r="C3861" t="s">
        <v>81</v>
      </c>
      <c r="D3861" t="s">
        <v>128</v>
      </c>
      <c r="E3861" t="s">
        <v>132</v>
      </c>
      <c r="F3861" t="s">
        <v>11248</v>
      </c>
      <c r="G3861" t="s">
        <v>191</v>
      </c>
      <c r="H3861" t="s">
        <v>135</v>
      </c>
      <c r="I3861" t="s">
        <v>136</v>
      </c>
      <c r="J3861" t="s">
        <v>137</v>
      </c>
      <c r="K3861" t="s">
        <v>138</v>
      </c>
      <c r="L3861" t="s">
        <v>11249</v>
      </c>
      <c r="M3861" t="s">
        <v>11250</v>
      </c>
      <c r="N3861">
        <v>2.488888888</v>
      </c>
      <c r="O3861">
        <v>0</v>
      </c>
      <c r="P3861">
        <v>0</v>
      </c>
      <c r="Q3861">
        <v>0</v>
      </c>
      <c r="R3861">
        <v>0</v>
      </c>
      <c r="S3861">
        <v>0</v>
      </c>
      <c r="T3861">
        <v>2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  <c r="AA3861">
        <v>0</v>
      </c>
      <c r="AB3861">
        <v>10.947806178958132</v>
      </c>
      <c r="AC3861">
        <v>0</v>
      </c>
      <c r="AD3861">
        <v>0</v>
      </c>
      <c r="AE3861">
        <v>10.947806178958132</v>
      </c>
    </row>
    <row r="3862" spans="1:31" x14ac:dyDescent="0.25">
      <c r="A3862">
        <v>2236475</v>
      </c>
      <c r="B3862">
        <v>1</v>
      </c>
      <c r="C3862" t="s">
        <v>80</v>
      </c>
      <c r="D3862" t="s">
        <v>102</v>
      </c>
      <c r="E3862" t="s">
        <v>132</v>
      </c>
      <c r="F3862" t="s">
        <v>11251</v>
      </c>
      <c r="G3862" t="s">
        <v>148</v>
      </c>
      <c r="H3862" t="s">
        <v>135</v>
      </c>
      <c r="I3862" t="s">
        <v>136</v>
      </c>
      <c r="J3862" t="s">
        <v>137</v>
      </c>
      <c r="K3862" t="s">
        <v>138</v>
      </c>
      <c r="L3862" t="s">
        <v>11252</v>
      </c>
      <c r="M3862" t="s">
        <v>11253</v>
      </c>
      <c r="N3862">
        <v>0.49222222199999999</v>
      </c>
      <c r="O3862">
        <v>0</v>
      </c>
      <c r="P3862">
        <v>1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  <c r="AA3862">
        <v>0</v>
      </c>
      <c r="AB3862">
        <v>0</v>
      </c>
      <c r="AC3862">
        <v>0</v>
      </c>
      <c r="AD3862">
        <v>0</v>
      </c>
      <c r="AE3862">
        <v>0</v>
      </c>
    </row>
    <row r="3863" spans="1:31" x14ac:dyDescent="0.25">
      <c r="A3863">
        <v>2236515</v>
      </c>
      <c r="B3863">
        <v>1</v>
      </c>
      <c r="C3863" t="s">
        <v>80</v>
      </c>
      <c r="D3863" t="s">
        <v>108</v>
      </c>
      <c r="E3863" t="s">
        <v>194</v>
      </c>
      <c r="F3863" t="s">
        <v>11254</v>
      </c>
      <c r="G3863" t="s">
        <v>390</v>
      </c>
      <c r="H3863" t="s">
        <v>135</v>
      </c>
      <c r="I3863" t="s">
        <v>136</v>
      </c>
      <c r="J3863" t="s">
        <v>137</v>
      </c>
      <c r="K3863" t="s">
        <v>138</v>
      </c>
      <c r="L3863" t="s">
        <v>11255</v>
      </c>
      <c r="M3863" t="s">
        <v>11256</v>
      </c>
      <c r="N3863">
        <v>5.6130555549999999</v>
      </c>
      <c r="O3863">
        <v>0</v>
      </c>
      <c r="P3863">
        <v>23</v>
      </c>
      <c r="Q3863">
        <v>0</v>
      </c>
      <c r="R3863">
        <v>9</v>
      </c>
      <c r="S3863">
        <v>0</v>
      </c>
      <c r="T3863">
        <v>2</v>
      </c>
      <c r="U3863">
        <v>0</v>
      </c>
      <c r="V3863">
        <v>0</v>
      </c>
      <c r="W3863">
        <v>0</v>
      </c>
      <c r="X3863">
        <v>18.275391653041176</v>
      </c>
      <c r="Y3863">
        <v>0</v>
      </c>
      <c r="Z3863">
        <v>4.9538506934913222</v>
      </c>
      <c r="AA3863">
        <v>0</v>
      </c>
      <c r="AB3863">
        <v>1.1108231384438221</v>
      </c>
      <c r="AC3863">
        <v>0</v>
      </c>
      <c r="AD3863">
        <v>0</v>
      </c>
      <c r="AE3863">
        <v>24.340065484976321</v>
      </c>
    </row>
    <row r="3864" spans="1:31" x14ac:dyDescent="0.25">
      <c r="A3864">
        <v>2236220</v>
      </c>
      <c r="B3864">
        <v>1</v>
      </c>
      <c r="C3864" t="s">
        <v>80</v>
      </c>
      <c r="D3864" t="s">
        <v>104</v>
      </c>
      <c r="E3864" t="s">
        <v>182</v>
      </c>
      <c r="F3864" t="s">
        <v>11257</v>
      </c>
      <c r="G3864" t="s">
        <v>319</v>
      </c>
      <c r="H3864" t="s">
        <v>163</v>
      </c>
      <c r="I3864" t="s">
        <v>136</v>
      </c>
      <c r="J3864" t="s">
        <v>137</v>
      </c>
      <c r="K3864" t="s">
        <v>138</v>
      </c>
      <c r="L3864" t="s">
        <v>11258</v>
      </c>
      <c r="M3864" t="s">
        <v>11259</v>
      </c>
      <c r="N3864">
        <v>3.4397222219999999</v>
      </c>
      <c r="O3864">
        <v>0</v>
      </c>
      <c r="P3864">
        <v>180</v>
      </c>
      <c r="Q3864">
        <v>0</v>
      </c>
      <c r="R3864">
        <v>1</v>
      </c>
      <c r="S3864">
        <v>0</v>
      </c>
      <c r="T3864">
        <v>13</v>
      </c>
      <c r="U3864">
        <v>0</v>
      </c>
      <c r="V3864">
        <v>0</v>
      </c>
      <c r="W3864">
        <v>0</v>
      </c>
      <c r="X3864">
        <v>124.54599761052943</v>
      </c>
      <c r="Y3864">
        <v>0</v>
      </c>
      <c r="Z3864">
        <v>2.8753107219433336E-2</v>
      </c>
      <c r="AA3864">
        <v>0</v>
      </c>
      <c r="AB3864">
        <v>33.577796872303729</v>
      </c>
      <c r="AC3864">
        <v>0</v>
      </c>
      <c r="AD3864">
        <v>0</v>
      </c>
      <c r="AE3864">
        <v>158.15254759005259</v>
      </c>
    </row>
    <row r="3865" spans="1:31" x14ac:dyDescent="0.25">
      <c r="A3865">
        <v>2236120</v>
      </c>
      <c r="B3865">
        <v>1</v>
      </c>
      <c r="C3865" t="s">
        <v>81</v>
      </c>
      <c r="D3865" t="s">
        <v>118</v>
      </c>
      <c r="E3865" t="s">
        <v>132</v>
      </c>
      <c r="F3865" t="s">
        <v>11260</v>
      </c>
      <c r="G3865" t="s">
        <v>170</v>
      </c>
      <c r="H3865" t="s">
        <v>135</v>
      </c>
      <c r="I3865" t="s">
        <v>136</v>
      </c>
      <c r="J3865" t="s">
        <v>137</v>
      </c>
      <c r="K3865" t="s">
        <v>138</v>
      </c>
      <c r="L3865" t="s">
        <v>11261</v>
      </c>
      <c r="M3865" t="s">
        <v>11262</v>
      </c>
      <c r="N3865">
        <v>2.0452777769999999</v>
      </c>
      <c r="O3865">
        <v>0</v>
      </c>
      <c r="P3865">
        <v>1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0.42891756094096001</v>
      </c>
      <c r="Y3865">
        <v>0</v>
      </c>
      <c r="Z3865">
        <v>0</v>
      </c>
      <c r="AA3865">
        <v>0</v>
      </c>
      <c r="AB3865">
        <v>0</v>
      </c>
      <c r="AC3865">
        <v>0</v>
      </c>
      <c r="AD3865">
        <v>0</v>
      </c>
      <c r="AE3865">
        <v>0.42891756094096001</v>
      </c>
    </row>
    <row r="3866" spans="1:31" x14ac:dyDescent="0.25">
      <c r="A3866">
        <v>2236266</v>
      </c>
      <c r="B3866">
        <v>1</v>
      </c>
      <c r="C3866" t="s">
        <v>80</v>
      </c>
      <c r="D3866" t="s">
        <v>100</v>
      </c>
      <c r="E3866" t="s">
        <v>194</v>
      </c>
      <c r="F3866" t="s">
        <v>11263</v>
      </c>
      <c r="G3866" t="s">
        <v>179</v>
      </c>
      <c r="H3866" t="s">
        <v>135</v>
      </c>
      <c r="I3866" t="s">
        <v>136</v>
      </c>
      <c r="J3866" t="s">
        <v>137</v>
      </c>
      <c r="K3866" t="s">
        <v>138</v>
      </c>
      <c r="L3866" t="s">
        <v>11264</v>
      </c>
      <c r="M3866" t="s">
        <v>11265</v>
      </c>
      <c r="N3866">
        <v>2.349722222</v>
      </c>
      <c r="O3866">
        <v>0</v>
      </c>
      <c r="P3866">
        <v>26</v>
      </c>
      <c r="Q3866">
        <v>0</v>
      </c>
      <c r="R3866">
        <v>1</v>
      </c>
      <c r="S3866">
        <v>0</v>
      </c>
      <c r="T3866">
        <v>9</v>
      </c>
      <c r="U3866">
        <v>0</v>
      </c>
      <c r="V3866">
        <v>1</v>
      </c>
      <c r="W3866">
        <v>0</v>
      </c>
      <c r="X3866">
        <v>21.032430107819334</v>
      </c>
      <c r="Y3866">
        <v>0</v>
      </c>
      <c r="Z3866">
        <v>0.52796944437664006</v>
      </c>
      <c r="AA3866">
        <v>0</v>
      </c>
      <c r="AB3866">
        <v>39.834725901785951</v>
      </c>
      <c r="AC3866">
        <v>0</v>
      </c>
      <c r="AD3866">
        <v>87.830327062853826</v>
      </c>
      <c r="AE3866">
        <v>149.22545251683576</v>
      </c>
    </row>
    <row r="3867" spans="1:31" x14ac:dyDescent="0.25">
      <c r="A3867">
        <v>2236372</v>
      </c>
      <c r="B3867">
        <v>1</v>
      </c>
      <c r="C3867" t="s">
        <v>80</v>
      </c>
      <c r="D3867" t="s">
        <v>93</v>
      </c>
      <c r="E3867" t="s">
        <v>132</v>
      </c>
      <c r="F3867" t="s">
        <v>11266</v>
      </c>
      <c r="G3867" t="s">
        <v>191</v>
      </c>
      <c r="H3867" t="s">
        <v>135</v>
      </c>
      <c r="I3867" t="s">
        <v>136</v>
      </c>
      <c r="J3867" t="s">
        <v>137</v>
      </c>
      <c r="K3867" t="s">
        <v>138</v>
      </c>
      <c r="L3867" t="s">
        <v>11267</v>
      </c>
      <c r="M3867" t="s">
        <v>11268</v>
      </c>
      <c r="N3867">
        <v>3.3758333330000001</v>
      </c>
      <c r="O3867">
        <v>0</v>
      </c>
      <c r="P3867">
        <v>1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0.14332115482300001</v>
      </c>
      <c r="Y3867">
        <v>0</v>
      </c>
      <c r="Z3867">
        <v>0</v>
      </c>
      <c r="AA3867">
        <v>0</v>
      </c>
      <c r="AB3867">
        <v>0</v>
      </c>
      <c r="AC3867">
        <v>0</v>
      </c>
      <c r="AD3867">
        <v>0</v>
      </c>
      <c r="AE3867">
        <v>0.14332115482300001</v>
      </c>
    </row>
    <row r="3868" spans="1:31" x14ac:dyDescent="0.25">
      <c r="A3868">
        <v>2236349</v>
      </c>
      <c r="B3868">
        <v>1</v>
      </c>
      <c r="C3868" t="s">
        <v>81</v>
      </c>
      <c r="D3868" t="s">
        <v>112</v>
      </c>
      <c r="E3868" t="s">
        <v>141</v>
      </c>
      <c r="F3868" t="s">
        <v>11269</v>
      </c>
      <c r="G3868" t="s">
        <v>196</v>
      </c>
      <c r="H3868" t="s">
        <v>135</v>
      </c>
      <c r="I3868" t="s">
        <v>136</v>
      </c>
      <c r="J3868" t="s">
        <v>137</v>
      </c>
      <c r="K3868" t="s">
        <v>144</v>
      </c>
      <c r="L3868" t="s">
        <v>11270</v>
      </c>
      <c r="M3868" t="s">
        <v>11271</v>
      </c>
      <c r="N3868">
        <v>0.64</v>
      </c>
      <c r="O3868">
        <v>0</v>
      </c>
      <c r="P3868">
        <v>271</v>
      </c>
      <c r="Q3868">
        <v>0</v>
      </c>
      <c r="R3868">
        <v>4</v>
      </c>
      <c r="S3868">
        <v>0</v>
      </c>
      <c r="T3868">
        <v>38</v>
      </c>
      <c r="U3868">
        <v>0</v>
      </c>
      <c r="V3868">
        <v>0</v>
      </c>
      <c r="W3868">
        <v>0</v>
      </c>
      <c r="X3868">
        <v>33.916242693980166</v>
      </c>
      <c r="Y3868">
        <v>0</v>
      </c>
      <c r="Z3868">
        <v>0.47861690605568008</v>
      </c>
      <c r="AA3868">
        <v>0</v>
      </c>
      <c r="AB3868">
        <v>20.196110172528641</v>
      </c>
      <c r="AC3868">
        <v>0</v>
      </c>
      <c r="AD3868">
        <v>0</v>
      </c>
      <c r="AE3868">
        <v>54.590969772564485</v>
      </c>
    </row>
    <row r="3869" spans="1:31" x14ac:dyDescent="0.25">
      <c r="A3869">
        <v>2236578</v>
      </c>
      <c r="B3869">
        <v>1</v>
      </c>
      <c r="C3869" t="s">
        <v>80</v>
      </c>
      <c r="D3869" t="s">
        <v>94</v>
      </c>
      <c r="E3869" t="s">
        <v>194</v>
      </c>
      <c r="F3869" t="s">
        <v>11272</v>
      </c>
      <c r="G3869" t="s">
        <v>179</v>
      </c>
      <c r="H3869" t="s">
        <v>135</v>
      </c>
      <c r="I3869" t="s">
        <v>136</v>
      </c>
      <c r="J3869" t="s">
        <v>137</v>
      </c>
      <c r="K3869" t="s">
        <v>138</v>
      </c>
      <c r="L3869" t="s">
        <v>11273</v>
      </c>
      <c r="M3869" t="s">
        <v>11274</v>
      </c>
      <c r="N3869">
        <v>3.2555555549999999</v>
      </c>
      <c r="O3869">
        <v>0</v>
      </c>
      <c r="P3869">
        <v>68</v>
      </c>
      <c r="Q3869">
        <v>0</v>
      </c>
      <c r="R3869">
        <v>0</v>
      </c>
      <c r="S3869">
        <v>0</v>
      </c>
      <c r="T3869">
        <v>1</v>
      </c>
      <c r="U3869">
        <v>0</v>
      </c>
      <c r="V3869">
        <v>0</v>
      </c>
      <c r="W3869">
        <v>0</v>
      </c>
      <c r="X3869">
        <v>62.383962335627743</v>
      </c>
      <c r="Y3869">
        <v>0</v>
      </c>
      <c r="Z3869">
        <v>0</v>
      </c>
      <c r="AA3869">
        <v>0</v>
      </c>
      <c r="AB3869">
        <v>6.4610527164361123E-2</v>
      </c>
      <c r="AC3869">
        <v>0</v>
      </c>
      <c r="AD3869">
        <v>0</v>
      </c>
      <c r="AE3869">
        <v>62.448572862792105</v>
      </c>
    </row>
    <row r="3870" spans="1:31" x14ac:dyDescent="0.25">
      <c r="A3870">
        <v>2236137</v>
      </c>
      <c r="B3870">
        <v>1</v>
      </c>
      <c r="C3870" t="s">
        <v>80</v>
      </c>
      <c r="D3870" t="s">
        <v>83</v>
      </c>
      <c r="E3870" t="s">
        <v>182</v>
      </c>
      <c r="F3870" t="s">
        <v>11275</v>
      </c>
      <c r="G3870" t="s">
        <v>196</v>
      </c>
      <c r="H3870" t="s">
        <v>163</v>
      </c>
      <c r="I3870" t="s">
        <v>136</v>
      </c>
      <c r="J3870" t="s">
        <v>137</v>
      </c>
      <c r="K3870" t="s">
        <v>144</v>
      </c>
      <c r="L3870" t="s">
        <v>11276</v>
      </c>
      <c r="M3870" t="s">
        <v>11277</v>
      </c>
      <c r="N3870">
        <v>1.0045869439999999</v>
      </c>
      <c r="O3870">
        <v>0</v>
      </c>
      <c r="P3870">
        <v>160</v>
      </c>
      <c r="Q3870">
        <v>0</v>
      </c>
      <c r="R3870">
        <v>0</v>
      </c>
      <c r="S3870">
        <v>8</v>
      </c>
      <c r="T3870">
        <v>51</v>
      </c>
      <c r="U3870">
        <v>7</v>
      </c>
      <c r="V3870">
        <v>7</v>
      </c>
      <c r="W3870">
        <v>0</v>
      </c>
      <c r="X3870">
        <v>56.569247161707118</v>
      </c>
      <c r="Y3870">
        <v>0</v>
      </c>
      <c r="Z3870">
        <v>0</v>
      </c>
      <c r="AA3870">
        <v>423.41681660097936</v>
      </c>
      <c r="AB3870">
        <v>320.97409887058853</v>
      </c>
      <c r="AC3870">
        <v>2719.4489147374893</v>
      </c>
      <c r="AD3870">
        <v>441.01588801279547</v>
      </c>
      <c r="AE3870">
        <v>3961.42496538356</v>
      </c>
    </row>
    <row r="3871" spans="1:31" x14ac:dyDescent="0.25">
      <c r="A3871">
        <v>2236186</v>
      </c>
      <c r="B3871">
        <v>1</v>
      </c>
      <c r="C3871" t="s">
        <v>80</v>
      </c>
      <c r="D3871" t="s">
        <v>94</v>
      </c>
      <c r="E3871" t="s">
        <v>194</v>
      </c>
      <c r="F3871" t="s">
        <v>11278</v>
      </c>
      <c r="G3871" t="s">
        <v>465</v>
      </c>
      <c r="H3871" t="s">
        <v>135</v>
      </c>
      <c r="I3871" t="s">
        <v>136</v>
      </c>
      <c r="J3871" t="s">
        <v>137</v>
      </c>
      <c r="K3871" t="s">
        <v>138</v>
      </c>
      <c r="L3871" t="s">
        <v>11279</v>
      </c>
      <c r="M3871" t="s">
        <v>11280</v>
      </c>
      <c r="N3871">
        <v>1.0888888880000001</v>
      </c>
      <c r="O3871">
        <v>0</v>
      </c>
      <c r="P3871">
        <v>2</v>
      </c>
      <c r="Q3871">
        <v>0</v>
      </c>
      <c r="R3871">
        <v>0</v>
      </c>
      <c r="S3871">
        <v>0</v>
      </c>
      <c r="T3871">
        <v>4</v>
      </c>
      <c r="U3871">
        <v>0</v>
      </c>
      <c r="V3871">
        <v>0</v>
      </c>
      <c r="W3871">
        <v>0</v>
      </c>
      <c r="X3871">
        <v>5.0559593801030225</v>
      </c>
      <c r="Y3871">
        <v>0</v>
      </c>
      <c r="Z3871">
        <v>0</v>
      </c>
      <c r="AA3871">
        <v>0</v>
      </c>
      <c r="AB3871">
        <v>66.476922136856018</v>
      </c>
      <c r="AC3871">
        <v>0</v>
      </c>
      <c r="AD3871">
        <v>0</v>
      </c>
      <c r="AE3871">
        <v>71.532881516959037</v>
      </c>
    </row>
    <row r="3872" spans="1:31" x14ac:dyDescent="0.25">
      <c r="A3872">
        <v>2236535</v>
      </c>
      <c r="B3872">
        <v>1</v>
      </c>
      <c r="C3872" t="s">
        <v>80</v>
      </c>
      <c r="D3872" t="s">
        <v>96</v>
      </c>
      <c r="E3872" t="s">
        <v>132</v>
      </c>
      <c r="F3872" t="s">
        <v>11281</v>
      </c>
      <c r="G3872" t="s">
        <v>148</v>
      </c>
      <c r="H3872" t="s">
        <v>135</v>
      </c>
      <c r="I3872" t="s">
        <v>136</v>
      </c>
      <c r="J3872" t="s">
        <v>137</v>
      </c>
      <c r="K3872" t="s">
        <v>138</v>
      </c>
      <c r="L3872" t="s">
        <v>11282</v>
      </c>
      <c r="M3872" t="s">
        <v>11283</v>
      </c>
      <c r="N3872">
        <v>4.210555555</v>
      </c>
      <c r="O3872">
        <v>0</v>
      </c>
      <c r="P3872">
        <v>0</v>
      </c>
      <c r="Q3872">
        <v>0</v>
      </c>
      <c r="R3872">
        <v>1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0.60711963866295005</v>
      </c>
      <c r="AA3872">
        <v>0</v>
      </c>
      <c r="AB3872">
        <v>0</v>
      </c>
      <c r="AC3872">
        <v>0</v>
      </c>
      <c r="AD3872">
        <v>0</v>
      </c>
      <c r="AE3872">
        <v>0.60711963866295005</v>
      </c>
    </row>
    <row r="3873" spans="1:31" x14ac:dyDescent="0.25">
      <c r="A3873">
        <v>2236501</v>
      </c>
      <c r="B3873">
        <v>1</v>
      </c>
      <c r="C3873" t="s">
        <v>80</v>
      </c>
      <c r="D3873" t="s">
        <v>98</v>
      </c>
      <c r="E3873" t="s">
        <v>141</v>
      </c>
      <c r="F3873" t="s">
        <v>11284</v>
      </c>
      <c r="G3873" t="s">
        <v>187</v>
      </c>
      <c r="H3873" t="s">
        <v>135</v>
      </c>
      <c r="I3873" t="s">
        <v>136</v>
      </c>
      <c r="J3873" t="s">
        <v>137</v>
      </c>
      <c r="K3873" t="s">
        <v>138</v>
      </c>
      <c r="L3873" t="s">
        <v>11285</v>
      </c>
      <c r="M3873" t="s">
        <v>11286</v>
      </c>
      <c r="N3873">
        <v>4.420833333</v>
      </c>
      <c r="O3873">
        <v>0</v>
      </c>
      <c r="P3873">
        <v>47</v>
      </c>
      <c r="Q3873">
        <v>0</v>
      </c>
      <c r="R3873">
        <v>5</v>
      </c>
      <c r="S3873">
        <v>0</v>
      </c>
      <c r="T3873">
        <v>12</v>
      </c>
      <c r="U3873">
        <v>0</v>
      </c>
      <c r="V3873">
        <v>0</v>
      </c>
      <c r="W3873">
        <v>0</v>
      </c>
      <c r="X3873">
        <v>30.624505738209496</v>
      </c>
      <c r="Y3873">
        <v>0</v>
      </c>
      <c r="Z3873">
        <v>0.12536936782377003</v>
      </c>
      <c r="AA3873">
        <v>0</v>
      </c>
      <c r="AB3873">
        <v>14.09605911707455</v>
      </c>
      <c r="AC3873">
        <v>0</v>
      </c>
      <c r="AD3873">
        <v>0</v>
      </c>
      <c r="AE3873">
        <v>44.845934223107818</v>
      </c>
    </row>
    <row r="3874" spans="1:31" x14ac:dyDescent="0.25">
      <c r="A3874">
        <v>2236146</v>
      </c>
      <c r="B3874">
        <v>1</v>
      </c>
      <c r="C3874" t="s">
        <v>80</v>
      </c>
      <c r="D3874" t="s">
        <v>95</v>
      </c>
      <c r="E3874" t="s">
        <v>182</v>
      </c>
      <c r="F3874" t="s">
        <v>11287</v>
      </c>
      <c r="G3874" t="s">
        <v>319</v>
      </c>
      <c r="H3874" t="s">
        <v>163</v>
      </c>
      <c r="I3874" t="s">
        <v>136</v>
      </c>
      <c r="J3874" t="s">
        <v>137</v>
      </c>
      <c r="K3874" t="s">
        <v>138</v>
      </c>
      <c r="L3874" t="s">
        <v>11288</v>
      </c>
      <c r="M3874" t="s">
        <v>11289</v>
      </c>
      <c r="N3874">
        <v>6.0452777769999999</v>
      </c>
      <c r="O3874">
        <v>0</v>
      </c>
      <c r="P3874">
        <v>0</v>
      </c>
      <c r="Q3874">
        <v>0</v>
      </c>
      <c r="R3874">
        <v>0</v>
      </c>
      <c r="S3874">
        <v>0</v>
      </c>
      <c r="T3874">
        <v>0</v>
      </c>
      <c r="U3874">
        <v>1</v>
      </c>
      <c r="V3874">
        <v>0</v>
      </c>
      <c r="W3874">
        <v>0</v>
      </c>
      <c r="X3874">
        <v>0</v>
      </c>
      <c r="Y3874">
        <v>0</v>
      </c>
      <c r="Z3874">
        <v>0</v>
      </c>
      <c r="AA3874">
        <v>0</v>
      </c>
      <c r="AB3874">
        <v>0</v>
      </c>
      <c r="AC3874">
        <v>191.29106577382652</v>
      </c>
      <c r="AD3874">
        <v>0</v>
      </c>
      <c r="AE3874">
        <v>191.29106577382652</v>
      </c>
    </row>
    <row r="3875" spans="1:31" x14ac:dyDescent="0.25">
      <c r="A3875">
        <v>2236478</v>
      </c>
      <c r="B3875">
        <v>1</v>
      </c>
      <c r="C3875" t="s">
        <v>80</v>
      </c>
      <c r="D3875" t="s">
        <v>96</v>
      </c>
      <c r="E3875" t="s">
        <v>132</v>
      </c>
      <c r="F3875" t="s">
        <v>11290</v>
      </c>
      <c r="G3875" t="s">
        <v>152</v>
      </c>
      <c r="H3875" t="s">
        <v>135</v>
      </c>
      <c r="I3875" t="s">
        <v>136</v>
      </c>
      <c r="J3875" t="s">
        <v>137</v>
      </c>
      <c r="K3875" t="s">
        <v>138</v>
      </c>
      <c r="L3875" t="s">
        <v>11291</v>
      </c>
      <c r="M3875" t="s">
        <v>11292</v>
      </c>
      <c r="N3875">
        <v>9.9991666660000007</v>
      </c>
      <c r="O3875">
        <v>0</v>
      </c>
      <c r="P3875">
        <v>1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3.1867344149200008E-3</v>
      </c>
      <c r="Y3875">
        <v>0</v>
      </c>
      <c r="Z3875">
        <v>0</v>
      </c>
      <c r="AA3875">
        <v>0</v>
      </c>
      <c r="AB3875">
        <v>0</v>
      </c>
      <c r="AC3875">
        <v>0</v>
      </c>
      <c r="AD3875">
        <v>0</v>
      </c>
      <c r="AE3875">
        <v>3.1867344149200008E-3</v>
      </c>
    </row>
    <row r="3876" spans="1:31" x14ac:dyDescent="0.25">
      <c r="A3876">
        <v>2236355</v>
      </c>
      <c r="B3876">
        <v>1</v>
      </c>
      <c r="C3876" t="s">
        <v>80</v>
      </c>
      <c r="D3876" t="s">
        <v>108</v>
      </c>
      <c r="E3876" t="s">
        <v>161</v>
      </c>
      <c r="F3876" t="s">
        <v>6044</v>
      </c>
      <c r="G3876" t="s">
        <v>174</v>
      </c>
      <c r="H3876" t="s">
        <v>163</v>
      </c>
      <c r="I3876" t="s">
        <v>136</v>
      </c>
      <c r="J3876" t="s">
        <v>137</v>
      </c>
      <c r="K3876" t="s">
        <v>138</v>
      </c>
      <c r="L3876" t="s">
        <v>11293</v>
      </c>
      <c r="M3876" t="s">
        <v>11294</v>
      </c>
      <c r="N3876">
        <v>0.96722222199999996</v>
      </c>
      <c r="O3876">
        <v>0</v>
      </c>
      <c r="P3876">
        <v>806</v>
      </c>
      <c r="Q3876">
        <v>4</v>
      </c>
      <c r="R3876">
        <v>96</v>
      </c>
      <c r="S3876">
        <v>3</v>
      </c>
      <c r="T3876">
        <v>147</v>
      </c>
      <c r="U3876">
        <v>1</v>
      </c>
      <c r="V3876">
        <v>0</v>
      </c>
      <c r="W3876">
        <v>0</v>
      </c>
      <c r="X3876">
        <v>194.37504074757666</v>
      </c>
      <c r="Y3876">
        <v>8.1171059120421027</v>
      </c>
      <c r="Z3876">
        <v>18.808035794582263</v>
      </c>
      <c r="AA3876">
        <v>29.723859137997362</v>
      </c>
      <c r="AB3876">
        <v>98.309250904147575</v>
      </c>
      <c r="AC3876">
        <v>14.796765342786001</v>
      </c>
      <c r="AD3876">
        <v>0</v>
      </c>
      <c r="AE3876">
        <v>364.13005783913195</v>
      </c>
    </row>
    <row r="3877" spans="1:31" x14ac:dyDescent="0.25">
      <c r="A3877">
        <v>2236624</v>
      </c>
      <c r="B3877">
        <v>1</v>
      </c>
      <c r="C3877" t="s">
        <v>80</v>
      </c>
      <c r="D3877" t="s">
        <v>96</v>
      </c>
      <c r="E3877" t="s">
        <v>194</v>
      </c>
      <c r="F3877" t="s">
        <v>11295</v>
      </c>
      <c r="G3877" t="s">
        <v>179</v>
      </c>
      <c r="H3877" t="s">
        <v>135</v>
      </c>
      <c r="I3877" t="s">
        <v>136</v>
      </c>
      <c r="J3877" t="s">
        <v>137</v>
      </c>
      <c r="K3877" t="s">
        <v>138</v>
      </c>
      <c r="L3877" t="s">
        <v>11296</v>
      </c>
      <c r="M3877" t="s">
        <v>11297</v>
      </c>
      <c r="N3877">
        <v>2.6563888879999999</v>
      </c>
      <c r="O3877">
        <v>0</v>
      </c>
      <c r="P3877">
        <v>61</v>
      </c>
      <c r="Q3877">
        <v>0</v>
      </c>
      <c r="R3877">
        <v>0</v>
      </c>
      <c r="S3877">
        <v>0</v>
      </c>
      <c r="T3877">
        <v>4</v>
      </c>
      <c r="U3877">
        <v>0</v>
      </c>
      <c r="V3877">
        <v>0</v>
      </c>
      <c r="W3877">
        <v>0</v>
      </c>
      <c r="X3877">
        <v>68.767440240100186</v>
      </c>
      <c r="Y3877">
        <v>0</v>
      </c>
      <c r="Z3877">
        <v>0</v>
      </c>
      <c r="AA3877">
        <v>0</v>
      </c>
      <c r="AB3877">
        <v>5.6787383966103002</v>
      </c>
      <c r="AC3877">
        <v>0</v>
      </c>
      <c r="AD3877">
        <v>0</v>
      </c>
      <c r="AE3877">
        <v>74.446178636710485</v>
      </c>
    </row>
    <row r="3878" spans="1:31" x14ac:dyDescent="0.25">
      <c r="A3878">
        <v>2236547</v>
      </c>
      <c r="B3878">
        <v>1</v>
      </c>
      <c r="C3878" t="s">
        <v>80</v>
      </c>
      <c r="D3878" t="s">
        <v>93</v>
      </c>
      <c r="E3878" t="s">
        <v>132</v>
      </c>
      <c r="F3878" t="s">
        <v>11298</v>
      </c>
      <c r="G3878" t="s">
        <v>148</v>
      </c>
      <c r="H3878" t="s">
        <v>135</v>
      </c>
      <c r="I3878" t="s">
        <v>136</v>
      </c>
      <c r="J3878" t="s">
        <v>137</v>
      </c>
      <c r="K3878" t="s">
        <v>138</v>
      </c>
      <c r="L3878" t="s">
        <v>11299</v>
      </c>
      <c r="M3878" t="s">
        <v>11300</v>
      </c>
      <c r="N3878">
        <v>1.0280555549999999</v>
      </c>
      <c r="O3878">
        <v>0</v>
      </c>
      <c r="P3878">
        <v>2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0.80565482884086659</v>
      </c>
      <c r="Y3878">
        <v>0</v>
      </c>
      <c r="Z3878">
        <v>0</v>
      </c>
      <c r="AA3878">
        <v>0</v>
      </c>
      <c r="AB3878">
        <v>0</v>
      </c>
      <c r="AC3878">
        <v>0</v>
      </c>
      <c r="AD3878">
        <v>0</v>
      </c>
      <c r="AE3878">
        <v>0.80565482884086659</v>
      </c>
    </row>
    <row r="3879" spans="1:31" x14ac:dyDescent="0.25">
      <c r="A3879">
        <v>2236378</v>
      </c>
      <c r="B3879">
        <v>1</v>
      </c>
      <c r="C3879" t="s">
        <v>80</v>
      </c>
      <c r="D3879" t="s">
        <v>99</v>
      </c>
      <c r="E3879" t="s">
        <v>194</v>
      </c>
      <c r="F3879" t="s">
        <v>3121</v>
      </c>
      <c r="G3879" t="s">
        <v>465</v>
      </c>
      <c r="H3879" t="s">
        <v>135</v>
      </c>
      <c r="I3879" t="s">
        <v>136</v>
      </c>
      <c r="J3879" t="s">
        <v>137</v>
      </c>
      <c r="K3879" t="s">
        <v>138</v>
      </c>
      <c r="L3879" t="s">
        <v>11301</v>
      </c>
      <c r="M3879" t="s">
        <v>11302</v>
      </c>
      <c r="N3879">
        <v>2.6544444440000001</v>
      </c>
      <c r="O3879">
        <v>0</v>
      </c>
      <c r="P3879">
        <v>60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31.169305066344805</v>
      </c>
      <c r="Y3879">
        <v>0</v>
      </c>
      <c r="Z3879">
        <v>0</v>
      </c>
      <c r="AA3879">
        <v>0</v>
      </c>
      <c r="AB3879">
        <v>0</v>
      </c>
      <c r="AC3879">
        <v>0</v>
      </c>
      <c r="AD3879">
        <v>0</v>
      </c>
      <c r="AE3879">
        <v>31.169305066344805</v>
      </c>
    </row>
    <row r="3880" spans="1:31" x14ac:dyDescent="0.25">
      <c r="A3880">
        <v>2236524</v>
      </c>
      <c r="B3880">
        <v>1</v>
      </c>
      <c r="C3880" t="s">
        <v>80</v>
      </c>
      <c r="D3880" t="s">
        <v>103</v>
      </c>
      <c r="E3880" t="s">
        <v>194</v>
      </c>
      <c r="F3880" t="s">
        <v>11303</v>
      </c>
      <c r="G3880" t="s">
        <v>179</v>
      </c>
      <c r="H3880" t="s">
        <v>135</v>
      </c>
      <c r="I3880" t="s">
        <v>136</v>
      </c>
      <c r="J3880" t="s">
        <v>137</v>
      </c>
      <c r="K3880" t="s">
        <v>138</v>
      </c>
      <c r="L3880" t="s">
        <v>11304</v>
      </c>
      <c r="M3880" t="s">
        <v>11305</v>
      </c>
      <c r="N3880">
        <v>1.3266666659999999</v>
      </c>
      <c r="O3880">
        <v>0</v>
      </c>
      <c r="P3880">
        <v>0</v>
      </c>
      <c r="Q3880">
        <v>0</v>
      </c>
      <c r="R3880">
        <v>6</v>
      </c>
      <c r="S3880">
        <v>0</v>
      </c>
      <c r="T3880">
        <v>2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13.708771271643462</v>
      </c>
      <c r="AA3880">
        <v>0</v>
      </c>
      <c r="AB3880">
        <v>6.1264454947513229</v>
      </c>
      <c r="AC3880">
        <v>0</v>
      </c>
      <c r="AD3880">
        <v>0</v>
      </c>
      <c r="AE3880">
        <v>19.835216766394787</v>
      </c>
    </row>
    <row r="3881" spans="1:31" x14ac:dyDescent="0.25">
      <c r="A3881">
        <v>2236401</v>
      </c>
      <c r="B3881">
        <v>1</v>
      </c>
      <c r="C3881" t="s">
        <v>81</v>
      </c>
      <c r="D3881" t="s">
        <v>118</v>
      </c>
      <c r="E3881" t="s">
        <v>182</v>
      </c>
      <c r="F3881" t="s">
        <v>7548</v>
      </c>
      <c r="G3881" t="s">
        <v>174</v>
      </c>
      <c r="H3881" t="s">
        <v>163</v>
      </c>
      <c r="I3881" t="s">
        <v>136</v>
      </c>
      <c r="J3881" t="s">
        <v>137</v>
      </c>
      <c r="K3881" t="s">
        <v>138</v>
      </c>
      <c r="L3881" t="s">
        <v>11306</v>
      </c>
      <c r="M3881" t="s">
        <v>11307</v>
      </c>
      <c r="N3881">
        <v>0.525277777</v>
      </c>
      <c r="O3881">
        <v>0</v>
      </c>
      <c r="P3881">
        <v>654</v>
      </c>
      <c r="Q3881">
        <v>0</v>
      </c>
      <c r="R3881">
        <v>26</v>
      </c>
      <c r="S3881">
        <v>0</v>
      </c>
      <c r="T3881">
        <v>74</v>
      </c>
      <c r="U3881">
        <v>0</v>
      </c>
      <c r="V3881">
        <v>1</v>
      </c>
      <c r="W3881">
        <v>0</v>
      </c>
      <c r="X3881">
        <v>67.315154064611491</v>
      </c>
      <c r="Y3881">
        <v>0</v>
      </c>
      <c r="Z3881">
        <v>2.8123937758665121</v>
      </c>
      <c r="AA3881">
        <v>0</v>
      </c>
      <c r="AB3881">
        <v>21.116702667067887</v>
      </c>
      <c r="AC3881">
        <v>0</v>
      </c>
      <c r="AD3881">
        <v>20.268673428218833</v>
      </c>
      <c r="AE3881">
        <v>111.51292393576472</v>
      </c>
    </row>
    <row r="3882" spans="1:31" x14ac:dyDescent="0.25">
      <c r="A3882">
        <v>2236315</v>
      </c>
      <c r="B3882">
        <v>1</v>
      </c>
      <c r="C3882" t="s">
        <v>80</v>
      </c>
      <c r="D3882" t="s">
        <v>99</v>
      </c>
      <c r="E3882" t="s">
        <v>194</v>
      </c>
      <c r="F3882" t="s">
        <v>11308</v>
      </c>
      <c r="G3882" t="s">
        <v>196</v>
      </c>
      <c r="H3882" t="s">
        <v>135</v>
      </c>
      <c r="I3882" t="s">
        <v>136</v>
      </c>
      <c r="J3882" t="s">
        <v>137</v>
      </c>
      <c r="K3882" t="s">
        <v>144</v>
      </c>
      <c r="L3882" t="s">
        <v>11309</v>
      </c>
      <c r="M3882" t="s">
        <v>11310</v>
      </c>
      <c r="N3882">
        <v>1.0363888880000001</v>
      </c>
      <c r="O3882">
        <v>0</v>
      </c>
      <c r="P3882">
        <v>141</v>
      </c>
      <c r="Q3882">
        <v>0</v>
      </c>
      <c r="R3882">
        <v>2</v>
      </c>
      <c r="S3882">
        <v>0</v>
      </c>
      <c r="T3882">
        <v>2</v>
      </c>
      <c r="U3882">
        <v>0</v>
      </c>
      <c r="V3882">
        <v>0</v>
      </c>
      <c r="W3882">
        <v>0</v>
      </c>
      <c r="X3882">
        <v>18.537445474874247</v>
      </c>
      <c r="Y3882">
        <v>0</v>
      </c>
      <c r="Z3882">
        <v>2.7295544755141288</v>
      </c>
      <c r="AA3882">
        <v>0</v>
      </c>
      <c r="AB3882">
        <v>0.23566546860664889</v>
      </c>
      <c r="AC3882">
        <v>0</v>
      </c>
      <c r="AD3882">
        <v>0</v>
      </c>
      <c r="AE3882">
        <v>21.502665418995022</v>
      </c>
    </row>
    <row r="3883" spans="1:31" x14ac:dyDescent="0.25">
      <c r="A3883">
        <v>2236610</v>
      </c>
      <c r="B3883">
        <v>1</v>
      </c>
      <c r="C3883" t="s">
        <v>80</v>
      </c>
      <c r="D3883" t="s">
        <v>110</v>
      </c>
      <c r="E3883" t="s">
        <v>132</v>
      </c>
      <c r="F3883" t="s">
        <v>11311</v>
      </c>
      <c r="G3883" t="s">
        <v>170</v>
      </c>
      <c r="H3883" t="s">
        <v>135</v>
      </c>
      <c r="I3883" t="s">
        <v>136</v>
      </c>
      <c r="J3883" t="s">
        <v>137</v>
      </c>
      <c r="K3883" t="s">
        <v>138</v>
      </c>
      <c r="L3883" t="s">
        <v>11312</v>
      </c>
      <c r="M3883" t="s">
        <v>11313</v>
      </c>
      <c r="N3883">
        <v>1.72</v>
      </c>
      <c r="O3883">
        <v>0</v>
      </c>
      <c r="P3883">
        <v>1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2.1448704828818403</v>
      </c>
      <c r="Y3883">
        <v>0</v>
      </c>
      <c r="Z3883">
        <v>0</v>
      </c>
      <c r="AA3883">
        <v>0</v>
      </c>
      <c r="AB3883">
        <v>0</v>
      </c>
      <c r="AC3883">
        <v>0</v>
      </c>
      <c r="AD3883">
        <v>0</v>
      </c>
      <c r="AE3883">
        <v>2.1448704828818403</v>
      </c>
    </row>
    <row r="3884" spans="1:31" x14ac:dyDescent="0.25">
      <c r="A3884">
        <v>2236252</v>
      </c>
      <c r="B3884">
        <v>1</v>
      </c>
      <c r="C3884" t="s">
        <v>80</v>
      </c>
      <c r="D3884" t="s">
        <v>82</v>
      </c>
      <c r="E3884" t="s">
        <v>177</v>
      </c>
      <c r="F3884" t="s">
        <v>11314</v>
      </c>
      <c r="G3884" t="s">
        <v>215</v>
      </c>
      <c r="H3884" t="s">
        <v>135</v>
      </c>
      <c r="I3884" t="s">
        <v>136</v>
      </c>
      <c r="J3884" t="s">
        <v>137</v>
      </c>
      <c r="K3884" t="s">
        <v>138</v>
      </c>
      <c r="L3884" t="s">
        <v>11315</v>
      </c>
      <c r="M3884" t="s">
        <v>11316</v>
      </c>
      <c r="N3884">
        <v>2.7549999999999999</v>
      </c>
      <c r="O3884">
        <v>0</v>
      </c>
      <c r="P3884">
        <v>2</v>
      </c>
      <c r="Q3884">
        <v>0</v>
      </c>
      <c r="R3884">
        <v>0</v>
      </c>
      <c r="S3884">
        <v>0</v>
      </c>
      <c r="T3884">
        <v>147</v>
      </c>
      <c r="U3884">
        <v>0</v>
      </c>
      <c r="V3884">
        <v>0</v>
      </c>
      <c r="W3884">
        <v>0</v>
      </c>
      <c r="X3884">
        <v>1.3110874426918335</v>
      </c>
      <c r="Y3884">
        <v>0</v>
      </c>
      <c r="Z3884">
        <v>0</v>
      </c>
      <c r="AA3884">
        <v>0</v>
      </c>
      <c r="AB3884">
        <v>89.685740726615322</v>
      </c>
      <c r="AC3884">
        <v>0</v>
      </c>
      <c r="AD3884">
        <v>0</v>
      </c>
      <c r="AE3884">
        <v>90.99682816930715</v>
      </c>
    </row>
    <row r="3885" spans="1:31" x14ac:dyDescent="0.25">
      <c r="A3885">
        <v>2236275</v>
      </c>
      <c r="B3885">
        <v>1</v>
      </c>
      <c r="C3885" t="s">
        <v>80</v>
      </c>
      <c r="D3885" t="s">
        <v>99</v>
      </c>
      <c r="E3885" t="s">
        <v>132</v>
      </c>
      <c r="F3885" t="s">
        <v>11317</v>
      </c>
      <c r="G3885" t="s">
        <v>148</v>
      </c>
      <c r="H3885" t="s">
        <v>135</v>
      </c>
      <c r="I3885" t="s">
        <v>136</v>
      </c>
      <c r="J3885" t="s">
        <v>137</v>
      </c>
      <c r="K3885" t="s">
        <v>138</v>
      </c>
      <c r="L3885" t="s">
        <v>11318</v>
      </c>
      <c r="M3885" t="s">
        <v>11319</v>
      </c>
      <c r="N3885">
        <v>6.9180555549999996</v>
      </c>
      <c r="O3885">
        <v>0</v>
      </c>
      <c r="P3885">
        <v>0</v>
      </c>
      <c r="Q3885">
        <v>0</v>
      </c>
      <c r="R3885">
        <v>0</v>
      </c>
      <c r="S3885">
        <v>0</v>
      </c>
      <c r="T3885">
        <v>1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  <c r="AA3885">
        <v>0</v>
      </c>
      <c r="AB3885">
        <v>0.74441426557400003</v>
      </c>
      <c r="AC3885">
        <v>0</v>
      </c>
      <c r="AD3885">
        <v>0</v>
      </c>
      <c r="AE3885">
        <v>0.74441426557400003</v>
      </c>
    </row>
    <row r="3886" spans="1:31" x14ac:dyDescent="0.25">
      <c r="A3886">
        <v>2236630</v>
      </c>
      <c r="B3886">
        <v>1</v>
      </c>
      <c r="C3886" t="s">
        <v>80</v>
      </c>
      <c r="D3886" t="s">
        <v>97</v>
      </c>
      <c r="E3886" t="s">
        <v>194</v>
      </c>
      <c r="F3886" t="s">
        <v>11320</v>
      </c>
      <c r="G3886" t="s">
        <v>179</v>
      </c>
      <c r="H3886" t="s">
        <v>135</v>
      </c>
      <c r="I3886" t="s">
        <v>136</v>
      </c>
      <c r="J3886" t="s">
        <v>137</v>
      </c>
      <c r="K3886" t="s">
        <v>138</v>
      </c>
      <c r="L3886" t="s">
        <v>11321</v>
      </c>
      <c r="M3886" t="s">
        <v>11322</v>
      </c>
      <c r="N3886">
        <v>1.021666666</v>
      </c>
      <c r="O3886">
        <v>0</v>
      </c>
      <c r="P3886">
        <v>14</v>
      </c>
      <c r="Q3886">
        <v>0</v>
      </c>
      <c r="R3886">
        <v>0</v>
      </c>
      <c r="S3886">
        <v>0</v>
      </c>
      <c r="T3886">
        <v>2</v>
      </c>
      <c r="U3886">
        <v>0</v>
      </c>
      <c r="V3886">
        <v>0</v>
      </c>
      <c r="W3886">
        <v>0</v>
      </c>
      <c r="X3886">
        <v>6.1447350460593988</v>
      </c>
      <c r="Y3886">
        <v>0</v>
      </c>
      <c r="Z3886">
        <v>0</v>
      </c>
      <c r="AA3886">
        <v>0</v>
      </c>
      <c r="AB3886">
        <v>0.93909249485291668</v>
      </c>
      <c r="AC3886">
        <v>0</v>
      </c>
      <c r="AD3886">
        <v>0</v>
      </c>
      <c r="AE3886">
        <v>7.0838275409123153</v>
      </c>
    </row>
    <row r="3887" spans="1:31" x14ac:dyDescent="0.25">
      <c r="A3887">
        <v>2236232</v>
      </c>
      <c r="B3887">
        <v>1</v>
      </c>
      <c r="C3887" t="s">
        <v>80</v>
      </c>
      <c r="D3887" t="s">
        <v>98</v>
      </c>
      <c r="E3887" t="s">
        <v>141</v>
      </c>
      <c r="F3887" t="s">
        <v>11284</v>
      </c>
      <c r="G3887" t="s">
        <v>187</v>
      </c>
      <c r="H3887" t="s">
        <v>135</v>
      </c>
      <c r="I3887" t="s">
        <v>136</v>
      </c>
      <c r="J3887" t="s">
        <v>137</v>
      </c>
      <c r="K3887" t="s">
        <v>138</v>
      </c>
      <c r="L3887" t="s">
        <v>11323</v>
      </c>
      <c r="M3887" t="s">
        <v>11324</v>
      </c>
      <c r="N3887">
        <v>5.500277777</v>
      </c>
      <c r="O3887">
        <v>0</v>
      </c>
      <c r="P3887">
        <v>47</v>
      </c>
      <c r="Q3887">
        <v>0</v>
      </c>
      <c r="R3887">
        <v>5</v>
      </c>
      <c r="S3887">
        <v>0</v>
      </c>
      <c r="T3887">
        <v>12</v>
      </c>
      <c r="U3887">
        <v>0</v>
      </c>
      <c r="V3887">
        <v>0</v>
      </c>
      <c r="W3887">
        <v>0</v>
      </c>
      <c r="X3887">
        <v>36.072761614499619</v>
      </c>
      <c r="Y3887">
        <v>0</v>
      </c>
      <c r="Z3887">
        <v>0.14689628761353002</v>
      </c>
      <c r="AA3887">
        <v>0</v>
      </c>
      <c r="AB3887">
        <v>23.558741239140392</v>
      </c>
      <c r="AC3887">
        <v>0</v>
      </c>
      <c r="AD3887">
        <v>0</v>
      </c>
      <c r="AE3887">
        <v>59.778399141253544</v>
      </c>
    </row>
    <row r="3888" spans="1:31" x14ac:dyDescent="0.25">
      <c r="A3888">
        <v>2236375</v>
      </c>
      <c r="B3888">
        <v>1</v>
      </c>
      <c r="C3888" t="s">
        <v>80</v>
      </c>
      <c r="D3888" t="s">
        <v>98</v>
      </c>
      <c r="E3888" t="s">
        <v>132</v>
      </c>
      <c r="F3888" t="s">
        <v>11325</v>
      </c>
      <c r="G3888" t="s">
        <v>148</v>
      </c>
      <c r="H3888" t="s">
        <v>135</v>
      </c>
      <c r="I3888" t="s">
        <v>136</v>
      </c>
      <c r="J3888" t="s">
        <v>137</v>
      </c>
      <c r="K3888" t="s">
        <v>138</v>
      </c>
      <c r="L3888" t="s">
        <v>11326</v>
      </c>
      <c r="M3888" t="s">
        <v>11327</v>
      </c>
      <c r="N3888">
        <v>2.673888888</v>
      </c>
      <c r="O3888">
        <v>0</v>
      </c>
      <c r="P3888">
        <v>0</v>
      </c>
      <c r="Q3888">
        <v>0</v>
      </c>
      <c r="R3888">
        <v>0</v>
      </c>
      <c r="S3888">
        <v>0</v>
      </c>
      <c r="T3888">
        <v>1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  <c r="AA3888">
        <v>0</v>
      </c>
      <c r="AB3888">
        <v>3.8110254401923198</v>
      </c>
      <c r="AC3888">
        <v>0</v>
      </c>
      <c r="AD3888">
        <v>0</v>
      </c>
      <c r="AE3888">
        <v>3.8110254401923198</v>
      </c>
    </row>
    <row r="3889" spans="1:31" x14ac:dyDescent="0.25">
      <c r="A3889">
        <v>2236103</v>
      </c>
      <c r="B3889">
        <v>1</v>
      </c>
      <c r="C3889" t="s">
        <v>80</v>
      </c>
      <c r="D3889" t="s">
        <v>108</v>
      </c>
      <c r="E3889" t="s">
        <v>194</v>
      </c>
      <c r="F3889" t="s">
        <v>11328</v>
      </c>
      <c r="G3889" t="s">
        <v>885</v>
      </c>
      <c r="H3889" t="s">
        <v>135</v>
      </c>
      <c r="I3889" t="s">
        <v>136</v>
      </c>
      <c r="J3889" t="s">
        <v>137</v>
      </c>
      <c r="K3889" t="s">
        <v>138</v>
      </c>
      <c r="L3889" t="s">
        <v>11329</v>
      </c>
      <c r="M3889" t="s">
        <v>11330</v>
      </c>
      <c r="N3889">
        <v>3.361388888</v>
      </c>
      <c r="O3889">
        <v>0</v>
      </c>
      <c r="P3889">
        <v>5</v>
      </c>
      <c r="Q3889">
        <v>0</v>
      </c>
      <c r="R3889">
        <v>2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2.6473164711707464</v>
      </c>
      <c r="Y3889">
        <v>0</v>
      </c>
      <c r="Z3889">
        <v>0.53360110825833773</v>
      </c>
      <c r="AA3889">
        <v>0</v>
      </c>
      <c r="AB3889">
        <v>0</v>
      </c>
      <c r="AC3889">
        <v>0</v>
      </c>
      <c r="AD3889">
        <v>0</v>
      </c>
      <c r="AE3889">
        <v>3.1809175794290843</v>
      </c>
    </row>
    <row r="3890" spans="1:31" x14ac:dyDescent="0.25">
      <c r="A3890">
        <v>2236152</v>
      </c>
      <c r="B3890">
        <v>1</v>
      </c>
      <c r="C3890" t="s">
        <v>80</v>
      </c>
      <c r="D3890" t="s">
        <v>96</v>
      </c>
      <c r="E3890" t="s">
        <v>194</v>
      </c>
      <c r="F3890" t="s">
        <v>11331</v>
      </c>
      <c r="G3890" t="s">
        <v>179</v>
      </c>
      <c r="H3890" t="s">
        <v>135</v>
      </c>
      <c r="I3890" t="s">
        <v>136</v>
      </c>
      <c r="J3890" t="s">
        <v>137</v>
      </c>
      <c r="K3890" t="s">
        <v>138</v>
      </c>
      <c r="L3890" t="s">
        <v>11332</v>
      </c>
      <c r="M3890" t="s">
        <v>11333</v>
      </c>
      <c r="N3890">
        <v>5.664722222</v>
      </c>
      <c r="O3890">
        <v>0</v>
      </c>
      <c r="P3890">
        <v>6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22.225009072285854</v>
      </c>
      <c r="Y3890">
        <v>0</v>
      </c>
      <c r="Z3890">
        <v>0</v>
      </c>
      <c r="AA3890">
        <v>0</v>
      </c>
      <c r="AB3890">
        <v>0</v>
      </c>
      <c r="AC3890">
        <v>0</v>
      </c>
      <c r="AD3890">
        <v>0</v>
      </c>
      <c r="AE3890">
        <v>22.225009072285854</v>
      </c>
    </row>
    <row r="3891" spans="1:31" x14ac:dyDescent="0.25">
      <c r="A3891">
        <v>2236544</v>
      </c>
      <c r="B3891">
        <v>1</v>
      </c>
      <c r="C3891" t="s">
        <v>80</v>
      </c>
      <c r="D3891" t="s">
        <v>83</v>
      </c>
      <c r="E3891" t="s">
        <v>141</v>
      </c>
      <c r="F3891" t="s">
        <v>11334</v>
      </c>
      <c r="G3891" t="s">
        <v>134</v>
      </c>
      <c r="H3891" t="s">
        <v>135</v>
      </c>
      <c r="I3891" t="s">
        <v>136</v>
      </c>
      <c r="J3891" t="s">
        <v>137</v>
      </c>
      <c r="K3891" t="s">
        <v>138</v>
      </c>
      <c r="L3891" t="s">
        <v>11335</v>
      </c>
      <c r="M3891" t="s">
        <v>11336</v>
      </c>
      <c r="N3891">
        <v>1.5141666659999999</v>
      </c>
      <c r="O3891">
        <v>0</v>
      </c>
      <c r="P3891">
        <v>659</v>
      </c>
      <c r="Q3891">
        <v>0</v>
      </c>
      <c r="R3891">
        <v>0</v>
      </c>
      <c r="S3891">
        <v>0</v>
      </c>
      <c r="T3891">
        <v>53</v>
      </c>
      <c r="U3891">
        <v>0</v>
      </c>
      <c r="V3891">
        <v>0</v>
      </c>
      <c r="W3891">
        <v>0</v>
      </c>
      <c r="X3891">
        <v>384.89251701572726</v>
      </c>
      <c r="Y3891">
        <v>0</v>
      </c>
      <c r="Z3891">
        <v>0</v>
      </c>
      <c r="AA3891">
        <v>0</v>
      </c>
      <c r="AB3891">
        <v>98.229179534948415</v>
      </c>
      <c r="AC3891">
        <v>0</v>
      </c>
      <c r="AD3891">
        <v>0</v>
      </c>
      <c r="AE3891">
        <v>483.12169655067567</v>
      </c>
    </row>
    <row r="3892" spans="1:31" x14ac:dyDescent="0.25">
      <c r="A3892">
        <v>2236295</v>
      </c>
      <c r="B3892">
        <v>1</v>
      </c>
      <c r="C3892" t="s">
        <v>80</v>
      </c>
      <c r="D3892" t="s">
        <v>105</v>
      </c>
      <c r="E3892" t="s">
        <v>194</v>
      </c>
      <c r="F3892" t="s">
        <v>11337</v>
      </c>
      <c r="G3892" t="s">
        <v>179</v>
      </c>
      <c r="H3892" t="s">
        <v>135</v>
      </c>
      <c r="I3892" t="s">
        <v>136</v>
      </c>
      <c r="J3892" t="s">
        <v>137</v>
      </c>
      <c r="K3892" t="s">
        <v>138</v>
      </c>
      <c r="L3892" t="s">
        <v>11338</v>
      </c>
      <c r="M3892" t="s">
        <v>11339</v>
      </c>
      <c r="N3892">
        <v>4.8936111110000002</v>
      </c>
      <c r="O3892">
        <v>0</v>
      </c>
      <c r="P3892">
        <v>1</v>
      </c>
      <c r="Q3892">
        <v>0</v>
      </c>
      <c r="R3892">
        <v>18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0.30247779130603997</v>
      </c>
      <c r="Y3892">
        <v>0</v>
      </c>
      <c r="Z3892">
        <v>4.8818830174069676</v>
      </c>
      <c r="AA3892">
        <v>0</v>
      </c>
      <c r="AB3892">
        <v>0</v>
      </c>
      <c r="AC3892">
        <v>0</v>
      </c>
      <c r="AD3892">
        <v>0</v>
      </c>
      <c r="AE3892">
        <v>5.1843608087130075</v>
      </c>
    </row>
    <row r="3893" spans="1:31" x14ac:dyDescent="0.25">
      <c r="A3893">
        <v>2236089</v>
      </c>
      <c r="B3893">
        <v>1</v>
      </c>
      <c r="C3893" t="s">
        <v>80</v>
      </c>
      <c r="D3893" t="s">
        <v>108</v>
      </c>
      <c r="E3893" t="s">
        <v>141</v>
      </c>
      <c r="F3893" t="s">
        <v>9848</v>
      </c>
      <c r="G3893" t="s">
        <v>187</v>
      </c>
      <c r="H3893" t="s">
        <v>135</v>
      </c>
      <c r="I3893" t="s">
        <v>136</v>
      </c>
      <c r="J3893" t="s">
        <v>137</v>
      </c>
      <c r="K3893" t="s">
        <v>138</v>
      </c>
      <c r="L3893" t="s">
        <v>11340</v>
      </c>
      <c r="M3893" t="s">
        <v>11341</v>
      </c>
      <c r="N3893">
        <v>0.77833333299999996</v>
      </c>
      <c r="O3893">
        <v>0</v>
      </c>
      <c r="P3893">
        <v>55</v>
      </c>
      <c r="Q3893">
        <v>0</v>
      </c>
      <c r="R3893">
        <v>16</v>
      </c>
      <c r="S3893">
        <v>0</v>
      </c>
      <c r="T3893">
        <v>5</v>
      </c>
      <c r="U3893">
        <v>0</v>
      </c>
      <c r="V3893">
        <v>0</v>
      </c>
      <c r="W3893">
        <v>0</v>
      </c>
      <c r="X3893">
        <v>5.2488831423400706</v>
      </c>
      <c r="Y3893">
        <v>0</v>
      </c>
      <c r="Z3893">
        <v>0.97262492487433783</v>
      </c>
      <c r="AA3893">
        <v>0</v>
      </c>
      <c r="AB3893">
        <v>1.5440283261959158</v>
      </c>
      <c r="AC3893">
        <v>0</v>
      </c>
      <c r="AD3893">
        <v>0</v>
      </c>
      <c r="AE3893">
        <v>7.7655363934103239</v>
      </c>
    </row>
    <row r="3894" spans="1:31" x14ac:dyDescent="0.25">
      <c r="A3894">
        <v>2236338</v>
      </c>
      <c r="B3894">
        <v>1</v>
      </c>
      <c r="C3894" t="s">
        <v>80</v>
      </c>
      <c r="D3894" t="s">
        <v>84</v>
      </c>
      <c r="E3894" t="s">
        <v>132</v>
      </c>
      <c r="F3894" t="s">
        <v>11342</v>
      </c>
      <c r="G3894" t="s">
        <v>148</v>
      </c>
      <c r="H3894" t="s">
        <v>135</v>
      </c>
      <c r="I3894" t="s">
        <v>136</v>
      </c>
      <c r="J3894" t="s">
        <v>137</v>
      </c>
      <c r="K3894" t="s">
        <v>138</v>
      </c>
      <c r="L3894" t="s">
        <v>11343</v>
      </c>
      <c r="M3894" t="s">
        <v>11344</v>
      </c>
      <c r="N3894">
        <v>1.0447222220000001</v>
      </c>
      <c r="O3894">
        <v>0</v>
      </c>
      <c r="P3894">
        <v>1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0.37150677903509333</v>
      </c>
      <c r="Y3894">
        <v>0</v>
      </c>
      <c r="Z3894">
        <v>0</v>
      </c>
      <c r="AA3894">
        <v>0</v>
      </c>
      <c r="AB3894">
        <v>0</v>
      </c>
      <c r="AC3894">
        <v>0</v>
      </c>
      <c r="AD3894">
        <v>0</v>
      </c>
      <c r="AE3894">
        <v>0.37150677903509333</v>
      </c>
    </row>
    <row r="3895" spans="1:31" x14ac:dyDescent="0.25">
      <c r="A3895">
        <v>2236438</v>
      </c>
      <c r="B3895">
        <v>1</v>
      </c>
      <c r="C3895" t="s">
        <v>80</v>
      </c>
      <c r="D3895" t="s">
        <v>96</v>
      </c>
      <c r="E3895" t="s">
        <v>194</v>
      </c>
      <c r="F3895" t="s">
        <v>11345</v>
      </c>
      <c r="G3895" t="s">
        <v>390</v>
      </c>
      <c r="H3895" t="s">
        <v>135</v>
      </c>
      <c r="I3895" t="s">
        <v>136</v>
      </c>
      <c r="J3895" t="s">
        <v>137</v>
      </c>
      <c r="K3895" t="s">
        <v>138</v>
      </c>
      <c r="L3895" t="s">
        <v>11346</v>
      </c>
      <c r="M3895" t="s">
        <v>11347</v>
      </c>
      <c r="N3895">
        <v>4.6144444440000001</v>
      </c>
      <c r="O3895">
        <v>0</v>
      </c>
      <c r="P3895">
        <v>0</v>
      </c>
      <c r="Q3895">
        <v>0</v>
      </c>
      <c r="R3895">
        <v>2</v>
      </c>
      <c r="S3895">
        <v>0</v>
      </c>
      <c r="T3895">
        <v>1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17.241122781999184</v>
      </c>
      <c r="AA3895">
        <v>0</v>
      </c>
      <c r="AB3895">
        <v>6.8310508201925559</v>
      </c>
      <c r="AC3895">
        <v>0</v>
      </c>
      <c r="AD3895">
        <v>0</v>
      </c>
      <c r="AE3895">
        <v>24.072173602191739</v>
      </c>
    </row>
    <row r="3896" spans="1:31" x14ac:dyDescent="0.25">
      <c r="A3896">
        <v>2236335</v>
      </c>
      <c r="B3896">
        <v>1</v>
      </c>
      <c r="C3896" t="s">
        <v>81</v>
      </c>
      <c r="D3896" t="s">
        <v>112</v>
      </c>
      <c r="E3896" t="s">
        <v>194</v>
      </c>
      <c r="F3896" t="s">
        <v>11348</v>
      </c>
      <c r="G3896" t="s">
        <v>196</v>
      </c>
      <c r="H3896" t="s">
        <v>135</v>
      </c>
      <c r="I3896" t="s">
        <v>136</v>
      </c>
      <c r="J3896" t="s">
        <v>137</v>
      </c>
      <c r="K3896" t="s">
        <v>144</v>
      </c>
      <c r="L3896" t="s">
        <v>11349</v>
      </c>
      <c r="M3896" t="s">
        <v>11350</v>
      </c>
      <c r="N3896">
        <v>1.4775277769999999</v>
      </c>
      <c r="O3896">
        <v>0</v>
      </c>
      <c r="P3896">
        <v>24</v>
      </c>
      <c r="Q3896">
        <v>0</v>
      </c>
      <c r="R3896">
        <v>1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6.7435473905893337</v>
      </c>
      <c r="Y3896">
        <v>0</v>
      </c>
      <c r="Z3896">
        <v>2.8185648211777781E-3</v>
      </c>
      <c r="AA3896">
        <v>0</v>
      </c>
      <c r="AB3896">
        <v>0</v>
      </c>
      <c r="AC3896">
        <v>0</v>
      </c>
      <c r="AD3896">
        <v>0</v>
      </c>
      <c r="AE3896">
        <v>6.7463659554105115</v>
      </c>
    </row>
    <row r="3897" spans="1:31" x14ac:dyDescent="0.25">
      <c r="A3897">
        <v>2236312</v>
      </c>
      <c r="B3897">
        <v>1</v>
      </c>
      <c r="C3897" t="s">
        <v>80</v>
      </c>
      <c r="D3897" t="s">
        <v>105</v>
      </c>
      <c r="E3897" t="s">
        <v>182</v>
      </c>
      <c r="F3897" t="s">
        <v>11351</v>
      </c>
      <c r="G3897" t="s">
        <v>1303</v>
      </c>
      <c r="H3897" t="s">
        <v>163</v>
      </c>
      <c r="I3897" t="s">
        <v>136</v>
      </c>
      <c r="J3897" t="s">
        <v>137</v>
      </c>
      <c r="K3897" t="s">
        <v>138</v>
      </c>
      <c r="L3897" t="s">
        <v>11352</v>
      </c>
      <c r="M3897" t="s">
        <v>11353</v>
      </c>
      <c r="N3897">
        <v>0.634444444</v>
      </c>
      <c r="O3897">
        <v>0</v>
      </c>
      <c r="P3897">
        <v>1893</v>
      </c>
      <c r="Q3897">
        <v>0</v>
      </c>
      <c r="R3897">
        <v>0</v>
      </c>
      <c r="S3897">
        <v>0</v>
      </c>
      <c r="T3897">
        <v>167</v>
      </c>
      <c r="U3897">
        <v>0</v>
      </c>
      <c r="V3897">
        <v>0</v>
      </c>
      <c r="W3897">
        <v>0</v>
      </c>
      <c r="X3897">
        <v>342.44809720632622</v>
      </c>
      <c r="Y3897">
        <v>0</v>
      </c>
      <c r="Z3897">
        <v>0</v>
      </c>
      <c r="AA3897">
        <v>0</v>
      </c>
      <c r="AB3897">
        <v>117.93371717751639</v>
      </c>
      <c r="AC3897">
        <v>0</v>
      </c>
      <c r="AD3897">
        <v>0</v>
      </c>
      <c r="AE3897">
        <v>460.3818143838426</v>
      </c>
    </row>
    <row r="3898" spans="1:31" x14ac:dyDescent="0.25">
      <c r="A3898">
        <v>2236358</v>
      </c>
      <c r="B3898">
        <v>1</v>
      </c>
      <c r="C3898" t="s">
        <v>80</v>
      </c>
      <c r="D3898" t="s">
        <v>108</v>
      </c>
      <c r="E3898" t="s">
        <v>194</v>
      </c>
      <c r="F3898" t="s">
        <v>11354</v>
      </c>
      <c r="G3898" t="s">
        <v>179</v>
      </c>
      <c r="H3898" t="s">
        <v>135</v>
      </c>
      <c r="I3898" t="s">
        <v>136</v>
      </c>
      <c r="J3898" t="s">
        <v>137</v>
      </c>
      <c r="K3898" t="s">
        <v>138</v>
      </c>
      <c r="L3898" t="s">
        <v>11355</v>
      </c>
      <c r="M3898" t="s">
        <v>11356</v>
      </c>
      <c r="N3898">
        <v>1.8941666660000001</v>
      </c>
      <c r="O3898">
        <v>0</v>
      </c>
      <c r="P3898">
        <v>2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0.25405166616818337</v>
      </c>
      <c r="Y3898">
        <v>0</v>
      </c>
      <c r="Z3898">
        <v>0</v>
      </c>
      <c r="AA3898">
        <v>0</v>
      </c>
      <c r="AB3898">
        <v>0</v>
      </c>
      <c r="AC3898">
        <v>0</v>
      </c>
      <c r="AD3898">
        <v>0</v>
      </c>
      <c r="AE3898">
        <v>0.25405166616818337</v>
      </c>
    </row>
    <row r="3899" spans="1:31" x14ac:dyDescent="0.25">
      <c r="A3899">
        <v>2236521</v>
      </c>
      <c r="B3899">
        <v>1</v>
      </c>
      <c r="C3899" t="s">
        <v>81</v>
      </c>
      <c r="D3899" t="s">
        <v>128</v>
      </c>
      <c r="E3899" t="s">
        <v>182</v>
      </c>
      <c r="F3899" t="s">
        <v>11357</v>
      </c>
      <c r="G3899" t="s">
        <v>319</v>
      </c>
      <c r="H3899" t="s">
        <v>163</v>
      </c>
      <c r="I3899" t="s">
        <v>136</v>
      </c>
      <c r="J3899" t="s">
        <v>137</v>
      </c>
      <c r="K3899" t="s">
        <v>138</v>
      </c>
      <c r="L3899" t="s">
        <v>11358</v>
      </c>
      <c r="M3899" t="s">
        <v>11359</v>
      </c>
      <c r="N3899">
        <v>10.111111111</v>
      </c>
      <c r="O3899">
        <v>0</v>
      </c>
      <c r="P3899">
        <v>0</v>
      </c>
      <c r="Q3899">
        <v>0</v>
      </c>
      <c r="R3899">
        <v>0</v>
      </c>
      <c r="S3899">
        <v>25</v>
      </c>
      <c r="T3899">
        <v>0</v>
      </c>
      <c r="U3899">
        <v>4</v>
      </c>
      <c r="V3899">
        <v>0</v>
      </c>
      <c r="W3899">
        <v>0</v>
      </c>
      <c r="X3899">
        <v>0</v>
      </c>
      <c r="Y3899">
        <v>0</v>
      </c>
      <c r="Z3899">
        <v>0</v>
      </c>
      <c r="AA3899">
        <v>982.98338667890039</v>
      </c>
      <c r="AB3899">
        <v>0</v>
      </c>
      <c r="AC3899">
        <v>917.65509936842284</v>
      </c>
      <c r="AD3899">
        <v>0</v>
      </c>
      <c r="AE3899">
        <v>1900.6384860473231</v>
      </c>
    </row>
    <row r="3900" spans="1:31" x14ac:dyDescent="0.25">
      <c r="A3900">
        <v>2236318</v>
      </c>
      <c r="B3900">
        <v>1</v>
      </c>
      <c r="C3900" t="s">
        <v>80</v>
      </c>
      <c r="D3900" t="s">
        <v>105</v>
      </c>
      <c r="E3900" t="s">
        <v>161</v>
      </c>
      <c r="F3900" t="s">
        <v>11360</v>
      </c>
      <c r="G3900" t="s">
        <v>174</v>
      </c>
      <c r="H3900" t="s">
        <v>163</v>
      </c>
      <c r="I3900" t="s">
        <v>136</v>
      </c>
      <c r="J3900" t="s">
        <v>137</v>
      </c>
      <c r="K3900" t="s">
        <v>138</v>
      </c>
      <c r="L3900" t="s">
        <v>11361</v>
      </c>
      <c r="M3900" t="s">
        <v>11362</v>
      </c>
      <c r="N3900">
        <v>2.793055555</v>
      </c>
      <c r="O3900">
        <v>1</v>
      </c>
      <c r="P3900">
        <v>98</v>
      </c>
      <c r="Q3900">
        <v>6</v>
      </c>
      <c r="R3900">
        <v>7</v>
      </c>
      <c r="S3900">
        <v>17</v>
      </c>
      <c r="T3900">
        <v>8</v>
      </c>
      <c r="U3900">
        <v>2</v>
      </c>
      <c r="V3900">
        <v>0</v>
      </c>
      <c r="W3900">
        <v>0.47182291542163557</v>
      </c>
      <c r="X3900">
        <v>92.424457440663147</v>
      </c>
      <c r="Y3900">
        <v>9.2040129593897824</v>
      </c>
      <c r="Z3900">
        <v>7.6512603593124391</v>
      </c>
      <c r="AA3900">
        <v>673.39691501176185</v>
      </c>
      <c r="AB3900">
        <v>111.35545724323899</v>
      </c>
      <c r="AC3900">
        <v>1100.9004622477614</v>
      </c>
      <c r="AD3900">
        <v>0</v>
      </c>
      <c r="AE3900">
        <v>1995.4043881775492</v>
      </c>
    </row>
    <row r="3901" spans="1:31" x14ac:dyDescent="0.25">
      <c r="A3901">
        <v>2236650</v>
      </c>
      <c r="B3901">
        <v>1</v>
      </c>
      <c r="C3901" t="s">
        <v>80</v>
      </c>
      <c r="D3901" t="s">
        <v>93</v>
      </c>
      <c r="E3901" t="s">
        <v>132</v>
      </c>
      <c r="F3901" t="s">
        <v>11363</v>
      </c>
      <c r="G3901" t="s">
        <v>191</v>
      </c>
      <c r="H3901" t="s">
        <v>135</v>
      </c>
      <c r="I3901" t="s">
        <v>136</v>
      </c>
      <c r="J3901" t="s">
        <v>137</v>
      </c>
      <c r="K3901" t="s">
        <v>138</v>
      </c>
      <c r="L3901" t="s">
        <v>11364</v>
      </c>
      <c r="M3901" t="s">
        <v>11365</v>
      </c>
      <c r="N3901">
        <v>0.48055555500000002</v>
      </c>
      <c r="O3901">
        <v>0</v>
      </c>
      <c r="P3901">
        <v>11</v>
      </c>
      <c r="Q3901">
        <v>0</v>
      </c>
      <c r="R3901">
        <v>0</v>
      </c>
      <c r="S3901">
        <v>0</v>
      </c>
      <c r="T3901">
        <v>2</v>
      </c>
      <c r="U3901">
        <v>0</v>
      </c>
      <c r="V3901">
        <v>0</v>
      </c>
      <c r="W3901">
        <v>0</v>
      </c>
      <c r="X3901">
        <v>1.1712661263938444</v>
      </c>
      <c r="Y3901">
        <v>0</v>
      </c>
      <c r="Z3901">
        <v>0</v>
      </c>
      <c r="AA3901">
        <v>0</v>
      </c>
      <c r="AB3901">
        <v>0.59944806762446667</v>
      </c>
      <c r="AC3901">
        <v>0</v>
      </c>
      <c r="AD3901">
        <v>0</v>
      </c>
      <c r="AE3901">
        <v>1.7707141940183111</v>
      </c>
    </row>
    <row r="3902" spans="1:31" x14ac:dyDescent="0.25">
      <c r="A3902">
        <v>2236458</v>
      </c>
      <c r="B3902">
        <v>1</v>
      </c>
      <c r="C3902" t="s">
        <v>80</v>
      </c>
      <c r="D3902" t="s">
        <v>96</v>
      </c>
      <c r="E3902" t="s">
        <v>132</v>
      </c>
      <c r="F3902" t="s">
        <v>11366</v>
      </c>
      <c r="G3902" t="s">
        <v>152</v>
      </c>
      <c r="H3902" t="s">
        <v>135</v>
      </c>
      <c r="I3902" t="s">
        <v>136</v>
      </c>
      <c r="J3902" t="s">
        <v>3</v>
      </c>
      <c r="K3902" t="s">
        <v>138</v>
      </c>
      <c r="L3902" t="s">
        <v>11367</v>
      </c>
      <c r="M3902" t="s">
        <v>11368</v>
      </c>
      <c r="N3902">
        <v>5.358055555</v>
      </c>
      <c r="O3902">
        <v>0</v>
      </c>
      <c r="P3902">
        <v>0</v>
      </c>
      <c r="Q3902">
        <v>0</v>
      </c>
      <c r="R3902">
        <v>0</v>
      </c>
      <c r="S3902">
        <v>0</v>
      </c>
      <c r="T3902">
        <v>1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  <c r="AA3902">
        <v>0</v>
      </c>
      <c r="AB3902">
        <v>2.3280221888000001E-4</v>
      </c>
      <c r="AC3902">
        <v>0</v>
      </c>
      <c r="AD3902">
        <v>0</v>
      </c>
      <c r="AE3902">
        <v>2.3280221888000001E-4</v>
      </c>
    </row>
    <row r="3903" spans="1:31" x14ac:dyDescent="0.25">
      <c r="A3903">
        <v>2236212</v>
      </c>
      <c r="B3903">
        <v>1</v>
      </c>
      <c r="C3903" t="s">
        <v>80</v>
      </c>
      <c r="D3903" t="s">
        <v>98</v>
      </c>
      <c r="E3903" t="s">
        <v>194</v>
      </c>
      <c r="F3903" t="s">
        <v>11369</v>
      </c>
      <c r="G3903" t="s">
        <v>143</v>
      </c>
      <c r="H3903" t="s">
        <v>135</v>
      </c>
      <c r="I3903" t="s">
        <v>136</v>
      </c>
      <c r="J3903" t="s">
        <v>137</v>
      </c>
      <c r="K3903" t="s">
        <v>144</v>
      </c>
      <c r="L3903" t="s">
        <v>11370</v>
      </c>
      <c r="M3903" t="s">
        <v>11371</v>
      </c>
      <c r="N3903">
        <v>8.7356222219999999</v>
      </c>
      <c r="O3903">
        <v>0</v>
      </c>
      <c r="P3903">
        <v>103</v>
      </c>
      <c r="Q3903">
        <v>0</v>
      </c>
      <c r="R3903">
        <v>0</v>
      </c>
      <c r="S3903">
        <v>0</v>
      </c>
      <c r="T3903">
        <v>5</v>
      </c>
      <c r="U3903">
        <v>0</v>
      </c>
      <c r="V3903">
        <v>0</v>
      </c>
      <c r="W3903">
        <v>0</v>
      </c>
      <c r="X3903">
        <v>222.14232871052397</v>
      </c>
      <c r="Y3903">
        <v>0</v>
      </c>
      <c r="Z3903">
        <v>0</v>
      </c>
      <c r="AA3903">
        <v>0</v>
      </c>
      <c r="AB3903">
        <v>46.242431037876401</v>
      </c>
      <c r="AC3903">
        <v>0</v>
      </c>
      <c r="AD3903">
        <v>0</v>
      </c>
      <c r="AE3903">
        <v>268.38475974840037</v>
      </c>
    </row>
    <row r="3904" spans="1:31" x14ac:dyDescent="0.25">
      <c r="A3904">
        <v>2236604</v>
      </c>
      <c r="B3904">
        <v>1</v>
      </c>
      <c r="C3904" t="s">
        <v>80</v>
      </c>
      <c r="D3904" t="s">
        <v>90</v>
      </c>
      <c r="E3904" t="s">
        <v>194</v>
      </c>
      <c r="F3904" t="s">
        <v>11372</v>
      </c>
      <c r="G3904" t="s">
        <v>134</v>
      </c>
      <c r="H3904" t="s">
        <v>135</v>
      </c>
      <c r="I3904" t="s">
        <v>136</v>
      </c>
      <c r="J3904" t="s">
        <v>137</v>
      </c>
      <c r="K3904" t="s">
        <v>138</v>
      </c>
      <c r="L3904" t="s">
        <v>11373</v>
      </c>
      <c r="M3904" t="s">
        <v>11374</v>
      </c>
      <c r="N3904">
        <v>0.254722222</v>
      </c>
      <c r="O3904">
        <v>0</v>
      </c>
      <c r="P3904">
        <v>23</v>
      </c>
      <c r="Q3904">
        <v>0</v>
      </c>
      <c r="R3904">
        <v>0</v>
      </c>
      <c r="S3904">
        <v>0</v>
      </c>
      <c r="T3904">
        <v>2</v>
      </c>
      <c r="U3904">
        <v>0</v>
      </c>
      <c r="V3904">
        <v>0</v>
      </c>
      <c r="W3904">
        <v>0</v>
      </c>
      <c r="X3904">
        <v>2.6539732633148208</v>
      </c>
      <c r="Y3904">
        <v>0</v>
      </c>
      <c r="Z3904">
        <v>0</v>
      </c>
      <c r="AA3904">
        <v>0</v>
      </c>
      <c r="AB3904">
        <v>0.54890991106874221</v>
      </c>
      <c r="AC3904">
        <v>0</v>
      </c>
      <c r="AD3904">
        <v>0</v>
      </c>
      <c r="AE3904">
        <v>3.2028831743835631</v>
      </c>
    </row>
    <row r="3905" spans="1:31" x14ac:dyDescent="0.25">
      <c r="A3905">
        <v>2236272</v>
      </c>
      <c r="B3905">
        <v>1</v>
      </c>
      <c r="C3905" t="s">
        <v>80</v>
      </c>
      <c r="D3905" t="s">
        <v>82</v>
      </c>
      <c r="E3905" t="s">
        <v>132</v>
      </c>
      <c r="F3905" t="s">
        <v>11375</v>
      </c>
      <c r="G3905" t="s">
        <v>148</v>
      </c>
      <c r="H3905" t="s">
        <v>135</v>
      </c>
      <c r="I3905" t="s">
        <v>136</v>
      </c>
      <c r="J3905" t="s">
        <v>137</v>
      </c>
      <c r="K3905" t="s">
        <v>138</v>
      </c>
      <c r="L3905" t="s">
        <v>11376</v>
      </c>
      <c r="M3905" t="s">
        <v>11377</v>
      </c>
      <c r="N3905">
        <v>3.0508333329999999</v>
      </c>
      <c r="O3905">
        <v>0</v>
      </c>
      <c r="P3905">
        <v>3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1.4143478550524402</v>
      </c>
      <c r="Y3905">
        <v>0</v>
      </c>
      <c r="Z3905">
        <v>0</v>
      </c>
      <c r="AA3905">
        <v>0</v>
      </c>
      <c r="AB3905">
        <v>0</v>
      </c>
      <c r="AC3905">
        <v>0</v>
      </c>
      <c r="AD3905">
        <v>0</v>
      </c>
      <c r="AE3905">
        <v>1.4143478550524402</v>
      </c>
    </row>
    <row r="3906" spans="1:31" x14ac:dyDescent="0.25">
      <c r="A3906">
        <v>2236567</v>
      </c>
      <c r="B3906">
        <v>1</v>
      </c>
      <c r="C3906" t="s">
        <v>81</v>
      </c>
      <c r="D3906" t="s">
        <v>112</v>
      </c>
      <c r="E3906" t="s">
        <v>132</v>
      </c>
      <c r="F3906" t="s">
        <v>11378</v>
      </c>
      <c r="G3906" t="s">
        <v>148</v>
      </c>
      <c r="H3906" t="s">
        <v>135</v>
      </c>
      <c r="I3906" t="s">
        <v>136</v>
      </c>
      <c r="J3906" t="s">
        <v>137</v>
      </c>
      <c r="K3906" t="s">
        <v>138</v>
      </c>
      <c r="L3906" t="s">
        <v>11379</v>
      </c>
      <c r="M3906" t="s">
        <v>11380</v>
      </c>
      <c r="N3906">
        <v>1.652222222</v>
      </c>
      <c r="O3906">
        <v>0</v>
      </c>
      <c r="P3906">
        <v>1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0.26274275196930447</v>
      </c>
      <c r="Y3906">
        <v>0</v>
      </c>
      <c r="Z3906">
        <v>0</v>
      </c>
      <c r="AA3906">
        <v>0</v>
      </c>
      <c r="AB3906">
        <v>0</v>
      </c>
      <c r="AC3906">
        <v>0</v>
      </c>
      <c r="AD3906">
        <v>0</v>
      </c>
      <c r="AE3906">
        <v>0.26274275196930447</v>
      </c>
    </row>
    <row r="3907" spans="1:31" x14ac:dyDescent="0.25">
      <c r="A3907">
        <v>2236166</v>
      </c>
      <c r="B3907">
        <v>1</v>
      </c>
      <c r="C3907" t="s">
        <v>81</v>
      </c>
      <c r="D3907" t="s">
        <v>128</v>
      </c>
      <c r="E3907" t="s">
        <v>141</v>
      </c>
      <c r="F3907" t="s">
        <v>11381</v>
      </c>
      <c r="G3907" t="s">
        <v>143</v>
      </c>
      <c r="H3907" t="s">
        <v>135</v>
      </c>
      <c r="I3907" t="s">
        <v>136</v>
      </c>
      <c r="J3907" t="s">
        <v>137</v>
      </c>
      <c r="K3907" t="s">
        <v>144</v>
      </c>
      <c r="L3907" t="s">
        <v>11382</v>
      </c>
      <c r="M3907" t="s">
        <v>11383</v>
      </c>
      <c r="N3907">
        <v>8.2833333329999999</v>
      </c>
      <c r="O3907">
        <v>0</v>
      </c>
      <c r="P3907">
        <v>25</v>
      </c>
      <c r="Q3907">
        <v>0</v>
      </c>
      <c r="R3907">
        <v>0</v>
      </c>
      <c r="S3907">
        <v>0</v>
      </c>
      <c r="T3907">
        <v>5</v>
      </c>
      <c r="U3907">
        <v>0</v>
      </c>
      <c r="V3907">
        <v>1</v>
      </c>
      <c r="W3907">
        <v>0</v>
      </c>
      <c r="X3907">
        <v>30.651154507934322</v>
      </c>
      <c r="Y3907">
        <v>0</v>
      </c>
      <c r="Z3907">
        <v>0</v>
      </c>
      <c r="AA3907">
        <v>0</v>
      </c>
      <c r="AB3907">
        <v>144.64934339711894</v>
      </c>
      <c r="AC3907">
        <v>0</v>
      </c>
      <c r="AD3907">
        <v>42.203777301503997</v>
      </c>
      <c r="AE3907">
        <v>217.50427520655725</v>
      </c>
    </row>
    <row r="3908" spans="1:31" x14ac:dyDescent="0.25">
      <c r="A3908">
        <v>2236172</v>
      </c>
      <c r="B3908">
        <v>1</v>
      </c>
      <c r="C3908" t="s">
        <v>80</v>
      </c>
      <c r="D3908" t="s">
        <v>107</v>
      </c>
      <c r="E3908" t="s">
        <v>194</v>
      </c>
      <c r="F3908" t="s">
        <v>2827</v>
      </c>
      <c r="G3908" t="s">
        <v>179</v>
      </c>
      <c r="H3908" t="s">
        <v>135</v>
      </c>
      <c r="I3908" t="s">
        <v>136</v>
      </c>
      <c r="J3908" t="s">
        <v>137</v>
      </c>
      <c r="K3908" t="s">
        <v>138</v>
      </c>
      <c r="L3908" t="s">
        <v>11384</v>
      </c>
      <c r="M3908" t="s">
        <v>11385</v>
      </c>
      <c r="N3908">
        <v>1.581111111</v>
      </c>
      <c r="O3908">
        <v>0</v>
      </c>
      <c r="P3908">
        <v>65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13.70379451577584</v>
      </c>
      <c r="Y3908">
        <v>0</v>
      </c>
      <c r="Z3908">
        <v>0</v>
      </c>
      <c r="AA3908">
        <v>0</v>
      </c>
      <c r="AB3908">
        <v>0</v>
      </c>
      <c r="AC3908">
        <v>0</v>
      </c>
      <c r="AD3908">
        <v>0</v>
      </c>
      <c r="AE3908">
        <v>13.70379451577584</v>
      </c>
    </row>
    <row r="3909" spans="1:31" x14ac:dyDescent="0.25">
      <c r="A3909">
        <v>2236464</v>
      </c>
      <c r="B3909">
        <v>1</v>
      </c>
      <c r="C3909" t="s">
        <v>80</v>
      </c>
      <c r="D3909" t="s">
        <v>83</v>
      </c>
      <c r="E3909" t="s">
        <v>132</v>
      </c>
      <c r="F3909" t="s">
        <v>11386</v>
      </c>
      <c r="G3909" t="s">
        <v>148</v>
      </c>
      <c r="H3909" t="s">
        <v>135</v>
      </c>
      <c r="I3909" t="s">
        <v>136</v>
      </c>
      <c r="J3909" t="s">
        <v>137</v>
      </c>
      <c r="K3909" t="s">
        <v>138</v>
      </c>
      <c r="L3909" t="s">
        <v>11387</v>
      </c>
      <c r="M3909" t="s">
        <v>11388</v>
      </c>
      <c r="N3909">
        <v>8.040277777</v>
      </c>
      <c r="O3909">
        <v>0</v>
      </c>
      <c r="P3909">
        <v>1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2.4918707054103582</v>
      </c>
      <c r="Y3909">
        <v>0</v>
      </c>
      <c r="Z3909">
        <v>0</v>
      </c>
      <c r="AA3909">
        <v>0</v>
      </c>
      <c r="AB3909">
        <v>0</v>
      </c>
      <c r="AC3909">
        <v>0</v>
      </c>
      <c r="AD3909">
        <v>0</v>
      </c>
      <c r="AE3909">
        <v>2.4918707054103582</v>
      </c>
    </row>
    <row r="3910" spans="1:31" x14ac:dyDescent="0.25">
      <c r="A3910">
        <v>2236584</v>
      </c>
      <c r="B3910">
        <v>1</v>
      </c>
      <c r="C3910" t="s">
        <v>80</v>
      </c>
      <c r="D3910" t="s">
        <v>83</v>
      </c>
      <c r="E3910" t="s">
        <v>177</v>
      </c>
      <c r="F3910" t="s">
        <v>11389</v>
      </c>
      <c r="G3910" t="s">
        <v>215</v>
      </c>
      <c r="H3910" t="s">
        <v>135</v>
      </c>
      <c r="I3910" t="s">
        <v>136</v>
      </c>
      <c r="J3910" t="s">
        <v>137</v>
      </c>
      <c r="K3910" t="s">
        <v>138</v>
      </c>
      <c r="L3910" t="s">
        <v>11390</v>
      </c>
      <c r="M3910" t="s">
        <v>11391</v>
      </c>
      <c r="N3910">
        <v>1.0349999999999999</v>
      </c>
      <c r="O3910">
        <v>0</v>
      </c>
      <c r="P3910">
        <v>110</v>
      </c>
      <c r="Q3910">
        <v>0</v>
      </c>
      <c r="R3910">
        <v>0</v>
      </c>
      <c r="S3910">
        <v>0</v>
      </c>
      <c r="T3910">
        <v>1</v>
      </c>
      <c r="U3910">
        <v>0</v>
      </c>
      <c r="V3910">
        <v>0</v>
      </c>
      <c r="W3910">
        <v>0</v>
      </c>
      <c r="X3910">
        <v>32.301380422581268</v>
      </c>
      <c r="Y3910">
        <v>0</v>
      </c>
      <c r="Z3910">
        <v>0</v>
      </c>
      <c r="AA3910">
        <v>0</v>
      </c>
      <c r="AB3910">
        <v>1.0866590427446112</v>
      </c>
      <c r="AC3910">
        <v>0</v>
      </c>
      <c r="AD3910">
        <v>0</v>
      </c>
      <c r="AE3910">
        <v>33.388039465325882</v>
      </c>
    </row>
    <row r="3911" spans="1:31" x14ac:dyDescent="0.25">
      <c r="A3911">
        <v>2236441</v>
      </c>
      <c r="B3911">
        <v>1</v>
      </c>
      <c r="C3911" t="s">
        <v>80</v>
      </c>
      <c r="D3911" t="s">
        <v>108</v>
      </c>
      <c r="E3911" t="s">
        <v>194</v>
      </c>
      <c r="F3911" t="s">
        <v>11392</v>
      </c>
      <c r="G3911" t="s">
        <v>179</v>
      </c>
      <c r="H3911" t="s">
        <v>135</v>
      </c>
      <c r="I3911" t="s">
        <v>136</v>
      </c>
      <c r="J3911" t="s">
        <v>137</v>
      </c>
      <c r="K3911" t="s">
        <v>138</v>
      </c>
      <c r="L3911" t="s">
        <v>11393</v>
      </c>
      <c r="M3911" t="s">
        <v>11394</v>
      </c>
      <c r="N3911">
        <v>3.7483333330000002</v>
      </c>
      <c r="O3911">
        <v>0</v>
      </c>
      <c r="P3911">
        <v>19</v>
      </c>
      <c r="Q3911">
        <v>0</v>
      </c>
      <c r="R3911">
        <v>8</v>
      </c>
      <c r="S3911">
        <v>0</v>
      </c>
      <c r="T3911">
        <v>3</v>
      </c>
      <c r="U3911">
        <v>0</v>
      </c>
      <c r="V3911">
        <v>0</v>
      </c>
      <c r="W3911">
        <v>0</v>
      </c>
      <c r="X3911">
        <v>6.527283742602374</v>
      </c>
      <c r="Y3911">
        <v>0</v>
      </c>
      <c r="Z3911">
        <v>1.2788720227060715</v>
      </c>
      <c r="AA3911">
        <v>0</v>
      </c>
      <c r="AB3911">
        <v>1.4993537901978382</v>
      </c>
      <c r="AC3911">
        <v>0</v>
      </c>
      <c r="AD3911">
        <v>0</v>
      </c>
      <c r="AE3911">
        <v>9.3055095555062834</v>
      </c>
    </row>
    <row r="3912" spans="1:31" x14ac:dyDescent="0.25">
      <c r="A3912">
        <v>2236063</v>
      </c>
      <c r="B3912">
        <v>1</v>
      </c>
      <c r="C3912" t="s">
        <v>80</v>
      </c>
      <c r="D3912" t="s">
        <v>101</v>
      </c>
      <c r="E3912" t="s">
        <v>161</v>
      </c>
      <c r="F3912" t="s">
        <v>11395</v>
      </c>
      <c r="G3912" t="s">
        <v>174</v>
      </c>
      <c r="H3912" t="s">
        <v>163</v>
      </c>
      <c r="I3912" t="s">
        <v>136</v>
      </c>
      <c r="J3912" t="s">
        <v>137</v>
      </c>
      <c r="K3912" t="s">
        <v>138</v>
      </c>
      <c r="L3912" t="s">
        <v>11396</v>
      </c>
      <c r="M3912" t="s">
        <v>11397</v>
      </c>
      <c r="N3912">
        <v>0.97527777699999996</v>
      </c>
      <c r="O3912">
        <v>15</v>
      </c>
      <c r="P3912">
        <v>3483</v>
      </c>
      <c r="Q3912">
        <v>10</v>
      </c>
      <c r="R3912">
        <v>109</v>
      </c>
      <c r="S3912">
        <v>27</v>
      </c>
      <c r="T3912">
        <v>409</v>
      </c>
      <c r="U3912">
        <v>3</v>
      </c>
      <c r="V3912">
        <v>1</v>
      </c>
      <c r="W3912">
        <v>7.5243442232479811</v>
      </c>
      <c r="X3912">
        <v>1272.2569333692095</v>
      </c>
      <c r="Y3912">
        <v>29.982064707661838</v>
      </c>
      <c r="Z3912">
        <v>20.236157946086475</v>
      </c>
      <c r="AA3912">
        <v>95.712481840750826</v>
      </c>
      <c r="AB3912">
        <v>248.96207580087901</v>
      </c>
      <c r="AC3912">
        <v>143.92742733687396</v>
      </c>
      <c r="AD3912">
        <v>0.93986776103322667</v>
      </c>
      <c r="AE3912">
        <v>1819.5413529857428</v>
      </c>
    </row>
    <row r="3913" spans="1:31" x14ac:dyDescent="0.25">
      <c r="A3913">
        <v>2236398</v>
      </c>
      <c r="B3913">
        <v>1</v>
      </c>
      <c r="C3913" t="s">
        <v>80</v>
      </c>
      <c r="D3913" t="s">
        <v>87</v>
      </c>
      <c r="E3913" t="s">
        <v>141</v>
      </c>
      <c r="F3913" t="s">
        <v>11398</v>
      </c>
      <c r="G3913" t="s">
        <v>143</v>
      </c>
      <c r="H3913" t="s">
        <v>135</v>
      </c>
      <c r="I3913" t="s">
        <v>136</v>
      </c>
      <c r="J3913" t="s">
        <v>137</v>
      </c>
      <c r="K3913" t="s">
        <v>144</v>
      </c>
      <c r="L3913" t="s">
        <v>11399</v>
      </c>
      <c r="M3913" t="s">
        <v>11400</v>
      </c>
      <c r="N3913">
        <v>2.9227536110000001</v>
      </c>
      <c r="O3913">
        <v>0</v>
      </c>
      <c r="P3913">
        <v>318</v>
      </c>
      <c r="Q3913">
        <v>0</v>
      </c>
      <c r="R3913">
        <v>0</v>
      </c>
      <c r="S3913">
        <v>0</v>
      </c>
      <c r="T3913">
        <v>75</v>
      </c>
      <c r="U3913">
        <v>0</v>
      </c>
      <c r="V3913">
        <v>0</v>
      </c>
      <c r="W3913">
        <v>0</v>
      </c>
      <c r="X3913">
        <v>243.96587130299167</v>
      </c>
      <c r="Y3913">
        <v>0</v>
      </c>
      <c r="Z3913">
        <v>0</v>
      </c>
      <c r="AA3913">
        <v>0</v>
      </c>
      <c r="AB3913">
        <v>242.51780241739519</v>
      </c>
      <c r="AC3913">
        <v>0</v>
      </c>
      <c r="AD3913">
        <v>0</v>
      </c>
      <c r="AE3913">
        <v>486.48367372038683</v>
      </c>
    </row>
    <row r="3914" spans="1:31" x14ac:dyDescent="0.25">
      <c r="A3914">
        <v>2236129</v>
      </c>
      <c r="B3914">
        <v>1</v>
      </c>
      <c r="C3914" t="s">
        <v>81</v>
      </c>
      <c r="D3914" t="s">
        <v>124</v>
      </c>
      <c r="E3914" t="s">
        <v>194</v>
      </c>
      <c r="F3914" t="s">
        <v>11401</v>
      </c>
      <c r="G3914" t="s">
        <v>179</v>
      </c>
      <c r="H3914" t="s">
        <v>135</v>
      </c>
      <c r="I3914" t="s">
        <v>136</v>
      </c>
      <c r="J3914" t="s">
        <v>137</v>
      </c>
      <c r="K3914" t="s">
        <v>138</v>
      </c>
      <c r="L3914" t="s">
        <v>11402</v>
      </c>
      <c r="M3914" t="s">
        <v>11403</v>
      </c>
      <c r="N3914">
        <v>3.977777777</v>
      </c>
      <c r="O3914">
        <v>0</v>
      </c>
      <c r="P3914">
        <v>1</v>
      </c>
      <c r="Q3914">
        <v>0</v>
      </c>
      <c r="R3914">
        <v>1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0.74344941791244457</v>
      </c>
      <c r="Y3914">
        <v>0</v>
      </c>
      <c r="Z3914">
        <v>0.16625755610240001</v>
      </c>
      <c r="AA3914">
        <v>0</v>
      </c>
      <c r="AB3914">
        <v>0</v>
      </c>
      <c r="AC3914">
        <v>0</v>
      </c>
      <c r="AD3914">
        <v>0</v>
      </c>
      <c r="AE3914">
        <v>0.90970697401484457</v>
      </c>
    </row>
    <row r="3915" spans="1:31" x14ac:dyDescent="0.25">
      <c r="A3915">
        <v>2236484</v>
      </c>
      <c r="B3915">
        <v>1</v>
      </c>
      <c r="C3915" t="s">
        <v>80</v>
      </c>
      <c r="D3915" t="s">
        <v>86</v>
      </c>
      <c r="E3915" t="s">
        <v>141</v>
      </c>
      <c r="F3915" t="s">
        <v>11404</v>
      </c>
      <c r="G3915" t="s">
        <v>1909</v>
      </c>
      <c r="H3915" t="s">
        <v>135</v>
      </c>
      <c r="I3915" t="s">
        <v>136</v>
      </c>
      <c r="J3915" t="s">
        <v>137</v>
      </c>
      <c r="K3915" t="s">
        <v>138</v>
      </c>
      <c r="L3915" t="s">
        <v>11405</v>
      </c>
      <c r="M3915" t="s">
        <v>11406</v>
      </c>
      <c r="N3915">
        <v>1.920833333</v>
      </c>
      <c r="O3915">
        <v>0</v>
      </c>
      <c r="P3915">
        <v>134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101.71612146986732</v>
      </c>
      <c r="Y3915">
        <v>0</v>
      </c>
      <c r="Z3915">
        <v>0</v>
      </c>
      <c r="AA3915">
        <v>0</v>
      </c>
      <c r="AB3915">
        <v>0</v>
      </c>
      <c r="AC3915">
        <v>0</v>
      </c>
      <c r="AD3915">
        <v>0</v>
      </c>
      <c r="AE3915">
        <v>101.71612146986732</v>
      </c>
    </row>
    <row r="3916" spans="1:31" x14ac:dyDescent="0.25">
      <c r="A3916">
        <v>2236541</v>
      </c>
      <c r="B3916">
        <v>1</v>
      </c>
      <c r="C3916" t="s">
        <v>80</v>
      </c>
      <c r="D3916" t="s">
        <v>90</v>
      </c>
      <c r="E3916" t="s">
        <v>177</v>
      </c>
      <c r="F3916" t="s">
        <v>1665</v>
      </c>
      <c r="G3916" t="s">
        <v>134</v>
      </c>
      <c r="H3916" t="s">
        <v>135</v>
      </c>
      <c r="I3916" t="s">
        <v>136</v>
      </c>
      <c r="J3916" t="s">
        <v>137</v>
      </c>
      <c r="K3916" t="s">
        <v>138</v>
      </c>
      <c r="L3916" t="s">
        <v>11407</v>
      </c>
      <c r="M3916" t="s">
        <v>11408</v>
      </c>
      <c r="N3916">
        <v>1.471944444</v>
      </c>
      <c r="O3916">
        <v>0</v>
      </c>
      <c r="P3916">
        <v>99</v>
      </c>
      <c r="Q3916">
        <v>0</v>
      </c>
      <c r="R3916">
        <v>0</v>
      </c>
      <c r="S3916">
        <v>0</v>
      </c>
      <c r="T3916">
        <v>11</v>
      </c>
      <c r="U3916">
        <v>0</v>
      </c>
      <c r="V3916">
        <v>0</v>
      </c>
      <c r="W3916">
        <v>0</v>
      </c>
      <c r="X3916">
        <v>42.296883647384426</v>
      </c>
      <c r="Y3916">
        <v>0</v>
      </c>
      <c r="Z3916">
        <v>0</v>
      </c>
      <c r="AA3916">
        <v>0</v>
      </c>
      <c r="AB3916">
        <v>7.5279851507737332</v>
      </c>
      <c r="AC3916">
        <v>0</v>
      </c>
      <c r="AD3916">
        <v>0</v>
      </c>
      <c r="AE3916">
        <v>49.824868798158157</v>
      </c>
    </row>
    <row r="3917" spans="1:31" x14ac:dyDescent="0.25">
      <c r="A3917">
        <v>2236235</v>
      </c>
      <c r="B3917">
        <v>1</v>
      </c>
      <c r="C3917" t="s">
        <v>80</v>
      </c>
      <c r="D3917" t="s">
        <v>105</v>
      </c>
      <c r="E3917" t="s">
        <v>182</v>
      </c>
      <c r="F3917" t="s">
        <v>11409</v>
      </c>
      <c r="G3917" t="s">
        <v>174</v>
      </c>
      <c r="H3917" t="s">
        <v>163</v>
      </c>
      <c r="I3917" t="s">
        <v>136</v>
      </c>
      <c r="J3917" t="s">
        <v>137</v>
      </c>
      <c r="K3917" t="s">
        <v>138</v>
      </c>
      <c r="L3917" t="s">
        <v>11410</v>
      </c>
      <c r="M3917" t="s">
        <v>11411</v>
      </c>
      <c r="N3917">
        <v>1.528888888</v>
      </c>
      <c r="O3917">
        <v>0</v>
      </c>
      <c r="P3917">
        <v>5356</v>
      </c>
      <c r="Q3917">
        <v>0</v>
      </c>
      <c r="R3917">
        <v>0</v>
      </c>
      <c r="S3917">
        <v>2</v>
      </c>
      <c r="T3917">
        <v>307</v>
      </c>
      <c r="U3917">
        <v>0</v>
      </c>
      <c r="V3917">
        <v>1</v>
      </c>
      <c r="W3917">
        <v>0</v>
      </c>
      <c r="X3917">
        <v>2435.9853280161387</v>
      </c>
      <c r="Y3917">
        <v>0</v>
      </c>
      <c r="Z3917">
        <v>0</v>
      </c>
      <c r="AA3917">
        <v>231.29837891116037</v>
      </c>
      <c r="AB3917">
        <v>687.86358516003452</v>
      </c>
      <c r="AC3917">
        <v>0</v>
      </c>
      <c r="AD3917">
        <v>6.8577491216504356</v>
      </c>
      <c r="AE3917">
        <v>3362.0050412089845</v>
      </c>
    </row>
    <row r="3918" spans="1:31" x14ac:dyDescent="0.25">
      <c r="A3918">
        <v>2236149</v>
      </c>
      <c r="B3918">
        <v>1</v>
      </c>
      <c r="C3918" t="s">
        <v>80</v>
      </c>
      <c r="D3918" t="s">
        <v>85</v>
      </c>
      <c r="E3918" t="s">
        <v>132</v>
      </c>
      <c r="F3918" t="s">
        <v>11412</v>
      </c>
      <c r="G3918" t="s">
        <v>148</v>
      </c>
      <c r="H3918" t="s">
        <v>135</v>
      </c>
      <c r="I3918" t="s">
        <v>136</v>
      </c>
      <c r="J3918" t="s">
        <v>137</v>
      </c>
      <c r="K3918" t="s">
        <v>138</v>
      </c>
      <c r="L3918" t="s">
        <v>11051</v>
      </c>
      <c r="M3918" t="s">
        <v>11413</v>
      </c>
      <c r="N3918">
        <v>0.79861111100000004</v>
      </c>
      <c r="O3918">
        <v>0</v>
      </c>
      <c r="P3918">
        <v>1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1.2651035346405557</v>
      </c>
      <c r="Y3918">
        <v>0</v>
      </c>
      <c r="Z3918">
        <v>0</v>
      </c>
      <c r="AA3918">
        <v>0</v>
      </c>
      <c r="AB3918">
        <v>0</v>
      </c>
      <c r="AC3918">
        <v>0</v>
      </c>
      <c r="AD3918">
        <v>0</v>
      </c>
      <c r="AE3918">
        <v>1.2651035346405557</v>
      </c>
    </row>
    <row r="3919" spans="1:31" x14ac:dyDescent="0.25">
      <c r="A3919">
        <v>2236292</v>
      </c>
      <c r="B3919">
        <v>1</v>
      </c>
      <c r="C3919" t="s">
        <v>81</v>
      </c>
      <c r="D3919" t="s">
        <v>115</v>
      </c>
      <c r="E3919" t="s">
        <v>132</v>
      </c>
      <c r="F3919" t="s">
        <v>11414</v>
      </c>
      <c r="G3919" t="s">
        <v>148</v>
      </c>
      <c r="H3919" t="s">
        <v>135</v>
      </c>
      <c r="I3919" t="s">
        <v>136</v>
      </c>
      <c r="J3919" t="s">
        <v>137</v>
      </c>
      <c r="K3919" t="s">
        <v>138</v>
      </c>
      <c r="L3919" t="s">
        <v>11415</v>
      </c>
      <c r="M3919" t="s">
        <v>11416</v>
      </c>
      <c r="N3919">
        <v>1.4086111109999999</v>
      </c>
      <c r="O3919">
        <v>0</v>
      </c>
      <c r="P3919">
        <v>1</v>
      </c>
      <c r="Q3919">
        <v>0</v>
      </c>
      <c r="R3919">
        <v>0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0.43211844615963613</v>
      </c>
      <c r="Y3919">
        <v>0</v>
      </c>
      <c r="Z3919">
        <v>0</v>
      </c>
      <c r="AA3919">
        <v>0</v>
      </c>
      <c r="AB3919">
        <v>0</v>
      </c>
      <c r="AC3919">
        <v>0</v>
      </c>
      <c r="AD3919">
        <v>0</v>
      </c>
      <c r="AE3919">
        <v>0.43211844615963613</v>
      </c>
    </row>
    <row r="3920" spans="1:31" x14ac:dyDescent="0.25">
      <c r="A3920">
        <v>2236192</v>
      </c>
      <c r="B3920">
        <v>1</v>
      </c>
      <c r="C3920" t="s">
        <v>80</v>
      </c>
      <c r="D3920" t="s">
        <v>106</v>
      </c>
      <c r="E3920" t="s">
        <v>194</v>
      </c>
      <c r="F3920" t="s">
        <v>11417</v>
      </c>
      <c r="G3920" t="s">
        <v>390</v>
      </c>
      <c r="H3920" t="s">
        <v>135</v>
      </c>
      <c r="I3920" t="s">
        <v>136</v>
      </c>
      <c r="J3920" t="s">
        <v>137</v>
      </c>
      <c r="K3920" t="s">
        <v>138</v>
      </c>
      <c r="L3920" t="s">
        <v>11418</v>
      </c>
      <c r="M3920" t="s">
        <v>11419</v>
      </c>
      <c r="N3920">
        <v>2.3461111109999999</v>
      </c>
      <c r="O3920">
        <v>0</v>
      </c>
      <c r="P3920">
        <v>8</v>
      </c>
      <c r="Q3920">
        <v>0</v>
      </c>
      <c r="R3920">
        <v>1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1.3888874171092358</v>
      </c>
      <c r="Y3920">
        <v>0</v>
      </c>
      <c r="Z3920">
        <v>1.2824568866200002E-2</v>
      </c>
      <c r="AA3920">
        <v>0</v>
      </c>
      <c r="AB3920">
        <v>0</v>
      </c>
      <c r="AC3920">
        <v>0</v>
      </c>
      <c r="AD3920">
        <v>0</v>
      </c>
      <c r="AE3920">
        <v>1.4017119859754359</v>
      </c>
    </row>
    <row r="3921" spans="1:31" x14ac:dyDescent="0.25">
      <c r="A3921">
        <v>2236424</v>
      </c>
      <c r="B3921">
        <v>1</v>
      </c>
      <c r="C3921" t="s">
        <v>80</v>
      </c>
      <c r="D3921" t="s">
        <v>83</v>
      </c>
      <c r="E3921" t="s">
        <v>132</v>
      </c>
      <c r="F3921" t="s">
        <v>11420</v>
      </c>
      <c r="G3921" t="s">
        <v>148</v>
      </c>
      <c r="H3921" t="s">
        <v>135</v>
      </c>
      <c r="I3921" t="s">
        <v>136</v>
      </c>
      <c r="J3921" t="s">
        <v>137</v>
      </c>
      <c r="K3921" t="s">
        <v>138</v>
      </c>
      <c r="L3921" t="s">
        <v>11421</v>
      </c>
      <c r="M3921" t="s">
        <v>11422</v>
      </c>
      <c r="N3921">
        <v>2.1463888880000002</v>
      </c>
      <c r="O3921">
        <v>0</v>
      </c>
      <c r="P3921">
        <v>0</v>
      </c>
      <c r="Q3921">
        <v>0</v>
      </c>
      <c r="R3921">
        <v>0</v>
      </c>
      <c r="S3921">
        <v>0</v>
      </c>
      <c r="T3921">
        <v>11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  <c r="AA3921">
        <v>0</v>
      </c>
      <c r="AB3921">
        <v>9.2747241335659023</v>
      </c>
      <c r="AC3921">
        <v>0</v>
      </c>
      <c r="AD3921">
        <v>0</v>
      </c>
      <c r="AE3921">
        <v>9.2747241335659023</v>
      </c>
    </row>
    <row r="3922" spans="1:31" x14ac:dyDescent="0.25">
      <c r="A3922">
        <v>2236115</v>
      </c>
      <c r="B3922">
        <v>1</v>
      </c>
      <c r="C3922" t="s">
        <v>80</v>
      </c>
      <c r="D3922" t="s">
        <v>96</v>
      </c>
      <c r="E3922" t="s">
        <v>132</v>
      </c>
      <c r="F3922" t="s">
        <v>11423</v>
      </c>
      <c r="G3922" t="s">
        <v>152</v>
      </c>
      <c r="H3922" t="s">
        <v>135</v>
      </c>
      <c r="I3922" t="s">
        <v>136</v>
      </c>
      <c r="J3922" t="s">
        <v>137</v>
      </c>
      <c r="K3922" t="s">
        <v>138</v>
      </c>
      <c r="L3922" t="s">
        <v>11424</v>
      </c>
      <c r="M3922" t="s">
        <v>11425</v>
      </c>
      <c r="N3922">
        <v>2.2438888879999999</v>
      </c>
      <c r="O3922">
        <v>0</v>
      </c>
      <c r="P3922">
        <v>9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6.0777518332131066</v>
      </c>
      <c r="Y3922">
        <v>0</v>
      </c>
      <c r="Z3922">
        <v>0</v>
      </c>
      <c r="AA3922">
        <v>0</v>
      </c>
      <c r="AB3922">
        <v>0</v>
      </c>
      <c r="AC3922">
        <v>0</v>
      </c>
      <c r="AD3922">
        <v>0</v>
      </c>
      <c r="AE3922">
        <v>6.0777518332131066</v>
      </c>
    </row>
    <row r="3923" spans="1:31" x14ac:dyDescent="0.25">
      <c r="A3923">
        <v>2236470</v>
      </c>
      <c r="B3923">
        <v>1</v>
      </c>
      <c r="C3923" t="s">
        <v>81</v>
      </c>
      <c r="D3923" t="s">
        <v>122</v>
      </c>
      <c r="E3923" t="s">
        <v>182</v>
      </c>
      <c r="F3923" t="s">
        <v>11426</v>
      </c>
      <c r="G3923" t="s">
        <v>174</v>
      </c>
      <c r="H3923" t="s">
        <v>163</v>
      </c>
      <c r="I3923" t="s">
        <v>261</v>
      </c>
      <c r="J3923" t="s">
        <v>137</v>
      </c>
      <c r="K3923" t="s">
        <v>138</v>
      </c>
      <c r="L3923" t="s">
        <v>11427</v>
      </c>
      <c r="M3923" t="s">
        <v>11428</v>
      </c>
      <c r="N3923">
        <v>1.6666666E-2</v>
      </c>
      <c r="O3923">
        <v>0</v>
      </c>
      <c r="P3923">
        <v>345</v>
      </c>
      <c r="Q3923">
        <v>1</v>
      </c>
      <c r="R3923">
        <v>15</v>
      </c>
      <c r="S3923">
        <v>2</v>
      </c>
      <c r="T3923">
        <v>41</v>
      </c>
      <c r="U3923">
        <v>0</v>
      </c>
      <c r="V3923">
        <v>0</v>
      </c>
      <c r="W3923">
        <v>0</v>
      </c>
      <c r="X3923">
        <v>0.69996892832119995</v>
      </c>
      <c r="Y3923">
        <v>9.580253737499999E-3</v>
      </c>
      <c r="Z3923">
        <v>4.5790561529666672E-2</v>
      </c>
      <c r="AA3923">
        <v>0.40330393137299997</v>
      </c>
      <c r="AB3923">
        <v>0.43608019485513322</v>
      </c>
      <c r="AC3923">
        <v>0</v>
      </c>
      <c r="AD3923">
        <v>0</v>
      </c>
      <c r="AE3923">
        <v>1.5947238698164998</v>
      </c>
    </row>
    <row r="3924" spans="1:31" x14ac:dyDescent="0.25">
      <c r="A3924">
        <v>2236221</v>
      </c>
      <c r="B3924">
        <v>1</v>
      </c>
      <c r="C3924" t="s">
        <v>80</v>
      </c>
      <c r="D3924" t="s">
        <v>100</v>
      </c>
      <c r="E3924" t="s">
        <v>273</v>
      </c>
      <c r="F3924" t="s">
        <v>11429</v>
      </c>
      <c r="G3924" t="s">
        <v>174</v>
      </c>
      <c r="H3924" t="s">
        <v>163</v>
      </c>
      <c r="I3924" t="s">
        <v>261</v>
      </c>
      <c r="J3924" t="s">
        <v>137</v>
      </c>
      <c r="K3924" t="s">
        <v>138</v>
      </c>
      <c r="L3924" t="s">
        <v>11430</v>
      </c>
      <c r="M3924" t="s">
        <v>11431</v>
      </c>
      <c r="N3924">
        <v>1.3888888E-2</v>
      </c>
      <c r="O3924">
        <v>0</v>
      </c>
      <c r="P3924">
        <v>876</v>
      </c>
      <c r="Q3924">
        <v>16</v>
      </c>
      <c r="R3924">
        <v>125</v>
      </c>
      <c r="S3924">
        <v>6</v>
      </c>
      <c r="T3924">
        <v>122</v>
      </c>
      <c r="U3924">
        <v>0</v>
      </c>
      <c r="V3924">
        <v>0</v>
      </c>
      <c r="W3924">
        <v>0</v>
      </c>
      <c r="X3924">
        <v>3.770928043247217</v>
      </c>
      <c r="Y3924">
        <v>0.2273189906458889</v>
      </c>
      <c r="Z3924">
        <v>0.86522343827750003</v>
      </c>
      <c r="AA3924">
        <v>0.74186729148422215</v>
      </c>
      <c r="AB3924">
        <v>1.2707910774493334</v>
      </c>
      <c r="AC3924">
        <v>0</v>
      </c>
      <c r="AD3924">
        <v>0</v>
      </c>
      <c r="AE3924">
        <v>6.8761288411041619</v>
      </c>
    </row>
    <row r="3925" spans="1:31" x14ac:dyDescent="0.25">
      <c r="A3925">
        <v>2236616</v>
      </c>
      <c r="B3925">
        <v>1</v>
      </c>
      <c r="C3925" t="s">
        <v>81</v>
      </c>
      <c r="D3925" t="s">
        <v>112</v>
      </c>
      <c r="E3925" t="s">
        <v>273</v>
      </c>
      <c r="F3925" t="s">
        <v>11432</v>
      </c>
      <c r="G3925" t="s">
        <v>174</v>
      </c>
      <c r="H3925" t="s">
        <v>163</v>
      </c>
      <c r="I3925" t="s">
        <v>136</v>
      </c>
      <c r="J3925" t="s">
        <v>137</v>
      </c>
      <c r="K3925" t="s">
        <v>138</v>
      </c>
      <c r="L3925" t="s">
        <v>11433</v>
      </c>
      <c r="M3925" t="s">
        <v>11434</v>
      </c>
      <c r="N3925">
        <v>0.22416666599999999</v>
      </c>
      <c r="O3925">
        <v>0</v>
      </c>
      <c r="P3925">
        <v>65</v>
      </c>
      <c r="Q3925">
        <v>2</v>
      </c>
      <c r="R3925">
        <v>52</v>
      </c>
      <c r="S3925">
        <v>2</v>
      </c>
      <c r="T3925">
        <v>103</v>
      </c>
      <c r="U3925">
        <v>2</v>
      </c>
      <c r="V3925">
        <v>6</v>
      </c>
      <c r="W3925">
        <v>0</v>
      </c>
      <c r="X3925">
        <v>3.5754151409430395</v>
      </c>
      <c r="Y3925">
        <v>0.17350389275296002</v>
      </c>
      <c r="Z3925">
        <v>2.2685743662438029</v>
      </c>
      <c r="AA3925">
        <v>0.32149016214939002</v>
      </c>
      <c r="AB3925">
        <v>34.574639205708024</v>
      </c>
      <c r="AC3925">
        <v>10.103703615081905</v>
      </c>
      <c r="AD3925">
        <v>9.6661007488285797</v>
      </c>
      <c r="AE3925">
        <v>60.683427131707703</v>
      </c>
    </row>
    <row r="3926" spans="1:31" x14ac:dyDescent="0.25">
      <c r="A3926">
        <v>2236367</v>
      </c>
      <c r="B3926">
        <v>1</v>
      </c>
      <c r="C3926" t="s">
        <v>80</v>
      </c>
      <c r="D3926" t="s">
        <v>88</v>
      </c>
      <c r="E3926" t="s">
        <v>132</v>
      </c>
      <c r="F3926" t="s">
        <v>11435</v>
      </c>
      <c r="G3926" t="s">
        <v>191</v>
      </c>
      <c r="H3926" t="s">
        <v>135</v>
      </c>
      <c r="I3926" t="s">
        <v>136</v>
      </c>
      <c r="J3926" t="s">
        <v>137</v>
      </c>
      <c r="K3926" t="s">
        <v>138</v>
      </c>
      <c r="L3926" t="s">
        <v>11436</v>
      </c>
      <c r="M3926" t="s">
        <v>11437</v>
      </c>
      <c r="N3926">
        <v>3.744444444</v>
      </c>
      <c r="O3926">
        <v>0</v>
      </c>
      <c r="P3926">
        <v>0</v>
      </c>
      <c r="Q3926">
        <v>0</v>
      </c>
      <c r="R3926">
        <v>0</v>
      </c>
      <c r="S3926">
        <v>0</v>
      </c>
      <c r="T3926">
        <v>1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  <c r="AA3926">
        <v>0</v>
      </c>
      <c r="AB3926">
        <v>7.1384584717529995E-2</v>
      </c>
      <c r="AC3926">
        <v>0</v>
      </c>
      <c r="AD3926">
        <v>0</v>
      </c>
      <c r="AE3926">
        <v>7.1384584717529995E-2</v>
      </c>
    </row>
    <row r="3927" spans="1:31" x14ac:dyDescent="0.25">
      <c r="A3927">
        <v>2236158</v>
      </c>
      <c r="B3927">
        <v>1</v>
      </c>
      <c r="C3927" t="s">
        <v>81</v>
      </c>
      <c r="D3927" t="s">
        <v>113</v>
      </c>
      <c r="E3927" t="s">
        <v>194</v>
      </c>
      <c r="F3927" t="s">
        <v>7041</v>
      </c>
      <c r="G3927" t="s">
        <v>143</v>
      </c>
      <c r="H3927" t="s">
        <v>135</v>
      </c>
      <c r="I3927" t="s">
        <v>136</v>
      </c>
      <c r="J3927" t="s">
        <v>137</v>
      </c>
      <c r="K3927" t="s">
        <v>144</v>
      </c>
      <c r="L3927" t="s">
        <v>11438</v>
      </c>
      <c r="M3927" t="s">
        <v>11439</v>
      </c>
      <c r="N3927">
        <v>2.5918786109999998</v>
      </c>
      <c r="O3927">
        <v>0</v>
      </c>
      <c r="P3927">
        <v>148</v>
      </c>
      <c r="Q3927">
        <v>0</v>
      </c>
      <c r="R3927">
        <v>0</v>
      </c>
      <c r="S3927">
        <v>0</v>
      </c>
      <c r="T3927">
        <v>15</v>
      </c>
      <c r="U3927">
        <v>0</v>
      </c>
      <c r="V3927">
        <v>0</v>
      </c>
      <c r="W3927">
        <v>0</v>
      </c>
      <c r="X3927">
        <v>101.16044100828378</v>
      </c>
      <c r="Y3927">
        <v>0</v>
      </c>
      <c r="Z3927">
        <v>0</v>
      </c>
      <c r="AA3927">
        <v>0</v>
      </c>
      <c r="AB3927">
        <v>20.121941008233637</v>
      </c>
      <c r="AC3927">
        <v>0</v>
      </c>
      <c r="AD3927">
        <v>0</v>
      </c>
      <c r="AE3927">
        <v>121.28238201651742</v>
      </c>
    </row>
    <row r="3928" spans="1:31" x14ac:dyDescent="0.25">
      <c r="A3928">
        <v>2236324</v>
      </c>
      <c r="B3928">
        <v>1</v>
      </c>
      <c r="C3928" t="s">
        <v>80</v>
      </c>
      <c r="D3928" t="s">
        <v>96</v>
      </c>
      <c r="E3928" t="s">
        <v>132</v>
      </c>
      <c r="F3928" t="s">
        <v>11440</v>
      </c>
      <c r="G3928" t="s">
        <v>170</v>
      </c>
      <c r="H3928" t="s">
        <v>135</v>
      </c>
      <c r="I3928" t="s">
        <v>136</v>
      </c>
      <c r="J3928" t="s">
        <v>137</v>
      </c>
      <c r="K3928" t="s">
        <v>138</v>
      </c>
      <c r="L3928" t="s">
        <v>11441</v>
      </c>
      <c r="M3928" t="s">
        <v>11442</v>
      </c>
      <c r="N3928">
        <v>4.0313888880000004</v>
      </c>
      <c r="O3928">
        <v>0</v>
      </c>
      <c r="P3928">
        <v>0</v>
      </c>
      <c r="Q3928">
        <v>0</v>
      </c>
      <c r="R3928">
        <v>0</v>
      </c>
      <c r="S3928">
        <v>0</v>
      </c>
      <c r="T3928">
        <v>1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  <c r="AA3928">
        <v>0</v>
      </c>
      <c r="AB3928">
        <v>6.9076578004922773</v>
      </c>
      <c r="AC3928">
        <v>0</v>
      </c>
      <c r="AD3928">
        <v>0</v>
      </c>
      <c r="AE3928">
        <v>6.9076578004922773</v>
      </c>
    </row>
    <row r="3929" spans="1:31" x14ac:dyDescent="0.25">
      <c r="A3929">
        <v>2236656</v>
      </c>
      <c r="B3929">
        <v>1</v>
      </c>
      <c r="C3929" t="s">
        <v>80</v>
      </c>
      <c r="D3929" t="s">
        <v>101</v>
      </c>
      <c r="E3929" t="s">
        <v>194</v>
      </c>
      <c r="F3929" t="s">
        <v>11443</v>
      </c>
      <c r="G3929" t="s">
        <v>179</v>
      </c>
      <c r="H3929" t="s">
        <v>135</v>
      </c>
      <c r="I3929" t="s">
        <v>136</v>
      </c>
      <c r="J3929" t="s">
        <v>137</v>
      </c>
      <c r="K3929" t="s">
        <v>138</v>
      </c>
      <c r="L3929" t="s">
        <v>11444</v>
      </c>
      <c r="M3929" t="s">
        <v>11445</v>
      </c>
      <c r="N3929">
        <v>0.47166666600000001</v>
      </c>
      <c r="O3929">
        <v>0</v>
      </c>
      <c r="P3929">
        <v>39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3.9294583704268207</v>
      </c>
      <c r="Y3929">
        <v>0</v>
      </c>
      <c r="Z3929">
        <v>0</v>
      </c>
      <c r="AA3929">
        <v>0</v>
      </c>
      <c r="AB3929">
        <v>0</v>
      </c>
      <c r="AC3929">
        <v>0</v>
      </c>
      <c r="AD3929">
        <v>0</v>
      </c>
      <c r="AE3929">
        <v>3.9294583704268207</v>
      </c>
    </row>
    <row r="3930" spans="1:31" x14ac:dyDescent="0.25">
      <c r="A3930">
        <v>2236467</v>
      </c>
      <c r="B3930">
        <v>1</v>
      </c>
      <c r="C3930" t="s">
        <v>80</v>
      </c>
      <c r="D3930" t="s">
        <v>96</v>
      </c>
      <c r="E3930" t="s">
        <v>132</v>
      </c>
      <c r="F3930" t="s">
        <v>11446</v>
      </c>
      <c r="G3930" t="s">
        <v>170</v>
      </c>
      <c r="H3930" t="s">
        <v>135</v>
      </c>
      <c r="I3930" t="s">
        <v>136</v>
      </c>
      <c r="J3930" t="s">
        <v>137</v>
      </c>
      <c r="K3930" t="s">
        <v>138</v>
      </c>
      <c r="L3930" t="s">
        <v>11447</v>
      </c>
      <c r="M3930" t="s">
        <v>11448</v>
      </c>
      <c r="N3930">
        <v>5.1383333330000003</v>
      </c>
      <c r="O3930">
        <v>0</v>
      </c>
      <c r="P3930">
        <v>1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4.1658268378735555</v>
      </c>
      <c r="Y3930">
        <v>0</v>
      </c>
      <c r="Z3930">
        <v>0</v>
      </c>
      <c r="AA3930">
        <v>0</v>
      </c>
      <c r="AB3930">
        <v>0</v>
      </c>
      <c r="AC3930">
        <v>0</v>
      </c>
      <c r="AD3930">
        <v>0</v>
      </c>
      <c r="AE3930">
        <v>4.1658268378735555</v>
      </c>
    </row>
    <row r="3931" spans="1:31" x14ac:dyDescent="0.25">
      <c r="A3931">
        <v>2236201</v>
      </c>
      <c r="B3931">
        <v>1</v>
      </c>
      <c r="C3931" t="s">
        <v>80</v>
      </c>
      <c r="D3931" t="s">
        <v>108</v>
      </c>
      <c r="E3931" t="s">
        <v>141</v>
      </c>
      <c r="F3931" t="s">
        <v>6100</v>
      </c>
      <c r="G3931" t="s">
        <v>143</v>
      </c>
      <c r="H3931" t="s">
        <v>135</v>
      </c>
      <c r="I3931" t="s">
        <v>136</v>
      </c>
      <c r="J3931" t="s">
        <v>137</v>
      </c>
      <c r="K3931" t="s">
        <v>144</v>
      </c>
      <c r="L3931" t="s">
        <v>11449</v>
      </c>
      <c r="M3931" t="s">
        <v>11450</v>
      </c>
      <c r="N3931">
        <v>8.1838888880000003</v>
      </c>
      <c r="O3931">
        <v>0</v>
      </c>
      <c r="P3931">
        <v>73</v>
      </c>
      <c r="Q3931">
        <v>0</v>
      </c>
      <c r="R3931">
        <v>13</v>
      </c>
      <c r="S3931">
        <v>0</v>
      </c>
      <c r="T3931">
        <v>6</v>
      </c>
      <c r="U3931">
        <v>0</v>
      </c>
      <c r="V3931">
        <v>0</v>
      </c>
      <c r="W3931">
        <v>0</v>
      </c>
      <c r="X3931">
        <v>80.768916796431441</v>
      </c>
      <c r="Y3931">
        <v>0</v>
      </c>
      <c r="Z3931">
        <v>9.2510076684251761</v>
      </c>
      <c r="AA3931">
        <v>0</v>
      </c>
      <c r="AB3931">
        <v>4.4226456747190666</v>
      </c>
      <c r="AC3931">
        <v>0</v>
      </c>
      <c r="AD3931">
        <v>0</v>
      </c>
      <c r="AE3931">
        <v>94.442570139575679</v>
      </c>
    </row>
    <row r="3932" spans="1:31" x14ac:dyDescent="0.25">
      <c r="A3932">
        <v>2236132</v>
      </c>
      <c r="B3932">
        <v>1</v>
      </c>
      <c r="C3932" t="s">
        <v>80</v>
      </c>
      <c r="D3932" t="s">
        <v>99</v>
      </c>
      <c r="E3932" t="s">
        <v>132</v>
      </c>
      <c r="F3932" t="s">
        <v>11451</v>
      </c>
      <c r="G3932" t="s">
        <v>148</v>
      </c>
      <c r="H3932" t="s">
        <v>135</v>
      </c>
      <c r="I3932" t="s">
        <v>136</v>
      </c>
      <c r="J3932" t="s">
        <v>137</v>
      </c>
      <c r="K3932" t="s">
        <v>138</v>
      </c>
      <c r="L3932" t="s">
        <v>11452</v>
      </c>
      <c r="M3932" t="s">
        <v>11453</v>
      </c>
      <c r="N3932">
        <v>2.0036111110000001</v>
      </c>
      <c r="O3932">
        <v>0</v>
      </c>
      <c r="P3932">
        <v>0</v>
      </c>
      <c r="Q3932">
        <v>0</v>
      </c>
      <c r="R3932">
        <v>0</v>
      </c>
      <c r="S3932">
        <v>0</v>
      </c>
      <c r="T3932">
        <v>4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0</v>
      </c>
      <c r="AA3932">
        <v>0</v>
      </c>
      <c r="AB3932">
        <v>15.036784219973109</v>
      </c>
      <c r="AC3932">
        <v>0</v>
      </c>
      <c r="AD3932">
        <v>0</v>
      </c>
      <c r="AE3932">
        <v>15.036784219973109</v>
      </c>
    </row>
    <row r="3933" spans="1:31" x14ac:dyDescent="0.25">
      <c r="A3933">
        <v>2236301</v>
      </c>
      <c r="B3933">
        <v>1</v>
      </c>
      <c r="C3933" t="s">
        <v>81</v>
      </c>
      <c r="D3933" t="s">
        <v>114</v>
      </c>
      <c r="E3933" t="s">
        <v>132</v>
      </c>
      <c r="F3933" t="s">
        <v>11454</v>
      </c>
      <c r="G3933" t="s">
        <v>148</v>
      </c>
      <c r="H3933" t="s">
        <v>135</v>
      </c>
      <c r="I3933" t="s">
        <v>136</v>
      </c>
      <c r="J3933" t="s">
        <v>137</v>
      </c>
      <c r="K3933" t="s">
        <v>138</v>
      </c>
      <c r="L3933" t="s">
        <v>11455</v>
      </c>
      <c r="M3933" t="s">
        <v>11456</v>
      </c>
      <c r="N3933">
        <v>1.2438888880000001</v>
      </c>
      <c r="O3933">
        <v>0</v>
      </c>
      <c r="P3933">
        <v>1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0.12158985962041334</v>
      </c>
      <c r="Y3933">
        <v>0</v>
      </c>
      <c r="Z3933">
        <v>0</v>
      </c>
      <c r="AA3933">
        <v>0</v>
      </c>
      <c r="AB3933">
        <v>0</v>
      </c>
      <c r="AC3933">
        <v>0</v>
      </c>
      <c r="AD3933">
        <v>0</v>
      </c>
      <c r="AE3933">
        <v>0.12158985962041334</v>
      </c>
    </row>
    <row r="3934" spans="1:31" x14ac:dyDescent="0.25">
      <c r="A3934">
        <v>2236138</v>
      </c>
      <c r="B3934">
        <v>1</v>
      </c>
      <c r="C3934" t="s">
        <v>81</v>
      </c>
      <c r="D3934" t="s">
        <v>113</v>
      </c>
      <c r="E3934" t="s">
        <v>161</v>
      </c>
      <c r="F3934" t="s">
        <v>11457</v>
      </c>
      <c r="G3934" t="s">
        <v>196</v>
      </c>
      <c r="H3934" t="s">
        <v>163</v>
      </c>
      <c r="I3934" t="s">
        <v>136</v>
      </c>
      <c r="J3934" t="s">
        <v>137</v>
      </c>
      <c r="K3934" t="s">
        <v>144</v>
      </c>
      <c r="L3934" t="s">
        <v>11458</v>
      </c>
      <c r="M3934" t="s">
        <v>11459</v>
      </c>
      <c r="N3934">
        <v>0.84861111099999997</v>
      </c>
      <c r="O3934">
        <v>0</v>
      </c>
      <c r="P3934">
        <v>829</v>
      </c>
      <c r="Q3934">
        <v>5</v>
      </c>
      <c r="R3934">
        <v>176</v>
      </c>
      <c r="S3934">
        <v>7</v>
      </c>
      <c r="T3934">
        <v>41</v>
      </c>
      <c r="U3934">
        <v>0</v>
      </c>
      <c r="V3934">
        <v>0</v>
      </c>
      <c r="W3934">
        <v>0</v>
      </c>
      <c r="X3934">
        <v>123.51455730191776</v>
      </c>
      <c r="Y3934">
        <v>17.173668141771557</v>
      </c>
      <c r="Z3934">
        <v>37.051879088886601</v>
      </c>
      <c r="AA3934">
        <v>73.445444275410267</v>
      </c>
      <c r="AB3934">
        <v>35.926969454655143</v>
      </c>
      <c r="AC3934">
        <v>0</v>
      </c>
      <c r="AD3934">
        <v>0</v>
      </c>
      <c r="AE3934">
        <v>287.11251826264134</v>
      </c>
    </row>
    <row r="3935" spans="1:31" x14ac:dyDescent="0.25">
      <c r="A3935">
        <v>2236530</v>
      </c>
      <c r="B3935">
        <v>1</v>
      </c>
      <c r="C3935" t="s">
        <v>80</v>
      </c>
      <c r="D3935" t="s">
        <v>100</v>
      </c>
      <c r="E3935" t="s">
        <v>132</v>
      </c>
      <c r="F3935" t="s">
        <v>11460</v>
      </c>
      <c r="G3935" t="s">
        <v>148</v>
      </c>
      <c r="H3935" t="s">
        <v>135</v>
      </c>
      <c r="I3935" t="s">
        <v>136</v>
      </c>
      <c r="J3935" t="s">
        <v>137</v>
      </c>
      <c r="K3935" t="s">
        <v>138</v>
      </c>
      <c r="L3935" t="s">
        <v>11461</v>
      </c>
      <c r="M3935" t="s">
        <v>11462</v>
      </c>
      <c r="N3935">
        <v>2.8452777770000002</v>
      </c>
      <c r="O3935">
        <v>0</v>
      </c>
      <c r="P3935">
        <v>1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0.92693086961089177</v>
      </c>
      <c r="Y3935">
        <v>0</v>
      </c>
      <c r="Z3935">
        <v>0</v>
      </c>
      <c r="AA3935">
        <v>0</v>
      </c>
      <c r="AB3935">
        <v>0</v>
      </c>
      <c r="AC3935">
        <v>0</v>
      </c>
      <c r="AD3935">
        <v>0</v>
      </c>
      <c r="AE3935">
        <v>0.92693086961089177</v>
      </c>
    </row>
    <row r="3936" spans="1:31" x14ac:dyDescent="0.25">
      <c r="A3936">
        <v>2236344</v>
      </c>
      <c r="B3936">
        <v>1</v>
      </c>
      <c r="C3936" t="s">
        <v>81</v>
      </c>
      <c r="D3936" t="s">
        <v>112</v>
      </c>
      <c r="E3936" t="s">
        <v>141</v>
      </c>
      <c r="F3936" t="s">
        <v>11463</v>
      </c>
      <c r="G3936" t="s">
        <v>196</v>
      </c>
      <c r="H3936" t="s">
        <v>135</v>
      </c>
      <c r="I3936" t="s">
        <v>136</v>
      </c>
      <c r="J3936" t="s">
        <v>137</v>
      </c>
      <c r="K3936" t="s">
        <v>144</v>
      </c>
      <c r="L3936" t="s">
        <v>11464</v>
      </c>
      <c r="M3936" t="s">
        <v>11465</v>
      </c>
      <c r="N3936">
        <v>0.734193333</v>
      </c>
      <c r="O3936">
        <v>0</v>
      </c>
      <c r="P3936">
        <v>389</v>
      </c>
      <c r="Q3936">
        <v>0</v>
      </c>
      <c r="R3936">
        <v>20</v>
      </c>
      <c r="S3936">
        <v>0</v>
      </c>
      <c r="T3936">
        <v>73</v>
      </c>
      <c r="U3936">
        <v>0</v>
      </c>
      <c r="V3936">
        <v>0</v>
      </c>
      <c r="W3936">
        <v>0</v>
      </c>
      <c r="X3936">
        <v>50.564912614187513</v>
      </c>
      <c r="Y3936">
        <v>0</v>
      </c>
      <c r="Z3936">
        <v>0.6977522386288223</v>
      </c>
      <c r="AA3936">
        <v>0</v>
      </c>
      <c r="AB3936">
        <v>95.660316909195259</v>
      </c>
      <c r="AC3936">
        <v>0</v>
      </c>
      <c r="AD3936">
        <v>0</v>
      </c>
      <c r="AE3936">
        <v>146.9229817620116</v>
      </c>
    </row>
    <row r="3937" spans="1:31" x14ac:dyDescent="0.25">
      <c r="A3937">
        <v>2236195</v>
      </c>
      <c r="B3937">
        <v>1</v>
      </c>
      <c r="C3937" t="s">
        <v>80</v>
      </c>
      <c r="D3937" t="s">
        <v>84</v>
      </c>
      <c r="E3937" t="s">
        <v>194</v>
      </c>
      <c r="F3937" t="s">
        <v>11466</v>
      </c>
      <c r="G3937" t="s">
        <v>179</v>
      </c>
      <c r="H3937" t="s">
        <v>135</v>
      </c>
      <c r="I3937" t="s">
        <v>136</v>
      </c>
      <c r="J3937" t="s">
        <v>137</v>
      </c>
      <c r="K3937" t="s">
        <v>138</v>
      </c>
      <c r="L3937" t="s">
        <v>11467</v>
      </c>
      <c r="M3937" t="s">
        <v>11468</v>
      </c>
      <c r="N3937">
        <v>1.200555555</v>
      </c>
      <c r="O3937">
        <v>0</v>
      </c>
      <c r="P3937">
        <v>102</v>
      </c>
      <c r="Q3937">
        <v>0</v>
      </c>
      <c r="R3937">
        <v>0</v>
      </c>
      <c r="S3937">
        <v>0</v>
      </c>
      <c r="T3937">
        <v>4</v>
      </c>
      <c r="U3937">
        <v>0</v>
      </c>
      <c r="V3937">
        <v>0</v>
      </c>
      <c r="W3937">
        <v>0</v>
      </c>
      <c r="X3937">
        <v>36.516512026699601</v>
      </c>
      <c r="Y3937">
        <v>0</v>
      </c>
      <c r="Z3937">
        <v>0</v>
      </c>
      <c r="AA3937">
        <v>0</v>
      </c>
      <c r="AB3937">
        <v>3.6179999170043269</v>
      </c>
      <c r="AC3937">
        <v>0</v>
      </c>
      <c r="AD3937">
        <v>0</v>
      </c>
      <c r="AE3937">
        <v>40.134511943703927</v>
      </c>
    </row>
    <row r="3938" spans="1:31" x14ac:dyDescent="0.25">
      <c r="A3938">
        <v>2236238</v>
      </c>
      <c r="B3938">
        <v>1</v>
      </c>
      <c r="C3938" t="s">
        <v>80</v>
      </c>
      <c r="D3938" t="s">
        <v>98</v>
      </c>
      <c r="E3938" t="s">
        <v>194</v>
      </c>
      <c r="F3938" t="s">
        <v>1312</v>
      </c>
      <c r="G3938" t="s">
        <v>179</v>
      </c>
      <c r="H3938" t="s">
        <v>135</v>
      </c>
      <c r="I3938" t="s">
        <v>136</v>
      </c>
      <c r="J3938" t="s">
        <v>137</v>
      </c>
      <c r="K3938" t="s">
        <v>138</v>
      </c>
      <c r="L3938" t="s">
        <v>11469</v>
      </c>
      <c r="M3938" t="s">
        <v>11470</v>
      </c>
      <c r="N3938">
        <v>2.5591666659999999</v>
      </c>
      <c r="O3938">
        <v>0</v>
      </c>
      <c r="P3938">
        <v>0</v>
      </c>
      <c r="Q3938">
        <v>0</v>
      </c>
      <c r="R3938">
        <v>5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4.6271687293996502</v>
      </c>
      <c r="AA3938">
        <v>0</v>
      </c>
      <c r="AB3938">
        <v>0</v>
      </c>
      <c r="AC3938">
        <v>0</v>
      </c>
      <c r="AD3938">
        <v>0</v>
      </c>
      <c r="AE3938">
        <v>4.6271687293996502</v>
      </c>
    </row>
    <row r="3939" spans="1:31" x14ac:dyDescent="0.25">
      <c r="A3939">
        <v>2236636</v>
      </c>
      <c r="B3939">
        <v>1</v>
      </c>
      <c r="C3939" t="s">
        <v>80</v>
      </c>
      <c r="D3939" t="s">
        <v>90</v>
      </c>
      <c r="E3939" t="s">
        <v>132</v>
      </c>
      <c r="F3939" t="s">
        <v>11471</v>
      </c>
      <c r="G3939" t="s">
        <v>148</v>
      </c>
      <c r="H3939" t="s">
        <v>135</v>
      </c>
      <c r="I3939" t="s">
        <v>136</v>
      </c>
      <c r="J3939" t="s">
        <v>137</v>
      </c>
      <c r="K3939" t="s">
        <v>138</v>
      </c>
      <c r="L3939" t="s">
        <v>11472</v>
      </c>
      <c r="M3939" t="s">
        <v>11473</v>
      </c>
      <c r="N3939">
        <v>0.90583333300000002</v>
      </c>
      <c r="O3939">
        <v>0</v>
      </c>
      <c r="P3939">
        <v>6</v>
      </c>
      <c r="Q3939">
        <v>0</v>
      </c>
      <c r="R3939">
        <v>0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2.2722510518291732</v>
      </c>
      <c r="Y3939">
        <v>0</v>
      </c>
      <c r="Z3939">
        <v>0</v>
      </c>
      <c r="AA3939">
        <v>0</v>
      </c>
      <c r="AB3939">
        <v>0</v>
      </c>
      <c r="AC3939">
        <v>0</v>
      </c>
      <c r="AD3939">
        <v>0</v>
      </c>
      <c r="AE3939">
        <v>2.2722510518291732</v>
      </c>
    </row>
    <row r="3940" spans="1:31" x14ac:dyDescent="0.25">
      <c r="A3940">
        <v>2236427</v>
      </c>
      <c r="B3940">
        <v>1</v>
      </c>
      <c r="C3940" t="s">
        <v>80</v>
      </c>
      <c r="D3940" t="s">
        <v>96</v>
      </c>
      <c r="E3940" t="s">
        <v>132</v>
      </c>
      <c r="F3940" t="s">
        <v>11474</v>
      </c>
      <c r="G3940" t="s">
        <v>191</v>
      </c>
      <c r="H3940" t="s">
        <v>135</v>
      </c>
      <c r="I3940" t="s">
        <v>136</v>
      </c>
      <c r="J3940" t="s">
        <v>137</v>
      </c>
      <c r="K3940" t="s">
        <v>138</v>
      </c>
      <c r="L3940" t="s">
        <v>11475</v>
      </c>
      <c r="M3940" t="s">
        <v>11476</v>
      </c>
      <c r="N3940">
        <v>7.7363888879999996</v>
      </c>
      <c r="O3940">
        <v>0</v>
      </c>
      <c r="P3940">
        <v>1</v>
      </c>
      <c r="Q3940">
        <v>0</v>
      </c>
      <c r="R3940">
        <v>0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1.2417985341039599</v>
      </c>
      <c r="Y3940">
        <v>0</v>
      </c>
      <c r="Z3940">
        <v>0</v>
      </c>
      <c r="AA3940">
        <v>0</v>
      </c>
      <c r="AB3940">
        <v>0</v>
      </c>
      <c r="AC3940">
        <v>0</v>
      </c>
      <c r="AD3940">
        <v>0</v>
      </c>
      <c r="AE3940">
        <v>1.2417985341039599</v>
      </c>
    </row>
    <row r="3941" spans="1:31" x14ac:dyDescent="0.25">
      <c r="A3941">
        <v>2236404</v>
      </c>
      <c r="B3941">
        <v>1</v>
      </c>
      <c r="C3941" t="s">
        <v>80</v>
      </c>
      <c r="D3941" t="s">
        <v>104</v>
      </c>
      <c r="E3941" t="s">
        <v>141</v>
      </c>
      <c r="F3941" t="s">
        <v>11477</v>
      </c>
      <c r="G3941" t="s">
        <v>196</v>
      </c>
      <c r="H3941" t="s">
        <v>135</v>
      </c>
      <c r="I3941" t="s">
        <v>136</v>
      </c>
      <c r="J3941" t="s">
        <v>137</v>
      </c>
      <c r="K3941" t="s">
        <v>144</v>
      </c>
      <c r="L3941" t="s">
        <v>11478</v>
      </c>
      <c r="M3941" t="s">
        <v>11479</v>
      </c>
      <c r="N3941">
        <v>0.67115444400000002</v>
      </c>
      <c r="O3941">
        <v>0</v>
      </c>
      <c r="P3941">
        <v>955</v>
      </c>
      <c r="Q3941">
        <v>0</v>
      </c>
      <c r="R3941">
        <v>0</v>
      </c>
      <c r="S3941">
        <v>0</v>
      </c>
      <c r="T3941">
        <v>94</v>
      </c>
      <c r="U3941">
        <v>0</v>
      </c>
      <c r="V3941">
        <v>0</v>
      </c>
      <c r="W3941">
        <v>0</v>
      </c>
      <c r="X3941">
        <v>164.35455728814699</v>
      </c>
      <c r="Y3941">
        <v>0</v>
      </c>
      <c r="Z3941">
        <v>0</v>
      </c>
      <c r="AA3941">
        <v>0</v>
      </c>
      <c r="AB3941">
        <v>56.829412859866729</v>
      </c>
      <c r="AC3941">
        <v>0</v>
      </c>
      <c r="AD3941">
        <v>0</v>
      </c>
      <c r="AE3941">
        <v>221.18397014801371</v>
      </c>
    </row>
    <row r="3942" spans="1:31" x14ac:dyDescent="0.25">
      <c r="A3942">
        <v>2236527</v>
      </c>
      <c r="B3942">
        <v>1</v>
      </c>
      <c r="C3942" t="s">
        <v>80</v>
      </c>
      <c r="D3942" t="s">
        <v>104</v>
      </c>
      <c r="E3942" t="s">
        <v>132</v>
      </c>
      <c r="F3942" t="s">
        <v>11480</v>
      </c>
      <c r="G3942" t="s">
        <v>191</v>
      </c>
      <c r="H3942" t="s">
        <v>135</v>
      </c>
      <c r="I3942" t="s">
        <v>136</v>
      </c>
      <c r="J3942" t="s">
        <v>137</v>
      </c>
      <c r="K3942" t="s">
        <v>138</v>
      </c>
      <c r="L3942" t="s">
        <v>11481</v>
      </c>
      <c r="M3942" t="s">
        <v>11482</v>
      </c>
      <c r="N3942">
        <v>2.315555555</v>
      </c>
      <c r="O3942">
        <v>0</v>
      </c>
      <c r="P3942">
        <v>11</v>
      </c>
      <c r="Q3942">
        <v>0</v>
      </c>
      <c r="R3942">
        <v>0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8.0631829916541502</v>
      </c>
      <c r="Y3942">
        <v>0</v>
      </c>
      <c r="Z3942">
        <v>0</v>
      </c>
      <c r="AA3942">
        <v>0</v>
      </c>
      <c r="AB3942">
        <v>0</v>
      </c>
      <c r="AC3942">
        <v>0</v>
      </c>
      <c r="AD3942">
        <v>0</v>
      </c>
      <c r="AE3942">
        <v>8.0631829916541502</v>
      </c>
    </row>
    <row r="3943" spans="1:31" x14ac:dyDescent="0.25">
      <c r="A3943">
        <v>2236550</v>
      </c>
      <c r="B3943">
        <v>1</v>
      </c>
      <c r="C3943" t="s">
        <v>80</v>
      </c>
      <c r="D3943" t="s">
        <v>96</v>
      </c>
      <c r="E3943" t="s">
        <v>132</v>
      </c>
      <c r="F3943" t="s">
        <v>11483</v>
      </c>
      <c r="G3943" t="s">
        <v>152</v>
      </c>
      <c r="H3943" t="s">
        <v>135</v>
      </c>
      <c r="I3943" t="s">
        <v>136</v>
      </c>
      <c r="J3943" t="s">
        <v>3</v>
      </c>
      <c r="K3943" t="s">
        <v>138</v>
      </c>
      <c r="L3943" t="s">
        <v>11484</v>
      </c>
      <c r="M3943" t="s">
        <v>11485</v>
      </c>
      <c r="N3943">
        <v>4.7258333329999997</v>
      </c>
      <c r="O3943">
        <v>0</v>
      </c>
      <c r="P3943">
        <v>2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4.6053831653121602</v>
      </c>
      <c r="Y3943">
        <v>0</v>
      </c>
      <c r="Z3943">
        <v>0</v>
      </c>
      <c r="AA3943">
        <v>0</v>
      </c>
      <c r="AB3943">
        <v>0</v>
      </c>
      <c r="AC3943">
        <v>0</v>
      </c>
      <c r="AD3943">
        <v>0</v>
      </c>
      <c r="AE3943">
        <v>4.6053831653121602</v>
      </c>
    </row>
    <row r="3944" spans="1:31" x14ac:dyDescent="0.25">
      <c r="A3944">
        <v>2236450</v>
      </c>
      <c r="B3944">
        <v>1</v>
      </c>
      <c r="C3944" t="s">
        <v>80</v>
      </c>
      <c r="D3944" t="s">
        <v>94</v>
      </c>
      <c r="E3944" t="s">
        <v>141</v>
      </c>
      <c r="F3944" t="s">
        <v>11486</v>
      </c>
      <c r="G3944" t="s">
        <v>187</v>
      </c>
      <c r="H3944" t="s">
        <v>135</v>
      </c>
      <c r="I3944" t="s">
        <v>136</v>
      </c>
      <c r="J3944" t="s">
        <v>137</v>
      </c>
      <c r="K3944" t="s">
        <v>138</v>
      </c>
      <c r="L3944" t="s">
        <v>11487</v>
      </c>
      <c r="M3944" t="s">
        <v>11488</v>
      </c>
      <c r="N3944">
        <v>1.493333333</v>
      </c>
      <c r="O3944">
        <v>0</v>
      </c>
      <c r="P3944">
        <v>0</v>
      </c>
      <c r="Q3944">
        <v>0</v>
      </c>
      <c r="R3944">
        <v>7</v>
      </c>
      <c r="S3944">
        <v>0</v>
      </c>
      <c r="T3944">
        <v>2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3.3690013125724203</v>
      </c>
      <c r="AA3944">
        <v>0</v>
      </c>
      <c r="AB3944">
        <v>5.1907207923481797</v>
      </c>
      <c r="AC3944">
        <v>0</v>
      </c>
      <c r="AD3944">
        <v>0</v>
      </c>
      <c r="AE3944">
        <v>8.5597221049205992</v>
      </c>
    </row>
    <row r="3945" spans="1:31" x14ac:dyDescent="0.25">
      <c r="A3945">
        <v>2236573</v>
      </c>
      <c r="B3945">
        <v>1</v>
      </c>
      <c r="C3945" t="s">
        <v>80</v>
      </c>
      <c r="D3945" t="s">
        <v>82</v>
      </c>
      <c r="E3945" t="s">
        <v>132</v>
      </c>
      <c r="F3945" t="s">
        <v>11489</v>
      </c>
      <c r="G3945" t="s">
        <v>148</v>
      </c>
      <c r="H3945" t="s">
        <v>135</v>
      </c>
      <c r="I3945" t="s">
        <v>136</v>
      </c>
      <c r="J3945" t="s">
        <v>137</v>
      </c>
      <c r="K3945" t="s">
        <v>138</v>
      </c>
      <c r="L3945" t="s">
        <v>11490</v>
      </c>
      <c r="M3945" t="s">
        <v>11491</v>
      </c>
      <c r="N3945">
        <v>2.4991666659999998</v>
      </c>
      <c r="O3945">
        <v>0</v>
      </c>
      <c r="P3945">
        <v>5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6.5360391563553648</v>
      </c>
      <c r="Y3945">
        <v>0</v>
      </c>
      <c r="Z3945">
        <v>0</v>
      </c>
      <c r="AA3945">
        <v>0</v>
      </c>
      <c r="AB3945">
        <v>0</v>
      </c>
      <c r="AC3945">
        <v>0</v>
      </c>
      <c r="AD3945">
        <v>0</v>
      </c>
      <c r="AE3945">
        <v>6.5360391563553648</v>
      </c>
    </row>
    <row r="3946" spans="1:31" x14ac:dyDescent="0.25">
      <c r="A3946">
        <v>2236258</v>
      </c>
      <c r="B3946">
        <v>1</v>
      </c>
      <c r="C3946" t="s">
        <v>80</v>
      </c>
      <c r="D3946" t="s">
        <v>96</v>
      </c>
      <c r="E3946" t="s">
        <v>132</v>
      </c>
      <c r="F3946" t="s">
        <v>11492</v>
      </c>
      <c r="G3946" t="s">
        <v>170</v>
      </c>
      <c r="H3946" t="s">
        <v>135</v>
      </c>
      <c r="I3946" t="s">
        <v>136</v>
      </c>
      <c r="J3946" t="s">
        <v>137</v>
      </c>
      <c r="K3946" t="s">
        <v>138</v>
      </c>
      <c r="L3946" t="s">
        <v>11493</v>
      </c>
      <c r="M3946" t="s">
        <v>11494</v>
      </c>
      <c r="N3946">
        <v>7.3305555550000001</v>
      </c>
      <c r="O3946">
        <v>0</v>
      </c>
      <c r="P3946">
        <v>2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4.3532526432658054</v>
      </c>
      <c r="Y3946">
        <v>0</v>
      </c>
      <c r="Z3946">
        <v>0</v>
      </c>
      <c r="AA3946">
        <v>0</v>
      </c>
      <c r="AB3946">
        <v>0</v>
      </c>
      <c r="AC3946">
        <v>0</v>
      </c>
      <c r="AD3946">
        <v>0</v>
      </c>
      <c r="AE3946">
        <v>4.3532526432658054</v>
      </c>
    </row>
    <row r="3947" spans="1:31" x14ac:dyDescent="0.25">
      <c r="A3947">
        <v>2236072</v>
      </c>
      <c r="B3947">
        <v>1</v>
      </c>
      <c r="C3947" t="s">
        <v>80</v>
      </c>
      <c r="D3947" t="s">
        <v>104</v>
      </c>
      <c r="E3947" t="s">
        <v>161</v>
      </c>
      <c r="F3947" t="s">
        <v>7551</v>
      </c>
      <c r="G3947" t="s">
        <v>174</v>
      </c>
      <c r="H3947" t="s">
        <v>163</v>
      </c>
      <c r="I3947" t="s">
        <v>136</v>
      </c>
      <c r="J3947" t="s">
        <v>137</v>
      </c>
      <c r="K3947" t="s">
        <v>138</v>
      </c>
      <c r="L3947" t="s">
        <v>11495</v>
      </c>
      <c r="M3947" t="s">
        <v>11496</v>
      </c>
      <c r="N3947">
        <v>0.49555555499999998</v>
      </c>
      <c r="O3947">
        <v>1</v>
      </c>
      <c r="P3947">
        <v>186</v>
      </c>
      <c r="Q3947">
        <v>2</v>
      </c>
      <c r="R3947">
        <v>6</v>
      </c>
      <c r="S3947">
        <v>4</v>
      </c>
      <c r="T3947">
        <v>14</v>
      </c>
      <c r="U3947">
        <v>0</v>
      </c>
      <c r="V3947">
        <v>0</v>
      </c>
      <c r="W3947">
        <v>1.8007872668800003E-2</v>
      </c>
      <c r="X3947">
        <v>21.927802220276025</v>
      </c>
      <c r="Y3947">
        <v>3.3420437417484447E-2</v>
      </c>
      <c r="Z3947">
        <v>2.6524955528212457</v>
      </c>
      <c r="AA3947">
        <v>2.0524154276530622</v>
      </c>
      <c r="AB3947">
        <v>1.3931754085743333</v>
      </c>
      <c r="AC3947">
        <v>0</v>
      </c>
      <c r="AD3947">
        <v>0</v>
      </c>
      <c r="AE3947">
        <v>28.077316919410951</v>
      </c>
    </row>
    <row r="3948" spans="1:31" x14ac:dyDescent="0.25">
      <c r="A3948">
        <v>2236218</v>
      </c>
      <c r="B3948">
        <v>1</v>
      </c>
      <c r="C3948" t="s">
        <v>81</v>
      </c>
      <c r="D3948" t="s">
        <v>112</v>
      </c>
      <c r="E3948" t="s">
        <v>161</v>
      </c>
      <c r="F3948" t="s">
        <v>11497</v>
      </c>
      <c r="G3948" t="s">
        <v>196</v>
      </c>
      <c r="H3948" t="s">
        <v>163</v>
      </c>
      <c r="I3948" t="s">
        <v>136</v>
      </c>
      <c r="J3948" t="s">
        <v>137</v>
      </c>
      <c r="K3948" t="s">
        <v>144</v>
      </c>
      <c r="L3948" t="s">
        <v>11498</v>
      </c>
      <c r="M3948" t="s">
        <v>11499</v>
      </c>
      <c r="N3948">
        <v>0.49194444399999998</v>
      </c>
      <c r="O3948">
        <v>0</v>
      </c>
      <c r="P3948">
        <v>822</v>
      </c>
      <c r="Q3948">
        <v>9</v>
      </c>
      <c r="R3948">
        <v>124</v>
      </c>
      <c r="S3948">
        <v>7</v>
      </c>
      <c r="T3948">
        <v>48</v>
      </c>
      <c r="U3948">
        <v>1</v>
      </c>
      <c r="V3948">
        <v>0</v>
      </c>
      <c r="W3948">
        <v>0</v>
      </c>
      <c r="X3948">
        <v>39.513357671756673</v>
      </c>
      <c r="Y3948">
        <v>2.1067973661858201</v>
      </c>
      <c r="Z3948">
        <v>6.0997688064901201</v>
      </c>
      <c r="AA3948">
        <v>6.5143128736918712</v>
      </c>
      <c r="AB3948">
        <v>10.264267243507884</v>
      </c>
      <c r="AC3948">
        <v>0</v>
      </c>
      <c r="AD3948">
        <v>0</v>
      </c>
      <c r="AE3948">
        <v>64.498503961632366</v>
      </c>
    </row>
    <row r="3949" spans="1:31" x14ac:dyDescent="0.25">
      <c r="A3949">
        <v>2236364</v>
      </c>
      <c r="B3949">
        <v>1</v>
      </c>
      <c r="C3949" t="s">
        <v>81</v>
      </c>
      <c r="D3949" t="s">
        <v>113</v>
      </c>
      <c r="E3949" t="s">
        <v>177</v>
      </c>
      <c r="F3949" t="s">
        <v>11500</v>
      </c>
      <c r="G3949" t="s">
        <v>235</v>
      </c>
      <c r="H3949" t="s">
        <v>135</v>
      </c>
      <c r="I3949" t="s">
        <v>136</v>
      </c>
      <c r="J3949" t="s">
        <v>137</v>
      </c>
      <c r="K3949" t="s">
        <v>138</v>
      </c>
      <c r="L3949" t="s">
        <v>11501</v>
      </c>
      <c r="M3949" t="s">
        <v>11502</v>
      </c>
      <c r="N3949">
        <v>2.372222222</v>
      </c>
      <c r="O3949">
        <v>0</v>
      </c>
      <c r="P3949">
        <v>25</v>
      </c>
      <c r="Q3949">
        <v>0</v>
      </c>
      <c r="R3949">
        <v>0</v>
      </c>
      <c r="S3949">
        <v>0</v>
      </c>
      <c r="T3949">
        <v>1</v>
      </c>
      <c r="U3949">
        <v>0</v>
      </c>
      <c r="V3949">
        <v>0</v>
      </c>
      <c r="W3949">
        <v>0</v>
      </c>
      <c r="X3949">
        <v>7.987609278175956</v>
      </c>
      <c r="Y3949">
        <v>0</v>
      </c>
      <c r="Z3949">
        <v>0</v>
      </c>
      <c r="AA3949">
        <v>0</v>
      </c>
      <c r="AB3949">
        <v>1.5948592448108443</v>
      </c>
      <c r="AC3949">
        <v>0</v>
      </c>
      <c r="AD3949">
        <v>0</v>
      </c>
      <c r="AE3949">
        <v>9.582468522986801</v>
      </c>
    </row>
    <row r="3950" spans="1:31" x14ac:dyDescent="0.25">
      <c r="A3950">
        <v>2236118</v>
      </c>
      <c r="B3950">
        <v>1</v>
      </c>
      <c r="C3950" t="s">
        <v>81</v>
      </c>
      <c r="D3950" t="s">
        <v>128</v>
      </c>
      <c r="E3950" t="s">
        <v>132</v>
      </c>
      <c r="F3950" t="s">
        <v>11503</v>
      </c>
      <c r="G3950" t="s">
        <v>170</v>
      </c>
      <c r="H3950" t="s">
        <v>135</v>
      </c>
      <c r="I3950" t="s">
        <v>136</v>
      </c>
      <c r="J3950" t="s">
        <v>137</v>
      </c>
      <c r="K3950" t="s">
        <v>138</v>
      </c>
      <c r="L3950" t="s">
        <v>11504</v>
      </c>
      <c r="M3950" t="s">
        <v>11505</v>
      </c>
      <c r="N3950">
        <v>8.2336111110000001</v>
      </c>
      <c r="O3950">
        <v>0</v>
      </c>
      <c r="P3950">
        <v>9</v>
      </c>
      <c r="Q3950">
        <v>0</v>
      </c>
      <c r="R3950">
        <v>0</v>
      </c>
      <c r="S3950">
        <v>0</v>
      </c>
      <c r="T3950">
        <v>1</v>
      </c>
      <c r="U3950">
        <v>0</v>
      </c>
      <c r="V3950">
        <v>0</v>
      </c>
      <c r="W3950">
        <v>0</v>
      </c>
      <c r="X3950">
        <v>17.040748099603771</v>
      </c>
      <c r="Y3950">
        <v>0</v>
      </c>
      <c r="Z3950">
        <v>0</v>
      </c>
      <c r="AA3950">
        <v>0</v>
      </c>
      <c r="AB3950">
        <v>4.0504793114472868</v>
      </c>
      <c r="AC3950">
        <v>0</v>
      </c>
      <c r="AD3950">
        <v>0</v>
      </c>
      <c r="AE3950">
        <v>21.091227411051058</v>
      </c>
    </row>
    <row r="3951" spans="1:31" x14ac:dyDescent="0.25">
      <c r="A3951">
        <v>2236513</v>
      </c>
      <c r="B3951">
        <v>1</v>
      </c>
      <c r="C3951" t="s">
        <v>80</v>
      </c>
      <c r="D3951" t="s">
        <v>85</v>
      </c>
      <c r="E3951" t="s">
        <v>132</v>
      </c>
      <c r="F3951" t="s">
        <v>11506</v>
      </c>
      <c r="G3951" t="s">
        <v>134</v>
      </c>
      <c r="H3951" t="s">
        <v>135</v>
      </c>
      <c r="I3951" t="s">
        <v>136</v>
      </c>
      <c r="J3951" t="s">
        <v>137</v>
      </c>
      <c r="K3951" t="s">
        <v>138</v>
      </c>
      <c r="L3951" t="s">
        <v>11507</v>
      </c>
      <c r="M3951" t="s">
        <v>11508</v>
      </c>
      <c r="N3951">
        <v>7.5388888879999998</v>
      </c>
      <c r="O3951">
        <v>0</v>
      </c>
      <c r="P3951">
        <v>2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4.6771600617054272</v>
      </c>
      <c r="Y3951">
        <v>0</v>
      </c>
      <c r="Z3951">
        <v>0</v>
      </c>
      <c r="AA3951">
        <v>0</v>
      </c>
      <c r="AB3951">
        <v>0</v>
      </c>
      <c r="AC3951">
        <v>0</v>
      </c>
      <c r="AD3951">
        <v>0</v>
      </c>
      <c r="AE3951">
        <v>4.6771600617054272</v>
      </c>
    </row>
    <row r="3952" spans="1:31" x14ac:dyDescent="0.25">
      <c r="A3952">
        <v>2236135</v>
      </c>
      <c r="B3952">
        <v>1</v>
      </c>
      <c r="C3952" t="s">
        <v>81</v>
      </c>
      <c r="D3952" t="s">
        <v>123</v>
      </c>
      <c r="E3952" t="s">
        <v>182</v>
      </c>
      <c r="F3952" t="s">
        <v>11509</v>
      </c>
      <c r="G3952" t="s">
        <v>1027</v>
      </c>
      <c r="H3952" t="s">
        <v>163</v>
      </c>
      <c r="I3952" t="s">
        <v>136</v>
      </c>
      <c r="J3952" t="s">
        <v>137</v>
      </c>
      <c r="K3952" t="s">
        <v>138</v>
      </c>
      <c r="L3952" t="s">
        <v>11510</v>
      </c>
      <c r="M3952" t="s">
        <v>11511</v>
      </c>
      <c r="N3952">
        <v>2.2313888880000001</v>
      </c>
      <c r="O3952">
        <v>0</v>
      </c>
      <c r="P3952">
        <v>146</v>
      </c>
      <c r="Q3952">
        <v>0</v>
      </c>
      <c r="R3952">
        <v>9</v>
      </c>
      <c r="S3952">
        <v>0</v>
      </c>
      <c r="T3952">
        <v>15</v>
      </c>
      <c r="U3952">
        <v>0</v>
      </c>
      <c r="V3952">
        <v>0</v>
      </c>
      <c r="W3952">
        <v>0</v>
      </c>
      <c r="X3952">
        <v>40.129135106289453</v>
      </c>
      <c r="Y3952">
        <v>0</v>
      </c>
      <c r="Z3952">
        <v>0.34438020806492331</v>
      </c>
      <c r="AA3952">
        <v>0</v>
      </c>
      <c r="AB3952">
        <v>12.845399030140269</v>
      </c>
      <c r="AC3952">
        <v>0</v>
      </c>
      <c r="AD3952">
        <v>0</v>
      </c>
      <c r="AE3952">
        <v>53.318914344494651</v>
      </c>
    </row>
    <row r="3953" spans="1:31" x14ac:dyDescent="0.25">
      <c r="A3953">
        <v>2236653</v>
      </c>
      <c r="B3953">
        <v>1</v>
      </c>
      <c r="C3953" t="s">
        <v>80</v>
      </c>
      <c r="D3953" t="s">
        <v>98</v>
      </c>
      <c r="E3953" t="s">
        <v>194</v>
      </c>
      <c r="F3953" t="s">
        <v>10614</v>
      </c>
      <c r="G3953" t="s">
        <v>179</v>
      </c>
      <c r="H3953" t="s">
        <v>135</v>
      </c>
      <c r="I3953" t="s">
        <v>136</v>
      </c>
      <c r="J3953" t="s">
        <v>137</v>
      </c>
      <c r="K3953" t="s">
        <v>138</v>
      </c>
      <c r="L3953" t="s">
        <v>11512</v>
      </c>
      <c r="M3953" t="s">
        <v>11513</v>
      </c>
      <c r="N3953">
        <v>1.6713888880000001</v>
      </c>
      <c r="O3953">
        <v>0</v>
      </c>
      <c r="P3953">
        <v>0</v>
      </c>
      <c r="Q3953">
        <v>0</v>
      </c>
      <c r="R3953">
        <v>2</v>
      </c>
      <c r="S3953">
        <v>0</v>
      </c>
      <c r="T3953">
        <v>2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2.5600252829843297</v>
      </c>
      <c r="AA3953">
        <v>0</v>
      </c>
      <c r="AB3953">
        <v>2.0535956565309892</v>
      </c>
      <c r="AC3953">
        <v>0</v>
      </c>
      <c r="AD3953">
        <v>0</v>
      </c>
      <c r="AE3953">
        <v>4.6136209395153189</v>
      </c>
    </row>
    <row r="3954" spans="1:31" x14ac:dyDescent="0.25">
      <c r="A3954">
        <v>2236178</v>
      </c>
      <c r="B3954">
        <v>1</v>
      </c>
      <c r="C3954" t="s">
        <v>80</v>
      </c>
      <c r="D3954" t="s">
        <v>96</v>
      </c>
      <c r="E3954" t="s">
        <v>132</v>
      </c>
      <c r="F3954" t="s">
        <v>11514</v>
      </c>
      <c r="G3954" t="s">
        <v>191</v>
      </c>
      <c r="H3954" t="s">
        <v>135</v>
      </c>
      <c r="I3954" t="s">
        <v>136</v>
      </c>
      <c r="J3954" t="s">
        <v>137</v>
      </c>
      <c r="K3954" t="s">
        <v>138</v>
      </c>
      <c r="L3954" t="s">
        <v>11515</v>
      </c>
      <c r="M3954" t="s">
        <v>11516</v>
      </c>
      <c r="N3954">
        <v>8.2050000000000001</v>
      </c>
      <c r="O3954">
        <v>0</v>
      </c>
      <c r="P3954">
        <v>0</v>
      </c>
      <c r="Q3954">
        <v>0</v>
      </c>
      <c r="R3954">
        <v>0</v>
      </c>
      <c r="S3954">
        <v>0</v>
      </c>
      <c r="T3954">
        <v>1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0</v>
      </c>
      <c r="AA3954">
        <v>0</v>
      </c>
      <c r="AB3954">
        <v>13.949782963384001</v>
      </c>
      <c r="AC3954">
        <v>0</v>
      </c>
      <c r="AD3954">
        <v>0</v>
      </c>
      <c r="AE3954">
        <v>13.949782963384001</v>
      </c>
    </row>
    <row r="3955" spans="1:31" x14ac:dyDescent="0.25">
      <c r="A3955">
        <v>2236304</v>
      </c>
      <c r="B3955">
        <v>1</v>
      </c>
      <c r="C3955" t="s">
        <v>80</v>
      </c>
      <c r="D3955" t="s">
        <v>105</v>
      </c>
      <c r="E3955" t="s">
        <v>182</v>
      </c>
      <c r="F3955" t="s">
        <v>11517</v>
      </c>
      <c r="G3955" t="s">
        <v>174</v>
      </c>
      <c r="H3955" t="s">
        <v>163</v>
      </c>
      <c r="I3955" t="s">
        <v>136</v>
      </c>
      <c r="J3955" t="s">
        <v>137</v>
      </c>
      <c r="K3955" t="s">
        <v>138</v>
      </c>
      <c r="L3955" t="s">
        <v>11518</v>
      </c>
      <c r="M3955" t="s">
        <v>11519</v>
      </c>
      <c r="N3955">
        <v>4.4111111110000003</v>
      </c>
      <c r="O3955">
        <v>0</v>
      </c>
      <c r="P3955">
        <v>737</v>
      </c>
      <c r="Q3955">
        <v>0</v>
      </c>
      <c r="R3955">
        <v>0</v>
      </c>
      <c r="S3955">
        <v>1</v>
      </c>
      <c r="T3955">
        <v>53</v>
      </c>
      <c r="U3955">
        <v>0</v>
      </c>
      <c r="V3955">
        <v>1</v>
      </c>
      <c r="W3955">
        <v>0</v>
      </c>
      <c r="X3955">
        <v>1052.9223280077083</v>
      </c>
      <c r="Y3955">
        <v>0</v>
      </c>
      <c r="Z3955">
        <v>0</v>
      </c>
      <c r="AA3955">
        <v>19.933590018297135</v>
      </c>
      <c r="AB3955">
        <v>258.6522660741449</v>
      </c>
      <c r="AC3955">
        <v>0</v>
      </c>
      <c r="AD3955">
        <v>30.092801393045498</v>
      </c>
      <c r="AE3955">
        <v>1361.6009854931956</v>
      </c>
    </row>
    <row r="3956" spans="1:31" x14ac:dyDescent="0.25">
      <c r="A3956">
        <v>2236155</v>
      </c>
      <c r="B3956">
        <v>1</v>
      </c>
      <c r="C3956" t="s">
        <v>80</v>
      </c>
      <c r="D3956" t="s">
        <v>106</v>
      </c>
      <c r="E3956" t="s">
        <v>194</v>
      </c>
      <c r="F3956" t="s">
        <v>11520</v>
      </c>
      <c r="G3956" t="s">
        <v>179</v>
      </c>
      <c r="H3956" t="s">
        <v>135</v>
      </c>
      <c r="I3956" t="s">
        <v>136</v>
      </c>
      <c r="J3956" t="s">
        <v>137</v>
      </c>
      <c r="K3956" t="s">
        <v>138</v>
      </c>
      <c r="L3956" t="s">
        <v>11521</v>
      </c>
      <c r="M3956" t="s">
        <v>11522</v>
      </c>
      <c r="N3956">
        <v>1.5261111110000001</v>
      </c>
      <c r="O3956">
        <v>0</v>
      </c>
      <c r="P3956">
        <v>4</v>
      </c>
      <c r="Q3956">
        <v>0</v>
      </c>
      <c r="R3956">
        <v>1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1.950620882322941</v>
      </c>
      <c r="Y3956">
        <v>0</v>
      </c>
      <c r="Z3956">
        <v>0.27532583571061331</v>
      </c>
      <c r="AA3956">
        <v>0</v>
      </c>
      <c r="AB3956">
        <v>0</v>
      </c>
      <c r="AC3956">
        <v>0</v>
      </c>
      <c r="AD3956">
        <v>0</v>
      </c>
      <c r="AE3956">
        <v>2.2259467180335544</v>
      </c>
    </row>
    <row r="3957" spans="1:31" x14ac:dyDescent="0.25">
      <c r="A3957">
        <v>2236590</v>
      </c>
      <c r="B3957">
        <v>1</v>
      </c>
      <c r="C3957" t="s">
        <v>80</v>
      </c>
      <c r="D3957" t="s">
        <v>88</v>
      </c>
      <c r="E3957" t="s">
        <v>182</v>
      </c>
      <c r="F3957" t="s">
        <v>11523</v>
      </c>
      <c r="G3957" t="s">
        <v>1858</v>
      </c>
      <c r="H3957" t="s">
        <v>163</v>
      </c>
      <c r="I3957" t="s">
        <v>136</v>
      </c>
      <c r="J3957" t="s">
        <v>137</v>
      </c>
      <c r="K3957" t="s">
        <v>138</v>
      </c>
      <c r="L3957" t="s">
        <v>11524</v>
      </c>
      <c r="M3957" t="s">
        <v>11525</v>
      </c>
      <c r="N3957">
        <v>1.5958333330000001</v>
      </c>
      <c r="O3957">
        <v>0</v>
      </c>
      <c r="P3957">
        <v>33</v>
      </c>
      <c r="Q3957">
        <v>0</v>
      </c>
      <c r="R3957">
        <v>0</v>
      </c>
      <c r="S3957">
        <v>0</v>
      </c>
      <c r="T3957">
        <v>4</v>
      </c>
      <c r="U3957">
        <v>0</v>
      </c>
      <c r="V3957">
        <v>0</v>
      </c>
      <c r="W3957">
        <v>0</v>
      </c>
      <c r="X3957">
        <v>24.817885505362202</v>
      </c>
      <c r="Y3957">
        <v>0</v>
      </c>
      <c r="Z3957">
        <v>0</v>
      </c>
      <c r="AA3957">
        <v>0</v>
      </c>
      <c r="AB3957">
        <v>6.8194712340287502</v>
      </c>
      <c r="AC3957">
        <v>0</v>
      </c>
      <c r="AD3957">
        <v>0</v>
      </c>
      <c r="AE3957">
        <v>31.637356739390952</v>
      </c>
    </row>
    <row r="3958" spans="1:31" x14ac:dyDescent="0.25">
      <c r="A3958">
        <v>2236341</v>
      </c>
      <c r="B3958">
        <v>1</v>
      </c>
      <c r="C3958" t="s">
        <v>80</v>
      </c>
      <c r="D3958" t="s">
        <v>88</v>
      </c>
      <c r="E3958" t="s">
        <v>132</v>
      </c>
      <c r="F3958" t="s">
        <v>11526</v>
      </c>
      <c r="G3958" t="s">
        <v>148</v>
      </c>
      <c r="H3958" t="s">
        <v>135</v>
      </c>
      <c r="I3958" t="s">
        <v>136</v>
      </c>
      <c r="J3958" t="s">
        <v>137</v>
      </c>
      <c r="K3958" t="s">
        <v>138</v>
      </c>
      <c r="L3958" t="s">
        <v>11527</v>
      </c>
      <c r="M3958" t="s">
        <v>11528</v>
      </c>
      <c r="N3958">
        <v>1.8305555549999999</v>
      </c>
      <c r="O3958">
        <v>0</v>
      </c>
      <c r="P3958">
        <v>1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0.66065831533121777</v>
      </c>
      <c r="Y3958">
        <v>0</v>
      </c>
      <c r="Z3958">
        <v>0</v>
      </c>
      <c r="AA3958">
        <v>0</v>
      </c>
      <c r="AB3958">
        <v>0</v>
      </c>
      <c r="AC3958">
        <v>0</v>
      </c>
      <c r="AD3958">
        <v>0</v>
      </c>
      <c r="AE3958">
        <v>0.66065831533121777</v>
      </c>
    </row>
    <row r="3959" spans="1:31" x14ac:dyDescent="0.25">
      <c r="A3959">
        <v>2236198</v>
      </c>
      <c r="B3959">
        <v>1</v>
      </c>
      <c r="C3959" t="s">
        <v>80</v>
      </c>
      <c r="D3959" t="s">
        <v>95</v>
      </c>
      <c r="E3959" t="s">
        <v>161</v>
      </c>
      <c r="F3959" t="s">
        <v>11529</v>
      </c>
      <c r="G3959" t="s">
        <v>174</v>
      </c>
      <c r="H3959" t="s">
        <v>163</v>
      </c>
      <c r="I3959" t="s">
        <v>136</v>
      </c>
      <c r="J3959" t="s">
        <v>137</v>
      </c>
      <c r="K3959" t="s">
        <v>138</v>
      </c>
      <c r="L3959" t="s">
        <v>11530</v>
      </c>
      <c r="M3959" t="s">
        <v>11531</v>
      </c>
      <c r="N3959">
        <v>0.86499999999999999</v>
      </c>
      <c r="O3959">
        <v>0</v>
      </c>
      <c r="P3959">
        <v>0</v>
      </c>
      <c r="Q3959">
        <v>0</v>
      </c>
      <c r="R3959">
        <v>0</v>
      </c>
      <c r="S3959">
        <v>25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0</v>
      </c>
      <c r="AA3959">
        <v>144.48400433023232</v>
      </c>
      <c r="AB3959">
        <v>0</v>
      </c>
      <c r="AC3959">
        <v>0</v>
      </c>
      <c r="AD3959">
        <v>0</v>
      </c>
      <c r="AE3959">
        <v>144.48400433023232</v>
      </c>
    </row>
    <row r="3960" spans="1:31" x14ac:dyDescent="0.25">
      <c r="A3960">
        <v>2236533</v>
      </c>
      <c r="B3960">
        <v>1</v>
      </c>
      <c r="C3960" t="s">
        <v>81</v>
      </c>
      <c r="D3960" t="s">
        <v>118</v>
      </c>
      <c r="E3960" t="s">
        <v>273</v>
      </c>
      <c r="F3960" t="s">
        <v>11532</v>
      </c>
      <c r="G3960" t="s">
        <v>174</v>
      </c>
      <c r="H3960" t="s">
        <v>163</v>
      </c>
      <c r="I3960" t="s">
        <v>136</v>
      </c>
      <c r="J3960" t="s">
        <v>137</v>
      </c>
      <c r="K3960" t="s">
        <v>138</v>
      </c>
      <c r="L3960" t="s">
        <v>11533</v>
      </c>
      <c r="M3960" t="s">
        <v>11534</v>
      </c>
      <c r="N3960">
        <v>0.60416666600000002</v>
      </c>
      <c r="O3960">
        <v>3</v>
      </c>
      <c r="P3960">
        <v>3624</v>
      </c>
      <c r="Q3960">
        <v>96</v>
      </c>
      <c r="R3960">
        <v>261</v>
      </c>
      <c r="S3960">
        <v>40</v>
      </c>
      <c r="T3960">
        <v>433</v>
      </c>
      <c r="U3960">
        <v>15</v>
      </c>
      <c r="V3960">
        <v>1</v>
      </c>
      <c r="W3960">
        <v>0.92508458475999988</v>
      </c>
      <c r="X3960">
        <v>514.1146677378764</v>
      </c>
      <c r="Y3960">
        <v>68.455539841124491</v>
      </c>
      <c r="Z3960">
        <v>36.600277300519629</v>
      </c>
      <c r="AA3960">
        <v>170.35907760280173</v>
      </c>
      <c r="AB3960">
        <v>131.12451940837587</v>
      </c>
      <c r="AC3960">
        <v>594.67307474303493</v>
      </c>
      <c r="AD3960">
        <v>9.296504545871084</v>
      </c>
      <c r="AE3960">
        <v>1525.5487457643642</v>
      </c>
    </row>
    <row r="3961" spans="1:31" x14ac:dyDescent="0.25">
      <c r="A3961">
        <v>2236098</v>
      </c>
      <c r="B3961">
        <v>1</v>
      </c>
      <c r="C3961" t="s">
        <v>80</v>
      </c>
      <c r="D3961" t="s">
        <v>93</v>
      </c>
      <c r="E3961" t="s">
        <v>182</v>
      </c>
      <c r="F3961" t="s">
        <v>11535</v>
      </c>
      <c r="G3961" t="s">
        <v>1027</v>
      </c>
      <c r="H3961" t="s">
        <v>163</v>
      </c>
      <c r="I3961" t="s">
        <v>136</v>
      </c>
      <c r="J3961" t="s">
        <v>137</v>
      </c>
      <c r="K3961" t="s">
        <v>138</v>
      </c>
      <c r="L3961" t="s">
        <v>11536</v>
      </c>
      <c r="M3961" t="s">
        <v>11537</v>
      </c>
      <c r="N3961">
        <v>1.423333333</v>
      </c>
      <c r="O3961">
        <v>0</v>
      </c>
      <c r="P3961">
        <v>0</v>
      </c>
      <c r="Q3961">
        <v>0</v>
      </c>
      <c r="R3961">
        <v>0</v>
      </c>
      <c r="S3961">
        <v>0</v>
      </c>
      <c r="T3961">
        <v>24</v>
      </c>
      <c r="U3961">
        <v>0</v>
      </c>
      <c r="V3961">
        <v>1</v>
      </c>
      <c r="W3961">
        <v>0</v>
      </c>
      <c r="X3961">
        <v>0</v>
      </c>
      <c r="Y3961">
        <v>0</v>
      </c>
      <c r="Z3961">
        <v>0</v>
      </c>
      <c r="AA3961">
        <v>0</v>
      </c>
      <c r="AB3961">
        <v>40.489158180128044</v>
      </c>
      <c r="AC3961">
        <v>0</v>
      </c>
      <c r="AD3961">
        <v>9.6943986254582146</v>
      </c>
      <c r="AE3961">
        <v>50.183556805586257</v>
      </c>
    </row>
    <row r="3962" spans="1:31" x14ac:dyDescent="0.25">
      <c r="A3962">
        <v>2236121</v>
      </c>
      <c r="B3962">
        <v>1</v>
      </c>
      <c r="C3962" t="s">
        <v>80</v>
      </c>
      <c r="D3962" t="s">
        <v>96</v>
      </c>
      <c r="E3962" t="s">
        <v>194</v>
      </c>
      <c r="F3962" t="s">
        <v>11538</v>
      </c>
      <c r="G3962" t="s">
        <v>390</v>
      </c>
      <c r="H3962" t="s">
        <v>135</v>
      </c>
      <c r="I3962" t="s">
        <v>136</v>
      </c>
      <c r="J3962" t="s">
        <v>137</v>
      </c>
      <c r="K3962" t="s">
        <v>138</v>
      </c>
      <c r="L3962" t="s">
        <v>11539</v>
      </c>
      <c r="M3962" t="s">
        <v>11540</v>
      </c>
      <c r="N3962">
        <v>5.6922222219999998</v>
      </c>
      <c r="O3962">
        <v>0</v>
      </c>
      <c r="P3962">
        <v>13</v>
      </c>
      <c r="Q3962">
        <v>0</v>
      </c>
      <c r="R3962">
        <v>1</v>
      </c>
      <c r="S3962">
        <v>0</v>
      </c>
      <c r="T3962">
        <v>2</v>
      </c>
      <c r="U3962">
        <v>0</v>
      </c>
      <c r="V3962">
        <v>0</v>
      </c>
      <c r="W3962">
        <v>0</v>
      </c>
      <c r="X3962">
        <v>65.616848076454488</v>
      </c>
      <c r="Y3962">
        <v>0</v>
      </c>
      <c r="Z3962">
        <v>6.0577523677987877</v>
      </c>
      <c r="AA3962">
        <v>0</v>
      </c>
      <c r="AB3962">
        <v>20.683696369871889</v>
      </c>
      <c r="AC3962">
        <v>0</v>
      </c>
      <c r="AD3962">
        <v>0</v>
      </c>
      <c r="AE3962">
        <v>92.358296814125168</v>
      </c>
    </row>
    <row r="3963" spans="1:31" x14ac:dyDescent="0.25">
      <c r="A3963">
        <v>2236453</v>
      </c>
      <c r="B3963">
        <v>1</v>
      </c>
      <c r="C3963" t="s">
        <v>80</v>
      </c>
      <c r="D3963" t="s">
        <v>104</v>
      </c>
      <c r="E3963" t="s">
        <v>132</v>
      </c>
      <c r="F3963" t="s">
        <v>11541</v>
      </c>
      <c r="G3963" t="s">
        <v>170</v>
      </c>
      <c r="H3963" t="s">
        <v>135</v>
      </c>
      <c r="I3963" t="s">
        <v>136</v>
      </c>
      <c r="J3963" t="s">
        <v>137</v>
      </c>
      <c r="K3963" t="s">
        <v>138</v>
      </c>
      <c r="L3963" t="s">
        <v>11542</v>
      </c>
      <c r="M3963" t="s">
        <v>11543</v>
      </c>
      <c r="N3963">
        <v>7.181944444</v>
      </c>
      <c r="O3963">
        <v>0</v>
      </c>
      <c r="P3963">
        <v>8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15.812834434118166</v>
      </c>
      <c r="Y3963">
        <v>0</v>
      </c>
      <c r="Z3963">
        <v>0</v>
      </c>
      <c r="AA3963">
        <v>0</v>
      </c>
      <c r="AB3963">
        <v>0</v>
      </c>
      <c r="AC3963">
        <v>0</v>
      </c>
      <c r="AD3963">
        <v>0</v>
      </c>
      <c r="AE3963">
        <v>15.812834434118166</v>
      </c>
    </row>
    <row r="3964" spans="1:31" x14ac:dyDescent="0.25">
      <c r="A3964">
        <v>2236476</v>
      </c>
      <c r="B3964">
        <v>1</v>
      </c>
      <c r="C3964" t="s">
        <v>80</v>
      </c>
      <c r="D3964" t="s">
        <v>93</v>
      </c>
      <c r="E3964" t="s">
        <v>194</v>
      </c>
      <c r="F3964" t="s">
        <v>11544</v>
      </c>
      <c r="G3964" t="s">
        <v>179</v>
      </c>
      <c r="H3964" t="s">
        <v>135</v>
      </c>
      <c r="I3964" t="s">
        <v>136</v>
      </c>
      <c r="J3964" t="s">
        <v>137</v>
      </c>
      <c r="K3964" t="s">
        <v>138</v>
      </c>
      <c r="L3964" t="s">
        <v>11545</v>
      </c>
      <c r="M3964" t="s">
        <v>11546</v>
      </c>
      <c r="N3964">
        <v>5.6930555549999999</v>
      </c>
      <c r="O3964">
        <v>0</v>
      </c>
      <c r="P3964">
        <v>0</v>
      </c>
      <c r="Q3964">
        <v>0</v>
      </c>
      <c r="R3964">
        <v>1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0.64372054944470003</v>
      </c>
      <c r="AA3964">
        <v>0</v>
      </c>
      <c r="AB3964">
        <v>0</v>
      </c>
      <c r="AC3964">
        <v>0</v>
      </c>
      <c r="AD3964">
        <v>0</v>
      </c>
      <c r="AE3964">
        <v>0.64372054944470003</v>
      </c>
    </row>
    <row r="3965" spans="1:31" x14ac:dyDescent="0.25">
      <c r="A3965">
        <v>2236307</v>
      </c>
      <c r="B3965">
        <v>1</v>
      </c>
      <c r="C3965" t="s">
        <v>81</v>
      </c>
      <c r="D3965" t="s">
        <v>122</v>
      </c>
      <c r="E3965" t="s">
        <v>194</v>
      </c>
      <c r="F3965" t="s">
        <v>11547</v>
      </c>
      <c r="G3965" t="s">
        <v>179</v>
      </c>
      <c r="H3965" t="s">
        <v>135</v>
      </c>
      <c r="I3965" t="s">
        <v>136</v>
      </c>
      <c r="J3965" t="s">
        <v>137</v>
      </c>
      <c r="K3965" t="s">
        <v>138</v>
      </c>
      <c r="L3965" t="s">
        <v>11548</v>
      </c>
      <c r="M3965" t="s">
        <v>11549</v>
      </c>
      <c r="N3965">
        <v>1.191944444</v>
      </c>
      <c r="O3965">
        <v>0</v>
      </c>
      <c r="P3965">
        <v>20</v>
      </c>
      <c r="Q3965">
        <v>0</v>
      </c>
      <c r="R3965">
        <v>0</v>
      </c>
      <c r="S3965">
        <v>0</v>
      </c>
      <c r="T3965">
        <v>1</v>
      </c>
      <c r="U3965">
        <v>0</v>
      </c>
      <c r="V3965">
        <v>0</v>
      </c>
      <c r="W3965">
        <v>0</v>
      </c>
      <c r="X3965">
        <v>6.9485675596393577</v>
      </c>
      <c r="Y3965">
        <v>0</v>
      </c>
      <c r="Z3965">
        <v>0</v>
      </c>
      <c r="AA3965">
        <v>0</v>
      </c>
      <c r="AB3965">
        <v>1.974602570114782</v>
      </c>
      <c r="AC3965">
        <v>0</v>
      </c>
      <c r="AD3965">
        <v>0</v>
      </c>
      <c r="AE3965">
        <v>8.9231701297541406</v>
      </c>
    </row>
    <row r="3966" spans="1:31" x14ac:dyDescent="0.25">
      <c r="A3966">
        <v>2236161</v>
      </c>
      <c r="B3966">
        <v>1</v>
      </c>
      <c r="C3966" t="s">
        <v>81</v>
      </c>
      <c r="D3966" t="s">
        <v>128</v>
      </c>
      <c r="E3966" t="s">
        <v>132</v>
      </c>
      <c r="F3966" t="s">
        <v>10104</v>
      </c>
      <c r="G3966" t="s">
        <v>170</v>
      </c>
      <c r="H3966" t="s">
        <v>135</v>
      </c>
      <c r="I3966" t="s">
        <v>136</v>
      </c>
      <c r="J3966" t="s">
        <v>137</v>
      </c>
      <c r="K3966" t="s">
        <v>138</v>
      </c>
      <c r="L3966" t="s">
        <v>11550</v>
      </c>
      <c r="M3966" t="s">
        <v>11551</v>
      </c>
      <c r="N3966">
        <v>7.193888888</v>
      </c>
      <c r="O3966">
        <v>0</v>
      </c>
      <c r="P3966">
        <v>9</v>
      </c>
      <c r="Q3966">
        <v>0</v>
      </c>
      <c r="R3966">
        <v>0</v>
      </c>
      <c r="S3966">
        <v>0</v>
      </c>
      <c r="T3966">
        <v>1</v>
      </c>
      <c r="U3966">
        <v>0</v>
      </c>
      <c r="V3966">
        <v>0</v>
      </c>
      <c r="W3966">
        <v>0</v>
      </c>
      <c r="X3966">
        <v>18.440262909320641</v>
      </c>
      <c r="Y3966">
        <v>0</v>
      </c>
      <c r="Z3966">
        <v>0</v>
      </c>
      <c r="AA3966">
        <v>0</v>
      </c>
      <c r="AB3966">
        <v>2.6221039726261179</v>
      </c>
      <c r="AC3966">
        <v>0</v>
      </c>
      <c r="AD3966">
        <v>0</v>
      </c>
      <c r="AE3966">
        <v>21.062366881946758</v>
      </c>
    </row>
    <row r="3967" spans="1:31" x14ac:dyDescent="0.25">
      <c r="A3967">
        <v>2236516</v>
      </c>
      <c r="B3967">
        <v>1</v>
      </c>
      <c r="C3967" t="s">
        <v>80</v>
      </c>
      <c r="D3967" t="s">
        <v>107</v>
      </c>
      <c r="E3967" t="s">
        <v>141</v>
      </c>
      <c r="F3967" t="s">
        <v>11552</v>
      </c>
      <c r="G3967" t="s">
        <v>179</v>
      </c>
      <c r="H3967" t="s">
        <v>135</v>
      </c>
      <c r="I3967" t="s">
        <v>136</v>
      </c>
      <c r="J3967" t="s">
        <v>137</v>
      </c>
      <c r="K3967" t="s">
        <v>138</v>
      </c>
      <c r="L3967" t="s">
        <v>11553</v>
      </c>
      <c r="M3967" t="s">
        <v>11554</v>
      </c>
      <c r="N3967">
        <v>0.93138888799999997</v>
      </c>
      <c r="O3967">
        <v>0</v>
      </c>
      <c r="P3967">
        <v>81</v>
      </c>
      <c r="Q3967">
        <v>0</v>
      </c>
      <c r="R3967">
        <v>0</v>
      </c>
      <c r="S3967">
        <v>0</v>
      </c>
      <c r="T3967">
        <v>27</v>
      </c>
      <c r="U3967">
        <v>0</v>
      </c>
      <c r="V3967">
        <v>0</v>
      </c>
      <c r="W3967">
        <v>0</v>
      </c>
      <c r="X3967">
        <v>21.742555008828536</v>
      </c>
      <c r="Y3967">
        <v>0</v>
      </c>
      <c r="Z3967">
        <v>0</v>
      </c>
      <c r="AA3967">
        <v>0</v>
      </c>
      <c r="AB3967">
        <v>65.549146742492596</v>
      </c>
      <c r="AC3967">
        <v>0</v>
      </c>
      <c r="AD3967">
        <v>0</v>
      </c>
      <c r="AE3967">
        <v>87.291701751321128</v>
      </c>
    </row>
    <row r="3968" spans="1:31" x14ac:dyDescent="0.25">
      <c r="A3968">
        <v>2236267</v>
      </c>
      <c r="B3968">
        <v>1</v>
      </c>
      <c r="C3968" t="s">
        <v>80</v>
      </c>
      <c r="D3968" t="s">
        <v>101</v>
      </c>
      <c r="E3968" t="s">
        <v>132</v>
      </c>
      <c r="F3968" t="s">
        <v>11555</v>
      </c>
      <c r="G3968" t="s">
        <v>148</v>
      </c>
      <c r="H3968" t="s">
        <v>135</v>
      </c>
      <c r="I3968" t="s">
        <v>136</v>
      </c>
      <c r="J3968" t="s">
        <v>137</v>
      </c>
      <c r="K3968" t="s">
        <v>138</v>
      </c>
      <c r="L3968" t="s">
        <v>11556</v>
      </c>
      <c r="M3968" t="s">
        <v>11557</v>
      </c>
      <c r="N3968">
        <v>2.1119444440000001</v>
      </c>
      <c r="O3968">
        <v>0</v>
      </c>
      <c r="P3968">
        <v>4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6.1695673703205163</v>
      </c>
      <c r="Y3968">
        <v>0</v>
      </c>
      <c r="Z3968">
        <v>0</v>
      </c>
      <c r="AA3968">
        <v>0</v>
      </c>
      <c r="AB3968">
        <v>0</v>
      </c>
      <c r="AC3968">
        <v>0</v>
      </c>
      <c r="AD3968">
        <v>0</v>
      </c>
      <c r="AE3968">
        <v>6.1695673703205163</v>
      </c>
    </row>
    <row r="3969" spans="1:31" x14ac:dyDescent="0.25">
      <c r="A3969">
        <v>2236559</v>
      </c>
      <c r="B3969">
        <v>1</v>
      </c>
      <c r="C3969" t="s">
        <v>80</v>
      </c>
      <c r="D3969" t="s">
        <v>85</v>
      </c>
      <c r="E3969" t="s">
        <v>141</v>
      </c>
      <c r="F3969" t="s">
        <v>11558</v>
      </c>
      <c r="G3969" t="s">
        <v>187</v>
      </c>
      <c r="H3969" t="s">
        <v>135</v>
      </c>
      <c r="I3969" t="s">
        <v>136</v>
      </c>
      <c r="J3969" t="s">
        <v>137</v>
      </c>
      <c r="K3969" t="s">
        <v>138</v>
      </c>
      <c r="L3969" t="s">
        <v>11559</v>
      </c>
      <c r="M3969" t="s">
        <v>11560</v>
      </c>
      <c r="N3969">
        <v>1.7952777769999999</v>
      </c>
      <c r="O3969">
        <v>0</v>
      </c>
      <c r="P3969">
        <v>504</v>
      </c>
      <c r="Q3969">
        <v>0</v>
      </c>
      <c r="R3969">
        <v>0</v>
      </c>
      <c r="S3969">
        <v>0</v>
      </c>
      <c r="T3969">
        <v>69</v>
      </c>
      <c r="U3969">
        <v>0</v>
      </c>
      <c r="V3969">
        <v>0</v>
      </c>
      <c r="W3969">
        <v>0</v>
      </c>
      <c r="X3969">
        <v>296.60827685009639</v>
      </c>
      <c r="Y3969">
        <v>0</v>
      </c>
      <c r="Z3969">
        <v>0</v>
      </c>
      <c r="AA3969">
        <v>0</v>
      </c>
      <c r="AB3969">
        <v>67.521453109243353</v>
      </c>
      <c r="AC3969">
        <v>0</v>
      </c>
      <c r="AD3969">
        <v>0</v>
      </c>
      <c r="AE3969">
        <v>364.12972995933973</v>
      </c>
    </row>
    <row r="3970" spans="1:31" x14ac:dyDescent="0.25">
      <c r="A3970">
        <v>2236313</v>
      </c>
      <c r="B3970">
        <v>1</v>
      </c>
      <c r="C3970" t="s">
        <v>80</v>
      </c>
      <c r="D3970" t="s">
        <v>93</v>
      </c>
      <c r="E3970" t="s">
        <v>194</v>
      </c>
      <c r="F3970" t="s">
        <v>11561</v>
      </c>
      <c r="G3970" t="s">
        <v>179</v>
      </c>
      <c r="H3970" t="s">
        <v>135</v>
      </c>
      <c r="I3970" t="s">
        <v>136</v>
      </c>
      <c r="J3970" t="s">
        <v>137</v>
      </c>
      <c r="K3970" t="s">
        <v>138</v>
      </c>
      <c r="L3970" t="s">
        <v>11562</v>
      </c>
      <c r="M3970" t="s">
        <v>11563</v>
      </c>
      <c r="N3970">
        <v>2.716388888</v>
      </c>
      <c r="O3970">
        <v>0</v>
      </c>
      <c r="P3970">
        <v>60</v>
      </c>
      <c r="Q3970">
        <v>0</v>
      </c>
      <c r="R3970">
        <v>1</v>
      </c>
      <c r="S3970">
        <v>0</v>
      </c>
      <c r="T3970">
        <v>9</v>
      </c>
      <c r="U3970">
        <v>0</v>
      </c>
      <c r="V3970">
        <v>1</v>
      </c>
      <c r="W3970">
        <v>0</v>
      </c>
      <c r="X3970">
        <v>42.278324850690197</v>
      </c>
      <c r="Y3970">
        <v>0</v>
      </c>
      <c r="Z3970">
        <v>5.7888282823504937</v>
      </c>
      <c r="AA3970">
        <v>0</v>
      </c>
      <c r="AB3970">
        <v>19.300867077183661</v>
      </c>
      <c r="AC3970">
        <v>0</v>
      </c>
      <c r="AD3970">
        <v>65.830817957603585</v>
      </c>
      <c r="AE3970">
        <v>133.19883816782794</v>
      </c>
    </row>
    <row r="3971" spans="1:31" x14ac:dyDescent="0.25">
      <c r="A3971">
        <v>2236167</v>
      </c>
      <c r="B3971">
        <v>1</v>
      </c>
      <c r="C3971" t="s">
        <v>80</v>
      </c>
      <c r="D3971" t="s">
        <v>93</v>
      </c>
      <c r="E3971" t="s">
        <v>194</v>
      </c>
      <c r="F3971" t="s">
        <v>10426</v>
      </c>
      <c r="G3971" t="s">
        <v>390</v>
      </c>
      <c r="H3971" t="s">
        <v>135</v>
      </c>
      <c r="I3971" t="s">
        <v>136</v>
      </c>
      <c r="J3971" t="s">
        <v>137</v>
      </c>
      <c r="K3971" t="s">
        <v>138</v>
      </c>
      <c r="L3971" t="s">
        <v>11564</v>
      </c>
      <c r="M3971" t="s">
        <v>11565</v>
      </c>
      <c r="N3971">
        <v>8.0986111110000003</v>
      </c>
      <c r="O3971">
        <v>0</v>
      </c>
      <c r="P3971">
        <v>0</v>
      </c>
      <c r="Q3971">
        <v>0</v>
      </c>
      <c r="R3971">
        <v>2</v>
      </c>
      <c r="S3971">
        <v>0</v>
      </c>
      <c r="T3971">
        <v>1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2.5826792232483746</v>
      </c>
      <c r="AA3971">
        <v>0</v>
      </c>
      <c r="AB3971">
        <v>2.9731534421270269</v>
      </c>
      <c r="AC3971">
        <v>0</v>
      </c>
      <c r="AD3971">
        <v>0</v>
      </c>
      <c r="AE3971">
        <v>5.5558326653754015</v>
      </c>
    </row>
    <row r="3972" spans="1:31" x14ac:dyDescent="0.25">
      <c r="A3972">
        <v>2236413</v>
      </c>
      <c r="B3972">
        <v>1</v>
      </c>
      <c r="C3972" t="s">
        <v>80</v>
      </c>
      <c r="D3972" t="s">
        <v>83</v>
      </c>
      <c r="E3972" t="s">
        <v>132</v>
      </c>
      <c r="F3972" t="s">
        <v>11566</v>
      </c>
      <c r="G3972" t="s">
        <v>148</v>
      </c>
      <c r="H3972" t="s">
        <v>135</v>
      </c>
      <c r="I3972" t="s">
        <v>136</v>
      </c>
      <c r="J3972" t="s">
        <v>137</v>
      </c>
      <c r="K3972" t="s">
        <v>138</v>
      </c>
      <c r="L3972" t="s">
        <v>11567</v>
      </c>
      <c r="M3972" t="s">
        <v>11568</v>
      </c>
      <c r="N3972">
        <v>1.1630555549999999</v>
      </c>
      <c r="O3972">
        <v>0</v>
      </c>
      <c r="P3972">
        <v>4</v>
      </c>
      <c r="Q3972">
        <v>0</v>
      </c>
      <c r="R3972">
        <v>0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0.80854806814853553</v>
      </c>
      <c r="Y3972">
        <v>0</v>
      </c>
      <c r="Z3972">
        <v>0</v>
      </c>
      <c r="AA3972">
        <v>0</v>
      </c>
      <c r="AB3972">
        <v>0</v>
      </c>
      <c r="AC3972">
        <v>0</v>
      </c>
      <c r="AD3972">
        <v>0</v>
      </c>
      <c r="AE3972">
        <v>0.80854806814853553</v>
      </c>
    </row>
    <row r="3973" spans="1:31" x14ac:dyDescent="0.25">
      <c r="A3973">
        <v>2236373</v>
      </c>
      <c r="B3973">
        <v>1</v>
      </c>
      <c r="C3973" t="s">
        <v>81</v>
      </c>
      <c r="D3973" t="s">
        <v>119</v>
      </c>
      <c r="E3973" t="s">
        <v>194</v>
      </c>
      <c r="F3973" t="s">
        <v>11569</v>
      </c>
      <c r="G3973" t="s">
        <v>179</v>
      </c>
      <c r="H3973" t="s">
        <v>135</v>
      </c>
      <c r="I3973" t="s">
        <v>136</v>
      </c>
      <c r="J3973" t="s">
        <v>137</v>
      </c>
      <c r="K3973" t="s">
        <v>138</v>
      </c>
      <c r="L3973" t="s">
        <v>11570</v>
      </c>
      <c r="M3973" t="s">
        <v>11571</v>
      </c>
      <c r="N3973">
        <v>1.5452777769999999</v>
      </c>
      <c r="O3973">
        <v>0</v>
      </c>
      <c r="P3973">
        <v>7</v>
      </c>
      <c r="Q3973">
        <v>0</v>
      </c>
      <c r="R3973">
        <v>6</v>
      </c>
      <c r="S3973">
        <v>0</v>
      </c>
      <c r="T3973">
        <v>2</v>
      </c>
      <c r="U3973">
        <v>0</v>
      </c>
      <c r="V3973">
        <v>0</v>
      </c>
      <c r="W3973">
        <v>0</v>
      </c>
      <c r="X3973">
        <v>0.45488517503652226</v>
      </c>
      <c r="Y3973">
        <v>0</v>
      </c>
      <c r="Z3973">
        <v>0.79109302421526229</v>
      </c>
      <c r="AA3973">
        <v>0</v>
      </c>
      <c r="AB3973">
        <v>1.6097024820091521</v>
      </c>
      <c r="AC3973">
        <v>0</v>
      </c>
      <c r="AD3973">
        <v>0</v>
      </c>
      <c r="AE3973">
        <v>2.8556806812609365</v>
      </c>
    </row>
    <row r="3974" spans="1:31" x14ac:dyDescent="0.25">
      <c r="A3974">
        <v>2236207</v>
      </c>
      <c r="B3974">
        <v>1</v>
      </c>
      <c r="C3974" t="s">
        <v>80</v>
      </c>
      <c r="D3974" t="s">
        <v>90</v>
      </c>
      <c r="E3974" t="s">
        <v>132</v>
      </c>
      <c r="F3974" t="s">
        <v>9830</v>
      </c>
      <c r="G3974" t="s">
        <v>191</v>
      </c>
      <c r="H3974" t="s">
        <v>135</v>
      </c>
      <c r="I3974" t="s">
        <v>136</v>
      </c>
      <c r="J3974" t="s">
        <v>137</v>
      </c>
      <c r="K3974" t="s">
        <v>138</v>
      </c>
      <c r="L3974" t="s">
        <v>11572</v>
      </c>
      <c r="M3974" t="s">
        <v>11573</v>
      </c>
      <c r="N3974">
        <v>0.88749999999999996</v>
      </c>
      <c r="O3974">
        <v>0</v>
      </c>
      <c r="P3974">
        <v>14</v>
      </c>
      <c r="Q3974">
        <v>0</v>
      </c>
      <c r="R3974">
        <v>0</v>
      </c>
      <c r="S3974">
        <v>0</v>
      </c>
      <c r="T3974">
        <v>3</v>
      </c>
      <c r="U3974">
        <v>0</v>
      </c>
      <c r="V3974">
        <v>0</v>
      </c>
      <c r="W3974">
        <v>0</v>
      </c>
      <c r="X3974">
        <v>2.8753773058103334</v>
      </c>
      <c r="Y3974">
        <v>0</v>
      </c>
      <c r="Z3974">
        <v>0</v>
      </c>
      <c r="AA3974">
        <v>0</v>
      </c>
      <c r="AB3974">
        <v>2.1338407826472752</v>
      </c>
      <c r="AC3974">
        <v>0</v>
      </c>
      <c r="AD3974">
        <v>0</v>
      </c>
      <c r="AE3974">
        <v>5.0092180884576081</v>
      </c>
    </row>
    <row r="3975" spans="1:31" x14ac:dyDescent="0.25">
      <c r="A3975">
        <v>2236058</v>
      </c>
      <c r="B3975">
        <v>1</v>
      </c>
      <c r="C3975" t="s">
        <v>80</v>
      </c>
      <c r="D3975" t="s">
        <v>100</v>
      </c>
      <c r="E3975" t="s">
        <v>141</v>
      </c>
      <c r="F3975" t="s">
        <v>10990</v>
      </c>
      <c r="G3975" t="s">
        <v>1909</v>
      </c>
      <c r="H3975" t="s">
        <v>135</v>
      </c>
      <c r="I3975" t="s">
        <v>136</v>
      </c>
      <c r="J3975" t="s">
        <v>137</v>
      </c>
      <c r="K3975" t="s">
        <v>138</v>
      </c>
      <c r="L3975" t="s">
        <v>11574</v>
      </c>
      <c r="M3975" t="s">
        <v>11575</v>
      </c>
      <c r="N3975">
        <v>7.6372222220000001</v>
      </c>
      <c r="O3975">
        <v>0</v>
      </c>
      <c r="P3975">
        <v>142</v>
      </c>
      <c r="Q3975">
        <v>0</v>
      </c>
      <c r="R3975">
        <v>0</v>
      </c>
      <c r="S3975">
        <v>0</v>
      </c>
      <c r="T3975">
        <v>17</v>
      </c>
      <c r="U3975">
        <v>0</v>
      </c>
      <c r="V3975">
        <v>0</v>
      </c>
      <c r="W3975">
        <v>0</v>
      </c>
      <c r="X3975">
        <v>329.12282733541736</v>
      </c>
      <c r="Y3975">
        <v>0</v>
      </c>
      <c r="Z3975">
        <v>0</v>
      </c>
      <c r="AA3975">
        <v>0</v>
      </c>
      <c r="AB3975">
        <v>83.223570578248811</v>
      </c>
      <c r="AC3975">
        <v>0</v>
      </c>
      <c r="AD3975">
        <v>0</v>
      </c>
      <c r="AE3975">
        <v>412.34639791366618</v>
      </c>
    </row>
    <row r="3976" spans="1:31" x14ac:dyDescent="0.25">
      <c r="A3976">
        <v>2236081</v>
      </c>
      <c r="B3976">
        <v>1</v>
      </c>
      <c r="C3976" t="s">
        <v>80</v>
      </c>
      <c r="D3976" t="s">
        <v>94</v>
      </c>
      <c r="E3976" t="s">
        <v>182</v>
      </c>
      <c r="F3976" t="s">
        <v>11576</v>
      </c>
      <c r="G3976" t="s">
        <v>2631</v>
      </c>
      <c r="H3976" t="s">
        <v>163</v>
      </c>
      <c r="I3976" t="s">
        <v>136</v>
      </c>
      <c r="J3976" t="s">
        <v>137</v>
      </c>
      <c r="K3976" t="s">
        <v>138</v>
      </c>
      <c r="L3976" t="s">
        <v>11577</v>
      </c>
      <c r="M3976" t="s">
        <v>11578</v>
      </c>
      <c r="N3976">
        <v>8.3333332999999996E-2</v>
      </c>
      <c r="O3976">
        <v>0</v>
      </c>
      <c r="P3976">
        <v>1651</v>
      </c>
      <c r="Q3976">
        <v>0</v>
      </c>
      <c r="R3976">
        <v>0</v>
      </c>
      <c r="S3976">
        <v>0</v>
      </c>
      <c r="T3976">
        <v>86</v>
      </c>
      <c r="U3976">
        <v>0</v>
      </c>
      <c r="V3976">
        <v>0</v>
      </c>
      <c r="W3976">
        <v>0</v>
      </c>
      <c r="X3976">
        <v>34.568488660882359</v>
      </c>
      <c r="Y3976">
        <v>0</v>
      </c>
      <c r="Z3976">
        <v>0</v>
      </c>
      <c r="AA3976">
        <v>0</v>
      </c>
      <c r="AB3976">
        <v>3.6811639493120003</v>
      </c>
      <c r="AC3976">
        <v>0</v>
      </c>
      <c r="AD3976">
        <v>0</v>
      </c>
      <c r="AE3976">
        <v>38.24965261019436</v>
      </c>
    </row>
    <row r="3977" spans="1:31" x14ac:dyDescent="0.25">
      <c r="A3977">
        <v>2236542</v>
      </c>
      <c r="B3977">
        <v>1</v>
      </c>
      <c r="C3977" t="s">
        <v>80</v>
      </c>
      <c r="D3977" t="s">
        <v>97</v>
      </c>
      <c r="E3977" t="s">
        <v>132</v>
      </c>
      <c r="F3977" t="s">
        <v>11579</v>
      </c>
      <c r="G3977" t="s">
        <v>148</v>
      </c>
      <c r="H3977" t="s">
        <v>135</v>
      </c>
      <c r="I3977" t="s">
        <v>136</v>
      </c>
      <c r="J3977" t="s">
        <v>137</v>
      </c>
      <c r="K3977" t="s">
        <v>138</v>
      </c>
      <c r="L3977" t="s">
        <v>11580</v>
      </c>
      <c r="M3977" t="s">
        <v>11581</v>
      </c>
      <c r="N3977">
        <v>0.99416666600000003</v>
      </c>
      <c r="O3977">
        <v>0</v>
      </c>
      <c r="P3977">
        <v>0</v>
      </c>
      <c r="Q3977">
        <v>0</v>
      </c>
      <c r="R3977">
        <v>0</v>
      </c>
      <c r="S3977">
        <v>0</v>
      </c>
      <c r="T3977">
        <v>1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  <c r="AA3977">
        <v>0</v>
      </c>
      <c r="AB3977">
        <v>0.48738251908538111</v>
      </c>
      <c r="AC3977">
        <v>0</v>
      </c>
      <c r="AD3977">
        <v>0</v>
      </c>
      <c r="AE3977">
        <v>0.48738251908538111</v>
      </c>
    </row>
    <row r="3978" spans="1:31" x14ac:dyDescent="0.25">
      <c r="A3978">
        <v>2236244</v>
      </c>
      <c r="B3978">
        <v>1</v>
      </c>
      <c r="C3978" t="s">
        <v>80</v>
      </c>
      <c r="D3978" t="s">
        <v>82</v>
      </c>
      <c r="E3978" t="s">
        <v>132</v>
      </c>
      <c r="F3978" t="s">
        <v>11582</v>
      </c>
      <c r="G3978" t="s">
        <v>148</v>
      </c>
      <c r="H3978" t="s">
        <v>135</v>
      </c>
      <c r="I3978" t="s">
        <v>136</v>
      </c>
      <c r="J3978" t="s">
        <v>137</v>
      </c>
      <c r="K3978" t="s">
        <v>138</v>
      </c>
      <c r="L3978" t="s">
        <v>11583</v>
      </c>
      <c r="M3978" t="s">
        <v>11584</v>
      </c>
      <c r="N3978">
        <v>4.2744444440000002</v>
      </c>
      <c r="O3978">
        <v>0</v>
      </c>
      <c r="P3978">
        <v>1</v>
      </c>
      <c r="Q3978">
        <v>0</v>
      </c>
      <c r="R3978">
        <v>0</v>
      </c>
      <c r="S3978">
        <v>0</v>
      </c>
      <c r="T3978">
        <v>2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  <c r="AA3978">
        <v>0</v>
      </c>
      <c r="AB3978">
        <v>0.10586372697012</v>
      </c>
      <c r="AC3978">
        <v>0</v>
      </c>
      <c r="AD3978">
        <v>0</v>
      </c>
      <c r="AE3978">
        <v>0.10586372697012</v>
      </c>
    </row>
    <row r="3979" spans="1:31" x14ac:dyDescent="0.25">
      <c r="A3979">
        <v>2236619</v>
      </c>
      <c r="B3979">
        <v>1</v>
      </c>
      <c r="C3979" t="s">
        <v>80</v>
      </c>
      <c r="D3979" t="s">
        <v>90</v>
      </c>
      <c r="E3979" t="s">
        <v>194</v>
      </c>
      <c r="F3979" t="s">
        <v>11585</v>
      </c>
      <c r="G3979" t="s">
        <v>134</v>
      </c>
      <c r="H3979" t="s">
        <v>135</v>
      </c>
      <c r="I3979" t="s">
        <v>136</v>
      </c>
      <c r="J3979" t="s">
        <v>137</v>
      </c>
      <c r="K3979" t="s">
        <v>138</v>
      </c>
      <c r="L3979" t="s">
        <v>11586</v>
      </c>
      <c r="M3979" t="s">
        <v>11587</v>
      </c>
      <c r="N3979">
        <v>0.66166666600000001</v>
      </c>
      <c r="O3979">
        <v>0</v>
      </c>
      <c r="P3979">
        <v>27</v>
      </c>
      <c r="Q3979">
        <v>0</v>
      </c>
      <c r="R3979">
        <v>0</v>
      </c>
      <c r="S3979">
        <v>0</v>
      </c>
      <c r="T3979">
        <v>51</v>
      </c>
      <c r="U3979">
        <v>0</v>
      </c>
      <c r="V3979">
        <v>2</v>
      </c>
      <c r="W3979">
        <v>0</v>
      </c>
      <c r="X3979">
        <v>6.6002861259193111</v>
      </c>
      <c r="Y3979">
        <v>0</v>
      </c>
      <c r="Z3979">
        <v>0</v>
      </c>
      <c r="AA3979">
        <v>0</v>
      </c>
      <c r="AB3979">
        <v>27.00075007680601</v>
      </c>
      <c r="AC3979">
        <v>0</v>
      </c>
      <c r="AD3979">
        <v>2.4077899844112336</v>
      </c>
      <c r="AE3979">
        <v>36.008826187136556</v>
      </c>
    </row>
    <row r="3980" spans="1:31" x14ac:dyDescent="0.25">
      <c r="A3980">
        <v>2236147</v>
      </c>
      <c r="B3980">
        <v>1</v>
      </c>
      <c r="C3980" t="s">
        <v>81</v>
      </c>
      <c r="D3980" t="s">
        <v>122</v>
      </c>
      <c r="E3980" t="s">
        <v>273</v>
      </c>
      <c r="F3980" t="s">
        <v>1559</v>
      </c>
      <c r="G3980" t="s">
        <v>196</v>
      </c>
      <c r="H3980" t="s">
        <v>163</v>
      </c>
      <c r="I3980" t="s">
        <v>136</v>
      </c>
      <c r="J3980" t="s">
        <v>137</v>
      </c>
      <c r="K3980" t="s">
        <v>144</v>
      </c>
      <c r="L3980" t="s">
        <v>11588</v>
      </c>
      <c r="M3980" t="s">
        <v>11589</v>
      </c>
      <c r="N3980">
        <v>8.1319444440000002</v>
      </c>
      <c r="O3980">
        <v>14</v>
      </c>
      <c r="P3980">
        <v>901</v>
      </c>
      <c r="Q3980">
        <v>1</v>
      </c>
      <c r="R3980">
        <v>23</v>
      </c>
      <c r="S3980">
        <v>5</v>
      </c>
      <c r="T3980">
        <v>66</v>
      </c>
      <c r="U3980">
        <v>1</v>
      </c>
      <c r="V3980">
        <v>0</v>
      </c>
      <c r="W3980">
        <v>21.387888569683859</v>
      </c>
      <c r="X3980">
        <v>771.52481499517091</v>
      </c>
      <c r="Y3980">
        <v>0.25674917424488897</v>
      </c>
      <c r="Z3980">
        <v>25.051509371811363</v>
      </c>
      <c r="AA3980">
        <v>864.29318201452543</v>
      </c>
      <c r="AB3980">
        <v>128.26728531154353</v>
      </c>
      <c r="AC3980">
        <v>32.13958749216787</v>
      </c>
      <c r="AD3980">
        <v>0</v>
      </c>
      <c r="AE3980">
        <v>1842.9210169291478</v>
      </c>
    </row>
    <row r="3981" spans="1:31" x14ac:dyDescent="0.25">
      <c r="A3981">
        <v>2236310</v>
      </c>
      <c r="B3981">
        <v>1</v>
      </c>
      <c r="C3981" t="s">
        <v>81</v>
      </c>
      <c r="D3981" t="s">
        <v>115</v>
      </c>
      <c r="E3981" t="s">
        <v>194</v>
      </c>
      <c r="F3981" t="s">
        <v>11590</v>
      </c>
      <c r="G3981" t="s">
        <v>8494</v>
      </c>
      <c r="H3981" t="s">
        <v>135</v>
      </c>
      <c r="I3981" t="s">
        <v>136</v>
      </c>
      <c r="J3981" t="s">
        <v>137</v>
      </c>
      <c r="K3981" t="s">
        <v>138</v>
      </c>
      <c r="L3981" t="s">
        <v>11591</v>
      </c>
      <c r="M3981" t="s">
        <v>11592</v>
      </c>
      <c r="N3981">
        <v>4.1016666659999999</v>
      </c>
      <c r="O3981">
        <v>0</v>
      </c>
      <c r="P3981">
        <v>34</v>
      </c>
      <c r="Q3981">
        <v>0</v>
      </c>
      <c r="R3981">
        <v>0</v>
      </c>
      <c r="S3981">
        <v>0</v>
      </c>
      <c r="T3981">
        <v>4</v>
      </c>
      <c r="U3981">
        <v>0</v>
      </c>
      <c r="V3981">
        <v>1</v>
      </c>
      <c r="W3981">
        <v>0</v>
      </c>
      <c r="X3981">
        <v>16.561858897331444</v>
      </c>
      <c r="Y3981">
        <v>0</v>
      </c>
      <c r="Z3981">
        <v>0</v>
      </c>
      <c r="AA3981">
        <v>0</v>
      </c>
      <c r="AB3981">
        <v>14.368104870630052</v>
      </c>
      <c r="AC3981">
        <v>0</v>
      </c>
      <c r="AD3981">
        <v>2.4087082376699999E-3</v>
      </c>
      <c r="AE3981">
        <v>30.932372476199166</v>
      </c>
    </row>
    <row r="3982" spans="1:31" x14ac:dyDescent="0.25">
      <c r="A3982">
        <v>2236642</v>
      </c>
      <c r="B3982">
        <v>1</v>
      </c>
      <c r="C3982" t="s">
        <v>80</v>
      </c>
      <c r="D3982" t="s">
        <v>96</v>
      </c>
      <c r="E3982" t="s">
        <v>132</v>
      </c>
      <c r="F3982" t="s">
        <v>11593</v>
      </c>
      <c r="G3982" t="s">
        <v>152</v>
      </c>
      <c r="H3982" t="s">
        <v>135</v>
      </c>
      <c r="I3982" t="s">
        <v>136</v>
      </c>
      <c r="J3982" t="s">
        <v>137</v>
      </c>
      <c r="K3982" t="s">
        <v>138</v>
      </c>
      <c r="L3982" t="s">
        <v>11594</v>
      </c>
      <c r="M3982" t="s">
        <v>11595</v>
      </c>
      <c r="N3982">
        <v>6.2255555549999997</v>
      </c>
      <c r="O3982">
        <v>0</v>
      </c>
      <c r="P3982">
        <v>2</v>
      </c>
      <c r="Q3982">
        <v>0</v>
      </c>
      <c r="R3982">
        <v>0</v>
      </c>
      <c r="S3982">
        <v>0</v>
      </c>
      <c r="T3982">
        <v>0</v>
      </c>
      <c r="U3982">
        <v>0</v>
      </c>
      <c r="V3982">
        <v>0</v>
      </c>
      <c r="W3982">
        <v>0</v>
      </c>
      <c r="X3982">
        <v>0.39456418610961336</v>
      </c>
      <c r="Y3982">
        <v>0</v>
      </c>
      <c r="Z3982">
        <v>0</v>
      </c>
      <c r="AA3982">
        <v>0</v>
      </c>
      <c r="AB3982">
        <v>0</v>
      </c>
      <c r="AC3982">
        <v>0</v>
      </c>
      <c r="AD3982">
        <v>0</v>
      </c>
      <c r="AE3982">
        <v>0.39456418610961336</v>
      </c>
    </row>
    <row r="3983" spans="1:31" x14ac:dyDescent="0.25">
      <c r="A3983">
        <v>2236333</v>
      </c>
      <c r="B3983">
        <v>1</v>
      </c>
      <c r="C3983" t="s">
        <v>80</v>
      </c>
      <c r="D3983" t="s">
        <v>97</v>
      </c>
      <c r="E3983" t="s">
        <v>194</v>
      </c>
      <c r="F3983" t="s">
        <v>11596</v>
      </c>
      <c r="G3983" t="s">
        <v>1031</v>
      </c>
      <c r="H3983" t="s">
        <v>135</v>
      </c>
      <c r="I3983" t="s">
        <v>136</v>
      </c>
      <c r="J3983" t="s">
        <v>137</v>
      </c>
      <c r="K3983" t="s">
        <v>138</v>
      </c>
      <c r="L3983" t="s">
        <v>11597</v>
      </c>
      <c r="M3983" t="s">
        <v>11598</v>
      </c>
      <c r="N3983">
        <v>1.555555555</v>
      </c>
      <c r="O3983">
        <v>0</v>
      </c>
      <c r="P3983">
        <v>62</v>
      </c>
      <c r="Q3983">
        <v>0</v>
      </c>
      <c r="R3983">
        <v>1</v>
      </c>
      <c r="S3983">
        <v>0</v>
      </c>
      <c r="T3983">
        <v>14</v>
      </c>
      <c r="U3983">
        <v>0</v>
      </c>
      <c r="V3983">
        <v>0</v>
      </c>
      <c r="W3983">
        <v>0</v>
      </c>
      <c r="X3983">
        <v>49.390373418139632</v>
      </c>
      <c r="Y3983">
        <v>0</v>
      </c>
      <c r="Z3983">
        <v>1.1943996445441667</v>
      </c>
      <c r="AA3983">
        <v>0</v>
      </c>
      <c r="AB3983">
        <v>16.429105087046544</v>
      </c>
      <c r="AC3983">
        <v>0</v>
      </c>
      <c r="AD3983">
        <v>0</v>
      </c>
      <c r="AE3983">
        <v>67.013878149730346</v>
      </c>
    </row>
    <row r="3984" spans="1:31" x14ac:dyDescent="0.25">
      <c r="A3984">
        <v>2236124</v>
      </c>
      <c r="B3984">
        <v>1</v>
      </c>
      <c r="C3984" t="s">
        <v>80</v>
      </c>
      <c r="D3984" t="s">
        <v>83</v>
      </c>
      <c r="E3984" t="s">
        <v>194</v>
      </c>
      <c r="F3984" t="s">
        <v>11599</v>
      </c>
      <c r="G3984" t="s">
        <v>179</v>
      </c>
      <c r="H3984" t="s">
        <v>135</v>
      </c>
      <c r="I3984" t="s">
        <v>136</v>
      </c>
      <c r="J3984" t="s">
        <v>137</v>
      </c>
      <c r="K3984" t="s">
        <v>138</v>
      </c>
      <c r="L3984" t="s">
        <v>11600</v>
      </c>
      <c r="M3984" t="s">
        <v>11601</v>
      </c>
      <c r="N3984">
        <v>1.8747222219999999</v>
      </c>
      <c r="O3984">
        <v>0</v>
      </c>
      <c r="P3984">
        <v>0</v>
      </c>
      <c r="Q3984">
        <v>0</v>
      </c>
      <c r="R3984">
        <v>0</v>
      </c>
      <c r="S3984">
        <v>0</v>
      </c>
      <c r="T3984">
        <v>40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  <c r="AA3984">
        <v>0</v>
      </c>
      <c r="AB3984">
        <v>102.71947565412593</v>
      </c>
      <c r="AC3984">
        <v>0</v>
      </c>
      <c r="AD3984">
        <v>0</v>
      </c>
      <c r="AE3984">
        <v>102.71947565412593</v>
      </c>
    </row>
    <row r="3985" spans="1:31" x14ac:dyDescent="0.25">
      <c r="A3985">
        <v>2236473</v>
      </c>
      <c r="B3985">
        <v>1</v>
      </c>
      <c r="C3985" t="s">
        <v>80</v>
      </c>
      <c r="D3985" t="s">
        <v>99</v>
      </c>
      <c r="E3985" t="s">
        <v>194</v>
      </c>
      <c r="F3985" t="s">
        <v>11602</v>
      </c>
      <c r="G3985" t="s">
        <v>390</v>
      </c>
      <c r="H3985" t="s">
        <v>135</v>
      </c>
      <c r="I3985" t="s">
        <v>136</v>
      </c>
      <c r="J3985" t="s">
        <v>137</v>
      </c>
      <c r="K3985" t="s">
        <v>138</v>
      </c>
      <c r="L3985" t="s">
        <v>11603</v>
      </c>
      <c r="M3985" t="s">
        <v>11604</v>
      </c>
      <c r="N3985">
        <v>3.3027777770000002</v>
      </c>
      <c r="O3985">
        <v>0</v>
      </c>
      <c r="P3985">
        <v>8</v>
      </c>
      <c r="Q3985">
        <v>0</v>
      </c>
      <c r="R3985">
        <v>3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6.2767829826885881</v>
      </c>
      <c r="Y3985">
        <v>0</v>
      </c>
      <c r="Z3985">
        <v>9.1141128672274814</v>
      </c>
      <c r="AA3985">
        <v>0</v>
      </c>
      <c r="AB3985">
        <v>0</v>
      </c>
      <c r="AC3985">
        <v>0</v>
      </c>
      <c r="AD3985">
        <v>0</v>
      </c>
      <c r="AE3985">
        <v>15.39089584991607</v>
      </c>
    </row>
    <row r="3986" spans="1:31" x14ac:dyDescent="0.25">
      <c r="A3986">
        <v>2236519</v>
      </c>
      <c r="B3986">
        <v>1</v>
      </c>
      <c r="C3986" t="s">
        <v>81</v>
      </c>
      <c r="D3986" t="s">
        <v>113</v>
      </c>
      <c r="E3986" t="s">
        <v>161</v>
      </c>
      <c r="F3986" t="s">
        <v>3055</v>
      </c>
      <c r="G3986" t="s">
        <v>196</v>
      </c>
      <c r="H3986" t="s">
        <v>163</v>
      </c>
      <c r="I3986" t="s">
        <v>136</v>
      </c>
      <c r="J3986" t="s">
        <v>137</v>
      </c>
      <c r="K3986" t="s">
        <v>144</v>
      </c>
      <c r="L3986" t="s">
        <v>11605</v>
      </c>
      <c r="M3986" t="s">
        <v>11606</v>
      </c>
      <c r="N3986">
        <v>0.68777777699999998</v>
      </c>
      <c r="O3986">
        <v>0</v>
      </c>
      <c r="P3986">
        <v>829</v>
      </c>
      <c r="Q3986">
        <v>5</v>
      </c>
      <c r="R3986">
        <v>176</v>
      </c>
      <c r="S3986">
        <v>7</v>
      </c>
      <c r="T3986">
        <v>41</v>
      </c>
      <c r="U3986">
        <v>0</v>
      </c>
      <c r="V3986">
        <v>0</v>
      </c>
      <c r="W3986">
        <v>0</v>
      </c>
      <c r="X3986">
        <v>91.316619413291448</v>
      </c>
      <c r="Y3986">
        <v>12.320541584501424</v>
      </c>
      <c r="Z3986">
        <v>30.640308916181294</v>
      </c>
      <c r="AA3986">
        <v>45.646538185274729</v>
      </c>
      <c r="AB3986">
        <v>21.888873290714272</v>
      </c>
      <c r="AC3986">
        <v>0</v>
      </c>
      <c r="AD3986">
        <v>0</v>
      </c>
      <c r="AE3986">
        <v>201.81288138996314</v>
      </c>
    </row>
    <row r="3987" spans="1:31" x14ac:dyDescent="0.25">
      <c r="A3987">
        <v>2236602</v>
      </c>
      <c r="B3987">
        <v>1</v>
      </c>
      <c r="C3987" t="s">
        <v>80</v>
      </c>
      <c r="D3987" t="s">
        <v>104</v>
      </c>
      <c r="E3987" t="s">
        <v>132</v>
      </c>
      <c r="F3987" t="s">
        <v>11607</v>
      </c>
      <c r="G3987" t="s">
        <v>148</v>
      </c>
      <c r="H3987" t="s">
        <v>135</v>
      </c>
      <c r="I3987" t="s">
        <v>136</v>
      </c>
      <c r="J3987" t="s">
        <v>137</v>
      </c>
      <c r="K3987" t="s">
        <v>138</v>
      </c>
      <c r="L3987" t="s">
        <v>11608</v>
      </c>
      <c r="M3987" t="s">
        <v>11609</v>
      </c>
      <c r="N3987">
        <v>4.5227777769999999</v>
      </c>
      <c r="O3987">
        <v>0</v>
      </c>
      <c r="P3987">
        <v>1</v>
      </c>
      <c r="Q3987">
        <v>0</v>
      </c>
      <c r="R3987">
        <v>0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0.37472346917278004</v>
      </c>
      <c r="Y3987">
        <v>0</v>
      </c>
      <c r="Z3987">
        <v>0</v>
      </c>
      <c r="AA3987">
        <v>0</v>
      </c>
      <c r="AB3987">
        <v>0</v>
      </c>
      <c r="AC3987">
        <v>0</v>
      </c>
      <c r="AD3987">
        <v>0</v>
      </c>
      <c r="AE3987">
        <v>0.37472346917278004</v>
      </c>
    </row>
    <row r="3988" spans="1:31" x14ac:dyDescent="0.25">
      <c r="A3988">
        <v>2236270</v>
      </c>
      <c r="B3988">
        <v>1</v>
      </c>
      <c r="C3988" t="s">
        <v>80</v>
      </c>
      <c r="D3988" t="s">
        <v>87</v>
      </c>
      <c r="E3988" t="s">
        <v>132</v>
      </c>
      <c r="F3988" t="s">
        <v>11610</v>
      </c>
      <c r="G3988" t="s">
        <v>148</v>
      </c>
      <c r="H3988" t="s">
        <v>135</v>
      </c>
      <c r="I3988" t="s">
        <v>136</v>
      </c>
      <c r="J3988" t="s">
        <v>137</v>
      </c>
      <c r="K3988" t="s">
        <v>138</v>
      </c>
      <c r="L3988" t="s">
        <v>11611</v>
      </c>
      <c r="M3988" t="s">
        <v>11612</v>
      </c>
      <c r="N3988">
        <v>4.0663888879999996</v>
      </c>
      <c r="O3988">
        <v>0</v>
      </c>
      <c r="P3988">
        <v>0</v>
      </c>
      <c r="Q3988">
        <v>0</v>
      </c>
      <c r="R3988">
        <v>0</v>
      </c>
      <c r="S3988">
        <v>0</v>
      </c>
      <c r="T3988">
        <v>4</v>
      </c>
      <c r="U3988">
        <v>0</v>
      </c>
      <c r="V3988">
        <v>0</v>
      </c>
      <c r="W3988">
        <v>0</v>
      </c>
      <c r="X3988">
        <v>0</v>
      </c>
      <c r="Y3988">
        <v>0</v>
      </c>
      <c r="Z3988">
        <v>0</v>
      </c>
      <c r="AA3988">
        <v>0</v>
      </c>
      <c r="AB3988">
        <v>13.813439254788388</v>
      </c>
      <c r="AC3988">
        <v>0</v>
      </c>
      <c r="AD3988">
        <v>0</v>
      </c>
      <c r="AE3988">
        <v>13.813439254788388</v>
      </c>
    </row>
    <row r="3989" spans="1:31" x14ac:dyDescent="0.25">
      <c r="A3989">
        <v>2236164</v>
      </c>
      <c r="B3989">
        <v>1</v>
      </c>
      <c r="C3989" t="s">
        <v>80</v>
      </c>
      <c r="D3989" t="s">
        <v>98</v>
      </c>
      <c r="E3989" t="s">
        <v>182</v>
      </c>
      <c r="F3989" t="s">
        <v>11613</v>
      </c>
      <c r="G3989" t="s">
        <v>143</v>
      </c>
      <c r="H3989" t="s">
        <v>163</v>
      </c>
      <c r="I3989" t="s">
        <v>136</v>
      </c>
      <c r="J3989" t="s">
        <v>137</v>
      </c>
      <c r="K3989" t="s">
        <v>144</v>
      </c>
      <c r="L3989" t="s">
        <v>11614</v>
      </c>
      <c r="M3989" t="s">
        <v>11615</v>
      </c>
      <c r="N3989">
        <v>7.9305805549999997</v>
      </c>
      <c r="O3989">
        <v>0</v>
      </c>
      <c r="P3989">
        <v>690</v>
      </c>
      <c r="Q3989">
        <v>0</v>
      </c>
      <c r="R3989">
        <v>0</v>
      </c>
      <c r="S3989">
        <v>2</v>
      </c>
      <c r="T3989">
        <v>43</v>
      </c>
      <c r="U3989">
        <v>0</v>
      </c>
      <c r="V3989">
        <v>0</v>
      </c>
      <c r="W3989">
        <v>0</v>
      </c>
      <c r="X3989">
        <v>1458.4876573712011</v>
      </c>
      <c r="Y3989">
        <v>0</v>
      </c>
      <c r="Z3989">
        <v>0</v>
      </c>
      <c r="AA3989">
        <v>63.295949873997401</v>
      </c>
      <c r="AB3989">
        <v>413.62684699363905</v>
      </c>
      <c r="AC3989">
        <v>0</v>
      </c>
      <c r="AD3989">
        <v>0</v>
      </c>
      <c r="AE3989">
        <v>1935.4104542388375</v>
      </c>
    </row>
    <row r="3990" spans="1:31" x14ac:dyDescent="0.25">
      <c r="A3990">
        <v>2236224</v>
      </c>
      <c r="B3990">
        <v>1</v>
      </c>
      <c r="C3990" t="s">
        <v>80</v>
      </c>
      <c r="D3990" t="s">
        <v>111</v>
      </c>
      <c r="E3990" t="s">
        <v>177</v>
      </c>
      <c r="F3990" t="s">
        <v>234</v>
      </c>
      <c r="G3990" t="s">
        <v>179</v>
      </c>
      <c r="H3990" t="s">
        <v>135</v>
      </c>
      <c r="I3990" t="s">
        <v>136</v>
      </c>
      <c r="J3990" t="s">
        <v>137</v>
      </c>
      <c r="K3990" t="s">
        <v>138</v>
      </c>
      <c r="L3990" t="s">
        <v>11616</v>
      </c>
      <c r="M3990" t="s">
        <v>11617</v>
      </c>
      <c r="N3990">
        <v>1.3461111109999999</v>
      </c>
      <c r="O3990">
        <v>0</v>
      </c>
      <c r="P3990">
        <v>161</v>
      </c>
      <c r="Q3990">
        <v>0</v>
      </c>
      <c r="R3990">
        <v>0</v>
      </c>
      <c r="S3990">
        <v>0</v>
      </c>
      <c r="T3990">
        <v>2</v>
      </c>
      <c r="U3990">
        <v>0</v>
      </c>
      <c r="V3990">
        <v>0</v>
      </c>
      <c r="W3990">
        <v>0</v>
      </c>
      <c r="X3990">
        <v>60.957981626816881</v>
      </c>
      <c r="Y3990">
        <v>0</v>
      </c>
      <c r="Z3990">
        <v>0</v>
      </c>
      <c r="AA3990">
        <v>0</v>
      </c>
      <c r="AB3990">
        <v>0.16590453279437337</v>
      </c>
      <c r="AC3990">
        <v>0</v>
      </c>
      <c r="AD3990">
        <v>0</v>
      </c>
      <c r="AE3990">
        <v>61.123886159611253</v>
      </c>
    </row>
    <row r="3991" spans="1:31" x14ac:dyDescent="0.25">
      <c r="A3991">
        <v>2236416</v>
      </c>
      <c r="B3991">
        <v>1</v>
      </c>
      <c r="C3991" t="s">
        <v>80</v>
      </c>
      <c r="D3991" t="s">
        <v>92</v>
      </c>
      <c r="E3991" t="s">
        <v>132</v>
      </c>
      <c r="F3991" t="s">
        <v>11618</v>
      </c>
      <c r="G3991" t="s">
        <v>148</v>
      </c>
      <c r="H3991" t="s">
        <v>135</v>
      </c>
      <c r="I3991" t="s">
        <v>136</v>
      </c>
      <c r="J3991" t="s">
        <v>137</v>
      </c>
      <c r="K3991" t="s">
        <v>138</v>
      </c>
      <c r="L3991" t="s">
        <v>11619</v>
      </c>
      <c r="M3991" t="s">
        <v>11620</v>
      </c>
      <c r="N3991">
        <v>5.7586111109999996</v>
      </c>
      <c r="O3991">
        <v>0</v>
      </c>
      <c r="P3991">
        <v>1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4.3419727623544073</v>
      </c>
      <c r="Y3991">
        <v>0</v>
      </c>
      <c r="Z3991">
        <v>0</v>
      </c>
      <c r="AA3991">
        <v>0</v>
      </c>
      <c r="AB3991">
        <v>0</v>
      </c>
      <c r="AC3991">
        <v>0</v>
      </c>
      <c r="AD3991">
        <v>0</v>
      </c>
      <c r="AE3991">
        <v>4.3419727623544073</v>
      </c>
    </row>
    <row r="3992" spans="1:31" x14ac:dyDescent="0.25">
      <c r="A3992">
        <v>2236396</v>
      </c>
      <c r="B3992">
        <v>1</v>
      </c>
      <c r="C3992" t="s">
        <v>81</v>
      </c>
      <c r="D3992" t="s">
        <v>115</v>
      </c>
      <c r="E3992" t="s">
        <v>194</v>
      </c>
      <c r="F3992" t="s">
        <v>4203</v>
      </c>
      <c r="G3992" t="s">
        <v>179</v>
      </c>
      <c r="H3992" t="s">
        <v>135</v>
      </c>
      <c r="I3992" t="s">
        <v>136</v>
      </c>
      <c r="J3992" t="s">
        <v>137</v>
      </c>
      <c r="K3992" t="s">
        <v>138</v>
      </c>
      <c r="L3992" t="s">
        <v>11621</v>
      </c>
      <c r="M3992" t="s">
        <v>11622</v>
      </c>
      <c r="N3992">
        <v>1.423888888</v>
      </c>
      <c r="O3992">
        <v>0</v>
      </c>
      <c r="P3992">
        <v>12</v>
      </c>
      <c r="Q3992">
        <v>0</v>
      </c>
      <c r="R3992">
        <v>2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0.7273761683620239</v>
      </c>
      <c r="Y3992">
        <v>0</v>
      </c>
      <c r="Z3992">
        <v>3.5142917797049998E-2</v>
      </c>
      <c r="AA3992">
        <v>0</v>
      </c>
      <c r="AB3992">
        <v>0</v>
      </c>
      <c r="AC3992">
        <v>0</v>
      </c>
      <c r="AD3992">
        <v>0</v>
      </c>
      <c r="AE3992">
        <v>0.76251908615907393</v>
      </c>
    </row>
    <row r="3993" spans="1:31" x14ac:dyDescent="0.25">
      <c r="A3993">
        <v>2236370</v>
      </c>
      <c r="B3993">
        <v>1</v>
      </c>
      <c r="C3993" t="s">
        <v>80</v>
      </c>
      <c r="D3993" t="s">
        <v>104</v>
      </c>
      <c r="E3993" t="s">
        <v>132</v>
      </c>
      <c r="F3993" t="s">
        <v>11623</v>
      </c>
      <c r="G3993" t="s">
        <v>170</v>
      </c>
      <c r="H3993" t="s">
        <v>135</v>
      </c>
      <c r="I3993" t="s">
        <v>136</v>
      </c>
      <c r="J3993" t="s">
        <v>137</v>
      </c>
      <c r="K3993" t="s">
        <v>138</v>
      </c>
      <c r="L3993" t="s">
        <v>11624</v>
      </c>
      <c r="M3993" t="s">
        <v>11625</v>
      </c>
      <c r="N3993">
        <v>7.8569444439999998</v>
      </c>
      <c r="O3993">
        <v>0</v>
      </c>
      <c r="P3993">
        <v>1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3.9532055741987353</v>
      </c>
      <c r="Y3993">
        <v>0</v>
      </c>
      <c r="Z3993">
        <v>0</v>
      </c>
      <c r="AA3993">
        <v>0</v>
      </c>
      <c r="AB3993">
        <v>0</v>
      </c>
      <c r="AC3993">
        <v>0</v>
      </c>
      <c r="AD3993">
        <v>0</v>
      </c>
      <c r="AE3993">
        <v>3.9532055741987353</v>
      </c>
    </row>
    <row r="3994" spans="1:31" x14ac:dyDescent="0.25">
      <c r="A3994">
        <v>2236184</v>
      </c>
      <c r="B3994">
        <v>1</v>
      </c>
      <c r="C3994" t="s">
        <v>80</v>
      </c>
      <c r="D3994" t="s">
        <v>96</v>
      </c>
      <c r="E3994" t="s">
        <v>132</v>
      </c>
      <c r="F3994" t="s">
        <v>11626</v>
      </c>
      <c r="G3994" t="s">
        <v>148</v>
      </c>
      <c r="H3994" t="s">
        <v>135</v>
      </c>
      <c r="I3994" t="s">
        <v>136</v>
      </c>
      <c r="J3994" t="s">
        <v>137</v>
      </c>
      <c r="K3994" t="s">
        <v>138</v>
      </c>
      <c r="L3994" t="s">
        <v>11627</v>
      </c>
      <c r="M3994" t="s">
        <v>11628</v>
      </c>
      <c r="N3994">
        <v>7.8794444439999998</v>
      </c>
      <c r="O3994">
        <v>0</v>
      </c>
      <c r="P3994">
        <v>0</v>
      </c>
      <c r="Q3994">
        <v>0</v>
      </c>
      <c r="R3994">
        <v>0</v>
      </c>
      <c r="S3994">
        <v>0</v>
      </c>
      <c r="T3994">
        <v>1</v>
      </c>
      <c r="U3994">
        <v>0</v>
      </c>
      <c r="V3994">
        <v>0</v>
      </c>
      <c r="W3994">
        <v>0</v>
      </c>
      <c r="X3994">
        <v>0</v>
      </c>
      <c r="Y3994">
        <v>0</v>
      </c>
      <c r="Z3994">
        <v>0</v>
      </c>
      <c r="AA3994">
        <v>0</v>
      </c>
      <c r="AB3994">
        <v>7.5612214602577339</v>
      </c>
      <c r="AC3994">
        <v>0</v>
      </c>
      <c r="AD3994">
        <v>0</v>
      </c>
      <c r="AE3994">
        <v>7.5612214602577339</v>
      </c>
    </row>
    <row r="3995" spans="1:31" x14ac:dyDescent="0.25">
      <c r="A3995">
        <v>2236227</v>
      </c>
      <c r="B3995">
        <v>1</v>
      </c>
      <c r="C3995" t="s">
        <v>80</v>
      </c>
      <c r="D3995" t="s">
        <v>82</v>
      </c>
      <c r="E3995" t="s">
        <v>273</v>
      </c>
      <c r="F3995" t="s">
        <v>11629</v>
      </c>
      <c r="G3995" t="s">
        <v>174</v>
      </c>
      <c r="H3995" t="s">
        <v>163</v>
      </c>
      <c r="I3995" t="s">
        <v>136</v>
      </c>
      <c r="J3995" t="s">
        <v>137</v>
      </c>
      <c r="K3995" t="s">
        <v>138</v>
      </c>
      <c r="L3995" t="s">
        <v>11630</v>
      </c>
      <c r="M3995" t="s">
        <v>11631</v>
      </c>
      <c r="N3995">
        <v>0.66388888800000001</v>
      </c>
      <c r="O3995">
        <v>0</v>
      </c>
      <c r="P3995">
        <v>4271</v>
      </c>
      <c r="Q3995">
        <v>0</v>
      </c>
      <c r="R3995">
        <v>0</v>
      </c>
      <c r="S3995">
        <v>6</v>
      </c>
      <c r="T3995">
        <v>540</v>
      </c>
      <c r="U3995">
        <v>0</v>
      </c>
      <c r="V3995">
        <v>0</v>
      </c>
      <c r="W3995">
        <v>0</v>
      </c>
      <c r="X3995">
        <v>1101.6346404451881</v>
      </c>
      <c r="Y3995">
        <v>0</v>
      </c>
      <c r="Z3995">
        <v>0</v>
      </c>
      <c r="AA3995">
        <v>76.663063098392087</v>
      </c>
      <c r="AB3995">
        <v>270.08808101178056</v>
      </c>
      <c r="AC3995">
        <v>0</v>
      </c>
      <c r="AD3995">
        <v>0</v>
      </c>
      <c r="AE3995">
        <v>1448.3857845553607</v>
      </c>
    </row>
    <row r="3996" spans="1:31" x14ac:dyDescent="0.25">
      <c r="A3996">
        <v>2236376</v>
      </c>
      <c r="B3996">
        <v>1</v>
      </c>
      <c r="C3996" t="s">
        <v>81</v>
      </c>
      <c r="D3996" t="s">
        <v>119</v>
      </c>
      <c r="E3996" t="s">
        <v>194</v>
      </c>
      <c r="F3996" t="s">
        <v>7405</v>
      </c>
      <c r="G3996" t="s">
        <v>179</v>
      </c>
      <c r="H3996" t="s">
        <v>135</v>
      </c>
      <c r="I3996" t="s">
        <v>136</v>
      </c>
      <c r="J3996" t="s">
        <v>137</v>
      </c>
      <c r="K3996" t="s">
        <v>138</v>
      </c>
      <c r="L3996" t="s">
        <v>11632</v>
      </c>
      <c r="M3996" t="s">
        <v>11633</v>
      </c>
      <c r="N3996">
        <v>1.9588888879999999</v>
      </c>
      <c r="O3996">
        <v>0</v>
      </c>
      <c r="P3996">
        <v>20</v>
      </c>
      <c r="Q3996">
        <v>0</v>
      </c>
      <c r="R3996">
        <v>0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4.2576574888896772</v>
      </c>
      <c r="Y3996">
        <v>0</v>
      </c>
      <c r="Z3996">
        <v>0</v>
      </c>
      <c r="AA3996">
        <v>0</v>
      </c>
      <c r="AB3996">
        <v>0</v>
      </c>
      <c r="AC3996">
        <v>0</v>
      </c>
      <c r="AD3996">
        <v>0</v>
      </c>
      <c r="AE3996">
        <v>4.2576574888896772</v>
      </c>
    </row>
    <row r="3997" spans="1:31" x14ac:dyDescent="0.25">
      <c r="A3997">
        <v>2236204</v>
      </c>
      <c r="B3997">
        <v>1</v>
      </c>
      <c r="C3997" t="s">
        <v>80</v>
      </c>
      <c r="D3997" t="s">
        <v>83</v>
      </c>
      <c r="E3997" t="s">
        <v>194</v>
      </c>
      <c r="F3997" t="s">
        <v>11634</v>
      </c>
      <c r="G3997" t="s">
        <v>143</v>
      </c>
      <c r="H3997" t="s">
        <v>135</v>
      </c>
      <c r="I3997" t="s">
        <v>136</v>
      </c>
      <c r="J3997" t="s">
        <v>137</v>
      </c>
      <c r="K3997" t="s">
        <v>144</v>
      </c>
      <c r="L3997" t="s">
        <v>11635</v>
      </c>
      <c r="M3997" t="s">
        <v>11636</v>
      </c>
      <c r="N3997">
        <v>7.0664194440000001</v>
      </c>
      <c r="O3997">
        <v>0</v>
      </c>
      <c r="P3997">
        <v>54</v>
      </c>
      <c r="Q3997">
        <v>0</v>
      </c>
      <c r="R3997">
        <v>0</v>
      </c>
      <c r="S3997">
        <v>0</v>
      </c>
      <c r="T3997">
        <v>51</v>
      </c>
      <c r="U3997">
        <v>0</v>
      </c>
      <c r="V3997">
        <v>0</v>
      </c>
      <c r="W3997">
        <v>0</v>
      </c>
      <c r="X3997">
        <v>138.58270892952953</v>
      </c>
      <c r="Y3997">
        <v>0</v>
      </c>
      <c r="Z3997">
        <v>0</v>
      </c>
      <c r="AA3997">
        <v>0</v>
      </c>
      <c r="AB3997">
        <v>408.75899132584755</v>
      </c>
      <c r="AC3997">
        <v>0</v>
      </c>
      <c r="AD3997">
        <v>0</v>
      </c>
      <c r="AE3997">
        <v>547.34170025537708</v>
      </c>
    </row>
    <row r="3998" spans="1:31" x14ac:dyDescent="0.25">
      <c r="A3998">
        <v>2236104</v>
      </c>
      <c r="B3998">
        <v>1</v>
      </c>
      <c r="C3998" t="s">
        <v>80</v>
      </c>
      <c r="D3998" t="s">
        <v>90</v>
      </c>
      <c r="E3998" t="s">
        <v>132</v>
      </c>
      <c r="F3998" t="s">
        <v>10041</v>
      </c>
      <c r="G3998" t="s">
        <v>170</v>
      </c>
      <c r="H3998" t="s">
        <v>135</v>
      </c>
      <c r="I3998" t="s">
        <v>136</v>
      </c>
      <c r="J3998" t="s">
        <v>137</v>
      </c>
      <c r="K3998" t="s">
        <v>138</v>
      </c>
      <c r="L3998" t="s">
        <v>11637</v>
      </c>
      <c r="M3998" t="s">
        <v>11638</v>
      </c>
      <c r="N3998">
        <v>2.7052777770000001</v>
      </c>
      <c r="O3998">
        <v>0</v>
      </c>
      <c r="P3998">
        <v>3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2.1190370175762667</v>
      </c>
      <c r="Y3998">
        <v>0</v>
      </c>
      <c r="Z3998">
        <v>0</v>
      </c>
      <c r="AA3998">
        <v>0</v>
      </c>
      <c r="AB3998">
        <v>0</v>
      </c>
      <c r="AC3998">
        <v>0</v>
      </c>
      <c r="AD3998">
        <v>0</v>
      </c>
      <c r="AE3998">
        <v>2.1190370175762667</v>
      </c>
    </row>
    <row r="3999" spans="1:31" x14ac:dyDescent="0.25">
      <c r="A3999">
        <v>2236639</v>
      </c>
      <c r="B3999">
        <v>1</v>
      </c>
      <c r="C3999" t="s">
        <v>80</v>
      </c>
      <c r="D3999" t="s">
        <v>103</v>
      </c>
      <c r="E3999" t="s">
        <v>194</v>
      </c>
      <c r="F3999" t="s">
        <v>11639</v>
      </c>
      <c r="G3999" t="s">
        <v>152</v>
      </c>
      <c r="H3999" t="s">
        <v>135</v>
      </c>
      <c r="I3999" t="s">
        <v>136</v>
      </c>
      <c r="J3999" t="s">
        <v>3</v>
      </c>
      <c r="K3999" t="s">
        <v>138</v>
      </c>
      <c r="L3999" t="s">
        <v>11640</v>
      </c>
      <c r="M3999" t="s">
        <v>11641</v>
      </c>
      <c r="N3999">
        <v>1.768888888</v>
      </c>
      <c r="O3999">
        <v>0</v>
      </c>
      <c r="P3999">
        <v>25</v>
      </c>
      <c r="Q3999">
        <v>0</v>
      </c>
      <c r="R3999">
        <v>0</v>
      </c>
      <c r="S3999">
        <v>0</v>
      </c>
      <c r="T3999">
        <v>8</v>
      </c>
      <c r="U3999">
        <v>0</v>
      </c>
      <c r="V3999">
        <v>0</v>
      </c>
      <c r="W3999">
        <v>0</v>
      </c>
      <c r="X3999">
        <v>9.4740937637642713</v>
      </c>
      <c r="Y3999">
        <v>0</v>
      </c>
      <c r="Z3999">
        <v>0</v>
      </c>
      <c r="AA3999">
        <v>0</v>
      </c>
      <c r="AB3999">
        <v>3.5106093037801251</v>
      </c>
      <c r="AC3999">
        <v>0</v>
      </c>
      <c r="AD3999">
        <v>0</v>
      </c>
      <c r="AE3999">
        <v>12.984703067544396</v>
      </c>
    </row>
    <row r="4000" spans="1:31" x14ac:dyDescent="0.25">
      <c r="A4000">
        <v>2236247</v>
      </c>
      <c r="B4000">
        <v>1</v>
      </c>
      <c r="C4000" t="s">
        <v>80</v>
      </c>
      <c r="D4000" t="s">
        <v>105</v>
      </c>
      <c r="E4000" t="s">
        <v>273</v>
      </c>
      <c r="F4000" t="s">
        <v>11642</v>
      </c>
      <c r="G4000" t="s">
        <v>174</v>
      </c>
      <c r="H4000" t="s">
        <v>163</v>
      </c>
      <c r="I4000" t="s">
        <v>136</v>
      </c>
      <c r="J4000" t="s">
        <v>137</v>
      </c>
      <c r="K4000" t="s">
        <v>138</v>
      </c>
      <c r="L4000" t="s">
        <v>11643</v>
      </c>
      <c r="M4000" t="s">
        <v>11644</v>
      </c>
      <c r="N4000">
        <v>0.745</v>
      </c>
      <c r="O4000">
        <v>1</v>
      </c>
      <c r="P4000">
        <v>296</v>
      </c>
      <c r="Q4000">
        <v>2</v>
      </c>
      <c r="R4000">
        <v>18</v>
      </c>
      <c r="S4000">
        <v>14</v>
      </c>
      <c r="T4000">
        <v>58</v>
      </c>
      <c r="U4000">
        <v>4</v>
      </c>
      <c r="V4000">
        <v>0</v>
      </c>
      <c r="W4000">
        <v>0.22209493252295556</v>
      </c>
      <c r="X4000">
        <v>73.755623822680448</v>
      </c>
      <c r="Y4000">
        <v>1.3431393151482134</v>
      </c>
      <c r="Z4000">
        <v>3.5413314686036736</v>
      </c>
      <c r="AA4000">
        <v>75.933293847101311</v>
      </c>
      <c r="AB4000">
        <v>57.495664873903259</v>
      </c>
      <c r="AC4000">
        <v>157.50402700016863</v>
      </c>
      <c r="AD4000">
        <v>0</v>
      </c>
      <c r="AE4000">
        <v>369.79517526012847</v>
      </c>
    </row>
    <row r="4001" spans="1:31" x14ac:dyDescent="0.25">
      <c r="A4001">
        <v>2236141</v>
      </c>
      <c r="B4001">
        <v>1</v>
      </c>
      <c r="C4001" t="s">
        <v>80</v>
      </c>
      <c r="D4001" t="s">
        <v>82</v>
      </c>
      <c r="E4001" t="s">
        <v>194</v>
      </c>
      <c r="F4001" t="s">
        <v>5382</v>
      </c>
      <c r="G4001" t="s">
        <v>143</v>
      </c>
      <c r="H4001" t="s">
        <v>135</v>
      </c>
      <c r="I4001" t="s">
        <v>136</v>
      </c>
      <c r="J4001" t="s">
        <v>137</v>
      </c>
      <c r="K4001" t="s">
        <v>144</v>
      </c>
      <c r="L4001" t="s">
        <v>11645</v>
      </c>
      <c r="M4001" t="s">
        <v>11646</v>
      </c>
      <c r="N4001">
        <v>3.3422555549999999</v>
      </c>
      <c r="O4001">
        <v>0</v>
      </c>
      <c r="P4001">
        <v>228</v>
      </c>
      <c r="Q4001">
        <v>0</v>
      </c>
      <c r="R4001">
        <v>0</v>
      </c>
      <c r="S4001">
        <v>0</v>
      </c>
      <c r="T4001">
        <v>8</v>
      </c>
      <c r="U4001">
        <v>0</v>
      </c>
      <c r="V4001">
        <v>0</v>
      </c>
      <c r="W4001">
        <v>0</v>
      </c>
      <c r="X4001">
        <v>268.30472438392854</v>
      </c>
      <c r="Y4001">
        <v>0</v>
      </c>
      <c r="Z4001">
        <v>0</v>
      </c>
      <c r="AA4001">
        <v>0</v>
      </c>
      <c r="AB4001">
        <v>15.557489060489571</v>
      </c>
      <c r="AC4001">
        <v>0</v>
      </c>
      <c r="AD4001">
        <v>0</v>
      </c>
      <c r="AE4001">
        <v>283.8622134444181</v>
      </c>
    </row>
    <row r="4002" spans="1:31" x14ac:dyDescent="0.25">
      <c r="A4002">
        <v>2236390</v>
      </c>
      <c r="B4002">
        <v>1</v>
      </c>
      <c r="C4002" t="s">
        <v>80</v>
      </c>
      <c r="D4002" t="s">
        <v>99</v>
      </c>
      <c r="E4002" t="s">
        <v>194</v>
      </c>
      <c r="F4002" t="s">
        <v>10131</v>
      </c>
      <c r="G4002" t="s">
        <v>422</v>
      </c>
      <c r="H4002" t="s">
        <v>135</v>
      </c>
      <c r="I4002" t="s">
        <v>136</v>
      </c>
      <c r="J4002" t="s">
        <v>137</v>
      </c>
      <c r="K4002" t="s">
        <v>138</v>
      </c>
      <c r="L4002" t="s">
        <v>11647</v>
      </c>
      <c r="M4002" t="s">
        <v>11648</v>
      </c>
      <c r="N4002">
        <v>1.257777777</v>
      </c>
      <c r="O4002">
        <v>0</v>
      </c>
      <c r="P4002">
        <v>28</v>
      </c>
      <c r="Q4002">
        <v>0</v>
      </c>
      <c r="R4002">
        <v>0</v>
      </c>
      <c r="S4002">
        <v>0</v>
      </c>
      <c r="T4002">
        <v>3</v>
      </c>
      <c r="U4002">
        <v>0</v>
      </c>
      <c r="V4002">
        <v>0</v>
      </c>
      <c r="W4002">
        <v>0</v>
      </c>
      <c r="X4002">
        <v>8.999121136230988</v>
      </c>
      <c r="Y4002">
        <v>0</v>
      </c>
      <c r="Z4002">
        <v>0</v>
      </c>
      <c r="AA4002">
        <v>0</v>
      </c>
      <c r="AB4002">
        <v>0.43360403134735553</v>
      </c>
      <c r="AC4002">
        <v>0</v>
      </c>
      <c r="AD4002">
        <v>0</v>
      </c>
      <c r="AE4002">
        <v>9.4327251675783437</v>
      </c>
    </row>
    <row r="4003" spans="1:31" x14ac:dyDescent="0.25">
      <c r="A4003">
        <v>2236290</v>
      </c>
      <c r="B4003">
        <v>1</v>
      </c>
      <c r="C4003" t="s">
        <v>81</v>
      </c>
      <c r="D4003" t="s">
        <v>128</v>
      </c>
      <c r="E4003" t="s">
        <v>194</v>
      </c>
      <c r="F4003" t="s">
        <v>11649</v>
      </c>
      <c r="G4003" t="s">
        <v>885</v>
      </c>
      <c r="H4003" t="s">
        <v>135</v>
      </c>
      <c r="I4003" t="s">
        <v>136</v>
      </c>
      <c r="J4003" t="s">
        <v>137</v>
      </c>
      <c r="K4003" t="s">
        <v>138</v>
      </c>
      <c r="L4003" t="s">
        <v>11650</v>
      </c>
      <c r="M4003" t="s">
        <v>11651</v>
      </c>
      <c r="N4003">
        <v>1.6402777770000001</v>
      </c>
      <c r="O4003">
        <v>0</v>
      </c>
      <c r="P4003">
        <v>261</v>
      </c>
      <c r="Q4003">
        <v>0</v>
      </c>
      <c r="R4003">
        <v>2</v>
      </c>
      <c r="S4003">
        <v>0</v>
      </c>
      <c r="T4003">
        <v>15</v>
      </c>
      <c r="U4003">
        <v>0</v>
      </c>
      <c r="V4003">
        <v>0</v>
      </c>
      <c r="W4003">
        <v>0</v>
      </c>
      <c r="X4003">
        <v>109.37520868854892</v>
      </c>
      <c r="Y4003">
        <v>0</v>
      </c>
      <c r="Z4003">
        <v>0.2739563619717556</v>
      </c>
      <c r="AA4003">
        <v>0</v>
      </c>
      <c r="AB4003">
        <v>25.039723619866201</v>
      </c>
      <c r="AC4003">
        <v>0</v>
      </c>
      <c r="AD4003">
        <v>0</v>
      </c>
      <c r="AE4003">
        <v>134.68888867038689</v>
      </c>
    </row>
    <row r="4004" spans="1:31" x14ac:dyDescent="0.25">
      <c r="A4004">
        <v>2236522</v>
      </c>
      <c r="B4004">
        <v>1</v>
      </c>
      <c r="C4004" t="s">
        <v>80</v>
      </c>
      <c r="D4004" t="s">
        <v>100</v>
      </c>
      <c r="E4004" t="s">
        <v>132</v>
      </c>
      <c r="F4004" t="s">
        <v>11652</v>
      </c>
      <c r="G4004" t="s">
        <v>134</v>
      </c>
      <c r="H4004" t="s">
        <v>135</v>
      </c>
      <c r="I4004" t="s">
        <v>136</v>
      </c>
      <c r="J4004" t="s">
        <v>137</v>
      </c>
      <c r="K4004" t="s">
        <v>138</v>
      </c>
      <c r="L4004" t="s">
        <v>11653</v>
      </c>
      <c r="M4004" t="s">
        <v>11654</v>
      </c>
      <c r="N4004">
        <v>1.4044444439999999</v>
      </c>
      <c r="O4004">
        <v>0</v>
      </c>
      <c r="P4004">
        <v>1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0.43806472274919667</v>
      </c>
      <c r="Y4004">
        <v>0</v>
      </c>
      <c r="Z4004">
        <v>0</v>
      </c>
      <c r="AA4004">
        <v>0</v>
      </c>
      <c r="AB4004">
        <v>0</v>
      </c>
      <c r="AC4004">
        <v>0</v>
      </c>
      <c r="AD4004">
        <v>0</v>
      </c>
      <c r="AE4004">
        <v>0.43806472274919667</v>
      </c>
    </row>
    <row r="4005" spans="1:31" x14ac:dyDescent="0.25">
      <c r="A4005">
        <v>2236545</v>
      </c>
      <c r="B4005">
        <v>1</v>
      </c>
      <c r="C4005" t="s">
        <v>81</v>
      </c>
      <c r="D4005" t="s">
        <v>113</v>
      </c>
      <c r="E4005" t="s">
        <v>132</v>
      </c>
      <c r="F4005" t="s">
        <v>11655</v>
      </c>
      <c r="G4005" t="s">
        <v>148</v>
      </c>
      <c r="H4005" t="s">
        <v>135</v>
      </c>
      <c r="I4005" t="s">
        <v>136</v>
      </c>
      <c r="J4005" t="s">
        <v>137</v>
      </c>
      <c r="K4005" t="s">
        <v>138</v>
      </c>
      <c r="L4005" t="s">
        <v>11656</v>
      </c>
      <c r="M4005" t="s">
        <v>11657</v>
      </c>
      <c r="N4005">
        <v>2.6719444440000002</v>
      </c>
      <c r="O4005">
        <v>0</v>
      </c>
      <c r="P4005">
        <v>2</v>
      </c>
      <c r="Q4005">
        <v>0</v>
      </c>
      <c r="R4005">
        <v>0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0.29936325232281996</v>
      </c>
      <c r="Y4005">
        <v>0</v>
      </c>
      <c r="Z4005">
        <v>0</v>
      </c>
      <c r="AA4005">
        <v>0</v>
      </c>
      <c r="AB4005">
        <v>0</v>
      </c>
      <c r="AC4005">
        <v>0</v>
      </c>
      <c r="AD4005">
        <v>0</v>
      </c>
      <c r="AE4005">
        <v>0.29936325232281996</v>
      </c>
    </row>
    <row r="4006" spans="1:31" x14ac:dyDescent="0.25">
      <c r="A4006">
        <v>2236319</v>
      </c>
      <c r="B4006">
        <v>1</v>
      </c>
      <c r="C4006" t="s">
        <v>81</v>
      </c>
      <c r="D4006" t="s">
        <v>113</v>
      </c>
      <c r="E4006" t="s">
        <v>194</v>
      </c>
      <c r="F4006" t="s">
        <v>11658</v>
      </c>
      <c r="G4006" t="s">
        <v>518</v>
      </c>
      <c r="H4006" t="s">
        <v>135</v>
      </c>
      <c r="I4006" t="s">
        <v>136</v>
      </c>
      <c r="J4006" t="s">
        <v>137</v>
      </c>
      <c r="K4006" t="s">
        <v>138</v>
      </c>
      <c r="L4006" t="s">
        <v>11193</v>
      </c>
      <c r="M4006" t="s">
        <v>11659</v>
      </c>
      <c r="N4006">
        <v>3.1297222219999998</v>
      </c>
      <c r="O4006">
        <v>0</v>
      </c>
      <c r="P4006">
        <v>8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3.4890202143986468</v>
      </c>
      <c r="Y4006">
        <v>0</v>
      </c>
      <c r="Z4006">
        <v>0</v>
      </c>
      <c r="AA4006">
        <v>0</v>
      </c>
      <c r="AB4006">
        <v>0</v>
      </c>
      <c r="AC4006">
        <v>0</v>
      </c>
      <c r="AD4006">
        <v>0</v>
      </c>
      <c r="AE4006">
        <v>3.4890202143986468</v>
      </c>
    </row>
    <row r="4007" spans="1:31" x14ac:dyDescent="0.25">
      <c r="A4007">
        <v>2236651</v>
      </c>
      <c r="B4007">
        <v>1</v>
      </c>
      <c r="C4007" t="s">
        <v>81</v>
      </c>
      <c r="D4007" t="s">
        <v>127</v>
      </c>
      <c r="E4007" t="s">
        <v>194</v>
      </c>
      <c r="F4007" t="s">
        <v>11660</v>
      </c>
      <c r="G4007" t="s">
        <v>1031</v>
      </c>
      <c r="H4007" t="s">
        <v>135</v>
      </c>
      <c r="I4007" t="s">
        <v>136</v>
      </c>
      <c r="J4007" t="s">
        <v>137</v>
      </c>
      <c r="K4007" t="s">
        <v>138</v>
      </c>
      <c r="L4007" t="s">
        <v>11661</v>
      </c>
      <c r="M4007" t="s">
        <v>11662</v>
      </c>
      <c r="N4007">
        <v>2.418055555</v>
      </c>
      <c r="O4007">
        <v>0</v>
      </c>
      <c r="P4007">
        <v>85</v>
      </c>
      <c r="Q4007">
        <v>0</v>
      </c>
      <c r="R4007">
        <v>4</v>
      </c>
      <c r="S4007">
        <v>0</v>
      </c>
      <c r="T4007">
        <v>2</v>
      </c>
      <c r="U4007">
        <v>0</v>
      </c>
      <c r="V4007">
        <v>0</v>
      </c>
      <c r="W4007">
        <v>0</v>
      </c>
      <c r="X4007">
        <v>51.675705597623654</v>
      </c>
      <c r="Y4007">
        <v>0</v>
      </c>
      <c r="Z4007">
        <v>0.24016486246871221</v>
      </c>
      <c r="AA4007">
        <v>0</v>
      </c>
      <c r="AB4007">
        <v>0.28909871164272005</v>
      </c>
      <c r="AC4007">
        <v>0</v>
      </c>
      <c r="AD4007">
        <v>0</v>
      </c>
      <c r="AE4007">
        <v>52.204969171735087</v>
      </c>
    </row>
    <row r="4008" spans="1:31" x14ac:dyDescent="0.25">
      <c r="A4008">
        <v>2236173</v>
      </c>
      <c r="B4008">
        <v>1</v>
      </c>
      <c r="C4008" t="s">
        <v>80</v>
      </c>
      <c r="D4008" t="s">
        <v>99</v>
      </c>
      <c r="E4008" t="s">
        <v>194</v>
      </c>
      <c r="F4008" t="s">
        <v>11663</v>
      </c>
      <c r="G4008" t="s">
        <v>196</v>
      </c>
      <c r="H4008" t="s">
        <v>135</v>
      </c>
      <c r="I4008" t="s">
        <v>136</v>
      </c>
      <c r="J4008" t="s">
        <v>137</v>
      </c>
      <c r="K4008" t="s">
        <v>144</v>
      </c>
      <c r="L4008" t="s">
        <v>11664</v>
      </c>
      <c r="M4008" t="s">
        <v>11665</v>
      </c>
      <c r="N4008">
        <v>0.62957777699999995</v>
      </c>
      <c r="O4008">
        <v>0</v>
      </c>
      <c r="P4008">
        <v>96</v>
      </c>
      <c r="Q4008">
        <v>0</v>
      </c>
      <c r="R4008">
        <v>0</v>
      </c>
      <c r="S4008">
        <v>0</v>
      </c>
      <c r="T4008">
        <v>4</v>
      </c>
      <c r="U4008">
        <v>0</v>
      </c>
      <c r="V4008">
        <v>0</v>
      </c>
      <c r="W4008">
        <v>0</v>
      </c>
      <c r="X4008">
        <v>11.679863044805341</v>
      </c>
      <c r="Y4008">
        <v>0</v>
      </c>
      <c r="Z4008">
        <v>0</v>
      </c>
      <c r="AA4008">
        <v>0</v>
      </c>
      <c r="AB4008">
        <v>1.7663479825614001</v>
      </c>
      <c r="AC4008">
        <v>0</v>
      </c>
      <c r="AD4008">
        <v>0</v>
      </c>
      <c r="AE4008">
        <v>13.446211027366742</v>
      </c>
    </row>
    <row r="4009" spans="1:31" x14ac:dyDescent="0.25">
      <c r="A4009">
        <v>2236605</v>
      </c>
      <c r="B4009">
        <v>1</v>
      </c>
      <c r="C4009" t="s">
        <v>80</v>
      </c>
      <c r="D4009" t="s">
        <v>83</v>
      </c>
      <c r="E4009" t="s">
        <v>141</v>
      </c>
      <c r="F4009" t="s">
        <v>11666</v>
      </c>
      <c r="G4009" t="s">
        <v>134</v>
      </c>
      <c r="H4009" t="s">
        <v>135</v>
      </c>
      <c r="I4009" t="s">
        <v>136</v>
      </c>
      <c r="J4009" t="s">
        <v>137</v>
      </c>
      <c r="K4009" t="s">
        <v>138</v>
      </c>
      <c r="L4009" t="s">
        <v>11667</v>
      </c>
      <c r="M4009" t="s">
        <v>11668</v>
      </c>
      <c r="N4009">
        <v>0.35611111099999998</v>
      </c>
      <c r="O4009">
        <v>0</v>
      </c>
      <c r="P4009">
        <v>699</v>
      </c>
      <c r="Q4009">
        <v>0</v>
      </c>
      <c r="R4009">
        <v>0</v>
      </c>
      <c r="S4009">
        <v>0</v>
      </c>
      <c r="T4009">
        <v>21</v>
      </c>
      <c r="U4009">
        <v>0</v>
      </c>
      <c r="V4009">
        <v>0</v>
      </c>
      <c r="W4009">
        <v>0</v>
      </c>
      <c r="X4009">
        <v>74.689787392552574</v>
      </c>
      <c r="Y4009">
        <v>0</v>
      </c>
      <c r="Z4009">
        <v>0</v>
      </c>
      <c r="AA4009">
        <v>0</v>
      </c>
      <c r="AB4009">
        <v>3.0802565494431988</v>
      </c>
      <c r="AC4009">
        <v>0</v>
      </c>
      <c r="AD4009">
        <v>0</v>
      </c>
      <c r="AE4009">
        <v>77.770043941995766</v>
      </c>
    </row>
    <row r="4010" spans="1:31" x14ac:dyDescent="0.25">
      <c r="A4010">
        <v>2236113</v>
      </c>
      <c r="B4010">
        <v>1</v>
      </c>
      <c r="C4010" t="s">
        <v>80</v>
      </c>
      <c r="D4010" t="s">
        <v>92</v>
      </c>
      <c r="E4010" t="s">
        <v>132</v>
      </c>
      <c r="F4010" t="s">
        <v>11669</v>
      </c>
      <c r="G4010" t="s">
        <v>148</v>
      </c>
      <c r="H4010" t="s">
        <v>135</v>
      </c>
      <c r="I4010" t="s">
        <v>136</v>
      </c>
      <c r="J4010" t="s">
        <v>137</v>
      </c>
      <c r="K4010" t="s">
        <v>138</v>
      </c>
      <c r="L4010" t="s">
        <v>11670</v>
      </c>
      <c r="M4010" t="s">
        <v>11671</v>
      </c>
      <c r="N4010">
        <v>1.206388888</v>
      </c>
      <c r="O4010">
        <v>0</v>
      </c>
      <c r="P4010">
        <v>0</v>
      </c>
      <c r="Q4010">
        <v>0</v>
      </c>
      <c r="R4010">
        <v>0</v>
      </c>
      <c r="S4010">
        <v>0</v>
      </c>
      <c r="T4010">
        <v>1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</v>
      </c>
      <c r="AA4010">
        <v>0</v>
      </c>
      <c r="AB4010">
        <v>2.1295949076210139</v>
      </c>
      <c r="AC4010">
        <v>0</v>
      </c>
      <c r="AD4010">
        <v>0</v>
      </c>
      <c r="AE4010">
        <v>2.1295949076210139</v>
      </c>
    </row>
    <row r="4011" spans="1:31" x14ac:dyDescent="0.25">
      <c r="A4011">
        <v>2236067</v>
      </c>
      <c r="B4011">
        <v>1</v>
      </c>
      <c r="C4011" t="s">
        <v>80</v>
      </c>
      <c r="D4011" t="s">
        <v>110</v>
      </c>
      <c r="E4011" t="s">
        <v>405</v>
      </c>
      <c r="F4011" t="s">
        <v>6753</v>
      </c>
      <c r="G4011" t="s">
        <v>303</v>
      </c>
      <c r="H4011" t="s">
        <v>163</v>
      </c>
      <c r="I4011" t="s">
        <v>136</v>
      </c>
      <c r="J4011" t="s">
        <v>137</v>
      </c>
      <c r="K4011" t="s">
        <v>144</v>
      </c>
      <c r="L4011" t="s">
        <v>11672</v>
      </c>
      <c r="M4011" t="s">
        <v>11673</v>
      </c>
      <c r="N4011">
        <v>8.7224999999999997E-2</v>
      </c>
      <c r="O4011">
        <v>0</v>
      </c>
      <c r="P4011">
        <v>74</v>
      </c>
      <c r="Q4011">
        <v>0</v>
      </c>
      <c r="R4011">
        <v>0</v>
      </c>
      <c r="S4011">
        <v>5</v>
      </c>
      <c r="T4011">
        <v>27</v>
      </c>
      <c r="U4011">
        <v>0</v>
      </c>
      <c r="V4011">
        <v>0</v>
      </c>
      <c r="W4011">
        <v>0</v>
      </c>
      <c r="X4011">
        <v>2.2844662736593251</v>
      </c>
      <c r="Y4011">
        <v>0</v>
      </c>
      <c r="Z4011">
        <v>0</v>
      </c>
      <c r="AA4011">
        <v>7.2312875143237747</v>
      </c>
      <c r="AB4011">
        <v>5.4876776258218243</v>
      </c>
      <c r="AC4011">
        <v>0</v>
      </c>
      <c r="AD4011">
        <v>0</v>
      </c>
      <c r="AE4011">
        <v>15.003431413804924</v>
      </c>
    </row>
    <row r="4012" spans="1:31" x14ac:dyDescent="0.25">
      <c r="A4012">
        <v>2236465</v>
      </c>
      <c r="B4012">
        <v>1</v>
      </c>
      <c r="C4012" t="s">
        <v>80</v>
      </c>
      <c r="D4012" t="s">
        <v>90</v>
      </c>
      <c r="E4012" t="s">
        <v>132</v>
      </c>
      <c r="F4012" t="s">
        <v>9830</v>
      </c>
      <c r="G4012" t="s">
        <v>191</v>
      </c>
      <c r="H4012" t="s">
        <v>135</v>
      </c>
      <c r="I4012" t="s">
        <v>136</v>
      </c>
      <c r="J4012" t="s">
        <v>137</v>
      </c>
      <c r="K4012" t="s">
        <v>138</v>
      </c>
      <c r="L4012" t="s">
        <v>11674</v>
      </c>
      <c r="M4012" t="s">
        <v>11675</v>
      </c>
      <c r="N4012">
        <v>3.773055555</v>
      </c>
      <c r="O4012">
        <v>0</v>
      </c>
      <c r="P4012">
        <v>14</v>
      </c>
      <c r="Q4012">
        <v>0</v>
      </c>
      <c r="R4012">
        <v>0</v>
      </c>
      <c r="S4012">
        <v>0</v>
      </c>
      <c r="T4012">
        <v>3</v>
      </c>
      <c r="U4012">
        <v>0</v>
      </c>
      <c r="V4012">
        <v>0</v>
      </c>
      <c r="W4012">
        <v>0</v>
      </c>
      <c r="X4012">
        <v>11.524377676309168</v>
      </c>
      <c r="Y4012">
        <v>0</v>
      </c>
      <c r="Z4012">
        <v>0</v>
      </c>
      <c r="AA4012">
        <v>0</v>
      </c>
      <c r="AB4012">
        <v>7.0262171319830848</v>
      </c>
      <c r="AC4012">
        <v>0</v>
      </c>
      <c r="AD4012">
        <v>0</v>
      </c>
      <c r="AE4012">
        <v>18.550594808292253</v>
      </c>
    </row>
    <row r="4013" spans="1:31" x14ac:dyDescent="0.25">
      <c r="A4013">
        <v>2236422</v>
      </c>
      <c r="B4013">
        <v>1</v>
      </c>
      <c r="C4013" t="s">
        <v>80</v>
      </c>
      <c r="D4013" t="s">
        <v>104</v>
      </c>
      <c r="E4013" t="s">
        <v>194</v>
      </c>
      <c r="F4013" t="s">
        <v>11676</v>
      </c>
      <c r="G4013" t="s">
        <v>179</v>
      </c>
      <c r="H4013" t="s">
        <v>135</v>
      </c>
      <c r="I4013" t="s">
        <v>136</v>
      </c>
      <c r="J4013" t="s">
        <v>137</v>
      </c>
      <c r="K4013" t="s">
        <v>138</v>
      </c>
      <c r="L4013" t="s">
        <v>11677</v>
      </c>
      <c r="M4013" t="s">
        <v>11678</v>
      </c>
      <c r="N4013">
        <v>3.62</v>
      </c>
      <c r="O4013">
        <v>0</v>
      </c>
      <c r="P4013">
        <v>56</v>
      </c>
      <c r="Q4013">
        <v>0</v>
      </c>
      <c r="R4013">
        <v>2</v>
      </c>
      <c r="S4013">
        <v>0</v>
      </c>
      <c r="T4013">
        <v>4</v>
      </c>
      <c r="U4013">
        <v>0</v>
      </c>
      <c r="V4013">
        <v>0</v>
      </c>
      <c r="W4013">
        <v>0</v>
      </c>
      <c r="X4013">
        <v>52.876143009807777</v>
      </c>
      <c r="Y4013">
        <v>0</v>
      </c>
      <c r="Z4013">
        <v>0.40182879384713327</v>
      </c>
      <c r="AA4013">
        <v>0</v>
      </c>
      <c r="AB4013">
        <v>9.1490144583384332</v>
      </c>
      <c r="AC4013">
        <v>0</v>
      </c>
      <c r="AD4013">
        <v>0</v>
      </c>
      <c r="AE4013">
        <v>62.426986261993342</v>
      </c>
    </row>
    <row r="4014" spans="1:31" x14ac:dyDescent="0.25">
      <c r="A4014">
        <v>2236293</v>
      </c>
      <c r="B4014">
        <v>1</v>
      </c>
      <c r="C4014" t="s">
        <v>80</v>
      </c>
      <c r="D4014" t="s">
        <v>85</v>
      </c>
      <c r="E4014" t="s">
        <v>132</v>
      </c>
      <c r="F4014" t="s">
        <v>11679</v>
      </c>
      <c r="G4014" t="s">
        <v>148</v>
      </c>
      <c r="H4014" t="s">
        <v>135</v>
      </c>
      <c r="I4014" t="s">
        <v>136</v>
      </c>
      <c r="J4014" t="s">
        <v>137</v>
      </c>
      <c r="K4014" t="s">
        <v>138</v>
      </c>
      <c r="L4014" t="s">
        <v>11680</v>
      </c>
      <c r="M4014" t="s">
        <v>11681</v>
      </c>
      <c r="N4014">
        <v>6.1108333330000004</v>
      </c>
      <c r="O4014">
        <v>0</v>
      </c>
      <c r="P4014">
        <v>0</v>
      </c>
      <c r="Q4014">
        <v>0</v>
      </c>
      <c r="R4014">
        <v>0</v>
      </c>
      <c r="S4014">
        <v>0</v>
      </c>
      <c r="T4014">
        <v>1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  <c r="AA4014">
        <v>0</v>
      </c>
      <c r="AB4014">
        <v>8.3179289038720068</v>
      </c>
      <c r="AC4014">
        <v>0</v>
      </c>
      <c r="AD4014">
        <v>0</v>
      </c>
      <c r="AE4014">
        <v>8.3179289038720068</v>
      </c>
    </row>
    <row r="4015" spans="1:31" x14ac:dyDescent="0.25">
      <c r="A4015">
        <v>2236236</v>
      </c>
      <c r="B4015">
        <v>1</v>
      </c>
      <c r="C4015" t="s">
        <v>80</v>
      </c>
      <c r="D4015" t="s">
        <v>108</v>
      </c>
      <c r="E4015" t="s">
        <v>194</v>
      </c>
      <c r="F4015" t="s">
        <v>11392</v>
      </c>
      <c r="G4015" t="s">
        <v>179</v>
      </c>
      <c r="H4015" t="s">
        <v>135</v>
      </c>
      <c r="I4015" t="s">
        <v>136</v>
      </c>
      <c r="J4015" t="s">
        <v>137</v>
      </c>
      <c r="K4015" t="s">
        <v>138</v>
      </c>
      <c r="L4015" t="s">
        <v>11682</v>
      </c>
      <c r="M4015" t="s">
        <v>11683</v>
      </c>
      <c r="N4015">
        <v>0.92277777699999997</v>
      </c>
      <c r="O4015">
        <v>0</v>
      </c>
      <c r="P4015">
        <v>19</v>
      </c>
      <c r="Q4015">
        <v>0</v>
      </c>
      <c r="R4015">
        <v>8</v>
      </c>
      <c r="S4015">
        <v>0</v>
      </c>
      <c r="T4015">
        <v>3</v>
      </c>
      <c r="U4015">
        <v>0</v>
      </c>
      <c r="V4015">
        <v>0</v>
      </c>
      <c r="W4015">
        <v>0</v>
      </c>
      <c r="X4015">
        <v>1.7303225755729505</v>
      </c>
      <c r="Y4015">
        <v>0</v>
      </c>
      <c r="Z4015">
        <v>0.32454558956577323</v>
      </c>
      <c r="AA4015">
        <v>0</v>
      </c>
      <c r="AB4015">
        <v>0.454764300989009</v>
      </c>
      <c r="AC4015">
        <v>0</v>
      </c>
      <c r="AD4015">
        <v>0</v>
      </c>
      <c r="AE4015">
        <v>2.5096324661277327</v>
      </c>
    </row>
    <row r="4016" spans="1:31" x14ac:dyDescent="0.25">
      <c r="A4016">
        <v>2236591</v>
      </c>
      <c r="B4016">
        <v>1</v>
      </c>
      <c r="C4016" t="s">
        <v>81</v>
      </c>
      <c r="D4016" t="s">
        <v>112</v>
      </c>
      <c r="E4016" t="s">
        <v>132</v>
      </c>
      <c r="F4016" t="s">
        <v>11684</v>
      </c>
      <c r="G4016" t="s">
        <v>191</v>
      </c>
      <c r="H4016" t="s">
        <v>135</v>
      </c>
      <c r="I4016" t="s">
        <v>136</v>
      </c>
      <c r="J4016" t="s">
        <v>137</v>
      </c>
      <c r="K4016" t="s">
        <v>138</v>
      </c>
      <c r="L4016" t="s">
        <v>11685</v>
      </c>
      <c r="M4016" t="s">
        <v>11686</v>
      </c>
      <c r="N4016">
        <v>1.505833333</v>
      </c>
      <c r="O4016">
        <v>0</v>
      </c>
      <c r="P4016">
        <v>3</v>
      </c>
      <c r="Q4016">
        <v>0</v>
      </c>
      <c r="R4016">
        <v>0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1.0388042467303666</v>
      </c>
      <c r="Y4016">
        <v>0</v>
      </c>
      <c r="Z4016">
        <v>0</v>
      </c>
      <c r="AA4016">
        <v>0</v>
      </c>
      <c r="AB4016">
        <v>0</v>
      </c>
      <c r="AC4016">
        <v>0</v>
      </c>
      <c r="AD4016">
        <v>0</v>
      </c>
      <c r="AE4016">
        <v>1.0388042467303666</v>
      </c>
    </row>
    <row r="4017" spans="1:31" x14ac:dyDescent="0.25">
      <c r="A4017">
        <v>2236485</v>
      </c>
      <c r="B4017">
        <v>1</v>
      </c>
      <c r="C4017" t="s">
        <v>80</v>
      </c>
      <c r="D4017" t="s">
        <v>95</v>
      </c>
      <c r="E4017" t="s">
        <v>132</v>
      </c>
      <c r="F4017" t="s">
        <v>11687</v>
      </c>
      <c r="G4017" t="s">
        <v>148</v>
      </c>
      <c r="H4017" t="s">
        <v>135</v>
      </c>
      <c r="I4017" t="s">
        <v>136</v>
      </c>
      <c r="J4017" t="s">
        <v>137</v>
      </c>
      <c r="K4017" t="s">
        <v>138</v>
      </c>
      <c r="L4017" t="s">
        <v>11688</v>
      </c>
      <c r="M4017" t="s">
        <v>11689</v>
      </c>
      <c r="N4017">
        <v>1.3205555550000001</v>
      </c>
      <c r="O4017">
        <v>0</v>
      </c>
      <c r="P4017">
        <v>1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0.34960971565964893</v>
      </c>
      <c r="Y4017">
        <v>0</v>
      </c>
      <c r="Z4017">
        <v>0</v>
      </c>
      <c r="AA4017">
        <v>0</v>
      </c>
      <c r="AB4017">
        <v>0</v>
      </c>
      <c r="AC4017">
        <v>0</v>
      </c>
      <c r="AD4017">
        <v>0</v>
      </c>
      <c r="AE4017">
        <v>0.34960971565964893</v>
      </c>
    </row>
    <row r="4018" spans="1:31" x14ac:dyDescent="0.25">
      <c r="A4018">
        <v>2236585</v>
      </c>
      <c r="B4018">
        <v>1</v>
      </c>
      <c r="C4018" t="s">
        <v>80</v>
      </c>
      <c r="D4018" t="s">
        <v>103</v>
      </c>
      <c r="E4018" t="s">
        <v>194</v>
      </c>
      <c r="F4018" t="s">
        <v>11303</v>
      </c>
      <c r="G4018" t="s">
        <v>179</v>
      </c>
      <c r="H4018" t="s">
        <v>135</v>
      </c>
      <c r="I4018" t="s">
        <v>136</v>
      </c>
      <c r="J4018" t="s">
        <v>137</v>
      </c>
      <c r="K4018" t="s">
        <v>138</v>
      </c>
      <c r="L4018" t="s">
        <v>11690</v>
      </c>
      <c r="M4018" t="s">
        <v>11691</v>
      </c>
      <c r="N4018">
        <v>2.5919444440000001</v>
      </c>
      <c r="O4018">
        <v>0</v>
      </c>
      <c r="P4018">
        <v>0</v>
      </c>
      <c r="Q4018">
        <v>0</v>
      </c>
      <c r="R4018">
        <v>6</v>
      </c>
      <c r="S4018">
        <v>0</v>
      </c>
      <c r="T4018">
        <v>2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23.632682760544895</v>
      </c>
      <c r="AA4018">
        <v>0</v>
      </c>
      <c r="AB4018">
        <v>8.5073901281682058</v>
      </c>
      <c r="AC4018">
        <v>0</v>
      </c>
      <c r="AD4018">
        <v>0</v>
      </c>
      <c r="AE4018">
        <v>32.1400728887131</v>
      </c>
    </row>
    <row r="4019" spans="1:31" x14ac:dyDescent="0.25">
      <c r="A4019">
        <v>2236193</v>
      </c>
      <c r="B4019">
        <v>1</v>
      </c>
      <c r="C4019" t="s">
        <v>80</v>
      </c>
      <c r="D4019" t="s">
        <v>85</v>
      </c>
      <c r="E4019" t="s">
        <v>141</v>
      </c>
      <c r="F4019" t="s">
        <v>11558</v>
      </c>
      <c r="G4019" t="s">
        <v>143</v>
      </c>
      <c r="H4019" t="s">
        <v>135</v>
      </c>
      <c r="I4019" t="s">
        <v>136</v>
      </c>
      <c r="J4019" t="s">
        <v>137</v>
      </c>
      <c r="K4019" t="s">
        <v>144</v>
      </c>
      <c r="L4019" t="s">
        <v>11692</v>
      </c>
      <c r="M4019" t="s">
        <v>11693</v>
      </c>
      <c r="N4019">
        <v>8.5977777769999992</v>
      </c>
      <c r="O4019">
        <v>0</v>
      </c>
      <c r="P4019">
        <v>504</v>
      </c>
      <c r="Q4019">
        <v>0</v>
      </c>
      <c r="R4019">
        <v>0</v>
      </c>
      <c r="S4019">
        <v>0</v>
      </c>
      <c r="T4019">
        <v>69</v>
      </c>
      <c r="U4019">
        <v>0</v>
      </c>
      <c r="V4019">
        <v>0</v>
      </c>
      <c r="W4019">
        <v>0</v>
      </c>
      <c r="X4019">
        <v>1237.7677758372261</v>
      </c>
      <c r="Y4019">
        <v>0</v>
      </c>
      <c r="Z4019">
        <v>0</v>
      </c>
      <c r="AA4019">
        <v>0</v>
      </c>
      <c r="AB4019">
        <v>439.59795030413176</v>
      </c>
      <c r="AC4019">
        <v>0</v>
      </c>
      <c r="AD4019">
        <v>0</v>
      </c>
      <c r="AE4019">
        <v>1677.3657261413578</v>
      </c>
    </row>
    <row r="4020" spans="1:31" x14ac:dyDescent="0.25">
      <c r="A4020">
        <v>2236170</v>
      </c>
      <c r="B4020">
        <v>1</v>
      </c>
      <c r="C4020" t="s">
        <v>80</v>
      </c>
      <c r="D4020" t="s">
        <v>83</v>
      </c>
      <c r="E4020" t="s">
        <v>194</v>
      </c>
      <c r="F4020" t="s">
        <v>11694</v>
      </c>
      <c r="G4020" t="s">
        <v>143</v>
      </c>
      <c r="H4020" t="s">
        <v>135</v>
      </c>
      <c r="I4020" t="s">
        <v>136</v>
      </c>
      <c r="J4020" t="s">
        <v>137</v>
      </c>
      <c r="K4020" t="s">
        <v>144</v>
      </c>
      <c r="L4020" t="s">
        <v>11695</v>
      </c>
      <c r="M4020" t="s">
        <v>11696</v>
      </c>
      <c r="N4020">
        <v>7.554341666</v>
      </c>
      <c r="O4020">
        <v>0</v>
      </c>
      <c r="P4020">
        <v>0</v>
      </c>
      <c r="Q4020">
        <v>0</v>
      </c>
      <c r="R4020">
        <v>0</v>
      </c>
      <c r="S4020">
        <v>0</v>
      </c>
      <c r="T4020">
        <v>4</v>
      </c>
      <c r="U4020">
        <v>0</v>
      </c>
      <c r="V4020">
        <v>1</v>
      </c>
      <c r="W4020">
        <v>0</v>
      </c>
      <c r="X4020">
        <v>0</v>
      </c>
      <c r="Y4020">
        <v>0</v>
      </c>
      <c r="Z4020">
        <v>0</v>
      </c>
      <c r="AA4020">
        <v>0</v>
      </c>
      <c r="AB4020">
        <v>189.43255339448419</v>
      </c>
      <c r="AC4020">
        <v>0</v>
      </c>
      <c r="AD4020">
        <v>240.33851064555734</v>
      </c>
      <c r="AE4020">
        <v>429.77106404004155</v>
      </c>
    </row>
    <row r="4021" spans="1:31" x14ac:dyDescent="0.25">
      <c r="A4021">
        <v>2236502</v>
      </c>
      <c r="B4021">
        <v>1</v>
      </c>
      <c r="C4021" t="s">
        <v>80</v>
      </c>
      <c r="D4021" t="s">
        <v>83</v>
      </c>
      <c r="E4021" t="s">
        <v>132</v>
      </c>
      <c r="F4021" t="s">
        <v>11697</v>
      </c>
      <c r="G4021" t="s">
        <v>191</v>
      </c>
      <c r="H4021" t="s">
        <v>135</v>
      </c>
      <c r="I4021" t="s">
        <v>136</v>
      </c>
      <c r="J4021" t="s">
        <v>137</v>
      </c>
      <c r="K4021" t="s">
        <v>138</v>
      </c>
      <c r="L4021" t="s">
        <v>11698</v>
      </c>
      <c r="M4021" t="s">
        <v>11699</v>
      </c>
      <c r="N4021">
        <v>1.905277777</v>
      </c>
      <c r="O4021">
        <v>0</v>
      </c>
      <c r="P4021">
        <v>0</v>
      </c>
      <c r="Q4021">
        <v>0</v>
      </c>
      <c r="R4021">
        <v>0</v>
      </c>
      <c r="S4021">
        <v>0</v>
      </c>
      <c r="T4021">
        <v>1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0</v>
      </c>
      <c r="AA4021">
        <v>0</v>
      </c>
      <c r="AB4021">
        <v>2.6987134952310274</v>
      </c>
      <c r="AC4021">
        <v>0</v>
      </c>
      <c r="AD4021">
        <v>0</v>
      </c>
      <c r="AE4021">
        <v>2.6987134952310274</v>
      </c>
    </row>
    <row r="4022" spans="1:31" x14ac:dyDescent="0.25">
      <c r="A4022">
        <v>2236356</v>
      </c>
      <c r="B4022">
        <v>1</v>
      </c>
      <c r="C4022" t="s">
        <v>80</v>
      </c>
      <c r="D4022" t="s">
        <v>96</v>
      </c>
      <c r="E4022" t="s">
        <v>132</v>
      </c>
      <c r="F4022" t="s">
        <v>11700</v>
      </c>
      <c r="G4022" t="s">
        <v>134</v>
      </c>
      <c r="H4022" t="s">
        <v>135</v>
      </c>
      <c r="I4022" t="s">
        <v>136</v>
      </c>
      <c r="J4022" t="s">
        <v>137</v>
      </c>
      <c r="K4022" t="s">
        <v>138</v>
      </c>
      <c r="L4022" t="s">
        <v>11701</v>
      </c>
      <c r="M4022" t="s">
        <v>11702</v>
      </c>
      <c r="N4022">
        <v>3.1036111110000002</v>
      </c>
      <c r="O4022">
        <v>0</v>
      </c>
      <c r="P4022">
        <v>2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0.96960101664613685</v>
      </c>
      <c r="Y4022">
        <v>0</v>
      </c>
      <c r="Z4022">
        <v>0</v>
      </c>
      <c r="AA4022">
        <v>0</v>
      </c>
      <c r="AB4022">
        <v>0</v>
      </c>
      <c r="AC4022">
        <v>0</v>
      </c>
      <c r="AD4022">
        <v>0</v>
      </c>
      <c r="AE4022">
        <v>0.96960101664613685</v>
      </c>
    </row>
    <row r="4023" spans="1:31" x14ac:dyDescent="0.25">
      <c r="A4023">
        <v>2236379</v>
      </c>
      <c r="B4023">
        <v>1</v>
      </c>
      <c r="C4023" t="s">
        <v>80</v>
      </c>
      <c r="D4023" t="s">
        <v>108</v>
      </c>
      <c r="E4023" t="s">
        <v>194</v>
      </c>
      <c r="F4023" t="s">
        <v>11703</v>
      </c>
      <c r="G4023" t="s">
        <v>390</v>
      </c>
      <c r="H4023" t="s">
        <v>135</v>
      </c>
      <c r="I4023" t="s">
        <v>136</v>
      </c>
      <c r="J4023" t="s">
        <v>137</v>
      </c>
      <c r="K4023" t="s">
        <v>138</v>
      </c>
      <c r="L4023" t="s">
        <v>11704</v>
      </c>
      <c r="M4023" t="s">
        <v>11705</v>
      </c>
      <c r="N4023">
        <v>3.1894444439999998</v>
      </c>
      <c r="O4023">
        <v>0</v>
      </c>
      <c r="P4023">
        <v>17</v>
      </c>
      <c r="Q4023">
        <v>0</v>
      </c>
      <c r="R4023">
        <v>3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8.0198530879205183</v>
      </c>
      <c r="Y4023">
        <v>0</v>
      </c>
      <c r="Z4023">
        <v>5.3365957849835555E-2</v>
      </c>
      <c r="AA4023">
        <v>0</v>
      </c>
      <c r="AB4023">
        <v>0</v>
      </c>
      <c r="AC4023">
        <v>0</v>
      </c>
      <c r="AD4023">
        <v>0</v>
      </c>
      <c r="AE4023">
        <v>8.0732190457703545</v>
      </c>
    </row>
    <row r="4024" spans="1:31" x14ac:dyDescent="0.25">
      <c r="A4024">
        <v>2236402</v>
      </c>
      <c r="B4024">
        <v>1</v>
      </c>
      <c r="C4024" t="s">
        <v>80</v>
      </c>
      <c r="D4024" t="s">
        <v>84</v>
      </c>
      <c r="E4024" t="s">
        <v>194</v>
      </c>
      <c r="F4024" t="s">
        <v>9929</v>
      </c>
      <c r="G4024" t="s">
        <v>465</v>
      </c>
      <c r="H4024" t="s">
        <v>135</v>
      </c>
      <c r="I4024" t="s">
        <v>136</v>
      </c>
      <c r="J4024" t="s">
        <v>137</v>
      </c>
      <c r="K4024" t="s">
        <v>138</v>
      </c>
      <c r="L4024" t="s">
        <v>11706</v>
      </c>
      <c r="M4024" t="s">
        <v>11707</v>
      </c>
      <c r="N4024">
        <v>0.46666666600000001</v>
      </c>
      <c r="O4024">
        <v>0</v>
      </c>
      <c r="P4024">
        <v>131</v>
      </c>
      <c r="Q4024">
        <v>0</v>
      </c>
      <c r="R4024">
        <v>0</v>
      </c>
      <c r="S4024">
        <v>0</v>
      </c>
      <c r="T4024">
        <v>11</v>
      </c>
      <c r="U4024">
        <v>0</v>
      </c>
      <c r="V4024">
        <v>0</v>
      </c>
      <c r="W4024">
        <v>0</v>
      </c>
      <c r="X4024">
        <v>21.564952613696796</v>
      </c>
      <c r="Y4024">
        <v>0</v>
      </c>
      <c r="Z4024">
        <v>0</v>
      </c>
      <c r="AA4024">
        <v>0</v>
      </c>
      <c r="AB4024">
        <v>2.8152462992864002</v>
      </c>
      <c r="AC4024">
        <v>0</v>
      </c>
      <c r="AD4024">
        <v>0</v>
      </c>
      <c r="AE4024">
        <v>24.380198912983197</v>
      </c>
    </row>
    <row r="4025" spans="1:31" x14ac:dyDescent="0.25">
      <c r="A4025">
        <v>2236548</v>
      </c>
      <c r="B4025">
        <v>1</v>
      </c>
      <c r="C4025" t="s">
        <v>80</v>
      </c>
      <c r="D4025" t="s">
        <v>108</v>
      </c>
      <c r="E4025" t="s">
        <v>194</v>
      </c>
      <c r="F4025" t="s">
        <v>11708</v>
      </c>
      <c r="G4025" t="s">
        <v>179</v>
      </c>
      <c r="H4025" t="s">
        <v>135</v>
      </c>
      <c r="I4025" t="s">
        <v>136</v>
      </c>
      <c r="J4025" t="s">
        <v>137</v>
      </c>
      <c r="K4025" t="s">
        <v>138</v>
      </c>
      <c r="L4025" t="s">
        <v>11709</v>
      </c>
      <c r="M4025" t="s">
        <v>11710</v>
      </c>
      <c r="N4025">
        <v>0.73333333300000003</v>
      </c>
      <c r="O4025">
        <v>0</v>
      </c>
      <c r="P4025">
        <v>6</v>
      </c>
      <c r="Q4025">
        <v>0</v>
      </c>
      <c r="R4025">
        <v>1</v>
      </c>
      <c r="S4025">
        <v>0</v>
      </c>
      <c r="T4025">
        <v>1</v>
      </c>
      <c r="U4025">
        <v>0</v>
      </c>
      <c r="V4025">
        <v>0</v>
      </c>
      <c r="W4025">
        <v>0</v>
      </c>
      <c r="X4025">
        <v>0.67333240666572225</v>
      </c>
      <c r="Y4025">
        <v>0</v>
      </c>
      <c r="Z4025">
        <v>0</v>
      </c>
      <c r="AA4025">
        <v>0</v>
      </c>
      <c r="AB4025">
        <v>3.0342588978411113E-2</v>
      </c>
      <c r="AC4025">
        <v>0</v>
      </c>
      <c r="AD4025">
        <v>0</v>
      </c>
      <c r="AE4025">
        <v>0.70367499564413338</v>
      </c>
    </row>
    <row r="4026" spans="1:31" x14ac:dyDescent="0.25">
      <c r="A4026">
        <v>2236565</v>
      </c>
      <c r="B4026">
        <v>1</v>
      </c>
      <c r="C4026" t="s">
        <v>80</v>
      </c>
      <c r="D4026" t="s">
        <v>107</v>
      </c>
      <c r="E4026" t="s">
        <v>132</v>
      </c>
      <c r="F4026" t="s">
        <v>11711</v>
      </c>
      <c r="G4026" t="s">
        <v>170</v>
      </c>
      <c r="H4026" t="s">
        <v>135</v>
      </c>
      <c r="I4026" t="s">
        <v>136</v>
      </c>
      <c r="J4026" t="s">
        <v>137</v>
      </c>
      <c r="K4026" t="s">
        <v>138</v>
      </c>
      <c r="L4026" t="s">
        <v>11712</v>
      </c>
      <c r="M4026" t="s">
        <v>11713</v>
      </c>
      <c r="N4026">
        <v>1.5052777770000001</v>
      </c>
      <c r="O4026">
        <v>0</v>
      </c>
      <c r="P4026">
        <v>1</v>
      </c>
      <c r="Q4026">
        <v>0</v>
      </c>
      <c r="R4026">
        <v>0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  <c r="AA4026">
        <v>0</v>
      </c>
      <c r="AB4026">
        <v>0</v>
      </c>
      <c r="AC4026">
        <v>0</v>
      </c>
      <c r="AD4026">
        <v>0</v>
      </c>
      <c r="AE4026">
        <v>0</v>
      </c>
    </row>
    <row r="4027" spans="1:31" x14ac:dyDescent="0.25">
      <c r="A4027">
        <v>2236462</v>
      </c>
      <c r="B4027">
        <v>1</v>
      </c>
      <c r="C4027" t="s">
        <v>80</v>
      </c>
      <c r="D4027" t="s">
        <v>92</v>
      </c>
      <c r="E4027" t="s">
        <v>132</v>
      </c>
      <c r="F4027" t="s">
        <v>11714</v>
      </c>
      <c r="G4027" t="s">
        <v>148</v>
      </c>
      <c r="H4027" t="s">
        <v>135</v>
      </c>
      <c r="I4027" t="s">
        <v>136</v>
      </c>
      <c r="J4027" t="s">
        <v>137</v>
      </c>
      <c r="K4027" t="s">
        <v>138</v>
      </c>
      <c r="L4027" t="s">
        <v>11715</v>
      </c>
      <c r="M4027" t="s">
        <v>11716</v>
      </c>
      <c r="N4027">
        <v>2.3116666659999998</v>
      </c>
      <c r="O4027">
        <v>0</v>
      </c>
      <c r="P4027">
        <v>0</v>
      </c>
      <c r="Q4027">
        <v>0</v>
      </c>
      <c r="R4027">
        <v>0</v>
      </c>
      <c r="S4027">
        <v>0</v>
      </c>
      <c r="T4027">
        <v>1</v>
      </c>
      <c r="U4027">
        <v>0</v>
      </c>
      <c r="V4027">
        <v>0</v>
      </c>
      <c r="W4027">
        <v>0</v>
      </c>
      <c r="X4027">
        <v>0</v>
      </c>
      <c r="Y4027">
        <v>0</v>
      </c>
      <c r="Z4027">
        <v>0</v>
      </c>
      <c r="AA4027">
        <v>0</v>
      </c>
      <c r="AB4027">
        <v>0</v>
      </c>
      <c r="AC4027">
        <v>0</v>
      </c>
      <c r="AD4027">
        <v>0</v>
      </c>
      <c r="AE4027">
        <v>0</v>
      </c>
    </row>
    <row r="4028" spans="1:31" x14ac:dyDescent="0.25">
      <c r="A4028">
        <v>2236631</v>
      </c>
      <c r="B4028">
        <v>1</v>
      </c>
      <c r="C4028" t="s">
        <v>81</v>
      </c>
      <c r="D4028" t="s">
        <v>119</v>
      </c>
      <c r="E4028" t="s">
        <v>132</v>
      </c>
      <c r="F4028" t="s">
        <v>11717</v>
      </c>
      <c r="G4028" t="s">
        <v>148</v>
      </c>
      <c r="H4028" t="s">
        <v>135</v>
      </c>
      <c r="I4028" t="s">
        <v>136</v>
      </c>
      <c r="J4028" t="s">
        <v>137</v>
      </c>
      <c r="K4028" t="s">
        <v>138</v>
      </c>
      <c r="L4028" t="s">
        <v>11718</v>
      </c>
      <c r="M4028" t="s">
        <v>11719</v>
      </c>
      <c r="N4028">
        <v>2.39</v>
      </c>
      <c r="O4028">
        <v>0</v>
      </c>
      <c r="P4028">
        <v>1</v>
      </c>
      <c r="Q4028">
        <v>0</v>
      </c>
      <c r="R4028">
        <v>0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0.29854830546181665</v>
      </c>
      <c r="Y4028">
        <v>0</v>
      </c>
      <c r="Z4028">
        <v>0</v>
      </c>
      <c r="AA4028">
        <v>0</v>
      </c>
      <c r="AB4028">
        <v>0</v>
      </c>
      <c r="AC4028">
        <v>0</v>
      </c>
      <c r="AD4028">
        <v>0</v>
      </c>
      <c r="AE4028">
        <v>0.29854830546181665</v>
      </c>
    </row>
    <row r="4029" spans="1:31" x14ac:dyDescent="0.25">
      <c r="A4029">
        <v>2236233</v>
      </c>
      <c r="B4029">
        <v>1</v>
      </c>
      <c r="C4029" t="s">
        <v>80</v>
      </c>
      <c r="D4029" t="s">
        <v>94</v>
      </c>
      <c r="E4029" t="s">
        <v>273</v>
      </c>
      <c r="F4029" t="s">
        <v>2624</v>
      </c>
      <c r="G4029" t="s">
        <v>174</v>
      </c>
      <c r="H4029" t="s">
        <v>163</v>
      </c>
      <c r="I4029" t="s">
        <v>136</v>
      </c>
      <c r="J4029" t="s">
        <v>137</v>
      </c>
      <c r="K4029" t="s">
        <v>138</v>
      </c>
      <c r="L4029" t="s">
        <v>11720</v>
      </c>
      <c r="M4029" t="s">
        <v>11721</v>
      </c>
      <c r="N4029">
        <v>1.6375</v>
      </c>
      <c r="O4029">
        <v>0</v>
      </c>
      <c r="P4029">
        <v>200</v>
      </c>
      <c r="Q4029">
        <v>0</v>
      </c>
      <c r="R4029">
        <v>5</v>
      </c>
      <c r="S4029">
        <v>0</v>
      </c>
      <c r="T4029">
        <v>7</v>
      </c>
      <c r="U4029">
        <v>0</v>
      </c>
      <c r="V4029">
        <v>0</v>
      </c>
      <c r="W4029">
        <v>0</v>
      </c>
      <c r="X4029">
        <v>28.30166126165625</v>
      </c>
      <c r="Y4029">
        <v>0</v>
      </c>
      <c r="Z4029">
        <v>1.4283778966197997</v>
      </c>
      <c r="AA4029">
        <v>0</v>
      </c>
      <c r="AB4029">
        <v>3.6249878472286556</v>
      </c>
      <c r="AC4029">
        <v>0</v>
      </c>
      <c r="AD4029">
        <v>0</v>
      </c>
      <c r="AE4029">
        <v>33.355027005504702</v>
      </c>
    </row>
    <row r="4030" spans="1:31" x14ac:dyDescent="0.25">
      <c r="A4030">
        <v>2236296</v>
      </c>
      <c r="B4030">
        <v>1</v>
      </c>
      <c r="C4030" t="s">
        <v>81</v>
      </c>
      <c r="D4030" t="s">
        <v>112</v>
      </c>
      <c r="E4030" t="s">
        <v>132</v>
      </c>
      <c r="F4030" t="s">
        <v>11722</v>
      </c>
      <c r="G4030" t="s">
        <v>148</v>
      </c>
      <c r="H4030" t="s">
        <v>135</v>
      </c>
      <c r="I4030" t="s">
        <v>136</v>
      </c>
      <c r="J4030" t="s">
        <v>137</v>
      </c>
      <c r="K4030" t="s">
        <v>138</v>
      </c>
      <c r="L4030" t="s">
        <v>11723</v>
      </c>
      <c r="M4030" t="s">
        <v>11724</v>
      </c>
      <c r="N4030">
        <v>4.2638888880000003</v>
      </c>
      <c r="O4030">
        <v>0</v>
      </c>
      <c r="P4030">
        <v>3</v>
      </c>
      <c r="Q4030">
        <v>0</v>
      </c>
      <c r="R4030">
        <v>0</v>
      </c>
      <c r="S4030">
        <v>0</v>
      </c>
      <c r="T4030">
        <v>0</v>
      </c>
      <c r="U4030">
        <v>0</v>
      </c>
      <c r="V4030">
        <v>0</v>
      </c>
      <c r="W4030">
        <v>0</v>
      </c>
      <c r="X4030">
        <v>4.6742576712086432</v>
      </c>
      <c r="Y4030">
        <v>0</v>
      </c>
      <c r="Z4030">
        <v>0</v>
      </c>
      <c r="AA4030">
        <v>0</v>
      </c>
      <c r="AB4030">
        <v>0</v>
      </c>
      <c r="AC4030">
        <v>0</v>
      </c>
      <c r="AD4030">
        <v>0</v>
      </c>
      <c r="AE4030">
        <v>4.6742576712086432</v>
      </c>
    </row>
    <row r="4031" spans="1:31" x14ac:dyDescent="0.25">
      <c r="A4031">
        <v>2236190</v>
      </c>
      <c r="B4031">
        <v>1</v>
      </c>
      <c r="C4031" t="s">
        <v>80</v>
      </c>
      <c r="D4031" t="s">
        <v>96</v>
      </c>
      <c r="E4031" t="s">
        <v>182</v>
      </c>
      <c r="F4031" t="s">
        <v>11725</v>
      </c>
      <c r="G4031" t="s">
        <v>143</v>
      </c>
      <c r="H4031" t="s">
        <v>163</v>
      </c>
      <c r="I4031" t="s">
        <v>136</v>
      </c>
      <c r="J4031" t="s">
        <v>137</v>
      </c>
      <c r="K4031" t="s">
        <v>144</v>
      </c>
      <c r="L4031" t="s">
        <v>11081</v>
      </c>
      <c r="M4031" t="s">
        <v>11726</v>
      </c>
      <c r="N4031">
        <v>4.477777777</v>
      </c>
      <c r="O4031">
        <v>2</v>
      </c>
      <c r="P4031">
        <v>768</v>
      </c>
      <c r="Q4031">
        <v>6</v>
      </c>
      <c r="R4031">
        <v>8</v>
      </c>
      <c r="S4031">
        <v>7</v>
      </c>
      <c r="T4031">
        <v>129</v>
      </c>
      <c r="U4031">
        <v>1</v>
      </c>
      <c r="V4031">
        <v>0</v>
      </c>
      <c r="W4031">
        <v>30.690153499336336</v>
      </c>
      <c r="X4031">
        <v>2052.8165316717027</v>
      </c>
      <c r="Y4031">
        <v>12.986187190467556</v>
      </c>
      <c r="Z4031">
        <v>24.828620025551999</v>
      </c>
      <c r="AA4031">
        <v>348.44670825295196</v>
      </c>
      <c r="AB4031">
        <v>845.91686873229901</v>
      </c>
      <c r="AC4031">
        <v>207.08587252153498</v>
      </c>
      <c r="AD4031">
        <v>0</v>
      </c>
      <c r="AE4031">
        <v>3522.7709418938443</v>
      </c>
    </row>
    <row r="4032" spans="1:31" x14ac:dyDescent="0.25">
      <c r="A4032">
        <v>2236439</v>
      </c>
      <c r="B4032">
        <v>1</v>
      </c>
      <c r="C4032" t="s">
        <v>80</v>
      </c>
      <c r="D4032" t="s">
        <v>83</v>
      </c>
      <c r="E4032" t="s">
        <v>141</v>
      </c>
      <c r="F4032" t="s">
        <v>11666</v>
      </c>
      <c r="G4032" t="s">
        <v>235</v>
      </c>
      <c r="H4032" t="s">
        <v>135</v>
      </c>
      <c r="I4032" t="s">
        <v>136</v>
      </c>
      <c r="J4032" t="s">
        <v>137</v>
      </c>
      <c r="K4032" t="s">
        <v>138</v>
      </c>
      <c r="L4032" t="s">
        <v>11727</v>
      </c>
      <c r="M4032" t="s">
        <v>11728</v>
      </c>
      <c r="N4032">
        <v>4.3102777769999996</v>
      </c>
      <c r="O4032">
        <v>0</v>
      </c>
      <c r="P4032">
        <v>699</v>
      </c>
      <c r="Q4032">
        <v>0</v>
      </c>
      <c r="R4032">
        <v>0</v>
      </c>
      <c r="S4032">
        <v>0</v>
      </c>
      <c r="T4032">
        <v>21</v>
      </c>
      <c r="U4032">
        <v>0</v>
      </c>
      <c r="V4032">
        <v>0</v>
      </c>
      <c r="W4032">
        <v>0</v>
      </c>
      <c r="X4032">
        <v>828.23416686950497</v>
      </c>
      <c r="Y4032">
        <v>0</v>
      </c>
      <c r="Z4032">
        <v>0</v>
      </c>
      <c r="AA4032">
        <v>0</v>
      </c>
      <c r="AB4032">
        <v>55.879241657438811</v>
      </c>
      <c r="AC4032">
        <v>0</v>
      </c>
      <c r="AD4032">
        <v>0</v>
      </c>
      <c r="AE4032">
        <v>884.11340852694377</v>
      </c>
    </row>
    <row r="4033" spans="1:31" x14ac:dyDescent="0.25">
      <c r="A4033">
        <v>2236090</v>
      </c>
      <c r="B4033">
        <v>1</v>
      </c>
      <c r="C4033" t="s">
        <v>80</v>
      </c>
      <c r="D4033" t="s">
        <v>93</v>
      </c>
      <c r="E4033" t="s">
        <v>405</v>
      </c>
      <c r="F4033" t="s">
        <v>11729</v>
      </c>
      <c r="G4033" t="s">
        <v>174</v>
      </c>
      <c r="H4033" t="s">
        <v>163</v>
      </c>
      <c r="I4033" t="s">
        <v>136</v>
      </c>
      <c r="J4033" t="s">
        <v>137</v>
      </c>
      <c r="K4033" t="s">
        <v>138</v>
      </c>
      <c r="L4033" t="s">
        <v>11730</v>
      </c>
      <c r="M4033" t="s">
        <v>11731</v>
      </c>
      <c r="N4033">
        <v>1.352777777</v>
      </c>
      <c r="O4033">
        <v>1</v>
      </c>
      <c r="P4033">
        <v>7</v>
      </c>
      <c r="Q4033">
        <v>13</v>
      </c>
      <c r="R4033">
        <v>15</v>
      </c>
      <c r="S4033">
        <v>8</v>
      </c>
      <c r="T4033">
        <v>43</v>
      </c>
      <c r="U4033">
        <v>1</v>
      </c>
      <c r="V4033">
        <v>1</v>
      </c>
      <c r="W4033">
        <v>1.7429626759999997E-2</v>
      </c>
      <c r="X4033">
        <v>5.5571690484441003</v>
      </c>
      <c r="Y4033">
        <v>51.25689375237269</v>
      </c>
      <c r="Z4033">
        <v>14.046935425288579</v>
      </c>
      <c r="AA4033">
        <v>24.067057957097362</v>
      </c>
      <c r="AB4033">
        <v>35.572491020321735</v>
      </c>
      <c r="AC4033">
        <v>515.01495115386751</v>
      </c>
      <c r="AD4033">
        <v>4.4077016885919118</v>
      </c>
      <c r="AE4033">
        <v>649.94062967274385</v>
      </c>
    </row>
    <row r="4034" spans="1:31" x14ac:dyDescent="0.25">
      <c r="A4034">
        <v>2236620</v>
      </c>
      <c r="B4034">
        <v>1</v>
      </c>
      <c r="C4034" t="s">
        <v>80</v>
      </c>
      <c r="D4034" t="s">
        <v>83</v>
      </c>
      <c r="E4034" t="s">
        <v>182</v>
      </c>
      <c r="F4034" t="s">
        <v>11732</v>
      </c>
      <c r="G4034" t="s">
        <v>319</v>
      </c>
      <c r="H4034" t="s">
        <v>163</v>
      </c>
      <c r="I4034" t="s">
        <v>136</v>
      </c>
      <c r="J4034" t="s">
        <v>137</v>
      </c>
      <c r="K4034" t="s">
        <v>138</v>
      </c>
      <c r="L4034" t="s">
        <v>11733</v>
      </c>
      <c r="M4034" t="s">
        <v>11734</v>
      </c>
      <c r="N4034">
        <v>9.5488888880000005</v>
      </c>
      <c r="O4034">
        <v>0</v>
      </c>
      <c r="P4034">
        <v>18</v>
      </c>
      <c r="Q4034">
        <v>0</v>
      </c>
      <c r="R4034">
        <v>0</v>
      </c>
      <c r="S4034">
        <v>0</v>
      </c>
      <c r="T4034">
        <v>1</v>
      </c>
      <c r="U4034">
        <v>0</v>
      </c>
      <c r="V4034">
        <v>0</v>
      </c>
      <c r="W4034">
        <v>0</v>
      </c>
      <c r="X4034">
        <v>36.331511221792184</v>
      </c>
      <c r="Y4034">
        <v>0</v>
      </c>
      <c r="Z4034">
        <v>0</v>
      </c>
      <c r="AA4034">
        <v>0</v>
      </c>
      <c r="AB4034">
        <v>8.3424057697400009E-2</v>
      </c>
      <c r="AC4034">
        <v>0</v>
      </c>
      <c r="AD4034">
        <v>0</v>
      </c>
      <c r="AE4034">
        <v>36.414935279489583</v>
      </c>
    </row>
    <row r="4035" spans="1:31" x14ac:dyDescent="0.25">
      <c r="A4035">
        <v>2236073</v>
      </c>
      <c r="B4035">
        <v>1</v>
      </c>
      <c r="C4035" t="s">
        <v>80</v>
      </c>
      <c r="D4035" t="s">
        <v>100</v>
      </c>
      <c r="E4035" t="s">
        <v>194</v>
      </c>
      <c r="F4035" t="s">
        <v>11735</v>
      </c>
      <c r="G4035" t="s">
        <v>179</v>
      </c>
      <c r="H4035" t="s">
        <v>135</v>
      </c>
      <c r="I4035" t="s">
        <v>136</v>
      </c>
      <c r="J4035" t="s">
        <v>137</v>
      </c>
      <c r="K4035" t="s">
        <v>138</v>
      </c>
      <c r="L4035" t="s">
        <v>11736</v>
      </c>
      <c r="M4035" t="s">
        <v>11737</v>
      </c>
      <c r="N4035">
        <v>1.9355555550000001</v>
      </c>
      <c r="O4035">
        <v>0</v>
      </c>
      <c r="P4035">
        <v>106</v>
      </c>
      <c r="Q4035">
        <v>0</v>
      </c>
      <c r="R4035">
        <v>1</v>
      </c>
      <c r="S4035">
        <v>0</v>
      </c>
      <c r="T4035">
        <v>5</v>
      </c>
      <c r="U4035">
        <v>0</v>
      </c>
      <c r="V4035">
        <v>0</v>
      </c>
      <c r="W4035">
        <v>0</v>
      </c>
      <c r="X4035">
        <v>40.39877255705391</v>
      </c>
      <c r="Y4035">
        <v>0</v>
      </c>
      <c r="Z4035">
        <v>1.8813002020314447E-2</v>
      </c>
      <c r="AA4035">
        <v>0</v>
      </c>
      <c r="AB4035">
        <v>0.20535599666217999</v>
      </c>
      <c r="AC4035">
        <v>0</v>
      </c>
      <c r="AD4035">
        <v>0</v>
      </c>
      <c r="AE4035">
        <v>40.622941555736404</v>
      </c>
    </row>
    <row r="4036" spans="1:31" x14ac:dyDescent="0.25">
      <c r="A4036">
        <v>2236597</v>
      </c>
      <c r="B4036">
        <v>1</v>
      </c>
      <c r="C4036" t="s">
        <v>80</v>
      </c>
      <c r="D4036" t="s">
        <v>85</v>
      </c>
      <c r="E4036" t="s">
        <v>141</v>
      </c>
      <c r="F4036" t="s">
        <v>11738</v>
      </c>
      <c r="G4036" t="s">
        <v>134</v>
      </c>
      <c r="H4036" t="s">
        <v>135</v>
      </c>
      <c r="I4036" t="s">
        <v>136</v>
      </c>
      <c r="J4036" t="s">
        <v>137</v>
      </c>
      <c r="K4036" t="s">
        <v>138</v>
      </c>
      <c r="L4036" t="s">
        <v>11739</v>
      </c>
      <c r="M4036" t="s">
        <v>11740</v>
      </c>
      <c r="N4036">
        <v>0.52361111100000002</v>
      </c>
      <c r="O4036">
        <v>0</v>
      </c>
      <c r="P4036">
        <v>848</v>
      </c>
      <c r="Q4036">
        <v>0</v>
      </c>
      <c r="R4036">
        <v>0</v>
      </c>
      <c r="S4036">
        <v>0</v>
      </c>
      <c r="T4036">
        <v>77</v>
      </c>
      <c r="U4036">
        <v>0</v>
      </c>
      <c r="V4036">
        <v>0</v>
      </c>
      <c r="W4036">
        <v>0</v>
      </c>
      <c r="X4036">
        <v>142.4663879279083</v>
      </c>
      <c r="Y4036">
        <v>0</v>
      </c>
      <c r="Z4036">
        <v>0</v>
      </c>
      <c r="AA4036">
        <v>0</v>
      </c>
      <c r="AB4036">
        <v>28.551170932603313</v>
      </c>
      <c r="AC4036">
        <v>0</v>
      </c>
      <c r="AD4036">
        <v>0</v>
      </c>
      <c r="AE4036">
        <v>171.0175588605116</v>
      </c>
    </row>
    <row r="4037" spans="1:31" x14ac:dyDescent="0.25">
      <c r="A4037">
        <v>2236056</v>
      </c>
      <c r="B4037">
        <v>1</v>
      </c>
      <c r="C4037" t="s">
        <v>80</v>
      </c>
      <c r="D4037" t="s">
        <v>100</v>
      </c>
      <c r="E4037" t="s">
        <v>141</v>
      </c>
      <c r="F4037" t="s">
        <v>11741</v>
      </c>
      <c r="G4037" t="s">
        <v>187</v>
      </c>
      <c r="H4037" t="s">
        <v>135</v>
      </c>
      <c r="I4037" t="s">
        <v>136</v>
      </c>
      <c r="J4037" t="s">
        <v>137</v>
      </c>
      <c r="K4037" t="s">
        <v>138</v>
      </c>
      <c r="L4037" t="s">
        <v>11742</v>
      </c>
      <c r="M4037" t="s">
        <v>11743</v>
      </c>
      <c r="N4037">
        <v>3.9272222220000002</v>
      </c>
      <c r="O4037">
        <v>0</v>
      </c>
      <c r="P4037">
        <v>221</v>
      </c>
      <c r="Q4037">
        <v>0</v>
      </c>
      <c r="R4037">
        <v>0</v>
      </c>
      <c r="S4037">
        <v>0</v>
      </c>
      <c r="T4037">
        <v>3</v>
      </c>
      <c r="U4037">
        <v>0</v>
      </c>
      <c r="V4037">
        <v>0</v>
      </c>
      <c r="W4037">
        <v>0</v>
      </c>
      <c r="X4037">
        <v>184.04806840223739</v>
      </c>
      <c r="Y4037">
        <v>0</v>
      </c>
      <c r="Z4037">
        <v>0</v>
      </c>
      <c r="AA4037">
        <v>0</v>
      </c>
      <c r="AB4037">
        <v>3.6278868819312908</v>
      </c>
      <c r="AC4037">
        <v>0</v>
      </c>
      <c r="AD4037">
        <v>0</v>
      </c>
      <c r="AE4037">
        <v>187.67595528416868</v>
      </c>
    </row>
    <row r="4038" spans="1:31" x14ac:dyDescent="0.25">
      <c r="A4038">
        <v>2236614</v>
      </c>
      <c r="B4038">
        <v>1</v>
      </c>
      <c r="C4038" t="s">
        <v>80</v>
      </c>
      <c r="D4038" t="s">
        <v>98</v>
      </c>
      <c r="E4038" t="s">
        <v>194</v>
      </c>
      <c r="F4038" t="s">
        <v>11744</v>
      </c>
      <c r="G4038" t="s">
        <v>472</v>
      </c>
      <c r="H4038" t="s">
        <v>135</v>
      </c>
      <c r="I4038" t="s">
        <v>136</v>
      </c>
      <c r="J4038" t="s">
        <v>137</v>
      </c>
      <c r="K4038" t="s">
        <v>138</v>
      </c>
      <c r="L4038" t="s">
        <v>11745</v>
      </c>
      <c r="M4038" t="s">
        <v>11746</v>
      </c>
      <c r="N4038">
        <v>1.427777777</v>
      </c>
      <c r="O4038">
        <v>0</v>
      </c>
      <c r="P4038">
        <v>9</v>
      </c>
      <c r="Q4038">
        <v>0</v>
      </c>
      <c r="R4038">
        <v>2</v>
      </c>
      <c r="S4038">
        <v>0</v>
      </c>
      <c r="T4038">
        <v>6</v>
      </c>
      <c r="U4038">
        <v>0</v>
      </c>
      <c r="V4038">
        <v>0</v>
      </c>
      <c r="W4038">
        <v>0</v>
      </c>
      <c r="X4038">
        <v>2.8793079821904066</v>
      </c>
      <c r="Y4038">
        <v>0</v>
      </c>
      <c r="Z4038">
        <v>0</v>
      </c>
      <c r="AA4038">
        <v>0</v>
      </c>
      <c r="AB4038">
        <v>2.8886841401447443</v>
      </c>
      <c r="AC4038">
        <v>0</v>
      </c>
      <c r="AD4038">
        <v>0</v>
      </c>
      <c r="AE4038">
        <v>5.7679921223351514</v>
      </c>
    </row>
    <row r="4039" spans="1:31" x14ac:dyDescent="0.25">
      <c r="A4039">
        <v>2236305</v>
      </c>
      <c r="B4039">
        <v>1</v>
      </c>
      <c r="C4039" t="s">
        <v>80</v>
      </c>
      <c r="D4039" t="s">
        <v>84</v>
      </c>
      <c r="E4039" t="s">
        <v>132</v>
      </c>
      <c r="F4039" t="s">
        <v>11747</v>
      </c>
      <c r="G4039" t="s">
        <v>148</v>
      </c>
      <c r="H4039" t="s">
        <v>135</v>
      </c>
      <c r="I4039" t="s">
        <v>136</v>
      </c>
      <c r="J4039" t="s">
        <v>137</v>
      </c>
      <c r="K4039" t="s">
        <v>138</v>
      </c>
      <c r="L4039" t="s">
        <v>11748</v>
      </c>
      <c r="M4039" t="s">
        <v>11749</v>
      </c>
      <c r="N4039">
        <v>3.1672222219999999</v>
      </c>
      <c r="O4039">
        <v>0</v>
      </c>
      <c r="P4039">
        <v>5</v>
      </c>
      <c r="Q4039">
        <v>0</v>
      </c>
      <c r="R4039">
        <v>0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3.5749856754487945</v>
      </c>
      <c r="Y4039">
        <v>0</v>
      </c>
      <c r="Z4039">
        <v>0</v>
      </c>
      <c r="AA4039">
        <v>0</v>
      </c>
      <c r="AB4039">
        <v>0</v>
      </c>
      <c r="AC4039">
        <v>0</v>
      </c>
      <c r="AD4039">
        <v>0</v>
      </c>
      <c r="AE4039">
        <v>3.5749856754487945</v>
      </c>
    </row>
    <row r="4040" spans="1:31" x14ac:dyDescent="0.25">
      <c r="A4040">
        <v>2236259</v>
      </c>
      <c r="B4040">
        <v>1</v>
      </c>
      <c r="C4040" t="s">
        <v>80</v>
      </c>
      <c r="D4040" t="s">
        <v>98</v>
      </c>
      <c r="E4040" t="s">
        <v>182</v>
      </c>
      <c r="F4040" t="s">
        <v>7268</v>
      </c>
      <c r="G4040" t="s">
        <v>143</v>
      </c>
      <c r="H4040" t="s">
        <v>163</v>
      </c>
      <c r="I4040" t="s">
        <v>136</v>
      </c>
      <c r="J4040" t="s">
        <v>137</v>
      </c>
      <c r="K4040" t="s">
        <v>144</v>
      </c>
      <c r="L4040" t="s">
        <v>11750</v>
      </c>
      <c r="M4040" t="s">
        <v>11751</v>
      </c>
      <c r="N4040">
        <v>7.7410583329999998</v>
      </c>
      <c r="O4040">
        <v>0</v>
      </c>
      <c r="P4040">
        <v>182</v>
      </c>
      <c r="Q4040">
        <v>0</v>
      </c>
      <c r="R4040">
        <v>2</v>
      </c>
      <c r="S4040">
        <v>0</v>
      </c>
      <c r="T4040">
        <v>22</v>
      </c>
      <c r="U4040">
        <v>0</v>
      </c>
      <c r="V4040">
        <v>0</v>
      </c>
      <c r="W4040">
        <v>0</v>
      </c>
      <c r="X4040">
        <v>210.30616747525866</v>
      </c>
      <c r="Y4040">
        <v>0</v>
      </c>
      <c r="Z4040">
        <v>0.30205120180508005</v>
      </c>
      <c r="AA4040">
        <v>0</v>
      </c>
      <c r="AB4040">
        <v>63.584075984926201</v>
      </c>
      <c r="AC4040">
        <v>0</v>
      </c>
      <c r="AD4040">
        <v>0</v>
      </c>
      <c r="AE4040">
        <v>274.19229466198993</v>
      </c>
    </row>
    <row r="4041" spans="1:31" x14ac:dyDescent="0.25">
      <c r="A4041">
        <v>2236557</v>
      </c>
      <c r="B4041">
        <v>1</v>
      </c>
      <c r="C4041" t="s">
        <v>81</v>
      </c>
      <c r="D4041" t="s">
        <v>118</v>
      </c>
      <c r="E4041" t="s">
        <v>182</v>
      </c>
      <c r="F4041" t="s">
        <v>11752</v>
      </c>
      <c r="G4041" t="s">
        <v>174</v>
      </c>
      <c r="H4041" t="s">
        <v>163</v>
      </c>
      <c r="I4041" t="s">
        <v>136</v>
      </c>
      <c r="J4041" t="s">
        <v>137</v>
      </c>
      <c r="K4041" t="s">
        <v>138</v>
      </c>
      <c r="L4041" t="s">
        <v>11753</v>
      </c>
      <c r="M4041" t="s">
        <v>11754</v>
      </c>
      <c r="N4041">
        <v>1.1302777770000001</v>
      </c>
      <c r="O4041">
        <v>0</v>
      </c>
      <c r="P4041">
        <v>135</v>
      </c>
      <c r="Q4041">
        <v>0</v>
      </c>
      <c r="R4041">
        <v>6</v>
      </c>
      <c r="S4041">
        <v>0</v>
      </c>
      <c r="T4041">
        <v>3</v>
      </c>
      <c r="U4041">
        <v>0</v>
      </c>
      <c r="V4041">
        <v>0</v>
      </c>
      <c r="W4041">
        <v>0</v>
      </c>
      <c r="X4041">
        <v>45.074948588273152</v>
      </c>
      <c r="Y4041">
        <v>0</v>
      </c>
      <c r="Z4041">
        <v>1.2473856996489776</v>
      </c>
      <c r="AA4041">
        <v>0</v>
      </c>
      <c r="AB4041">
        <v>4.5412233642533328E-3</v>
      </c>
      <c r="AC4041">
        <v>0</v>
      </c>
      <c r="AD4041">
        <v>0</v>
      </c>
      <c r="AE4041">
        <v>46.326875511286389</v>
      </c>
    </row>
    <row r="4042" spans="1:31" x14ac:dyDescent="0.25">
      <c r="A4042">
        <v>2236219</v>
      </c>
      <c r="B4042">
        <v>1</v>
      </c>
      <c r="C4042" t="s">
        <v>80</v>
      </c>
      <c r="D4042" t="s">
        <v>87</v>
      </c>
      <c r="E4042" t="s">
        <v>132</v>
      </c>
      <c r="F4042" t="s">
        <v>11755</v>
      </c>
      <c r="G4042" t="s">
        <v>191</v>
      </c>
      <c r="H4042" t="s">
        <v>135</v>
      </c>
      <c r="I4042" t="s">
        <v>136</v>
      </c>
      <c r="J4042" t="s">
        <v>137</v>
      </c>
      <c r="K4042" t="s">
        <v>138</v>
      </c>
      <c r="L4042" t="s">
        <v>11756</v>
      </c>
      <c r="M4042" t="s">
        <v>11757</v>
      </c>
      <c r="N4042">
        <v>4.0949999999999998</v>
      </c>
      <c r="O4042">
        <v>0</v>
      </c>
      <c r="P4042">
        <v>2</v>
      </c>
      <c r="Q4042">
        <v>0</v>
      </c>
      <c r="R4042">
        <v>0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2.78126551894184</v>
      </c>
      <c r="Y4042">
        <v>0</v>
      </c>
      <c r="Z4042">
        <v>0</v>
      </c>
      <c r="AA4042">
        <v>0</v>
      </c>
      <c r="AB4042">
        <v>0</v>
      </c>
      <c r="AC4042">
        <v>0</v>
      </c>
      <c r="AD4042">
        <v>0</v>
      </c>
      <c r="AE4042">
        <v>2.78126551894184</v>
      </c>
    </row>
    <row r="4043" spans="1:31" x14ac:dyDescent="0.25">
      <c r="A4043">
        <v>2236411</v>
      </c>
      <c r="B4043">
        <v>1</v>
      </c>
      <c r="C4043" t="s">
        <v>81</v>
      </c>
      <c r="D4043" t="s">
        <v>112</v>
      </c>
      <c r="E4043" t="s">
        <v>132</v>
      </c>
      <c r="F4043" t="s">
        <v>11758</v>
      </c>
      <c r="G4043" t="s">
        <v>148</v>
      </c>
      <c r="H4043" t="s">
        <v>135</v>
      </c>
      <c r="I4043" t="s">
        <v>136</v>
      </c>
      <c r="J4043" t="s">
        <v>137</v>
      </c>
      <c r="K4043" t="s">
        <v>138</v>
      </c>
      <c r="L4043" t="s">
        <v>11759</v>
      </c>
      <c r="M4043" t="s">
        <v>11760</v>
      </c>
      <c r="N4043">
        <v>4.9124999999999996</v>
      </c>
      <c r="O4043">
        <v>0</v>
      </c>
      <c r="P4043">
        <v>0</v>
      </c>
      <c r="Q4043">
        <v>0</v>
      </c>
      <c r="R4043">
        <v>1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0</v>
      </c>
      <c r="Z4043">
        <v>0.91572582888126675</v>
      </c>
      <c r="AA4043">
        <v>0</v>
      </c>
      <c r="AB4043">
        <v>0</v>
      </c>
      <c r="AC4043">
        <v>0</v>
      </c>
      <c r="AD4043">
        <v>0</v>
      </c>
      <c r="AE4043">
        <v>0.91572582888126675</v>
      </c>
    </row>
    <row r="4044" spans="1:31" x14ac:dyDescent="0.25">
      <c r="A4044">
        <v>2236265</v>
      </c>
      <c r="B4044">
        <v>1</v>
      </c>
      <c r="C4044" t="s">
        <v>81</v>
      </c>
      <c r="D4044" t="s">
        <v>115</v>
      </c>
      <c r="E4044" t="s">
        <v>132</v>
      </c>
      <c r="F4044" t="s">
        <v>11761</v>
      </c>
      <c r="G4044" t="s">
        <v>148</v>
      </c>
      <c r="H4044" t="s">
        <v>135</v>
      </c>
      <c r="I4044" t="s">
        <v>136</v>
      </c>
      <c r="J4044" t="s">
        <v>137</v>
      </c>
      <c r="K4044" t="s">
        <v>138</v>
      </c>
      <c r="L4044" t="s">
        <v>11762</v>
      </c>
      <c r="M4044" t="s">
        <v>11763</v>
      </c>
      <c r="N4044">
        <v>1.677777777</v>
      </c>
      <c r="O4044">
        <v>0</v>
      </c>
      <c r="P4044">
        <v>1</v>
      </c>
      <c r="Q4044">
        <v>0</v>
      </c>
      <c r="R4044">
        <v>0</v>
      </c>
      <c r="S4044">
        <v>0</v>
      </c>
      <c r="T4044">
        <v>0</v>
      </c>
      <c r="U4044">
        <v>0</v>
      </c>
      <c r="V4044">
        <v>0</v>
      </c>
      <c r="W4044">
        <v>0</v>
      </c>
      <c r="X4044">
        <v>0.16523405160854668</v>
      </c>
      <c r="Y4044">
        <v>0</v>
      </c>
      <c r="Z4044">
        <v>0</v>
      </c>
      <c r="AA4044">
        <v>0</v>
      </c>
      <c r="AB4044">
        <v>0</v>
      </c>
      <c r="AC4044">
        <v>0</v>
      </c>
      <c r="AD4044">
        <v>0</v>
      </c>
      <c r="AE4044">
        <v>0.16523405160854668</v>
      </c>
    </row>
    <row r="4045" spans="1:31" x14ac:dyDescent="0.25">
      <c r="A4045">
        <v>2236511</v>
      </c>
      <c r="B4045">
        <v>1</v>
      </c>
      <c r="C4045" t="s">
        <v>80</v>
      </c>
      <c r="D4045" t="s">
        <v>85</v>
      </c>
      <c r="E4045" t="s">
        <v>132</v>
      </c>
      <c r="F4045" t="s">
        <v>11764</v>
      </c>
      <c r="G4045" t="s">
        <v>170</v>
      </c>
      <c r="H4045" t="s">
        <v>135</v>
      </c>
      <c r="I4045" t="s">
        <v>136</v>
      </c>
      <c r="J4045" t="s">
        <v>137</v>
      </c>
      <c r="K4045" t="s">
        <v>138</v>
      </c>
      <c r="L4045" t="s">
        <v>11765</v>
      </c>
      <c r="M4045" t="s">
        <v>11766</v>
      </c>
      <c r="N4045">
        <v>1.0475000000000001</v>
      </c>
      <c r="O4045">
        <v>0</v>
      </c>
      <c r="P4045">
        <v>0</v>
      </c>
      <c r="Q4045">
        <v>0</v>
      </c>
      <c r="R4045">
        <v>0</v>
      </c>
      <c r="S4045">
        <v>0</v>
      </c>
      <c r="T4045">
        <v>1</v>
      </c>
      <c r="U4045">
        <v>0</v>
      </c>
      <c r="V4045">
        <v>0</v>
      </c>
      <c r="W4045">
        <v>0</v>
      </c>
      <c r="X4045">
        <v>0</v>
      </c>
      <c r="Y4045">
        <v>0</v>
      </c>
      <c r="Z4045">
        <v>0</v>
      </c>
      <c r="AA4045">
        <v>0</v>
      </c>
      <c r="AB4045">
        <v>0.16825228020445449</v>
      </c>
      <c r="AC4045">
        <v>0</v>
      </c>
      <c r="AD4045">
        <v>0</v>
      </c>
      <c r="AE4045">
        <v>0.16825228020445449</v>
      </c>
    </row>
    <row r="4046" spans="1:31" x14ac:dyDescent="0.25">
      <c r="A4046">
        <v>2236514</v>
      </c>
      <c r="B4046">
        <v>1</v>
      </c>
      <c r="C4046" t="s">
        <v>81</v>
      </c>
      <c r="D4046" t="s">
        <v>117</v>
      </c>
      <c r="E4046" t="s">
        <v>194</v>
      </c>
      <c r="F4046" t="s">
        <v>11767</v>
      </c>
      <c r="G4046" t="s">
        <v>390</v>
      </c>
      <c r="H4046" t="s">
        <v>135</v>
      </c>
      <c r="I4046" t="s">
        <v>136</v>
      </c>
      <c r="J4046" t="s">
        <v>137</v>
      </c>
      <c r="K4046" t="s">
        <v>138</v>
      </c>
      <c r="L4046" t="s">
        <v>11768</v>
      </c>
      <c r="M4046" t="s">
        <v>11769</v>
      </c>
      <c r="N4046">
        <v>2.293055555</v>
      </c>
      <c r="O4046">
        <v>0</v>
      </c>
      <c r="P4046">
        <v>9</v>
      </c>
      <c r="Q4046">
        <v>0</v>
      </c>
      <c r="R4046">
        <v>0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2.9231950058290468</v>
      </c>
      <c r="Y4046">
        <v>0</v>
      </c>
      <c r="Z4046">
        <v>0</v>
      </c>
      <c r="AA4046">
        <v>0</v>
      </c>
      <c r="AB4046">
        <v>0</v>
      </c>
      <c r="AC4046">
        <v>0</v>
      </c>
      <c r="AD4046">
        <v>0</v>
      </c>
      <c r="AE4046">
        <v>2.9231950058290468</v>
      </c>
    </row>
    <row r="4047" spans="1:31" x14ac:dyDescent="0.25">
      <c r="A4047">
        <v>2236491</v>
      </c>
      <c r="B4047">
        <v>1</v>
      </c>
      <c r="C4047" t="s">
        <v>81</v>
      </c>
      <c r="D4047" t="s">
        <v>127</v>
      </c>
      <c r="E4047" t="s">
        <v>182</v>
      </c>
      <c r="F4047" t="s">
        <v>11770</v>
      </c>
      <c r="G4047" t="s">
        <v>174</v>
      </c>
      <c r="H4047" t="s">
        <v>163</v>
      </c>
      <c r="I4047" t="s">
        <v>136</v>
      </c>
      <c r="J4047" t="s">
        <v>137</v>
      </c>
      <c r="K4047" t="s">
        <v>138</v>
      </c>
      <c r="L4047" t="s">
        <v>11771</v>
      </c>
      <c r="M4047" t="s">
        <v>11772</v>
      </c>
      <c r="N4047">
        <v>3.0222222219999999</v>
      </c>
      <c r="O4047">
        <v>0</v>
      </c>
      <c r="P4047">
        <v>0</v>
      </c>
      <c r="Q4047">
        <v>9</v>
      </c>
      <c r="R4047">
        <v>8</v>
      </c>
      <c r="S4047">
        <v>2</v>
      </c>
      <c r="T4047">
        <v>2</v>
      </c>
      <c r="U4047">
        <v>0</v>
      </c>
      <c r="V4047">
        <v>0</v>
      </c>
      <c r="W4047">
        <v>0</v>
      </c>
      <c r="X4047">
        <v>0</v>
      </c>
      <c r="Y4047">
        <v>4.7934915462866128</v>
      </c>
      <c r="Z4047">
        <v>9.2293540458942047</v>
      </c>
      <c r="AA4047">
        <v>27.050140245805459</v>
      </c>
      <c r="AB4047">
        <v>12.291709548776389</v>
      </c>
      <c r="AC4047">
        <v>0</v>
      </c>
      <c r="AD4047">
        <v>0</v>
      </c>
      <c r="AE4047">
        <v>53.364695386762669</v>
      </c>
    </row>
    <row r="4048" spans="1:31" x14ac:dyDescent="0.25">
      <c r="A4048">
        <v>2236136</v>
      </c>
      <c r="B4048">
        <v>1</v>
      </c>
      <c r="C4048" t="s">
        <v>81</v>
      </c>
      <c r="D4048" t="s">
        <v>113</v>
      </c>
      <c r="E4048" t="s">
        <v>177</v>
      </c>
      <c r="F4048" t="s">
        <v>11773</v>
      </c>
      <c r="G4048" t="s">
        <v>143</v>
      </c>
      <c r="H4048" t="s">
        <v>135</v>
      </c>
      <c r="I4048" t="s">
        <v>136</v>
      </c>
      <c r="J4048" t="s">
        <v>137</v>
      </c>
      <c r="K4048" t="s">
        <v>144</v>
      </c>
      <c r="L4048" t="s">
        <v>11774</v>
      </c>
      <c r="M4048" t="s">
        <v>11775</v>
      </c>
      <c r="N4048">
        <v>8.1224905550000006</v>
      </c>
      <c r="O4048">
        <v>0</v>
      </c>
      <c r="P4048">
        <v>25</v>
      </c>
      <c r="Q4048">
        <v>0</v>
      </c>
      <c r="R4048">
        <v>0</v>
      </c>
      <c r="S4048">
        <v>0</v>
      </c>
      <c r="T4048">
        <v>2</v>
      </c>
      <c r="U4048">
        <v>0</v>
      </c>
      <c r="V4048">
        <v>0</v>
      </c>
      <c r="W4048">
        <v>0</v>
      </c>
      <c r="X4048">
        <v>37.945807927395052</v>
      </c>
      <c r="Y4048">
        <v>0</v>
      </c>
      <c r="Z4048">
        <v>0</v>
      </c>
      <c r="AA4048">
        <v>0</v>
      </c>
      <c r="AB4048">
        <v>34.724115138954154</v>
      </c>
      <c r="AC4048">
        <v>0</v>
      </c>
      <c r="AD4048">
        <v>0</v>
      </c>
      <c r="AE4048">
        <v>72.669923066349213</v>
      </c>
    </row>
    <row r="4049" spans="1:31" x14ac:dyDescent="0.25">
      <c r="A4049">
        <v>2236179</v>
      </c>
      <c r="B4049">
        <v>1</v>
      </c>
      <c r="C4049" t="s">
        <v>81</v>
      </c>
      <c r="D4049" t="s">
        <v>113</v>
      </c>
      <c r="E4049" t="s">
        <v>132</v>
      </c>
      <c r="F4049" t="s">
        <v>11776</v>
      </c>
      <c r="G4049" t="s">
        <v>191</v>
      </c>
      <c r="H4049" t="s">
        <v>135</v>
      </c>
      <c r="I4049" t="s">
        <v>136</v>
      </c>
      <c r="J4049" t="s">
        <v>137</v>
      </c>
      <c r="K4049" t="s">
        <v>138</v>
      </c>
      <c r="L4049" t="s">
        <v>11777</v>
      </c>
      <c r="M4049" t="s">
        <v>11778</v>
      </c>
      <c r="N4049">
        <v>0.82944444399999995</v>
      </c>
      <c r="O4049">
        <v>0</v>
      </c>
      <c r="P4049">
        <v>1</v>
      </c>
      <c r="Q4049">
        <v>0</v>
      </c>
      <c r="R4049">
        <v>0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0.20154187599252002</v>
      </c>
      <c r="Y4049">
        <v>0</v>
      </c>
      <c r="Z4049">
        <v>0</v>
      </c>
      <c r="AA4049">
        <v>0</v>
      </c>
      <c r="AB4049">
        <v>0</v>
      </c>
      <c r="AC4049">
        <v>0</v>
      </c>
      <c r="AD4049">
        <v>0</v>
      </c>
      <c r="AE4049">
        <v>0.20154187599252002</v>
      </c>
    </row>
    <row r="4050" spans="1:31" x14ac:dyDescent="0.25">
      <c r="A4050">
        <v>2236199</v>
      </c>
      <c r="B4050">
        <v>1</v>
      </c>
      <c r="C4050" t="s">
        <v>81</v>
      </c>
      <c r="D4050" t="s">
        <v>120</v>
      </c>
      <c r="E4050" t="s">
        <v>132</v>
      </c>
      <c r="F4050" t="s">
        <v>11779</v>
      </c>
      <c r="G4050" t="s">
        <v>148</v>
      </c>
      <c r="H4050" t="s">
        <v>135</v>
      </c>
      <c r="I4050" t="s">
        <v>136</v>
      </c>
      <c r="J4050" t="s">
        <v>137</v>
      </c>
      <c r="K4050" t="s">
        <v>138</v>
      </c>
      <c r="L4050" t="s">
        <v>11780</v>
      </c>
      <c r="M4050" t="s">
        <v>11781</v>
      </c>
      <c r="N4050">
        <v>4.3925000000000001</v>
      </c>
      <c r="O4050">
        <v>0</v>
      </c>
      <c r="P4050">
        <v>0</v>
      </c>
      <c r="Q4050">
        <v>0</v>
      </c>
      <c r="R4050">
        <v>0</v>
      </c>
      <c r="S4050">
        <v>0</v>
      </c>
      <c r="T4050">
        <v>1</v>
      </c>
      <c r="U4050">
        <v>0</v>
      </c>
      <c r="V4050">
        <v>0</v>
      </c>
      <c r="W4050">
        <v>0</v>
      </c>
      <c r="X4050">
        <v>0</v>
      </c>
      <c r="Y4050">
        <v>0</v>
      </c>
      <c r="Z4050">
        <v>0</v>
      </c>
      <c r="AA4050">
        <v>0</v>
      </c>
      <c r="AB4050">
        <v>0.47512547626068002</v>
      </c>
      <c r="AC4050">
        <v>0</v>
      </c>
      <c r="AD4050">
        <v>0</v>
      </c>
      <c r="AE4050">
        <v>0.47512547626068002</v>
      </c>
    </row>
    <row r="4051" spans="1:31" x14ac:dyDescent="0.25">
      <c r="A4051">
        <v>2236577</v>
      </c>
      <c r="B4051">
        <v>1</v>
      </c>
      <c r="C4051" t="s">
        <v>80</v>
      </c>
      <c r="D4051" t="s">
        <v>98</v>
      </c>
      <c r="E4051" t="s">
        <v>194</v>
      </c>
      <c r="F4051" t="s">
        <v>10614</v>
      </c>
      <c r="G4051" t="s">
        <v>472</v>
      </c>
      <c r="H4051" t="s">
        <v>135</v>
      </c>
      <c r="I4051" t="s">
        <v>136</v>
      </c>
      <c r="J4051" t="s">
        <v>137</v>
      </c>
      <c r="K4051" t="s">
        <v>138</v>
      </c>
      <c r="L4051" t="s">
        <v>11782</v>
      </c>
      <c r="M4051" t="s">
        <v>11783</v>
      </c>
      <c r="N4051">
        <v>2.8741666659999998</v>
      </c>
      <c r="O4051">
        <v>0</v>
      </c>
      <c r="P4051">
        <v>0</v>
      </c>
      <c r="Q4051">
        <v>0</v>
      </c>
      <c r="R4051">
        <v>2</v>
      </c>
      <c r="S4051">
        <v>0</v>
      </c>
      <c r="T4051">
        <v>2</v>
      </c>
      <c r="U4051">
        <v>0</v>
      </c>
      <c r="V4051">
        <v>0</v>
      </c>
      <c r="W4051">
        <v>0</v>
      </c>
      <c r="X4051">
        <v>0</v>
      </c>
      <c r="Y4051">
        <v>0</v>
      </c>
      <c r="Z4051">
        <v>5.6378540397160801</v>
      </c>
      <c r="AA4051">
        <v>0</v>
      </c>
      <c r="AB4051">
        <v>4.3104209803223341</v>
      </c>
      <c r="AC4051">
        <v>0</v>
      </c>
      <c r="AD4051">
        <v>0</v>
      </c>
      <c r="AE4051">
        <v>9.9482750200384142</v>
      </c>
    </row>
    <row r="4052" spans="1:31" x14ac:dyDescent="0.25">
      <c r="A4052">
        <v>2236640</v>
      </c>
      <c r="B4052">
        <v>1</v>
      </c>
      <c r="C4052" t="s">
        <v>80</v>
      </c>
      <c r="D4052" t="s">
        <v>101</v>
      </c>
      <c r="E4052" t="s">
        <v>182</v>
      </c>
      <c r="F4052" t="s">
        <v>11784</v>
      </c>
      <c r="G4052" t="s">
        <v>2631</v>
      </c>
      <c r="H4052" t="s">
        <v>163</v>
      </c>
      <c r="I4052" t="s">
        <v>136</v>
      </c>
      <c r="J4052" t="s">
        <v>137</v>
      </c>
      <c r="K4052" t="s">
        <v>138</v>
      </c>
      <c r="L4052" t="s">
        <v>11785</v>
      </c>
      <c r="M4052" t="s">
        <v>11786</v>
      </c>
      <c r="N4052">
        <v>0.55944444400000004</v>
      </c>
      <c r="O4052">
        <v>0</v>
      </c>
      <c r="P4052">
        <v>440</v>
      </c>
      <c r="Q4052">
        <v>0</v>
      </c>
      <c r="R4052">
        <v>1</v>
      </c>
      <c r="S4052">
        <v>0</v>
      </c>
      <c r="T4052">
        <v>7</v>
      </c>
      <c r="U4052">
        <v>0</v>
      </c>
      <c r="V4052">
        <v>0</v>
      </c>
      <c r="W4052">
        <v>0</v>
      </c>
      <c r="X4052">
        <v>119.22200600637505</v>
      </c>
      <c r="Y4052">
        <v>0</v>
      </c>
      <c r="Z4052">
        <v>0</v>
      </c>
      <c r="AA4052">
        <v>0</v>
      </c>
      <c r="AB4052">
        <v>2.5587526365613664</v>
      </c>
      <c r="AC4052">
        <v>0</v>
      </c>
      <c r="AD4052">
        <v>0</v>
      </c>
      <c r="AE4052">
        <v>121.78075864293642</v>
      </c>
    </row>
    <row r="4053" spans="1:31" x14ac:dyDescent="0.25">
      <c r="A4053">
        <v>2236285</v>
      </c>
      <c r="B4053">
        <v>1</v>
      </c>
      <c r="C4053" t="s">
        <v>81</v>
      </c>
      <c r="D4053" t="s">
        <v>117</v>
      </c>
      <c r="E4053" t="s">
        <v>194</v>
      </c>
      <c r="F4053" t="s">
        <v>11787</v>
      </c>
      <c r="G4053" t="s">
        <v>179</v>
      </c>
      <c r="H4053" t="s">
        <v>135</v>
      </c>
      <c r="I4053" t="s">
        <v>136</v>
      </c>
      <c r="J4053" t="s">
        <v>137</v>
      </c>
      <c r="K4053" t="s">
        <v>138</v>
      </c>
      <c r="L4053" t="s">
        <v>11788</v>
      </c>
      <c r="M4053" t="s">
        <v>11789</v>
      </c>
      <c r="N4053">
        <v>1.731944444</v>
      </c>
      <c r="O4053">
        <v>0</v>
      </c>
      <c r="P4053">
        <v>29</v>
      </c>
      <c r="Q4053">
        <v>0</v>
      </c>
      <c r="R4053">
        <v>0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7.4831704053311894</v>
      </c>
      <c r="Y4053">
        <v>0</v>
      </c>
      <c r="Z4053">
        <v>0</v>
      </c>
      <c r="AA4053">
        <v>0</v>
      </c>
      <c r="AB4053">
        <v>0</v>
      </c>
      <c r="AC4053">
        <v>0</v>
      </c>
      <c r="AD4053">
        <v>0</v>
      </c>
      <c r="AE4053">
        <v>7.4831704053311894</v>
      </c>
    </row>
    <row r="4054" spans="1:31" x14ac:dyDescent="0.25">
      <c r="A4054">
        <v>2236385</v>
      </c>
      <c r="B4054">
        <v>1</v>
      </c>
      <c r="C4054" t="s">
        <v>80</v>
      </c>
      <c r="D4054" t="s">
        <v>95</v>
      </c>
      <c r="E4054" t="s">
        <v>405</v>
      </c>
      <c r="F4054" t="s">
        <v>11790</v>
      </c>
      <c r="G4054" t="s">
        <v>174</v>
      </c>
      <c r="H4054" t="s">
        <v>163</v>
      </c>
      <c r="I4054" t="s">
        <v>136</v>
      </c>
      <c r="J4054" t="s">
        <v>137</v>
      </c>
      <c r="K4054" t="s">
        <v>138</v>
      </c>
      <c r="L4054" t="s">
        <v>11791</v>
      </c>
      <c r="M4054" t="s">
        <v>11792</v>
      </c>
      <c r="N4054">
        <v>0.119722222</v>
      </c>
      <c r="O4054">
        <v>0</v>
      </c>
      <c r="P4054">
        <v>0</v>
      </c>
      <c r="Q4054">
        <v>0</v>
      </c>
      <c r="R4054">
        <v>0</v>
      </c>
      <c r="S4054">
        <v>3</v>
      </c>
      <c r="T4054">
        <v>0</v>
      </c>
      <c r="U4054">
        <v>2</v>
      </c>
      <c r="V4054">
        <v>0</v>
      </c>
      <c r="W4054">
        <v>0</v>
      </c>
      <c r="X4054">
        <v>0</v>
      </c>
      <c r="Y4054">
        <v>0</v>
      </c>
      <c r="Z4054">
        <v>0</v>
      </c>
      <c r="AA4054">
        <v>3.6668983444014054</v>
      </c>
      <c r="AB4054">
        <v>0</v>
      </c>
      <c r="AC4054">
        <v>739.95066664461365</v>
      </c>
      <c r="AD4054">
        <v>0</v>
      </c>
      <c r="AE4054">
        <v>743.61756498901502</v>
      </c>
    </row>
    <row r="4055" spans="1:31" x14ac:dyDescent="0.25">
      <c r="A4055">
        <v>2236391</v>
      </c>
      <c r="B4055">
        <v>1</v>
      </c>
      <c r="C4055" t="s">
        <v>81</v>
      </c>
      <c r="D4055" t="s">
        <v>123</v>
      </c>
      <c r="E4055" t="s">
        <v>182</v>
      </c>
      <c r="F4055" t="s">
        <v>11509</v>
      </c>
      <c r="G4055" t="s">
        <v>1027</v>
      </c>
      <c r="H4055" t="s">
        <v>163</v>
      </c>
      <c r="I4055" t="s">
        <v>136</v>
      </c>
      <c r="J4055" t="s">
        <v>137</v>
      </c>
      <c r="K4055" t="s">
        <v>138</v>
      </c>
      <c r="L4055" t="s">
        <v>11793</v>
      </c>
      <c r="M4055" t="s">
        <v>11794</v>
      </c>
      <c r="N4055">
        <v>2.6277777769999999</v>
      </c>
      <c r="O4055">
        <v>0</v>
      </c>
      <c r="P4055">
        <v>146</v>
      </c>
      <c r="Q4055">
        <v>0</v>
      </c>
      <c r="R4055">
        <v>9</v>
      </c>
      <c r="S4055">
        <v>0</v>
      </c>
      <c r="T4055">
        <v>15</v>
      </c>
      <c r="U4055">
        <v>0</v>
      </c>
      <c r="V4055">
        <v>0</v>
      </c>
      <c r="W4055">
        <v>0</v>
      </c>
      <c r="X4055">
        <v>43.379424304359496</v>
      </c>
      <c r="Y4055">
        <v>0</v>
      </c>
      <c r="Z4055">
        <v>0.37691437820561796</v>
      </c>
      <c r="AA4055">
        <v>0</v>
      </c>
      <c r="AB4055">
        <v>14.056669351353076</v>
      </c>
      <c r="AC4055">
        <v>0</v>
      </c>
      <c r="AD4055">
        <v>0</v>
      </c>
      <c r="AE4055">
        <v>57.813008033918194</v>
      </c>
    </row>
    <row r="4056" spans="1:31" x14ac:dyDescent="0.25">
      <c r="A4056">
        <v>2236634</v>
      </c>
      <c r="B4056">
        <v>1</v>
      </c>
      <c r="C4056" t="s">
        <v>80</v>
      </c>
      <c r="D4056" t="s">
        <v>96</v>
      </c>
      <c r="E4056" t="s">
        <v>132</v>
      </c>
      <c r="F4056" t="s">
        <v>11795</v>
      </c>
      <c r="G4056" t="s">
        <v>148</v>
      </c>
      <c r="H4056" t="s">
        <v>135</v>
      </c>
      <c r="I4056" t="s">
        <v>136</v>
      </c>
      <c r="J4056" t="s">
        <v>137</v>
      </c>
      <c r="K4056" t="s">
        <v>138</v>
      </c>
      <c r="L4056" t="s">
        <v>11796</v>
      </c>
      <c r="M4056" t="s">
        <v>11797</v>
      </c>
      <c r="N4056">
        <v>4.8669444439999996</v>
      </c>
      <c r="O4056">
        <v>0</v>
      </c>
      <c r="P4056">
        <v>1</v>
      </c>
      <c r="Q4056">
        <v>0</v>
      </c>
      <c r="R4056">
        <v>0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2.8309621763733337E-3</v>
      </c>
      <c r="Y4056">
        <v>0</v>
      </c>
      <c r="Z4056">
        <v>0</v>
      </c>
      <c r="AA4056">
        <v>0</v>
      </c>
      <c r="AB4056">
        <v>0</v>
      </c>
      <c r="AC4056">
        <v>0</v>
      </c>
      <c r="AD4056">
        <v>0</v>
      </c>
      <c r="AE4056">
        <v>2.8309621763733337E-3</v>
      </c>
    </row>
    <row r="4057" spans="1:31" x14ac:dyDescent="0.25">
      <c r="A4057">
        <v>2236617</v>
      </c>
      <c r="B4057">
        <v>1</v>
      </c>
      <c r="C4057" t="s">
        <v>80</v>
      </c>
      <c r="D4057" t="s">
        <v>100</v>
      </c>
      <c r="E4057" t="s">
        <v>132</v>
      </c>
      <c r="F4057" t="s">
        <v>11798</v>
      </c>
      <c r="G4057" t="s">
        <v>148</v>
      </c>
      <c r="H4057" t="s">
        <v>135</v>
      </c>
      <c r="I4057" t="s">
        <v>136</v>
      </c>
      <c r="J4057" t="s">
        <v>137</v>
      </c>
      <c r="K4057" t="s">
        <v>138</v>
      </c>
      <c r="L4057" t="s">
        <v>11799</v>
      </c>
      <c r="M4057" t="s">
        <v>11800</v>
      </c>
      <c r="N4057">
        <v>1.9655555549999999</v>
      </c>
      <c r="O4057">
        <v>0</v>
      </c>
      <c r="P4057">
        <v>4</v>
      </c>
      <c r="Q4057">
        <v>0</v>
      </c>
      <c r="R4057">
        <v>0</v>
      </c>
      <c r="S4057">
        <v>0</v>
      </c>
      <c r="T4057">
        <v>0</v>
      </c>
      <c r="U4057">
        <v>0</v>
      </c>
      <c r="V4057">
        <v>0</v>
      </c>
      <c r="W4057">
        <v>0</v>
      </c>
      <c r="X4057">
        <v>1.7017329140483779</v>
      </c>
      <c r="Y4057">
        <v>0</v>
      </c>
      <c r="Z4057">
        <v>0</v>
      </c>
      <c r="AA4057">
        <v>0</v>
      </c>
      <c r="AB4057">
        <v>0</v>
      </c>
      <c r="AC4057">
        <v>0</v>
      </c>
      <c r="AD4057">
        <v>0</v>
      </c>
      <c r="AE4057">
        <v>1.7017329140483779</v>
      </c>
    </row>
    <row r="4058" spans="1:31" x14ac:dyDescent="0.25">
      <c r="A4058">
        <v>2236594</v>
      </c>
      <c r="B4058">
        <v>1</v>
      </c>
      <c r="C4058" t="s">
        <v>80</v>
      </c>
      <c r="D4058" t="s">
        <v>104</v>
      </c>
      <c r="E4058" t="s">
        <v>194</v>
      </c>
      <c r="F4058" t="s">
        <v>11801</v>
      </c>
      <c r="G4058" t="s">
        <v>472</v>
      </c>
      <c r="H4058" t="s">
        <v>135</v>
      </c>
      <c r="I4058" t="s">
        <v>136</v>
      </c>
      <c r="J4058" t="s">
        <v>137</v>
      </c>
      <c r="K4058" t="s">
        <v>138</v>
      </c>
      <c r="L4058" t="s">
        <v>11802</v>
      </c>
      <c r="M4058" t="s">
        <v>11803</v>
      </c>
      <c r="N4058">
        <v>3.0152777770000001</v>
      </c>
      <c r="O4058">
        <v>0</v>
      </c>
      <c r="P4058">
        <v>230</v>
      </c>
      <c r="Q4058">
        <v>0</v>
      </c>
      <c r="R4058">
        <v>5</v>
      </c>
      <c r="S4058">
        <v>0</v>
      </c>
      <c r="T4058">
        <v>12</v>
      </c>
      <c r="U4058">
        <v>0</v>
      </c>
      <c r="V4058">
        <v>0</v>
      </c>
      <c r="W4058">
        <v>0</v>
      </c>
      <c r="X4058">
        <v>179.12423372956826</v>
      </c>
      <c r="Y4058">
        <v>0</v>
      </c>
      <c r="Z4058">
        <v>6.6096869717757665</v>
      </c>
      <c r="AA4058">
        <v>0</v>
      </c>
      <c r="AB4058">
        <v>16.397343312229403</v>
      </c>
      <c r="AC4058">
        <v>0</v>
      </c>
      <c r="AD4058">
        <v>0</v>
      </c>
      <c r="AE4058">
        <v>202.13126401357343</v>
      </c>
    </row>
    <row r="4059" spans="1:31" x14ac:dyDescent="0.25">
      <c r="A4059">
        <v>2236116</v>
      </c>
      <c r="B4059">
        <v>1</v>
      </c>
      <c r="C4059" t="s">
        <v>81</v>
      </c>
      <c r="D4059" t="s">
        <v>112</v>
      </c>
      <c r="E4059" t="s">
        <v>194</v>
      </c>
      <c r="F4059" t="s">
        <v>11804</v>
      </c>
      <c r="G4059" t="s">
        <v>196</v>
      </c>
      <c r="H4059" t="s">
        <v>135</v>
      </c>
      <c r="I4059" t="s">
        <v>136</v>
      </c>
      <c r="J4059" t="s">
        <v>137</v>
      </c>
      <c r="K4059" t="s">
        <v>144</v>
      </c>
      <c r="L4059" t="s">
        <v>11805</v>
      </c>
      <c r="M4059" t="s">
        <v>11806</v>
      </c>
      <c r="N4059">
        <v>1.104744444</v>
      </c>
      <c r="O4059">
        <v>0</v>
      </c>
      <c r="P4059">
        <v>63</v>
      </c>
      <c r="Q4059">
        <v>0</v>
      </c>
      <c r="R4059">
        <v>6</v>
      </c>
      <c r="S4059">
        <v>0</v>
      </c>
      <c r="T4059">
        <v>14</v>
      </c>
      <c r="U4059">
        <v>0</v>
      </c>
      <c r="V4059">
        <v>0</v>
      </c>
      <c r="W4059">
        <v>0</v>
      </c>
      <c r="X4059">
        <v>20.299441726512789</v>
      </c>
      <c r="Y4059">
        <v>0</v>
      </c>
      <c r="Z4059">
        <v>1.9297187007466667E-2</v>
      </c>
      <c r="AA4059">
        <v>0</v>
      </c>
      <c r="AB4059">
        <v>10.956171978940541</v>
      </c>
      <c r="AC4059">
        <v>0</v>
      </c>
      <c r="AD4059">
        <v>0</v>
      </c>
      <c r="AE4059">
        <v>31.274910892460795</v>
      </c>
    </row>
    <row r="4060" spans="1:31" x14ac:dyDescent="0.25">
      <c r="A4060">
        <v>2236176</v>
      </c>
      <c r="B4060">
        <v>1</v>
      </c>
      <c r="C4060" t="s">
        <v>81</v>
      </c>
      <c r="D4060" t="s">
        <v>123</v>
      </c>
      <c r="E4060" t="s">
        <v>194</v>
      </c>
      <c r="F4060" t="s">
        <v>11807</v>
      </c>
      <c r="G4060" t="s">
        <v>390</v>
      </c>
      <c r="H4060" t="s">
        <v>135</v>
      </c>
      <c r="I4060" t="s">
        <v>136</v>
      </c>
      <c r="J4060" t="s">
        <v>137</v>
      </c>
      <c r="K4060" t="s">
        <v>138</v>
      </c>
      <c r="L4060" t="s">
        <v>11808</v>
      </c>
      <c r="M4060" t="s">
        <v>11809</v>
      </c>
      <c r="N4060">
        <v>1.2619444440000001</v>
      </c>
      <c r="O4060">
        <v>0</v>
      </c>
      <c r="P4060">
        <v>61</v>
      </c>
      <c r="Q4060">
        <v>0</v>
      </c>
      <c r="R4060">
        <v>0</v>
      </c>
      <c r="S4060">
        <v>0</v>
      </c>
      <c r="T4060">
        <v>5</v>
      </c>
      <c r="U4060">
        <v>0</v>
      </c>
      <c r="V4060">
        <v>0</v>
      </c>
      <c r="W4060">
        <v>0</v>
      </c>
      <c r="X4060">
        <v>17.845423850950134</v>
      </c>
      <c r="Y4060">
        <v>0</v>
      </c>
      <c r="Z4060">
        <v>0</v>
      </c>
      <c r="AA4060">
        <v>0</v>
      </c>
      <c r="AB4060">
        <v>0.15262198621487999</v>
      </c>
      <c r="AC4060">
        <v>0</v>
      </c>
      <c r="AD4060">
        <v>0</v>
      </c>
      <c r="AE4060">
        <v>17.998045837165012</v>
      </c>
    </row>
    <row r="4061" spans="1:31" x14ac:dyDescent="0.25">
      <c r="A4061">
        <v>2236471</v>
      </c>
      <c r="B4061">
        <v>1</v>
      </c>
      <c r="C4061" t="s">
        <v>80</v>
      </c>
      <c r="D4061" t="s">
        <v>105</v>
      </c>
      <c r="E4061" t="s">
        <v>132</v>
      </c>
      <c r="F4061" t="s">
        <v>11810</v>
      </c>
      <c r="G4061" t="s">
        <v>148</v>
      </c>
      <c r="H4061" t="s">
        <v>135</v>
      </c>
      <c r="I4061" t="s">
        <v>136</v>
      </c>
      <c r="J4061" t="s">
        <v>137</v>
      </c>
      <c r="K4061" t="s">
        <v>138</v>
      </c>
      <c r="L4061" t="s">
        <v>11811</v>
      </c>
      <c r="M4061" t="s">
        <v>11812</v>
      </c>
      <c r="N4061">
        <v>4.1922222219999998</v>
      </c>
      <c r="O4061">
        <v>0</v>
      </c>
      <c r="P4061">
        <v>1</v>
      </c>
      <c r="Q4061">
        <v>0</v>
      </c>
      <c r="R4061">
        <v>0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0.62089045696433787</v>
      </c>
      <c r="Y4061">
        <v>0</v>
      </c>
      <c r="Z4061">
        <v>0</v>
      </c>
      <c r="AA4061">
        <v>0</v>
      </c>
      <c r="AB4061">
        <v>0</v>
      </c>
      <c r="AC4061">
        <v>0</v>
      </c>
      <c r="AD4061">
        <v>0</v>
      </c>
      <c r="AE4061">
        <v>0.62089045696433787</v>
      </c>
    </row>
    <row r="4062" spans="1:31" x14ac:dyDescent="0.25">
      <c r="A4062">
        <v>2236162</v>
      </c>
      <c r="B4062">
        <v>1</v>
      </c>
      <c r="C4062" t="s">
        <v>80</v>
      </c>
      <c r="D4062" t="s">
        <v>90</v>
      </c>
      <c r="E4062" t="s">
        <v>194</v>
      </c>
      <c r="F4062" t="s">
        <v>11813</v>
      </c>
      <c r="G4062" t="s">
        <v>196</v>
      </c>
      <c r="H4062" t="s">
        <v>135</v>
      </c>
      <c r="I4062" t="s">
        <v>136</v>
      </c>
      <c r="J4062" t="s">
        <v>137</v>
      </c>
      <c r="K4062" t="s">
        <v>144</v>
      </c>
      <c r="L4062" t="s">
        <v>11814</v>
      </c>
      <c r="M4062" t="s">
        <v>11815</v>
      </c>
      <c r="N4062">
        <v>7.3081369440000001</v>
      </c>
      <c r="O4062">
        <v>0</v>
      </c>
      <c r="P4062">
        <v>110</v>
      </c>
      <c r="Q4062">
        <v>0</v>
      </c>
      <c r="R4062">
        <v>0</v>
      </c>
      <c r="S4062">
        <v>0</v>
      </c>
      <c r="T4062">
        <v>7</v>
      </c>
      <c r="U4062">
        <v>0</v>
      </c>
      <c r="V4062">
        <v>0</v>
      </c>
      <c r="W4062">
        <v>0</v>
      </c>
      <c r="X4062">
        <v>341.55890353035068</v>
      </c>
      <c r="Y4062">
        <v>0</v>
      </c>
      <c r="Z4062">
        <v>0</v>
      </c>
      <c r="AA4062">
        <v>0</v>
      </c>
      <c r="AB4062">
        <v>23.117861763139423</v>
      </c>
      <c r="AC4062">
        <v>0</v>
      </c>
      <c r="AD4062">
        <v>0</v>
      </c>
      <c r="AE4062">
        <v>364.67676529349012</v>
      </c>
    </row>
    <row r="4063" spans="1:31" x14ac:dyDescent="0.25">
      <c r="A4063">
        <v>2236308</v>
      </c>
      <c r="B4063">
        <v>1</v>
      </c>
      <c r="C4063" t="s">
        <v>81</v>
      </c>
      <c r="D4063" t="s">
        <v>112</v>
      </c>
      <c r="E4063" t="s">
        <v>194</v>
      </c>
      <c r="F4063" t="s">
        <v>11816</v>
      </c>
      <c r="G4063" t="s">
        <v>371</v>
      </c>
      <c r="H4063" t="s">
        <v>135</v>
      </c>
      <c r="I4063" t="s">
        <v>136</v>
      </c>
      <c r="J4063" t="s">
        <v>137</v>
      </c>
      <c r="K4063" t="s">
        <v>138</v>
      </c>
      <c r="L4063" t="s">
        <v>11817</v>
      </c>
      <c r="M4063" t="s">
        <v>11818</v>
      </c>
      <c r="N4063">
        <v>3.8644444440000001</v>
      </c>
      <c r="O4063">
        <v>0</v>
      </c>
      <c r="P4063">
        <v>12</v>
      </c>
      <c r="Q4063">
        <v>0</v>
      </c>
      <c r="R4063">
        <v>5</v>
      </c>
      <c r="S4063">
        <v>0</v>
      </c>
      <c r="T4063">
        <v>1</v>
      </c>
      <c r="U4063">
        <v>0</v>
      </c>
      <c r="V4063">
        <v>0</v>
      </c>
      <c r="W4063">
        <v>0</v>
      </c>
      <c r="X4063">
        <v>3.8787543822166701</v>
      </c>
      <c r="Y4063">
        <v>0</v>
      </c>
      <c r="Z4063">
        <v>5.9076503058875553E-2</v>
      </c>
      <c r="AA4063">
        <v>0</v>
      </c>
      <c r="AB4063">
        <v>9.4788977850000008E-3</v>
      </c>
      <c r="AC4063">
        <v>0</v>
      </c>
      <c r="AD4063">
        <v>0</v>
      </c>
      <c r="AE4063">
        <v>3.9473097830605459</v>
      </c>
    </row>
    <row r="4064" spans="1:31" x14ac:dyDescent="0.25">
      <c r="A4064">
        <v>2236554</v>
      </c>
      <c r="B4064">
        <v>1</v>
      </c>
      <c r="C4064" t="s">
        <v>81</v>
      </c>
      <c r="D4064" t="s">
        <v>119</v>
      </c>
      <c r="E4064" t="s">
        <v>194</v>
      </c>
      <c r="F4064" t="s">
        <v>11819</v>
      </c>
      <c r="G4064" t="s">
        <v>179</v>
      </c>
      <c r="H4064" t="s">
        <v>135</v>
      </c>
      <c r="I4064" t="s">
        <v>136</v>
      </c>
      <c r="J4064" t="s">
        <v>137</v>
      </c>
      <c r="K4064" t="s">
        <v>138</v>
      </c>
      <c r="L4064" t="s">
        <v>11820</v>
      </c>
      <c r="M4064" t="s">
        <v>11821</v>
      </c>
      <c r="N4064">
        <v>1.6841666660000001</v>
      </c>
      <c r="O4064">
        <v>0</v>
      </c>
      <c r="P4064">
        <v>1</v>
      </c>
      <c r="Q4064">
        <v>0</v>
      </c>
      <c r="R4064">
        <v>0</v>
      </c>
      <c r="S4064">
        <v>0</v>
      </c>
      <c r="T4064">
        <v>0</v>
      </c>
      <c r="U4064">
        <v>0</v>
      </c>
      <c r="V4064">
        <v>0</v>
      </c>
      <c r="W4064">
        <v>0</v>
      </c>
      <c r="X4064">
        <v>0.43910555250251671</v>
      </c>
      <c r="Y4064">
        <v>0</v>
      </c>
      <c r="Z4064">
        <v>0</v>
      </c>
      <c r="AA4064">
        <v>0</v>
      </c>
      <c r="AB4064">
        <v>0</v>
      </c>
      <c r="AC4064">
        <v>0</v>
      </c>
      <c r="AD4064">
        <v>0</v>
      </c>
      <c r="AE4064">
        <v>0.43910555250251671</v>
      </c>
    </row>
    <row r="4065" spans="1:31" x14ac:dyDescent="0.25">
      <c r="A4065">
        <v>2236368</v>
      </c>
      <c r="B4065">
        <v>1</v>
      </c>
      <c r="C4065" t="s">
        <v>81</v>
      </c>
      <c r="D4065" t="s">
        <v>118</v>
      </c>
      <c r="E4065" t="s">
        <v>194</v>
      </c>
      <c r="F4065" t="s">
        <v>11822</v>
      </c>
      <c r="G4065" t="s">
        <v>179</v>
      </c>
      <c r="H4065" t="s">
        <v>135</v>
      </c>
      <c r="I4065" t="s">
        <v>136</v>
      </c>
      <c r="J4065" t="s">
        <v>137</v>
      </c>
      <c r="K4065" t="s">
        <v>138</v>
      </c>
      <c r="L4065" t="s">
        <v>11823</v>
      </c>
      <c r="M4065" t="s">
        <v>11824</v>
      </c>
      <c r="N4065">
        <v>1.182222222</v>
      </c>
      <c r="O4065">
        <v>0</v>
      </c>
      <c r="P4065">
        <v>2</v>
      </c>
      <c r="Q4065">
        <v>0</v>
      </c>
      <c r="R4065">
        <v>0</v>
      </c>
      <c r="S4065">
        <v>0</v>
      </c>
      <c r="T4065">
        <v>2</v>
      </c>
      <c r="U4065">
        <v>0</v>
      </c>
      <c r="V4065">
        <v>0</v>
      </c>
      <c r="W4065">
        <v>0</v>
      </c>
      <c r="X4065">
        <v>0.20509274157692445</v>
      </c>
      <c r="Y4065">
        <v>0</v>
      </c>
      <c r="Z4065">
        <v>0</v>
      </c>
      <c r="AA4065">
        <v>0</v>
      </c>
      <c r="AB4065">
        <v>16.073473682831832</v>
      </c>
      <c r="AC4065">
        <v>0</v>
      </c>
      <c r="AD4065">
        <v>0</v>
      </c>
      <c r="AE4065">
        <v>16.278566424408755</v>
      </c>
    </row>
    <row r="4066" spans="1:31" x14ac:dyDescent="0.25">
      <c r="A4066">
        <v>2236262</v>
      </c>
      <c r="B4066">
        <v>1</v>
      </c>
      <c r="C4066" t="s">
        <v>80</v>
      </c>
      <c r="D4066" t="s">
        <v>90</v>
      </c>
      <c r="E4066" t="s">
        <v>177</v>
      </c>
      <c r="F4066" t="s">
        <v>11825</v>
      </c>
      <c r="G4066" t="s">
        <v>179</v>
      </c>
      <c r="H4066" t="s">
        <v>135</v>
      </c>
      <c r="I4066" t="s">
        <v>136</v>
      </c>
      <c r="J4066" t="s">
        <v>137</v>
      </c>
      <c r="K4066" t="s">
        <v>138</v>
      </c>
      <c r="L4066" t="s">
        <v>11826</v>
      </c>
      <c r="M4066" t="s">
        <v>11827</v>
      </c>
      <c r="N4066">
        <v>0.91972222199999998</v>
      </c>
      <c r="O4066">
        <v>0</v>
      </c>
      <c r="P4066">
        <v>47</v>
      </c>
      <c r="Q4066">
        <v>0</v>
      </c>
      <c r="R4066">
        <v>0</v>
      </c>
      <c r="S4066">
        <v>0</v>
      </c>
      <c r="T4066">
        <v>36</v>
      </c>
      <c r="U4066">
        <v>0</v>
      </c>
      <c r="V4066">
        <v>2</v>
      </c>
      <c r="W4066">
        <v>0</v>
      </c>
      <c r="X4066">
        <v>14.558423528503337</v>
      </c>
      <c r="Y4066">
        <v>0</v>
      </c>
      <c r="Z4066">
        <v>0</v>
      </c>
      <c r="AA4066">
        <v>0</v>
      </c>
      <c r="AB4066">
        <v>62.460543815278925</v>
      </c>
      <c r="AC4066">
        <v>0</v>
      </c>
      <c r="AD4066">
        <v>41.580666800793743</v>
      </c>
      <c r="AE4066">
        <v>118.59963414457602</v>
      </c>
    </row>
    <row r="4067" spans="1:31" x14ac:dyDescent="0.25">
      <c r="A4067">
        <v>2236537</v>
      </c>
      <c r="B4067">
        <v>1</v>
      </c>
      <c r="C4067" t="s">
        <v>80</v>
      </c>
      <c r="D4067" t="s">
        <v>96</v>
      </c>
      <c r="E4067" t="s">
        <v>132</v>
      </c>
      <c r="F4067" t="s">
        <v>11828</v>
      </c>
      <c r="G4067" t="s">
        <v>148</v>
      </c>
      <c r="H4067" t="s">
        <v>135</v>
      </c>
      <c r="I4067" t="s">
        <v>136</v>
      </c>
      <c r="J4067" t="s">
        <v>137</v>
      </c>
      <c r="K4067" t="s">
        <v>138</v>
      </c>
      <c r="L4067" t="s">
        <v>11829</v>
      </c>
      <c r="M4067" t="s">
        <v>11830</v>
      </c>
      <c r="N4067">
        <v>6.5641666660000002</v>
      </c>
      <c r="O4067">
        <v>0</v>
      </c>
      <c r="P4067">
        <v>1</v>
      </c>
      <c r="Q4067">
        <v>0</v>
      </c>
      <c r="R4067">
        <v>0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v>0</v>
      </c>
      <c r="Z4067">
        <v>0</v>
      </c>
      <c r="AA4067">
        <v>0</v>
      </c>
      <c r="AB4067">
        <v>0</v>
      </c>
      <c r="AC4067">
        <v>0</v>
      </c>
      <c r="AD4067">
        <v>0</v>
      </c>
      <c r="AE4067">
        <v>0</v>
      </c>
    </row>
    <row r="4068" spans="1:31" x14ac:dyDescent="0.25">
      <c r="A4068">
        <v>2236182</v>
      </c>
      <c r="B4068">
        <v>1</v>
      </c>
      <c r="C4068" t="s">
        <v>80</v>
      </c>
      <c r="D4068" t="s">
        <v>96</v>
      </c>
      <c r="E4068" t="s">
        <v>132</v>
      </c>
      <c r="F4068" t="s">
        <v>11831</v>
      </c>
      <c r="G4068" t="s">
        <v>134</v>
      </c>
      <c r="H4068" t="s">
        <v>135</v>
      </c>
      <c r="I4068" t="s">
        <v>136</v>
      </c>
      <c r="J4068" t="s">
        <v>137</v>
      </c>
      <c r="K4068" t="s">
        <v>138</v>
      </c>
      <c r="L4068" t="s">
        <v>11832</v>
      </c>
      <c r="M4068" t="s">
        <v>11833</v>
      </c>
      <c r="N4068">
        <v>5.9255555549999999</v>
      </c>
      <c r="O4068">
        <v>0</v>
      </c>
      <c r="P4068">
        <v>1</v>
      </c>
      <c r="Q4068">
        <v>0</v>
      </c>
      <c r="R4068">
        <v>0</v>
      </c>
      <c r="S4068">
        <v>0</v>
      </c>
      <c r="T4068">
        <v>1</v>
      </c>
      <c r="U4068">
        <v>0</v>
      </c>
      <c r="V4068">
        <v>0</v>
      </c>
      <c r="W4068">
        <v>0</v>
      </c>
      <c r="X4068">
        <v>0</v>
      </c>
      <c r="Y4068">
        <v>0</v>
      </c>
      <c r="Z4068">
        <v>0</v>
      </c>
      <c r="AA4068">
        <v>0</v>
      </c>
      <c r="AB4068">
        <v>0.12812411873613333</v>
      </c>
      <c r="AC4068">
        <v>0</v>
      </c>
      <c r="AD4068">
        <v>0</v>
      </c>
      <c r="AE4068">
        <v>0.12812411873613333</v>
      </c>
    </row>
    <row r="4069" spans="1:31" x14ac:dyDescent="0.25">
      <c r="A4069">
        <v>2236159</v>
      </c>
      <c r="B4069">
        <v>1</v>
      </c>
      <c r="C4069" t="s">
        <v>80</v>
      </c>
      <c r="D4069" t="s">
        <v>105</v>
      </c>
      <c r="E4069" t="s">
        <v>182</v>
      </c>
      <c r="F4069" t="s">
        <v>11517</v>
      </c>
      <c r="G4069" t="s">
        <v>303</v>
      </c>
      <c r="H4069" t="s">
        <v>163</v>
      </c>
      <c r="I4069" t="s">
        <v>136</v>
      </c>
      <c r="J4069" t="s">
        <v>137</v>
      </c>
      <c r="K4069" t="s">
        <v>144</v>
      </c>
      <c r="L4069" t="s">
        <v>11834</v>
      </c>
      <c r="M4069" t="s">
        <v>11835</v>
      </c>
      <c r="N4069">
        <v>0.15636472200000001</v>
      </c>
      <c r="O4069">
        <v>0</v>
      </c>
      <c r="P4069">
        <v>737</v>
      </c>
      <c r="Q4069">
        <v>0</v>
      </c>
      <c r="R4069">
        <v>0</v>
      </c>
      <c r="S4069">
        <v>1</v>
      </c>
      <c r="T4069">
        <v>53</v>
      </c>
      <c r="U4069">
        <v>0</v>
      </c>
      <c r="V4069">
        <v>1</v>
      </c>
      <c r="W4069">
        <v>0</v>
      </c>
      <c r="X4069">
        <v>39.483421437706568</v>
      </c>
      <c r="Y4069">
        <v>0</v>
      </c>
      <c r="Z4069">
        <v>0</v>
      </c>
      <c r="AA4069">
        <v>0.7350829922512222</v>
      </c>
      <c r="AB4069">
        <v>9.4775241590889348</v>
      </c>
      <c r="AC4069">
        <v>0</v>
      </c>
      <c r="AD4069">
        <v>1.1184395295508476</v>
      </c>
      <c r="AE4069">
        <v>50.814468118597574</v>
      </c>
    </row>
    <row r="4070" spans="1:31" x14ac:dyDescent="0.25">
      <c r="A4070">
        <v>2236202</v>
      </c>
      <c r="B4070">
        <v>1</v>
      </c>
      <c r="C4070" t="s">
        <v>81</v>
      </c>
      <c r="D4070" t="s">
        <v>112</v>
      </c>
      <c r="E4070" t="s">
        <v>141</v>
      </c>
      <c r="F4070" t="s">
        <v>11836</v>
      </c>
      <c r="G4070" t="s">
        <v>143</v>
      </c>
      <c r="H4070" t="s">
        <v>135</v>
      </c>
      <c r="I4070" t="s">
        <v>136</v>
      </c>
      <c r="J4070" t="s">
        <v>137</v>
      </c>
      <c r="K4070" t="s">
        <v>144</v>
      </c>
      <c r="L4070" t="s">
        <v>11837</v>
      </c>
      <c r="M4070" t="s">
        <v>11838</v>
      </c>
      <c r="N4070">
        <v>6.947348055</v>
      </c>
      <c r="O4070">
        <v>0</v>
      </c>
      <c r="P4070">
        <v>392</v>
      </c>
      <c r="Q4070">
        <v>0</v>
      </c>
      <c r="R4070">
        <v>0</v>
      </c>
      <c r="S4070">
        <v>0</v>
      </c>
      <c r="T4070">
        <v>123</v>
      </c>
      <c r="U4070">
        <v>0</v>
      </c>
      <c r="V4070">
        <v>0</v>
      </c>
      <c r="W4070">
        <v>0</v>
      </c>
      <c r="X4070">
        <v>603.19294474929575</v>
      </c>
      <c r="Y4070">
        <v>0</v>
      </c>
      <c r="Z4070">
        <v>0</v>
      </c>
      <c r="AA4070">
        <v>0</v>
      </c>
      <c r="AB4070">
        <v>561.81887115197924</v>
      </c>
      <c r="AC4070">
        <v>0</v>
      </c>
      <c r="AD4070">
        <v>0</v>
      </c>
      <c r="AE4070">
        <v>1165.011815901275</v>
      </c>
    </row>
    <row r="4071" spans="1:31" x14ac:dyDescent="0.25">
      <c r="A4071">
        <v>2236225</v>
      </c>
      <c r="B4071">
        <v>1</v>
      </c>
      <c r="C4071" t="s">
        <v>80</v>
      </c>
      <c r="D4071" t="s">
        <v>104</v>
      </c>
      <c r="E4071" t="s">
        <v>182</v>
      </c>
      <c r="F4071" t="s">
        <v>11839</v>
      </c>
      <c r="G4071" t="s">
        <v>196</v>
      </c>
      <c r="H4071" t="s">
        <v>163</v>
      </c>
      <c r="I4071" t="s">
        <v>136</v>
      </c>
      <c r="J4071" t="s">
        <v>137</v>
      </c>
      <c r="K4071" t="s">
        <v>144</v>
      </c>
      <c r="L4071" t="s">
        <v>11840</v>
      </c>
      <c r="M4071" t="s">
        <v>11841</v>
      </c>
      <c r="N4071">
        <v>1.915305555</v>
      </c>
      <c r="O4071">
        <v>0</v>
      </c>
      <c r="P4071">
        <v>652</v>
      </c>
      <c r="Q4071">
        <v>0</v>
      </c>
      <c r="R4071">
        <v>2</v>
      </c>
      <c r="S4071">
        <v>0</v>
      </c>
      <c r="T4071">
        <v>32</v>
      </c>
      <c r="U4071">
        <v>0</v>
      </c>
      <c r="V4071">
        <v>0</v>
      </c>
      <c r="W4071">
        <v>0</v>
      </c>
      <c r="X4071">
        <v>367.93000088085347</v>
      </c>
      <c r="Y4071">
        <v>0</v>
      </c>
      <c r="Z4071">
        <v>8.3096922431210949</v>
      </c>
      <c r="AA4071">
        <v>0</v>
      </c>
      <c r="AB4071">
        <v>53.727129689100458</v>
      </c>
      <c r="AC4071">
        <v>0</v>
      </c>
      <c r="AD4071">
        <v>0</v>
      </c>
      <c r="AE4071">
        <v>429.96682281307505</v>
      </c>
    </row>
    <row r="4072" spans="1:31" x14ac:dyDescent="0.25">
      <c r="A4072">
        <v>2236245</v>
      </c>
      <c r="B4072">
        <v>1</v>
      </c>
      <c r="C4072" t="s">
        <v>81</v>
      </c>
      <c r="D4072" t="s">
        <v>118</v>
      </c>
      <c r="E4072" t="s">
        <v>132</v>
      </c>
      <c r="F4072" t="s">
        <v>11842</v>
      </c>
      <c r="G4072" t="s">
        <v>148</v>
      </c>
      <c r="H4072" t="s">
        <v>135</v>
      </c>
      <c r="I4072" t="s">
        <v>136</v>
      </c>
      <c r="J4072" t="s">
        <v>137</v>
      </c>
      <c r="K4072" t="s">
        <v>138</v>
      </c>
      <c r="L4072" t="s">
        <v>11843</v>
      </c>
      <c r="M4072" t="s">
        <v>11844</v>
      </c>
      <c r="N4072">
        <v>1.3122222219999999</v>
      </c>
      <c r="O4072">
        <v>0</v>
      </c>
      <c r="P4072">
        <v>1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  <c r="Z4072">
        <v>0</v>
      </c>
      <c r="AA4072">
        <v>0</v>
      </c>
      <c r="AB4072">
        <v>0</v>
      </c>
      <c r="AC4072">
        <v>0</v>
      </c>
      <c r="AD4072">
        <v>0</v>
      </c>
      <c r="AE4072">
        <v>0</v>
      </c>
    </row>
    <row r="4073" spans="1:31" x14ac:dyDescent="0.25">
      <c r="A4073">
        <v>2236494</v>
      </c>
      <c r="B4073">
        <v>1</v>
      </c>
      <c r="C4073" t="s">
        <v>80</v>
      </c>
      <c r="D4073" t="s">
        <v>90</v>
      </c>
      <c r="E4073" t="s">
        <v>194</v>
      </c>
      <c r="F4073" t="s">
        <v>3174</v>
      </c>
      <c r="G4073" t="s">
        <v>179</v>
      </c>
      <c r="H4073" t="s">
        <v>135</v>
      </c>
      <c r="I4073" t="s">
        <v>136</v>
      </c>
      <c r="J4073" t="s">
        <v>137</v>
      </c>
      <c r="K4073" t="s">
        <v>138</v>
      </c>
      <c r="L4073" t="s">
        <v>11845</v>
      </c>
      <c r="M4073" t="s">
        <v>11846</v>
      </c>
      <c r="N4073">
        <v>2.4161111110000002</v>
      </c>
      <c r="O4073">
        <v>0</v>
      </c>
      <c r="P4073">
        <v>2</v>
      </c>
      <c r="Q4073">
        <v>0</v>
      </c>
      <c r="R4073">
        <v>0</v>
      </c>
      <c r="S4073">
        <v>0</v>
      </c>
      <c r="T4073">
        <v>34</v>
      </c>
      <c r="U4073">
        <v>0</v>
      </c>
      <c r="V4073">
        <v>4</v>
      </c>
      <c r="W4073">
        <v>0</v>
      </c>
      <c r="X4073">
        <v>5.1873504386666665E-2</v>
      </c>
      <c r="Y4073">
        <v>0</v>
      </c>
      <c r="Z4073">
        <v>0</v>
      </c>
      <c r="AA4073">
        <v>0</v>
      </c>
      <c r="AB4073">
        <v>149.95911100251229</v>
      </c>
      <c r="AC4073">
        <v>0</v>
      </c>
      <c r="AD4073">
        <v>93.223535141623302</v>
      </c>
      <c r="AE4073">
        <v>243.23451964852225</v>
      </c>
    </row>
    <row r="4074" spans="1:31" x14ac:dyDescent="0.25">
      <c r="A4074">
        <v>2236096</v>
      </c>
      <c r="B4074">
        <v>1</v>
      </c>
      <c r="C4074" t="s">
        <v>80</v>
      </c>
      <c r="D4074" t="s">
        <v>93</v>
      </c>
      <c r="E4074" t="s">
        <v>194</v>
      </c>
      <c r="F4074" t="s">
        <v>11847</v>
      </c>
      <c r="G4074" t="s">
        <v>179</v>
      </c>
      <c r="H4074" t="s">
        <v>135</v>
      </c>
      <c r="I4074" t="s">
        <v>136</v>
      </c>
      <c r="J4074" t="s">
        <v>137</v>
      </c>
      <c r="K4074" t="s">
        <v>138</v>
      </c>
      <c r="L4074" t="s">
        <v>11848</v>
      </c>
      <c r="M4074" t="s">
        <v>11849</v>
      </c>
      <c r="N4074">
        <v>1.7422222220000001</v>
      </c>
      <c r="O4074">
        <v>0</v>
      </c>
      <c r="P4074">
        <v>1</v>
      </c>
      <c r="Q4074">
        <v>0</v>
      </c>
      <c r="R4074">
        <v>1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0</v>
      </c>
      <c r="Y4074">
        <v>0</v>
      </c>
      <c r="Z4074">
        <v>6.8990186489746669E-2</v>
      </c>
      <c r="AA4074">
        <v>0</v>
      </c>
      <c r="AB4074">
        <v>0</v>
      </c>
      <c r="AC4074">
        <v>0</v>
      </c>
      <c r="AD4074">
        <v>0</v>
      </c>
      <c r="AE4074">
        <v>6.8990186489746669E-2</v>
      </c>
    </row>
    <row r="4075" spans="1:31" x14ac:dyDescent="0.25">
      <c r="A4075">
        <v>2236239</v>
      </c>
      <c r="B4075">
        <v>1</v>
      </c>
      <c r="C4075" t="s">
        <v>80</v>
      </c>
      <c r="D4075" t="s">
        <v>96</v>
      </c>
      <c r="E4075" t="s">
        <v>132</v>
      </c>
      <c r="F4075" t="s">
        <v>11850</v>
      </c>
      <c r="G4075" t="s">
        <v>152</v>
      </c>
      <c r="H4075" t="s">
        <v>135</v>
      </c>
      <c r="I4075" t="s">
        <v>136</v>
      </c>
      <c r="J4075" t="s">
        <v>137</v>
      </c>
      <c r="K4075" t="s">
        <v>138</v>
      </c>
      <c r="L4075" t="s">
        <v>11851</v>
      </c>
      <c r="M4075" t="s">
        <v>11852</v>
      </c>
      <c r="N4075">
        <v>3.3741666659999998</v>
      </c>
      <c r="O4075">
        <v>0</v>
      </c>
      <c r="P4075">
        <v>1</v>
      </c>
      <c r="Q4075">
        <v>0</v>
      </c>
      <c r="R4075">
        <v>0</v>
      </c>
      <c r="S4075">
        <v>0</v>
      </c>
      <c r="T4075">
        <v>0</v>
      </c>
      <c r="U4075">
        <v>0</v>
      </c>
      <c r="V4075">
        <v>0</v>
      </c>
      <c r="W4075">
        <v>0</v>
      </c>
      <c r="X4075">
        <v>6.4149956228851739</v>
      </c>
      <c r="Y4075">
        <v>0</v>
      </c>
      <c r="Z4075">
        <v>0</v>
      </c>
      <c r="AA4075">
        <v>0</v>
      </c>
      <c r="AB4075">
        <v>0</v>
      </c>
      <c r="AC4075">
        <v>0</v>
      </c>
      <c r="AD4075">
        <v>0</v>
      </c>
      <c r="AE4075">
        <v>6.4149956228851739</v>
      </c>
    </row>
    <row r="4076" spans="1:31" x14ac:dyDescent="0.25">
      <c r="A4076">
        <v>2236658</v>
      </c>
      <c r="B4076">
        <v>1</v>
      </c>
      <c r="C4076" t="s">
        <v>80</v>
      </c>
      <c r="D4076" t="s">
        <v>83</v>
      </c>
      <c r="E4076" t="s">
        <v>161</v>
      </c>
      <c r="F4076" t="s">
        <v>11853</v>
      </c>
      <c r="G4076" t="s">
        <v>174</v>
      </c>
      <c r="H4076" t="s">
        <v>163</v>
      </c>
      <c r="I4076" t="s">
        <v>136</v>
      </c>
      <c r="J4076" t="s">
        <v>137</v>
      </c>
      <c r="K4076" t="s">
        <v>138</v>
      </c>
      <c r="L4076" t="s">
        <v>11854</v>
      </c>
      <c r="M4076" t="s">
        <v>11855</v>
      </c>
      <c r="N4076">
        <v>0.71666666599999995</v>
      </c>
      <c r="O4076">
        <v>5</v>
      </c>
      <c r="P4076">
        <v>265</v>
      </c>
      <c r="Q4076">
        <v>8</v>
      </c>
      <c r="R4076">
        <v>25</v>
      </c>
      <c r="S4076">
        <v>13</v>
      </c>
      <c r="T4076">
        <v>19</v>
      </c>
      <c r="U4076">
        <v>0</v>
      </c>
      <c r="V4076">
        <v>0</v>
      </c>
      <c r="W4076">
        <v>6.3347758373951688</v>
      </c>
      <c r="X4076">
        <v>43.775487316592276</v>
      </c>
      <c r="Y4076">
        <v>9.5360991228253642</v>
      </c>
      <c r="Z4076">
        <v>11.496555588046936</v>
      </c>
      <c r="AA4076">
        <v>156.310702134217</v>
      </c>
      <c r="AB4076">
        <v>10.396156258176672</v>
      </c>
      <c r="AC4076">
        <v>0</v>
      </c>
      <c r="AD4076">
        <v>0</v>
      </c>
      <c r="AE4076">
        <v>237.84977625725341</v>
      </c>
    </row>
    <row r="4077" spans="1:31" x14ac:dyDescent="0.25">
      <c r="A4077">
        <v>2236659</v>
      </c>
      <c r="B4077">
        <v>1</v>
      </c>
      <c r="C4077" t="s">
        <v>80</v>
      </c>
      <c r="D4077" t="s">
        <v>95</v>
      </c>
      <c r="E4077" t="s">
        <v>182</v>
      </c>
      <c r="F4077" t="s">
        <v>6620</v>
      </c>
      <c r="G4077" t="s">
        <v>1027</v>
      </c>
      <c r="H4077" t="s">
        <v>163</v>
      </c>
      <c r="I4077" t="s">
        <v>136</v>
      </c>
      <c r="J4077" t="s">
        <v>137</v>
      </c>
      <c r="K4077" t="s">
        <v>138</v>
      </c>
      <c r="L4077" t="s">
        <v>11856</v>
      </c>
      <c r="M4077" t="s">
        <v>11857</v>
      </c>
      <c r="N4077">
        <v>0.97</v>
      </c>
      <c r="O4077">
        <v>1</v>
      </c>
      <c r="P4077">
        <v>277</v>
      </c>
      <c r="Q4077">
        <v>0</v>
      </c>
      <c r="R4077">
        <v>3</v>
      </c>
      <c r="S4077">
        <v>1</v>
      </c>
      <c r="T4077">
        <v>9</v>
      </c>
      <c r="U4077">
        <v>0</v>
      </c>
      <c r="V4077">
        <v>0</v>
      </c>
      <c r="W4077">
        <v>3.3780707815038804</v>
      </c>
      <c r="X4077">
        <v>66.087296197697356</v>
      </c>
      <c r="Y4077">
        <v>0</v>
      </c>
      <c r="Z4077">
        <v>4.725163530528001E-2</v>
      </c>
      <c r="AA4077">
        <v>2.1547875530003204</v>
      </c>
      <c r="AB4077">
        <v>5.2055111492962398</v>
      </c>
      <c r="AC4077">
        <v>0</v>
      </c>
      <c r="AD4077">
        <v>0</v>
      </c>
      <c r="AE4077">
        <v>76.872917316803083</v>
      </c>
    </row>
    <row r="4078" spans="1:31" x14ac:dyDescent="0.25">
      <c r="A4078">
        <v>2236660</v>
      </c>
      <c r="B4078">
        <v>1</v>
      </c>
      <c r="C4078" t="s">
        <v>81</v>
      </c>
      <c r="D4078" t="s">
        <v>127</v>
      </c>
      <c r="E4078" t="s">
        <v>141</v>
      </c>
      <c r="F4078" t="s">
        <v>11858</v>
      </c>
      <c r="G4078" t="s">
        <v>187</v>
      </c>
      <c r="H4078" t="s">
        <v>135</v>
      </c>
      <c r="I4078" t="s">
        <v>136</v>
      </c>
      <c r="J4078" t="s">
        <v>137</v>
      </c>
      <c r="K4078" t="s">
        <v>138</v>
      </c>
      <c r="L4078" t="s">
        <v>11859</v>
      </c>
      <c r="M4078" t="s">
        <v>11860</v>
      </c>
      <c r="N4078">
        <v>2.0766666659999999</v>
      </c>
      <c r="O4078">
        <v>0</v>
      </c>
      <c r="P4078">
        <v>75</v>
      </c>
      <c r="Q4078">
        <v>0</v>
      </c>
      <c r="R4078">
        <v>22</v>
      </c>
      <c r="S4078">
        <v>1</v>
      </c>
      <c r="T4078">
        <v>12</v>
      </c>
      <c r="U4078">
        <v>0</v>
      </c>
      <c r="V4078">
        <v>1</v>
      </c>
      <c r="W4078">
        <v>0</v>
      </c>
      <c r="X4078">
        <v>32.695883554978664</v>
      </c>
      <c r="Y4078">
        <v>0</v>
      </c>
      <c r="Z4078">
        <v>11.976033908552745</v>
      </c>
      <c r="AA4078">
        <v>9.8052220063626265</v>
      </c>
      <c r="AB4078">
        <v>9.596682920572011</v>
      </c>
      <c r="AC4078">
        <v>0</v>
      </c>
      <c r="AD4078">
        <v>0.4853399301629201</v>
      </c>
      <c r="AE4078">
        <v>64.559162320628971</v>
      </c>
    </row>
    <row r="4079" spans="1:31" x14ac:dyDescent="0.25">
      <c r="A4079">
        <v>2236661</v>
      </c>
      <c r="B4079">
        <v>1</v>
      </c>
      <c r="C4079" t="s">
        <v>81</v>
      </c>
      <c r="D4079" t="s">
        <v>123</v>
      </c>
      <c r="E4079" t="s">
        <v>273</v>
      </c>
      <c r="F4079" t="s">
        <v>3420</v>
      </c>
      <c r="G4079" t="s">
        <v>174</v>
      </c>
      <c r="H4079" t="s">
        <v>163</v>
      </c>
      <c r="I4079" t="s">
        <v>136</v>
      </c>
      <c r="J4079" t="s">
        <v>137</v>
      </c>
      <c r="K4079" t="s">
        <v>138</v>
      </c>
      <c r="L4079" t="s">
        <v>11861</v>
      </c>
      <c r="M4079" t="s">
        <v>11862</v>
      </c>
      <c r="N4079">
        <v>0.59166666599999995</v>
      </c>
      <c r="O4079">
        <v>4</v>
      </c>
      <c r="P4079">
        <v>6</v>
      </c>
      <c r="Q4079">
        <v>74</v>
      </c>
      <c r="R4079">
        <v>70</v>
      </c>
      <c r="S4079">
        <v>11</v>
      </c>
      <c r="T4079">
        <v>9</v>
      </c>
      <c r="U4079">
        <v>0</v>
      </c>
      <c r="V4079">
        <v>0</v>
      </c>
      <c r="W4079">
        <v>0.53959897758225006</v>
      </c>
      <c r="X4079">
        <v>0.6823520625891667</v>
      </c>
      <c r="Y4079">
        <v>17.609396108253868</v>
      </c>
      <c r="Z4079">
        <v>17.3224441101606</v>
      </c>
      <c r="AA4079">
        <v>19.871021348259667</v>
      </c>
      <c r="AB4079">
        <v>2.9017013204101669</v>
      </c>
      <c r="AC4079">
        <v>0</v>
      </c>
      <c r="AD4079">
        <v>0</v>
      </c>
      <c r="AE4079">
        <v>58.926513927255719</v>
      </c>
    </row>
    <row r="4080" spans="1:31" x14ac:dyDescent="0.25">
      <c r="A4080">
        <v>2236664</v>
      </c>
      <c r="B4080">
        <v>1</v>
      </c>
      <c r="C4080" t="s">
        <v>81</v>
      </c>
      <c r="D4080" t="s">
        <v>120</v>
      </c>
      <c r="E4080" t="s">
        <v>161</v>
      </c>
      <c r="F4080" t="s">
        <v>11863</v>
      </c>
      <c r="G4080" t="s">
        <v>1858</v>
      </c>
      <c r="H4080" t="s">
        <v>163</v>
      </c>
      <c r="I4080" t="s">
        <v>136</v>
      </c>
      <c r="J4080" t="s">
        <v>137</v>
      </c>
      <c r="K4080" t="s">
        <v>138</v>
      </c>
      <c r="L4080" t="s">
        <v>11864</v>
      </c>
      <c r="M4080" t="s">
        <v>11865</v>
      </c>
      <c r="N4080">
        <v>3.9530555550000002</v>
      </c>
      <c r="O4080">
        <v>0</v>
      </c>
      <c r="P4080">
        <v>204</v>
      </c>
      <c r="Q4080">
        <v>48</v>
      </c>
      <c r="R4080">
        <v>15</v>
      </c>
      <c r="S4080">
        <v>6</v>
      </c>
      <c r="T4080">
        <v>16</v>
      </c>
      <c r="U4080">
        <v>0</v>
      </c>
      <c r="V4080">
        <v>0</v>
      </c>
      <c r="W4080">
        <v>0</v>
      </c>
      <c r="X4080">
        <v>130.52254711342457</v>
      </c>
      <c r="Y4080">
        <v>71.652543529736121</v>
      </c>
      <c r="Z4080">
        <v>11.906270095595708</v>
      </c>
      <c r="AA4080">
        <v>34.81245243607804</v>
      </c>
      <c r="AB4080">
        <v>2210.4902831717022</v>
      </c>
      <c r="AC4080">
        <v>0</v>
      </c>
      <c r="AD4080">
        <v>0</v>
      </c>
      <c r="AE4080">
        <v>2459.3840963465368</v>
      </c>
    </row>
    <row r="4081" spans="1:31" x14ac:dyDescent="0.25">
      <c r="A4081">
        <v>2236665</v>
      </c>
      <c r="B4081">
        <v>1</v>
      </c>
      <c r="C4081" t="s">
        <v>80</v>
      </c>
      <c r="D4081" t="s">
        <v>83</v>
      </c>
      <c r="E4081" t="s">
        <v>177</v>
      </c>
      <c r="F4081" t="s">
        <v>11866</v>
      </c>
      <c r="G4081" t="s">
        <v>179</v>
      </c>
      <c r="H4081" t="s">
        <v>135</v>
      </c>
      <c r="I4081" t="s">
        <v>136</v>
      </c>
      <c r="J4081" t="s">
        <v>137</v>
      </c>
      <c r="K4081" t="s">
        <v>138</v>
      </c>
      <c r="L4081" t="s">
        <v>11867</v>
      </c>
      <c r="M4081" t="s">
        <v>11868</v>
      </c>
      <c r="N4081">
        <v>1.513055555</v>
      </c>
      <c r="O4081">
        <v>0</v>
      </c>
      <c r="P4081">
        <v>176</v>
      </c>
      <c r="Q4081">
        <v>0</v>
      </c>
      <c r="R4081">
        <v>0</v>
      </c>
      <c r="S4081">
        <v>0</v>
      </c>
      <c r="T4081">
        <v>0</v>
      </c>
      <c r="U4081">
        <v>0</v>
      </c>
      <c r="V4081">
        <v>0</v>
      </c>
      <c r="W4081">
        <v>0</v>
      </c>
      <c r="X4081">
        <v>53.688578267717148</v>
      </c>
      <c r="Y4081">
        <v>0</v>
      </c>
      <c r="Z4081">
        <v>0</v>
      </c>
      <c r="AA4081">
        <v>0</v>
      </c>
      <c r="AB4081">
        <v>0</v>
      </c>
      <c r="AC4081">
        <v>0</v>
      </c>
      <c r="AD4081">
        <v>0</v>
      </c>
      <c r="AE4081">
        <v>53.688578267717148</v>
      </c>
    </row>
    <row r="4082" spans="1:31" x14ac:dyDescent="0.25">
      <c r="A4082">
        <v>2236666</v>
      </c>
      <c r="B4082">
        <v>1</v>
      </c>
      <c r="C4082" t="s">
        <v>80</v>
      </c>
      <c r="D4082" t="s">
        <v>111</v>
      </c>
      <c r="E4082" t="s">
        <v>177</v>
      </c>
      <c r="F4082" t="s">
        <v>234</v>
      </c>
      <c r="G4082" t="s">
        <v>215</v>
      </c>
      <c r="H4082" t="s">
        <v>135</v>
      </c>
      <c r="I4082" t="s">
        <v>136</v>
      </c>
      <c r="J4082" t="s">
        <v>137</v>
      </c>
      <c r="K4082" t="s">
        <v>138</v>
      </c>
      <c r="L4082" t="s">
        <v>11869</v>
      </c>
      <c r="M4082" t="s">
        <v>11870</v>
      </c>
      <c r="N4082">
        <v>0.64</v>
      </c>
      <c r="O4082">
        <v>0</v>
      </c>
      <c r="P4082">
        <v>161</v>
      </c>
      <c r="Q4082">
        <v>0</v>
      </c>
      <c r="R4082">
        <v>0</v>
      </c>
      <c r="S4082">
        <v>0</v>
      </c>
      <c r="T4082">
        <v>2</v>
      </c>
      <c r="U4082">
        <v>0</v>
      </c>
      <c r="V4082">
        <v>0</v>
      </c>
      <c r="W4082">
        <v>0</v>
      </c>
      <c r="X4082">
        <v>23.652345107365722</v>
      </c>
      <c r="Y4082">
        <v>0</v>
      </c>
      <c r="Z4082">
        <v>0</v>
      </c>
      <c r="AA4082">
        <v>0</v>
      </c>
      <c r="AB4082">
        <v>3.6288630491680005E-2</v>
      </c>
      <c r="AC4082">
        <v>0</v>
      </c>
      <c r="AD4082">
        <v>0</v>
      </c>
      <c r="AE4082">
        <v>23.688633737857401</v>
      </c>
    </row>
    <row r="4083" spans="1:31" x14ac:dyDescent="0.25">
      <c r="A4083">
        <v>2236668</v>
      </c>
      <c r="B4083">
        <v>1</v>
      </c>
      <c r="C4083" t="s">
        <v>80</v>
      </c>
      <c r="D4083" t="s">
        <v>83</v>
      </c>
      <c r="E4083" t="s">
        <v>182</v>
      </c>
      <c r="F4083" t="s">
        <v>11871</v>
      </c>
      <c r="G4083" t="s">
        <v>143</v>
      </c>
      <c r="H4083" t="s">
        <v>163</v>
      </c>
      <c r="I4083" t="s">
        <v>136</v>
      </c>
      <c r="J4083" t="s">
        <v>137</v>
      </c>
      <c r="K4083" t="s">
        <v>144</v>
      </c>
      <c r="L4083" t="s">
        <v>11872</v>
      </c>
      <c r="M4083" t="s">
        <v>11873</v>
      </c>
      <c r="N4083">
        <v>1.051666666</v>
      </c>
      <c r="O4083">
        <v>0</v>
      </c>
      <c r="P4083">
        <v>609</v>
      </c>
      <c r="Q4083">
        <v>0</v>
      </c>
      <c r="R4083">
        <v>0</v>
      </c>
      <c r="S4083">
        <v>0</v>
      </c>
      <c r="T4083">
        <v>255</v>
      </c>
      <c r="U4083">
        <v>0</v>
      </c>
      <c r="V4083">
        <v>0</v>
      </c>
      <c r="W4083">
        <v>0</v>
      </c>
      <c r="X4083">
        <v>159.20619671544122</v>
      </c>
      <c r="Y4083">
        <v>0</v>
      </c>
      <c r="Z4083">
        <v>0</v>
      </c>
      <c r="AA4083">
        <v>0</v>
      </c>
      <c r="AB4083">
        <v>117.19858993331562</v>
      </c>
      <c r="AC4083">
        <v>0</v>
      </c>
      <c r="AD4083">
        <v>0</v>
      </c>
      <c r="AE4083">
        <v>276.40478664875684</v>
      </c>
    </row>
    <row r="4084" spans="1:31" x14ac:dyDescent="0.25">
      <c r="A4084">
        <v>2236670</v>
      </c>
      <c r="B4084">
        <v>1</v>
      </c>
      <c r="C4084" t="s">
        <v>80</v>
      </c>
      <c r="D4084" t="s">
        <v>94</v>
      </c>
      <c r="E4084" t="s">
        <v>194</v>
      </c>
      <c r="F4084" t="s">
        <v>11874</v>
      </c>
      <c r="G4084" t="s">
        <v>179</v>
      </c>
      <c r="H4084" t="s">
        <v>135</v>
      </c>
      <c r="I4084" t="s">
        <v>136</v>
      </c>
      <c r="J4084" t="s">
        <v>137</v>
      </c>
      <c r="K4084" t="s">
        <v>138</v>
      </c>
      <c r="L4084" t="s">
        <v>11875</v>
      </c>
      <c r="M4084" t="s">
        <v>11876</v>
      </c>
      <c r="N4084">
        <v>1.0633333330000001</v>
      </c>
      <c r="O4084">
        <v>0</v>
      </c>
      <c r="P4084">
        <v>34</v>
      </c>
      <c r="Q4084">
        <v>0</v>
      </c>
      <c r="R4084">
        <v>0</v>
      </c>
      <c r="S4084">
        <v>0</v>
      </c>
      <c r="T4084">
        <v>3</v>
      </c>
      <c r="U4084">
        <v>0</v>
      </c>
      <c r="V4084">
        <v>0</v>
      </c>
      <c r="W4084">
        <v>0</v>
      </c>
      <c r="X4084">
        <v>12.310110291222077</v>
      </c>
      <c r="Y4084">
        <v>0</v>
      </c>
      <c r="Z4084">
        <v>0</v>
      </c>
      <c r="AA4084">
        <v>0</v>
      </c>
      <c r="AB4084">
        <v>0.14028575712153332</v>
      </c>
      <c r="AC4084">
        <v>0</v>
      </c>
      <c r="AD4084">
        <v>0</v>
      </c>
      <c r="AE4084">
        <v>12.450396048343611</v>
      </c>
    </row>
    <row r="4085" spans="1:31" x14ac:dyDescent="0.25">
      <c r="A4085">
        <v>2236672</v>
      </c>
      <c r="B4085">
        <v>1</v>
      </c>
      <c r="C4085" t="s">
        <v>80</v>
      </c>
      <c r="D4085" t="s">
        <v>82</v>
      </c>
      <c r="E4085" t="s">
        <v>194</v>
      </c>
      <c r="F4085" t="s">
        <v>11877</v>
      </c>
      <c r="G4085" t="s">
        <v>179</v>
      </c>
      <c r="H4085" t="s">
        <v>135</v>
      </c>
      <c r="I4085" t="s">
        <v>136</v>
      </c>
      <c r="J4085" t="s">
        <v>137</v>
      </c>
      <c r="K4085" t="s">
        <v>138</v>
      </c>
      <c r="L4085" t="s">
        <v>11878</v>
      </c>
      <c r="M4085" t="s">
        <v>11879</v>
      </c>
      <c r="N4085">
        <v>2.0083333329999999</v>
      </c>
      <c r="O4085">
        <v>0</v>
      </c>
      <c r="P4085">
        <v>141</v>
      </c>
      <c r="Q4085">
        <v>0</v>
      </c>
      <c r="R4085">
        <v>0</v>
      </c>
      <c r="S4085">
        <v>0</v>
      </c>
      <c r="T4085">
        <v>2</v>
      </c>
      <c r="U4085">
        <v>0</v>
      </c>
      <c r="V4085">
        <v>0</v>
      </c>
      <c r="W4085">
        <v>0</v>
      </c>
      <c r="X4085">
        <v>113.68992971953166</v>
      </c>
      <c r="Y4085">
        <v>0</v>
      </c>
      <c r="Z4085">
        <v>0</v>
      </c>
      <c r="AA4085">
        <v>0</v>
      </c>
      <c r="AB4085">
        <v>0.14389612307583333</v>
      </c>
      <c r="AC4085">
        <v>0</v>
      </c>
      <c r="AD4085">
        <v>0</v>
      </c>
      <c r="AE4085">
        <v>113.8338258426075</v>
      </c>
    </row>
    <row r="4086" spans="1:31" x14ac:dyDescent="0.25">
      <c r="A4086">
        <v>2236673</v>
      </c>
      <c r="B4086">
        <v>1</v>
      </c>
      <c r="C4086" t="s">
        <v>80</v>
      </c>
      <c r="D4086" t="s">
        <v>98</v>
      </c>
      <c r="E4086" t="s">
        <v>194</v>
      </c>
      <c r="F4086" t="s">
        <v>11880</v>
      </c>
      <c r="G4086" t="s">
        <v>179</v>
      </c>
      <c r="H4086" t="s">
        <v>135</v>
      </c>
      <c r="I4086" t="s">
        <v>136</v>
      </c>
      <c r="J4086" t="s">
        <v>137</v>
      </c>
      <c r="K4086" t="s">
        <v>138</v>
      </c>
      <c r="L4086" t="s">
        <v>11881</v>
      </c>
      <c r="M4086" t="s">
        <v>11882</v>
      </c>
      <c r="N4086">
        <v>1.2408333330000001</v>
      </c>
      <c r="O4086">
        <v>0</v>
      </c>
      <c r="P4086">
        <v>1</v>
      </c>
      <c r="Q4086">
        <v>0</v>
      </c>
      <c r="R4086">
        <v>2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0.42828924001084667</v>
      </c>
      <c r="Y4086">
        <v>0</v>
      </c>
      <c r="Z4086">
        <v>2.9032482108235667</v>
      </c>
      <c r="AA4086">
        <v>0</v>
      </c>
      <c r="AB4086">
        <v>0</v>
      </c>
      <c r="AC4086">
        <v>0</v>
      </c>
      <c r="AD4086">
        <v>0</v>
      </c>
      <c r="AE4086">
        <v>3.3315374508344133</v>
      </c>
    </row>
    <row r="4087" spans="1:31" x14ac:dyDescent="0.25">
      <c r="A4087">
        <v>2236675</v>
      </c>
      <c r="B4087">
        <v>1</v>
      </c>
      <c r="C4087" t="s">
        <v>80</v>
      </c>
      <c r="D4087" t="s">
        <v>110</v>
      </c>
      <c r="E4087" t="s">
        <v>132</v>
      </c>
      <c r="F4087" t="s">
        <v>11883</v>
      </c>
      <c r="G4087" t="s">
        <v>148</v>
      </c>
      <c r="H4087" t="s">
        <v>135</v>
      </c>
      <c r="I4087" t="s">
        <v>136</v>
      </c>
      <c r="J4087" t="s">
        <v>137</v>
      </c>
      <c r="K4087" t="s">
        <v>138</v>
      </c>
      <c r="L4087" t="s">
        <v>11884</v>
      </c>
      <c r="M4087" t="s">
        <v>11885</v>
      </c>
      <c r="N4087">
        <v>1.2122222220000001</v>
      </c>
      <c r="O4087">
        <v>0</v>
      </c>
      <c r="P4087">
        <v>6</v>
      </c>
      <c r="Q4087">
        <v>0</v>
      </c>
      <c r="R4087">
        <v>0</v>
      </c>
      <c r="S4087">
        <v>0</v>
      </c>
      <c r="T4087">
        <v>0</v>
      </c>
      <c r="U4087">
        <v>0</v>
      </c>
      <c r="V4087">
        <v>0</v>
      </c>
      <c r="W4087">
        <v>0</v>
      </c>
      <c r="X4087">
        <v>2.049434199894816</v>
      </c>
      <c r="Y4087">
        <v>0</v>
      </c>
      <c r="Z4087">
        <v>0</v>
      </c>
      <c r="AA4087">
        <v>0</v>
      </c>
      <c r="AB4087">
        <v>0</v>
      </c>
      <c r="AC4087">
        <v>0</v>
      </c>
      <c r="AD4087">
        <v>0</v>
      </c>
      <c r="AE4087">
        <v>2.049434199894816</v>
      </c>
    </row>
    <row r="4088" spans="1:31" x14ac:dyDescent="0.25">
      <c r="A4088">
        <v>2236676</v>
      </c>
      <c r="B4088">
        <v>1</v>
      </c>
      <c r="C4088" t="s">
        <v>80</v>
      </c>
      <c r="D4088" t="s">
        <v>94</v>
      </c>
      <c r="E4088" t="s">
        <v>141</v>
      </c>
      <c r="F4088" t="s">
        <v>11886</v>
      </c>
      <c r="G4088" t="s">
        <v>134</v>
      </c>
      <c r="H4088" t="s">
        <v>135</v>
      </c>
      <c r="I4088" t="s">
        <v>136</v>
      </c>
      <c r="J4088" t="s">
        <v>137</v>
      </c>
      <c r="K4088" t="s">
        <v>138</v>
      </c>
      <c r="L4088" t="s">
        <v>11887</v>
      </c>
      <c r="M4088" t="s">
        <v>11888</v>
      </c>
      <c r="N4088">
        <v>0.33250000000000002</v>
      </c>
      <c r="O4088">
        <v>0</v>
      </c>
      <c r="P4088">
        <v>170</v>
      </c>
      <c r="Q4088">
        <v>0</v>
      </c>
      <c r="R4088">
        <v>7</v>
      </c>
      <c r="S4088">
        <v>0</v>
      </c>
      <c r="T4088">
        <v>16</v>
      </c>
      <c r="U4088">
        <v>0</v>
      </c>
      <c r="V4088">
        <v>0</v>
      </c>
      <c r="W4088">
        <v>0</v>
      </c>
      <c r="X4088">
        <v>11.120344238432558</v>
      </c>
      <c r="Y4088">
        <v>0</v>
      </c>
      <c r="Z4088">
        <v>0.89690240123036002</v>
      </c>
      <c r="AA4088">
        <v>0</v>
      </c>
      <c r="AB4088">
        <v>0.96620682547196179</v>
      </c>
      <c r="AC4088">
        <v>0</v>
      </c>
      <c r="AD4088">
        <v>0</v>
      </c>
      <c r="AE4088">
        <v>12.983453465134881</v>
      </c>
    </row>
    <row r="4089" spans="1:31" x14ac:dyDescent="0.25">
      <c r="A4089">
        <v>2236677</v>
      </c>
      <c r="B4089">
        <v>1</v>
      </c>
      <c r="C4089" t="s">
        <v>80</v>
      </c>
      <c r="D4089" t="s">
        <v>83</v>
      </c>
      <c r="E4089" t="s">
        <v>177</v>
      </c>
      <c r="F4089" t="s">
        <v>11866</v>
      </c>
      <c r="G4089" t="s">
        <v>179</v>
      </c>
      <c r="H4089" t="s">
        <v>135</v>
      </c>
      <c r="I4089" t="s">
        <v>136</v>
      </c>
      <c r="J4089" t="s">
        <v>137</v>
      </c>
      <c r="K4089" t="s">
        <v>138</v>
      </c>
      <c r="L4089" t="s">
        <v>11889</v>
      </c>
      <c r="M4089" t="s">
        <v>11890</v>
      </c>
      <c r="N4089">
        <v>1.7324999999999999</v>
      </c>
      <c r="O4089">
        <v>0</v>
      </c>
      <c r="P4089">
        <v>176</v>
      </c>
      <c r="Q4089">
        <v>0</v>
      </c>
      <c r="R4089">
        <v>0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65.846403975779609</v>
      </c>
      <c r="Y4089">
        <v>0</v>
      </c>
      <c r="Z4089">
        <v>0</v>
      </c>
      <c r="AA4089">
        <v>0</v>
      </c>
      <c r="AB4089">
        <v>0</v>
      </c>
      <c r="AC4089">
        <v>0</v>
      </c>
      <c r="AD4089">
        <v>0</v>
      </c>
      <c r="AE4089">
        <v>65.846403975779609</v>
      </c>
    </row>
    <row r="4090" spans="1:31" x14ac:dyDescent="0.25">
      <c r="A4090">
        <v>2236678</v>
      </c>
      <c r="B4090">
        <v>1</v>
      </c>
      <c r="C4090" t="s">
        <v>80</v>
      </c>
      <c r="D4090" t="s">
        <v>110</v>
      </c>
      <c r="E4090" t="s">
        <v>194</v>
      </c>
      <c r="F4090" t="s">
        <v>11891</v>
      </c>
      <c r="G4090" t="s">
        <v>179</v>
      </c>
      <c r="H4090" t="s">
        <v>135</v>
      </c>
      <c r="I4090" t="s">
        <v>136</v>
      </c>
      <c r="J4090" t="s">
        <v>137</v>
      </c>
      <c r="K4090" t="s">
        <v>138</v>
      </c>
      <c r="L4090" t="s">
        <v>11892</v>
      </c>
      <c r="M4090" t="s">
        <v>11893</v>
      </c>
      <c r="N4090">
        <v>7.4533333329999998</v>
      </c>
      <c r="O4090">
        <v>0</v>
      </c>
      <c r="P4090">
        <v>86</v>
      </c>
      <c r="Q4090">
        <v>0</v>
      </c>
      <c r="R4090">
        <v>0</v>
      </c>
      <c r="S4090">
        <v>0</v>
      </c>
      <c r="T4090">
        <v>2</v>
      </c>
      <c r="U4090">
        <v>0</v>
      </c>
      <c r="V4090">
        <v>0</v>
      </c>
      <c r="W4090">
        <v>0</v>
      </c>
      <c r="X4090">
        <v>224.20224026415966</v>
      </c>
      <c r="Y4090">
        <v>0</v>
      </c>
      <c r="Z4090">
        <v>0</v>
      </c>
      <c r="AA4090">
        <v>0</v>
      </c>
      <c r="AB4090">
        <v>6.8575957084128669</v>
      </c>
      <c r="AC4090">
        <v>0</v>
      </c>
      <c r="AD4090">
        <v>0</v>
      </c>
      <c r="AE4090">
        <v>231.05983597257253</v>
      </c>
    </row>
    <row r="4091" spans="1:31" x14ac:dyDescent="0.25">
      <c r="A4091">
        <v>2236681</v>
      </c>
      <c r="B4091">
        <v>1</v>
      </c>
      <c r="C4091" t="s">
        <v>80</v>
      </c>
      <c r="D4091" t="s">
        <v>83</v>
      </c>
      <c r="E4091" t="s">
        <v>177</v>
      </c>
      <c r="F4091" t="s">
        <v>11866</v>
      </c>
      <c r="G4091" t="s">
        <v>235</v>
      </c>
      <c r="H4091" t="s">
        <v>135</v>
      </c>
      <c r="I4091" t="s">
        <v>136</v>
      </c>
      <c r="J4091" t="s">
        <v>137</v>
      </c>
      <c r="K4091" t="s">
        <v>138</v>
      </c>
      <c r="L4091" t="s">
        <v>11894</v>
      </c>
      <c r="M4091" t="s">
        <v>11895</v>
      </c>
      <c r="N4091">
        <v>9.1827777770000001</v>
      </c>
      <c r="O4091">
        <v>0</v>
      </c>
      <c r="P4091">
        <v>176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0</v>
      </c>
      <c r="W4091">
        <v>0</v>
      </c>
      <c r="X4091">
        <v>376.72890397929757</v>
      </c>
      <c r="Y4091">
        <v>0</v>
      </c>
      <c r="Z4091">
        <v>0</v>
      </c>
      <c r="AA4091">
        <v>0</v>
      </c>
      <c r="AB4091">
        <v>0</v>
      </c>
      <c r="AC4091">
        <v>0</v>
      </c>
      <c r="AD4091">
        <v>0</v>
      </c>
      <c r="AE4091">
        <v>376.72890397929757</v>
      </c>
    </row>
    <row r="4092" spans="1:31" x14ac:dyDescent="0.25">
      <c r="A4092">
        <v>2236683</v>
      </c>
      <c r="B4092">
        <v>1</v>
      </c>
      <c r="C4092" t="s">
        <v>80</v>
      </c>
      <c r="D4092" t="s">
        <v>90</v>
      </c>
      <c r="E4092" t="s">
        <v>132</v>
      </c>
      <c r="F4092" t="s">
        <v>11896</v>
      </c>
      <c r="G4092" t="s">
        <v>191</v>
      </c>
      <c r="H4092" t="s">
        <v>135</v>
      </c>
      <c r="I4092" t="s">
        <v>136</v>
      </c>
      <c r="J4092" t="s">
        <v>137</v>
      </c>
      <c r="K4092" t="s">
        <v>138</v>
      </c>
      <c r="L4092" t="s">
        <v>11897</v>
      </c>
      <c r="M4092" t="s">
        <v>11898</v>
      </c>
      <c r="N4092">
        <v>1.9994444440000001</v>
      </c>
      <c r="O4092">
        <v>0</v>
      </c>
      <c r="P4092">
        <v>0</v>
      </c>
      <c r="Q4092">
        <v>0</v>
      </c>
      <c r="R4092">
        <v>0</v>
      </c>
      <c r="S4092">
        <v>0</v>
      </c>
      <c r="T4092">
        <v>1</v>
      </c>
      <c r="U4092">
        <v>0</v>
      </c>
      <c r="V4092">
        <v>0</v>
      </c>
      <c r="W4092">
        <v>0</v>
      </c>
      <c r="X4092">
        <v>0</v>
      </c>
      <c r="Y4092">
        <v>0</v>
      </c>
      <c r="Z4092">
        <v>0</v>
      </c>
      <c r="AA4092">
        <v>0</v>
      </c>
      <c r="AB4092">
        <v>2.2081393385859505</v>
      </c>
      <c r="AC4092">
        <v>0</v>
      </c>
      <c r="AD4092">
        <v>0</v>
      </c>
      <c r="AE4092">
        <v>2.2081393385859505</v>
      </c>
    </row>
    <row r="4093" spans="1:31" x14ac:dyDescent="0.25">
      <c r="A4093">
        <v>2236692</v>
      </c>
      <c r="B4093">
        <v>1</v>
      </c>
      <c r="C4093" t="s">
        <v>80</v>
      </c>
      <c r="D4093" t="s">
        <v>83</v>
      </c>
      <c r="E4093" t="s">
        <v>132</v>
      </c>
      <c r="F4093" t="s">
        <v>11899</v>
      </c>
      <c r="G4093" t="s">
        <v>170</v>
      </c>
      <c r="H4093" t="s">
        <v>135</v>
      </c>
      <c r="I4093" t="s">
        <v>136</v>
      </c>
      <c r="J4093" t="s">
        <v>137</v>
      </c>
      <c r="K4093" t="s">
        <v>138</v>
      </c>
      <c r="L4093" t="s">
        <v>11900</v>
      </c>
      <c r="M4093" t="s">
        <v>11901</v>
      </c>
      <c r="N4093">
        <v>8.5077777769999994</v>
      </c>
      <c r="O4093">
        <v>0</v>
      </c>
      <c r="P4093">
        <v>12</v>
      </c>
      <c r="Q4093">
        <v>0</v>
      </c>
      <c r="R4093">
        <v>0</v>
      </c>
      <c r="S4093">
        <v>0</v>
      </c>
      <c r="T4093">
        <v>0</v>
      </c>
      <c r="U4093">
        <v>0</v>
      </c>
      <c r="V4093">
        <v>0</v>
      </c>
      <c r="W4093">
        <v>0</v>
      </c>
      <c r="X4093">
        <v>28.609995432859449</v>
      </c>
      <c r="Y4093">
        <v>0</v>
      </c>
      <c r="Z4093">
        <v>0</v>
      </c>
      <c r="AA4093">
        <v>0</v>
      </c>
      <c r="AB4093">
        <v>0</v>
      </c>
      <c r="AC4093">
        <v>0</v>
      </c>
      <c r="AD4093">
        <v>0</v>
      </c>
      <c r="AE4093">
        <v>28.609995432859449</v>
      </c>
    </row>
    <row r="4094" spans="1:31" x14ac:dyDescent="0.25">
      <c r="A4094">
        <v>2236693</v>
      </c>
      <c r="B4094">
        <v>1</v>
      </c>
      <c r="C4094" t="s">
        <v>80</v>
      </c>
      <c r="D4094" t="s">
        <v>93</v>
      </c>
      <c r="E4094" t="s">
        <v>132</v>
      </c>
      <c r="F4094" t="s">
        <v>11902</v>
      </c>
      <c r="G4094" t="s">
        <v>148</v>
      </c>
      <c r="H4094" t="s">
        <v>135</v>
      </c>
      <c r="I4094" t="s">
        <v>136</v>
      </c>
      <c r="J4094" t="s">
        <v>137</v>
      </c>
      <c r="K4094" t="s">
        <v>138</v>
      </c>
      <c r="L4094" t="s">
        <v>11903</v>
      </c>
      <c r="M4094" t="s">
        <v>11904</v>
      </c>
      <c r="N4094">
        <v>2.2744444439999998</v>
      </c>
      <c r="O4094">
        <v>0</v>
      </c>
      <c r="P4094">
        <v>1</v>
      </c>
      <c r="Q4094">
        <v>0</v>
      </c>
      <c r="R4094">
        <v>0</v>
      </c>
      <c r="S4094">
        <v>0</v>
      </c>
      <c r="T4094">
        <v>0</v>
      </c>
      <c r="U4094">
        <v>0</v>
      </c>
      <c r="V4094">
        <v>0</v>
      </c>
      <c r="W4094">
        <v>0</v>
      </c>
      <c r="X4094">
        <v>0.26272209673702218</v>
      </c>
      <c r="Y4094">
        <v>0</v>
      </c>
      <c r="Z4094">
        <v>0</v>
      </c>
      <c r="AA4094">
        <v>0</v>
      </c>
      <c r="AB4094">
        <v>0</v>
      </c>
      <c r="AC4094">
        <v>0</v>
      </c>
      <c r="AD4094">
        <v>0</v>
      </c>
      <c r="AE4094">
        <v>0.26272209673702218</v>
      </c>
    </row>
    <row r="4095" spans="1:31" x14ac:dyDescent="0.25">
      <c r="A4095">
        <v>2236695</v>
      </c>
      <c r="B4095">
        <v>1</v>
      </c>
      <c r="C4095" t="s">
        <v>81</v>
      </c>
      <c r="D4095" t="s">
        <v>115</v>
      </c>
      <c r="E4095" t="s">
        <v>194</v>
      </c>
      <c r="F4095" t="s">
        <v>11905</v>
      </c>
      <c r="G4095" t="s">
        <v>248</v>
      </c>
      <c r="H4095" t="s">
        <v>135</v>
      </c>
      <c r="I4095" t="s">
        <v>136</v>
      </c>
      <c r="J4095" t="s">
        <v>137</v>
      </c>
      <c r="K4095" t="s">
        <v>138</v>
      </c>
      <c r="L4095" t="s">
        <v>11906</v>
      </c>
      <c r="M4095" t="s">
        <v>11907</v>
      </c>
      <c r="N4095">
        <v>6.8383333329999996</v>
      </c>
      <c r="O4095">
        <v>0</v>
      </c>
      <c r="P4095">
        <v>5</v>
      </c>
      <c r="Q4095">
        <v>0</v>
      </c>
      <c r="R4095">
        <v>1</v>
      </c>
      <c r="S4095">
        <v>0</v>
      </c>
      <c r="T4095">
        <v>0</v>
      </c>
      <c r="U4095">
        <v>0</v>
      </c>
      <c r="V4095">
        <v>0</v>
      </c>
      <c r="W4095">
        <v>0</v>
      </c>
      <c r="X4095">
        <v>0.60839391532640019</v>
      </c>
      <c r="Y4095">
        <v>0</v>
      </c>
      <c r="Z4095">
        <v>0.29446884473453999</v>
      </c>
      <c r="AA4095">
        <v>0</v>
      </c>
      <c r="AB4095">
        <v>0</v>
      </c>
      <c r="AC4095">
        <v>0</v>
      </c>
      <c r="AD4095">
        <v>0</v>
      </c>
      <c r="AE4095">
        <v>0.90286276006094024</v>
      </c>
    </row>
    <row r="4096" spans="1:31" x14ac:dyDescent="0.25">
      <c r="A4096">
        <v>2236698</v>
      </c>
      <c r="B4096">
        <v>1</v>
      </c>
      <c r="C4096" t="s">
        <v>80</v>
      </c>
      <c r="D4096" t="s">
        <v>111</v>
      </c>
      <c r="E4096" t="s">
        <v>177</v>
      </c>
      <c r="F4096" t="s">
        <v>234</v>
      </c>
      <c r="G4096" t="s">
        <v>215</v>
      </c>
      <c r="H4096" t="s">
        <v>135</v>
      </c>
      <c r="I4096" t="s">
        <v>136</v>
      </c>
      <c r="J4096" t="s">
        <v>137</v>
      </c>
      <c r="K4096" t="s">
        <v>138</v>
      </c>
      <c r="L4096" t="s">
        <v>11908</v>
      </c>
      <c r="M4096" t="s">
        <v>11909</v>
      </c>
      <c r="N4096">
        <v>1.0533333330000001</v>
      </c>
      <c r="O4096">
        <v>0</v>
      </c>
      <c r="P4096">
        <v>161</v>
      </c>
      <c r="Q4096">
        <v>0</v>
      </c>
      <c r="R4096">
        <v>0</v>
      </c>
      <c r="S4096">
        <v>0</v>
      </c>
      <c r="T4096">
        <v>2</v>
      </c>
      <c r="U4096">
        <v>0</v>
      </c>
      <c r="V4096">
        <v>0</v>
      </c>
      <c r="W4096">
        <v>0</v>
      </c>
      <c r="X4096">
        <v>48.125587809180324</v>
      </c>
      <c r="Y4096">
        <v>0</v>
      </c>
      <c r="Z4096">
        <v>0</v>
      </c>
      <c r="AA4096">
        <v>0</v>
      </c>
      <c r="AB4096">
        <v>0.12541512336308669</v>
      </c>
      <c r="AC4096">
        <v>0</v>
      </c>
      <c r="AD4096">
        <v>0</v>
      </c>
      <c r="AE4096">
        <v>48.251002932543408</v>
      </c>
    </row>
    <row r="4097" spans="1:31" x14ac:dyDescent="0.25">
      <c r="A4097">
        <v>2236699</v>
      </c>
      <c r="B4097">
        <v>1</v>
      </c>
      <c r="C4097" t="s">
        <v>81</v>
      </c>
      <c r="D4097" t="s">
        <v>122</v>
      </c>
      <c r="E4097" t="s">
        <v>273</v>
      </c>
      <c r="F4097" t="s">
        <v>4378</v>
      </c>
      <c r="G4097" t="s">
        <v>303</v>
      </c>
      <c r="H4097" t="s">
        <v>163</v>
      </c>
      <c r="I4097" t="s">
        <v>136</v>
      </c>
      <c r="J4097" t="s">
        <v>137</v>
      </c>
      <c r="K4097" t="s">
        <v>138</v>
      </c>
      <c r="L4097" t="s">
        <v>11910</v>
      </c>
      <c r="M4097" t="s">
        <v>11911</v>
      </c>
      <c r="N4097">
        <v>0.94750000000000001</v>
      </c>
      <c r="O4097">
        <v>24</v>
      </c>
      <c r="P4097">
        <v>1834</v>
      </c>
      <c r="Q4097">
        <v>277</v>
      </c>
      <c r="R4097">
        <v>54</v>
      </c>
      <c r="S4097">
        <v>55</v>
      </c>
      <c r="T4097">
        <v>182</v>
      </c>
      <c r="U4097">
        <v>3</v>
      </c>
      <c r="V4097">
        <v>3</v>
      </c>
      <c r="W4097">
        <v>3.1365203520497804</v>
      </c>
      <c r="X4097">
        <v>241.29071270982007</v>
      </c>
      <c r="Y4097">
        <v>107.65357477083498</v>
      </c>
      <c r="Z4097">
        <v>16.400416876672629</v>
      </c>
      <c r="AA4097">
        <v>353.60431487484124</v>
      </c>
      <c r="AB4097">
        <v>77.00435103264968</v>
      </c>
      <c r="AC4097">
        <v>185.39337550937748</v>
      </c>
      <c r="AD4097">
        <v>3.2976434333415297</v>
      </c>
      <c r="AE4097">
        <v>987.78090955958737</v>
      </c>
    </row>
    <row r="4098" spans="1:31" x14ac:dyDescent="0.25">
      <c r="A4098">
        <v>2236709</v>
      </c>
      <c r="B4098">
        <v>1</v>
      </c>
      <c r="C4098" t="s">
        <v>80</v>
      </c>
      <c r="D4098" t="s">
        <v>110</v>
      </c>
      <c r="E4098" t="s">
        <v>194</v>
      </c>
      <c r="F4098" t="s">
        <v>11912</v>
      </c>
      <c r="G4098" t="s">
        <v>472</v>
      </c>
      <c r="H4098" t="s">
        <v>135</v>
      </c>
      <c r="I4098" t="s">
        <v>136</v>
      </c>
      <c r="J4098" t="s">
        <v>137</v>
      </c>
      <c r="K4098" t="s">
        <v>138</v>
      </c>
      <c r="L4098" t="s">
        <v>11913</v>
      </c>
      <c r="M4098" t="s">
        <v>11914</v>
      </c>
      <c r="N4098">
        <v>8.4413888880000005</v>
      </c>
      <c r="O4098">
        <v>0</v>
      </c>
      <c r="P4098">
        <v>190</v>
      </c>
      <c r="Q4098">
        <v>0</v>
      </c>
      <c r="R4098">
        <v>0</v>
      </c>
      <c r="S4098">
        <v>0</v>
      </c>
      <c r="T4098">
        <v>19</v>
      </c>
      <c r="U4098">
        <v>0</v>
      </c>
      <c r="V4098">
        <v>0</v>
      </c>
      <c r="W4098">
        <v>0</v>
      </c>
      <c r="X4098">
        <v>542.77253850437535</v>
      </c>
      <c r="Y4098">
        <v>0</v>
      </c>
      <c r="Z4098">
        <v>0</v>
      </c>
      <c r="AA4098">
        <v>0</v>
      </c>
      <c r="AB4098">
        <v>61.049915708945434</v>
      </c>
      <c r="AC4098">
        <v>0</v>
      </c>
      <c r="AD4098">
        <v>0</v>
      </c>
      <c r="AE4098">
        <v>603.82245421332073</v>
      </c>
    </row>
    <row r="4099" spans="1:31" x14ac:dyDescent="0.25">
      <c r="A4099">
        <v>2236710</v>
      </c>
      <c r="B4099">
        <v>1</v>
      </c>
      <c r="C4099" t="s">
        <v>81</v>
      </c>
      <c r="D4099" t="s">
        <v>112</v>
      </c>
      <c r="E4099" t="s">
        <v>273</v>
      </c>
      <c r="F4099" t="s">
        <v>9640</v>
      </c>
      <c r="G4099" t="s">
        <v>196</v>
      </c>
      <c r="H4099" t="s">
        <v>163</v>
      </c>
      <c r="I4099" t="s">
        <v>136</v>
      </c>
      <c r="J4099" t="s">
        <v>137</v>
      </c>
      <c r="K4099" t="s">
        <v>144</v>
      </c>
      <c r="L4099" t="s">
        <v>11915</v>
      </c>
      <c r="M4099" t="s">
        <v>11916</v>
      </c>
      <c r="N4099">
        <v>8.1482638880000007</v>
      </c>
      <c r="O4099">
        <v>3</v>
      </c>
      <c r="P4099">
        <v>942</v>
      </c>
      <c r="Q4099">
        <v>101</v>
      </c>
      <c r="R4099">
        <v>321</v>
      </c>
      <c r="S4099">
        <v>15</v>
      </c>
      <c r="T4099">
        <v>118</v>
      </c>
      <c r="U4099">
        <v>1</v>
      </c>
      <c r="V4099">
        <v>0</v>
      </c>
      <c r="W4099">
        <v>3.0911781787461128</v>
      </c>
      <c r="X4099">
        <v>1100.8059497007819</v>
      </c>
      <c r="Y4099">
        <v>454.43272105853981</v>
      </c>
      <c r="Z4099">
        <v>338.89893684970104</v>
      </c>
      <c r="AA4099">
        <v>656.77304742706622</v>
      </c>
      <c r="AB4099">
        <v>272.05357609695244</v>
      </c>
      <c r="AC4099">
        <v>66.011053877071404</v>
      </c>
      <c r="AD4099">
        <v>0</v>
      </c>
      <c r="AE4099">
        <v>2892.0664631888585</v>
      </c>
    </row>
    <row r="4100" spans="1:31" x14ac:dyDescent="0.25">
      <c r="A4100">
        <v>2236711</v>
      </c>
      <c r="B4100">
        <v>1</v>
      </c>
      <c r="C4100" t="s">
        <v>80</v>
      </c>
      <c r="D4100" t="s">
        <v>93</v>
      </c>
      <c r="E4100" t="s">
        <v>141</v>
      </c>
      <c r="F4100" t="s">
        <v>8930</v>
      </c>
      <c r="G4100" t="s">
        <v>143</v>
      </c>
      <c r="H4100" t="s">
        <v>135</v>
      </c>
      <c r="I4100" t="s">
        <v>136</v>
      </c>
      <c r="J4100" t="s">
        <v>137</v>
      </c>
      <c r="K4100" t="s">
        <v>144</v>
      </c>
      <c r="L4100" t="s">
        <v>11917</v>
      </c>
      <c r="M4100" t="s">
        <v>11918</v>
      </c>
      <c r="N4100">
        <v>2.264783333</v>
      </c>
      <c r="O4100">
        <v>0</v>
      </c>
      <c r="P4100">
        <v>0</v>
      </c>
      <c r="Q4100">
        <v>0</v>
      </c>
      <c r="R4100">
        <v>0</v>
      </c>
      <c r="S4100">
        <v>0</v>
      </c>
      <c r="T4100">
        <v>54</v>
      </c>
      <c r="U4100">
        <v>0</v>
      </c>
      <c r="V4100">
        <v>2</v>
      </c>
      <c r="W4100">
        <v>0</v>
      </c>
      <c r="X4100">
        <v>0</v>
      </c>
      <c r="Y4100">
        <v>0</v>
      </c>
      <c r="Z4100">
        <v>0</v>
      </c>
      <c r="AA4100">
        <v>0</v>
      </c>
      <c r="AB4100">
        <v>249.24157230305332</v>
      </c>
      <c r="AC4100">
        <v>0</v>
      </c>
      <c r="AD4100">
        <v>26.19317376952451</v>
      </c>
      <c r="AE4100">
        <v>275.43474607257781</v>
      </c>
    </row>
    <row r="4101" spans="1:31" x14ac:dyDescent="0.25">
      <c r="A4101">
        <v>2236712</v>
      </c>
      <c r="B4101">
        <v>1</v>
      </c>
      <c r="C4101" t="s">
        <v>81</v>
      </c>
      <c r="D4101" t="s">
        <v>127</v>
      </c>
      <c r="E4101" t="s">
        <v>194</v>
      </c>
      <c r="F4101" t="s">
        <v>11919</v>
      </c>
      <c r="G4101" t="s">
        <v>143</v>
      </c>
      <c r="H4101" t="s">
        <v>135</v>
      </c>
      <c r="I4101" t="s">
        <v>136</v>
      </c>
      <c r="J4101" t="s">
        <v>137</v>
      </c>
      <c r="K4101" t="s">
        <v>144</v>
      </c>
      <c r="L4101" t="s">
        <v>11920</v>
      </c>
      <c r="M4101" t="s">
        <v>11921</v>
      </c>
      <c r="N4101">
        <v>10.955257222</v>
      </c>
      <c r="O4101">
        <v>0</v>
      </c>
      <c r="P4101">
        <v>170</v>
      </c>
      <c r="Q4101">
        <v>0</v>
      </c>
      <c r="R4101">
        <v>0</v>
      </c>
      <c r="S4101">
        <v>0</v>
      </c>
      <c r="T4101">
        <v>8</v>
      </c>
      <c r="U4101">
        <v>0</v>
      </c>
      <c r="V4101">
        <v>0</v>
      </c>
      <c r="W4101">
        <v>0</v>
      </c>
      <c r="X4101">
        <v>476.72381414598539</v>
      </c>
      <c r="Y4101">
        <v>0</v>
      </c>
      <c r="Z4101">
        <v>0</v>
      </c>
      <c r="AA4101">
        <v>0</v>
      </c>
      <c r="AB4101">
        <v>57.86388493344068</v>
      </c>
      <c r="AC4101">
        <v>0</v>
      </c>
      <c r="AD4101">
        <v>0</v>
      </c>
      <c r="AE4101">
        <v>534.5876990794261</v>
      </c>
    </row>
    <row r="4102" spans="1:31" x14ac:dyDescent="0.25">
      <c r="A4102">
        <v>2236713</v>
      </c>
      <c r="B4102">
        <v>1</v>
      </c>
      <c r="C4102" t="s">
        <v>80</v>
      </c>
      <c r="D4102" t="s">
        <v>108</v>
      </c>
      <c r="E4102" t="s">
        <v>194</v>
      </c>
      <c r="F4102" t="s">
        <v>11922</v>
      </c>
      <c r="G4102" t="s">
        <v>179</v>
      </c>
      <c r="H4102" t="s">
        <v>135</v>
      </c>
      <c r="I4102" t="s">
        <v>136</v>
      </c>
      <c r="J4102" t="s">
        <v>137</v>
      </c>
      <c r="K4102" t="s">
        <v>138</v>
      </c>
      <c r="L4102" t="s">
        <v>11923</v>
      </c>
      <c r="M4102" t="s">
        <v>11924</v>
      </c>
      <c r="N4102">
        <v>1.781111111</v>
      </c>
      <c r="O4102">
        <v>0</v>
      </c>
      <c r="P4102">
        <v>33</v>
      </c>
      <c r="Q4102">
        <v>0</v>
      </c>
      <c r="R4102">
        <v>6</v>
      </c>
      <c r="S4102">
        <v>0</v>
      </c>
      <c r="T4102">
        <v>3</v>
      </c>
      <c r="U4102">
        <v>0</v>
      </c>
      <c r="V4102">
        <v>0</v>
      </c>
      <c r="W4102">
        <v>0</v>
      </c>
      <c r="X4102">
        <v>5.9167672288213993</v>
      </c>
      <c r="Y4102">
        <v>0</v>
      </c>
      <c r="Z4102">
        <v>0.53089939052919999</v>
      </c>
      <c r="AA4102">
        <v>0</v>
      </c>
      <c r="AB4102">
        <v>0.68107170393938676</v>
      </c>
      <c r="AC4102">
        <v>0</v>
      </c>
      <c r="AD4102">
        <v>0</v>
      </c>
      <c r="AE4102">
        <v>7.1287383232899861</v>
      </c>
    </row>
    <row r="4103" spans="1:31" x14ac:dyDescent="0.25">
      <c r="A4103">
        <v>2236716</v>
      </c>
      <c r="B4103">
        <v>1</v>
      </c>
      <c r="C4103" t="s">
        <v>81</v>
      </c>
      <c r="D4103" t="s">
        <v>123</v>
      </c>
      <c r="E4103" t="s">
        <v>182</v>
      </c>
      <c r="F4103" t="s">
        <v>11925</v>
      </c>
      <c r="G4103" t="s">
        <v>143</v>
      </c>
      <c r="H4103" t="s">
        <v>163</v>
      </c>
      <c r="I4103" t="s">
        <v>136</v>
      </c>
      <c r="J4103" t="s">
        <v>137</v>
      </c>
      <c r="K4103" t="s">
        <v>144</v>
      </c>
      <c r="L4103" t="s">
        <v>11926</v>
      </c>
      <c r="M4103" t="s">
        <v>11927</v>
      </c>
      <c r="N4103">
        <v>7.8152777770000004</v>
      </c>
      <c r="O4103">
        <v>0</v>
      </c>
      <c r="P4103">
        <v>21</v>
      </c>
      <c r="Q4103">
        <v>0</v>
      </c>
      <c r="R4103">
        <v>3</v>
      </c>
      <c r="S4103">
        <v>0</v>
      </c>
      <c r="T4103">
        <v>4</v>
      </c>
      <c r="U4103">
        <v>0</v>
      </c>
      <c r="V4103">
        <v>0</v>
      </c>
      <c r="W4103">
        <v>0</v>
      </c>
      <c r="X4103">
        <v>30.527857534164863</v>
      </c>
      <c r="Y4103">
        <v>0</v>
      </c>
      <c r="Z4103">
        <v>3.2114248676173225</v>
      </c>
      <c r="AA4103">
        <v>0</v>
      </c>
      <c r="AB4103">
        <v>88.167636640189102</v>
      </c>
      <c r="AC4103">
        <v>0</v>
      </c>
      <c r="AD4103">
        <v>0</v>
      </c>
      <c r="AE4103">
        <v>121.90691904197129</v>
      </c>
    </row>
    <row r="4104" spans="1:31" x14ac:dyDescent="0.25">
      <c r="A4104">
        <v>2236717</v>
      </c>
      <c r="B4104">
        <v>1</v>
      </c>
      <c r="C4104" t="s">
        <v>80</v>
      </c>
      <c r="D4104" t="s">
        <v>93</v>
      </c>
      <c r="E4104" t="s">
        <v>405</v>
      </c>
      <c r="F4104" t="s">
        <v>11928</v>
      </c>
      <c r="G4104" t="s">
        <v>174</v>
      </c>
      <c r="H4104" t="s">
        <v>163</v>
      </c>
      <c r="I4104" t="s">
        <v>261</v>
      </c>
      <c r="J4104" t="s">
        <v>137</v>
      </c>
      <c r="K4104" t="s">
        <v>138</v>
      </c>
      <c r="L4104" t="s">
        <v>11929</v>
      </c>
      <c r="M4104" t="s">
        <v>11930</v>
      </c>
      <c r="N4104">
        <v>4.8333332999999999E-2</v>
      </c>
      <c r="O4104">
        <v>1</v>
      </c>
      <c r="P4104">
        <v>15437</v>
      </c>
      <c r="Q4104">
        <v>19</v>
      </c>
      <c r="R4104">
        <v>1979</v>
      </c>
      <c r="S4104">
        <v>55</v>
      </c>
      <c r="T4104">
        <v>3668</v>
      </c>
      <c r="U4104">
        <v>17</v>
      </c>
      <c r="V4104">
        <v>8</v>
      </c>
      <c r="W4104">
        <v>3.321032010258667E-2</v>
      </c>
      <c r="X4104">
        <v>176.57295750974225</v>
      </c>
      <c r="Y4104">
        <v>0.66144656038032013</v>
      </c>
      <c r="Z4104">
        <v>32.782340252066284</v>
      </c>
      <c r="AA4104">
        <v>43.351835710357918</v>
      </c>
      <c r="AB4104">
        <v>125.2584437463609</v>
      </c>
      <c r="AC4104">
        <v>95.74764185905903</v>
      </c>
      <c r="AD4104">
        <v>12.932123155849798</v>
      </c>
      <c r="AE4104">
        <v>487.33999911391913</v>
      </c>
    </row>
    <row r="4105" spans="1:31" x14ac:dyDescent="0.25">
      <c r="A4105">
        <v>2236718</v>
      </c>
      <c r="B4105">
        <v>1</v>
      </c>
      <c r="C4105" t="s">
        <v>80</v>
      </c>
      <c r="D4105" t="s">
        <v>93</v>
      </c>
      <c r="E4105" t="s">
        <v>273</v>
      </c>
      <c r="F4105" t="s">
        <v>11931</v>
      </c>
      <c r="G4105" t="s">
        <v>174</v>
      </c>
      <c r="H4105" t="s">
        <v>163</v>
      </c>
      <c r="I4105" t="s">
        <v>261</v>
      </c>
      <c r="J4105" t="s">
        <v>137</v>
      </c>
      <c r="K4105" t="s">
        <v>138</v>
      </c>
      <c r="L4105" t="s">
        <v>11932</v>
      </c>
      <c r="M4105" t="s">
        <v>11933</v>
      </c>
      <c r="N4105">
        <v>2.8055554999999999E-2</v>
      </c>
      <c r="O4105">
        <v>0</v>
      </c>
      <c r="P4105">
        <v>10751</v>
      </c>
      <c r="Q4105">
        <v>67</v>
      </c>
      <c r="R4105">
        <v>2542</v>
      </c>
      <c r="S4105">
        <v>86</v>
      </c>
      <c r="T4105">
        <v>2014</v>
      </c>
      <c r="U4105">
        <v>2</v>
      </c>
      <c r="V4105">
        <v>1</v>
      </c>
      <c r="W4105">
        <v>0</v>
      </c>
      <c r="X4105">
        <v>50.977334443788692</v>
      </c>
      <c r="Y4105">
        <v>1.8723773449349221</v>
      </c>
      <c r="Z4105">
        <v>17.254768848274814</v>
      </c>
      <c r="AA4105">
        <v>13.516938773512466</v>
      </c>
      <c r="AB4105">
        <v>36.880411017268273</v>
      </c>
      <c r="AC4105">
        <v>0.9285011253717812</v>
      </c>
      <c r="AD4105">
        <v>5.0453382617945159</v>
      </c>
      <c r="AE4105">
        <v>126.47566981494546</v>
      </c>
    </row>
    <row r="4106" spans="1:31" x14ac:dyDescent="0.25">
      <c r="A4106">
        <v>2236719</v>
      </c>
      <c r="B4106">
        <v>1</v>
      </c>
      <c r="C4106" t="s">
        <v>80</v>
      </c>
      <c r="D4106" t="s">
        <v>101</v>
      </c>
      <c r="E4106" t="s">
        <v>182</v>
      </c>
      <c r="F4106" t="s">
        <v>11934</v>
      </c>
      <c r="G4106" t="s">
        <v>143</v>
      </c>
      <c r="H4106" t="s">
        <v>163</v>
      </c>
      <c r="I4106" t="s">
        <v>136</v>
      </c>
      <c r="J4106" t="s">
        <v>137</v>
      </c>
      <c r="K4106" t="s">
        <v>144</v>
      </c>
      <c r="L4106" t="s">
        <v>11935</v>
      </c>
      <c r="M4106" t="s">
        <v>11936</v>
      </c>
      <c r="N4106">
        <v>7.9541666659999999</v>
      </c>
      <c r="O4106">
        <v>0</v>
      </c>
      <c r="P4106">
        <v>75</v>
      </c>
      <c r="Q4106">
        <v>0</v>
      </c>
      <c r="R4106">
        <v>1</v>
      </c>
      <c r="S4106">
        <v>0</v>
      </c>
      <c r="T4106">
        <v>32</v>
      </c>
      <c r="U4106">
        <v>0</v>
      </c>
      <c r="V4106">
        <v>1</v>
      </c>
      <c r="W4106">
        <v>0</v>
      </c>
      <c r="X4106">
        <v>194.07217797356319</v>
      </c>
      <c r="Y4106">
        <v>0</v>
      </c>
      <c r="Z4106">
        <v>0.73623819343246666</v>
      </c>
      <c r="AA4106">
        <v>0</v>
      </c>
      <c r="AB4106">
        <v>248.9582967526735</v>
      </c>
      <c r="AC4106">
        <v>0</v>
      </c>
      <c r="AD4106">
        <v>9.6011098758792013</v>
      </c>
      <c r="AE4106">
        <v>453.36782279554836</v>
      </c>
    </row>
    <row r="4107" spans="1:31" x14ac:dyDescent="0.25">
      <c r="A4107">
        <v>2236721</v>
      </c>
      <c r="B4107">
        <v>1</v>
      </c>
      <c r="C4107" t="s">
        <v>80</v>
      </c>
      <c r="D4107" t="s">
        <v>83</v>
      </c>
      <c r="E4107" t="s">
        <v>194</v>
      </c>
      <c r="F4107" t="s">
        <v>5990</v>
      </c>
      <c r="G4107" t="s">
        <v>143</v>
      </c>
      <c r="H4107" t="s">
        <v>135</v>
      </c>
      <c r="I4107" t="s">
        <v>136</v>
      </c>
      <c r="J4107" t="s">
        <v>137</v>
      </c>
      <c r="K4107" t="s">
        <v>144</v>
      </c>
      <c r="L4107" t="s">
        <v>11937</v>
      </c>
      <c r="M4107" t="s">
        <v>11938</v>
      </c>
      <c r="N4107">
        <v>2.7583333329999999</v>
      </c>
      <c r="O4107">
        <v>0</v>
      </c>
      <c r="P4107">
        <v>56</v>
      </c>
      <c r="Q4107">
        <v>0</v>
      </c>
      <c r="R4107">
        <v>0</v>
      </c>
      <c r="S4107">
        <v>0</v>
      </c>
      <c r="T4107">
        <v>38</v>
      </c>
      <c r="U4107">
        <v>0</v>
      </c>
      <c r="V4107">
        <v>0</v>
      </c>
      <c r="W4107">
        <v>0</v>
      </c>
      <c r="X4107">
        <v>61.652048527157923</v>
      </c>
      <c r="Y4107">
        <v>0</v>
      </c>
      <c r="Z4107">
        <v>0</v>
      </c>
      <c r="AA4107">
        <v>0</v>
      </c>
      <c r="AB4107">
        <v>265.579575277353</v>
      </c>
      <c r="AC4107">
        <v>0</v>
      </c>
      <c r="AD4107">
        <v>0</v>
      </c>
      <c r="AE4107">
        <v>327.23162380451095</v>
      </c>
    </row>
    <row r="4108" spans="1:31" x14ac:dyDescent="0.25">
      <c r="A4108">
        <v>2236723</v>
      </c>
      <c r="B4108">
        <v>1</v>
      </c>
      <c r="C4108" t="s">
        <v>80</v>
      </c>
      <c r="D4108" t="s">
        <v>90</v>
      </c>
      <c r="E4108" t="s">
        <v>194</v>
      </c>
      <c r="F4108" t="s">
        <v>11939</v>
      </c>
      <c r="G4108" t="s">
        <v>143</v>
      </c>
      <c r="H4108" t="s">
        <v>135</v>
      </c>
      <c r="I4108" t="s">
        <v>136</v>
      </c>
      <c r="J4108" t="s">
        <v>137</v>
      </c>
      <c r="K4108" t="s">
        <v>144</v>
      </c>
      <c r="L4108" t="s">
        <v>11940</v>
      </c>
      <c r="M4108" t="s">
        <v>11941</v>
      </c>
      <c r="N4108">
        <v>8.1241666660000007</v>
      </c>
      <c r="O4108">
        <v>0</v>
      </c>
      <c r="P4108">
        <v>76</v>
      </c>
      <c r="Q4108">
        <v>0</v>
      </c>
      <c r="R4108">
        <v>0</v>
      </c>
      <c r="S4108">
        <v>0</v>
      </c>
      <c r="T4108">
        <v>22</v>
      </c>
      <c r="U4108">
        <v>0</v>
      </c>
      <c r="V4108">
        <v>0</v>
      </c>
      <c r="W4108">
        <v>0</v>
      </c>
      <c r="X4108">
        <v>238.91861372550349</v>
      </c>
      <c r="Y4108">
        <v>0</v>
      </c>
      <c r="Z4108">
        <v>0</v>
      </c>
      <c r="AA4108">
        <v>0</v>
      </c>
      <c r="AB4108">
        <v>102.16711546191311</v>
      </c>
      <c r="AC4108">
        <v>0</v>
      </c>
      <c r="AD4108">
        <v>0</v>
      </c>
      <c r="AE4108">
        <v>341.08572918741663</v>
      </c>
    </row>
    <row r="4109" spans="1:31" x14ac:dyDescent="0.25">
      <c r="A4109">
        <v>2236726</v>
      </c>
      <c r="B4109">
        <v>1</v>
      </c>
      <c r="C4109" t="s">
        <v>81</v>
      </c>
      <c r="D4109" t="s">
        <v>118</v>
      </c>
      <c r="E4109" t="s">
        <v>161</v>
      </c>
      <c r="F4109" t="s">
        <v>11942</v>
      </c>
      <c r="G4109" t="s">
        <v>174</v>
      </c>
      <c r="H4109" t="s">
        <v>163</v>
      </c>
      <c r="I4109" t="s">
        <v>136</v>
      </c>
      <c r="J4109" t="s">
        <v>137</v>
      </c>
      <c r="K4109" t="s">
        <v>138</v>
      </c>
      <c r="L4109" t="s">
        <v>11943</v>
      </c>
      <c r="M4109" t="s">
        <v>11944</v>
      </c>
      <c r="N4109">
        <v>0.50472222200000005</v>
      </c>
      <c r="O4109">
        <v>1</v>
      </c>
      <c r="P4109">
        <v>392</v>
      </c>
      <c r="Q4109">
        <v>49</v>
      </c>
      <c r="R4109">
        <v>38</v>
      </c>
      <c r="S4109">
        <v>15</v>
      </c>
      <c r="T4109">
        <v>46</v>
      </c>
      <c r="U4109">
        <v>0</v>
      </c>
      <c r="V4109">
        <v>0</v>
      </c>
      <c r="W4109">
        <v>0.19899788028894666</v>
      </c>
      <c r="X4109">
        <v>27.279319916099968</v>
      </c>
      <c r="Y4109">
        <v>99.522298574073275</v>
      </c>
      <c r="Z4109">
        <v>6.6141427225616853</v>
      </c>
      <c r="AA4109">
        <v>50.310006733938913</v>
      </c>
      <c r="AB4109">
        <v>14.033990705583305</v>
      </c>
      <c r="AC4109">
        <v>0</v>
      </c>
      <c r="AD4109">
        <v>0</v>
      </c>
      <c r="AE4109">
        <v>197.95875653254609</v>
      </c>
    </row>
    <row r="4110" spans="1:31" x14ac:dyDescent="0.25">
      <c r="A4110">
        <v>2236728</v>
      </c>
      <c r="B4110">
        <v>1</v>
      </c>
      <c r="C4110" t="s">
        <v>80</v>
      </c>
      <c r="D4110" t="s">
        <v>109</v>
      </c>
      <c r="E4110" t="s">
        <v>273</v>
      </c>
      <c r="F4110" t="s">
        <v>11945</v>
      </c>
      <c r="G4110" t="s">
        <v>174</v>
      </c>
      <c r="H4110" t="s">
        <v>163</v>
      </c>
      <c r="I4110" t="s">
        <v>136</v>
      </c>
      <c r="J4110" t="s">
        <v>137</v>
      </c>
      <c r="K4110" t="s">
        <v>138</v>
      </c>
      <c r="L4110" t="s">
        <v>11946</v>
      </c>
      <c r="M4110" t="s">
        <v>11947</v>
      </c>
      <c r="N4110">
        <v>7.1111111000000005E-2</v>
      </c>
      <c r="O4110">
        <v>0</v>
      </c>
      <c r="P4110">
        <v>131</v>
      </c>
      <c r="Q4110">
        <v>0</v>
      </c>
      <c r="R4110">
        <v>49</v>
      </c>
      <c r="S4110">
        <v>4</v>
      </c>
      <c r="T4110">
        <v>61</v>
      </c>
      <c r="U4110">
        <v>2</v>
      </c>
      <c r="V4110">
        <v>0</v>
      </c>
      <c r="W4110">
        <v>0</v>
      </c>
      <c r="X4110">
        <v>2.6832008574276265</v>
      </c>
      <c r="Y4110">
        <v>0</v>
      </c>
      <c r="Z4110">
        <v>2.483158250059093</v>
      </c>
      <c r="AA4110">
        <v>12.681414249142755</v>
      </c>
      <c r="AB4110">
        <v>1.7712821028559649</v>
      </c>
      <c r="AC4110">
        <v>24.394041720268515</v>
      </c>
      <c r="AD4110">
        <v>0</v>
      </c>
      <c r="AE4110">
        <v>44.013097179753956</v>
      </c>
    </row>
    <row r="4111" spans="1:31" x14ac:dyDescent="0.25">
      <c r="A4111">
        <v>2236731</v>
      </c>
      <c r="B4111">
        <v>1</v>
      </c>
      <c r="C4111" t="s">
        <v>80</v>
      </c>
      <c r="D4111" t="s">
        <v>84</v>
      </c>
      <c r="E4111" t="s">
        <v>132</v>
      </c>
      <c r="F4111" t="s">
        <v>11948</v>
      </c>
      <c r="G4111" t="s">
        <v>170</v>
      </c>
      <c r="H4111" t="s">
        <v>135</v>
      </c>
      <c r="I4111" t="s">
        <v>136</v>
      </c>
      <c r="J4111" t="s">
        <v>137</v>
      </c>
      <c r="K4111" t="s">
        <v>138</v>
      </c>
      <c r="L4111" t="s">
        <v>11949</v>
      </c>
      <c r="M4111" t="s">
        <v>11950</v>
      </c>
      <c r="N4111">
        <v>8.0438888879999997</v>
      </c>
      <c r="O4111">
        <v>0</v>
      </c>
      <c r="P4111">
        <v>5</v>
      </c>
      <c r="Q4111">
        <v>0</v>
      </c>
      <c r="R4111">
        <v>0</v>
      </c>
      <c r="S4111">
        <v>0</v>
      </c>
      <c r="T4111">
        <v>0</v>
      </c>
      <c r="U4111">
        <v>0</v>
      </c>
      <c r="V4111">
        <v>0</v>
      </c>
      <c r="W4111">
        <v>0</v>
      </c>
      <c r="X4111">
        <v>33.014474153958766</v>
      </c>
      <c r="Y4111">
        <v>0</v>
      </c>
      <c r="Z4111">
        <v>0</v>
      </c>
      <c r="AA4111">
        <v>0</v>
      </c>
      <c r="AB4111">
        <v>0</v>
      </c>
      <c r="AC4111">
        <v>0</v>
      </c>
      <c r="AD4111">
        <v>0</v>
      </c>
      <c r="AE4111">
        <v>33.014474153958766</v>
      </c>
    </row>
    <row r="4112" spans="1:31" x14ac:dyDescent="0.25">
      <c r="A4112">
        <v>2236732</v>
      </c>
      <c r="B4112">
        <v>1</v>
      </c>
      <c r="C4112" t="s">
        <v>80</v>
      </c>
      <c r="D4112" t="s">
        <v>94</v>
      </c>
      <c r="E4112" t="s">
        <v>405</v>
      </c>
      <c r="F4112" t="s">
        <v>1339</v>
      </c>
      <c r="G4112" t="s">
        <v>143</v>
      </c>
      <c r="H4112" t="s">
        <v>163</v>
      </c>
      <c r="I4112" t="s">
        <v>136</v>
      </c>
      <c r="J4112" t="s">
        <v>137</v>
      </c>
      <c r="K4112" t="s">
        <v>144</v>
      </c>
      <c r="L4112" t="s">
        <v>11951</v>
      </c>
      <c r="M4112" t="s">
        <v>11952</v>
      </c>
      <c r="N4112">
        <v>7.729461111</v>
      </c>
      <c r="O4112">
        <v>0</v>
      </c>
      <c r="P4112">
        <v>981</v>
      </c>
      <c r="Q4112">
        <v>97</v>
      </c>
      <c r="R4112">
        <v>411</v>
      </c>
      <c r="S4112">
        <v>24</v>
      </c>
      <c r="T4112">
        <v>171</v>
      </c>
      <c r="U4112">
        <v>9</v>
      </c>
      <c r="V4112">
        <v>0</v>
      </c>
      <c r="W4112">
        <v>0</v>
      </c>
      <c r="X4112">
        <v>2312.3584871356734</v>
      </c>
      <c r="Y4112">
        <v>446.12075387878934</v>
      </c>
      <c r="Z4112">
        <v>2332.7579691983174</v>
      </c>
      <c r="AA4112">
        <v>654.71200704127364</v>
      </c>
      <c r="AB4112">
        <v>860.34019602918795</v>
      </c>
      <c r="AC4112">
        <v>5271.9843268150044</v>
      </c>
      <c r="AD4112">
        <v>0</v>
      </c>
      <c r="AE4112">
        <v>11878.273740098246</v>
      </c>
    </row>
    <row r="4113" spans="1:31" x14ac:dyDescent="0.25">
      <c r="A4113">
        <v>2236734</v>
      </c>
      <c r="B4113">
        <v>1</v>
      </c>
      <c r="C4113" t="s">
        <v>80</v>
      </c>
      <c r="D4113" t="s">
        <v>82</v>
      </c>
      <c r="E4113" t="s">
        <v>194</v>
      </c>
      <c r="F4113" t="s">
        <v>11226</v>
      </c>
      <c r="G4113" t="s">
        <v>143</v>
      </c>
      <c r="H4113" t="s">
        <v>135</v>
      </c>
      <c r="I4113" t="s">
        <v>136</v>
      </c>
      <c r="J4113" t="s">
        <v>137</v>
      </c>
      <c r="K4113" t="s">
        <v>144</v>
      </c>
      <c r="L4113" t="s">
        <v>11953</v>
      </c>
      <c r="M4113" t="s">
        <v>11954</v>
      </c>
      <c r="N4113">
        <v>8.216111111</v>
      </c>
      <c r="O4113">
        <v>0</v>
      </c>
      <c r="P4113">
        <v>128</v>
      </c>
      <c r="Q4113">
        <v>0</v>
      </c>
      <c r="R4113">
        <v>0</v>
      </c>
      <c r="S4113">
        <v>0</v>
      </c>
      <c r="T4113">
        <v>6</v>
      </c>
      <c r="U4113">
        <v>0</v>
      </c>
      <c r="V4113">
        <v>0</v>
      </c>
      <c r="W4113">
        <v>0</v>
      </c>
      <c r="X4113">
        <v>378.89293297197963</v>
      </c>
      <c r="Y4113">
        <v>0</v>
      </c>
      <c r="Z4113">
        <v>0</v>
      </c>
      <c r="AA4113">
        <v>0</v>
      </c>
      <c r="AB4113">
        <v>14.769433346660849</v>
      </c>
      <c r="AC4113">
        <v>0</v>
      </c>
      <c r="AD4113">
        <v>0</v>
      </c>
      <c r="AE4113">
        <v>393.66236631864047</v>
      </c>
    </row>
    <row r="4114" spans="1:31" x14ac:dyDescent="0.25">
      <c r="A4114">
        <v>2236736</v>
      </c>
      <c r="B4114">
        <v>1</v>
      </c>
      <c r="C4114" t="s">
        <v>81</v>
      </c>
      <c r="D4114" t="s">
        <v>113</v>
      </c>
      <c r="E4114" t="s">
        <v>194</v>
      </c>
      <c r="F4114" t="s">
        <v>11955</v>
      </c>
      <c r="G4114" t="s">
        <v>179</v>
      </c>
      <c r="H4114" t="s">
        <v>135</v>
      </c>
      <c r="I4114" t="s">
        <v>136</v>
      </c>
      <c r="J4114" t="s">
        <v>137</v>
      </c>
      <c r="K4114" t="s">
        <v>138</v>
      </c>
      <c r="L4114" t="s">
        <v>11956</v>
      </c>
      <c r="M4114" t="s">
        <v>11957</v>
      </c>
      <c r="N4114">
        <v>1.534444444</v>
      </c>
      <c r="O4114">
        <v>0</v>
      </c>
      <c r="P4114">
        <v>8</v>
      </c>
      <c r="Q4114">
        <v>0</v>
      </c>
      <c r="R4114">
        <v>15</v>
      </c>
      <c r="S4114">
        <v>0</v>
      </c>
      <c r="T4114">
        <v>1</v>
      </c>
      <c r="U4114">
        <v>0</v>
      </c>
      <c r="V4114">
        <v>0</v>
      </c>
      <c r="W4114">
        <v>0</v>
      </c>
      <c r="X4114">
        <v>0.86697931732707567</v>
      </c>
      <c r="Y4114">
        <v>0</v>
      </c>
      <c r="Z4114">
        <v>6.1039544270957453</v>
      </c>
      <c r="AA4114">
        <v>0</v>
      </c>
      <c r="AB4114">
        <v>0.35528825528746671</v>
      </c>
      <c r="AC4114">
        <v>0</v>
      </c>
      <c r="AD4114">
        <v>0</v>
      </c>
      <c r="AE4114">
        <v>7.3262219997102873</v>
      </c>
    </row>
    <row r="4115" spans="1:31" x14ac:dyDescent="0.25">
      <c r="A4115">
        <v>2236737</v>
      </c>
      <c r="B4115">
        <v>1</v>
      </c>
      <c r="C4115" t="s">
        <v>80</v>
      </c>
      <c r="D4115" t="s">
        <v>83</v>
      </c>
      <c r="E4115" t="s">
        <v>194</v>
      </c>
      <c r="F4115" t="s">
        <v>2970</v>
      </c>
      <c r="G4115" t="s">
        <v>179</v>
      </c>
      <c r="H4115" t="s">
        <v>135</v>
      </c>
      <c r="I4115" t="s">
        <v>136</v>
      </c>
      <c r="J4115" t="s">
        <v>137</v>
      </c>
      <c r="K4115" t="s">
        <v>138</v>
      </c>
      <c r="L4115" t="s">
        <v>11958</v>
      </c>
      <c r="M4115" t="s">
        <v>11959</v>
      </c>
      <c r="N4115">
        <v>1.2222222220000001</v>
      </c>
      <c r="O4115">
        <v>0</v>
      </c>
      <c r="P4115">
        <v>0</v>
      </c>
      <c r="Q4115">
        <v>0</v>
      </c>
      <c r="R4115">
        <v>0</v>
      </c>
      <c r="S4115">
        <v>0</v>
      </c>
      <c r="T4115">
        <v>23</v>
      </c>
      <c r="U4115">
        <v>0</v>
      </c>
      <c r="V4115">
        <v>4</v>
      </c>
      <c r="W4115">
        <v>0</v>
      </c>
      <c r="X4115">
        <v>0</v>
      </c>
      <c r="Y4115">
        <v>0</v>
      </c>
      <c r="Z4115">
        <v>0</v>
      </c>
      <c r="AA4115">
        <v>0</v>
      </c>
      <c r="AB4115">
        <v>81.865122183554135</v>
      </c>
      <c r="AC4115">
        <v>0</v>
      </c>
      <c r="AD4115">
        <v>110.72944739294111</v>
      </c>
      <c r="AE4115">
        <v>192.59456957649525</v>
      </c>
    </row>
    <row r="4116" spans="1:31" x14ac:dyDescent="0.25">
      <c r="A4116">
        <v>2236738</v>
      </c>
      <c r="B4116">
        <v>1</v>
      </c>
      <c r="C4116" t="s">
        <v>80</v>
      </c>
      <c r="D4116" t="s">
        <v>103</v>
      </c>
      <c r="E4116" t="s">
        <v>273</v>
      </c>
      <c r="F4116" t="s">
        <v>11960</v>
      </c>
      <c r="G4116" t="s">
        <v>143</v>
      </c>
      <c r="H4116" t="s">
        <v>163</v>
      </c>
      <c r="I4116" t="s">
        <v>136</v>
      </c>
      <c r="J4116" t="s">
        <v>137</v>
      </c>
      <c r="K4116" t="s">
        <v>144</v>
      </c>
      <c r="L4116" t="s">
        <v>11961</v>
      </c>
      <c r="M4116" t="s">
        <v>11962</v>
      </c>
      <c r="N4116">
        <v>1.971944444</v>
      </c>
      <c r="O4116">
        <v>4</v>
      </c>
      <c r="P4116">
        <v>377</v>
      </c>
      <c r="Q4116">
        <v>59</v>
      </c>
      <c r="R4116">
        <v>72</v>
      </c>
      <c r="S4116">
        <v>14</v>
      </c>
      <c r="T4116">
        <v>46</v>
      </c>
      <c r="U4116">
        <v>1</v>
      </c>
      <c r="V4116">
        <v>0</v>
      </c>
      <c r="W4116">
        <v>12.580947339755172</v>
      </c>
      <c r="X4116">
        <v>204.80135755209466</v>
      </c>
      <c r="Y4116">
        <v>145.19924997630397</v>
      </c>
      <c r="Z4116">
        <v>61.857800957122542</v>
      </c>
      <c r="AA4116">
        <v>59.168724659154577</v>
      </c>
      <c r="AB4116">
        <v>59.937231459211688</v>
      </c>
      <c r="AC4116">
        <v>328.84962662332816</v>
      </c>
      <c r="AD4116">
        <v>0</v>
      </c>
      <c r="AE4116">
        <v>872.39493856697084</v>
      </c>
    </row>
    <row r="4117" spans="1:31" x14ac:dyDescent="0.25">
      <c r="A4117">
        <v>2236739</v>
      </c>
      <c r="B4117">
        <v>1</v>
      </c>
      <c r="C4117" t="s">
        <v>80</v>
      </c>
      <c r="D4117" t="s">
        <v>98</v>
      </c>
      <c r="E4117" t="s">
        <v>141</v>
      </c>
      <c r="F4117" t="s">
        <v>8389</v>
      </c>
      <c r="G4117" t="s">
        <v>143</v>
      </c>
      <c r="H4117" t="s">
        <v>135</v>
      </c>
      <c r="I4117" t="s">
        <v>136</v>
      </c>
      <c r="J4117" t="s">
        <v>137</v>
      </c>
      <c r="K4117" t="s">
        <v>144</v>
      </c>
      <c r="L4117" t="s">
        <v>11963</v>
      </c>
      <c r="M4117" t="s">
        <v>11964</v>
      </c>
      <c r="N4117">
        <v>9.6538444440000006</v>
      </c>
      <c r="O4117">
        <v>0</v>
      </c>
      <c r="P4117">
        <v>106</v>
      </c>
      <c r="Q4117">
        <v>0</v>
      </c>
      <c r="R4117">
        <v>6</v>
      </c>
      <c r="S4117">
        <v>0</v>
      </c>
      <c r="T4117">
        <v>18</v>
      </c>
      <c r="U4117">
        <v>0</v>
      </c>
      <c r="V4117">
        <v>0</v>
      </c>
      <c r="W4117">
        <v>0</v>
      </c>
      <c r="X4117">
        <v>239.22707858873483</v>
      </c>
      <c r="Y4117">
        <v>0</v>
      </c>
      <c r="Z4117">
        <v>39.542765531766015</v>
      </c>
      <c r="AA4117">
        <v>0</v>
      </c>
      <c r="AB4117">
        <v>92.306638461821194</v>
      </c>
      <c r="AC4117">
        <v>0</v>
      </c>
      <c r="AD4117">
        <v>0</v>
      </c>
      <c r="AE4117">
        <v>371.07648258232206</v>
      </c>
    </row>
    <row r="4118" spans="1:31" x14ac:dyDescent="0.25">
      <c r="A4118">
        <v>2236741</v>
      </c>
      <c r="B4118">
        <v>1</v>
      </c>
      <c r="C4118" t="s">
        <v>80</v>
      </c>
      <c r="D4118" t="s">
        <v>97</v>
      </c>
      <c r="E4118" t="s">
        <v>132</v>
      </c>
      <c r="F4118" t="s">
        <v>11965</v>
      </c>
      <c r="G4118" t="s">
        <v>1919</v>
      </c>
      <c r="H4118" t="s">
        <v>135</v>
      </c>
      <c r="I4118" t="s">
        <v>136</v>
      </c>
      <c r="J4118" t="s">
        <v>137</v>
      </c>
      <c r="K4118" t="s">
        <v>138</v>
      </c>
      <c r="L4118" t="s">
        <v>11966</v>
      </c>
      <c r="M4118" t="s">
        <v>11967</v>
      </c>
      <c r="N4118">
        <v>1.3344444440000001</v>
      </c>
      <c r="O4118">
        <v>0</v>
      </c>
      <c r="P4118">
        <v>1</v>
      </c>
      <c r="Q4118">
        <v>0</v>
      </c>
      <c r="R4118">
        <v>0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0.36260392254464008</v>
      </c>
      <c r="Y4118">
        <v>0</v>
      </c>
      <c r="Z4118">
        <v>0</v>
      </c>
      <c r="AA4118">
        <v>0</v>
      </c>
      <c r="AB4118">
        <v>0</v>
      </c>
      <c r="AC4118">
        <v>0</v>
      </c>
      <c r="AD4118">
        <v>0</v>
      </c>
      <c r="AE4118">
        <v>0.36260392254464008</v>
      </c>
    </row>
    <row r="4119" spans="1:31" x14ac:dyDescent="0.25">
      <c r="A4119">
        <v>2236743</v>
      </c>
      <c r="B4119">
        <v>1</v>
      </c>
      <c r="C4119" t="s">
        <v>80</v>
      </c>
      <c r="D4119" t="s">
        <v>108</v>
      </c>
      <c r="E4119" t="s">
        <v>141</v>
      </c>
      <c r="F4119" t="s">
        <v>11968</v>
      </c>
      <c r="G4119" t="s">
        <v>143</v>
      </c>
      <c r="H4119" t="s">
        <v>135</v>
      </c>
      <c r="I4119" t="s">
        <v>136</v>
      </c>
      <c r="J4119" t="s">
        <v>137</v>
      </c>
      <c r="K4119" t="s">
        <v>144</v>
      </c>
      <c r="L4119" t="s">
        <v>11969</v>
      </c>
      <c r="M4119" t="s">
        <v>11970</v>
      </c>
      <c r="N4119">
        <v>8.8058711110000001</v>
      </c>
      <c r="O4119">
        <v>0</v>
      </c>
      <c r="P4119">
        <v>22</v>
      </c>
      <c r="Q4119">
        <v>0</v>
      </c>
      <c r="R4119">
        <v>18</v>
      </c>
      <c r="S4119">
        <v>0</v>
      </c>
      <c r="T4119">
        <v>7</v>
      </c>
      <c r="U4119">
        <v>0</v>
      </c>
      <c r="V4119">
        <v>0</v>
      </c>
      <c r="W4119">
        <v>0</v>
      </c>
      <c r="X4119">
        <v>46.069369116223022</v>
      </c>
      <c r="Y4119">
        <v>0</v>
      </c>
      <c r="Z4119">
        <v>21.281577403607933</v>
      </c>
      <c r="AA4119">
        <v>0</v>
      </c>
      <c r="AB4119">
        <v>51.546873567330422</v>
      </c>
      <c r="AC4119">
        <v>0</v>
      </c>
      <c r="AD4119">
        <v>0</v>
      </c>
      <c r="AE4119">
        <v>118.89782008716138</v>
      </c>
    </row>
    <row r="4120" spans="1:31" x14ac:dyDescent="0.25">
      <c r="A4120">
        <v>2236744</v>
      </c>
      <c r="B4120">
        <v>1</v>
      </c>
      <c r="C4120" t="s">
        <v>80</v>
      </c>
      <c r="D4120" t="s">
        <v>96</v>
      </c>
      <c r="E4120" t="s">
        <v>132</v>
      </c>
      <c r="F4120" t="s">
        <v>11971</v>
      </c>
      <c r="G4120" t="s">
        <v>152</v>
      </c>
      <c r="H4120" t="s">
        <v>135</v>
      </c>
      <c r="I4120" t="s">
        <v>136</v>
      </c>
      <c r="J4120" t="s">
        <v>3</v>
      </c>
      <c r="K4120" t="s">
        <v>138</v>
      </c>
      <c r="L4120" t="s">
        <v>11972</v>
      </c>
      <c r="M4120" t="s">
        <v>11973</v>
      </c>
      <c r="N4120">
        <v>8.6852777769999996</v>
      </c>
      <c r="O4120">
        <v>0</v>
      </c>
      <c r="P4120">
        <v>1</v>
      </c>
      <c r="Q4120">
        <v>0</v>
      </c>
      <c r="R4120">
        <v>0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3.6401221595199998E-2</v>
      </c>
      <c r="Y4120">
        <v>0</v>
      </c>
      <c r="Z4120">
        <v>0</v>
      </c>
      <c r="AA4120">
        <v>0</v>
      </c>
      <c r="AB4120">
        <v>0</v>
      </c>
      <c r="AC4120">
        <v>0</v>
      </c>
      <c r="AD4120">
        <v>0</v>
      </c>
      <c r="AE4120">
        <v>3.6401221595199998E-2</v>
      </c>
    </row>
    <row r="4121" spans="1:31" x14ac:dyDescent="0.25">
      <c r="A4121">
        <v>2236745</v>
      </c>
      <c r="B4121">
        <v>1</v>
      </c>
      <c r="C4121" t="s">
        <v>81</v>
      </c>
      <c r="D4121" t="s">
        <v>123</v>
      </c>
      <c r="E4121" t="s">
        <v>182</v>
      </c>
      <c r="F4121" t="s">
        <v>11974</v>
      </c>
      <c r="G4121" t="s">
        <v>174</v>
      </c>
      <c r="H4121" t="s">
        <v>163</v>
      </c>
      <c r="I4121" t="s">
        <v>136</v>
      </c>
      <c r="J4121" t="s">
        <v>137</v>
      </c>
      <c r="K4121" t="s">
        <v>138</v>
      </c>
      <c r="L4121" t="s">
        <v>11975</v>
      </c>
      <c r="M4121" t="s">
        <v>11976</v>
      </c>
      <c r="N4121">
        <v>0.92444444400000003</v>
      </c>
      <c r="O4121">
        <v>0</v>
      </c>
      <c r="P4121">
        <v>58</v>
      </c>
      <c r="Q4121">
        <v>0</v>
      </c>
      <c r="R4121">
        <v>6</v>
      </c>
      <c r="S4121">
        <v>0</v>
      </c>
      <c r="T4121">
        <v>7</v>
      </c>
      <c r="U4121">
        <v>0</v>
      </c>
      <c r="V4121">
        <v>0</v>
      </c>
      <c r="W4121">
        <v>0</v>
      </c>
      <c r="X4121">
        <v>8.8748507544021997</v>
      </c>
      <c r="Y4121">
        <v>0</v>
      </c>
      <c r="Z4121">
        <v>1.1844070143568752</v>
      </c>
      <c r="AA4121">
        <v>0</v>
      </c>
      <c r="AB4121">
        <v>5.2132095056612497</v>
      </c>
      <c r="AC4121">
        <v>0</v>
      </c>
      <c r="AD4121">
        <v>0</v>
      </c>
      <c r="AE4121">
        <v>15.272467274420325</v>
      </c>
    </row>
    <row r="4122" spans="1:31" x14ac:dyDescent="0.25">
      <c r="A4122">
        <v>2236747</v>
      </c>
      <c r="B4122">
        <v>1</v>
      </c>
      <c r="C4122" t="s">
        <v>80</v>
      </c>
      <c r="D4122" t="s">
        <v>101</v>
      </c>
      <c r="E4122" t="s">
        <v>132</v>
      </c>
      <c r="F4122" t="s">
        <v>11977</v>
      </c>
      <c r="G4122" t="s">
        <v>148</v>
      </c>
      <c r="H4122" t="s">
        <v>135</v>
      </c>
      <c r="I4122" t="s">
        <v>136</v>
      </c>
      <c r="J4122" t="s">
        <v>137</v>
      </c>
      <c r="K4122" t="s">
        <v>138</v>
      </c>
      <c r="L4122" t="s">
        <v>11978</v>
      </c>
      <c r="M4122" t="s">
        <v>11979</v>
      </c>
      <c r="N4122">
        <v>2.1349999999999998</v>
      </c>
      <c r="O4122">
        <v>0</v>
      </c>
      <c r="P4122">
        <v>7</v>
      </c>
      <c r="Q4122">
        <v>0</v>
      </c>
      <c r="R4122">
        <v>0</v>
      </c>
      <c r="S4122">
        <v>0</v>
      </c>
      <c r="T4122">
        <v>0</v>
      </c>
      <c r="U4122">
        <v>0</v>
      </c>
      <c r="V4122">
        <v>0</v>
      </c>
      <c r="W4122">
        <v>0</v>
      </c>
      <c r="X4122">
        <v>5.6516106876544931</v>
      </c>
      <c r="Y4122">
        <v>0</v>
      </c>
      <c r="Z4122">
        <v>0</v>
      </c>
      <c r="AA4122">
        <v>0</v>
      </c>
      <c r="AB4122">
        <v>0</v>
      </c>
      <c r="AC4122">
        <v>0</v>
      </c>
      <c r="AD4122">
        <v>0</v>
      </c>
      <c r="AE4122">
        <v>5.6516106876544931</v>
      </c>
    </row>
    <row r="4123" spans="1:31" x14ac:dyDescent="0.25">
      <c r="A4123">
        <v>2236748</v>
      </c>
      <c r="B4123">
        <v>1</v>
      </c>
      <c r="C4123" t="s">
        <v>80</v>
      </c>
      <c r="D4123" t="s">
        <v>111</v>
      </c>
      <c r="E4123" t="s">
        <v>132</v>
      </c>
      <c r="F4123" t="s">
        <v>11980</v>
      </c>
      <c r="G4123" t="s">
        <v>152</v>
      </c>
      <c r="H4123" t="s">
        <v>135</v>
      </c>
      <c r="I4123" t="s">
        <v>136</v>
      </c>
      <c r="J4123" t="s">
        <v>3</v>
      </c>
      <c r="K4123" t="s">
        <v>138</v>
      </c>
      <c r="L4123" t="s">
        <v>11981</v>
      </c>
      <c r="M4123" t="s">
        <v>11982</v>
      </c>
      <c r="N4123">
        <v>1.893333333</v>
      </c>
      <c r="O4123">
        <v>0</v>
      </c>
      <c r="P4123">
        <v>6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2.85156684661212</v>
      </c>
      <c r="Y4123">
        <v>0</v>
      </c>
      <c r="Z4123">
        <v>0</v>
      </c>
      <c r="AA4123">
        <v>0</v>
      </c>
      <c r="AB4123">
        <v>0</v>
      </c>
      <c r="AC4123">
        <v>0</v>
      </c>
      <c r="AD4123">
        <v>0</v>
      </c>
      <c r="AE4123">
        <v>2.85156684661212</v>
      </c>
    </row>
    <row r="4124" spans="1:31" x14ac:dyDescent="0.25">
      <c r="A4124">
        <v>2236752</v>
      </c>
      <c r="B4124">
        <v>1</v>
      </c>
      <c r="C4124" t="s">
        <v>81</v>
      </c>
      <c r="D4124" t="s">
        <v>127</v>
      </c>
      <c r="E4124" t="s">
        <v>141</v>
      </c>
      <c r="F4124" t="s">
        <v>11983</v>
      </c>
      <c r="G4124" t="s">
        <v>196</v>
      </c>
      <c r="H4124" t="s">
        <v>135</v>
      </c>
      <c r="I4124" t="s">
        <v>136</v>
      </c>
      <c r="J4124" t="s">
        <v>137</v>
      </c>
      <c r="K4124" t="s">
        <v>144</v>
      </c>
      <c r="L4124" t="s">
        <v>11984</v>
      </c>
      <c r="M4124" t="s">
        <v>11985</v>
      </c>
      <c r="N4124">
        <v>0.51416666600000005</v>
      </c>
      <c r="O4124">
        <v>0</v>
      </c>
      <c r="P4124">
        <v>457</v>
      </c>
      <c r="Q4124">
        <v>0</v>
      </c>
      <c r="R4124">
        <v>3</v>
      </c>
      <c r="S4124">
        <v>0</v>
      </c>
      <c r="T4124">
        <v>18</v>
      </c>
      <c r="U4124">
        <v>0</v>
      </c>
      <c r="V4124">
        <v>0</v>
      </c>
      <c r="W4124">
        <v>0</v>
      </c>
      <c r="X4124">
        <v>54.510395881101189</v>
      </c>
      <c r="Y4124">
        <v>0</v>
      </c>
      <c r="Z4124">
        <v>0.32143258242900002</v>
      </c>
      <c r="AA4124">
        <v>0</v>
      </c>
      <c r="AB4124">
        <v>6.8708699719751136</v>
      </c>
      <c r="AC4124">
        <v>0</v>
      </c>
      <c r="AD4124">
        <v>0</v>
      </c>
      <c r="AE4124">
        <v>61.702698435505297</v>
      </c>
    </row>
    <row r="4125" spans="1:31" x14ac:dyDescent="0.25">
      <c r="A4125">
        <v>2236753</v>
      </c>
      <c r="B4125">
        <v>1</v>
      </c>
      <c r="C4125" t="s">
        <v>80</v>
      </c>
      <c r="D4125" t="s">
        <v>107</v>
      </c>
      <c r="E4125" t="s">
        <v>194</v>
      </c>
      <c r="F4125" t="s">
        <v>11986</v>
      </c>
      <c r="G4125" t="s">
        <v>179</v>
      </c>
      <c r="H4125" t="s">
        <v>135</v>
      </c>
      <c r="I4125" t="s">
        <v>136</v>
      </c>
      <c r="J4125" t="s">
        <v>137</v>
      </c>
      <c r="K4125" t="s">
        <v>138</v>
      </c>
      <c r="L4125" t="s">
        <v>11987</v>
      </c>
      <c r="M4125" t="s">
        <v>11988</v>
      </c>
      <c r="N4125">
        <v>1.3772222220000001</v>
      </c>
      <c r="O4125">
        <v>0</v>
      </c>
      <c r="P4125">
        <v>81</v>
      </c>
      <c r="Q4125">
        <v>0</v>
      </c>
      <c r="R4125">
        <v>0</v>
      </c>
      <c r="S4125">
        <v>0</v>
      </c>
      <c r="T4125">
        <v>1</v>
      </c>
      <c r="U4125">
        <v>0</v>
      </c>
      <c r="V4125">
        <v>0</v>
      </c>
      <c r="W4125">
        <v>0</v>
      </c>
      <c r="X4125">
        <v>29.742380238284447</v>
      </c>
      <c r="Y4125">
        <v>0</v>
      </c>
      <c r="Z4125">
        <v>0</v>
      </c>
      <c r="AA4125">
        <v>0</v>
      </c>
      <c r="AB4125">
        <v>1.059306467016E-2</v>
      </c>
      <c r="AC4125">
        <v>0</v>
      </c>
      <c r="AD4125">
        <v>0</v>
      </c>
      <c r="AE4125">
        <v>29.752973302954608</v>
      </c>
    </row>
    <row r="4126" spans="1:31" x14ac:dyDescent="0.25">
      <c r="A4126">
        <v>2236754</v>
      </c>
      <c r="B4126">
        <v>1</v>
      </c>
      <c r="C4126" t="s">
        <v>80</v>
      </c>
      <c r="D4126" t="s">
        <v>92</v>
      </c>
      <c r="E4126" t="s">
        <v>161</v>
      </c>
      <c r="F4126" t="s">
        <v>3058</v>
      </c>
      <c r="G4126" t="s">
        <v>143</v>
      </c>
      <c r="H4126" t="s">
        <v>163</v>
      </c>
      <c r="I4126" t="s">
        <v>136</v>
      </c>
      <c r="J4126" t="s">
        <v>137</v>
      </c>
      <c r="K4126" t="s">
        <v>144</v>
      </c>
      <c r="L4126" t="s">
        <v>11989</v>
      </c>
      <c r="M4126" t="s">
        <v>11990</v>
      </c>
      <c r="N4126">
        <v>7.55</v>
      </c>
      <c r="O4126">
        <v>13</v>
      </c>
      <c r="P4126">
        <v>845</v>
      </c>
      <c r="Q4126">
        <v>1</v>
      </c>
      <c r="R4126">
        <v>0</v>
      </c>
      <c r="S4126">
        <v>6</v>
      </c>
      <c r="T4126">
        <v>12</v>
      </c>
      <c r="U4126">
        <v>0</v>
      </c>
      <c r="V4126">
        <v>0</v>
      </c>
      <c r="W4126">
        <v>1057.3611572571049</v>
      </c>
      <c r="X4126">
        <v>1836.7696088220889</v>
      </c>
      <c r="Y4126">
        <v>7.6844080659560676</v>
      </c>
      <c r="Z4126">
        <v>0</v>
      </c>
      <c r="AA4126">
        <v>315.16593125987492</v>
      </c>
      <c r="AB4126">
        <v>148.05915986627994</v>
      </c>
      <c r="AC4126">
        <v>0</v>
      </c>
      <c r="AD4126">
        <v>0</v>
      </c>
      <c r="AE4126">
        <v>3365.0402652713046</v>
      </c>
    </row>
    <row r="4127" spans="1:31" x14ac:dyDescent="0.25">
      <c r="A4127">
        <v>2236756</v>
      </c>
      <c r="B4127">
        <v>1</v>
      </c>
      <c r="C4127" t="s">
        <v>80</v>
      </c>
      <c r="D4127" t="s">
        <v>84</v>
      </c>
      <c r="E4127" t="s">
        <v>141</v>
      </c>
      <c r="F4127" t="s">
        <v>11991</v>
      </c>
      <c r="G4127" t="s">
        <v>196</v>
      </c>
      <c r="H4127" t="s">
        <v>135</v>
      </c>
      <c r="I4127" t="s">
        <v>136</v>
      </c>
      <c r="J4127" t="s">
        <v>137</v>
      </c>
      <c r="K4127" t="s">
        <v>144</v>
      </c>
      <c r="L4127" t="s">
        <v>11992</v>
      </c>
      <c r="M4127" t="s">
        <v>11993</v>
      </c>
      <c r="N4127">
        <v>0.33333333300000001</v>
      </c>
      <c r="O4127">
        <v>0</v>
      </c>
      <c r="P4127">
        <v>415</v>
      </c>
      <c r="Q4127">
        <v>0</v>
      </c>
      <c r="R4127">
        <v>0</v>
      </c>
      <c r="S4127">
        <v>0</v>
      </c>
      <c r="T4127">
        <v>5</v>
      </c>
      <c r="U4127">
        <v>0</v>
      </c>
      <c r="V4127">
        <v>0</v>
      </c>
      <c r="W4127">
        <v>0</v>
      </c>
      <c r="X4127">
        <v>39.738521953851055</v>
      </c>
      <c r="Y4127">
        <v>0</v>
      </c>
      <c r="Z4127">
        <v>0</v>
      </c>
      <c r="AA4127">
        <v>0</v>
      </c>
      <c r="AB4127">
        <v>0.86495179292290003</v>
      </c>
      <c r="AC4127">
        <v>0</v>
      </c>
      <c r="AD4127">
        <v>0</v>
      </c>
      <c r="AE4127">
        <v>40.603473746773957</v>
      </c>
    </row>
    <row r="4128" spans="1:31" x14ac:dyDescent="0.25">
      <c r="A4128">
        <v>2236758</v>
      </c>
      <c r="B4128">
        <v>1</v>
      </c>
      <c r="C4128" t="s">
        <v>80</v>
      </c>
      <c r="D4128" t="s">
        <v>104</v>
      </c>
      <c r="E4128" t="s">
        <v>161</v>
      </c>
      <c r="F4128" t="s">
        <v>11994</v>
      </c>
      <c r="G4128" t="s">
        <v>152</v>
      </c>
      <c r="H4128" t="s">
        <v>163</v>
      </c>
      <c r="I4128" t="s">
        <v>136</v>
      </c>
      <c r="J4128" t="s">
        <v>3</v>
      </c>
      <c r="K4128" t="s">
        <v>138</v>
      </c>
      <c r="L4128" t="s">
        <v>11995</v>
      </c>
      <c r="M4128" t="s">
        <v>11996</v>
      </c>
      <c r="N4128">
        <v>0.99583333299999999</v>
      </c>
      <c r="O4128">
        <v>1</v>
      </c>
      <c r="P4128">
        <v>715</v>
      </c>
      <c r="Q4128">
        <v>9</v>
      </c>
      <c r="R4128">
        <v>8</v>
      </c>
      <c r="S4128">
        <v>30</v>
      </c>
      <c r="T4128">
        <v>60</v>
      </c>
      <c r="U4128">
        <v>6</v>
      </c>
      <c r="V4128">
        <v>0</v>
      </c>
      <c r="W4128">
        <v>4.4117299856000006E-2</v>
      </c>
      <c r="X4128">
        <v>179.57593137371896</v>
      </c>
      <c r="Y4128">
        <v>91.202235049946523</v>
      </c>
      <c r="Z4128">
        <v>6.779439647916373</v>
      </c>
      <c r="AA4128">
        <v>1307.8837484057169</v>
      </c>
      <c r="AB4128">
        <v>28.021557153777717</v>
      </c>
      <c r="AC4128">
        <v>595.60783875910818</v>
      </c>
      <c r="AD4128">
        <v>0</v>
      </c>
      <c r="AE4128">
        <v>2209.1148676900407</v>
      </c>
    </row>
    <row r="4129" spans="1:31" x14ac:dyDescent="0.25">
      <c r="A4129">
        <v>2236759</v>
      </c>
      <c r="B4129">
        <v>1</v>
      </c>
      <c r="C4129" t="s">
        <v>80</v>
      </c>
      <c r="D4129" t="s">
        <v>104</v>
      </c>
      <c r="E4129" t="s">
        <v>273</v>
      </c>
      <c r="F4129" t="s">
        <v>11997</v>
      </c>
      <c r="G4129" t="s">
        <v>174</v>
      </c>
      <c r="H4129" t="s">
        <v>163</v>
      </c>
      <c r="I4129" t="s">
        <v>136</v>
      </c>
      <c r="J4129" t="s">
        <v>137</v>
      </c>
      <c r="K4129" t="s">
        <v>138</v>
      </c>
      <c r="L4129" t="s">
        <v>11998</v>
      </c>
      <c r="M4129" t="s">
        <v>11999</v>
      </c>
      <c r="N4129">
        <v>0.81083333300000004</v>
      </c>
      <c r="O4129">
        <v>14</v>
      </c>
      <c r="P4129">
        <v>933</v>
      </c>
      <c r="Q4129">
        <v>15</v>
      </c>
      <c r="R4129">
        <v>44</v>
      </c>
      <c r="S4129">
        <v>32</v>
      </c>
      <c r="T4129">
        <v>67</v>
      </c>
      <c r="U4129">
        <v>0</v>
      </c>
      <c r="V4129">
        <v>0</v>
      </c>
      <c r="W4129">
        <v>76.945026455868714</v>
      </c>
      <c r="X4129">
        <v>381.33721753538521</v>
      </c>
      <c r="Y4129">
        <v>22.586469729385463</v>
      </c>
      <c r="Z4129">
        <v>23.631055601957392</v>
      </c>
      <c r="AA4129">
        <v>385.55298424553393</v>
      </c>
      <c r="AB4129">
        <v>76.828729387258235</v>
      </c>
      <c r="AC4129">
        <v>0</v>
      </c>
      <c r="AD4129">
        <v>0</v>
      </c>
      <c r="AE4129">
        <v>966.88148295538895</v>
      </c>
    </row>
    <row r="4130" spans="1:31" x14ac:dyDescent="0.25">
      <c r="A4130">
        <v>2236761</v>
      </c>
      <c r="B4130">
        <v>1</v>
      </c>
      <c r="C4130" t="s">
        <v>80</v>
      </c>
      <c r="D4130" t="s">
        <v>108</v>
      </c>
      <c r="E4130" t="s">
        <v>161</v>
      </c>
      <c r="F4130" t="s">
        <v>12000</v>
      </c>
      <c r="G4130" t="s">
        <v>143</v>
      </c>
      <c r="H4130" t="s">
        <v>163</v>
      </c>
      <c r="I4130" t="s">
        <v>136</v>
      </c>
      <c r="J4130" t="s">
        <v>137</v>
      </c>
      <c r="K4130" t="s">
        <v>144</v>
      </c>
      <c r="L4130" t="s">
        <v>12001</v>
      </c>
      <c r="M4130" t="s">
        <v>12002</v>
      </c>
      <c r="N4130">
        <v>7.9371694440000002</v>
      </c>
      <c r="O4130">
        <v>0</v>
      </c>
      <c r="P4130">
        <v>151</v>
      </c>
      <c r="Q4130">
        <v>0</v>
      </c>
      <c r="R4130">
        <v>57</v>
      </c>
      <c r="S4130">
        <v>2</v>
      </c>
      <c r="T4130">
        <v>21</v>
      </c>
      <c r="U4130">
        <v>0</v>
      </c>
      <c r="V4130">
        <v>0</v>
      </c>
      <c r="W4130">
        <v>0</v>
      </c>
      <c r="X4130">
        <v>143.04411613887567</v>
      </c>
      <c r="Y4130">
        <v>0</v>
      </c>
      <c r="Z4130">
        <v>62.20679019629992</v>
      </c>
      <c r="AA4130">
        <v>22.144180986216828</v>
      </c>
      <c r="AB4130">
        <v>90.112766580909906</v>
      </c>
      <c r="AC4130">
        <v>0</v>
      </c>
      <c r="AD4130">
        <v>0</v>
      </c>
      <c r="AE4130">
        <v>317.50785390230232</v>
      </c>
    </row>
    <row r="4131" spans="1:31" x14ac:dyDescent="0.25">
      <c r="A4131">
        <v>2236762</v>
      </c>
      <c r="B4131">
        <v>1</v>
      </c>
      <c r="C4131" t="s">
        <v>80</v>
      </c>
      <c r="D4131" t="s">
        <v>86</v>
      </c>
      <c r="E4131" t="s">
        <v>132</v>
      </c>
      <c r="F4131" t="s">
        <v>12003</v>
      </c>
      <c r="G4131" t="s">
        <v>170</v>
      </c>
      <c r="H4131" t="s">
        <v>135</v>
      </c>
      <c r="I4131" t="s">
        <v>136</v>
      </c>
      <c r="J4131" t="s">
        <v>137</v>
      </c>
      <c r="K4131" t="s">
        <v>138</v>
      </c>
      <c r="L4131" t="s">
        <v>12004</v>
      </c>
      <c r="M4131" t="s">
        <v>12005</v>
      </c>
      <c r="N4131">
        <v>0.99527777699999997</v>
      </c>
      <c r="O4131">
        <v>0</v>
      </c>
      <c r="P4131">
        <v>3</v>
      </c>
      <c r="Q4131">
        <v>0</v>
      </c>
      <c r="R4131">
        <v>0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0</v>
      </c>
      <c r="Z4131">
        <v>0</v>
      </c>
      <c r="AA4131">
        <v>0</v>
      </c>
      <c r="AB4131">
        <v>0</v>
      </c>
      <c r="AC4131">
        <v>0</v>
      </c>
      <c r="AD4131">
        <v>0</v>
      </c>
      <c r="AE4131">
        <v>0</v>
      </c>
    </row>
    <row r="4132" spans="1:31" x14ac:dyDescent="0.25">
      <c r="A4132">
        <v>2236763</v>
      </c>
      <c r="B4132">
        <v>1</v>
      </c>
      <c r="C4132" t="s">
        <v>80</v>
      </c>
      <c r="D4132" t="s">
        <v>104</v>
      </c>
      <c r="E4132" t="s">
        <v>161</v>
      </c>
      <c r="F4132" t="s">
        <v>12006</v>
      </c>
      <c r="G4132" t="s">
        <v>174</v>
      </c>
      <c r="H4132" t="s">
        <v>163</v>
      </c>
      <c r="I4132" t="s">
        <v>136</v>
      </c>
      <c r="J4132" t="s">
        <v>137</v>
      </c>
      <c r="K4132" t="s">
        <v>138</v>
      </c>
      <c r="L4132" t="s">
        <v>12007</v>
      </c>
      <c r="M4132" t="s">
        <v>12008</v>
      </c>
      <c r="N4132">
        <v>0.23222222200000001</v>
      </c>
      <c r="O4132">
        <v>5</v>
      </c>
      <c r="P4132">
        <v>1773</v>
      </c>
      <c r="Q4132">
        <v>10</v>
      </c>
      <c r="R4132">
        <v>20</v>
      </c>
      <c r="S4132">
        <v>18</v>
      </c>
      <c r="T4132">
        <v>210</v>
      </c>
      <c r="U4132">
        <v>3</v>
      </c>
      <c r="V4132">
        <v>0</v>
      </c>
      <c r="W4132">
        <v>6.6408490910922227E-2</v>
      </c>
      <c r="X4132">
        <v>127.31307539821033</v>
      </c>
      <c r="Y4132">
        <v>0.8511020791807723</v>
      </c>
      <c r="Z4132">
        <v>0.66789380734043324</v>
      </c>
      <c r="AA4132">
        <v>139.46281366129449</v>
      </c>
      <c r="AB4132">
        <v>33.468051315254968</v>
      </c>
      <c r="AC4132">
        <v>14.427945758724306</v>
      </c>
      <c r="AD4132">
        <v>0</v>
      </c>
      <c r="AE4132">
        <v>316.25729051091622</v>
      </c>
    </row>
    <row r="4133" spans="1:31" x14ac:dyDescent="0.25">
      <c r="A4133">
        <v>2236764</v>
      </c>
      <c r="B4133">
        <v>1</v>
      </c>
      <c r="C4133" t="s">
        <v>80</v>
      </c>
      <c r="D4133" t="s">
        <v>103</v>
      </c>
      <c r="E4133" t="s">
        <v>161</v>
      </c>
      <c r="F4133" t="s">
        <v>12009</v>
      </c>
      <c r="G4133" t="s">
        <v>174</v>
      </c>
      <c r="H4133" t="s">
        <v>163</v>
      </c>
      <c r="I4133" t="s">
        <v>136</v>
      </c>
      <c r="J4133" t="s">
        <v>137</v>
      </c>
      <c r="K4133" t="s">
        <v>138</v>
      </c>
      <c r="L4133" t="s">
        <v>12010</v>
      </c>
      <c r="M4133" t="s">
        <v>12011</v>
      </c>
      <c r="N4133">
        <v>0.82666666600000005</v>
      </c>
      <c r="O4133">
        <v>22</v>
      </c>
      <c r="P4133">
        <v>5723</v>
      </c>
      <c r="Q4133">
        <v>66</v>
      </c>
      <c r="R4133">
        <v>614</v>
      </c>
      <c r="S4133">
        <v>118</v>
      </c>
      <c r="T4133">
        <v>1534</v>
      </c>
      <c r="U4133">
        <v>19</v>
      </c>
      <c r="V4133">
        <v>3</v>
      </c>
      <c r="W4133">
        <v>15.431246399354665</v>
      </c>
      <c r="X4133">
        <v>1026.5022517949371</v>
      </c>
      <c r="Y4133">
        <v>278.56713318551209</v>
      </c>
      <c r="Z4133">
        <v>99.151571136401571</v>
      </c>
      <c r="AA4133">
        <v>676.76972168627037</v>
      </c>
      <c r="AB4133">
        <v>753.87394482769923</v>
      </c>
      <c r="AC4133">
        <v>2086.5794565133538</v>
      </c>
      <c r="AD4133">
        <v>28.356665452902824</v>
      </c>
      <c r="AE4133">
        <v>4965.2319909964326</v>
      </c>
    </row>
    <row r="4134" spans="1:31" x14ac:dyDescent="0.25">
      <c r="A4134">
        <v>2236765</v>
      </c>
      <c r="B4134">
        <v>1</v>
      </c>
      <c r="C4134" t="s">
        <v>81</v>
      </c>
      <c r="D4134" t="s">
        <v>117</v>
      </c>
      <c r="E4134" t="s">
        <v>194</v>
      </c>
      <c r="F4134" t="s">
        <v>12012</v>
      </c>
      <c r="G4134" t="s">
        <v>143</v>
      </c>
      <c r="H4134" t="s">
        <v>135</v>
      </c>
      <c r="I4134" t="s">
        <v>136</v>
      </c>
      <c r="J4134" t="s">
        <v>137</v>
      </c>
      <c r="K4134" t="s">
        <v>144</v>
      </c>
      <c r="L4134" t="s">
        <v>12013</v>
      </c>
      <c r="M4134" t="s">
        <v>12014</v>
      </c>
      <c r="N4134">
        <v>3.8446091660000001</v>
      </c>
      <c r="O4134">
        <v>0</v>
      </c>
      <c r="P4134">
        <v>24</v>
      </c>
      <c r="Q4134">
        <v>0</v>
      </c>
      <c r="R4134">
        <v>13</v>
      </c>
      <c r="S4134">
        <v>0</v>
      </c>
      <c r="T4134">
        <v>5</v>
      </c>
      <c r="U4134">
        <v>0</v>
      </c>
      <c r="V4134">
        <v>0</v>
      </c>
      <c r="W4134">
        <v>0</v>
      </c>
      <c r="X4134">
        <v>25.280919356430179</v>
      </c>
      <c r="Y4134">
        <v>0</v>
      </c>
      <c r="Z4134">
        <v>40.185483628894396</v>
      </c>
      <c r="AA4134">
        <v>0</v>
      </c>
      <c r="AB4134">
        <v>23.362637112290777</v>
      </c>
      <c r="AC4134">
        <v>0</v>
      </c>
      <c r="AD4134">
        <v>0</v>
      </c>
      <c r="AE4134">
        <v>88.829040097615348</v>
      </c>
    </row>
    <row r="4135" spans="1:31" x14ac:dyDescent="0.25">
      <c r="A4135">
        <v>2236766</v>
      </c>
      <c r="B4135">
        <v>1</v>
      </c>
      <c r="C4135" t="s">
        <v>80</v>
      </c>
      <c r="D4135" t="s">
        <v>83</v>
      </c>
      <c r="E4135" t="s">
        <v>161</v>
      </c>
      <c r="F4135" t="s">
        <v>11853</v>
      </c>
      <c r="G4135" t="s">
        <v>174</v>
      </c>
      <c r="H4135" t="s">
        <v>163</v>
      </c>
      <c r="I4135" t="s">
        <v>136</v>
      </c>
      <c r="J4135" t="s">
        <v>137</v>
      </c>
      <c r="K4135" t="s">
        <v>138</v>
      </c>
      <c r="L4135" t="s">
        <v>12015</v>
      </c>
      <c r="M4135" t="s">
        <v>12016</v>
      </c>
      <c r="N4135">
        <v>1.2294444440000001</v>
      </c>
      <c r="O4135">
        <v>5</v>
      </c>
      <c r="P4135">
        <v>283</v>
      </c>
      <c r="Q4135">
        <v>8</v>
      </c>
      <c r="R4135">
        <v>25</v>
      </c>
      <c r="S4135">
        <v>13</v>
      </c>
      <c r="T4135">
        <v>20</v>
      </c>
      <c r="U4135">
        <v>0</v>
      </c>
      <c r="V4135">
        <v>0</v>
      </c>
      <c r="W4135">
        <v>12.494911418318353</v>
      </c>
      <c r="X4135">
        <v>94.4873242593642</v>
      </c>
      <c r="Y4135">
        <v>19.812281641401057</v>
      </c>
      <c r="Z4135">
        <v>24.959409062499212</v>
      </c>
      <c r="AA4135">
        <v>416.76042558230625</v>
      </c>
      <c r="AB4135">
        <v>38.058713805245247</v>
      </c>
      <c r="AC4135">
        <v>0</v>
      </c>
      <c r="AD4135">
        <v>0</v>
      </c>
      <c r="AE4135">
        <v>606.57306576913436</v>
      </c>
    </row>
    <row r="4136" spans="1:31" x14ac:dyDescent="0.25">
      <c r="A4136">
        <v>2236769</v>
      </c>
      <c r="B4136">
        <v>1</v>
      </c>
      <c r="C4136" t="s">
        <v>81</v>
      </c>
      <c r="D4136" t="s">
        <v>120</v>
      </c>
      <c r="E4136" t="s">
        <v>273</v>
      </c>
      <c r="F4136" t="s">
        <v>12017</v>
      </c>
      <c r="G4136" t="s">
        <v>196</v>
      </c>
      <c r="H4136" t="s">
        <v>163</v>
      </c>
      <c r="I4136" t="s">
        <v>136</v>
      </c>
      <c r="J4136" t="s">
        <v>137</v>
      </c>
      <c r="K4136" t="s">
        <v>144</v>
      </c>
      <c r="L4136" t="s">
        <v>12018</v>
      </c>
      <c r="M4136" t="s">
        <v>12019</v>
      </c>
      <c r="N4136">
        <v>7.273055555</v>
      </c>
      <c r="O4136">
        <v>0</v>
      </c>
      <c r="P4136">
        <v>1118</v>
      </c>
      <c r="Q4136">
        <v>0</v>
      </c>
      <c r="R4136">
        <v>8</v>
      </c>
      <c r="S4136">
        <v>1</v>
      </c>
      <c r="T4136">
        <v>139</v>
      </c>
      <c r="U4136">
        <v>0</v>
      </c>
      <c r="V4136">
        <v>0</v>
      </c>
      <c r="W4136">
        <v>0</v>
      </c>
      <c r="X4136">
        <v>1778.207992130245</v>
      </c>
      <c r="Y4136">
        <v>0</v>
      </c>
      <c r="Z4136">
        <v>14.954003435421816</v>
      </c>
      <c r="AA4136">
        <v>71.766179517013327</v>
      </c>
      <c r="AB4136">
        <v>394.30700145240149</v>
      </c>
      <c r="AC4136">
        <v>0</v>
      </c>
      <c r="AD4136">
        <v>0</v>
      </c>
      <c r="AE4136">
        <v>2259.2351765350818</v>
      </c>
    </row>
    <row r="4137" spans="1:31" x14ac:dyDescent="0.25">
      <c r="A4137">
        <v>2236772</v>
      </c>
      <c r="B4137">
        <v>1</v>
      </c>
      <c r="C4137" t="s">
        <v>80</v>
      </c>
      <c r="D4137" t="s">
        <v>94</v>
      </c>
      <c r="E4137" t="s">
        <v>141</v>
      </c>
      <c r="F4137" t="s">
        <v>12020</v>
      </c>
      <c r="G4137" t="s">
        <v>134</v>
      </c>
      <c r="H4137" t="s">
        <v>135</v>
      </c>
      <c r="I4137" t="s">
        <v>136</v>
      </c>
      <c r="J4137" t="s">
        <v>137</v>
      </c>
      <c r="K4137" t="s">
        <v>138</v>
      </c>
      <c r="L4137" t="s">
        <v>12021</v>
      </c>
      <c r="M4137" t="s">
        <v>12022</v>
      </c>
      <c r="N4137">
        <v>0.30111111099999999</v>
      </c>
      <c r="O4137">
        <v>0</v>
      </c>
      <c r="P4137">
        <v>111</v>
      </c>
      <c r="Q4137">
        <v>0</v>
      </c>
      <c r="R4137">
        <v>17</v>
      </c>
      <c r="S4137">
        <v>0</v>
      </c>
      <c r="T4137">
        <v>31</v>
      </c>
      <c r="U4137">
        <v>0</v>
      </c>
      <c r="V4137">
        <v>0</v>
      </c>
      <c r="W4137">
        <v>0</v>
      </c>
      <c r="X4137">
        <v>8.3812811850503053</v>
      </c>
      <c r="Y4137">
        <v>0</v>
      </c>
      <c r="Z4137">
        <v>1.9559803986681921</v>
      </c>
      <c r="AA4137">
        <v>0</v>
      </c>
      <c r="AB4137">
        <v>13.741928207151748</v>
      </c>
      <c r="AC4137">
        <v>0</v>
      </c>
      <c r="AD4137">
        <v>0</v>
      </c>
      <c r="AE4137">
        <v>24.079189790870245</v>
      </c>
    </row>
    <row r="4138" spans="1:31" x14ac:dyDescent="0.25">
      <c r="A4138">
        <v>2236773</v>
      </c>
      <c r="B4138">
        <v>1</v>
      </c>
      <c r="C4138" t="s">
        <v>80</v>
      </c>
      <c r="D4138" t="s">
        <v>98</v>
      </c>
      <c r="E4138" t="s">
        <v>141</v>
      </c>
      <c r="F4138" t="s">
        <v>12023</v>
      </c>
      <c r="G4138" t="s">
        <v>143</v>
      </c>
      <c r="H4138" t="s">
        <v>135</v>
      </c>
      <c r="I4138" t="s">
        <v>136</v>
      </c>
      <c r="J4138" t="s">
        <v>137</v>
      </c>
      <c r="K4138" t="s">
        <v>144</v>
      </c>
      <c r="L4138" t="s">
        <v>12024</v>
      </c>
      <c r="M4138" t="s">
        <v>12025</v>
      </c>
      <c r="N4138">
        <v>7.5069749999999997</v>
      </c>
      <c r="O4138">
        <v>0</v>
      </c>
      <c r="P4138">
        <v>73</v>
      </c>
      <c r="Q4138">
        <v>0</v>
      </c>
      <c r="R4138">
        <v>0</v>
      </c>
      <c r="S4138">
        <v>0</v>
      </c>
      <c r="T4138">
        <v>7</v>
      </c>
      <c r="U4138">
        <v>0</v>
      </c>
      <c r="V4138">
        <v>0</v>
      </c>
      <c r="W4138">
        <v>0</v>
      </c>
      <c r="X4138">
        <v>59.278732743114162</v>
      </c>
      <c r="Y4138">
        <v>0</v>
      </c>
      <c r="Z4138">
        <v>0</v>
      </c>
      <c r="AA4138">
        <v>0</v>
      </c>
      <c r="AB4138">
        <v>16.077834964700905</v>
      </c>
      <c r="AC4138">
        <v>0</v>
      </c>
      <c r="AD4138">
        <v>0</v>
      </c>
      <c r="AE4138">
        <v>75.35656770781506</v>
      </c>
    </row>
    <row r="4139" spans="1:31" x14ac:dyDescent="0.25">
      <c r="A4139">
        <v>2236774</v>
      </c>
      <c r="B4139">
        <v>1</v>
      </c>
      <c r="C4139" t="s">
        <v>81</v>
      </c>
      <c r="D4139" t="s">
        <v>126</v>
      </c>
      <c r="E4139" t="s">
        <v>182</v>
      </c>
      <c r="F4139" t="s">
        <v>12026</v>
      </c>
      <c r="G4139" t="s">
        <v>143</v>
      </c>
      <c r="H4139" t="s">
        <v>163</v>
      </c>
      <c r="I4139" t="s">
        <v>136</v>
      </c>
      <c r="J4139" t="s">
        <v>137</v>
      </c>
      <c r="K4139" t="s">
        <v>144</v>
      </c>
      <c r="L4139" t="s">
        <v>12027</v>
      </c>
      <c r="M4139" t="s">
        <v>12028</v>
      </c>
      <c r="N4139">
        <v>1.866468333</v>
      </c>
      <c r="O4139">
        <v>0</v>
      </c>
      <c r="P4139">
        <v>0</v>
      </c>
      <c r="Q4139">
        <v>1</v>
      </c>
      <c r="R4139">
        <v>0</v>
      </c>
      <c r="S4139">
        <v>0</v>
      </c>
      <c r="T4139">
        <v>0</v>
      </c>
      <c r="U4139">
        <v>0</v>
      </c>
      <c r="V4139">
        <v>0</v>
      </c>
      <c r="W4139">
        <v>0</v>
      </c>
      <c r="X4139">
        <v>0</v>
      </c>
      <c r="Y4139">
        <v>1.075965670057911</v>
      </c>
      <c r="Z4139">
        <v>0</v>
      </c>
      <c r="AA4139">
        <v>0</v>
      </c>
      <c r="AB4139">
        <v>0</v>
      </c>
      <c r="AC4139">
        <v>0</v>
      </c>
      <c r="AD4139">
        <v>0</v>
      </c>
      <c r="AE4139">
        <v>1.075965670057911</v>
      </c>
    </row>
    <row r="4140" spans="1:31" x14ac:dyDescent="0.25">
      <c r="A4140">
        <v>2236776</v>
      </c>
      <c r="B4140">
        <v>1</v>
      </c>
      <c r="C4140" t="s">
        <v>80</v>
      </c>
      <c r="D4140" t="s">
        <v>94</v>
      </c>
      <c r="E4140" t="s">
        <v>132</v>
      </c>
      <c r="F4140" t="s">
        <v>12029</v>
      </c>
      <c r="G4140" t="s">
        <v>148</v>
      </c>
      <c r="H4140" t="s">
        <v>135</v>
      </c>
      <c r="I4140" t="s">
        <v>136</v>
      </c>
      <c r="J4140" t="s">
        <v>137</v>
      </c>
      <c r="K4140" t="s">
        <v>138</v>
      </c>
      <c r="L4140" t="s">
        <v>12030</v>
      </c>
      <c r="M4140" t="s">
        <v>12031</v>
      </c>
      <c r="N4140">
        <v>3.2880555550000001</v>
      </c>
      <c r="O4140">
        <v>0</v>
      </c>
      <c r="P4140">
        <v>1</v>
      </c>
      <c r="Q4140">
        <v>0</v>
      </c>
      <c r="R4140">
        <v>0</v>
      </c>
      <c r="S4140">
        <v>0</v>
      </c>
      <c r="T4140">
        <v>0</v>
      </c>
      <c r="U4140">
        <v>0</v>
      </c>
      <c r="V4140">
        <v>0</v>
      </c>
      <c r="W4140">
        <v>0</v>
      </c>
      <c r="X4140">
        <v>0.19710339772311222</v>
      </c>
      <c r="Y4140">
        <v>0</v>
      </c>
      <c r="Z4140">
        <v>0</v>
      </c>
      <c r="AA4140">
        <v>0</v>
      </c>
      <c r="AB4140">
        <v>0</v>
      </c>
      <c r="AC4140">
        <v>0</v>
      </c>
      <c r="AD4140">
        <v>0</v>
      </c>
      <c r="AE4140">
        <v>0.19710339772311222</v>
      </c>
    </row>
    <row r="4141" spans="1:31" x14ac:dyDescent="0.25">
      <c r="A4141">
        <v>2236777</v>
      </c>
      <c r="B4141">
        <v>1</v>
      </c>
      <c r="C4141" t="s">
        <v>81</v>
      </c>
      <c r="D4141" t="s">
        <v>117</v>
      </c>
      <c r="E4141" t="s">
        <v>182</v>
      </c>
      <c r="F4141" t="s">
        <v>12032</v>
      </c>
      <c r="G4141" t="s">
        <v>143</v>
      </c>
      <c r="H4141" t="s">
        <v>163</v>
      </c>
      <c r="I4141" t="s">
        <v>136</v>
      </c>
      <c r="J4141" t="s">
        <v>137</v>
      </c>
      <c r="K4141" t="s">
        <v>144</v>
      </c>
      <c r="L4141" t="s">
        <v>12033</v>
      </c>
      <c r="M4141" t="s">
        <v>12034</v>
      </c>
      <c r="N4141">
        <v>3.7099361110000002</v>
      </c>
      <c r="O4141">
        <v>0</v>
      </c>
      <c r="P4141">
        <v>0</v>
      </c>
      <c r="Q4141">
        <v>1</v>
      </c>
      <c r="R4141">
        <v>0</v>
      </c>
      <c r="S4141">
        <v>0</v>
      </c>
      <c r="T4141">
        <v>0</v>
      </c>
      <c r="U4141">
        <v>0</v>
      </c>
      <c r="V4141">
        <v>0</v>
      </c>
      <c r="W4141">
        <v>0</v>
      </c>
      <c r="X4141">
        <v>0</v>
      </c>
      <c r="Y4141">
        <v>42.935796768270656</v>
      </c>
      <c r="Z4141">
        <v>0</v>
      </c>
      <c r="AA4141">
        <v>0</v>
      </c>
      <c r="AB4141">
        <v>0</v>
      </c>
      <c r="AC4141">
        <v>0</v>
      </c>
      <c r="AD4141">
        <v>0</v>
      </c>
      <c r="AE4141">
        <v>42.935796768270656</v>
      </c>
    </row>
    <row r="4142" spans="1:31" x14ac:dyDescent="0.25">
      <c r="A4142">
        <v>2236778</v>
      </c>
      <c r="B4142">
        <v>1</v>
      </c>
      <c r="C4142" t="s">
        <v>80</v>
      </c>
      <c r="D4142" t="s">
        <v>95</v>
      </c>
      <c r="E4142" t="s">
        <v>182</v>
      </c>
      <c r="F4142" t="s">
        <v>12035</v>
      </c>
      <c r="G4142" t="s">
        <v>196</v>
      </c>
      <c r="H4142" t="s">
        <v>163</v>
      </c>
      <c r="I4142" t="s">
        <v>136</v>
      </c>
      <c r="J4142" t="s">
        <v>137</v>
      </c>
      <c r="K4142" t="s">
        <v>144</v>
      </c>
      <c r="L4142" t="s">
        <v>12036</v>
      </c>
      <c r="M4142" t="s">
        <v>12037</v>
      </c>
      <c r="N4142">
        <v>2.094269444</v>
      </c>
      <c r="O4142">
        <v>0</v>
      </c>
      <c r="P4142">
        <v>0</v>
      </c>
      <c r="Q4142">
        <v>1</v>
      </c>
      <c r="R4142">
        <v>0</v>
      </c>
      <c r="S4142">
        <v>2</v>
      </c>
      <c r="T4142">
        <v>0</v>
      </c>
      <c r="U4142">
        <v>0</v>
      </c>
      <c r="V4142">
        <v>0</v>
      </c>
      <c r="W4142">
        <v>0</v>
      </c>
      <c r="X4142">
        <v>0</v>
      </c>
      <c r="Y4142">
        <v>158.0863832749468</v>
      </c>
      <c r="Z4142">
        <v>0</v>
      </c>
      <c r="AA4142">
        <v>143.19882445152186</v>
      </c>
      <c r="AB4142">
        <v>0</v>
      </c>
      <c r="AC4142">
        <v>0</v>
      </c>
      <c r="AD4142">
        <v>0</v>
      </c>
      <c r="AE4142">
        <v>301.28520772646868</v>
      </c>
    </row>
    <row r="4143" spans="1:31" x14ac:dyDescent="0.25">
      <c r="A4143">
        <v>2236779</v>
      </c>
      <c r="B4143">
        <v>1</v>
      </c>
      <c r="C4143" t="s">
        <v>80</v>
      </c>
      <c r="D4143" t="s">
        <v>90</v>
      </c>
      <c r="E4143" t="s">
        <v>194</v>
      </c>
      <c r="F4143" t="s">
        <v>12038</v>
      </c>
      <c r="G4143" t="s">
        <v>196</v>
      </c>
      <c r="H4143" t="s">
        <v>135</v>
      </c>
      <c r="I4143" t="s">
        <v>136</v>
      </c>
      <c r="J4143" t="s">
        <v>137</v>
      </c>
      <c r="K4143" t="s">
        <v>144</v>
      </c>
      <c r="L4143" t="s">
        <v>12039</v>
      </c>
      <c r="M4143" t="s">
        <v>12040</v>
      </c>
      <c r="N4143">
        <v>2.0882555549999999</v>
      </c>
      <c r="O4143">
        <v>0</v>
      </c>
      <c r="P4143">
        <v>163</v>
      </c>
      <c r="Q4143">
        <v>0</v>
      </c>
      <c r="R4143">
        <v>0</v>
      </c>
      <c r="S4143">
        <v>0</v>
      </c>
      <c r="T4143">
        <v>8</v>
      </c>
      <c r="U4143">
        <v>0</v>
      </c>
      <c r="V4143">
        <v>0</v>
      </c>
      <c r="W4143">
        <v>0</v>
      </c>
      <c r="X4143">
        <v>95.260386500603545</v>
      </c>
      <c r="Y4143">
        <v>0</v>
      </c>
      <c r="Z4143">
        <v>0</v>
      </c>
      <c r="AA4143">
        <v>0</v>
      </c>
      <c r="AB4143">
        <v>5.585455407923086</v>
      </c>
      <c r="AC4143">
        <v>0</v>
      </c>
      <c r="AD4143">
        <v>0</v>
      </c>
      <c r="AE4143">
        <v>100.84584190852664</v>
      </c>
    </row>
    <row r="4144" spans="1:31" x14ac:dyDescent="0.25">
      <c r="A4144">
        <v>2236781</v>
      </c>
      <c r="B4144">
        <v>1</v>
      </c>
      <c r="C4144" t="s">
        <v>80</v>
      </c>
      <c r="D4144" t="s">
        <v>95</v>
      </c>
      <c r="E4144" t="s">
        <v>182</v>
      </c>
      <c r="F4144" t="s">
        <v>12041</v>
      </c>
      <c r="G4144" t="s">
        <v>174</v>
      </c>
      <c r="H4144" t="s">
        <v>163</v>
      </c>
      <c r="I4144" t="s">
        <v>136</v>
      </c>
      <c r="J4144" t="s">
        <v>137</v>
      </c>
      <c r="K4144" t="s">
        <v>138</v>
      </c>
      <c r="L4144" t="s">
        <v>12042</v>
      </c>
      <c r="M4144" t="s">
        <v>12043</v>
      </c>
      <c r="N4144">
        <v>0.52361111100000002</v>
      </c>
      <c r="O4144">
        <v>0</v>
      </c>
      <c r="P4144">
        <v>0</v>
      </c>
      <c r="Q4144">
        <v>0</v>
      </c>
      <c r="R4144">
        <v>0</v>
      </c>
      <c r="S4144">
        <v>0</v>
      </c>
      <c r="T4144">
        <v>190</v>
      </c>
      <c r="U4144">
        <v>0</v>
      </c>
      <c r="V4144">
        <v>1</v>
      </c>
      <c r="W4144">
        <v>0</v>
      </c>
      <c r="X4144">
        <v>0</v>
      </c>
      <c r="Y4144">
        <v>0</v>
      </c>
      <c r="Z4144">
        <v>0</v>
      </c>
      <c r="AA4144">
        <v>0</v>
      </c>
      <c r="AB4144">
        <v>117.79311330992132</v>
      </c>
      <c r="AC4144">
        <v>0</v>
      </c>
      <c r="AD4144">
        <v>2.2688882899187557</v>
      </c>
      <c r="AE4144">
        <v>120.06200159984007</v>
      </c>
    </row>
    <row r="4145" spans="1:31" x14ac:dyDescent="0.25">
      <c r="A4145">
        <v>2236782</v>
      </c>
      <c r="B4145">
        <v>1</v>
      </c>
      <c r="C4145" t="s">
        <v>80</v>
      </c>
      <c r="D4145" t="s">
        <v>84</v>
      </c>
      <c r="E4145" t="s">
        <v>182</v>
      </c>
      <c r="F4145" t="s">
        <v>12044</v>
      </c>
      <c r="G4145" t="s">
        <v>2631</v>
      </c>
      <c r="H4145" t="s">
        <v>163</v>
      </c>
      <c r="I4145" t="s">
        <v>136</v>
      </c>
      <c r="J4145" t="s">
        <v>137</v>
      </c>
      <c r="K4145" t="s">
        <v>138</v>
      </c>
      <c r="L4145" t="s">
        <v>12045</v>
      </c>
      <c r="M4145" t="s">
        <v>12046</v>
      </c>
      <c r="N4145">
        <v>1.1444444439999999</v>
      </c>
      <c r="O4145">
        <v>0</v>
      </c>
      <c r="P4145">
        <v>28</v>
      </c>
      <c r="Q4145">
        <v>0</v>
      </c>
      <c r="R4145">
        <v>0</v>
      </c>
      <c r="S4145">
        <v>0</v>
      </c>
      <c r="T4145">
        <v>495</v>
      </c>
      <c r="U4145">
        <v>0</v>
      </c>
      <c r="V4145">
        <v>6</v>
      </c>
      <c r="W4145">
        <v>0</v>
      </c>
      <c r="X4145">
        <v>10.806630994975761</v>
      </c>
      <c r="Y4145">
        <v>0</v>
      </c>
      <c r="Z4145">
        <v>0</v>
      </c>
      <c r="AA4145">
        <v>0</v>
      </c>
      <c r="AB4145">
        <v>454.78743405499114</v>
      </c>
      <c r="AC4145">
        <v>0</v>
      </c>
      <c r="AD4145">
        <v>279.77156375088163</v>
      </c>
      <c r="AE4145">
        <v>745.36562880084853</v>
      </c>
    </row>
    <row r="4146" spans="1:31" x14ac:dyDescent="0.25">
      <c r="A4146">
        <v>2236783</v>
      </c>
      <c r="B4146">
        <v>1</v>
      </c>
      <c r="C4146" t="s">
        <v>80</v>
      </c>
      <c r="D4146" t="s">
        <v>82</v>
      </c>
      <c r="E4146" t="s">
        <v>132</v>
      </c>
      <c r="F4146" t="s">
        <v>12047</v>
      </c>
      <c r="G4146" t="s">
        <v>148</v>
      </c>
      <c r="H4146" t="s">
        <v>135</v>
      </c>
      <c r="I4146" t="s">
        <v>136</v>
      </c>
      <c r="J4146" t="s">
        <v>137</v>
      </c>
      <c r="K4146" t="s">
        <v>138</v>
      </c>
      <c r="L4146" t="s">
        <v>12048</v>
      </c>
      <c r="M4146" t="s">
        <v>12049</v>
      </c>
      <c r="N4146">
        <v>1.300277777</v>
      </c>
      <c r="O4146">
        <v>0</v>
      </c>
      <c r="P4146">
        <v>0</v>
      </c>
      <c r="Q4146">
        <v>0</v>
      </c>
      <c r="R4146">
        <v>0</v>
      </c>
      <c r="S4146">
        <v>0</v>
      </c>
      <c r="T4146">
        <v>58</v>
      </c>
      <c r="U4146">
        <v>0</v>
      </c>
      <c r="V4146">
        <v>0</v>
      </c>
      <c r="W4146">
        <v>0</v>
      </c>
      <c r="X4146">
        <v>0</v>
      </c>
      <c r="Y4146">
        <v>0</v>
      </c>
      <c r="Z4146">
        <v>0</v>
      </c>
      <c r="AA4146">
        <v>0</v>
      </c>
      <c r="AB4146">
        <v>43.666611134027569</v>
      </c>
      <c r="AC4146">
        <v>0</v>
      </c>
      <c r="AD4146">
        <v>0</v>
      </c>
      <c r="AE4146">
        <v>43.666611134027569</v>
      </c>
    </row>
    <row r="4147" spans="1:31" x14ac:dyDescent="0.25">
      <c r="A4147">
        <v>2236784</v>
      </c>
      <c r="B4147">
        <v>1</v>
      </c>
      <c r="C4147" t="s">
        <v>80</v>
      </c>
      <c r="D4147" t="s">
        <v>110</v>
      </c>
      <c r="E4147" t="s">
        <v>194</v>
      </c>
      <c r="F4147" t="s">
        <v>12050</v>
      </c>
      <c r="G4147" t="s">
        <v>143</v>
      </c>
      <c r="H4147" t="s">
        <v>135</v>
      </c>
      <c r="I4147" t="s">
        <v>136</v>
      </c>
      <c r="J4147" t="s">
        <v>137</v>
      </c>
      <c r="K4147" t="s">
        <v>144</v>
      </c>
      <c r="L4147" t="s">
        <v>12051</v>
      </c>
      <c r="M4147" t="s">
        <v>12052</v>
      </c>
      <c r="N4147">
        <v>2.7662377770000002</v>
      </c>
      <c r="O4147">
        <v>0</v>
      </c>
      <c r="P4147">
        <v>150</v>
      </c>
      <c r="Q4147">
        <v>0</v>
      </c>
      <c r="R4147">
        <v>0</v>
      </c>
      <c r="S4147">
        <v>0</v>
      </c>
      <c r="T4147">
        <v>7</v>
      </c>
      <c r="U4147">
        <v>0</v>
      </c>
      <c r="V4147">
        <v>0</v>
      </c>
      <c r="W4147">
        <v>0</v>
      </c>
      <c r="X4147">
        <v>196.50155250941592</v>
      </c>
      <c r="Y4147">
        <v>0</v>
      </c>
      <c r="Z4147">
        <v>0</v>
      </c>
      <c r="AA4147">
        <v>0</v>
      </c>
      <c r="AB4147">
        <v>8.3189966174965218</v>
      </c>
      <c r="AC4147">
        <v>0</v>
      </c>
      <c r="AD4147">
        <v>0</v>
      </c>
      <c r="AE4147">
        <v>204.82054912691243</v>
      </c>
    </row>
    <row r="4148" spans="1:31" x14ac:dyDescent="0.25">
      <c r="A4148">
        <v>2236786</v>
      </c>
      <c r="B4148">
        <v>1</v>
      </c>
      <c r="C4148" t="s">
        <v>80</v>
      </c>
      <c r="D4148" t="s">
        <v>83</v>
      </c>
      <c r="E4148" t="s">
        <v>194</v>
      </c>
      <c r="F4148" t="s">
        <v>12053</v>
      </c>
      <c r="G4148" t="s">
        <v>179</v>
      </c>
      <c r="H4148" t="s">
        <v>135</v>
      </c>
      <c r="I4148" t="s">
        <v>136</v>
      </c>
      <c r="J4148" t="s">
        <v>137</v>
      </c>
      <c r="K4148" t="s">
        <v>138</v>
      </c>
      <c r="L4148" t="s">
        <v>12054</v>
      </c>
      <c r="M4148" t="s">
        <v>12055</v>
      </c>
      <c r="N4148">
        <v>1.8036111109999999</v>
      </c>
      <c r="O4148">
        <v>0</v>
      </c>
      <c r="P4148">
        <v>133</v>
      </c>
      <c r="Q4148">
        <v>0</v>
      </c>
      <c r="R4148">
        <v>0</v>
      </c>
      <c r="S4148">
        <v>0</v>
      </c>
      <c r="T4148">
        <v>0</v>
      </c>
      <c r="U4148">
        <v>0</v>
      </c>
      <c r="V4148">
        <v>0</v>
      </c>
      <c r="W4148">
        <v>0</v>
      </c>
      <c r="X4148">
        <v>69.19731722546409</v>
      </c>
      <c r="Y4148">
        <v>0</v>
      </c>
      <c r="Z4148">
        <v>0</v>
      </c>
      <c r="AA4148">
        <v>0</v>
      </c>
      <c r="AB4148">
        <v>0</v>
      </c>
      <c r="AC4148">
        <v>0</v>
      </c>
      <c r="AD4148">
        <v>0</v>
      </c>
      <c r="AE4148">
        <v>69.19731722546409</v>
      </c>
    </row>
    <row r="4149" spans="1:31" x14ac:dyDescent="0.25">
      <c r="A4149">
        <v>2236788</v>
      </c>
      <c r="B4149">
        <v>1</v>
      </c>
      <c r="C4149" t="s">
        <v>81</v>
      </c>
      <c r="D4149" t="s">
        <v>113</v>
      </c>
      <c r="E4149" t="s">
        <v>194</v>
      </c>
      <c r="F4149" t="s">
        <v>12056</v>
      </c>
      <c r="G4149" t="s">
        <v>179</v>
      </c>
      <c r="H4149" t="s">
        <v>135</v>
      </c>
      <c r="I4149" t="s">
        <v>136</v>
      </c>
      <c r="J4149" t="s">
        <v>137</v>
      </c>
      <c r="K4149" t="s">
        <v>138</v>
      </c>
      <c r="L4149" t="s">
        <v>12057</v>
      </c>
      <c r="M4149" t="s">
        <v>12058</v>
      </c>
      <c r="N4149">
        <v>1.4111111110000001</v>
      </c>
      <c r="O4149">
        <v>0</v>
      </c>
      <c r="P4149">
        <v>37</v>
      </c>
      <c r="Q4149">
        <v>0</v>
      </c>
      <c r="R4149">
        <v>1</v>
      </c>
      <c r="S4149">
        <v>0</v>
      </c>
      <c r="T4149">
        <v>0</v>
      </c>
      <c r="U4149">
        <v>0</v>
      </c>
      <c r="V4149">
        <v>0</v>
      </c>
      <c r="W4149">
        <v>0</v>
      </c>
      <c r="X4149">
        <v>5.7236828222587013</v>
      </c>
      <c r="Y4149">
        <v>0</v>
      </c>
      <c r="Z4149">
        <v>1.1491289988137556</v>
      </c>
      <c r="AA4149">
        <v>0</v>
      </c>
      <c r="AB4149">
        <v>0</v>
      </c>
      <c r="AC4149">
        <v>0</v>
      </c>
      <c r="AD4149">
        <v>0</v>
      </c>
      <c r="AE4149">
        <v>6.8728118210724567</v>
      </c>
    </row>
    <row r="4150" spans="1:31" x14ac:dyDescent="0.25">
      <c r="A4150">
        <v>2236790</v>
      </c>
      <c r="B4150">
        <v>1</v>
      </c>
      <c r="C4150" t="s">
        <v>81</v>
      </c>
      <c r="D4150" t="s">
        <v>128</v>
      </c>
      <c r="E4150" t="s">
        <v>141</v>
      </c>
      <c r="F4150" t="s">
        <v>12059</v>
      </c>
      <c r="G4150" t="s">
        <v>196</v>
      </c>
      <c r="H4150" t="s">
        <v>135</v>
      </c>
      <c r="I4150" t="s">
        <v>136</v>
      </c>
      <c r="J4150" t="s">
        <v>137</v>
      </c>
      <c r="K4150" t="s">
        <v>144</v>
      </c>
      <c r="L4150" t="s">
        <v>12060</v>
      </c>
      <c r="M4150" t="s">
        <v>12061</v>
      </c>
      <c r="N4150">
        <v>0.66666666600000002</v>
      </c>
      <c r="O4150">
        <v>0</v>
      </c>
      <c r="P4150">
        <v>374</v>
      </c>
      <c r="Q4150">
        <v>0</v>
      </c>
      <c r="R4150">
        <v>0</v>
      </c>
      <c r="S4150">
        <v>0</v>
      </c>
      <c r="T4150">
        <v>8</v>
      </c>
      <c r="U4150">
        <v>0</v>
      </c>
      <c r="V4150">
        <v>0</v>
      </c>
      <c r="W4150">
        <v>0</v>
      </c>
      <c r="X4150">
        <v>57.165146081721289</v>
      </c>
      <c r="Y4150">
        <v>0</v>
      </c>
      <c r="Z4150">
        <v>0</v>
      </c>
      <c r="AA4150">
        <v>0</v>
      </c>
      <c r="AB4150">
        <v>11.866516004109334</v>
      </c>
      <c r="AC4150">
        <v>0</v>
      </c>
      <c r="AD4150">
        <v>0</v>
      </c>
      <c r="AE4150">
        <v>69.031662085830618</v>
      </c>
    </row>
    <row r="4151" spans="1:31" x14ac:dyDescent="0.25">
      <c r="A4151">
        <v>2236792</v>
      </c>
      <c r="B4151">
        <v>1</v>
      </c>
      <c r="C4151" t="s">
        <v>80</v>
      </c>
      <c r="D4151" t="s">
        <v>90</v>
      </c>
      <c r="E4151" t="s">
        <v>194</v>
      </c>
      <c r="F4151" t="s">
        <v>12062</v>
      </c>
      <c r="G4151" t="s">
        <v>1031</v>
      </c>
      <c r="H4151" t="s">
        <v>135</v>
      </c>
      <c r="I4151" t="s">
        <v>136</v>
      </c>
      <c r="J4151" t="s">
        <v>137</v>
      </c>
      <c r="K4151" t="s">
        <v>138</v>
      </c>
      <c r="L4151" t="s">
        <v>12063</v>
      </c>
      <c r="M4151" t="s">
        <v>12064</v>
      </c>
      <c r="N4151">
        <v>3.1555555549999998</v>
      </c>
      <c r="O4151">
        <v>0</v>
      </c>
      <c r="P4151">
        <v>7</v>
      </c>
      <c r="Q4151">
        <v>0</v>
      </c>
      <c r="R4151">
        <v>0</v>
      </c>
      <c r="S4151">
        <v>0</v>
      </c>
      <c r="T4151">
        <v>40</v>
      </c>
      <c r="U4151">
        <v>0</v>
      </c>
      <c r="V4151">
        <v>2</v>
      </c>
      <c r="W4151">
        <v>0</v>
      </c>
      <c r="X4151">
        <v>8.4642524941662494</v>
      </c>
      <c r="Y4151">
        <v>0</v>
      </c>
      <c r="Z4151">
        <v>0</v>
      </c>
      <c r="AA4151">
        <v>0</v>
      </c>
      <c r="AB4151">
        <v>220.34713652792601</v>
      </c>
      <c r="AC4151">
        <v>0</v>
      </c>
      <c r="AD4151">
        <v>59.422205884854236</v>
      </c>
      <c r="AE4151">
        <v>288.23359490694651</v>
      </c>
    </row>
    <row r="4152" spans="1:31" x14ac:dyDescent="0.25">
      <c r="A4152">
        <v>2236794</v>
      </c>
      <c r="B4152">
        <v>1</v>
      </c>
      <c r="C4152" t="s">
        <v>80</v>
      </c>
      <c r="D4152" t="s">
        <v>99</v>
      </c>
      <c r="E4152" t="s">
        <v>132</v>
      </c>
      <c r="F4152" t="s">
        <v>12065</v>
      </c>
      <c r="G4152" t="s">
        <v>148</v>
      </c>
      <c r="H4152" t="s">
        <v>135</v>
      </c>
      <c r="I4152" t="s">
        <v>136</v>
      </c>
      <c r="J4152" t="s">
        <v>137</v>
      </c>
      <c r="K4152" t="s">
        <v>138</v>
      </c>
      <c r="L4152" t="s">
        <v>12066</v>
      </c>
      <c r="M4152" t="s">
        <v>12067</v>
      </c>
      <c r="N4152">
        <v>2.4327777770000001</v>
      </c>
      <c r="O4152">
        <v>0</v>
      </c>
      <c r="P4152">
        <v>1</v>
      </c>
      <c r="Q4152">
        <v>0</v>
      </c>
      <c r="R4152">
        <v>0</v>
      </c>
      <c r="S4152">
        <v>0</v>
      </c>
      <c r="T4152">
        <v>0</v>
      </c>
      <c r="U4152">
        <v>0</v>
      </c>
      <c r="V4152">
        <v>0</v>
      </c>
      <c r="W4152">
        <v>0</v>
      </c>
      <c r="X4152">
        <v>0</v>
      </c>
      <c r="Y4152">
        <v>0</v>
      </c>
      <c r="Z4152">
        <v>0</v>
      </c>
      <c r="AA4152">
        <v>0</v>
      </c>
      <c r="AB4152">
        <v>0</v>
      </c>
      <c r="AC4152">
        <v>0</v>
      </c>
      <c r="AD4152">
        <v>0</v>
      </c>
      <c r="AE4152">
        <v>0</v>
      </c>
    </row>
    <row r="4153" spans="1:31" x14ac:dyDescent="0.25">
      <c r="A4153">
        <v>2236797</v>
      </c>
      <c r="B4153">
        <v>1</v>
      </c>
      <c r="C4153" t="s">
        <v>80</v>
      </c>
      <c r="D4153" t="s">
        <v>90</v>
      </c>
      <c r="E4153" t="s">
        <v>132</v>
      </c>
      <c r="F4153" t="s">
        <v>12068</v>
      </c>
      <c r="G4153" t="s">
        <v>148</v>
      </c>
      <c r="H4153" t="s">
        <v>135</v>
      </c>
      <c r="I4153" t="s">
        <v>136</v>
      </c>
      <c r="J4153" t="s">
        <v>137</v>
      </c>
      <c r="K4153" t="s">
        <v>138</v>
      </c>
      <c r="L4153" t="s">
        <v>12069</v>
      </c>
      <c r="M4153" t="s">
        <v>12070</v>
      </c>
      <c r="N4153">
        <v>2.4300000000000002</v>
      </c>
      <c r="O4153">
        <v>0</v>
      </c>
      <c r="P4153">
        <v>3</v>
      </c>
      <c r="Q4153">
        <v>0</v>
      </c>
      <c r="R4153">
        <v>0</v>
      </c>
      <c r="S4153">
        <v>0</v>
      </c>
      <c r="T4153">
        <v>0</v>
      </c>
      <c r="U4153">
        <v>0</v>
      </c>
      <c r="V4153">
        <v>0</v>
      </c>
      <c r="W4153">
        <v>0</v>
      </c>
      <c r="X4153">
        <v>3.6167033409967293</v>
      </c>
      <c r="Y4153">
        <v>0</v>
      </c>
      <c r="Z4153">
        <v>0</v>
      </c>
      <c r="AA4153">
        <v>0</v>
      </c>
      <c r="AB4153">
        <v>0</v>
      </c>
      <c r="AC4153">
        <v>0</v>
      </c>
      <c r="AD4153">
        <v>0</v>
      </c>
      <c r="AE4153">
        <v>3.6167033409967293</v>
      </c>
    </row>
    <row r="4154" spans="1:31" x14ac:dyDescent="0.25">
      <c r="A4154">
        <v>2236800</v>
      </c>
      <c r="B4154">
        <v>1</v>
      </c>
      <c r="C4154" t="s">
        <v>80</v>
      </c>
      <c r="D4154" t="s">
        <v>110</v>
      </c>
      <c r="E4154" t="s">
        <v>132</v>
      </c>
      <c r="F4154" t="s">
        <v>12071</v>
      </c>
      <c r="G4154" t="s">
        <v>148</v>
      </c>
      <c r="H4154" t="s">
        <v>135</v>
      </c>
      <c r="I4154" t="s">
        <v>136</v>
      </c>
      <c r="J4154" t="s">
        <v>137</v>
      </c>
      <c r="K4154" t="s">
        <v>138</v>
      </c>
      <c r="L4154" t="s">
        <v>12072</v>
      </c>
      <c r="M4154" t="s">
        <v>12073</v>
      </c>
      <c r="N4154">
        <v>9.1549999999999994</v>
      </c>
      <c r="O4154">
        <v>0</v>
      </c>
      <c r="P4154">
        <v>0</v>
      </c>
      <c r="Q4154">
        <v>0</v>
      </c>
      <c r="R4154">
        <v>0</v>
      </c>
      <c r="S4154">
        <v>0</v>
      </c>
      <c r="T4154">
        <v>1</v>
      </c>
      <c r="U4154">
        <v>0</v>
      </c>
      <c r="V4154">
        <v>0</v>
      </c>
      <c r="W4154">
        <v>0</v>
      </c>
      <c r="X4154">
        <v>0</v>
      </c>
      <c r="Y4154">
        <v>0</v>
      </c>
      <c r="Z4154">
        <v>0</v>
      </c>
      <c r="AA4154">
        <v>0</v>
      </c>
      <c r="AB4154">
        <v>71.928886998736488</v>
      </c>
      <c r="AC4154">
        <v>0</v>
      </c>
      <c r="AD4154">
        <v>0</v>
      </c>
      <c r="AE4154">
        <v>71.928886998736488</v>
      </c>
    </row>
    <row r="4155" spans="1:31" x14ac:dyDescent="0.25">
      <c r="A4155">
        <v>2236802</v>
      </c>
      <c r="B4155">
        <v>1</v>
      </c>
      <c r="C4155" t="s">
        <v>81</v>
      </c>
      <c r="D4155" t="s">
        <v>128</v>
      </c>
      <c r="E4155" t="s">
        <v>132</v>
      </c>
      <c r="F4155" t="s">
        <v>12074</v>
      </c>
      <c r="G4155" t="s">
        <v>191</v>
      </c>
      <c r="H4155" t="s">
        <v>135</v>
      </c>
      <c r="I4155" t="s">
        <v>136</v>
      </c>
      <c r="J4155" t="s">
        <v>137</v>
      </c>
      <c r="K4155" t="s">
        <v>138</v>
      </c>
      <c r="L4155" t="s">
        <v>12075</v>
      </c>
      <c r="M4155" t="s">
        <v>12076</v>
      </c>
      <c r="N4155">
        <v>2.4080555549999998</v>
      </c>
      <c r="O4155">
        <v>0</v>
      </c>
      <c r="P4155">
        <v>12</v>
      </c>
      <c r="Q4155">
        <v>0</v>
      </c>
      <c r="R4155">
        <v>0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7.1599301382313083</v>
      </c>
      <c r="Y4155">
        <v>0</v>
      </c>
      <c r="Z4155">
        <v>0</v>
      </c>
      <c r="AA4155">
        <v>0</v>
      </c>
      <c r="AB4155">
        <v>0</v>
      </c>
      <c r="AC4155">
        <v>0</v>
      </c>
      <c r="AD4155">
        <v>0</v>
      </c>
      <c r="AE4155">
        <v>7.1599301382313083</v>
      </c>
    </row>
    <row r="4156" spans="1:31" x14ac:dyDescent="0.25">
      <c r="A4156">
        <v>2236804</v>
      </c>
      <c r="B4156">
        <v>1</v>
      </c>
      <c r="C4156" t="s">
        <v>80</v>
      </c>
      <c r="D4156" t="s">
        <v>97</v>
      </c>
      <c r="E4156" t="s">
        <v>132</v>
      </c>
      <c r="F4156" t="s">
        <v>12077</v>
      </c>
      <c r="G4156" t="s">
        <v>148</v>
      </c>
      <c r="H4156" t="s">
        <v>135</v>
      </c>
      <c r="I4156" t="s">
        <v>136</v>
      </c>
      <c r="J4156" t="s">
        <v>137</v>
      </c>
      <c r="K4156" t="s">
        <v>138</v>
      </c>
      <c r="L4156" t="s">
        <v>12078</v>
      </c>
      <c r="M4156" t="s">
        <v>12079</v>
      </c>
      <c r="N4156">
        <v>1.5125</v>
      </c>
      <c r="O4156">
        <v>0</v>
      </c>
      <c r="P4156">
        <v>1</v>
      </c>
      <c r="Q4156">
        <v>0</v>
      </c>
      <c r="R4156">
        <v>0</v>
      </c>
      <c r="S4156">
        <v>0</v>
      </c>
      <c r="T4156">
        <v>0</v>
      </c>
      <c r="U4156">
        <v>0</v>
      </c>
      <c r="V4156">
        <v>0</v>
      </c>
      <c r="W4156">
        <v>0</v>
      </c>
      <c r="X4156">
        <v>7.4207794953600012E-2</v>
      </c>
      <c r="Y4156">
        <v>0</v>
      </c>
      <c r="Z4156">
        <v>0</v>
      </c>
      <c r="AA4156">
        <v>0</v>
      </c>
      <c r="AB4156">
        <v>0</v>
      </c>
      <c r="AC4156">
        <v>0</v>
      </c>
      <c r="AD4156">
        <v>0</v>
      </c>
      <c r="AE4156">
        <v>7.4207794953600012E-2</v>
      </c>
    </row>
    <row r="4157" spans="1:31" x14ac:dyDescent="0.25">
      <c r="A4157">
        <v>2236978</v>
      </c>
      <c r="B4157">
        <v>1</v>
      </c>
      <c r="C4157" t="s">
        <v>80</v>
      </c>
      <c r="D4157" t="s">
        <v>101</v>
      </c>
      <c r="E4157" t="s">
        <v>194</v>
      </c>
      <c r="F4157" t="s">
        <v>9075</v>
      </c>
      <c r="G4157" t="s">
        <v>134</v>
      </c>
      <c r="H4157" t="s">
        <v>135</v>
      </c>
      <c r="I4157" t="s">
        <v>136</v>
      </c>
      <c r="J4157" t="s">
        <v>137</v>
      </c>
      <c r="K4157" t="s">
        <v>138</v>
      </c>
      <c r="L4157" t="s">
        <v>12080</v>
      </c>
      <c r="M4157" t="s">
        <v>12081</v>
      </c>
      <c r="N4157">
        <v>0.382222222</v>
      </c>
      <c r="O4157">
        <v>0</v>
      </c>
      <c r="P4157">
        <v>111</v>
      </c>
      <c r="Q4157">
        <v>0</v>
      </c>
      <c r="R4157">
        <v>0</v>
      </c>
      <c r="S4157">
        <v>0</v>
      </c>
      <c r="T4157">
        <v>2</v>
      </c>
      <c r="U4157">
        <v>0</v>
      </c>
      <c r="V4157">
        <v>0</v>
      </c>
      <c r="W4157">
        <v>0</v>
      </c>
      <c r="X4157">
        <v>16.632270910559992</v>
      </c>
      <c r="Y4157">
        <v>0</v>
      </c>
      <c r="Z4157">
        <v>0</v>
      </c>
      <c r="AA4157">
        <v>0</v>
      </c>
      <c r="AB4157">
        <v>5.6103473605760006E-2</v>
      </c>
      <c r="AC4157">
        <v>0</v>
      </c>
      <c r="AD4157">
        <v>0</v>
      </c>
      <c r="AE4157">
        <v>16.688374384165751</v>
      </c>
    </row>
    <row r="4158" spans="1:31" x14ac:dyDescent="0.25">
      <c r="A4158">
        <v>2236980</v>
      </c>
      <c r="B4158">
        <v>1</v>
      </c>
      <c r="C4158" t="s">
        <v>80</v>
      </c>
      <c r="D4158" t="s">
        <v>92</v>
      </c>
      <c r="E4158" t="s">
        <v>132</v>
      </c>
      <c r="F4158" t="s">
        <v>12082</v>
      </c>
      <c r="G4158" t="s">
        <v>170</v>
      </c>
      <c r="H4158" t="s">
        <v>135</v>
      </c>
      <c r="I4158" t="s">
        <v>136</v>
      </c>
      <c r="J4158" t="s">
        <v>137</v>
      </c>
      <c r="K4158" t="s">
        <v>138</v>
      </c>
      <c r="L4158" t="s">
        <v>12083</v>
      </c>
      <c r="M4158" t="s">
        <v>12084</v>
      </c>
      <c r="N4158">
        <v>0.66527777700000001</v>
      </c>
      <c r="O4158">
        <v>0</v>
      </c>
      <c r="P4158">
        <v>1</v>
      </c>
      <c r="Q4158">
        <v>0</v>
      </c>
      <c r="R4158">
        <v>0</v>
      </c>
      <c r="S4158">
        <v>0</v>
      </c>
      <c r="T4158">
        <v>0</v>
      </c>
      <c r="U4158">
        <v>0</v>
      </c>
      <c r="V4158">
        <v>0</v>
      </c>
      <c r="W4158">
        <v>0</v>
      </c>
      <c r="X4158">
        <v>0.14178127376085556</v>
      </c>
      <c r="Y4158">
        <v>0</v>
      </c>
      <c r="Z4158">
        <v>0</v>
      </c>
      <c r="AA4158">
        <v>0</v>
      </c>
      <c r="AB4158">
        <v>0</v>
      </c>
      <c r="AC4158">
        <v>0</v>
      </c>
      <c r="AD4158">
        <v>0</v>
      </c>
      <c r="AE4158">
        <v>0.14178127376085556</v>
      </c>
    </row>
    <row r="4159" spans="1:31" x14ac:dyDescent="0.25">
      <c r="A4159">
        <v>2236982</v>
      </c>
      <c r="B4159">
        <v>1</v>
      </c>
      <c r="C4159" t="s">
        <v>80</v>
      </c>
      <c r="D4159" t="s">
        <v>93</v>
      </c>
      <c r="E4159" t="s">
        <v>194</v>
      </c>
      <c r="F4159" t="s">
        <v>778</v>
      </c>
      <c r="G4159" t="s">
        <v>179</v>
      </c>
      <c r="H4159" t="s">
        <v>135</v>
      </c>
      <c r="I4159" t="s">
        <v>136</v>
      </c>
      <c r="J4159" t="s">
        <v>137</v>
      </c>
      <c r="K4159" t="s">
        <v>138</v>
      </c>
      <c r="L4159" t="s">
        <v>12085</v>
      </c>
      <c r="M4159" t="s">
        <v>321</v>
      </c>
      <c r="N4159">
        <v>2.8627777769999998</v>
      </c>
      <c r="O4159">
        <v>0</v>
      </c>
      <c r="P4159">
        <v>28</v>
      </c>
      <c r="Q4159">
        <v>0</v>
      </c>
      <c r="R4159">
        <v>14</v>
      </c>
      <c r="S4159">
        <v>0</v>
      </c>
      <c r="T4159">
        <v>3</v>
      </c>
      <c r="U4159">
        <v>0</v>
      </c>
      <c r="V4159">
        <v>0</v>
      </c>
      <c r="W4159">
        <v>0</v>
      </c>
      <c r="X4159">
        <v>3.6317091281359457</v>
      </c>
      <c r="Y4159">
        <v>0</v>
      </c>
      <c r="Z4159">
        <v>4.3560696133309387</v>
      </c>
      <c r="AA4159">
        <v>0</v>
      </c>
      <c r="AB4159">
        <v>9.3426965105520594</v>
      </c>
      <c r="AC4159">
        <v>0</v>
      </c>
      <c r="AD4159">
        <v>0</v>
      </c>
      <c r="AE4159">
        <v>17.330475252018942</v>
      </c>
    </row>
    <row r="4160" spans="1:31" x14ac:dyDescent="0.25">
      <c r="A4160">
        <v>2236983</v>
      </c>
      <c r="B4160">
        <v>1</v>
      </c>
      <c r="C4160" t="s">
        <v>80</v>
      </c>
      <c r="D4160" t="s">
        <v>101</v>
      </c>
      <c r="E4160" t="s">
        <v>132</v>
      </c>
      <c r="F4160" t="s">
        <v>12086</v>
      </c>
      <c r="G4160" t="s">
        <v>170</v>
      </c>
      <c r="H4160" t="s">
        <v>135</v>
      </c>
      <c r="I4160" t="s">
        <v>136</v>
      </c>
      <c r="J4160" t="s">
        <v>137</v>
      </c>
      <c r="K4160" t="s">
        <v>138</v>
      </c>
      <c r="L4160" t="s">
        <v>12087</v>
      </c>
      <c r="M4160" t="s">
        <v>12088</v>
      </c>
      <c r="N4160">
        <v>0.80805555500000004</v>
      </c>
      <c r="O4160">
        <v>0</v>
      </c>
      <c r="P4160">
        <v>0</v>
      </c>
      <c r="Q4160">
        <v>0</v>
      </c>
      <c r="R4160">
        <v>0</v>
      </c>
      <c r="S4160">
        <v>0</v>
      </c>
      <c r="T4160">
        <v>1</v>
      </c>
      <c r="U4160">
        <v>0</v>
      </c>
      <c r="V4160">
        <v>0</v>
      </c>
      <c r="W4160">
        <v>0</v>
      </c>
      <c r="X4160">
        <v>0</v>
      </c>
      <c r="Y4160">
        <v>0</v>
      </c>
      <c r="Z4160">
        <v>0</v>
      </c>
      <c r="AA4160">
        <v>0</v>
      </c>
      <c r="AB4160">
        <v>1.1956472053116527</v>
      </c>
      <c r="AC4160">
        <v>0</v>
      </c>
      <c r="AD4160">
        <v>0</v>
      </c>
      <c r="AE4160">
        <v>1.1956472053116527</v>
      </c>
    </row>
    <row r="4161" spans="1:31" x14ac:dyDescent="0.25">
      <c r="A4161">
        <v>2236984</v>
      </c>
      <c r="B4161">
        <v>1</v>
      </c>
      <c r="C4161" t="s">
        <v>80</v>
      </c>
      <c r="D4161" t="s">
        <v>107</v>
      </c>
      <c r="E4161" t="s">
        <v>177</v>
      </c>
      <c r="F4161" t="s">
        <v>12089</v>
      </c>
      <c r="G4161" t="s">
        <v>215</v>
      </c>
      <c r="H4161" t="s">
        <v>135</v>
      </c>
      <c r="I4161" t="s">
        <v>136</v>
      </c>
      <c r="J4161" t="s">
        <v>137</v>
      </c>
      <c r="K4161" t="s">
        <v>138</v>
      </c>
      <c r="L4161" t="s">
        <v>12090</v>
      </c>
      <c r="M4161" t="s">
        <v>12091</v>
      </c>
      <c r="N4161">
        <v>1.382222222</v>
      </c>
      <c r="O4161">
        <v>0</v>
      </c>
      <c r="P4161">
        <v>40</v>
      </c>
      <c r="Q4161">
        <v>0</v>
      </c>
      <c r="R4161">
        <v>0</v>
      </c>
      <c r="S4161">
        <v>0</v>
      </c>
      <c r="T4161">
        <v>32</v>
      </c>
      <c r="U4161">
        <v>0</v>
      </c>
      <c r="V4161">
        <v>0</v>
      </c>
      <c r="W4161">
        <v>0</v>
      </c>
      <c r="X4161">
        <v>17.238674296992674</v>
      </c>
      <c r="Y4161">
        <v>0</v>
      </c>
      <c r="Z4161">
        <v>0</v>
      </c>
      <c r="AA4161">
        <v>0</v>
      </c>
      <c r="AB4161">
        <v>20.005987223154676</v>
      </c>
      <c r="AC4161">
        <v>0</v>
      </c>
      <c r="AD4161">
        <v>0</v>
      </c>
      <c r="AE4161">
        <v>37.244661520147346</v>
      </c>
    </row>
    <row r="4162" spans="1:31" x14ac:dyDescent="0.25">
      <c r="A4162">
        <v>2236986</v>
      </c>
      <c r="B4162">
        <v>1</v>
      </c>
      <c r="C4162" t="s">
        <v>81</v>
      </c>
      <c r="D4162" t="s">
        <v>113</v>
      </c>
      <c r="E4162" t="s">
        <v>141</v>
      </c>
      <c r="F4162" t="s">
        <v>12092</v>
      </c>
      <c r="G4162" t="s">
        <v>3486</v>
      </c>
      <c r="H4162" t="s">
        <v>135</v>
      </c>
      <c r="I4162" t="s">
        <v>136</v>
      </c>
      <c r="J4162" t="s">
        <v>137</v>
      </c>
      <c r="K4162" t="s">
        <v>138</v>
      </c>
      <c r="L4162" t="s">
        <v>12093</v>
      </c>
      <c r="M4162" t="s">
        <v>12094</v>
      </c>
      <c r="N4162">
        <v>1.7666666660000001</v>
      </c>
      <c r="O4162">
        <v>0</v>
      </c>
      <c r="P4162">
        <v>80</v>
      </c>
      <c r="Q4162">
        <v>0</v>
      </c>
      <c r="R4162">
        <v>23</v>
      </c>
      <c r="S4162">
        <v>0</v>
      </c>
      <c r="T4162">
        <v>3</v>
      </c>
      <c r="U4162">
        <v>0</v>
      </c>
      <c r="V4162">
        <v>0</v>
      </c>
      <c r="W4162">
        <v>0</v>
      </c>
      <c r="X4162">
        <v>36.682290516736018</v>
      </c>
      <c r="Y4162">
        <v>0</v>
      </c>
      <c r="Z4162">
        <v>17.832891735326559</v>
      </c>
      <c r="AA4162">
        <v>0</v>
      </c>
      <c r="AB4162">
        <v>1.7450515465288891E-3</v>
      </c>
      <c r="AC4162">
        <v>0</v>
      </c>
      <c r="AD4162">
        <v>0</v>
      </c>
      <c r="AE4162">
        <v>54.516927303609101</v>
      </c>
    </row>
    <row r="4163" spans="1:31" x14ac:dyDescent="0.25">
      <c r="A4163">
        <v>2236991</v>
      </c>
      <c r="B4163">
        <v>1</v>
      </c>
      <c r="C4163" t="s">
        <v>80</v>
      </c>
      <c r="D4163" t="s">
        <v>82</v>
      </c>
      <c r="E4163" t="s">
        <v>132</v>
      </c>
      <c r="F4163" t="s">
        <v>12095</v>
      </c>
      <c r="G4163" t="s">
        <v>191</v>
      </c>
      <c r="H4163" t="s">
        <v>135</v>
      </c>
      <c r="I4163" t="s">
        <v>136</v>
      </c>
      <c r="J4163" t="s">
        <v>137</v>
      </c>
      <c r="K4163" t="s">
        <v>138</v>
      </c>
      <c r="L4163" t="s">
        <v>12096</v>
      </c>
      <c r="M4163" t="s">
        <v>12097</v>
      </c>
      <c r="N4163">
        <v>7.7005555550000002</v>
      </c>
      <c r="O4163">
        <v>0</v>
      </c>
      <c r="P4163">
        <v>1</v>
      </c>
      <c r="Q4163">
        <v>0</v>
      </c>
      <c r="R4163">
        <v>0</v>
      </c>
      <c r="S4163">
        <v>0</v>
      </c>
      <c r="T4163">
        <v>3</v>
      </c>
      <c r="U4163">
        <v>0</v>
      </c>
      <c r="V4163">
        <v>0</v>
      </c>
      <c r="W4163">
        <v>0</v>
      </c>
      <c r="X4163">
        <v>1.2786979714454403</v>
      </c>
      <c r="Y4163">
        <v>0</v>
      </c>
      <c r="Z4163">
        <v>0</v>
      </c>
      <c r="AA4163">
        <v>0</v>
      </c>
      <c r="AB4163">
        <v>11.208833769358305</v>
      </c>
      <c r="AC4163">
        <v>0</v>
      </c>
      <c r="AD4163">
        <v>0</v>
      </c>
      <c r="AE4163">
        <v>12.487531740803746</v>
      </c>
    </row>
    <row r="4164" spans="1:31" x14ac:dyDescent="0.25">
      <c r="A4164">
        <v>2236992</v>
      </c>
      <c r="B4164">
        <v>1</v>
      </c>
      <c r="C4164" t="s">
        <v>81</v>
      </c>
      <c r="D4164" t="s">
        <v>128</v>
      </c>
      <c r="E4164" t="s">
        <v>132</v>
      </c>
      <c r="F4164" t="s">
        <v>12098</v>
      </c>
      <c r="G4164" t="s">
        <v>170</v>
      </c>
      <c r="H4164" t="s">
        <v>135</v>
      </c>
      <c r="I4164" t="s">
        <v>136</v>
      </c>
      <c r="J4164" t="s">
        <v>137</v>
      </c>
      <c r="K4164" t="s">
        <v>138</v>
      </c>
      <c r="L4164" t="s">
        <v>12099</v>
      </c>
      <c r="M4164" t="s">
        <v>12100</v>
      </c>
      <c r="N4164">
        <v>9.5883333329999996</v>
      </c>
      <c r="O4164">
        <v>0</v>
      </c>
      <c r="P4164">
        <v>9</v>
      </c>
      <c r="Q4164">
        <v>0</v>
      </c>
      <c r="R4164">
        <v>0</v>
      </c>
      <c r="S4164">
        <v>0</v>
      </c>
      <c r="T4164">
        <v>1</v>
      </c>
      <c r="U4164">
        <v>0</v>
      </c>
      <c r="V4164">
        <v>0</v>
      </c>
      <c r="W4164">
        <v>0</v>
      </c>
      <c r="X4164">
        <v>17.434310495213271</v>
      </c>
      <c r="Y4164">
        <v>0</v>
      </c>
      <c r="Z4164">
        <v>0</v>
      </c>
      <c r="AA4164">
        <v>0</v>
      </c>
      <c r="AB4164">
        <v>10.150485873322499</v>
      </c>
      <c r="AC4164">
        <v>0</v>
      </c>
      <c r="AD4164">
        <v>0</v>
      </c>
      <c r="AE4164">
        <v>27.58479636853577</v>
      </c>
    </row>
    <row r="4165" spans="1:31" x14ac:dyDescent="0.25">
      <c r="A4165">
        <v>2236996</v>
      </c>
      <c r="B4165">
        <v>1</v>
      </c>
      <c r="C4165" t="s">
        <v>81</v>
      </c>
      <c r="D4165" t="s">
        <v>123</v>
      </c>
      <c r="E4165" t="s">
        <v>141</v>
      </c>
      <c r="F4165" t="s">
        <v>12101</v>
      </c>
      <c r="G4165" t="s">
        <v>187</v>
      </c>
      <c r="H4165" t="s">
        <v>135</v>
      </c>
      <c r="I4165" t="s">
        <v>136</v>
      </c>
      <c r="J4165" t="s">
        <v>137</v>
      </c>
      <c r="K4165" t="s">
        <v>138</v>
      </c>
      <c r="L4165" t="s">
        <v>12102</v>
      </c>
      <c r="M4165" t="s">
        <v>12103</v>
      </c>
      <c r="N4165">
        <v>2.6875</v>
      </c>
      <c r="O4165">
        <v>0</v>
      </c>
      <c r="P4165">
        <v>0</v>
      </c>
      <c r="Q4165">
        <v>0</v>
      </c>
      <c r="R4165">
        <v>14</v>
      </c>
      <c r="S4165">
        <v>0</v>
      </c>
      <c r="T4165">
        <v>1</v>
      </c>
      <c r="U4165">
        <v>0</v>
      </c>
      <c r="V4165">
        <v>0</v>
      </c>
      <c r="W4165">
        <v>0</v>
      </c>
      <c r="X4165">
        <v>0</v>
      </c>
      <c r="Y4165">
        <v>0</v>
      </c>
      <c r="Z4165">
        <v>11.665647757989053</v>
      </c>
      <c r="AA4165">
        <v>0</v>
      </c>
      <c r="AB4165">
        <v>1.053664669694</v>
      </c>
      <c r="AC4165">
        <v>0</v>
      </c>
      <c r="AD4165">
        <v>0</v>
      </c>
      <c r="AE4165">
        <v>12.719312427683052</v>
      </c>
    </row>
    <row r="4166" spans="1:31" x14ac:dyDescent="0.25">
      <c r="A4166">
        <v>2237000</v>
      </c>
      <c r="B4166">
        <v>1</v>
      </c>
      <c r="C4166" t="s">
        <v>81</v>
      </c>
      <c r="D4166" t="s">
        <v>128</v>
      </c>
      <c r="E4166" t="s">
        <v>132</v>
      </c>
      <c r="F4166" t="s">
        <v>12104</v>
      </c>
      <c r="G4166" t="s">
        <v>170</v>
      </c>
      <c r="H4166" t="s">
        <v>135</v>
      </c>
      <c r="I4166" t="s">
        <v>136</v>
      </c>
      <c r="J4166" t="s">
        <v>137</v>
      </c>
      <c r="K4166" t="s">
        <v>138</v>
      </c>
      <c r="L4166" t="s">
        <v>12105</v>
      </c>
      <c r="M4166" t="s">
        <v>12106</v>
      </c>
      <c r="N4166">
        <v>3.0525000000000002</v>
      </c>
      <c r="O4166">
        <v>0</v>
      </c>
      <c r="P4166">
        <v>0</v>
      </c>
      <c r="Q4166">
        <v>0</v>
      </c>
      <c r="R4166">
        <v>0</v>
      </c>
      <c r="S4166">
        <v>0</v>
      </c>
      <c r="T4166">
        <v>1</v>
      </c>
      <c r="U4166">
        <v>0</v>
      </c>
      <c r="V4166">
        <v>0</v>
      </c>
      <c r="W4166">
        <v>0</v>
      </c>
      <c r="X4166">
        <v>0</v>
      </c>
      <c r="Y4166">
        <v>0</v>
      </c>
      <c r="Z4166">
        <v>0</v>
      </c>
      <c r="AA4166">
        <v>0</v>
      </c>
      <c r="AB4166">
        <v>10.296449045262264</v>
      </c>
      <c r="AC4166">
        <v>0</v>
      </c>
      <c r="AD4166">
        <v>0</v>
      </c>
      <c r="AE4166">
        <v>10.296449045262264</v>
      </c>
    </row>
    <row r="4167" spans="1:31" x14ac:dyDescent="0.25">
      <c r="A4167">
        <v>2237001</v>
      </c>
      <c r="B4167">
        <v>1</v>
      </c>
      <c r="C4167" t="s">
        <v>80</v>
      </c>
      <c r="D4167" t="s">
        <v>99</v>
      </c>
      <c r="E4167" t="s">
        <v>132</v>
      </c>
      <c r="F4167" t="s">
        <v>12107</v>
      </c>
      <c r="G4167" t="s">
        <v>148</v>
      </c>
      <c r="H4167" t="s">
        <v>135</v>
      </c>
      <c r="I4167" t="s">
        <v>136</v>
      </c>
      <c r="J4167" t="s">
        <v>137</v>
      </c>
      <c r="K4167" t="s">
        <v>138</v>
      </c>
      <c r="L4167" t="s">
        <v>12108</v>
      </c>
      <c r="M4167" t="s">
        <v>12109</v>
      </c>
      <c r="N4167">
        <v>2.6724999999999999</v>
      </c>
      <c r="O4167">
        <v>0</v>
      </c>
      <c r="P4167">
        <v>1</v>
      </c>
      <c r="Q4167">
        <v>0</v>
      </c>
      <c r="R4167">
        <v>0</v>
      </c>
      <c r="S4167">
        <v>0</v>
      </c>
      <c r="T4167">
        <v>0</v>
      </c>
      <c r="U4167">
        <v>0</v>
      </c>
      <c r="V4167">
        <v>0</v>
      </c>
      <c r="W4167">
        <v>0</v>
      </c>
      <c r="X4167">
        <v>0.78296851631366671</v>
      </c>
      <c r="Y4167">
        <v>0</v>
      </c>
      <c r="Z4167">
        <v>0</v>
      </c>
      <c r="AA4167">
        <v>0</v>
      </c>
      <c r="AB4167">
        <v>0</v>
      </c>
      <c r="AC4167">
        <v>0</v>
      </c>
      <c r="AD4167">
        <v>0</v>
      </c>
      <c r="AE4167">
        <v>0.78296851631366671</v>
      </c>
    </row>
    <row r="4168" spans="1:31" x14ac:dyDescent="0.25">
      <c r="A4168">
        <v>2237002</v>
      </c>
      <c r="B4168">
        <v>1</v>
      </c>
      <c r="C4168" t="s">
        <v>80</v>
      </c>
      <c r="D4168" t="s">
        <v>82</v>
      </c>
      <c r="E4168" t="s">
        <v>132</v>
      </c>
      <c r="F4168" t="s">
        <v>12110</v>
      </c>
      <c r="G4168" t="s">
        <v>170</v>
      </c>
      <c r="H4168" t="s">
        <v>135</v>
      </c>
      <c r="I4168" t="s">
        <v>136</v>
      </c>
      <c r="J4168" t="s">
        <v>137</v>
      </c>
      <c r="K4168" t="s">
        <v>138</v>
      </c>
      <c r="L4168" t="s">
        <v>12111</v>
      </c>
      <c r="M4168" t="s">
        <v>12112</v>
      </c>
      <c r="N4168">
        <v>5.0308333330000004</v>
      </c>
      <c r="O4168">
        <v>0</v>
      </c>
      <c r="P4168">
        <v>2</v>
      </c>
      <c r="Q4168">
        <v>0</v>
      </c>
      <c r="R4168">
        <v>0</v>
      </c>
      <c r="S4168">
        <v>0</v>
      </c>
      <c r="T4168">
        <v>0</v>
      </c>
      <c r="U4168">
        <v>0</v>
      </c>
      <c r="V4168">
        <v>0</v>
      </c>
      <c r="W4168">
        <v>0</v>
      </c>
      <c r="X4168">
        <v>4.0944438369938139</v>
      </c>
      <c r="Y4168">
        <v>0</v>
      </c>
      <c r="Z4168">
        <v>0</v>
      </c>
      <c r="AA4168">
        <v>0</v>
      </c>
      <c r="AB4168">
        <v>0</v>
      </c>
      <c r="AC4168">
        <v>0</v>
      </c>
      <c r="AD4168">
        <v>0</v>
      </c>
      <c r="AE4168">
        <v>4.0944438369938139</v>
      </c>
    </row>
    <row r="4169" spans="1:31" x14ac:dyDescent="0.25">
      <c r="A4169">
        <v>2237003</v>
      </c>
      <c r="B4169">
        <v>1</v>
      </c>
      <c r="C4169" t="s">
        <v>80</v>
      </c>
      <c r="D4169" t="s">
        <v>96</v>
      </c>
      <c r="E4169" t="s">
        <v>132</v>
      </c>
      <c r="F4169" t="s">
        <v>1020</v>
      </c>
      <c r="G4169" t="s">
        <v>148</v>
      </c>
      <c r="H4169" t="s">
        <v>135</v>
      </c>
      <c r="I4169" t="s">
        <v>136</v>
      </c>
      <c r="J4169" t="s">
        <v>137</v>
      </c>
      <c r="K4169" t="s">
        <v>138</v>
      </c>
      <c r="L4169" t="s">
        <v>12113</v>
      </c>
      <c r="M4169" t="s">
        <v>12114</v>
      </c>
      <c r="N4169">
        <v>1.578888888</v>
      </c>
      <c r="O4169">
        <v>0</v>
      </c>
      <c r="P4169">
        <v>1</v>
      </c>
      <c r="Q4169">
        <v>0</v>
      </c>
      <c r="R4169">
        <v>0</v>
      </c>
      <c r="S4169">
        <v>0</v>
      </c>
      <c r="T4169">
        <v>0</v>
      </c>
      <c r="U4169">
        <v>0</v>
      </c>
      <c r="V4169">
        <v>0</v>
      </c>
      <c r="W4169">
        <v>0</v>
      </c>
      <c r="X4169">
        <v>1.0257288952138666</v>
      </c>
      <c r="Y4169">
        <v>0</v>
      </c>
      <c r="Z4169">
        <v>0</v>
      </c>
      <c r="AA4169">
        <v>0</v>
      </c>
      <c r="AB4169">
        <v>0</v>
      </c>
      <c r="AC4169">
        <v>0</v>
      </c>
      <c r="AD4169">
        <v>0</v>
      </c>
      <c r="AE4169">
        <v>1.0257288952138666</v>
      </c>
    </row>
    <row r="4170" spans="1:31" x14ac:dyDescent="0.25">
      <c r="A4170">
        <v>2237004</v>
      </c>
      <c r="B4170">
        <v>1</v>
      </c>
      <c r="C4170" t="s">
        <v>81</v>
      </c>
      <c r="D4170" t="s">
        <v>128</v>
      </c>
      <c r="E4170" t="s">
        <v>132</v>
      </c>
      <c r="F4170" t="s">
        <v>12115</v>
      </c>
      <c r="G4170" t="s">
        <v>152</v>
      </c>
      <c r="H4170" t="s">
        <v>135</v>
      </c>
      <c r="I4170" t="s">
        <v>136</v>
      </c>
      <c r="J4170" t="s">
        <v>137</v>
      </c>
      <c r="K4170" t="s">
        <v>138</v>
      </c>
      <c r="L4170" t="s">
        <v>12116</v>
      </c>
      <c r="M4170" t="s">
        <v>12117</v>
      </c>
      <c r="N4170">
        <v>0.80861111100000005</v>
      </c>
      <c r="O4170">
        <v>0</v>
      </c>
      <c r="P4170">
        <v>25</v>
      </c>
      <c r="Q4170">
        <v>0</v>
      </c>
      <c r="R4170">
        <v>0</v>
      </c>
      <c r="S4170">
        <v>0</v>
      </c>
      <c r="T4170">
        <v>0</v>
      </c>
      <c r="U4170">
        <v>0</v>
      </c>
      <c r="V4170">
        <v>0</v>
      </c>
      <c r="W4170">
        <v>0</v>
      </c>
      <c r="X4170">
        <v>4.4122085655288368</v>
      </c>
      <c r="Y4170">
        <v>0</v>
      </c>
      <c r="Z4170">
        <v>0</v>
      </c>
      <c r="AA4170">
        <v>0</v>
      </c>
      <c r="AB4170">
        <v>0</v>
      </c>
      <c r="AC4170">
        <v>0</v>
      </c>
      <c r="AD4170">
        <v>0</v>
      </c>
      <c r="AE4170">
        <v>4.4122085655288368</v>
      </c>
    </row>
    <row r="4171" spans="1:31" x14ac:dyDescent="0.25">
      <c r="A4171">
        <v>2237006</v>
      </c>
      <c r="B4171">
        <v>1</v>
      </c>
      <c r="C4171" t="s">
        <v>80</v>
      </c>
      <c r="D4171" t="s">
        <v>83</v>
      </c>
      <c r="E4171" t="s">
        <v>405</v>
      </c>
      <c r="F4171" t="s">
        <v>5075</v>
      </c>
      <c r="G4171" t="s">
        <v>174</v>
      </c>
      <c r="H4171" t="s">
        <v>163</v>
      </c>
      <c r="I4171" t="s">
        <v>136</v>
      </c>
      <c r="J4171" t="s">
        <v>137</v>
      </c>
      <c r="K4171" t="s">
        <v>138</v>
      </c>
      <c r="L4171" t="s">
        <v>12118</v>
      </c>
      <c r="M4171" t="s">
        <v>12119</v>
      </c>
      <c r="N4171">
        <v>0.149166666</v>
      </c>
      <c r="O4171">
        <v>2</v>
      </c>
      <c r="P4171">
        <v>4274</v>
      </c>
      <c r="Q4171">
        <v>5</v>
      </c>
      <c r="R4171">
        <v>5</v>
      </c>
      <c r="S4171">
        <v>33</v>
      </c>
      <c r="T4171">
        <v>1809</v>
      </c>
      <c r="U4171">
        <v>18</v>
      </c>
      <c r="V4171">
        <v>76</v>
      </c>
      <c r="W4171">
        <v>2.2357031983580002E-2</v>
      </c>
      <c r="X4171">
        <v>184.68960602915266</v>
      </c>
      <c r="Y4171">
        <v>21.143379095794248</v>
      </c>
      <c r="Z4171">
        <v>0.34712671297763664</v>
      </c>
      <c r="AA4171">
        <v>45.030305721188839</v>
      </c>
      <c r="AB4171">
        <v>318.20105584853894</v>
      </c>
      <c r="AC4171">
        <v>165.77483641846436</v>
      </c>
      <c r="AD4171">
        <v>435.38997187906637</v>
      </c>
      <c r="AE4171">
        <v>1170.5986387371665</v>
      </c>
    </row>
    <row r="4172" spans="1:31" x14ac:dyDescent="0.25">
      <c r="A4172">
        <v>2237007</v>
      </c>
      <c r="B4172">
        <v>1</v>
      </c>
      <c r="C4172" t="s">
        <v>81</v>
      </c>
      <c r="D4172" t="s">
        <v>128</v>
      </c>
      <c r="E4172" t="s">
        <v>132</v>
      </c>
      <c r="F4172" t="s">
        <v>10706</v>
      </c>
      <c r="G4172" t="s">
        <v>170</v>
      </c>
      <c r="H4172" t="s">
        <v>135</v>
      </c>
      <c r="I4172" t="s">
        <v>136</v>
      </c>
      <c r="J4172" t="s">
        <v>137</v>
      </c>
      <c r="K4172" t="s">
        <v>138</v>
      </c>
      <c r="L4172" t="s">
        <v>12120</v>
      </c>
      <c r="M4172" t="s">
        <v>12121</v>
      </c>
      <c r="N4172">
        <v>8.2969444439999993</v>
      </c>
      <c r="O4172">
        <v>0</v>
      </c>
      <c r="P4172">
        <v>11</v>
      </c>
      <c r="Q4172">
        <v>0</v>
      </c>
      <c r="R4172">
        <v>0</v>
      </c>
      <c r="S4172">
        <v>0</v>
      </c>
      <c r="T4172">
        <v>0</v>
      </c>
      <c r="U4172">
        <v>0</v>
      </c>
      <c r="V4172">
        <v>0</v>
      </c>
      <c r="W4172">
        <v>0</v>
      </c>
      <c r="X4172">
        <v>26.130945939027562</v>
      </c>
      <c r="Y4172">
        <v>0</v>
      </c>
      <c r="Z4172">
        <v>0</v>
      </c>
      <c r="AA4172">
        <v>0</v>
      </c>
      <c r="AB4172">
        <v>0</v>
      </c>
      <c r="AC4172">
        <v>0</v>
      </c>
      <c r="AD4172">
        <v>0</v>
      </c>
      <c r="AE4172">
        <v>26.130945939027562</v>
      </c>
    </row>
    <row r="4173" spans="1:31" x14ac:dyDescent="0.25">
      <c r="A4173">
        <v>2237008</v>
      </c>
      <c r="B4173">
        <v>1</v>
      </c>
      <c r="C4173" t="s">
        <v>80</v>
      </c>
      <c r="D4173" t="s">
        <v>99</v>
      </c>
      <c r="E4173" t="s">
        <v>132</v>
      </c>
      <c r="F4173" t="s">
        <v>12122</v>
      </c>
      <c r="G4173" t="s">
        <v>148</v>
      </c>
      <c r="H4173" t="s">
        <v>135</v>
      </c>
      <c r="I4173" t="s">
        <v>136</v>
      </c>
      <c r="J4173" t="s">
        <v>137</v>
      </c>
      <c r="K4173" t="s">
        <v>138</v>
      </c>
      <c r="L4173" t="s">
        <v>12123</v>
      </c>
      <c r="M4173" t="s">
        <v>12124</v>
      </c>
      <c r="N4173">
        <v>1.594166666</v>
      </c>
      <c r="O4173">
        <v>0</v>
      </c>
      <c r="P4173">
        <v>2</v>
      </c>
      <c r="Q4173">
        <v>0</v>
      </c>
      <c r="R4173">
        <v>0</v>
      </c>
      <c r="S4173">
        <v>0</v>
      </c>
      <c r="T4173">
        <v>0</v>
      </c>
      <c r="U4173">
        <v>0</v>
      </c>
      <c r="V4173">
        <v>0</v>
      </c>
      <c r="W4173">
        <v>0</v>
      </c>
      <c r="X4173">
        <v>0</v>
      </c>
      <c r="Y4173">
        <v>0</v>
      </c>
      <c r="Z4173">
        <v>0</v>
      </c>
      <c r="AA4173">
        <v>0</v>
      </c>
      <c r="AB4173">
        <v>0</v>
      </c>
      <c r="AC4173">
        <v>0</v>
      </c>
      <c r="AD4173">
        <v>0</v>
      </c>
      <c r="AE4173">
        <v>0</v>
      </c>
    </row>
    <row r="4174" spans="1:31" x14ac:dyDescent="0.25">
      <c r="A4174">
        <v>2237010</v>
      </c>
      <c r="B4174">
        <v>1</v>
      </c>
      <c r="C4174" t="s">
        <v>81</v>
      </c>
      <c r="D4174" t="s">
        <v>118</v>
      </c>
      <c r="E4174" t="s">
        <v>132</v>
      </c>
      <c r="F4174" t="s">
        <v>12125</v>
      </c>
      <c r="G4174" t="s">
        <v>191</v>
      </c>
      <c r="H4174" t="s">
        <v>135</v>
      </c>
      <c r="I4174" t="s">
        <v>136</v>
      </c>
      <c r="J4174" t="s">
        <v>137</v>
      </c>
      <c r="K4174" t="s">
        <v>138</v>
      </c>
      <c r="L4174" t="s">
        <v>12126</v>
      </c>
      <c r="M4174" t="s">
        <v>12127</v>
      </c>
      <c r="N4174">
        <v>1.401944444</v>
      </c>
      <c r="O4174">
        <v>0</v>
      </c>
      <c r="P4174">
        <v>5</v>
      </c>
      <c r="Q4174">
        <v>0</v>
      </c>
      <c r="R4174">
        <v>0</v>
      </c>
      <c r="S4174">
        <v>0</v>
      </c>
      <c r="T4174">
        <v>1</v>
      </c>
      <c r="U4174">
        <v>0</v>
      </c>
      <c r="V4174">
        <v>0</v>
      </c>
      <c r="W4174">
        <v>0</v>
      </c>
      <c r="X4174">
        <v>1.6233800327867733</v>
      </c>
      <c r="Y4174">
        <v>0</v>
      </c>
      <c r="Z4174">
        <v>0</v>
      </c>
      <c r="AA4174">
        <v>0</v>
      </c>
      <c r="AB4174">
        <v>0.28784068040552224</v>
      </c>
      <c r="AC4174">
        <v>0</v>
      </c>
      <c r="AD4174">
        <v>0</v>
      </c>
      <c r="AE4174">
        <v>1.9112207131922956</v>
      </c>
    </row>
    <row r="4175" spans="1:31" x14ac:dyDescent="0.25">
      <c r="A4175">
        <v>2237011</v>
      </c>
      <c r="B4175">
        <v>1</v>
      </c>
      <c r="C4175" t="s">
        <v>80</v>
      </c>
      <c r="D4175" t="s">
        <v>110</v>
      </c>
      <c r="E4175" t="s">
        <v>405</v>
      </c>
      <c r="F4175" t="s">
        <v>7203</v>
      </c>
      <c r="G4175" t="s">
        <v>152</v>
      </c>
      <c r="H4175" t="s">
        <v>163</v>
      </c>
      <c r="I4175" t="s">
        <v>136</v>
      </c>
      <c r="J4175" t="s">
        <v>3</v>
      </c>
      <c r="K4175" t="s">
        <v>138</v>
      </c>
      <c r="L4175" t="s">
        <v>12128</v>
      </c>
      <c r="M4175" t="s">
        <v>12129</v>
      </c>
      <c r="N4175">
        <v>1.823055555</v>
      </c>
      <c r="O4175">
        <v>0</v>
      </c>
      <c r="P4175">
        <v>4362</v>
      </c>
      <c r="Q4175">
        <v>0</v>
      </c>
      <c r="R4175">
        <v>0</v>
      </c>
      <c r="S4175">
        <v>1</v>
      </c>
      <c r="T4175">
        <v>188</v>
      </c>
      <c r="U4175">
        <v>0</v>
      </c>
      <c r="V4175">
        <v>1</v>
      </c>
      <c r="W4175">
        <v>0</v>
      </c>
      <c r="X4175">
        <v>2028.6317660584582</v>
      </c>
      <c r="Y4175">
        <v>0</v>
      </c>
      <c r="Z4175">
        <v>0</v>
      </c>
      <c r="AA4175">
        <v>2.1723995687212363</v>
      </c>
      <c r="AB4175">
        <v>274.49132434702136</v>
      </c>
      <c r="AC4175">
        <v>0</v>
      </c>
      <c r="AD4175">
        <v>16.675833777722335</v>
      </c>
      <c r="AE4175">
        <v>2321.9713237519231</v>
      </c>
    </row>
    <row r="4176" spans="1:31" x14ac:dyDescent="0.25">
      <c r="A4176">
        <v>2237012</v>
      </c>
      <c r="B4176">
        <v>1</v>
      </c>
      <c r="C4176" t="s">
        <v>81</v>
      </c>
      <c r="D4176" t="s">
        <v>118</v>
      </c>
      <c r="E4176" t="s">
        <v>177</v>
      </c>
      <c r="F4176" t="s">
        <v>12130</v>
      </c>
      <c r="G4176" t="s">
        <v>215</v>
      </c>
      <c r="H4176" t="s">
        <v>135</v>
      </c>
      <c r="I4176" t="s">
        <v>136</v>
      </c>
      <c r="J4176" t="s">
        <v>137</v>
      </c>
      <c r="K4176" t="s">
        <v>138</v>
      </c>
      <c r="L4176" t="s">
        <v>12131</v>
      </c>
      <c r="M4176" t="s">
        <v>12132</v>
      </c>
      <c r="N4176">
        <v>0.771666666</v>
      </c>
      <c r="O4176">
        <v>0</v>
      </c>
      <c r="P4176">
        <v>5</v>
      </c>
      <c r="Q4176">
        <v>0</v>
      </c>
      <c r="R4176">
        <v>0</v>
      </c>
      <c r="S4176">
        <v>0</v>
      </c>
      <c r="T4176">
        <v>0</v>
      </c>
      <c r="U4176">
        <v>0</v>
      </c>
      <c r="V4176">
        <v>0</v>
      </c>
      <c r="W4176">
        <v>0</v>
      </c>
      <c r="X4176">
        <v>0.52109067789012886</v>
      </c>
      <c r="Y4176">
        <v>0</v>
      </c>
      <c r="Z4176">
        <v>0</v>
      </c>
      <c r="AA4176">
        <v>0</v>
      </c>
      <c r="AB4176">
        <v>0</v>
      </c>
      <c r="AC4176">
        <v>0</v>
      </c>
      <c r="AD4176">
        <v>0</v>
      </c>
      <c r="AE4176">
        <v>0.52109067789012886</v>
      </c>
    </row>
    <row r="4177" spans="1:31" x14ac:dyDescent="0.25">
      <c r="A4177">
        <v>2237013</v>
      </c>
      <c r="B4177">
        <v>1</v>
      </c>
      <c r="C4177" t="s">
        <v>80</v>
      </c>
      <c r="D4177" t="s">
        <v>83</v>
      </c>
      <c r="E4177" t="s">
        <v>177</v>
      </c>
      <c r="F4177" t="s">
        <v>11389</v>
      </c>
      <c r="G4177" t="s">
        <v>3486</v>
      </c>
      <c r="H4177" t="s">
        <v>135</v>
      </c>
      <c r="I4177" t="s">
        <v>136</v>
      </c>
      <c r="J4177" t="s">
        <v>137</v>
      </c>
      <c r="K4177" t="s">
        <v>138</v>
      </c>
      <c r="L4177" t="s">
        <v>12133</v>
      </c>
      <c r="M4177" t="s">
        <v>12134</v>
      </c>
      <c r="N4177">
        <v>2.0972222220000001</v>
      </c>
      <c r="O4177">
        <v>0</v>
      </c>
      <c r="P4177">
        <v>110</v>
      </c>
      <c r="Q4177">
        <v>0</v>
      </c>
      <c r="R4177">
        <v>0</v>
      </c>
      <c r="S4177">
        <v>0</v>
      </c>
      <c r="T4177">
        <v>1</v>
      </c>
      <c r="U4177">
        <v>0</v>
      </c>
      <c r="V4177">
        <v>0</v>
      </c>
      <c r="W4177">
        <v>0</v>
      </c>
      <c r="X4177">
        <v>57.623740743103461</v>
      </c>
      <c r="Y4177">
        <v>0</v>
      </c>
      <c r="Z4177">
        <v>0</v>
      </c>
      <c r="AA4177">
        <v>0</v>
      </c>
      <c r="AB4177">
        <v>2.7744015635193051</v>
      </c>
      <c r="AC4177">
        <v>0</v>
      </c>
      <c r="AD4177">
        <v>0</v>
      </c>
      <c r="AE4177">
        <v>60.398142306622766</v>
      </c>
    </row>
    <row r="4178" spans="1:31" x14ac:dyDescent="0.25">
      <c r="A4178">
        <v>2237014</v>
      </c>
      <c r="B4178">
        <v>1</v>
      </c>
      <c r="C4178" t="s">
        <v>80</v>
      </c>
      <c r="D4178" t="s">
        <v>108</v>
      </c>
      <c r="E4178" t="s">
        <v>194</v>
      </c>
      <c r="F4178" t="s">
        <v>12135</v>
      </c>
      <c r="G4178" t="s">
        <v>179</v>
      </c>
      <c r="H4178" t="s">
        <v>135</v>
      </c>
      <c r="I4178" t="s">
        <v>136</v>
      </c>
      <c r="J4178" t="s">
        <v>137</v>
      </c>
      <c r="K4178" t="s">
        <v>138</v>
      </c>
      <c r="L4178" t="s">
        <v>12136</v>
      </c>
      <c r="M4178" t="s">
        <v>12137</v>
      </c>
      <c r="N4178">
        <v>2.3458333329999999</v>
      </c>
      <c r="O4178">
        <v>0</v>
      </c>
      <c r="P4178">
        <v>17</v>
      </c>
      <c r="Q4178">
        <v>0</v>
      </c>
      <c r="R4178">
        <v>1</v>
      </c>
      <c r="S4178">
        <v>0</v>
      </c>
      <c r="T4178">
        <v>1</v>
      </c>
      <c r="U4178">
        <v>0</v>
      </c>
      <c r="V4178">
        <v>0</v>
      </c>
      <c r="W4178">
        <v>0</v>
      </c>
      <c r="X4178">
        <v>3.8097095211770404</v>
      </c>
      <c r="Y4178">
        <v>0</v>
      </c>
      <c r="Z4178">
        <v>0</v>
      </c>
      <c r="AA4178">
        <v>0</v>
      </c>
      <c r="AB4178">
        <v>3.0972638171333746</v>
      </c>
      <c r="AC4178">
        <v>0</v>
      </c>
      <c r="AD4178">
        <v>0</v>
      </c>
      <c r="AE4178">
        <v>6.906973338310415</v>
      </c>
    </row>
    <row r="4179" spans="1:31" x14ac:dyDescent="0.25">
      <c r="A4179">
        <v>2237016</v>
      </c>
      <c r="B4179">
        <v>1</v>
      </c>
      <c r="C4179" t="s">
        <v>80</v>
      </c>
      <c r="D4179" t="s">
        <v>82</v>
      </c>
      <c r="E4179" t="s">
        <v>177</v>
      </c>
      <c r="F4179" t="s">
        <v>12138</v>
      </c>
      <c r="G4179" t="s">
        <v>179</v>
      </c>
      <c r="H4179" t="s">
        <v>135</v>
      </c>
      <c r="I4179" t="s">
        <v>136</v>
      </c>
      <c r="J4179" t="s">
        <v>137</v>
      </c>
      <c r="K4179" t="s">
        <v>138</v>
      </c>
      <c r="L4179" t="s">
        <v>12139</v>
      </c>
      <c r="M4179" t="s">
        <v>12140</v>
      </c>
      <c r="N4179">
        <v>3.9566666659999998</v>
      </c>
      <c r="O4179">
        <v>0</v>
      </c>
      <c r="P4179">
        <v>0</v>
      </c>
      <c r="Q4179">
        <v>0</v>
      </c>
      <c r="R4179">
        <v>0</v>
      </c>
      <c r="S4179">
        <v>0</v>
      </c>
      <c r="T4179">
        <v>1</v>
      </c>
      <c r="U4179">
        <v>0</v>
      </c>
      <c r="V4179">
        <v>0</v>
      </c>
      <c r="W4179">
        <v>0</v>
      </c>
      <c r="X4179">
        <v>0</v>
      </c>
      <c r="Y4179">
        <v>0</v>
      </c>
      <c r="Z4179">
        <v>0</v>
      </c>
      <c r="AA4179">
        <v>0</v>
      </c>
      <c r="AB4179">
        <v>4.8683333479719995</v>
      </c>
      <c r="AC4179">
        <v>0</v>
      </c>
      <c r="AD4179">
        <v>0</v>
      </c>
      <c r="AE4179">
        <v>4.8683333479719995</v>
      </c>
    </row>
    <row r="4180" spans="1:31" x14ac:dyDescent="0.25">
      <c r="A4180">
        <v>2237017</v>
      </c>
      <c r="B4180">
        <v>1</v>
      </c>
      <c r="C4180" t="s">
        <v>80</v>
      </c>
      <c r="D4180" t="s">
        <v>96</v>
      </c>
      <c r="E4180" t="s">
        <v>132</v>
      </c>
      <c r="F4180" t="s">
        <v>12141</v>
      </c>
      <c r="G4180" t="s">
        <v>148</v>
      </c>
      <c r="H4180" t="s">
        <v>135</v>
      </c>
      <c r="I4180" t="s">
        <v>136</v>
      </c>
      <c r="J4180" t="s">
        <v>137</v>
      </c>
      <c r="K4180" t="s">
        <v>138</v>
      </c>
      <c r="L4180" t="s">
        <v>12142</v>
      </c>
      <c r="M4180" t="s">
        <v>12143</v>
      </c>
      <c r="N4180">
        <v>3.778611111</v>
      </c>
      <c r="O4180">
        <v>0</v>
      </c>
      <c r="P4180">
        <v>1</v>
      </c>
      <c r="Q4180">
        <v>0</v>
      </c>
      <c r="R4180">
        <v>0</v>
      </c>
      <c r="S4180">
        <v>0</v>
      </c>
      <c r="T4180">
        <v>0</v>
      </c>
      <c r="U4180">
        <v>0</v>
      </c>
      <c r="V4180">
        <v>0</v>
      </c>
      <c r="W4180">
        <v>0</v>
      </c>
      <c r="X4180">
        <v>0.21628467401123336</v>
      </c>
      <c r="Y4180">
        <v>0</v>
      </c>
      <c r="Z4180">
        <v>0</v>
      </c>
      <c r="AA4180">
        <v>0</v>
      </c>
      <c r="AB4180">
        <v>0</v>
      </c>
      <c r="AC4180">
        <v>0</v>
      </c>
      <c r="AD4180">
        <v>0</v>
      </c>
      <c r="AE4180">
        <v>0.21628467401123336</v>
      </c>
    </row>
    <row r="4181" spans="1:31" x14ac:dyDescent="0.25">
      <c r="A4181">
        <v>2237019</v>
      </c>
      <c r="B4181">
        <v>1</v>
      </c>
      <c r="C4181" t="s">
        <v>80</v>
      </c>
      <c r="D4181" t="s">
        <v>94</v>
      </c>
      <c r="E4181" t="s">
        <v>273</v>
      </c>
      <c r="F4181" t="s">
        <v>12144</v>
      </c>
      <c r="G4181" t="s">
        <v>174</v>
      </c>
      <c r="H4181" t="s">
        <v>163</v>
      </c>
      <c r="I4181" t="s">
        <v>136</v>
      </c>
      <c r="J4181" t="s">
        <v>137</v>
      </c>
      <c r="K4181" t="s">
        <v>138</v>
      </c>
      <c r="L4181" t="s">
        <v>12145</v>
      </c>
      <c r="M4181" t="s">
        <v>12146</v>
      </c>
      <c r="N4181">
        <v>0.61555555500000003</v>
      </c>
      <c r="O4181">
        <v>0</v>
      </c>
      <c r="P4181">
        <v>1111</v>
      </c>
      <c r="Q4181">
        <v>2</v>
      </c>
      <c r="R4181">
        <v>16</v>
      </c>
      <c r="S4181">
        <v>1</v>
      </c>
      <c r="T4181">
        <v>116</v>
      </c>
      <c r="U4181">
        <v>2</v>
      </c>
      <c r="V4181">
        <v>0</v>
      </c>
      <c r="W4181">
        <v>0</v>
      </c>
      <c r="X4181">
        <v>134.06065822281184</v>
      </c>
      <c r="Y4181">
        <v>0.58812758752863004</v>
      </c>
      <c r="Z4181">
        <v>4.024808068825779</v>
      </c>
      <c r="AA4181">
        <v>1.5937099893904705</v>
      </c>
      <c r="AB4181">
        <v>25.716466141943524</v>
      </c>
      <c r="AC4181">
        <v>7.7262751020839993</v>
      </c>
      <c r="AD4181">
        <v>0</v>
      </c>
      <c r="AE4181">
        <v>173.71004511258425</v>
      </c>
    </row>
    <row r="4182" spans="1:31" x14ac:dyDescent="0.25">
      <c r="A4182">
        <v>2237023</v>
      </c>
      <c r="B4182">
        <v>1</v>
      </c>
      <c r="C4182" t="s">
        <v>81</v>
      </c>
      <c r="D4182" t="s">
        <v>123</v>
      </c>
      <c r="E4182" t="s">
        <v>132</v>
      </c>
      <c r="F4182" t="s">
        <v>12147</v>
      </c>
      <c r="G4182" t="s">
        <v>170</v>
      </c>
      <c r="H4182" t="s">
        <v>135</v>
      </c>
      <c r="I4182" t="s">
        <v>136</v>
      </c>
      <c r="J4182" t="s">
        <v>137</v>
      </c>
      <c r="K4182" t="s">
        <v>138</v>
      </c>
      <c r="L4182" t="s">
        <v>12148</v>
      </c>
      <c r="M4182" t="s">
        <v>12149</v>
      </c>
      <c r="N4182">
        <v>1.925</v>
      </c>
      <c r="O4182">
        <v>0</v>
      </c>
      <c r="P4182">
        <v>20</v>
      </c>
      <c r="Q4182">
        <v>0</v>
      </c>
      <c r="R4182">
        <v>0</v>
      </c>
      <c r="S4182">
        <v>0</v>
      </c>
      <c r="T4182">
        <v>0</v>
      </c>
      <c r="U4182">
        <v>0</v>
      </c>
      <c r="V4182">
        <v>0</v>
      </c>
      <c r="W4182">
        <v>0</v>
      </c>
      <c r="X4182">
        <v>11.384360510330678</v>
      </c>
      <c r="Y4182">
        <v>0</v>
      </c>
      <c r="Z4182">
        <v>0</v>
      </c>
      <c r="AA4182">
        <v>0</v>
      </c>
      <c r="AB4182">
        <v>0</v>
      </c>
      <c r="AC4182">
        <v>0</v>
      </c>
      <c r="AD4182">
        <v>0</v>
      </c>
      <c r="AE4182">
        <v>11.384360510330678</v>
      </c>
    </row>
    <row r="4183" spans="1:31" x14ac:dyDescent="0.25">
      <c r="A4183">
        <v>2237026</v>
      </c>
      <c r="B4183">
        <v>1</v>
      </c>
      <c r="C4183" t="s">
        <v>81</v>
      </c>
      <c r="D4183" t="s">
        <v>113</v>
      </c>
      <c r="E4183" t="s">
        <v>141</v>
      </c>
      <c r="F4183" t="s">
        <v>12150</v>
      </c>
      <c r="G4183" t="s">
        <v>187</v>
      </c>
      <c r="H4183" t="s">
        <v>135</v>
      </c>
      <c r="I4183" t="s">
        <v>136</v>
      </c>
      <c r="J4183" t="s">
        <v>137</v>
      </c>
      <c r="K4183" t="s">
        <v>138</v>
      </c>
      <c r="L4183" t="s">
        <v>12151</v>
      </c>
      <c r="M4183" t="s">
        <v>12152</v>
      </c>
      <c r="N4183">
        <v>1.335</v>
      </c>
      <c r="O4183">
        <v>0</v>
      </c>
      <c r="P4183">
        <v>3</v>
      </c>
      <c r="Q4183">
        <v>0</v>
      </c>
      <c r="R4183">
        <v>4</v>
      </c>
      <c r="S4183">
        <v>0</v>
      </c>
      <c r="T4183">
        <v>197</v>
      </c>
      <c r="U4183">
        <v>0</v>
      </c>
      <c r="V4183">
        <v>0</v>
      </c>
      <c r="W4183">
        <v>0</v>
      </c>
      <c r="X4183">
        <v>1.8400878183669334</v>
      </c>
      <c r="Y4183">
        <v>0</v>
      </c>
      <c r="Z4183">
        <v>1.331836158898809</v>
      </c>
      <c r="AA4183">
        <v>0</v>
      </c>
      <c r="AB4183">
        <v>72.607449169600571</v>
      </c>
      <c r="AC4183">
        <v>0</v>
      </c>
      <c r="AD4183">
        <v>0</v>
      </c>
      <c r="AE4183">
        <v>75.77937314686632</v>
      </c>
    </row>
    <row r="4184" spans="1:31" x14ac:dyDescent="0.25">
      <c r="A4184">
        <v>2237027</v>
      </c>
      <c r="B4184">
        <v>1</v>
      </c>
      <c r="C4184" t="s">
        <v>80</v>
      </c>
      <c r="D4184" t="s">
        <v>99</v>
      </c>
      <c r="E4184" t="s">
        <v>132</v>
      </c>
      <c r="F4184" t="s">
        <v>12153</v>
      </c>
      <c r="G4184" t="s">
        <v>148</v>
      </c>
      <c r="H4184" t="s">
        <v>135</v>
      </c>
      <c r="I4184" t="s">
        <v>136</v>
      </c>
      <c r="J4184" t="s">
        <v>137</v>
      </c>
      <c r="K4184" t="s">
        <v>138</v>
      </c>
      <c r="L4184" t="s">
        <v>12154</v>
      </c>
      <c r="M4184" t="s">
        <v>12155</v>
      </c>
      <c r="N4184">
        <v>4.409166666</v>
      </c>
      <c r="O4184">
        <v>0</v>
      </c>
      <c r="P4184">
        <v>1</v>
      </c>
      <c r="Q4184">
        <v>0</v>
      </c>
      <c r="R4184">
        <v>0</v>
      </c>
      <c r="S4184">
        <v>0</v>
      </c>
      <c r="T4184">
        <v>0</v>
      </c>
      <c r="U4184">
        <v>0</v>
      </c>
      <c r="V4184">
        <v>0</v>
      </c>
      <c r="W4184">
        <v>0</v>
      </c>
      <c r="X4184">
        <v>0.43193727647541336</v>
      </c>
      <c r="Y4184">
        <v>0</v>
      </c>
      <c r="Z4184">
        <v>0</v>
      </c>
      <c r="AA4184">
        <v>0</v>
      </c>
      <c r="AB4184">
        <v>0</v>
      </c>
      <c r="AC4184">
        <v>0</v>
      </c>
      <c r="AD4184">
        <v>0</v>
      </c>
      <c r="AE4184">
        <v>0.43193727647541336</v>
      </c>
    </row>
    <row r="4185" spans="1:31" x14ac:dyDescent="0.25">
      <c r="A4185">
        <v>2237028</v>
      </c>
      <c r="B4185">
        <v>1</v>
      </c>
      <c r="C4185" t="s">
        <v>80</v>
      </c>
      <c r="D4185" t="s">
        <v>98</v>
      </c>
      <c r="E4185" t="s">
        <v>194</v>
      </c>
      <c r="F4185" t="s">
        <v>12156</v>
      </c>
      <c r="G4185" t="s">
        <v>885</v>
      </c>
      <c r="H4185" t="s">
        <v>135</v>
      </c>
      <c r="I4185" t="s">
        <v>136</v>
      </c>
      <c r="J4185" t="s">
        <v>137</v>
      </c>
      <c r="K4185" t="s">
        <v>138</v>
      </c>
      <c r="L4185" t="s">
        <v>12157</v>
      </c>
      <c r="M4185" t="s">
        <v>12109</v>
      </c>
      <c r="N4185">
        <v>1.699166666</v>
      </c>
      <c r="O4185">
        <v>0</v>
      </c>
      <c r="P4185">
        <v>72</v>
      </c>
      <c r="Q4185">
        <v>0</v>
      </c>
      <c r="R4185">
        <v>0</v>
      </c>
      <c r="S4185">
        <v>0</v>
      </c>
      <c r="T4185">
        <v>1</v>
      </c>
      <c r="U4185">
        <v>0</v>
      </c>
      <c r="V4185">
        <v>0</v>
      </c>
      <c r="W4185">
        <v>0</v>
      </c>
      <c r="X4185">
        <v>17.619636722846892</v>
      </c>
      <c r="Y4185">
        <v>0</v>
      </c>
      <c r="Z4185">
        <v>0</v>
      </c>
      <c r="AA4185">
        <v>0</v>
      </c>
      <c r="AB4185">
        <v>1.3537193498920002E-2</v>
      </c>
      <c r="AC4185">
        <v>0</v>
      </c>
      <c r="AD4185">
        <v>0</v>
      </c>
      <c r="AE4185">
        <v>17.633173916345811</v>
      </c>
    </row>
    <row r="4186" spans="1:31" x14ac:dyDescent="0.25">
      <c r="A4186">
        <v>2237031</v>
      </c>
      <c r="B4186">
        <v>1</v>
      </c>
      <c r="C4186" t="s">
        <v>80</v>
      </c>
      <c r="D4186" t="s">
        <v>90</v>
      </c>
      <c r="E4186" t="s">
        <v>194</v>
      </c>
      <c r="F4186" t="s">
        <v>12158</v>
      </c>
      <c r="G4186" t="s">
        <v>179</v>
      </c>
      <c r="H4186" t="s">
        <v>135</v>
      </c>
      <c r="I4186" t="s">
        <v>136</v>
      </c>
      <c r="J4186" t="s">
        <v>137</v>
      </c>
      <c r="K4186" t="s">
        <v>138</v>
      </c>
      <c r="L4186" t="s">
        <v>12159</v>
      </c>
      <c r="M4186" t="s">
        <v>12160</v>
      </c>
      <c r="N4186">
        <v>0.78861111100000003</v>
      </c>
      <c r="O4186">
        <v>0</v>
      </c>
      <c r="P4186">
        <v>159</v>
      </c>
      <c r="Q4186">
        <v>0</v>
      </c>
      <c r="R4186">
        <v>0</v>
      </c>
      <c r="S4186">
        <v>0</v>
      </c>
      <c r="T4186">
        <v>4</v>
      </c>
      <c r="U4186">
        <v>0</v>
      </c>
      <c r="V4186">
        <v>0</v>
      </c>
      <c r="W4186">
        <v>0</v>
      </c>
      <c r="X4186">
        <v>41.111538154857008</v>
      </c>
      <c r="Y4186">
        <v>0</v>
      </c>
      <c r="Z4186">
        <v>0</v>
      </c>
      <c r="AA4186">
        <v>0</v>
      </c>
      <c r="AB4186">
        <v>0.4342121040653667</v>
      </c>
      <c r="AC4186">
        <v>0</v>
      </c>
      <c r="AD4186">
        <v>0</v>
      </c>
      <c r="AE4186">
        <v>41.545750258922375</v>
      </c>
    </row>
    <row r="4187" spans="1:31" x14ac:dyDescent="0.25">
      <c r="A4187">
        <v>2237032</v>
      </c>
      <c r="B4187">
        <v>1</v>
      </c>
      <c r="C4187" t="s">
        <v>81</v>
      </c>
      <c r="D4187" t="s">
        <v>120</v>
      </c>
      <c r="E4187" t="s">
        <v>132</v>
      </c>
      <c r="F4187" t="s">
        <v>12161</v>
      </c>
      <c r="G4187" t="s">
        <v>148</v>
      </c>
      <c r="H4187" t="s">
        <v>135</v>
      </c>
      <c r="I4187" t="s">
        <v>136</v>
      </c>
      <c r="J4187" t="s">
        <v>137</v>
      </c>
      <c r="K4187" t="s">
        <v>138</v>
      </c>
      <c r="L4187" t="s">
        <v>12162</v>
      </c>
      <c r="M4187" t="s">
        <v>12163</v>
      </c>
      <c r="N4187">
        <v>2.85</v>
      </c>
      <c r="O4187">
        <v>0</v>
      </c>
      <c r="P4187">
        <v>0</v>
      </c>
      <c r="Q4187">
        <v>0</v>
      </c>
      <c r="R4187">
        <v>0</v>
      </c>
      <c r="S4187">
        <v>0</v>
      </c>
      <c r="T4187">
        <v>1</v>
      </c>
      <c r="U4187">
        <v>0</v>
      </c>
      <c r="V4187">
        <v>0</v>
      </c>
      <c r="W4187">
        <v>0</v>
      </c>
      <c r="X4187">
        <v>0</v>
      </c>
      <c r="Y4187">
        <v>0</v>
      </c>
      <c r="Z4187">
        <v>0</v>
      </c>
      <c r="AA4187">
        <v>0</v>
      </c>
      <c r="AB4187">
        <v>0</v>
      </c>
      <c r="AC4187">
        <v>0</v>
      </c>
      <c r="AD4187">
        <v>0</v>
      </c>
      <c r="AE4187">
        <v>0</v>
      </c>
    </row>
    <row r="4188" spans="1:31" x14ac:dyDescent="0.25">
      <c r="A4188">
        <v>2237033</v>
      </c>
      <c r="B4188">
        <v>1</v>
      </c>
      <c r="C4188" t="s">
        <v>80</v>
      </c>
      <c r="D4188" t="s">
        <v>110</v>
      </c>
      <c r="E4188" t="s">
        <v>141</v>
      </c>
      <c r="F4188" t="s">
        <v>12164</v>
      </c>
      <c r="G4188" t="s">
        <v>1257</v>
      </c>
      <c r="H4188" t="s">
        <v>135</v>
      </c>
      <c r="I4188" t="s">
        <v>136</v>
      </c>
      <c r="J4188" t="s">
        <v>137</v>
      </c>
      <c r="K4188" t="s">
        <v>138</v>
      </c>
      <c r="L4188" t="s">
        <v>12165</v>
      </c>
      <c r="M4188" t="s">
        <v>12166</v>
      </c>
      <c r="N4188">
        <v>0.52972222199999996</v>
      </c>
      <c r="O4188">
        <v>0</v>
      </c>
      <c r="P4188">
        <v>603</v>
      </c>
      <c r="Q4188">
        <v>0</v>
      </c>
      <c r="R4188">
        <v>0</v>
      </c>
      <c r="S4188">
        <v>0</v>
      </c>
      <c r="T4188">
        <v>45</v>
      </c>
      <c r="U4188">
        <v>0</v>
      </c>
      <c r="V4188">
        <v>0</v>
      </c>
      <c r="W4188">
        <v>0</v>
      </c>
      <c r="X4188">
        <v>135.24065345904836</v>
      </c>
      <c r="Y4188">
        <v>0</v>
      </c>
      <c r="Z4188">
        <v>0</v>
      </c>
      <c r="AA4188">
        <v>0</v>
      </c>
      <c r="AB4188">
        <v>9.7573751005109504</v>
      </c>
      <c r="AC4188">
        <v>0</v>
      </c>
      <c r="AD4188">
        <v>0</v>
      </c>
      <c r="AE4188">
        <v>144.99802855955932</v>
      </c>
    </row>
    <row r="4189" spans="1:31" x14ac:dyDescent="0.25">
      <c r="A4189">
        <v>2237035</v>
      </c>
      <c r="B4189">
        <v>1</v>
      </c>
      <c r="C4189" t="s">
        <v>80</v>
      </c>
      <c r="D4189" t="s">
        <v>92</v>
      </c>
      <c r="E4189" t="s">
        <v>132</v>
      </c>
      <c r="F4189" t="s">
        <v>12167</v>
      </c>
      <c r="G4189" t="s">
        <v>191</v>
      </c>
      <c r="H4189" t="s">
        <v>135</v>
      </c>
      <c r="I4189" t="s">
        <v>136</v>
      </c>
      <c r="J4189" t="s">
        <v>137</v>
      </c>
      <c r="K4189" t="s">
        <v>138</v>
      </c>
      <c r="L4189" t="s">
        <v>12168</v>
      </c>
      <c r="M4189" t="s">
        <v>12169</v>
      </c>
      <c r="N4189">
        <v>0.92416666599999997</v>
      </c>
      <c r="O4189">
        <v>0</v>
      </c>
      <c r="P4189">
        <v>1</v>
      </c>
      <c r="Q4189">
        <v>0</v>
      </c>
      <c r="R4189">
        <v>0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0.50050158960816005</v>
      </c>
      <c r="Y4189">
        <v>0</v>
      </c>
      <c r="Z4189">
        <v>0</v>
      </c>
      <c r="AA4189">
        <v>0</v>
      </c>
      <c r="AB4189">
        <v>0</v>
      </c>
      <c r="AC4189">
        <v>0</v>
      </c>
      <c r="AD4189">
        <v>0</v>
      </c>
      <c r="AE4189">
        <v>0.50050158960816005</v>
      </c>
    </row>
    <row r="4190" spans="1:31" x14ac:dyDescent="0.25">
      <c r="A4190">
        <v>2237041</v>
      </c>
      <c r="B4190">
        <v>1</v>
      </c>
      <c r="C4190" t="s">
        <v>80</v>
      </c>
      <c r="D4190" t="s">
        <v>109</v>
      </c>
      <c r="E4190" t="s">
        <v>132</v>
      </c>
      <c r="F4190" t="s">
        <v>12170</v>
      </c>
      <c r="G4190" t="s">
        <v>148</v>
      </c>
      <c r="H4190" t="s">
        <v>135</v>
      </c>
      <c r="I4190" t="s">
        <v>136</v>
      </c>
      <c r="J4190" t="s">
        <v>137</v>
      </c>
      <c r="K4190" t="s">
        <v>138</v>
      </c>
      <c r="L4190" t="s">
        <v>12171</v>
      </c>
      <c r="M4190" t="s">
        <v>12172</v>
      </c>
      <c r="N4190">
        <v>3.0130555550000002</v>
      </c>
      <c r="O4190">
        <v>0</v>
      </c>
      <c r="P4190">
        <v>1</v>
      </c>
      <c r="Q4190">
        <v>0</v>
      </c>
      <c r="R4190">
        <v>0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0.39669071585509336</v>
      </c>
      <c r="Y4190">
        <v>0</v>
      </c>
      <c r="Z4190">
        <v>0</v>
      </c>
      <c r="AA4190">
        <v>0</v>
      </c>
      <c r="AB4190">
        <v>0</v>
      </c>
      <c r="AC4190">
        <v>0</v>
      </c>
      <c r="AD4190">
        <v>0</v>
      </c>
      <c r="AE4190">
        <v>0.39669071585509336</v>
      </c>
    </row>
    <row r="4191" spans="1:31" x14ac:dyDescent="0.25">
      <c r="A4191">
        <v>2237042</v>
      </c>
      <c r="B4191">
        <v>1</v>
      </c>
      <c r="C4191" t="s">
        <v>80</v>
      </c>
      <c r="D4191" t="s">
        <v>105</v>
      </c>
      <c r="E4191" t="s">
        <v>132</v>
      </c>
      <c r="F4191" t="s">
        <v>12173</v>
      </c>
      <c r="G4191" t="s">
        <v>191</v>
      </c>
      <c r="H4191" t="s">
        <v>135</v>
      </c>
      <c r="I4191" t="s">
        <v>136</v>
      </c>
      <c r="J4191" t="s">
        <v>137</v>
      </c>
      <c r="K4191" t="s">
        <v>138</v>
      </c>
      <c r="L4191" t="s">
        <v>12174</v>
      </c>
      <c r="M4191" t="s">
        <v>12175</v>
      </c>
      <c r="N4191">
        <v>1.664722222</v>
      </c>
      <c r="O4191">
        <v>0</v>
      </c>
      <c r="P4191">
        <v>2</v>
      </c>
      <c r="Q4191">
        <v>0</v>
      </c>
      <c r="R4191">
        <v>0</v>
      </c>
      <c r="S4191">
        <v>0</v>
      </c>
      <c r="T4191">
        <v>0</v>
      </c>
      <c r="U4191">
        <v>0</v>
      </c>
      <c r="V4191">
        <v>0</v>
      </c>
      <c r="W4191">
        <v>0</v>
      </c>
      <c r="X4191">
        <v>0.97529399639093328</v>
      </c>
      <c r="Y4191">
        <v>0</v>
      </c>
      <c r="Z4191">
        <v>0</v>
      </c>
      <c r="AA4191">
        <v>0</v>
      </c>
      <c r="AB4191">
        <v>0</v>
      </c>
      <c r="AC4191">
        <v>0</v>
      </c>
      <c r="AD4191">
        <v>0</v>
      </c>
      <c r="AE4191">
        <v>0.97529399639093328</v>
      </c>
    </row>
    <row r="4192" spans="1:31" x14ac:dyDescent="0.25">
      <c r="A4192">
        <v>2237044</v>
      </c>
      <c r="B4192">
        <v>1</v>
      </c>
      <c r="C4192" t="s">
        <v>80</v>
      </c>
      <c r="D4192" t="s">
        <v>84</v>
      </c>
      <c r="E4192" t="s">
        <v>194</v>
      </c>
      <c r="F4192" t="s">
        <v>12176</v>
      </c>
      <c r="G4192" t="s">
        <v>371</v>
      </c>
      <c r="H4192" t="s">
        <v>135</v>
      </c>
      <c r="I4192" t="s">
        <v>136</v>
      </c>
      <c r="J4192" t="s">
        <v>137</v>
      </c>
      <c r="K4192" t="s">
        <v>138</v>
      </c>
      <c r="L4192" t="s">
        <v>12177</v>
      </c>
      <c r="M4192" t="s">
        <v>12178</v>
      </c>
      <c r="N4192">
        <v>1.0763888880000001</v>
      </c>
      <c r="O4192">
        <v>0</v>
      </c>
      <c r="P4192">
        <v>6</v>
      </c>
      <c r="Q4192">
        <v>0</v>
      </c>
      <c r="R4192">
        <v>1</v>
      </c>
      <c r="S4192">
        <v>0</v>
      </c>
      <c r="T4192">
        <v>4</v>
      </c>
      <c r="U4192">
        <v>0</v>
      </c>
      <c r="V4192">
        <v>0</v>
      </c>
      <c r="W4192">
        <v>0</v>
      </c>
      <c r="X4192">
        <v>3.2607072803895996</v>
      </c>
      <c r="Y4192">
        <v>0</v>
      </c>
      <c r="Z4192">
        <v>1.3758586744077778E-2</v>
      </c>
      <c r="AA4192">
        <v>0</v>
      </c>
      <c r="AB4192">
        <v>4.4741848746659851</v>
      </c>
      <c r="AC4192">
        <v>0</v>
      </c>
      <c r="AD4192">
        <v>0</v>
      </c>
      <c r="AE4192">
        <v>7.7486507417996631</v>
      </c>
    </row>
    <row r="4193" spans="1:31" x14ac:dyDescent="0.25">
      <c r="A4193">
        <v>2237045</v>
      </c>
      <c r="B4193">
        <v>1</v>
      </c>
      <c r="C4193" t="s">
        <v>80</v>
      </c>
      <c r="D4193" t="s">
        <v>101</v>
      </c>
      <c r="E4193" t="s">
        <v>182</v>
      </c>
      <c r="F4193" t="s">
        <v>12179</v>
      </c>
      <c r="G4193" t="s">
        <v>319</v>
      </c>
      <c r="H4193" t="s">
        <v>163</v>
      </c>
      <c r="I4193" t="s">
        <v>136</v>
      </c>
      <c r="J4193" t="s">
        <v>137</v>
      </c>
      <c r="K4193" t="s">
        <v>138</v>
      </c>
      <c r="L4193" t="s">
        <v>12180</v>
      </c>
      <c r="M4193" t="s">
        <v>12181</v>
      </c>
      <c r="N4193">
        <v>1.646666666</v>
      </c>
      <c r="O4193">
        <v>0</v>
      </c>
      <c r="P4193">
        <v>63</v>
      </c>
      <c r="Q4193">
        <v>0</v>
      </c>
      <c r="R4193">
        <v>0</v>
      </c>
      <c r="S4193">
        <v>0</v>
      </c>
      <c r="T4193">
        <v>5</v>
      </c>
      <c r="U4193">
        <v>0</v>
      </c>
      <c r="V4193">
        <v>0</v>
      </c>
      <c r="W4193">
        <v>0</v>
      </c>
      <c r="X4193">
        <v>79.541981039712482</v>
      </c>
      <c r="Y4193">
        <v>0</v>
      </c>
      <c r="Z4193">
        <v>0</v>
      </c>
      <c r="AA4193">
        <v>0</v>
      </c>
      <c r="AB4193">
        <v>10.498977992682086</v>
      </c>
      <c r="AC4193">
        <v>0</v>
      </c>
      <c r="AD4193">
        <v>0</v>
      </c>
      <c r="AE4193">
        <v>90.040959032394568</v>
      </c>
    </row>
    <row r="4194" spans="1:31" x14ac:dyDescent="0.25">
      <c r="A4194">
        <v>2237046</v>
      </c>
      <c r="B4194">
        <v>1</v>
      </c>
      <c r="C4194" t="s">
        <v>80</v>
      </c>
      <c r="D4194" t="s">
        <v>90</v>
      </c>
      <c r="E4194" t="s">
        <v>132</v>
      </c>
      <c r="F4194" t="s">
        <v>12182</v>
      </c>
      <c r="G4194" t="s">
        <v>148</v>
      </c>
      <c r="H4194" t="s">
        <v>135</v>
      </c>
      <c r="I4194" t="s">
        <v>136</v>
      </c>
      <c r="J4194" t="s">
        <v>137</v>
      </c>
      <c r="K4194" t="s">
        <v>138</v>
      </c>
      <c r="L4194" t="s">
        <v>12183</v>
      </c>
      <c r="M4194" t="s">
        <v>12184</v>
      </c>
      <c r="N4194">
        <v>0.85027777699999996</v>
      </c>
      <c r="O4194">
        <v>0</v>
      </c>
      <c r="P4194">
        <v>2</v>
      </c>
      <c r="Q4194">
        <v>0</v>
      </c>
      <c r="R4194">
        <v>0</v>
      </c>
      <c r="S4194">
        <v>0</v>
      </c>
      <c r="T4194">
        <v>0</v>
      </c>
      <c r="U4194">
        <v>0</v>
      </c>
      <c r="V4194">
        <v>0</v>
      </c>
      <c r="W4194">
        <v>0</v>
      </c>
      <c r="X4194">
        <v>0.46595959891889338</v>
      </c>
      <c r="Y4194">
        <v>0</v>
      </c>
      <c r="Z4194">
        <v>0</v>
      </c>
      <c r="AA4194">
        <v>0</v>
      </c>
      <c r="AB4194">
        <v>0</v>
      </c>
      <c r="AC4194">
        <v>0</v>
      </c>
      <c r="AD4194">
        <v>0</v>
      </c>
      <c r="AE4194">
        <v>0.46595959891889338</v>
      </c>
    </row>
    <row r="4195" spans="1:31" x14ac:dyDescent="0.25">
      <c r="A4195">
        <v>2237047</v>
      </c>
      <c r="B4195">
        <v>1</v>
      </c>
      <c r="C4195" t="s">
        <v>80</v>
      </c>
      <c r="D4195" t="s">
        <v>83</v>
      </c>
      <c r="E4195" t="s">
        <v>182</v>
      </c>
      <c r="F4195" t="s">
        <v>12185</v>
      </c>
      <c r="G4195" t="s">
        <v>174</v>
      </c>
      <c r="H4195" t="s">
        <v>163</v>
      </c>
      <c r="I4195" t="s">
        <v>136</v>
      </c>
      <c r="J4195" t="s">
        <v>137</v>
      </c>
      <c r="K4195" t="s">
        <v>138</v>
      </c>
      <c r="L4195" t="s">
        <v>12186</v>
      </c>
      <c r="M4195" t="s">
        <v>12187</v>
      </c>
      <c r="N4195">
        <v>4.0599999999999996</v>
      </c>
      <c r="O4195">
        <v>0</v>
      </c>
      <c r="P4195">
        <v>0</v>
      </c>
      <c r="Q4195">
        <v>0</v>
      </c>
      <c r="R4195">
        <v>0</v>
      </c>
      <c r="S4195">
        <v>1</v>
      </c>
      <c r="T4195">
        <v>0</v>
      </c>
      <c r="U4195">
        <v>0</v>
      </c>
      <c r="V4195">
        <v>0</v>
      </c>
      <c r="W4195">
        <v>0</v>
      </c>
      <c r="X4195">
        <v>0</v>
      </c>
      <c r="Y4195">
        <v>0</v>
      </c>
      <c r="Z4195">
        <v>0</v>
      </c>
      <c r="AA4195">
        <v>53.175895159481172</v>
      </c>
      <c r="AB4195">
        <v>0</v>
      </c>
      <c r="AC4195">
        <v>0</v>
      </c>
      <c r="AD4195">
        <v>0</v>
      </c>
      <c r="AE4195">
        <v>53.175895159481172</v>
      </c>
    </row>
    <row r="4196" spans="1:31" x14ac:dyDescent="0.25">
      <c r="A4196">
        <v>2237048</v>
      </c>
      <c r="B4196">
        <v>1</v>
      </c>
      <c r="C4196" t="s">
        <v>80</v>
      </c>
      <c r="D4196" t="s">
        <v>88</v>
      </c>
      <c r="E4196" t="s">
        <v>177</v>
      </c>
      <c r="F4196" t="s">
        <v>214</v>
      </c>
      <c r="G4196" t="s">
        <v>235</v>
      </c>
      <c r="H4196" t="s">
        <v>135</v>
      </c>
      <c r="I4196" t="s">
        <v>136</v>
      </c>
      <c r="J4196" t="s">
        <v>137</v>
      </c>
      <c r="K4196" t="s">
        <v>138</v>
      </c>
      <c r="L4196" t="s">
        <v>12188</v>
      </c>
      <c r="M4196" t="s">
        <v>12189</v>
      </c>
      <c r="N4196">
        <v>8.0280555549999999</v>
      </c>
      <c r="O4196">
        <v>0</v>
      </c>
      <c r="P4196">
        <v>108</v>
      </c>
      <c r="Q4196">
        <v>0</v>
      </c>
      <c r="R4196">
        <v>0</v>
      </c>
      <c r="S4196">
        <v>0</v>
      </c>
      <c r="T4196">
        <v>14</v>
      </c>
      <c r="U4196">
        <v>0</v>
      </c>
      <c r="V4196">
        <v>0</v>
      </c>
      <c r="W4196">
        <v>0</v>
      </c>
      <c r="X4196">
        <v>256.95021413253778</v>
      </c>
      <c r="Y4196">
        <v>0</v>
      </c>
      <c r="Z4196">
        <v>0</v>
      </c>
      <c r="AA4196">
        <v>0</v>
      </c>
      <c r="AB4196">
        <v>81.360019049911656</v>
      </c>
      <c r="AC4196">
        <v>0</v>
      </c>
      <c r="AD4196">
        <v>0</v>
      </c>
      <c r="AE4196">
        <v>338.31023318244945</v>
      </c>
    </row>
    <row r="4197" spans="1:31" x14ac:dyDescent="0.25">
      <c r="A4197">
        <v>2237052</v>
      </c>
      <c r="B4197">
        <v>1</v>
      </c>
      <c r="C4197" t="s">
        <v>80</v>
      </c>
      <c r="D4197" t="s">
        <v>103</v>
      </c>
      <c r="E4197" t="s">
        <v>132</v>
      </c>
      <c r="F4197" t="s">
        <v>12190</v>
      </c>
      <c r="G4197" t="s">
        <v>148</v>
      </c>
      <c r="H4197" t="s">
        <v>135</v>
      </c>
      <c r="I4197" t="s">
        <v>136</v>
      </c>
      <c r="J4197" t="s">
        <v>137</v>
      </c>
      <c r="K4197" t="s">
        <v>138</v>
      </c>
      <c r="L4197" t="s">
        <v>12191</v>
      </c>
      <c r="M4197" t="s">
        <v>12192</v>
      </c>
      <c r="N4197">
        <v>0.74444444399999998</v>
      </c>
      <c r="O4197">
        <v>0</v>
      </c>
      <c r="P4197">
        <v>1</v>
      </c>
      <c r="Q4197">
        <v>0</v>
      </c>
      <c r="R4197">
        <v>0</v>
      </c>
      <c r="S4197">
        <v>0</v>
      </c>
      <c r="T4197">
        <v>0</v>
      </c>
      <c r="U4197">
        <v>0</v>
      </c>
      <c r="V4197">
        <v>0</v>
      </c>
      <c r="W4197">
        <v>0</v>
      </c>
      <c r="X4197">
        <v>4.4084515023359999E-2</v>
      </c>
      <c r="Y4197">
        <v>0</v>
      </c>
      <c r="Z4197">
        <v>0</v>
      </c>
      <c r="AA4197">
        <v>0</v>
      </c>
      <c r="AB4197">
        <v>0</v>
      </c>
      <c r="AC4197">
        <v>0</v>
      </c>
      <c r="AD4197">
        <v>0</v>
      </c>
      <c r="AE4197">
        <v>4.4084515023359999E-2</v>
      </c>
    </row>
    <row r="4198" spans="1:31" x14ac:dyDescent="0.25">
      <c r="A4198">
        <v>2237053</v>
      </c>
      <c r="B4198">
        <v>1</v>
      </c>
      <c r="C4198" t="s">
        <v>80</v>
      </c>
      <c r="D4198" t="s">
        <v>107</v>
      </c>
      <c r="E4198" t="s">
        <v>132</v>
      </c>
      <c r="F4198" t="s">
        <v>12193</v>
      </c>
      <c r="G4198" t="s">
        <v>148</v>
      </c>
      <c r="H4198" t="s">
        <v>135</v>
      </c>
      <c r="I4198" t="s">
        <v>136</v>
      </c>
      <c r="J4198" t="s">
        <v>137</v>
      </c>
      <c r="K4198" t="s">
        <v>138</v>
      </c>
      <c r="L4198" t="s">
        <v>12194</v>
      </c>
      <c r="M4198" t="s">
        <v>12195</v>
      </c>
      <c r="N4198">
        <v>1.8286111110000001</v>
      </c>
      <c r="O4198">
        <v>0</v>
      </c>
      <c r="P4198">
        <v>1</v>
      </c>
      <c r="Q4198">
        <v>0</v>
      </c>
      <c r="R4198">
        <v>0</v>
      </c>
      <c r="S4198">
        <v>0</v>
      </c>
      <c r="T4198">
        <v>0</v>
      </c>
      <c r="U4198">
        <v>0</v>
      </c>
      <c r="V4198">
        <v>0</v>
      </c>
      <c r="W4198">
        <v>0</v>
      </c>
      <c r="X4198">
        <v>0</v>
      </c>
      <c r="Y4198">
        <v>0</v>
      </c>
      <c r="Z4198">
        <v>0</v>
      </c>
      <c r="AA4198">
        <v>0</v>
      </c>
      <c r="AB4198">
        <v>0</v>
      </c>
      <c r="AC4198">
        <v>0</v>
      </c>
      <c r="AD4198">
        <v>0</v>
      </c>
      <c r="AE4198">
        <v>0</v>
      </c>
    </row>
    <row r="4199" spans="1:31" x14ac:dyDescent="0.25">
      <c r="A4199">
        <v>2237054</v>
      </c>
      <c r="B4199">
        <v>1</v>
      </c>
      <c r="C4199" t="s">
        <v>80</v>
      </c>
      <c r="D4199" t="s">
        <v>84</v>
      </c>
      <c r="E4199" t="s">
        <v>132</v>
      </c>
      <c r="F4199" t="s">
        <v>9503</v>
      </c>
      <c r="G4199" t="s">
        <v>148</v>
      </c>
      <c r="H4199" t="s">
        <v>135</v>
      </c>
      <c r="I4199" t="s">
        <v>136</v>
      </c>
      <c r="J4199" t="s">
        <v>137</v>
      </c>
      <c r="K4199" t="s">
        <v>138</v>
      </c>
      <c r="L4199" t="s">
        <v>12196</v>
      </c>
      <c r="M4199" t="s">
        <v>12197</v>
      </c>
      <c r="N4199">
        <v>1.6391666659999999</v>
      </c>
      <c r="O4199">
        <v>0</v>
      </c>
      <c r="P4199">
        <v>2</v>
      </c>
      <c r="Q4199">
        <v>0</v>
      </c>
      <c r="R4199">
        <v>0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2.0579709430026134</v>
      </c>
      <c r="Y4199">
        <v>0</v>
      </c>
      <c r="Z4199">
        <v>0</v>
      </c>
      <c r="AA4199">
        <v>0</v>
      </c>
      <c r="AB4199">
        <v>0</v>
      </c>
      <c r="AC4199">
        <v>0</v>
      </c>
      <c r="AD4199">
        <v>0</v>
      </c>
      <c r="AE4199">
        <v>2.0579709430026134</v>
      </c>
    </row>
    <row r="4200" spans="1:31" x14ac:dyDescent="0.25">
      <c r="A4200">
        <v>2237057</v>
      </c>
      <c r="B4200">
        <v>1</v>
      </c>
      <c r="C4200" t="s">
        <v>80</v>
      </c>
      <c r="D4200" t="s">
        <v>104</v>
      </c>
      <c r="E4200" t="s">
        <v>273</v>
      </c>
      <c r="F4200" t="s">
        <v>12198</v>
      </c>
      <c r="G4200" t="s">
        <v>174</v>
      </c>
      <c r="H4200" t="s">
        <v>163</v>
      </c>
      <c r="I4200" t="s">
        <v>136</v>
      </c>
      <c r="J4200" t="s">
        <v>137</v>
      </c>
      <c r="K4200" t="s">
        <v>138</v>
      </c>
      <c r="L4200" t="s">
        <v>12199</v>
      </c>
      <c r="M4200" t="s">
        <v>12200</v>
      </c>
      <c r="N4200">
        <v>1.261111111</v>
      </c>
      <c r="O4200">
        <v>9</v>
      </c>
      <c r="P4200">
        <v>0</v>
      </c>
      <c r="Q4200">
        <v>64</v>
      </c>
      <c r="R4200">
        <v>0</v>
      </c>
      <c r="S4200">
        <v>25</v>
      </c>
      <c r="T4200">
        <v>2</v>
      </c>
      <c r="U4200">
        <v>0</v>
      </c>
      <c r="V4200">
        <v>0</v>
      </c>
      <c r="W4200">
        <v>10.31649337079663</v>
      </c>
      <c r="X4200">
        <v>0</v>
      </c>
      <c r="Y4200">
        <v>43.657749926265126</v>
      </c>
      <c r="Z4200">
        <v>0</v>
      </c>
      <c r="AA4200">
        <v>211.42917755298103</v>
      </c>
      <c r="AB4200">
        <v>3.1159904142279724</v>
      </c>
      <c r="AC4200">
        <v>0</v>
      </c>
      <c r="AD4200">
        <v>0</v>
      </c>
      <c r="AE4200">
        <v>268.51941126427073</v>
      </c>
    </row>
    <row r="4201" spans="1:31" x14ac:dyDescent="0.25">
      <c r="A4201">
        <v>2237058</v>
      </c>
      <c r="B4201">
        <v>1</v>
      </c>
      <c r="C4201" t="s">
        <v>81</v>
      </c>
      <c r="D4201" t="s">
        <v>113</v>
      </c>
      <c r="E4201" t="s">
        <v>177</v>
      </c>
      <c r="F4201" t="s">
        <v>12201</v>
      </c>
      <c r="G4201" t="s">
        <v>179</v>
      </c>
      <c r="H4201" t="s">
        <v>135</v>
      </c>
      <c r="I4201" t="s">
        <v>136</v>
      </c>
      <c r="J4201" t="s">
        <v>137</v>
      </c>
      <c r="K4201" t="s">
        <v>138</v>
      </c>
      <c r="L4201" t="s">
        <v>12202</v>
      </c>
      <c r="M4201" t="s">
        <v>12203</v>
      </c>
      <c r="N4201">
        <v>1.028333333</v>
      </c>
      <c r="O4201">
        <v>0</v>
      </c>
      <c r="P4201">
        <v>95</v>
      </c>
      <c r="Q4201">
        <v>0</v>
      </c>
      <c r="R4201">
        <v>0</v>
      </c>
      <c r="S4201">
        <v>0</v>
      </c>
      <c r="T4201">
        <v>2</v>
      </c>
      <c r="U4201">
        <v>0</v>
      </c>
      <c r="V4201">
        <v>0</v>
      </c>
      <c r="W4201">
        <v>0</v>
      </c>
      <c r="X4201">
        <v>40.890865848338713</v>
      </c>
      <c r="Y4201">
        <v>0</v>
      </c>
      <c r="Z4201">
        <v>0</v>
      </c>
      <c r="AA4201">
        <v>0</v>
      </c>
      <c r="AB4201">
        <v>4.3362411217897021</v>
      </c>
      <c r="AC4201">
        <v>0</v>
      </c>
      <c r="AD4201">
        <v>0</v>
      </c>
      <c r="AE4201">
        <v>45.227106970128418</v>
      </c>
    </row>
    <row r="4202" spans="1:31" x14ac:dyDescent="0.25">
      <c r="A4202">
        <v>2237059</v>
      </c>
      <c r="B4202">
        <v>1</v>
      </c>
      <c r="C4202" t="s">
        <v>81</v>
      </c>
      <c r="D4202" t="s">
        <v>128</v>
      </c>
      <c r="E4202" t="s">
        <v>132</v>
      </c>
      <c r="F4202" t="s">
        <v>12204</v>
      </c>
      <c r="G4202" t="s">
        <v>148</v>
      </c>
      <c r="H4202" t="s">
        <v>135</v>
      </c>
      <c r="I4202" t="s">
        <v>136</v>
      </c>
      <c r="J4202" t="s">
        <v>137</v>
      </c>
      <c r="K4202" t="s">
        <v>138</v>
      </c>
      <c r="L4202" t="s">
        <v>12205</v>
      </c>
      <c r="M4202" t="s">
        <v>12206</v>
      </c>
      <c r="N4202">
        <v>4.6111111109999996</v>
      </c>
      <c r="O4202">
        <v>0</v>
      </c>
      <c r="P4202">
        <v>3</v>
      </c>
      <c r="Q4202">
        <v>0</v>
      </c>
      <c r="R4202">
        <v>0</v>
      </c>
      <c r="S4202">
        <v>0</v>
      </c>
      <c r="T4202">
        <v>0</v>
      </c>
      <c r="U4202">
        <v>0</v>
      </c>
      <c r="V4202">
        <v>0</v>
      </c>
      <c r="W4202">
        <v>0</v>
      </c>
      <c r="X4202">
        <v>2.0400642822257131</v>
      </c>
      <c r="Y4202">
        <v>0</v>
      </c>
      <c r="Z4202">
        <v>0</v>
      </c>
      <c r="AA4202">
        <v>0</v>
      </c>
      <c r="AB4202">
        <v>0</v>
      </c>
      <c r="AC4202">
        <v>0</v>
      </c>
      <c r="AD4202">
        <v>0</v>
      </c>
      <c r="AE4202">
        <v>2.0400642822257131</v>
      </c>
    </row>
    <row r="4203" spans="1:31" x14ac:dyDescent="0.25">
      <c r="A4203">
        <v>2237061</v>
      </c>
      <c r="B4203">
        <v>1</v>
      </c>
      <c r="C4203" t="s">
        <v>81</v>
      </c>
      <c r="D4203" t="s">
        <v>123</v>
      </c>
      <c r="E4203" t="s">
        <v>161</v>
      </c>
      <c r="F4203" t="s">
        <v>12207</v>
      </c>
      <c r="G4203" t="s">
        <v>174</v>
      </c>
      <c r="H4203" t="s">
        <v>163</v>
      </c>
      <c r="I4203" t="s">
        <v>136</v>
      </c>
      <c r="J4203" t="s">
        <v>137</v>
      </c>
      <c r="K4203" t="s">
        <v>138</v>
      </c>
      <c r="L4203" t="s">
        <v>12208</v>
      </c>
      <c r="M4203" t="s">
        <v>12209</v>
      </c>
      <c r="N4203">
        <v>1.1174999999999999</v>
      </c>
      <c r="O4203">
        <v>3</v>
      </c>
      <c r="P4203">
        <v>359</v>
      </c>
      <c r="Q4203">
        <v>255</v>
      </c>
      <c r="R4203">
        <v>72</v>
      </c>
      <c r="S4203">
        <v>21</v>
      </c>
      <c r="T4203">
        <v>41</v>
      </c>
      <c r="U4203">
        <v>0</v>
      </c>
      <c r="V4203">
        <v>0</v>
      </c>
      <c r="W4203">
        <v>1.6522479746983643</v>
      </c>
      <c r="X4203">
        <v>62.61015930761134</v>
      </c>
      <c r="Y4203">
        <v>180.67582868770103</v>
      </c>
      <c r="Z4203">
        <v>36.359533681323562</v>
      </c>
      <c r="AA4203">
        <v>9.5698863444001034</v>
      </c>
      <c r="AB4203">
        <v>22.64146432230504</v>
      </c>
      <c r="AC4203">
        <v>0</v>
      </c>
      <c r="AD4203">
        <v>0</v>
      </c>
      <c r="AE4203">
        <v>313.50912031803944</v>
      </c>
    </row>
    <row r="4204" spans="1:31" x14ac:dyDescent="0.25">
      <c r="A4204">
        <v>2237063</v>
      </c>
      <c r="B4204">
        <v>1</v>
      </c>
      <c r="C4204" t="s">
        <v>80</v>
      </c>
      <c r="D4204" t="s">
        <v>83</v>
      </c>
      <c r="E4204" t="s">
        <v>182</v>
      </c>
      <c r="F4204" t="s">
        <v>12210</v>
      </c>
      <c r="G4204" t="s">
        <v>152</v>
      </c>
      <c r="H4204" t="s">
        <v>163</v>
      </c>
      <c r="I4204" t="s">
        <v>136</v>
      </c>
      <c r="J4204" t="s">
        <v>137</v>
      </c>
      <c r="K4204" t="s">
        <v>138</v>
      </c>
      <c r="L4204" t="s">
        <v>12211</v>
      </c>
      <c r="M4204" t="s">
        <v>12212</v>
      </c>
      <c r="N4204">
        <v>7.091388888</v>
      </c>
      <c r="O4204">
        <v>0</v>
      </c>
      <c r="P4204">
        <v>1322</v>
      </c>
      <c r="Q4204">
        <v>0</v>
      </c>
      <c r="R4204">
        <v>0</v>
      </c>
      <c r="S4204">
        <v>3</v>
      </c>
      <c r="T4204">
        <v>88</v>
      </c>
      <c r="U4204">
        <v>1</v>
      </c>
      <c r="V4204">
        <v>1</v>
      </c>
      <c r="W4204">
        <v>0</v>
      </c>
      <c r="X4204">
        <v>2988.1664215911846</v>
      </c>
      <c r="Y4204">
        <v>0</v>
      </c>
      <c r="Z4204">
        <v>0</v>
      </c>
      <c r="AA4204">
        <v>23.024342460363869</v>
      </c>
      <c r="AB4204">
        <v>372.72296338022232</v>
      </c>
      <c r="AC4204">
        <v>575.3915735061687</v>
      </c>
      <c r="AD4204">
        <v>98.038013472240593</v>
      </c>
      <c r="AE4204">
        <v>4057.3433144101796</v>
      </c>
    </row>
    <row r="4205" spans="1:31" x14ac:dyDescent="0.25">
      <c r="A4205">
        <v>2237067</v>
      </c>
      <c r="B4205">
        <v>1</v>
      </c>
      <c r="C4205" t="s">
        <v>80</v>
      </c>
      <c r="D4205" t="s">
        <v>108</v>
      </c>
      <c r="E4205" t="s">
        <v>194</v>
      </c>
      <c r="F4205" t="s">
        <v>12213</v>
      </c>
      <c r="G4205" t="s">
        <v>179</v>
      </c>
      <c r="H4205" t="s">
        <v>135</v>
      </c>
      <c r="I4205" t="s">
        <v>136</v>
      </c>
      <c r="J4205" t="s">
        <v>137</v>
      </c>
      <c r="K4205" t="s">
        <v>138</v>
      </c>
      <c r="L4205" t="s">
        <v>12214</v>
      </c>
      <c r="M4205" t="s">
        <v>12215</v>
      </c>
      <c r="N4205">
        <v>1.268611111</v>
      </c>
      <c r="O4205">
        <v>0</v>
      </c>
      <c r="P4205">
        <v>5</v>
      </c>
      <c r="Q4205">
        <v>0</v>
      </c>
      <c r="R4205">
        <v>2</v>
      </c>
      <c r="S4205">
        <v>0</v>
      </c>
      <c r="T4205">
        <v>0</v>
      </c>
      <c r="U4205">
        <v>0</v>
      </c>
      <c r="V4205">
        <v>0</v>
      </c>
      <c r="W4205">
        <v>0</v>
      </c>
      <c r="X4205">
        <v>0.92068454287159551</v>
      </c>
      <c r="Y4205">
        <v>0</v>
      </c>
      <c r="Z4205">
        <v>0.17908959317696999</v>
      </c>
      <c r="AA4205">
        <v>0</v>
      </c>
      <c r="AB4205">
        <v>0</v>
      </c>
      <c r="AC4205">
        <v>0</v>
      </c>
      <c r="AD4205">
        <v>0</v>
      </c>
      <c r="AE4205">
        <v>1.0997741360485656</v>
      </c>
    </row>
    <row r="4206" spans="1:31" x14ac:dyDescent="0.25">
      <c r="A4206">
        <v>2237068</v>
      </c>
      <c r="B4206">
        <v>1</v>
      </c>
      <c r="C4206" t="s">
        <v>81</v>
      </c>
      <c r="D4206" t="s">
        <v>128</v>
      </c>
      <c r="E4206" t="s">
        <v>273</v>
      </c>
      <c r="F4206" t="s">
        <v>12216</v>
      </c>
      <c r="G4206" t="s">
        <v>174</v>
      </c>
      <c r="H4206" t="s">
        <v>163</v>
      </c>
      <c r="I4206" t="s">
        <v>136</v>
      </c>
      <c r="J4206" t="s">
        <v>137</v>
      </c>
      <c r="K4206" t="s">
        <v>138</v>
      </c>
      <c r="L4206" t="s">
        <v>12217</v>
      </c>
      <c r="M4206" t="s">
        <v>12218</v>
      </c>
      <c r="N4206">
        <v>0.40055555500000001</v>
      </c>
      <c r="O4206">
        <v>10</v>
      </c>
      <c r="P4206">
        <v>92</v>
      </c>
      <c r="Q4206">
        <v>35</v>
      </c>
      <c r="R4206">
        <v>13</v>
      </c>
      <c r="S4206">
        <v>4</v>
      </c>
      <c r="T4206">
        <v>9</v>
      </c>
      <c r="U4206">
        <v>0</v>
      </c>
      <c r="V4206">
        <v>0</v>
      </c>
      <c r="W4206">
        <v>1.2394812052988713</v>
      </c>
      <c r="X4206">
        <v>6.836707543408961</v>
      </c>
      <c r="Y4206">
        <v>6.1061968938750129</v>
      </c>
      <c r="Z4206">
        <v>1.3525472268326433</v>
      </c>
      <c r="AA4206">
        <v>1.9683697192971779</v>
      </c>
      <c r="AB4206">
        <v>2.0511839980077209</v>
      </c>
      <c r="AC4206">
        <v>0</v>
      </c>
      <c r="AD4206">
        <v>0</v>
      </c>
      <c r="AE4206">
        <v>19.554486586720387</v>
      </c>
    </row>
    <row r="4207" spans="1:31" x14ac:dyDescent="0.25">
      <c r="A4207">
        <v>2237070</v>
      </c>
      <c r="B4207">
        <v>1</v>
      </c>
      <c r="C4207" t="s">
        <v>80</v>
      </c>
      <c r="D4207" t="s">
        <v>107</v>
      </c>
      <c r="E4207" t="s">
        <v>132</v>
      </c>
      <c r="F4207" t="s">
        <v>12219</v>
      </c>
      <c r="G4207" t="s">
        <v>134</v>
      </c>
      <c r="H4207" t="s">
        <v>135</v>
      </c>
      <c r="I4207" t="s">
        <v>136</v>
      </c>
      <c r="J4207" t="s">
        <v>137</v>
      </c>
      <c r="K4207" t="s">
        <v>138</v>
      </c>
      <c r="L4207" t="s">
        <v>12220</v>
      </c>
      <c r="M4207" t="s">
        <v>12221</v>
      </c>
      <c r="N4207">
        <v>2.7661111109999998</v>
      </c>
      <c r="O4207">
        <v>0</v>
      </c>
      <c r="P4207">
        <v>3</v>
      </c>
      <c r="Q4207">
        <v>0</v>
      </c>
      <c r="R4207">
        <v>0</v>
      </c>
      <c r="S4207">
        <v>0</v>
      </c>
      <c r="T4207">
        <v>0</v>
      </c>
      <c r="U4207">
        <v>0</v>
      </c>
      <c r="V4207">
        <v>0</v>
      </c>
      <c r="W4207">
        <v>0</v>
      </c>
      <c r="X4207">
        <v>2.0799027798656802</v>
      </c>
      <c r="Y4207">
        <v>0</v>
      </c>
      <c r="Z4207">
        <v>0</v>
      </c>
      <c r="AA4207">
        <v>0</v>
      </c>
      <c r="AB4207">
        <v>0</v>
      </c>
      <c r="AC4207">
        <v>0</v>
      </c>
      <c r="AD4207">
        <v>0</v>
      </c>
      <c r="AE4207">
        <v>2.0799027798656802</v>
      </c>
    </row>
    <row r="4208" spans="1:31" x14ac:dyDescent="0.25">
      <c r="A4208">
        <v>2237071</v>
      </c>
      <c r="B4208">
        <v>1</v>
      </c>
      <c r="C4208" t="s">
        <v>81</v>
      </c>
      <c r="D4208" t="s">
        <v>119</v>
      </c>
      <c r="E4208" t="s">
        <v>132</v>
      </c>
      <c r="F4208" t="s">
        <v>12222</v>
      </c>
      <c r="G4208" t="s">
        <v>148</v>
      </c>
      <c r="H4208" t="s">
        <v>135</v>
      </c>
      <c r="I4208" t="s">
        <v>136</v>
      </c>
      <c r="J4208" t="s">
        <v>137</v>
      </c>
      <c r="K4208" t="s">
        <v>138</v>
      </c>
      <c r="L4208" t="s">
        <v>12223</v>
      </c>
      <c r="M4208" t="s">
        <v>12224</v>
      </c>
      <c r="N4208">
        <v>1.6391666659999999</v>
      </c>
      <c r="O4208">
        <v>0</v>
      </c>
      <c r="P4208">
        <v>1</v>
      </c>
      <c r="Q4208">
        <v>0</v>
      </c>
      <c r="R4208">
        <v>0</v>
      </c>
      <c r="S4208">
        <v>0</v>
      </c>
      <c r="T4208">
        <v>0</v>
      </c>
      <c r="U4208">
        <v>0</v>
      </c>
      <c r="V4208">
        <v>0</v>
      </c>
      <c r="W4208">
        <v>0</v>
      </c>
      <c r="X4208">
        <v>0.18523156610329003</v>
      </c>
      <c r="Y4208">
        <v>0</v>
      </c>
      <c r="Z4208">
        <v>0</v>
      </c>
      <c r="AA4208">
        <v>0</v>
      </c>
      <c r="AB4208">
        <v>0</v>
      </c>
      <c r="AC4208">
        <v>0</v>
      </c>
      <c r="AD4208">
        <v>0</v>
      </c>
      <c r="AE4208">
        <v>0.18523156610329003</v>
      </c>
    </row>
    <row r="4209" spans="1:31" x14ac:dyDescent="0.25">
      <c r="A4209">
        <v>2237072</v>
      </c>
      <c r="B4209">
        <v>1</v>
      </c>
      <c r="C4209" t="s">
        <v>80</v>
      </c>
      <c r="D4209" t="s">
        <v>88</v>
      </c>
      <c r="E4209" t="s">
        <v>182</v>
      </c>
      <c r="F4209" t="s">
        <v>12225</v>
      </c>
      <c r="G4209" t="s">
        <v>1303</v>
      </c>
      <c r="H4209" t="s">
        <v>163</v>
      </c>
      <c r="I4209" t="s">
        <v>136</v>
      </c>
      <c r="J4209" t="s">
        <v>137</v>
      </c>
      <c r="K4209" t="s">
        <v>138</v>
      </c>
      <c r="L4209" t="s">
        <v>12226</v>
      </c>
      <c r="M4209" t="s">
        <v>12227</v>
      </c>
      <c r="N4209">
        <v>1.5147222220000001</v>
      </c>
      <c r="O4209">
        <v>0</v>
      </c>
      <c r="P4209">
        <v>398</v>
      </c>
      <c r="Q4209">
        <v>0</v>
      </c>
      <c r="R4209">
        <v>0</v>
      </c>
      <c r="S4209">
        <v>0</v>
      </c>
      <c r="T4209">
        <v>15</v>
      </c>
      <c r="U4209">
        <v>0</v>
      </c>
      <c r="V4209">
        <v>0</v>
      </c>
      <c r="W4209">
        <v>0</v>
      </c>
      <c r="X4209">
        <v>193.53650366912112</v>
      </c>
      <c r="Y4209">
        <v>0</v>
      </c>
      <c r="Z4209">
        <v>0</v>
      </c>
      <c r="AA4209">
        <v>0</v>
      </c>
      <c r="AB4209">
        <v>12.543687626255469</v>
      </c>
      <c r="AC4209">
        <v>0</v>
      </c>
      <c r="AD4209">
        <v>0</v>
      </c>
      <c r="AE4209">
        <v>206.08019129537658</v>
      </c>
    </row>
    <row r="4210" spans="1:31" x14ac:dyDescent="0.25">
      <c r="A4210">
        <v>2237079</v>
      </c>
      <c r="B4210">
        <v>1</v>
      </c>
      <c r="C4210" t="s">
        <v>80</v>
      </c>
      <c r="D4210" t="s">
        <v>96</v>
      </c>
      <c r="E4210" t="s">
        <v>132</v>
      </c>
      <c r="F4210" t="s">
        <v>12228</v>
      </c>
      <c r="G4210" t="s">
        <v>148</v>
      </c>
      <c r="H4210" t="s">
        <v>135</v>
      </c>
      <c r="I4210" t="s">
        <v>136</v>
      </c>
      <c r="J4210" t="s">
        <v>137</v>
      </c>
      <c r="K4210" t="s">
        <v>138</v>
      </c>
      <c r="L4210" t="s">
        <v>12229</v>
      </c>
      <c r="M4210" t="s">
        <v>12230</v>
      </c>
      <c r="N4210">
        <v>2.5016666660000002</v>
      </c>
      <c r="O4210">
        <v>0</v>
      </c>
      <c r="P4210">
        <v>1</v>
      </c>
      <c r="Q4210">
        <v>0</v>
      </c>
      <c r="R4210">
        <v>0</v>
      </c>
      <c r="S4210">
        <v>0</v>
      </c>
      <c r="T4210">
        <v>0</v>
      </c>
      <c r="U4210">
        <v>0</v>
      </c>
      <c r="V4210">
        <v>0</v>
      </c>
      <c r="W4210">
        <v>0</v>
      </c>
      <c r="X4210">
        <v>0.11858192141973334</v>
      </c>
      <c r="Y4210">
        <v>0</v>
      </c>
      <c r="Z4210">
        <v>0</v>
      </c>
      <c r="AA4210">
        <v>0</v>
      </c>
      <c r="AB4210">
        <v>0</v>
      </c>
      <c r="AC4210">
        <v>0</v>
      </c>
      <c r="AD4210">
        <v>0</v>
      </c>
      <c r="AE4210">
        <v>0.11858192141973334</v>
      </c>
    </row>
    <row r="4211" spans="1:31" x14ac:dyDescent="0.25">
      <c r="A4211">
        <v>2237080</v>
      </c>
      <c r="B4211">
        <v>1</v>
      </c>
      <c r="C4211" t="s">
        <v>81</v>
      </c>
      <c r="D4211" t="s">
        <v>128</v>
      </c>
      <c r="E4211" t="s">
        <v>194</v>
      </c>
      <c r="F4211" t="s">
        <v>12231</v>
      </c>
      <c r="G4211" t="s">
        <v>179</v>
      </c>
      <c r="H4211" t="s">
        <v>135</v>
      </c>
      <c r="I4211" t="s">
        <v>136</v>
      </c>
      <c r="J4211" t="s">
        <v>137</v>
      </c>
      <c r="K4211" t="s">
        <v>138</v>
      </c>
      <c r="L4211" t="s">
        <v>12232</v>
      </c>
      <c r="M4211" t="s">
        <v>12233</v>
      </c>
      <c r="N4211">
        <v>2.759166666</v>
      </c>
      <c r="O4211">
        <v>0</v>
      </c>
      <c r="P4211">
        <v>104</v>
      </c>
      <c r="Q4211">
        <v>0</v>
      </c>
      <c r="R4211">
        <v>0</v>
      </c>
      <c r="S4211">
        <v>0</v>
      </c>
      <c r="T4211">
        <v>1</v>
      </c>
      <c r="U4211">
        <v>0</v>
      </c>
      <c r="V4211">
        <v>0</v>
      </c>
      <c r="W4211">
        <v>0</v>
      </c>
      <c r="X4211">
        <v>93.687016747601362</v>
      </c>
      <c r="Y4211">
        <v>0</v>
      </c>
      <c r="Z4211">
        <v>0</v>
      </c>
      <c r="AA4211">
        <v>0</v>
      </c>
      <c r="AB4211">
        <v>2.703651414668875</v>
      </c>
      <c r="AC4211">
        <v>0</v>
      </c>
      <c r="AD4211">
        <v>0</v>
      </c>
      <c r="AE4211">
        <v>96.390668162270231</v>
      </c>
    </row>
    <row r="4212" spans="1:31" x14ac:dyDescent="0.25">
      <c r="A4212">
        <v>2237081</v>
      </c>
      <c r="B4212">
        <v>1</v>
      </c>
      <c r="C4212" t="s">
        <v>80</v>
      </c>
      <c r="D4212" t="s">
        <v>82</v>
      </c>
      <c r="E4212" t="s">
        <v>177</v>
      </c>
      <c r="F4212" t="s">
        <v>12234</v>
      </c>
      <c r="G4212" t="s">
        <v>152</v>
      </c>
      <c r="H4212" t="s">
        <v>135</v>
      </c>
      <c r="I4212" t="s">
        <v>136</v>
      </c>
      <c r="J4212" t="s">
        <v>137</v>
      </c>
      <c r="K4212" t="s">
        <v>138</v>
      </c>
      <c r="L4212" t="s">
        <v>12235</v>
      </c>
      <c r="M4212" t="s">
        <v>12236</v>
      </c>
      <c r="N4212">
        <v>1.118055555</v>
      </c>
      <c r="O4212">
        <v>0</v>
      </c>
      <c r="P4212">
        <v>1</v>
      </c>
      <c r="Q4212">
        <v>0</v>
      </c>
      <c r="R4212">
        <v>0</v>
      </c>
      <c r="S4212">
        <v>0</v>
      </c>
      <c r="T4212">
        <v>66</v>
      </c>
      <c r="U4212">
        <v>0</v>
      </c>
      <c r="V4212">
        <v>2</v>
      </c>
      <c r="W4212">
        <v>0</v>
      </c>
      <c r="X4212">
        <v>1.3688101392700001E-3</v>
      </c>
      <c r="Y4212">
        <v>0</v>
      </c>
      <c r="Z4212">
        <v>0</v>
      </c>
      <c r="AA4212">
        <v>0</v>
      </c>
      <c r="AB4212">
        <v>57.533539894662518</v>
      </c>
      <c r="AC4212">
        <v>0</v>
      </c>
      <c r="AD4212">
        <v>0.99475478966639996</v>
      </c>
      <c r="AE4212">
        <v>58.529663494468188</v>
      </c>
    </row>
    <row r="4213" spans="1:31" x14ac:dyDescent="0.25">
      <c r="A4213">
        <v>2237083</v>
      </c>
      <c r="B4213">
        <v>1</v>
      </c>
      <c r="C4213" t="s">
        <v>80</v>
      </c>
      <c r="D4213" t="s">
        <v>99</v>
      </c>
      <c r="E4213" t="s">
        <v>132</v>
      </c>
      <c r="F4213" t="s">
        <v>12237</v>
      </c>
      <c r="G4213" t="s">
        <v>148</v>
      </c>
      <c r="H4213" t="s">
        <v>135</v>
      </c>
      <c r="I4213" t="s">
        <v>136</v>
      </c>
      <c r="J4213" t="s">
        <v>137</v>
      </c>
      <c r="K4213" t="s">
        <v>138</v>
      </c>
      <c r="L4213" t="s">
        <v>12238</v>
      </c>
      <c r="M4213" t="s">
        <v>12239</v>
      </c>
      <c r="N4213">
        <v>3.9311111109999999</v>
      </c>
      <c r="O4213">
        <v>0</v>
      </c>
      <c r="P4213">
        <v>2</v>
      </c>
      <c r="Q4213">
        <v>0</v>
      </c>
      <c r="R4213">
        <v>0</v>
      </c>
      <c r="S4213">
        <v>0</v>
      </c>
      <c r="T4213">
        <v>0</v>
      </c>
      <c r="U4213">
        <v>0</v>
      </c>
      <c r="V4213">
        <v>0</v>
      </c>
      <c r="W4213">
        <v>0</v>
      </c>
      <c r="X4213">
        <v>3.8418421861187202</v>
      </c>
      <c r="Y4213">
        <v>0</v>
      </c>
      <c r="Z4213">
        <v>0</v>
      </c>
      <c r="AA4213">
        <v>0</v>
      </c>
      <c r="AB4213">
        <v>0</v>
      </c>
      <c r="AC4213">
        <v>0</v>
      </c>
      <c r="AD4213">
        <v>0</v>
      </c>
      <c r="AE4213">
        <v>3.8418421861187202</v>
      </c>
    </row>
    <row r="4214" spans="1:31" x14ac:dyDescent="0.25">
      <c r="A4214">
        <v>2237084</v>
      </c>
      <c r="B4214">
        <v>1</v>
      </c>
      <c r="C4214" t="s">
        <v>80</v>
      </c>
      <c r="D4214" t="s">
        <v>82</v>
      </c>
      <c r="E4214" t="s">
        <v>194</v>
      </c>
      <c r="F4214" t="s">
        <v>12240</v>
      </c>
      <c r="G4214" t="s">
        <v>390</v>
      </c>
      <c r="H4214" t="s">
        <v>135</v>
      </c>
      <c r="I4214" t="s">
        <v>136</v>
      </c>
      <c r="J4214" t="s">
        <v>137</v>
      </c>
      <c r="K4214" t="s">
        <v>138</v>
      </c>
      <c r="L4214" t="s">
        <v>12241</v>
      </c>
      <c r="M4214" t="s">
        <v>12242</v>
      </c>
      <c r="N4214">
        <v>3.6513888880000001</v>
      </c>
      <c r="O4214">
        <v>0</v>
      </c>
      <c r="P4214">
        <v>305</v>
      </c>
      <c r="Q4214">
        <v>0</v>
      </c>
      <c r="R4214">
        <v>0</v>
      </c>
      <c r="S4214">
        <v>0</v>
      </c>
      <c r="T4214">
        <v>16</v>
      </c>
      <c r="U4214">
        <v>0</v>
      </c>
      <c r="V4214">
        <v>0</v>
      </c>
      <c r="W4214">
        <v>0</v>
      </c>
      <c r="X4214">
        <v>479.72726110628781</v>
      </c>
      <c r="Y4214">
        <v>0</v>
      </c>
      <c r="Z4214">
        <v>0</v>
      </c>
      <c r="AA4214">
        <v>0</v>
      </c>
      <c r="AB4214">
        <v>24.687068335739344</v>
      </c>
      <c r="AC4214">
        <v>0</v>
      </c>
      <c r="AD4214">
        <v>0</v>
      </c>
      <c r="AE4214">
        <v>504.41432944202717</v>
      </c>
    </row>
    <row r="4215" spans="1:31" x14ac:dyDescent="0.25">
      <c r="A4215">
        <v>2237086</v>
      </c>
      <c r="B4215">
        <v>1</v>
      </c>
      <c r="C4215" t="s">
        <v>80</v>
      </c>
      <c r="D4215" t="s">
        <v>92</v>
      </c>
      <c r="E4215" t="s">
        <v>132</v>
      </c>
      <c r="F4215" t="s">
        <v>9142</v>
      </c>
      <c r="G4215" t="s">
        <v>148</v>
      </c>
      <c r="H4215" t="s">
        <v>135</v>
      </c>
      <c r="I4215" t="s">
        <v>136</v>
      </c>
      <c r="J4215" t="s">
        <v>137</v>
      </c>
      <c r="K4215" t="s">
        <v>138</v>
      </c>
      <c r="L4215" t="s">
        <v>12243</v>
      </c>
      <c r="M4215" t="s">
        <v>12244</v>
      </c>
      <c r="N4215">
        <v>1.4141666660000001</v>
      </c>
      <c r="O4215">
        <v>0</v>
      </c>
      <c r="P4215">
        <v>1</v>
      </c>
      <c r="Q4215">
        <v>0</v>
      </c>
      <c r="R4215">
        <v>0</v>
      </c>
      <c r="S4215">
        <v>0</v>
      </c>
      <c r="T4215">
        <v>0</v>
      </c>
      <c r="U4215">
        <v>0</v>
      </c>
      <c r="V4215">
        <v>0</v>
      </c>
      <c r="W4215">
        <v>0</v>
      </c>
      <c r="X4215">
        <v>0.37341801753937331</v>
      </c>
      <c r="Y4215">
        <v>0</v>
      </c>
      <c r="Z4215">
        <v>0</v>
      </c>
      <c r="AA4215">
        <v>0</v>
      </c>
      <c r="AB4215">
        <v>0</v>
      </c>
      <c r="AC4215">
        <v>0</v>
      </c>
      <c r="AD4215">
        <v>0</v>
      </c>
      <c r="AE4215">
        <v>0.37341801753937331</v>
      </c>
    </row>
    <row r="4216" spans="1:31" x14ac:dyDescent="0.25">
      <c r="A4216">
        <v>2237087</v>
      </c>
      <c r="B4216">
        <v>1</v>
      </c>
      <c r="C4216" t="s">
        <v>80</v>
      </c>
      <c r="D4216" t="s">
        <v>98</v>
      </c>
      <c r="E4216" t="s">
        <v>194</v>
      </c>
      <c r="F4216" t="s">
        <v>10614</v>
      </c>
      <c r="G4216" t="s">
        <v>179</v>
      </c>
      <c r="H4216" t="s">
        <v>135</v>
      </c>
      <c r="I4216" t="s">
        <v>136</v>
      </c>
      <c r="J4216" t="s">
        <v>137</v>
      </c>
      <c r="K4216" t="s">
        <v>138</v>
      </c>
      <c r="L4216" t="s">
        <v>12245</v>
      </c>
      <c r="M4216" t="s">
        <v>12246</v>
      </c>
      <c r="N4216">
        <v>0.52</v>
      </c>
      <c r="O4216">
        <v>0</v>
      </c>
      <c r="P4216">
        <v>0</v>
      </c>
      <c r="Q4216">
        <v>0</v>
      </c>
      <c r="R4216">
        <v>2</v>
      </c>
      <c r="S4216">
        <v>0</v>
      </c>
      <c r="T4216">
        <v>2</v>
      </c>
      <c r="U4216">
        <v>0</v>
      </c>
      <c r="V4216">
        <v>0</v>
      </c>
      <c r="W4216">
        <v>0</v>
      </c>
      <c r="X4216">
        <v>0</v>
      </c>
      <c r="Y4216">
        <v>0</v>
      </c>
      <c r="Z4216">
        <v>1.01775175315632</v>
      </c>
      <c r="AA4216">
        <v>0</v>
      </c>
      <c r="AB4216">
        <v>0.77473675706336009</v>
      </c>
      <c r="AC4216">
        <v>0</v>
      </c>
      <c r="AD4216">
        <v>0</v>
      </c>
      <c r="AE4216">
        <v>1.7924885102196801</v>
      </c>
    </row>
    <row r="4217" spans="1:31" x14ac:dyDescent="0.25">
      <c r="A4217">
        <v>2237088</v>
      </c>
      <c r="B4217">
        <v>1</v>
      </c>
      <c r="C4217" t="s">
        <v>81</v>
      </c>
      <c r="D4217" t="s">
        <v>128</v>
      </c>
      <c r="E4217" t="s">
        <v>194</v>
      </c>
      <c r="F4217" t="s">
        <v>12247</v>
      </c>
      <c r="G4217" t="s">
        <v>179</v>
      </c>
      <c r="H4217" t="s">
        <v>135</v>
      </c>
      <c r="I4217" t="s">
        <v>136</v>
      </c>
      <c r="J4217" t="s">
        <v>137</v>
      </c>
      <c r="K4217" t="s">
        <v>138</v>
      </c>
      <c r="L4217" t="s">
        <v>12248</v>
      </c>
      <c r="M4217" t="s">
        <v>12249</v>
      </c>
      <c r="N4217">
        <v>7.1038888880000002</v>
      </c>
      <c r="O4217">
        <v>0</v>
      </c>
      <c r="P4217">
        <v>7</v>
      </c>
      <c r="Q4217">
        <v>0</v>
      </c>
      <c r="R4217">
        <v>0</v>
      </c>
      <c r="S4217">
        <v>0</v>
      </c>
      <c r="T4217">
        <v>1</v>
      </c>
      <c r="U4217">
        <v>0</v>
      </c>
      <c r="V4217">
        <v>0</v>
      </c>
      <c r="W4217">
        <v>0</v>
      </c>
      <c r="X4217">
        <v>9.866820122220771</v>
      </c>
      <c r="Y4217">
        <v>0</v>
      </c>
      <c r="Z4217">
        <v>0</v>
      </c>
      <c r="AA4217">
        <v>0</v>
      </c>
      <c r="AB4217">
        <v>6.3214906274725555</v>
      </c>
      <c r="AC4217">
        <v>0</v>
      </c>
      <c r="AD4217">
        <v>0</v>
      </c>
      <c r="AE4217">
        <v>16.188310749693326</v>
      </c>
    </row>
    <row r="4218" spans="1:31" x14ac:dyDescent="0.25">
      <c r="A4218">
        <v>2237089</v>
      </c>
      <c r="B4218">
        <v>1</v>
      </c>
      <c r="C4218" t="s">
        <v>80</v>
      </c>
      <c r="D4218" t="s">
        <v>108</v>
      </c>
      <c r="E4218" t="s">
        <v>132</v>
      </c>
      <c r="F4218" t="s">
        <v>12250</v>
      </c>
      <c r="G4218" t="s">
        <v>148</v>
      </c>
      <c r="H4218" t="s">
        <v>135</v>
      </c>
      <c r="I4218" t="s">
        <v>136</v>
      </c>
      <c r="J4218" t="s">
        <v>137</v>
      </c>
      <c r="K4218" t="s">
        <v>138</v>
      </c>
      <c r="L4218" t="s">
        <v>12251</v>
      </c>
      <c r="M4218" t="s">
        <v>12252</v>
      </c>
      <c r="N4218">
        <v>4.4997222219999999</v>
      </c>
      <c r="O4218">
        <v>0</v>
      </c>
      <c r="P4218">
        <v>0</v>
      </c>
      <c r="Q4218">
        <v>0</v>
      </c>
      <c r="R4218">
        <v>0</v>
      </c>
      <c r="S4218">
        <v>0</v>
      </c>
      <c r="T4218">
        <v>1</v>
      </c>
      <c r="U4218">
        <v>0</v>
      </c>
      <c r="V4218">
        <v>0</v>
      </c>
      <c r="W4218">
        <v>0</v>
      </c>
      <c r="X4218">
        <v>0</v>
      </c>
      <c r="Y4218">
        <v>0</v>
      </c>
      <c r="Z4218">
        <v>0</v>
      </c>
      <c r="AA4218">
        <v>0</v>
      </c>
      <c r="AB4218">
        <v>3.8926618601837406</v>
      </c>
      <c r="AC4218">
        <v>0</v>
      </c>
      <c r="AD4218">
        <v>0</v>
      </c>
      <c r="AE4218">
        <v>3.8926618601837406</v>
      </c>
    </row>
    <row r="4219" spans="1:31" x14ac:dyDescent="0.25">
      <c r="A4219">
        <v>2237090</v>
      </c>
      <c r="B4219">
        <v>1</v>
      </c>
      <c r="C4219" t="s">
        <v>80</v>
      </c>
      <c r="D4219" t="s">
        <v>83</v>
      </c>
      <c r="E4219" t="s">
        <v>132</v>
      </c>
      <c r="F4219" t="s">
        <v>12253</v>
      </c>
      <c r="G4219" t="s">
        <v>170</v>
      </c>
      <c r="H4219" t="s">
        <v>135</v>
      </c>
      <c r="I4219" t="s">
        <v>136</v>
      </c>
      <c r="J4219" t="s">
        <v>137</v>
      </c>
      <c r="K4219" t="s">
        <v>138</v>
      </c>
      <c r="L4219" t="s">
        <v>12254</v>
      </c>
      <c r="M4219" t="s">
        <v>12255</v>
      </c>
      <c r="N4219">
        <v>1.853888888</v>
      </c>
      <c r="O4219">
        <v>0</v>
      </c>
      <c r="P4219">
        <v>5</v>
      </c>
      <c r="Q4219">
        <v>0</v>
      </c>
      <c r="R4219">
        <v>0</v>
      </c>
      <c r="S4219">
        <v>0</v>
      </c>
      <c r="T4219">
        <v>1</v>
      </c>
      <c r="U4219">
        <v>0</v>
      </c>
      <c r="V4219">
        <v>0</v>
      </c>
      <c r="W4219">
        <v>0</v>
      </c>
      <c r="X4219">
        <v>2.1323202691003731</v>
      </c>
      <c r="Y4219">
        <v>0</v>
      </c>
      <c r="Z4219">
        <v>0</v>
      </c>
      <c r="AA4219">
        <v>0</v>
      </c>
      <c r="AB4219">
        <v>2.5101773107755556E-3</v>
      </c>
      <c r="AC4219">
        <v>0</v>
      </c>
      <c r="AD4219">
        <v>0</v>
      </c>
      <c r="AE4219">
        <v>2.1348304464111485</v>
      </c>
    </row>
    <row r="4220" spans="1:31" x14ac:dyDescent="0.25">
      <c r="A4220">
        <v>2237092</v>
      </c>
      <c r="B4220">
        <v>1</v>
      </c>
      <c r="C4220" t="s">
        <v>80</v>
      </c>
      <c r="D4220" t="s">
        <v>104</v>
      </c>
      <c r="E4220" t="s">
        <v>273</v>
      </c>
      <c r="F4220" t="s">
        <v>12198</v>
      </c>
      <c r="G4220" t="s">
        <v>174</v>
      </c>
      <c r="H4220" t="s">
        <v>163</v>
      </c>
      <c r="I4220" t="s">
        <v>136</v>
      </c>
      <c r="J4220" t="s">
        <v>137</v>
      </c>
      <c r="K4220" t="s">
        <v>138</v>
      </c>
      <c r="L4220" t="s">
        <v>12256</v>
      </c>
      <c r="M4220" t="s">
        <v>12257</v>
      </c>
      <c r="N4220">
        <v>0.841388888</v>
      </c>
      <c r="O4220">
        <v>9</v>
      </c>
      <c r="P4220">
        <v>0</v>
      </c>
      <c r="Q4220">
        <v>64</v>
      </c>
      <c r="R4220">
        <v>0</v>
      </c>
      <c r="S4220">
        <v>25</v>
      </c>
      <c r="T4220">
        <v>2</v>
      </c>
      <c r="U4220">
        <v>0</v>
      </c>
      <c r="V4220">
        <v>0</v>
      </c>
      <c r="W4220">
        <v>7.3427310401321684</v>
      </c>
      <c r="X4220">
        <v>0</v>
      </c>
      <c r="Y4220">
        <v>28.799060916898689</v>
      </c>
      <c r="Z4220">
        <v>0</v>
      </c>
      <c r="AA4220">
        <v>136.04769270941239</v>
      </c>
      <c r="AB4220">
        <v>1.7394906347333614</v>
      </c>
      <c r="AC4220">
        <v>0</v>
      </c>
      <c r="AD4220">
        <v>0</v>
      </c>
      <c r="AE4220">
        <v>173.92897530117662</v>
      </c>
    </row>
    <row r="4221" spans="1:31" x14ac:dyDescent="0.25">
      <c r="A4221">
        <v>2237093</v>
      </c>
      <c r="B4221">
        <v>1</v>
      </c>
      <c r="C4221" t="s">
        <v>80</v>
      </c>
      <c r="D4221" t="s">
        <v>96</v>
      </c>
      <c r="E4221" t="s">
        <v>132</v>
      </c>
      <c r="F4221" t="s">
        <v>12258</v>
      </c>
      <c r="G4221" t="s">
        <v>148</v>
      </c>
      <c r="H4221" t="s">
        <v>135</v>
      </c>
      <c r="I4221" t="s">
        <v>136</v>
      </c>
      <c r="J4221" t="s">
        <v>137</v>
      </c>
      <c r="K4221" t="s">
        <v>138</v>
      </c>
      <c r="L4221" t="s">
        <v>12259</v>
      </c>
      <c r="M4221" t="s">
        <v>12260</v>
      </c>
      <c r="N4221">
        <v>2.9497222220000001</v>
      </c>
      <c r="O4221">
        <v>0</v>
      </c>
      <c r="P4221">
        <v>0</v>
      </c>
      <c r="Q4221">
        <v>0</v>
      </c>
      <c r="R4221">
        <v>0</v>
      </c>
      <c r="S4221">
        <v>0</v>
      </c>
      <c r="T4221">
        <v>1</v>
      </c>
      <c r="U4221">
        <v>0</v>
      </c>
      <c r="V4221">
        <v>0</v>
      </c>
      <c r="W4221">
        <v>0</v>
      </c>
      <c r="X4221">
        <v>0</v>
      </c>
      <c r="Y4221">
        <v>0</v>
      </c>
      <c r="Z4221">
        <v>0</v>
      </c>
      <c r="AA4221">
        <v>0</v>
      </c>
      <c r="AB4221">
        <v>0.3707500253868134</v>
      </c>
      <c r="AC4221">
        <v>0</v>
      </c>
      <c r="AD4221">
        <v>0</v>
      </c>
      <c r="AE4221">
        <v>0.3707500253868134</v>
      </c>
    </row>
    <row r="4222" spans="1:31" x14ac:dyDescent="0.25">
      <c r="A4222">
        <v>2237094</v>
      </c>
      <c r="B4222">
        <v>1</v>
      </c>
      <c r="C4222" t="s">
        <v>80</v>
      </c>
      <c r="D4222" t="s">
        <v>99</v>
      </c>
      <c r="E4222" t="s">
        <v>194</v>
      </c>
      <c r="F4222" t="s">
        <v>12261</v>
      </c>
      <c r="G4222" t="s">
        <v>179</v>
      </c>
      <c r="H4222" t="s">
        <v>135</v>
      </c>
      <c r="I4222" t="s">
        <v>136</v>
      </c>
      <c r="J4222" t="s">
        <v>137</v>
      </c>
      <c r="K4222" t="s">
        <v>138</v>
      </c>
      <c r="L4222" t="s">
        <v>12262</v>
      </c>
      <c r="M4222" t="s">
        <v>12263</v>
      </c>
      <c r="N4222">
        <v>2.6458333330000001</v>
      </c>
      <c r="O4222">
        <v>0</v>
      </c>
      <c r="P4222">
        <v>17</v>
      </c>
      <c r="Q4222">
        <v>0</v>
      </c>
      <c r="R4222">
        <v>4</v>
      </c>
      <c r="S4222">
        <v>0</v>
      </c>
      <c r="T4222">
        <v>0</v>
      </c>
      <c r="U4222">
        <v>0</v>
      </c>
      <c r="V4222">
        <v>0</v>
      </c>
      <c r="W4222">
        <v>0</v>
      </c>
      <c r="X4222">
        <v>8.1534447991160874</v>
      </c>
      <c r="Y4222">
        <v>0</v>
      </c>
      <c r="Z4222">
        <v>1.2744239568516402</v>
      </c>
      <c r="AA4222">
        <v>0</v>
      </c>
      <c r="AB4222">
        <v>0</v>
      </c>
      <c r="AC4222">
        <v>0</v>
      </c>
      <c r="AD4222">
        <v>0</v>
      </c>
      <c r="AE4222">
        <v>9.4278687559677277</v>
      </c>
    </row>
    <row r="4223" spans="1:31" x14ac:dyDescent="0.25">
      <c r="A4223">
        <v>2237096</v>
      </c>
      <c r="B4223">
        <v>1</v>
      </c>
      <c r="C4223" t="s">
        <v>80</v>
      </c>
      <c r="D4223" t="s">
        <v>96</v>
      </c>
      <c r="E4223" t="s">
        <v>132</v>
      </c>
      <c r="F4223" t="s">
        <v>12264</v>
      </c>
      <c r="G4223" t="s">
        <v>148</v>
      </c>
      <c r="H4223" t="s">
        <v>135</v>
      </c>
      <c r="I4223" t="s">
        <v>136</v>
      </c>
      <c r="J4223" t="s">
        <v>137</v>
      </c>
      <c r="K4223" t="s">
        <v>138</v>
      </c>
      <c r="L4223" t="s">
        <v>12265</v>
      </c>
      <c r="M4223" t="s">
        <v>12266</v>
      </c>
      <c r="N4223">
        <v>2.2374999999999998</v>
      </c>
      <c r="O4223">
        <v>0</v>
      </c>
      <c r="P4223">
        <v>0</v>
      </c>
      <c r="Q4223">
        <v>0</v>
      </c>
      <c r="R4223">
        <v>0</v>
      </c>
      <c r="S4223">
        <v>0</v>
      </c>
      <c r="T4223">
        <v>1</v>
      </c>
      <c r="U4223">
        <v>0</v>
      </c>
      <c r="V4223">
        <v>0</v>
      </c>
      <c r="W4223">
        <v>0</v>
      </c>
      <c r="X4223">
        <v>0</v>
      </c>
      <c r="Y4223">
        <v>0</v>
      </c>
      <c r="Z4223">
        <v>0</v>
      </c>
      <c r="AA4223">
        <v>0</v>
      </c>
      <c r="AB4223">
        <v>5.0826425315539545</v>
      </c>
      <c r="AC4223">
        <v>0</v>
      </c>
      <c r="AD4223">
        <v>0</v>
      </c>
      <c r="AE4223">
        <v>5.0826425315539545</v>
      </c>
    </row>
    <row r="4224" spans="1:31" x14ac:dyDescent="0.25">
      <c r="A4224">
        <v>2237098</v>
      </c>
      <c r="B4224">
        <v>1</v>
      </c>
      <c r="C4224" t="s">
        <v>80</v>
      </c>
      <c r="D4224" t="s">
        <v>96</v>
      </c>
      <c r="E4224" t="s">
        <v>194</v>
      </c>
      <c r="F4224" t="s">
        <v>3008</v>
      </c>
      <c r="G4224" t="s">
        <v>179</v>
      </c>
      <c r="H4224" t="s">
        <v>135</v>
      </c>
      <c r="I4224" t="s">
        <v>136</v>
      </c>
      <c r="J4224" t="s">
        <v>137</v>
      </c>
      <c r="K4224" t="s">
        <v>138</v>
      </c>
      <c r="L4224" t="s">
        <v>12267</v>
      </c>
      <c r="M4224" t="s">
        <v>12268</v>
      </c>
      <c r="N4224">
        <v>0.91916666599999997</v>
      </c>
      <c r="O4224">
        <v>0</v>
      </c>
      <c r="P4224">
        <v>265</v>
      </c>
      <c r="Q4224">
        <v>0</v>
      </c>
      <c r="R4224">
        <v>0</v>
      </c>
      <c r="S4224">
        <v>0</v>
      </c>
      <c r="T4224">
        <v>30</v>
      </c>
      <c r="U4224">
        <v>0</v>
      </c>
      <c r="V4224">
        <v>0</v>
      </c>
      <c r="W4224">
        <v>0</v>
      </c>
      <c r="X4224">
        <v>139.48911510639445</v>
      </c>
      <c r="Y4224">
        <v>0</v>
      </c>
      <c r="Z4224">
        <v>0</v>
      </c>
      <c r="AA4224">
        <v>0</v>
      </c>
      <c r="AB4224">
        <v>18.985343288326106</v>
      </c>
      <c r="AC4224">
        <v>0</v>
      </c>
      <c r="AD4224">
        <v>0</v>
      </c>
      <c r="AE4224">
        <v>158.47445839472056</v>
      </c>
    </row>
    <row r="4225" spans="1:31" x14ac:dyDescent="0.25">
      <c r="A4225">
        <v>2237099</v>
      </c>
      <c r="B4225">
        <v>1</v>
      </c>
      <c r="C4225" t="s">
        <v>81</v>
      </c>
      <c r="D4225" t="s">
        <v>113</v>
      </c>
      <c r="E4225" t="s">
        <v>141</v>
      </c>
      <c r="F4225" t="s">
        <v>12269</v>
      </c>
      <c r="G4225" t="s">
        <v>390</v>
      </c>
      <c r="H4225" t="s">
        <v>135</v>
      </c>
      <c r="I4225" t="s">
        <v>136</v>
      </c>
      <c r="J4225" t="s">
        <v>137</v>
      </c>
      <c r="K4225" t="s">
        <v>138</v>
      </c>
      <c r="L4225" t="s">
        <v>12270</v>
      </c>
      <c r="M4225" t="s">
        <v>12271</v>
      </c>
      <c r="N4225">
        <v>0.97444444399999997</v>
      </c>
      <c r="O4225">
        <v>0</v>
      </c>
      <c r="P4225">
        <v>55</v>
      </c>
      <c r="Q4225">
        <v>0</v>
      </c>
      <c r="R4225">
        <v>10</v>
      </c>
      <c r="S4225">
        <v>0</v>
      </c>
      <c r="T4225">
        <v>1</v>
      </c>
      <c r="U4225">
        <v>0</v>
      </c>
      <c r="V4225">
        <v>0</v>
      </c>
      <c r="W4225">
        <v>0</v>
      </c>
      <c r="X4225">
        <v>6.0830969342707171</v>
      </c>
      <c r="Y4225">
        <v>0</v>
      </c>
      <c r="Z4225">
        <v>0.52256643882022236</v>
      </c>
      <c r="AA4225">
        <v>0</v>
      </c>
      <c r="AB4225">
        <v>0.94715793111627788</v>
      </c>
      <c r="AC4225">
        <v>0</v>
      </c>
      <c r="AD4225">
        <v>0</v>
      </c>
      <c r="AE4225">
        <v>7.5528213042072174</v>
      </c>
    </row>
    <row r="4226" spans="1:31" x14ac:dyDescent="0.25">
      <c r="A4226">
        <v>2237101</v>
      </c>
      <c r="B4226">
        <v>1</v>
      </c>
      <c r="C4226" t="s">
        <v>80</v>
      </c>
      <c r="D4226" t="s">
        <v>107</v>
      </c>
      <c r="E4226" t="s">
        <v>141</v>
      </c>
      <c r="F4226" t="s">
        <v>11552</v>
      </c>
      <c r="G4226" t="s">
        <v>179</v>
      </c>
      <c r="H4226" t="s">
        <v>135</v>
      </c>
      <c r="I4226" t="s">
        <v>136</v>
      </c>
      <c r="J4226" t="s">
        <v>137</v>
      </c>
      <c r="K4226" t="s">
        <v>138</v>
      </c>
      <c r="L4226" t="s">
        <v>12272</v>
      </c>
      <c r="M4226" t="s">
        <v>12273</v>
      </c>
      <c r="N4226">
        <v>0.3175</v>
      </c>
      <c r="O4226">
        <v>0</v>
      </c>
      <c r="P4226">
        <v>81</v>
      </c>
      <c r="Q4226">
        <v>0</v>
      </c>
      <c r="R4226">
        <v>0</v>
      </c>
      <c r="S4226">
        <v>0</v>
      </c>
      <c r="T4226">
        <v>27</v>
      </c>
      <c r="U4226">
        <v>0</v>
      </c>
      <c r="V4226">
        <v>0</v>
      </c>
      <c r="W4226">
        <v>0</v>
      </c>
      <c r="X4226">
        <v>8.1484624633675953</v>
      </c>
      <c r="Y4226">
        <v>0</v>
      </c>
      <c r="Z4226">
        <v>0</v>
      </c>
      <c r="AA4226">
        <v>0</v>
      </c>
      <c r="AB4226">
        <v>14.97692393145164</v>
      </c>
      <c r="AC4226">
        <v>0</v>
      </c>
      <c r="AD4226">
        <v>0</v>
      </c>
      <c r="AE4226">
        <v>23.125386394819238</v>
      </c>
    </row>
    <row r="4227" spans="1:31" x14ac:dyDescent="0.25">
      <c r="A4227">
        <v>2237103</v>
      </c>
      <c r="B4227">
        <v>1</v>
      </c>
      <c r="C4227" t="s">
        <v>80</v>
      </c>
      <c r="D4227" t="s">
        <v>96</v>
      </c>
      <c r="E4227" t="s">
        <v>132</v>
      </c>
      <c r="F4227" t="s">
        <v>12274</v>
      </c>
      <c r="G4227" t="s">
        <v>134</v>
      </c>
      <c r="H4227" t="s">
        <v>135</v>
      </c>
      <c r="I4227" t="s">
        <v>136</v>
      </c>
      <c r="J4227" t="s">
        <v>137</v>
      </c>
      <c r="K4227" t="s">
        <v>138</v>
      </c>
      <c r="L4227" t="s">
        <v>12275</v>
      </c>
      <c r="M4227" t="s">
        <v>12276</v>
      </c>
      <c r="N4227">
        <v>3.363611111</v>
      </c>
      <c r="O4227">
        <v>0</v>
      </c>
      <c r="P4227">
        <v>11</v>
      </c>
      <c r="Q4227">
        <v>0</v>
      </c>
      <c r="R4227">
        <v>0</v>
      </c>
      <c r="S4227">
        <v>0</v>
      </c>
      <c r="T4227">
        <v>3</v>
      </c>
      <c r="U4227">
        <v>0</v>
      </c>
      <c r="V4227">
        <v>0</v>
      </c>
      <c r="W4227">
        <v>0</v>
      </c>
      <c r="X4227">
        <v>23.447965953455121</v>
      </c>
      <c r="Y4227">
        <v>0</v>
      </c>
      <c r="Z4227">
        <v>0</v>
      </c>
      <c r="AA4227">
        <v>0</v>
      </c>
      <c r="AB4227">
        <v>1.3516975385136536</v>
      </c>
      <c r="AC4227">
        <v>0</v>
      </c>
      <c r="AD4227">
        <v>0</v>
      </c>
      <c r="AE4227">
        <v>24.799663491968776</v>
      </c>
    </row>
    <row r="4228" spans="1:31" x14ac:dyDescent="0.25">
      <c r="A4228">
        <v>2237105</v>
      </c>
      <c r="B4228">
        <v>1</v>
      </c>
      <c r="C4228" t="s">
        <v>81</v>
      </c>
      <c r="D4228" t="s">
        <v>118</v>
      </c>
      <c r="E4228" t="s">
        <v>132</v>
      </c>
      <c r="F4228" t="s">
        <v>12277</v>
      </c>
      <c r="G4228" t="s">
        <v>148</v>
      </c>
      <c r="H4228" t="s">
        <v>135</v>
      </c>
      <c r="I4228" t="s">
        <v>136</v>
      </c>
      <c r="J4228" t="s">
        <v>137</v>
      </c>
      <c r="K4228" t="s">
        <v>138</v>
      </c>
      <c r="L4228" t="s">
        <v>12278</v>
      </c>
      <c r="M4228" t="s">
        <v>12279</v>
      </c>
      <c r="N4228">
        <v>0.98</v>
      </c>
      <c r="O4228">
        <v>0</v>
      </c>
      <c r="P4228">
        <v>1</v>
      </c>
      <c r="Q4228">
        <v>0</v>
      </c>
      <c r="R4228">
        <v>0</v>
      </c>
      <c r="S4228">
        <v>0</v>
      </c>
      <c r="T4228">
        <v>0</v>
      </c>
      <c r="U4228">
        <v>0</v>
      </c>
      <c r="V4228">
        <v>0</v>
      </c>
      <c r="W4228">
        <v>0</v>
      </c>
      <c r="X4228">
        <v>0.27341086121494446</v>
      </c>
      <c r="Y4228">
        <v>0</v>
      </c>
      <c r="Z4228">
        <v>0</v>
      </c>
      <c r="AA4228">
        <v>0</v>
      </c>
      <c r="AB4228">
        <v>0</v>
      </c>
      <c r="AC4228">
        <v>0</v>
      </c>
      <c r="AD4228">
        <v>0</v>
      </c>
      <c r="AE4228">
        <v>0.27341086121494446</v>
      </c>
    </row>
    <row r="4229" spans="1:31" x14ac:dyDescent="0.25">
      <c r="A4229">
        <v>2237107</v>
      </c>
      <c r="B4229">
        <v>1</v>
      </c>
      <c r="C4229" t="s">
        <v>80</v>
      </c>
      <c r="D4229" t="s">
        <v>82</v>
      </c>
      <c r="E4229" t="s">
        <v>141</v>
      </c>
      <c r="F4229" t="s">
        <v>12280</v>
      </c>
      <c r="G4229" t="s">
        <v>134</v>
      </c>
      <c r="H4229" t="s">
        <v>135</v>
      </c>
      <c r="I4229" t="s">
        <v>136</v>
      </c>
      <c r="J4229" t="s">
        <v>137</v>
      </c>
      <c r="K4229" t="s">
        <v>138</v>
      </c>
      <c r="L4229" t="s">
        <v>12281</v>
      </c>
      <c r="M4229" t="s">
        <v>12282</v>
      </c>
      <c r="N4229">
        <v>2.6186111109999999</v>
      </c>
      <c r="O4229">
        <v>0</v>
      </c>
      <c r="P4229">
        <v>606</v>
      </c>
      <c r="Q4229">
        <v>0</v>
      </c>
      <c r="R4229">
        <v>0</v>
      </c>
      <c r="S4229">
        <v>0</v>
      </c>
      <c r="T4229">
        <v>39</v>
      </c>
      <c r="U4229">
        <v>0</v>
      </c>
      <c r="V4229">
        <v>0</v>
      </c>
      <c r="W4229">
        <v>0</v>
      </c>
      <c r="X4229">
        <v>644.10823486385868</v>
      </c>
      <c r="Y4229">
        <v>0</v>
      </c>
      <c r="Z4229">
        <v>0</v>
      </c>
      <c r="AA4229">
        <v>0</v>
      </c>
      <c r="AB4229">
        <v>31.305508265911513</v>
      </c>
      <c r="AC4229">
        <v>0</v>
      </c>
      <c r="AD4229">
        <v>0</v>
      </c>
      <c r="AE4229">
        <v>675.41374312977018</v>
      </c>
    </row>
    <row r="4230" spans="1:31" x14ac:dyDescent="0.25">
      <c r="A4230">
        <v>2237108</v>
      </c>
      <c r="B4230">
        <v>1</v>
      </c>
      <c r="C4230" t="s">
        <v>81</v>
      </c>
      <c r="D4230" t="s">
        <v>128</v>
      </c>
      <c r="E4230" t="s">
        <v>194</v>
      </c>
      <c r="F4230" t="s">
        <v>12283</v>
      </c>
      <c r="G4230" t="s">
        <v>179</v>
      </c>
      <c r="H4230" t="s">
        <v>135</v>
      </c>
      <c r="I4230" t="s">
        <v>136</v>
      </c>
      <c r="J4230" t="s">
        <v>137</v>
      </c>
      <c r="K4230" t="s">
        <v>138</v>
      </c>
      <c r="L4230" t="s">
        <v>12284</v>
      </c>
      <c r="M4230" t="s">
        <v>12285</v>
      </c>
      <c r="N4230">
        <v>8.761666666</v>
      </c>
      <c r="O4230">
        <v>0</v>
      </c>
      <c r="P4230">
        <v>8</v>
      </c>
      <c r="Q4230">
        <v>0</v>
      </c>
      <c r="R4230">
        <v>0</v>
      </c>
      <c r="S4230">
        <v>0</v>
      </c>
      <c r="T4230">
        <v>1</v>
      </c>
      <c r="U4230">
        <v>0</v>
      </c>
      <c r="V4230">
        <v>0</v>
      </c>
      <c r="W4230">
        <v>0</v>
      </c>
      <c r="X4230">
        <v>8.4617819829602272</v>
      </c>
      <c r="Y4230">
        <v>0</v>
      </c>
      <c r="Z4230">
        <v>0</v>
      </c>
      <c r="AA4230">
        <v>0</v>
      </c>
      <c r="AB4230">
        <v>7.5619505427890834</v>
      </c>
      <c r="AC4230">
        <v>0</v>
      </c>
      <c r="AD4230">
        <v>0</v>
      </c>
      <c r="AE4230">
        <v>16.02373252574931</v>
      </c>
    </row>
    <row r="4231" spans="1:31" x14ac:dyDescent="0.25">
      <c r="A4231">
        <v>2237111</v>
      </c>
      <c r="B4231">
        <v>1</v>
      </c>
      <c r="C4231" t="s">
        <v>80</v>
      </c>
      <c r="D4231" t="s">
        <v>96</v>
      </c>
      <c r="E4231" t="s">
        <v>141</v>
      </c>
      <c r="F4231" t="s">
        <v>12286</v>
      </c>
      <c r="G4231" t="s">
        <v>187</v>
      </c>
      <c r="H4231" t="s">
        <v>135</v>
      </c>
      <c r="I4231" t="s">
        <v>136</v>
      </c>
      <c r="J4231" t="s">
        <v>137</v>
      </c>
      <c r="K4231" t="s">
        <v>138</v>
      </c>
      <c r="L4231" t="s">
        <v>12287</v>
      </c>
      <c r="M4231" t="s">
        <v>12288</v>
      </c>
      <c r="N4231">
        <v>0.336666666</v>
      </c>
      <c r="O4231">
        <v>0</v>
      </c>
      <c r="P4231">
        <v>227</v>
      </c>
      <c r="Q4231">
        <v>0</v>
      </c>
      <c r="R4231">
        <v>0</v>
      </c>
      <c r="S4231">
        <v>0</v>
      </c>
      <c r="T4231">
        <v>36</v>
      </c>
      <c r="U4231">
        <v>0</v>
      </c>
      <c r="V4231">
        <v>0</v>
      </c>
      <c r="W4231">
        <v>0</v>
      </c>
      <c r="X4231">
        <v>36.741547656084549</v>
      </c>
      <c r="Y4231">
        <v>0</v>
      </c>
      <c r="Z4231">
        <v>0</v>
      </c>
      <c r="AA4231">
        <v>0</v>
      </c>
      <c r="AB4231">
        <v>5.2463535127873469</v>
      </c>
      <c r="AC4231">
        <v>0</v>
      </c>
      <c r="AD4231">
        <v>0</v>
      </c>
      <c r="AE4231">
        <v>41.987901168871893</v>
      </c>
    </row>
    <row r="4232" spans="1:31" x14ac:dyDescent="0.25">
      <c r="A4232">
        <v>2237113</v>
      </c>
      <c r="B4232">
        <v>1</v>
      </c>
      <c r="C4232" t="s">
        <v>80</v>
      </c>
      <c r="D4232" t="s">
        <v>92</v>
      </c>
      <c r="E4232" t="s">
        <v>132</v>
      </c>
      <c r="F4232" t="s">
        <v>12289</v>
      </c>
      <c r="G4232" t="s">
        <v>170</v>
      </c>
      <c r="H4232" t="s">
        <v>135</v>
      </c>
      <c r="I4232" t="s">
        <v>136</v>
      </c>
      <c r="J4232" t="s">
        <v>137</v>
      </c>
      <c r="K4232" t="s">
        <v>138</v>
      </c>
      <c r="L4232" t="s">
        <v>12290</v>
      </c>
      <c r="M4232" t="s">
        <v>12291</v>
      </c>
      <c r="N4232">
        <v>1.913333333</v>
      </c>
      <c r="O4232">
        <v>0</v>
      </c>
      <c r="P4232">
        <v>4</v>
      </c>
      <c r="Q4232">
        <v>0</v>
      </c>
      <c r="R4232">
        <v>0</v>
      </c>
      <c r="S4232">
        <v>0</v>
      </c>
      <c r="T4232">
        <v>0</v>
      </c>
      <c r="U4232">
        <v>0</v>
      </c>
      <c r="V4232">
        <v>0</v>
      </c>
      <c r="W4232">
        <v>0</v>
      </c>
      <c r="X4232">
        <v>3.6475585708799999E-3</v>
      </c>
      <c r="Y4232">
        <v>0</v>
      </c>
      <c r="Z4232">
        <v>0</v>
      </c>
      <c r="AA4232">
        <v>0</v>
      </c>
      <c r="AB4232">
        <v>0</v>
      </c>
      <c r="AC4232">
        <v>0</v>
      </c>
      <c r="AD4232">
        <v>0</v>
      </c>
      <c r="AE4232">
        <v>3.6475585708799999E-3</v>
      </c>
    </row>
    <row r="4233" spans="1:31" x14ac:dyDescent="0.25">
      <c r="A4233">
        <v>2237114</v>
      </c>
      <c r="B4233">
        <v>1</v>
      </c>
      <c r="C4233" t="s">
        <v>81</v>
      </c>
      <c r="D4233" t="s">
        <v>127</v>
      </c>
      <c r="E4233" t="s">
        <v>141</v>
      </c>
      <c r="F4233" t="s">
        <v>12292</v>
      </c>
      <c r="G4233" t="s">
        <v>187</v>
      </c>
      <c r="H4233" t="s">
        <v>135</v>
      </c>
      <c r="I4233" t="s">
        <v>136</v>
      </c>
      <c r="J4233" t="s">
        <v>137</v>
      </c>
      <c r="K4233" t="s">
        <v>138</v>
      </c>
      <c r="L4233" t="s">
        <v>12293</v>
      </c>
      <c r="M4233" t="s">
        <v>12294</v>
      </c>
      <c r="N4233">
        <v>0.96333333300000001</v>
      </c>
      <c r="O4233">
        <v>0</v>
      </c>
      <c r="P4233">
        <v>133</v>
      </c>
      <c r="Q4233">
        <v>0</v>
      </c>
      <c r="R4233">
        <v>3</v>
      </c>
      <c r="S4233">
        <v>0</v>
      </c>
      <c r="T4233">
        <v>10</v>
      </c>
      <c r="U4233">
        <v>0</v>
      </c>
      <c r="V4233">
        <v>0</v>
      </c>
      <c r="W4233">
        <v>0</v>
      </c>
      <c r="X4233">
        <v>44.632805495119271</v>
      </c>
      <c r="Y4233">
        <v>0</v>
      </c>
      <c r="Z4233">
        <v>0.21545486679336667</v>
      </c>
      <c r="AA4233">
        <v>0</v>
      </c>
      <c r="AB4233">
        <v>1.7486164205164436</v>
      </c>
      <c r="AC4233">
        <v>0</v>
      </c>
      <c r="AD4233">
        <v>0</v>
      </c>
      <c r="AE4233">
        <v>46.596876782429078</v>
      </c>
    </row>
    <row r="4234" spans="1:31" x14ac:dyDescent="0.25">
      <c r="A4234">
        <v>2237116</v>
      </c>
      <c r="B4234">
        <v>1</v>
      </c>
      <c r="C4234" t="s">
        <v>80</v>
      </c>
      <c r="D4234" t="s">
        <v>83</v>
      </c>
      <c r="E4234" t="s">
        <v>405</v>
      </c>
      <c r="F4234" t="s">
        <v>5075</v>
      </c>
      <c r="G4234" t="s">
        <v>174</v>
      </c>
      <c r="H4234" t="s">
        <v>163</v>
      </c>
      <c r="I4234" t="s">
        <v>136</v>
      </c>
      <c r="J4234" t="s">
        <v>137</v>
      </c>
      <c r="K4234" t="s">
        <v>138</v>
      </c>
      <c r="L4234" t="s">
        <v>12295</v>
      </c>
      <c r="M4234" t="s">
        <v>12296</v>
      </c>
      <c r="N4234">
        <v>0.66528055500000005</v>
      </c>
      <c r="O4234">
        <v>2</v>
      </c>
      <c r="P4234">
        <v>4274</v>
      </c>
      <c r="Q4234">
        <v>5</v>
      </c>
      <c r="R4234">
        <v>5</v>
      </c>
      <c r="S4234">
        <v>32</v>
      </c>
      <c r="T4234">
        <v>1809</v>
      </c>
      <c r="U4234">
        <v>18</v>
      </c>
      <c r="V4234">
        <v>76</v>
      </c>
      <c r="W4234">
        <v>0.15419234241422669</v>
      </c>
      <c r="X4234">
        <v>961.37332311344824</v>
      </c>
      <c r="Y4234">
        <v>95.27747467748317</v>
      </c>
      <c r="Z4234">
        <v>1.4056636723372211</v>
      </c>
      <c r="AA4234">
        <v>165.1400926036205</v>
      </c>
      <c r="AB4234">
        <v>933.82583657687928</v>
      </c>
      <c r="AC4234">
        <v>473.36015583117552</v>
      </c>
      <c r="AD4234">
        <v>912.3436964155643</v>
      </c>
      <c r="AE4234">
        <v>3542.8804352329225</v>
      </c>
    </row>
    <row r="4235" spans="1:31" x14ac:dyDescent="0.25">
      <c r="A4235">
        <v>2237118</v>
      </c>
      <c r="B4235">
        <v>1</v>
      </c>
      <c r="C4235" t="s">
        <v>80</v>
      </c>
      <c r="D4235" t="s">
        <v>96</v>
      </c>
      <c r="E4235" t="s">
        <v>194</v>
      </c>
      <c r="F4235" t="s">
        <v>12297</v>
      </c>
      <c r="G4235" t="s">
        <v>179</v>
      </c>
      <c r="H4235" t="s">
        <v>135</v>
      </c>
      <c r="I4235" t="s">
        <v>136</v>
      </c>
      <c r="J4235" t="s">
        <v>137</v>
      </c>
      <c r="K4235" t="s">
        <v>138</v>
      </c>
      <c r="L4235" t="s">
        <v>12298</v>
      </c>
      <c r="M4235" t="s">
        <v>12299</v>
      </c>
      <c r="N4235">
        <v>0.762222222</v>
      </c>
      <c r="O4235">
        <v>0</v>
      </c>
      <c r="P4235">
        <v>57</v>
      </c>
      <c r="Q4235">
        <v>0</v>
      </c>
      <c r="R4235">
        <v>0</v>
      </c>
      <c r="S4235">
        <v>0</v>
      </c>
      <c r="T4235">
        <v>4</v>
      </c>
      <c r="U4235">
        <v>0</v>
      </c>
      <c r="V4235">
        <v>0</v>
      </c>
      <c r="W4235">
        <v>0</v>
      </c>
      <c r="X4235">
        <v>18.340692635100769</v>
      </c>
      <c r="Y4235">
        <v>0</v>
      </c>
      <c r="Z4235">
        <v>0</v>
      </c>
      <c r="AA4235">
        <v>0</v>
      </c>
      <c r="AB4235">
        <v>0.72346946430926395</v>
      </c>
      <c r="AC4235">
        <v>0</v>
      </c>
      <c r="AD4235">
        <v>0</v>
      </c>
      <c r="AE4235">
        <v>19.064162099410034</v>
      </c>
    </row>
    <row r="4236" spans="1:31" x14ac:dyDescent="0.25">
      <c r="A4236">
        <v>2237123</v>
      </c>
      <c r="B4236">
        <v>1</v>
      </c>
      <c r="C4236" t="s">
        <v>81</v>
      </c>
      <c r="D4236" t="s">
        <v>121</v>
      </c>
      <c r="E4236" t="s">
        <v>273</v>
      </c>
      <c r="F4236" t="s">
        <v>12300</v>
      </c>
      <c r="G4236" t="s">
        <v>174</v>
      </c>
      <c r="H4236" t="s">
        <v>163</v>
      </c>
      <c r="I4236" t="s">
        <v>261</v>
      </c>
      <c r="J4236" t="s">
        <v>137</v>
      </c>
      <c r="K4236" t="s">
        <v>138</v>
      </c>
      <c r="L4236" t="s">
        <v>12301</v>
      </c>
      <c r="M4236" t="s">
        <v>12302</v>
      </c>
      <c r="N4236">
        <v>5.5555550000000002E-3</v>
      </c>
      <c r="O4236">
        <v>0</v>
      </c>
      <c r="P4236">
        <v>1262</v>
      </c>
      <c r="Q4236">
        <v>4</v>
      </c>
      <c r="R4236">
        <v>114</v>
      </c>
      <c r="S4236">
        <v>13</v>
      </c>
      <c r="T4236">
        <v>85</v>
      </c>
      <c r="U4236">
        <v>1</v>
      </c>
      <c r="V4236">
        <v>0</v>
      </c>
      <c r="W4236">
        <v>0</v>
      </c>
      <c r="X4236">
        <v>0.69080085064375463</v>
      </c>
      <c r="Y4236">
        <v>1.8681016638944444E-2</v>
      </c>
      <c r="Z4236">
        <v>6.3437857622733365E-2</v>
      </c>
      <c r="AA4236">
        <v>0.29359876711211114</v>
      </c>
      <c r="AB4236">
        <v>0.12731238656244451</v>
      </c>
      <c r="AC4236">
        <v>6.6300836721777789E-3</v>
      </c>
      <c r="AD4236">
        <v>0</v>
      </c>
      <c r="AE4236">
        <v>1.2004609622521658</v>
      </c>
    </row>
    <row r="4237" spans="1:31" x14ac:dyDescent="0.25">
      <c r="A4237">
        <v>2237127</v>
      </c>
      <c r="B4237">
        <v>1</v>
      </c>
      <c r="C4237" t="s">
        <v>80</v>
      </c>
      <c r="D4237" t="s">
        <v>83</v>
      </c>
      <c r="E4237" t="s">
        <v>132</v>
      </c>
      <c r="F4237" t="s">
        <v>12303</v>
      </c>
      <c r="G4237" t="s">
        <v>148</v>
      </c>
      <c r="H4237" t="s">
        <v>135</v>
      </c>
      <c r="I4237" t="s">
        <v>136</v>
      </c>
      <c r="J4237" t="s">
        <v>137</v>
      </c>
      <c r="K4237" t="s">
        <v>138</v>
      </c>
      <c r="L4237" t="s">
        <v>12304</v>
      </c>
      <c r="M4237" t="s">
        <v>12305</v>
      </c>
      <c r="N4237">
        <v>1.236111111</v>
      </c>
      <c r="O4237">
        <v>0</v>
      </c>
      <c r="P4237">
        <v>3</v>
      </c>
      <c r="Q4237">
        <v>0</v>
      </c>
      <c r="R4237">
        <v>0</v>
      </c>
      <c r="S4237">
        <v>0</v>
      </c>
      <c r="T4237">
        <v>0</v>
      </c>
      <c r="U4237">
        <v>0</v>
      </c>
      <c r="V4237">
        <v>0</v>
      </c>
      <c r="W4237">
        <v>0</v>
      </c>
      <c r="X4237">
        <v>0.53135645666133335</v>
      </c>
      <c r="Y4237">
        <v>0</v>
      </c>
      <c r="Z4237">
        <v>0</v>
      </c>
      <c r="AA4237">
        <v>0</v>
      </c>
      <c r="AB4237">
        <v>0</v>
      </c>
      <c r="AC4237">
        <v>0</v>
      </c>
      <c r="AD4237">
        <v>0</v>
      </c>
      <c r="AE4237">
        <v>0.53135645666133335</v>
      </c>
    </row>
    <row r="4238" spans="1:31" x14ac:dyDescent="0.25">
      <c r="A4238">
        <v>2237128</v>
      </c>
      <c r="B4238">
        <v>1</v>
      </c>
      <c r="C4238" t="s">
        <v>80</v>
      </c>
      <c r="D4238" t="s">
        <v>88</v>
      </c>
      <c r="E4238" t="s">
        <v>132</v>
      </c>
      <c r="F4238" t="s">
        <v>12306</v>
      </c>
      <c r="G4238" t="s">
        <v>148</v>
      </c>
      <c r="H4238" t="s">
        <v>135</v>
      </c>
      <c r="I4238" t="s">
        <v>136</v>
      </c>
      <c r="J4238" t="s">
        <v>137</v>
      </c>
      <c r="K4238" t="s">
        <v>138</v>
      </c>
      <c r="L4238" t="s">
        <v>12307</v>
      </c>
      <c r="M4238" t="s">
        <v>12308</v>
      </c>
      <c r="N4238">
        <v>1.1063888879999999</v>
      </c>
      <c r="O4238">
        <v>0</v>
      </c>
      <c r="P4238">
        <v>0</v>
      </c>
      <c r="Q4238">
        <v>0</v>
      </c>
      <c r="R4238">
        <v>0</v>
      </c>
      <c r="S4238">
        <v>0</v>
      </c>
      <c r="T4238">
        <v>26</v>
      </c>
      <c r="U4238">
        <v>0</v>
      </c>
      <c r="V4238">
        <v>0</v>
      </c>
      <c r="W4238">
        <v>0</v>
      </c>
      <c r="X4238">
        <v>0</v>
      </c>
      <c r="Y4238">
        <v>0</v>
      </c>
      <c r="Z4238">
        <v>0</v>
      </c>
      <c r="AA4238">
        <v>0</v>
      </c>
      <c r="AB4238">
        <v>9.3089326266102201</v>
      </c>
      <c r="AC4238">
        <v>0</v>
      </c>
      <c r="AD4238">
        <v>0</v>
      </c>
      <c r="AE4238">
        <v>9.3089326266102201</v>
      </c>
    </row>
    <row r="4239" spans="1:31" x14ac:dyDescent="0.25">
      <c r="A4239">
        <v>2237130</v>
      </c>
      <c r="B4239">
        <v>1</v>
      </c>
      <c r="C4239" t="s">
        <v>80</v>
      </c>
      <c r="D4239" t="s">
        <v>105</v>
      </c>
      <c r="E4239" t="s">
        <v>132</v>
      </c>
      <c r="F4239" t="s">
        <v>12309</v>
      </c>
      <c r="G4239" t="s">
        <v>191</v>
      </c>
      <c r="H4239" t="s">
        <v>135</v>
      </c>
      <c r="I4239" t="s">
        <v>136</v>
      </c>
      <c r="J4239" t="s">
        <v>137</v>
      </c>
      <c r="K4239" t="s">
        <v>138</v>
      </c>
      <c r="L4239" t="s">
        <v>12310</v>
      </c>
      <c r="M4239" t="s">
        <v>12311</v>
      </c>
      <c r="N4239">
        <v>0.643055555</v>
      </c>
      <c r="O4239">
        <v>0</v>
      </c>
      <c r="P4239">
        <v>0</v>
      </c>
      <c r="Q4239">
        <v>0</v>
      </c>
      <c r="R4239">
        <v>0</v>
      </c>
      <c r="S4239">
        <v>0</v>
      </c>
      <c r="T4239">
        <v>1</v>
      </c>
      <c r="U4239">
        <v>0</v>
      </c>
      <c r="V4239">
        <v>0</v>
      </c>
      <c r="W4239">
        <v>0</v>
      </c>
      <c r="X4239">
        <v>0</v>
      </c>
      <c r="Y4239">
        <v>0</v>
      </c>
      <c r="Z4239">
        <v>0</v>
      </c>
      <c r="AA4239">
        <v>0</v>
      </c>
      <c r="AB4239">
        <v>3.8212125815033346E-2</v>
      </c>
      <c r="AC4239">
        <v>0</v>
      </c>
      <c r="AD4239">
        <v>0</v>
      </c>
      <c r="AE4239">
        <v>3.8212125815033346E-2</v>
      </c>
    </row>
    <row r="4240" spans="1:31" x14ac:dyDescent="0.25">
      <c r="A4240">
        <v>2237133</v>
      </c>
      <c r="B4240">
        <v>1</v>
      </c>
      <c r="C4240" t="s">
        <v>81</v>
      </c>
      <c r="D4240" t="s">
        <v>127</v>
      </c>
      <c r="E4240" t="s">
        <v>182</v>
      </c>
      <c r="F4240" t="s">
        <v>11770</v>
      </c>
      <c r="G4240" t="s">
        <v>174</v>
      </c>
      <c r="H4240" t="s">
        <v>163</v>
      </c>
      <c r="I4240" t="s">
        <v>136</v>
      </c>
      <c r="J4240" t="s">
        <v>137</v>
      </c>
      <c r="K4240" t="s">
        <v>138</v>
      </c>
      <c r="L4240" t="s">
        <v>12312</v>
      </c>
      <c r="M4240" t="s">
        <v>12313</v>
      </c>
      <c r="N4240">
        <v>3.0775000000000001</v>
      </c>
      <c r="O4240">
        <v>0</v>
      </c>
      <c r="P4240">
        <v>0</v>
      </c>
      <c r="Q4240">
        <v>9</v>
      </c>
      <c r="R4240">
        <v>8</v>
      </c>
      <c r="S4240">
        <v>2</v>
      </c>
      <c r="T4240">
        <v>2</v>
      </c>
      <c r="U4240">
        <v>0</v>
      </c>
      <c r="V4240">
        <v>0</v>
      </c>
      <c r="W4240">
        <v>0</v>
      </c>
      <c r="X4240">
        <v>0</v>
      </c>
      <c r="Y4240">
        <v>4.5998404364346932</v>
      </c>
      <c r="Z4240">
        <v>7.0258267673151122</v>
      </c>
      <c r="AA4240">
        <v>22.227285423255882</v>
      </c>
      <c r="AB4240">
        <v>7.6111699432797684</v>
      </c>
      <c r="AC4240">
        <v>0</v>
      </c>
      <c r="AD4240">
        <v>0</v>
      </c>
      <c r="AE4240">
        <v>41.464122570285461</v>
      </c>
    </row>
    <row r="4241" spans="1:31" x14ac:dyDescent="0.25">
      <c r="A4241">
        <v>2237135</v>
      </c>
      <c r="B4241">
        <v>1</v>
      </c>
      <c r="C4241" t="s">
        <v>81</v>
      </c>
      <c r="D4241" t="s">
        <v>128</v>
      </c>
      <c r="E4241" t="s">
        <v>132</v>
      </c>
      <c r="F4241" t="s">
        <v>12314</v>
      </c>
      <c r="G4241" t="s">
        <v>148</v>
      </c>
      <c r="H4241" t="s">
        <v>135</v>
      </c>
      <c r="I4241" t="s">
        <v>136</v>
      </c>
      <c r="J4241" t="s">
        <v>137</v>
      </c>
      <c r="K4241" t="s">
        <v>138</v>
      </c>
      <c r="L4241" t="s">
        <v>12315</v>
      </c>
      <c r="M4241" t="s">
        <v>12316</v>
      </c>
      <c r="N4241">
        <v>2.8277777770000001</v>
      </c>
      <c r="O4241">
        <v>0</v>
      </c>
      <c r="P4241">
        <v>3</v>
      </c>
      <c r="Q4241">
        <v>0</v>
      </c>
      <c r="R4241">
        <v>0</v>
      </c>
      <c r="S4241">
        <v>0</v>
      </c>
      <c r="T4241">
        <v>0</v>
      </c>
      <c r="U4241">
        <v>0</v>
      </c>
      <c r="V4241">
        <v>0</v>
      </c>
      <c r="W4241">
        <v>0</v>
      </c>
      <c r="X4241">
        <v>1.8540232985334044</v>
      </c>
      <c r="Y4241">
        <v>0</v>
      </c>
      <c r="Z4241">
        <v>0</v>
      </c>
      <c r="AA4241">
        <v>0</v>
      </c>
      <c r="AB4241">
        <v>0</v>
      </c>
      <c r="AC4241">
        <v>0</v>
      </c>
      <c r="AD4241">
        <v>0</v>
      </c>
      <c r="AE4241">
        <v>1.8540232985334044</v>
      </c>
    </row>
    <row r="4242" spans="1:31" x14ac:dyDescent="0.25">
      <c r="A4242">
        <v>2237139</v>
      </c>
      <c r="B4242">
        <v>1</v>
      </c>
      <c r="C4242" t="s">
        <v>80</v>
      </c>
      <c r="D4242" t="s">
        <v>84</v>
      </c>
      <c r="E4242" t="s">
        <v>132</v>
      </c>
      <c r="F4242" t="s">
        <v>12317</v>
      </c>
      <c r="G4242" t="s">
        <v>191</v>
      </c>
      <c r="H4242" t="s">
        <v>135</v>
      </c>
      <c r="I4242" t="s">
        <v>136</v>
      </c>
      <c r="J4242" t="s">
        <v>137</v>
      </c>
      <c r="K4242" t="s">
        <v>138</v>
      </c>
      <c r="L4242" t="s">
        <v>12318</v>
      </c>
      <c r="M4242" t="s">
        <v>12319</v>
      </c>
      <c r="N4242">
        <v>1.688055555</v>
      </c>
      <c r="O4242">
        <v>0</v>
      </c>
      <c r="P4242">
        <v>1</v>
      </c>
      <c r="Q4242">
        <v>0</v>
      </c>
      <c r="R4242">
        <v>0</v>
      </c>
      <c r="S4242">
        <v>0</v>
      </c>
      <c r="T4242">
        <v>0</v>
      </c>
      <c r="U4242">
        <v>0</v>
      </c>
      <c r="V4242">
        <v>0</v>
      </c>
      <c r="W4242">
        <v>0</v>
      </c>
      <c r="X4242">
        <v>0.60739239302583337</v>
      </c>
      <c r="Y4242">
        <v>0</v>
      </c>
      <c r="Z4242">
        <v>0</v>
      </c>
      <c r="AA4242">
        <v>0</v>
      </c>
      <c r="AB4242">
        <v>0</v>
      </c>
      <c r="AC4242">
        <v>0</v>
      </c>
      <c r="AD4242">
        <v>0</v>
      </c>
      <c r="AE4242">
        <v>0.60739239302583337</v>
      </c>
    </row>
    <row r="4243" spans="1:31" x14ac:dyDescent="0.25">
      <c r="A4243">
        <v>2237140</v>
      </c>
      <c r="B4243">
        <v>1</v>
      </c>
      <c r="C4243" t="s">
        <v>80</v>
      </c>
      <c r="D4243" t="s">
        <v>88</v>
      </c>
      <c r="E4243" t="s">
        <v>141</v>
      </c>
      <c r="F4243" t="s">
        <v>12320</v>
      </c>
      <c r="G4243" t="s">
        <v>134</v>
      </c>
      <c r="H4243" t="s">
        <v>135</v>
      </c>
      <c r="I4243" t="s">
        <v>136</v>
      </c>
      <c r="J4243" t="s">
        <v>137</v>
      </c>
      <c r="K4243" t="s">
        <v>138</v>
      </c>
      <c r="L4243" t="s">
        <v>12321</v>
      </c>
      <c r="M4243" t="s">
        <v>12322</v>
      </c>
      <c r="N4243">
        <v>0.27861111100000002</v>
      </c>
      <c r="O4243">
        <v>0</v>
      </c>
      <c r="P4243">
        <v>4</v>
      </c>
      <c r="Q4243">
        <v>0</v>
      </c>
      <c r="R4243">
        <v>0</v>
      </c>
      <c r="S4243">
        <v>0</v>
      </c>
      <c r="T4243">
        <v>146</v>
      </c>
      <c r="U4243">
        <v>0</v>
      </c>
      <c r="V4243">
        <v>1</v>
      </c>
      <c r="W4243">
        <v>0</v>
      </c>
      <c r="X4243">
        <v>0.4206352925231201</v>
      </c>
      <c r="Y4243">
        <v>0</v>
      </c>
      <c r="Z4243">
        <v>0</v>
      </c>
      <c r="AA4243">
        <v>0</v>
      </c>
      <c r="AB4243">
        <v>18.983698847215894</v>
      </c>
      <c r="AC4243">
        <v>0</v>
      </c>
      <c r="AD4243">
        <v>5.6959164324390219</v>
      </c>
      <c r="AE4243">
        <v>25.100250572178034</v>
      </c>
    </row>
    <row r="4244" spans="1:31" x14ac:dyDescent="0.25">
      <c r="A4244">
        <v>2237142</v>
      </c>
      <c r="B4244">
        <v>1</v>
      </c>
      <c r="C4244" t="s">
        <v>80</v>
      </c>
      <c r="D4244" t="s">
        <v>90</v>
      </c>
      <c r="E4244" t="s">
        <v>177</v>
      </c>
      <c r="F4244" t="s">
        <v>12323</v>
      </c>
      <c r="G4244" t="s">
        <v>215</v>
      </c>
      <c r="H4244" t="s">
        <v>135</v>
      </c>
      <c r="I4244" t="s">
        <v>136</v>
      </c>
      <c r="J4244" t="s">
        <v>137</v>
      </c>
      <c r="K4244" t="s">
        <v>138</v>
      </c>
      <c r="L4244" t="s">
        <v>12324</v>
      </c>
      <c r="M4244" t="s">
        <v>12325</v>
      </c>
      <c r="N4244">
        <v>2.7036111109999998</v>
      </c>
      <c r="O4244">
        <v>0</v>
      </c>
      <c r="P4244">
        <v>93</v>
      </c>
      <c r="Q4244">
        <v>0</v>
      </c>
      <c r="R4244">
        <v>0</v>
      </c>
      <c r="S4244">
        <v>0</v>
      </c>
      <c r="T4244">
        <v>16</v>
      </c>
      <c r="U4244">
        <v>0</v>
      </c>
      <c r="V4244">
        <v>0</v>
      </c>
      <c r="W4244">
        <v>0</v>
      </c>
      <c r="X4244">
        <v>66.053642480666483</v>
      </c>
      <c r="Y4244">
        <v>0</v>
      </c>
      <c r="Z4244">
        <v>0</v>
      </c>
      <c r="AA4244">
        <v>0</v>
      </c>
      <c r="AB4244">
        <v>13.010188670704625</v>
      </c>
      <c r="AC4244">
        <v>0</v>
      </c>
      <c r="AD4244">
        <v>0</v>
      </c>
      <c r="AE4244">
        <v>79.063831151371105</v>
      </c>
    </row>
    <row r="4245" spans="1:31" x14ac:dyDescent="0.25">
      <c r="A4245">
        <v>2237144</v>
      </c>
      <c r="B4245">
        <v>1</v>
      </c>
      <c r="C4245" t="s">
        <v>81</v>
      </c>
      <c r="D4245" t="s">
        <v>118</v>
      </c>
      <c r="E4245" t="s">
        <v>132</v>
      </c>
      <c r="F4245" t="s">
        <v>12326</v>
      </c>
      <c r="G4245" t="s">
        <v>148</v>
      </c>
      <c r="H4245" t="s">
        <v>135</v>
      </c>
      <c r="I4245" t="s">
        <v>136</v>
      </c>
      <c r="J4245" t="s">
        <v>137</v>
      </c>
      <c r="K4245" t="s">
        <v>138</v>
      </c>
      <c r="L4245" t="s">
        <v>12327</v>
      </c>
      <c r="M4245" t="s">
        <v>12328</v>
      </c>
      <c r="N4245">
        <v>0.73555555500000003</v>
      </c>
      <c r="O4245">
        <v>0</v>
      </c>
      <c r="P4245">
        <v>1</v>
      </c>
      <c r="Q4245">
        <v>0</v>
      </c>
      <c r="R4245">
        <v>0</v>
      </c>
      <c r="S4245">
        <v>0</v>
      </c>
      <c r="T4245">
        <v>0</v>
      </c>
      <c r="U4245">
        <v>0</v>
      </c>
      <c r="V4245">
        <v>0</v>
      </c>
      <c r="W4245">
        <v>0</v>
      </c>
      <c r="X4245">
        <v>9.6937802241280013E-2</v>
      </c>
      <c r="Y4245">
        <v>0</v>
      </c>
      <c r="Z4245">
        <v>0</v>
      </c>
      <c r="AA4245">
        <v>0</v>
      </c>
      <c r="AB4245">
        <v>0</v>
      </c>
      <c r="AC4245">
        <v>0</v>
      </c>
      <c r="AD4245">
        <v>0</v>
      </c>
      <c r="AE4245">
        <v>9.6937802241280013E-2</v>
      </c>
    </row>
    <row r="4246" spans="1:31" x14ac:dyDescent="0.25">
      <c r="A4246">
        <v>2237150</v>
      </c>
      <c r="B4246">
        <v>1</v>
      </c>
      <c r="C4246" t="s">
        <v>80</v>
      </c>
      <c r="D4246" t="s">
        <v>87</v>
      </c>
      <c r="E4246" t="s">
        <v>273</v>
      </c>
      <c r="F4246" t="s">
        <v>12329</v>
      </c>
      <c r="G4246" t="s">
        <v>174</v>
      </c>
      <c r="H4246" t="s">
        <v>163</v>
      </c>
      <c r="I4246" t="s">
        <v>136</v>
      </c>
      <c r="J4246" t="s">
        <v>137</v>
      </c>
      <c r="K4246" t="s">
        <v>138</v>
      </c>
      <c r="L4246" t="s">
        <v>12330</v>
      </c>
      <c r="M4246" t="s">
        <v>12331</v>
      </c>
      <c r="N4246">
        <v>0.78305555500000001</v>
      </c>
      <c r="O4246">
        <v>0</v>
      </c>
      <c r="P4246">
        <v>7798</v>
      </c>
      <c r="Q4246">
        <v>0</v>
      </c>
      <c r="R4246">
        <v>0</v>
      </c>
      <c r="S4246">
        <v>11</v>
      </c>
      <c r="T4246">
        <v>1815</v>
      </c>
      <c r="U4246">
        <v>5</v>
      </c>
      <c r="V4246">
        <v>13</v>
      </c>
      <c r="W4246">
        <v>0</v>
      </c>
      <c r="X4246">
        <v>1798.1562005569435</v>
      </c>
      <c r="Y4246">
        <v>0</v>
      </c>
      <c r="Z4246">
        <v>0</v>
      </c>
      <c r="AA4246">
        <v>1622.3041020811206</v>
      </c>
      <c r="AB4246">
        <v>753.49901679354309</v>
      </c>
      <c r="AC4246">
        <v>134.46097963892922</v>
      </c>
      <c r="AD4246">
        <v>61.675390796923644</v>
      </c>
      <c r="AE4246">
        <v>4370.0956898674604</v>
      </c>
    </row>
    <row r="4247" spans="1:31" x14ac:dyDescent="0.25">
      <c r="A4247">
        <v>2256123</v>
      </c>
      <c r="B4247">
        <v>1</v>
      </c>
      <c r="C4247" t="s">
        <v>80</v>
      </c>
      <c r="D4247" t="s">
        <v>110</v>
      </c>
      <c r="E4247" t="s">
        <v>405</v>
      </c>
      <c r="F4247" t="s">
        <v>7203</v>
      </c>
      <c r="G4247" t="s">
        <v>152</v>
      </c>
      <c r="H4247" t="s">
        <v>163</v>
      </c>
      <c r="I4247" t="s">
        <v>136</v>
      </c>
      <c r="J4247" t="s">
        <v>3</v>
      </c>
      <c r="K4247" t="s">
        <v>138</v>
      </c>
      <c r="L4247" t="s">
        <v>12332</v>
      </c>
      <c r="M4247" t="s">
        <v>12333</v>
      </c>
      <c r="N4247">
        <v>0.78333333299999997</v>
      </c>
      <c r="O4247">
        <v>0</v>
      </c>
      <c r="P4247">
        <v>5692</v>
      </c>
      <c r="Q4247">
        <v>0</v>
      </c>
      <c r="R4247">
        <v>0</v>
      </c>
      <c r="S4247">
        <v>4</v>
      </c>
      <c r="T4247">
        <v>279</v>
      </c>
      <c r="U4247">
        <v>1</v>
      </c>
      <c r="V4247">
        <v>2</v>
      </c>
      <c r="W4247">
        <v>0</v>
      </c>
      <c r="X4247">
        <v>1222.8545913475728</v>
      </c>
      <c r="Y4247">
        <v>0</v>
      </c>
      <c r="Z4247">
        <v>0</v>
      </c>
      <c r="AA4247">
        <v>4.6609616727866667</v>
      </c>
      <c r="AB4247">
        <v>226.83313479783638</v>
      </c>
      <c r="AC4247">
        <v>112.735938037487</v>
      </c>
      <c r="AD4247">
        <v>35.877913466335734</v>
      </c>
      <c r="AE4247">
        <v>1602.9625393220185</v>
      </c>
    </row>
    <row r="4248" spans="1:31" x14ac:dyDescent="0.25">
      <c r="A4248">
        <v>2237157</v>
      </c>
      <c r="B4248">
        <v>1</v>
      </c>
      <c r="C4248" t="s">
        <v>80</v>
      </c>
      <c r="D4248" t="s">
        <v>96</v>
      </c>
      <c r="E4248" t="s">
        <v>194</v>
      </c>
      <c r="F4248" t="s">
        <v>12334</v>
      </c>
      <c r="G4248" t="s">
        <v>1031</v>
      </c>
      <c r="H4248" t="s">
        <v>135</v>
      </c>
      <c r="I4248" t="s">
        <v>136</v>
      </c>
      <c r="J4248" t="s">
        <v>137</v>
      </c>
      <c r="K4248" t="s">
        <v>138</v>
      </c>
      <c r="L4248" t="s">
        <v>12335</v>
      </c>
      <c r="M4248" t="s">
        <v>12336</v>
      </c>
      <c r="N4248">
        <v>2.063055555</v>
      </c>
      <c r="O4248">
        <v>0</v>
      </c>
      <c r="P4248">
        <v>17</v>
      </c>
      <c r="Q4248">
        <v>0</v>
      </c>
      <c r="R4248">
        <v>0</v>
      </c>
      <c r="S4248">
        <v>0</v>
      </c>
      <c r="T4248">
        <v>0</v>
      </c>
      <c r="U4248">
        <v>0</v>
      </c>
      <c r="V4248">
        <v>0</v>
      </c>
      <c r="W4248">
        <v>0</v>
      </c>
      <c r="X4248">
        <v>4.3567844377763558</v>
      </c>
      <c r="Y4248">
        <v>0</v>
      </c>
      <c r="Z4248">
        <v>0</v>
      </c>
      <c r="AA4248">
        <v>0</v>
      </c>
      <c r="AB4248">
        <v>0</v>
      </c>
      <c r="AC4248">
        <v>0</v>
      </c>
      <c r="AD4248">
        <v>0</v>
      </c>
      <c r="AE4248">
        <v>4.3567844377763558</v>
      </c>
    </row>
    <row r="4249" spans="1:31" x14ac:dyDescent="0.25">
      <c r="A4249">
        <v>2237159</v>
      </c>
      <c r="B4249">
        <v>1</v>
      </c>
      <c r="C4249" t="s">
        <v>80</v>
      </c>
      <c r="D4249" t="s">
        <v>82</v>
      </c>
      <c r="E4249" t="s">
        <v>141</v>
      </c>
      <c r="F4249" t="s">
        <v>6388</v>
      </c>
      <c r="G4249" t="s">
        <v>390</v>
      </c>
      <c r="H4249" t="s">
        <v>135</v>
      </c>
      <c r="I4249" t="s">
        <v>136</v>
      </c>
      <c r="J4249" t="s">
        <v>137</v>
      </c>
      <c r="K4249" t="s">
        <v>138</v>
      </c>
      <c r="L4249" t="s">
        <v>12337</v>
      </c>
      <c r="M4249" t="s">
        <v>12338</v>
      </c>
      <c r="N4249">
        <v>1.7197222219999999</v>
      </c>
      <c r="O4249">
        <v>0</v>
      </c>
      <c r="P4249">
        <v>0</v>
      </c>
      <c r="Q4249">
        <v>0</v>
      </c>
      <c r="R4249">
        <v>0</v>
      </c>
      <c r="S4249">
        <v>0</v>
      </c>
      <c r="T4249">
        <v>15</v>
      </c>
      <c r="U4249">
        <v>0</v>
      </c>
      <c r="V4249">
        <v>0</v>
      </c>
      <c r="W4249">
        <v>0</v>
      </c>
      <c r="X4249">
        <v>0</v>
      </c>
      <c r="Y4249">
        <v>0</v>
      </c>
      <c r="Z4249">
        <v>0</v>
      </c>
      <c r="AA4249">
        <v>0</v>
      </c>
      <c r="AB4249">
        <v>9.9953906658664824</v>
      </c>
      <c r="AC4249">
        <v>0</v>
      </c>
      <c r="AD4249">
        <v>0</v>
      </c>
      <c r="AE4249">
        <v>9.9953906658664824</v>
      </c>
    </row>
    <row r="4250" spans="1:31" x14ac:dyDescent="0.25">
      <c r="A4250">
        <v>2237165</v>
      </c>
      <c r="B4250">
        <v>1</v>
      </c>
      <c r="C4250" t="s">
        <v>81</v>
      </c>
      <c r="D4250" t="s">
        <v>112</v>
      </c>
      <c r="E4250" t="s">
        <v>132</v>
      </c>
      <c r="F4250" t="s">
        <v>12339</v>
      </c>
      <c r="G4250" t="s">
        <v>191</v>
      </c>
      <c r="H4250" t="s">
        <v>135</v>
      </c>
      <c r="I4250" t="s">
        <v>136</v>
      </c>
      <c r="J4250" t="s">
        <v>137</v>
      </c>
      <c r="K4250" t="s">
        <v>138</v>
      </c>
      <c r="L4250" t="s">
        <v>12340</v>
      </c>
      <c r="M4250" t="s">
        <v>12341</v>
      </c>
      <c r="N4250">
        <v>0.82583333299999995</v>
      </c>
      <c r="O4250">
        <v>0</v>
      </c>
      <c r="P4250">
        <v>9</v>
      </c>
      <c r="Q4250">
        <v>0</v>
      </c>
      <c r="R4250">
        <v>0</v>
      </c>
      <c r="S4250">
        <v>0</v>
      </c>
      <c r="T4250">
        <v>2</v>
      </c>
      <c r="U4250">
        <v>0</v>
      </c>
      <c r="V4250">
        <v>0</v>
      </c>
      <c r="W4250">
        <v>0</v>
      </c>
      <c r="X4250">
        <v>1.2771490903365443</v>
      </c>
      <c r="Y4250">
        <v>0</v>
      </c>
      <c r="Z4250">
        <v>0</v>
      </c>
      <c r="AA4250">
        <v>0</v>
      </c>
      <c r="AB4250">
        <v>1.3284726178180177</v>
      </c>
      <c r="AC4250">
        <v>0</v>
      </c>
      <c r="AD4250">
        <v>0</v>
      </c>
      <c r="AE4250">
        <v>2.6056217081545618</v>
      </c>
    </row>
    <row r="4251" spans="1:31" x14ac:dyDescent="0.25">
      <c r="A4251">
        <v>2237172</v>
      </c>
      <c r="B4251">
        <v>1</v>
      </c>
      <c r="C4251" t="s">
        <v>80</v>
      </c>
      <c r="D4251" t="s">
        <v>93</v>
      </c>
      <c r="E4251" t="s">
        <v>141</v>
      </c>
      <c r="F4251" t="s">
        <v>12342</v>
      </c>
      <c r="G4251" t="s">
        <v>187</v>
      </c>
      <c r="H4251" t="s">
        <v>135</v>
      </c>
      <c r="I4251" t="s">
        <v>136</v>
      </c>
      <c r="J4251" t="s">
        <v>137</v>
      </c>
      <c r="K4251" t="s">
        <v>138</v>
      </c>
      <c r="L4251" t="s">
        <v>12343</v>
      </c>
      <c r="M4251" t="s">
        <v>12344</v>
      </c>
      <c r="N4251">
        <v>1.7011111109999999</v>
      </c>
      <c r="O4251">
        <v>0</v>
      </c>
      <c r="P4251">
        <v>12</v>
      </c>
      <c r="Q4251">
        <v>0</v>
      </c>
      <c r="R4251">
        <v>10</v>
      </c>
      <c r="S4251">
        <v>0</v>
      </c>
      <c r="T4251">
        <v>13</v>
      </c>
      <c r="U4251">
        <v>0</v>
      </c>
      <c r="V4251">
        <v>0</v>
      </c>
      <c r="W4251">
        <v>0</v>
      </c>
      <c r="X4251">
        <v>5.333956451187702</v>
      </c>
      <c r="Y4251">
        <v>0</v>
      </c>
      <c r="Z4251">
        <v>2.4651413154295798</v>
      </c>
      <c r="AA4251">
        <v>0</v>
      </c>
      <c r="AB4251">
        <v>20.148056873013914</v>
      </c>
      <c r="AC4251">
        <v>0</v>
      </c>
      <c r="AD4251">
        <v>0</v>
      </c>
      <c r="AE4251">
        <v>27.947154639631194</v>
      </c>
    </row>
    <row r="4252" spans="1:31" x14ac:dyDescent="0.25">
      <c r="A4252">
        <v>2237178</v>
      </c>
      <c r="B4252">
        <v>1</v>
      </c>
      <c r="C4252" t="s">
        <v>81</v>
      </c>
      <c r="D4252" t="s">
        <v>112</v>
      </c>
      <c r="E4252" t="s">
        <v>132</v>
      </c>
      <c r="F4252" t="s">
        <v>12345</v>
      </c>
      <c r="G4252" t="s">
        <v>191</v>
      </c>
      <c r="H4252" t="s">
        <v>135</v>
      </c>
      <c r="I4252" t="s">
        <v>136</v>
      </c>
      <c r="J4252" t="s">
        <v>137</v>
      </c>
      <c r="K4252" t="s">
        <v>138</v>
      </c>
      <c r="L4252" t="s">
        <v>12346</v>
      </c>
      <c r="M4252" t="s">
        <v>12347</v>
      </c>
      <c r="N4252">
        <v>1.434722222</v>
      </c>
      <c r="O4252">
        <v>0</v>
      </c>
      <c r="P4252">
        <v>4</v>
      </c>
      <c r="Q4252">
        <v>0</v>
      </c>
      <c r="R4252">
        <v>0</v>
      </c>
      <c r="S4252">
        <v>0</v>
      </c>
      <c r="T4252">
        <v>0</v>
      </c>
      <c r="U4252">
        <v>0</v>
      </c>
      <c r="V4252">
        <v>0</v>
      </c>
      <c r="W4252">
        <v>0</v>
      </c>
      <c r="X4252">
        <v>1.0655014223056001</v>
      </c>
      <c r="Y4252">
        <v>0</v>
      </c>
      <c r="Z4252">
        <v>0</v>
      </c>
      <c r="AA4252">
        <v>0</v>
      </c>
      <c r="AB4252">
        <v>0</v>
      </c>
      <c r="AC4252">
        <v>0</v>
      </c>
      <c r="AD4252">
        <v>0</v>
      </c>
      <c r="AE4252">
        <v>1.0655014223056001</v>
      </c>
    </row>
    <row r="4253" spans="1:31" x14ac:dyDescent="0.25">
      <c r="A4253">
        <v>2237180</v>
      </c>
      <c r="B4253">
        <v>1</v>
      </c>
      <c r="C4253" t="s">
        <v>80</v>
      </c>
      <c r="D4253" t="s">
        <v>86</v>
      </c>
      <c r="E4253" t="s">
        <v>182</v>
      </c>
      <c r="F4253" t="s">
        <v>12348</v>
      </c>
      <c r="G4253" t="s">
        <v>303</v>
      </c>
      <c r="H4253" t="s">
        <v>163</v>
      </c>
      <c r="I4253" t="s">
        <v>136</v>
      </c>
      <c r="J4253" t="s">
        <v>137</v>
      </c>
      <c r="K4253" t="s">
        <v>144</v>
      </c>
      <c r="L4253" t="s">
        <v>12349</v>
      </c>
      <c r="M4253" t="s">
        <v>12350</v>
      </c>
      <c r="N4253">
        <v>0.21666666600000001</v>
      </c>
      <c r="O4253">
        <v>0</v>
      </c>
      <c r="P4253">
        <v>91</v>
      </c>
      <c r="Q4253">
        <v>0</v>
      </c>
      <c r="R4253">
        <v>46</v>
      </c>
      <c r="S4253">
        <v>2</v>
      </c>
      <c r="T4253">
        <v>55</v>
      </c>
      <c r="U4253">
        <v>0</v>
      </c>
      <c r="V4253">
        <v>2</v>
      </c>
      <c r="W4253">
        <v>0</v>
      </c>
      <c r="X4253">
        <v>35.773341316201673</v>
      </c>
      <c r="Y4253">
        <v>0</v>
      </c>
      <c r="Z4253">
        <v>3.0352994234160011</v>
      </c>
      <c r="AA4253">
        <v>3.6902308231355665</v>
      </c>
      <c r="AB4253">
        <v>18.184502636002726</v>
      </c>
      <c r="AC4253">
        <v>0</v>
      </c>
      <c r="AD4253">
        <v>18.325529812667998</v>
      </c>
      <c r="AE4253">
        <v>79.008904011423965</v>
      </c>
    </row>
    <row r="4254" spans="1:31" x14ac:dyDescent="0.25">
      <c r="A4254">
        <v>2237186</v>
      </c>
      <c r="B4254">
        <v>1</v>
      </c>
      <c r="C4254" t="s">
        <v>81</v>
      </c>
      <c r="D4254" t="s">
        <v>127</v>
      </c>
      <c r="E4254" t="s">
        <v>132</v>
      </c>
      <c r="F4254" t="s">
        <v>12351</v>
      </c>
      <c r="G4254" t="s">
        <v>148</v>
      </c>
      <c r="H4254" t="s">
        <v>135</v>
      </c>
      <c r="I4254" t="s">
        <v>136</v>
      </c>
      <c r="J4254" t="s">
        <v>137</v>
      </c>
      <c r="K4254" t="s">
        <v>138</v>
      </c>
      <c r="L4254" t="s">
        <v>12352</v>
      </c>
      <c r="M4254" t="s">
        <v>12353</v>
      </c>
      <c r="N4254">
        <v>0.71722222199999996</v>
      </c>
      <c r="O4254">
        <v>0</v>
      </c>
      <c r="P4254">
        <v>7</v>
      </c>
      <c r="Q4254">
        <v>0</v>
      </c>
      <c r="R4254">
        <v>0</v>
      </c>
      <c r="S4254">
        <v>0</v>
      </c>
      <c r="T4254">
        <v>2</v>
      </c>
      <c r="U4254">
        <v>0</v>
      </c>
      <c r="V4254">
        <v>0</v>
      </c>
      <c r="W4254">
        <v>0</v>
      </c>
      <c r="X4254">
        <v>0.76497633024601674</v>
      </c>
      <c r="Y4254">
        <v>0</v>
      </c>
      <c r="Z4254">
        <v>0</v>
      </c>
      <c r="AA4254">
        <v>0</v>
      </c>
      <c r="AB4254">
        <v>0.64136362078771658</v>
      </c>
      <c r="AC4254">
        <v>0</v>
      </c>
      <c r="AD4254">
        <v>0</v>
      </c>
      <c r="AE4254">
        <v>1.4063399510337333</v>
      </c>
    </row>
    <row r="4255" spans="1:31" x14ac:dyDescent="0.25">
      <c r="A4255">
        <v>2237193</v>
      </c>
      <c r="B4255">
        <v>1</v>
      </c>
      <c r="C4255" t="s">
        <v>80</v>
      </c>
      <c r="D4255" t="s">
        <v>106</v>
      </c>
      <c r="E4255" t="s">
        <v>194</v>
      </c>
      <c r="F4255" t="s">
        <v>12354</v>
      </c>
      <c r="G4255" t="s">
        <v>390</v>
      </c>
      <c r="H4255" t="s">
        <v>135</v>
      </c>
      <c r="I4255" t="s">
        <v>136</v>
      </c>
      <c r="J4255" t="s">
        <v>137</v>
      </c>
      <c r="K4255" t="s">
        <v>138</v>
      </c>
      <c r="L4255" t="s">
        <v>12355</v>
      </c>
      <c r="M4255" t="s">
        <v>12356</v>
      </c>
      <c r="N4255">
        <v>1.8194444439999999</v>
      </c>
      <c r="O4255">
        <v>0</v>
      </c>
      <c r="P4255">
        <v>125</v>
      </c>
      <c r="Q4255">
        <v>0</v>
      </c>
      <c r="R4255">
        <v>0</v>
      </c>
      <c r="S4255">
        <v>0</v>
      </c>
      <c r="T4255">
        <v>3</v>
      </c>
      <c r="U4255">
        <v>0</v>
      </c>
      <c r="V4255">
        <v>0</v>
      </c>
      <c r="W4255">
        <v>0</v>
      </c>
      <c r="X4255">
        <v>48.390421187390395</v>
      </c>
      <c r="Y4255">
        <v>0</v>
      </c>
      <c r="Z4255">
        <v>0</v>
      </c>
      <c r="AA4255">
        <v>0</v>
      </c>
      <c r="AB4255">
        <v>0.33238086078244444</v>
      </c>
      <c r="AC4255">
        <v>0</v>
      </c>
      <c r="AD4255">
        <v>0</v>
      </c>
      <c r="AE4255">
        <v>48.722802048172838</v>
      </c>
    </row>
    <row r="4256" spans="1:31" x14ac:dyDescent="0.25">
      <c r="A4256">
        <v>2237209</v>
      </c>
      <c r="B4256">
        <v>1</v>
      </c>
      <c r="C4256" t="s">
        <v>81</v>
      </c>
      <c r="D4256" t="s">
        <v>128</v>
      </c>
      <c r="E4256" t="s">
        <v>132</v>
      </c>
      <c r="F4256" t="s">
        <v>12357</v>
      </c>
      <c r="G4256" t="s">
        <v>191</v>
      </c>
      <c r="H4256" t="s">
        <v>135</v>
      </c>
      <c r="I4256" t="s">
        <v>136</v>
      </c>
      <c r="J4256" t="s">
        <v>137</v>
      </c>
      <c r="K4256" t="s">
        <v>138</v>
      </c>
      <c r="L4256" t="s">
        <v>12358</v>
      </c>
      <c r="M4256" t="s">
        <v>12359</v>
      </c>
      <c r="N4256">
        <v>0.954166666</v>
      </c>
      <c r="O4256">
        <v>0</v>
      </c>
      <c r="P4256">
        <v>13</v>
      </c>
      <c r="Q4256">
        <v>0</v>
      </c>
      <c r="R4256">
        <v>0</v>
      </c>
      <c r="S4256">
        <v>0</v>
      </c>
      <c r="T4256">
        <v>2</v>
      </c>
      <c r="U4256">
        <v>0</v>
      </c>
      <c r="V4256">
        <v>0</v>
      </c>
      <c r="W4256">
        <v>0</v>
      </c>
      <c r="X4256">
        <v>1.9707324869983902</v>
      </c>
      <c r="Y4256">
        <v>0</v>
      </c>
      <c r="Z4256">
        <v>0</v>
      </c>
      <c r="AA4256">
        <v>0</v>
      </c>
      <c r="AB4256">
        <v>1.2851785600896667E-2</v>
      </c>
      <c r="AC4256">
        <v>0</v>
      </c>
      <c r="AD4256">
        <v>0</v>
      </c>
      <c r="AE4256">
        <v>1.9835842725992869</v>
      </c>
    </row>
    <row r="4257" spans="1:31" x14ac:dyDescent="0.25">
      <c r="A4257">
        <v>2237210</v>
      </c>
      <c r="B4257">
        <v>1</v>
      </c>
      <c r="C4257" t="s">
        <v>80</v>
      </c>
      <c r="D4257" t="s">
        <v>110</v>
      </c>
      <c r="E4257" t="s">
        <v>405</v>
      </c>
      <c r="F4257" t="s">
        <v>12360</v>
      </c>
      <c r="G4257" t="s">
        <v>1963</v>
      </c>
      <c r="H4257" t="s">
        <v>163</v>
      </c>
      <c r="I4257" t="s">
        <v>136</v>
      </c>
      <c r="J4257" t="s">
        <v>137</v>
      </c>
      <c r="K4257" t="s">
        <v>138</v>
      </c>
      <c r="L4257" t="s">
        <v>12361</v>
      </c>
      <c r="M4257" t="s">
        <v>12362</v>
      </c>
      <c r="N4257">
        <v>0.335277777</v>
      </c>
      <c r="O4257">
        <v>0</v>
      </c>
      <c r="P4257">
        <v>5684</v>
      </c>
      <c r="Q4257">
        <v>0</v>
      </c>
      <c r="R4257">
        <v>0</v>
      </c>
      <c r="S4257">
        <v>4</v>
      </c>
      <c r="T4257">
        <v>276</v>
      </c>
      <c r="U4257">
        <v>1</v>
      </c>
      <c r="V4257">
        <v>2</v>
      </c>
      <c r="W4257">
        <v>0</v>
      </c>
      <c r="X4257">
        <v>462.92881380552114</v>
      </c>
      <c r="Y4257">
        <v>0</v>
      </c>
      <c r="Z4257">
        <v>0</v>
      </c>
      <c r="AA4257">
        <v>1.4052650624687775</v>
      </c>
      <c r="AB4257">
        <v>52.70663445896767</v>
      </c>
      <c r="AC4257">
        <v>26.919282372674829</v>
      </c>
      <c r="AD4257">
        <v>7.6595472545671637</v>
      </c>
      <c r="AE4257">
        <v>551.61954295419969</v>
      </c>
    </row>
    <row r="4258" spans="1:31" x14ac:dyDescent="0.25">
      <c r="A4258">
        <v>2237213</v>
      </c>
      <c r="B4258">
        <v>1</v>
      </c>
      <c r="C4258" t="s">
        <v>80</v>
      </c>
      <c r="D4258" t="s">
        <v>83</v>
      </c>
      <c r="E4258" t="s">
        <v>182</v>
      </c>
      <c r="F4258" t="s">
        <v>8164</v>
      </c>
      <c r="G4258" t="s">
        <v>174</v>
      </c>
      <c r="H4258" t="s">
        <v>163</v>
      </c>
      <c r="I4258" t="s">
        <v>136</v>
      </c>
      <c r="J4258" t="s">
        <v>137</v>
      </c>
      <c r="K4258" t="s">
        <v>138</v>
      </c>
      <c r="L4258" t="s">
        <v>12363</v>
      </c>
      <c r="M4258" t="s">
        <v>12364</v>
      </c>
      <c r="N4258">
        <v>1.466111111</v>
      </c>
      <c r="O4258">
        <v>0</v>
      </c>
      <c r="P4258">
        <v>0</v>
      </c>
      <c r="Q4258">
        <v>0</v>
      </c>
      <c r="R4258">
        <v>0</v>
      </c>
      <c r="S4258">
        <v>12</v>
      </c>
      <c r="T4258">
        <v>14</v>
      </c>
      <c r="U4258">
        <v>2</v>
      </c>
      <c r="V4258">
        <v>0</v>
      </c>
      <c r="W4258">
        <v>0</v>
      </c>
      <c r="X4258">
        <v>0</v>
      </c>
      <c r="Y4258">
        <v>0</v>
      </c>
      <c r="Z4258">
        <v>0</v>
      </c>
      <c r="AA4258">
        <v>243.81901247341497</v>
      </c>
      <c r="AB4258">
        <v>63.615376355170433</v>
      </c>
      <c r="AC4258">
        <v>316.50594915850036</v>
      </c>
      <c r="AD4258">
        <v>0</v>
      </c>
      <c r="AE4258">
        <v>623.94033798708574</v>
      </c>
    </row>
    <row r="4259" spans="1:31" x14ac:dyDescent="0.25">
      <c r="A4259">
        <v>2237214</v>
      </c>
      <c r="B4259">
        <v>1</v>
      </c>
      <c r="C4259" t="s">
        <v>80</v>
      </c>
      <c r="D4259" t="s">
        <v>106</v>
      </c>
      <c r="E4259" t="s">
        <v>194</v>
      </c>
      <c r="F4259" t="s">
        <v>12365</v>
      </c>
      <c r="G4259" t="s">
        <v>390</v>
      </c>
      <c r="H4259" t="s">
        <v>135</v>
      </c>
      <c r="I4259" t="s">
        <v>136</v>
      </c>
      <c r="J4259" t="s">
        <v>137</v>
      </c>
      <c r="K4259" t="s">
        <v>138</v>
      </c>
      <c r="L4259" t="s">
        <v>12366</v>
      </c>
      <c r="M4259" t="s">
        <v>12367</v>
      </c>
      <c r="N4259">
        <v>1.823611111</v>
      </c>
      <c r="O4259">
        <v>0</v>
      </c>
      <c r="P4259">
        <v>14</v>
      </c>
      <c r="Q4259">
        <v>0</v>
      </c>
      <c r="R4259">
        <v>0</v>
      </c>
      <c r="S4259">
        <v>0</v>
      </c>
      <c r="T4259">
        <v>0</v>
      </c>
      <c r="U4259">
        <v>0</v>
      </c>
      <c r="V4259">
        <v>0</v>
      </c>
      <c r="W4259">
        <v>0</v>
      </c>
      <c r="X4259">
        <v>5.5583458886880859</v>
      </c>
      <c r="Y4259">
        <v>0</v>
      </c>
      <c r="Z4259">
        <v>0</v>
      </c>
      <c r="AA4259">
        <v>0</v>
      </c>
      <c r="AB4259">
        <v>0</v>
      </c>
      <c r="AC4259">
        <v>0</v>
      </c>
      <c r="AD4259">
        <v>0</v>
      </c>
      <c r="AE4259">
        <v>5.5583458886880859</v>
      </c>
    </row>
    <row r="4260" spans="1:31" x14ac:dyDescent="0.25">
      <c r="A4260">
        <v>2237215</v>
      </c>
      <c r="B4260">
        <v>1</v>
      </c>
      <c r="C4260" t="s">
        <v>80</v>
      </c>
      <c r="D4260" t="s">
        <v>96</v>
      </c>
      <c r="E4260" t="s">
        <v>194</v>
      </c>
      <c r="F4260" t="s">
        <v>12368</v>
      </c>
      <c r="G4260" t="s">
        <v>2818</v>
      </c>
      <c r="H4260" t="s">
        <v>135</v>
      </c>
      <c r="I4260" t="s">
        <v>136</v>
      </c>
      <c r="J4260" t="s">
        <v>137</v>
      </c>
      <c r="K4260" t="s">
        <v>138</v>
      </c>
      <c r="L4260" t="s">
        <v>12369</v>
      </c>
      <c r="M4260" t="s">
        <v>12370</v>
      </c>
      <c r="N4260">
        <v>7.5844444439999998</v>
      </c>
      <c r="O4260">
        <v>0</v>
      </c>
      <c r="P4260">
        <v>230</v>
      </c>
      <c r="Q4260">
        <v>0</v>
      </c>
      <c r="R4260">
        <v>0</v>
      </c>
      <c r="S4260">
        <v>0</v>
      </c>
      <c r="T4260">
        <v>39</v>
      </c>
      <c r="U4260">
        <v>0</v>
      </c>
      <c r="V4260">
        <v>0</v>
      </c>
      <c r="W4260">
        <v>0</v>
      </c>
      <c r="X4260">
        <v>837.07780938024587</v>
      </c>
      <c r="Y4260">
        <v>0</v>
      </c>
      <c r="Z4260">
        <v>0</v>
      </c>
      <c r="AA4260">
        <v>0</v>
      </c>
      <c r="AB4260">
        <v>226.05007663355335</v>
      </c>
      <c r="AC4260">
        <v>0</v>
      </c>
      <c r="AD4260">
        <v>0</v>
      </c>
      <c r="AE4260">
        <v>1063.1278860137993</v>
      </c>
    </row>
    <row r="4261" spans="1:31" x14ac:dyDescent="0.25">
      <c r="A4261">
        <v>2237216</v>
      </c>
      <c r="B4261">
        <v>1</v>
      </c>
      <c r="C4261" t="s">
        <v>80</v>
      </c>
      <c r="D4261" t="s">
        <v>96</v>
      </c>
      <c r="E4261" t="s">
        <v>194</v>
      </c>
      <c r="F4261" t="s">
        <v>5522</v>
      </c>
      <c r="G4261" t="s">
        <v>2818</v>
      </c>
      <c r="H4261" t="s">
        <v>135</v>
      </c>
      <c r="I4261" t="s">
        <v>136</v>
      </c>
      <c r="J4261" t="s">
        <v>137</v>
      </c>
      <c r="K4261" t="s">
        <v>138</v>
      </c>
      <c r="L4261" t="s">
        <v>12371</v>
      </c>
      <c r="M4261" t="s">
        <v>12372</v>
      </c>
      <c r="N4261">
        <v>7.6208333330000002</v>
      </c>
      <c r="O4261">
        <v>0</v>
      </c>
      <c r="P4261">
        <v>123</v>
      </c>
      <c r="Q4261">
        <v>0</v>
      </c>
      <c r="R4261">
        <v>0</v>
      </c>
      <c r="S4261">
        <v>0</v>
      </c>
      <c r="T4261">
        <v>12</v>
      </c>
      <c r="U4261">
        <v>0</v>
      </c>
      <c r="V4261">
        <v>0</v>
      </c>
      <c r="W4261">
        <v>0</v>
      </c>
      <c r="X4261">
        <v>453.43250769848851</v>
      </c>
      <c r="Y4261">
        <v>0</v>
      </c>
      <c r="Z4261">
        <v>0</v>
      </c>
      <c r="AA4261">
        <v>0</v>
      </c>
      <c r="AB4261">
        <v>51.521159799091727</v>
      </c>
      <c r="AC4261">
        <v>0</v>
      </c>
      <c r="AD4261">
        <v>0</v>
      </c>
      <c r="AE4261">
        <v>504.95366749758023</v>
      </c>
    </row>
    <row r="4262" spans="1:31" x14ac:dyDescent="0.25">
      <c r="A4262">
        <v>2237218</v>
      </c>
      <c r="B4262">
        <v>1</v>
      </c>
      <c r="C4262" t="s">
        <v>80</v>
      </c>
      <c r="D4262" t="s">
        <v>104</v>
      </c>
      <c r="E4262" t="s">
        <v>161</v>
      </c>
      <c r="F4262" t="s">
        <v>12006</v>
      </c>
      <c r="G4262" t="s">
        <v>174</v>
      </c>
      <c r="H4262" t="s">
        <v>163</v>
      </c>
      <c r="I4262" t="s">
        <v>136</v>
      </c>
      <c r="J4262" t="s">
        <v>137</v>
      </c>
      <c r="K4262" t="s">
        <v>138</v>
      </c>
      <c r="L4262" t="s">
        <v>12373</v>
      </c>
      <c r="M4262" t="s">
        <v>12374</v>
      </c>
      <c r="N4262">
        <v>0.12111111099999999</v>
      </c>
      <c r="O4262">
        <v>5</v>
      </c>
      <c r="P4262">
        <v>1773</v>
      </c>
      <c r="Q4262">
        <v>10</v>
      </c>
      <c r="R4262">
        <v>20</v>
      </c>
      <c r="S4262">
        <v>18</v>
      </c>
      <c r="T4262">
        <v>210</v>
      </c>
      <c r="U4262">
        <v>3</v>
      </c>
      <c r="V4262">
        <v>0</v>
      </c>
      <c r="W4262">
        <v>3.8396004984866665E-2</v>
      </c>
      <c r="X4262">
        <v>59.815360638240776</v>
      </c>
      <c r="Y4262">
        <v>0.48917370568755114</v>
      </c>
      <c r="Z4262">
        <v>0.39929799079376899</v>
      </c>
      <c r="AA4262">
        <v>54.518842425713181</v>
      </c>
      <c r="AB4262">
        <v>11.551213628196018</v>
      </c>
      <c r="AC4262">
        <v>5.5376241829452137</v>
      </c>
      <c r="AD4262">
        <v>0</v>
      </c>
      <c r="AE4262">
        <v>132.34990857656138</v>
      </c>
    </row>
    <row r="4263" spans="1:31" x14ac:dyDescent="0.25">
      <c r="A4263">
        <v>2237222</v>
      </c>
      <c r="B4263">
        <v>1</v>
      </c>
      <c r="C4263" t="s">
        <v>80</v>
      </c>
      <c r="D4263" t="s">
        <v>83</v>
      </c>
      <c r="E4263" t="s">
        <v>194</v>
      </c>
      <c r="F4263" t="s">
        <v>12375</v>
      </c>
      <c r="G4263" t="s">
        <v>152</v>
      </c>
      <c r="H4263" t="s">
        <v>135</v>
      </c>
      <c r="I4263" t="s">
        <v>136</v>
      </c>
      <c r="J4263" t="s">
        <v>3</v>
      </c>
      <c r="K4263" t="s">
        <v>138</v>
      </c>
      <c r="L4263" t="s">
        <v>12376</v>
      </c>
      <c r="M4263" t="s">
        <v>12377</v>
      </c>
      <c r="N4263">
        <v>5.2427777769999997</v>
      </c>
      <c r="O4263">
        <v>0</v>
      </c>
      <c r="P4263">
        <v>155</v>
      </c>
      <c r="Q4263">
        <v>0</v>
      </c>
      <c r="R4263">
        <v>0</v>
      </c>
      <c r="S4263">
        <v>0</v>
      </c>
      <c r="T4263">
        <v>17</v>
      </c>
      <c r="U4263">
        <v>0</v>
      </c>
      <c r="V4263">
        <v>0</v>
      </c>
      <c r="W4263">
        <v>0</v>
      </c>
      <c r="X4263">
        <v>218.97919679544071</v>
      </c>
      <c r="Y4263">
        <v>0</v>
      </c>
      <c r="Z4263">
        <v>0</v>
      </c>
      <c r="AA4263">
        <v>0</v>
      </c>
      <c r="AB4263">
        <v>26.464343694618609</v>
      </c>
      <c r="AC4263">
        <v>0</v>
      </c>
      <c r="AD4263">
        <v>0</v>
      </c>
      <c r="AE4263">
        <v>245.44354049005932</v>
      </c>
    </row>
    <row r="4264" spans="1:31" x14ac:dyDescent="0.25">
      <c r="A4264">
        <v>2237225</v>
      </c>
      <c r="B4264">
        <v>1</v>
      </c>
      <c r="C4264" t="s">
        <v>81</v>
      </c>
      <c r="D4264" t="s">
        <v>113</v>
      </c>
      <c r="E4264" t="s">
        <v>161</v>
      </c>
      <c r="F4264" t="s">
        <v>12378</v>
      </c>
      <c r="G4264" t="s">
        <v>174</v>
      </c>
      <c r="H4264" t="s">
        <v>163</v>
      </c>
      <c r="I4264" t="s">
        <v>136</v>
      </c>
      <c r="J4264" t="s">
        <v>137</v>
      </c>
      <c r="K4264" t="s">
        <v>138</v>
      </c>
      <c r="L4264" t="s">
        <v>12379</v>
      </c>
      <c r="M4264" t="s">
        <v>12380</v>
      </c>
      <c r="N4264">
        <v>0.101388888</v>
      </c>
      <c r="O4264">
        <v>0</v>
      </c>
      <c r="P4264">
        <v>1197</v>
      </c>
      <c r="Q4264">
        <v>19</v>
      </c>
      <c r="R4264">
        <v>124</v>
      </c>
      <c r="S4264">
        <v>6</v>
      </c>
      <c r="T4264">
        <v>39</v>
      </c>
      <c r="U4264">
        <v>0</v>
      </c>
      <c r="V4264">
        <v>1</v>
      </c>
      <c r="W4264">
        <v>0</v>
      </c>
      <c r="X4264">
        <v>12.05981790337373</v>
      </c>
      <c r="Y4264">
        <v>1.9502885207724725</v>
      </c>
      <c r="Z4264">
        <v>3.0118570370465814</v>
      </c>
      <c r="AA4264">
        <v>5.3082006292490007</v>
      </c>
      <c r="AB4264">
        <v>3.1764843503264455</v>
      </c>
      <c r="AC4264">
        <v>0</v>
      </c>
      <c r="AD4264">
        <v>0.53211757835203333</v>
      </c>
      <c r="AE4264">
        <v>26.038766019120263</v>
      </c>
    </row>
    <row r="4265" spans="1:31" x14ac:dyDescent="0.25">
      <c r="A4265">
        <v>2237226</v>
      </c>
      <c r="B4265">
        <v>1</v>
      </c>
      <c r="C4265" t="s">
        <v>81</v>
      </c>
      <c r="D4265" t="s">
        <v>116</v>
      </c>
      <c r="E4265" t="s">
        <v>273</v>
      </c>
      <c r="F4265" t="s">
        <v>2195</v>
      </c>
      <c r="G4265" t="s">
        <v>174</v>
      </c>
      <c r="H4265" t="s">
        <v>163</v>
      </c>
      <c r="I4265" t="s">
        <v>136</v>
      </c>
      <c r="J4265" t="s">
        <v>137</v>
      </c>
      <c r="K4265" t="s">
        <v>138</v>
      </c>
      <c r="L4265" t="s">
        <v>12381</v>
      </c>
      <c r="M4265" t="s">
        <v>12382</v>
      </c>
      <c r="N4265">
        <v>0.43333333299999999</v>
      </c>
      <c r="O4265">
        <v>0</v>
      </c>
      <c r="P4265">
        <v>678</v>
      </c>
      <c r="Q4265">
        <v>52</v>
      </c>
      <c r="R4265">
        <v>70</v>
      </c>
      <c r="S4265">
        <v>8</v>
      </c>
      <c r="T4265">
        <v>58</v>
      </c>
      <c r="U4265">
        <v>2</v>
      </c>
      <c r="V4265">
        <v>0</v>
      </c>
      <c r="W4265">
        <v>0</v>
      </c>
      <c r="X4265">
        <v>41.868550931176657</v>
      </c>
      <c r="Y4265">
        <v>30.065030734563937</v>
      </c>
      <c r="Z4265">
        <v>9.2942271635746003</v>
      </c>
      <c r="AA4265">
        <v>10.567128563586403</v>
      </c>
      <c r="AB4265">
        <v>4.2055234210669328</v>
      </c>
      <c r="AC4265">
        <v>2.7147143300610672</v>
      </c>
      <c r="AD4265">
        <v>0</v>
      </c>
      <c r="AE4265">
        <v>98.715175144029601</v>
      </c>
    </row>
    <row r="4266" spans="1:31" x14ac:dyDescent="0.25">
      <c r="A4266">
        <v>2237227</v>
      </c>
      <c r="B4266">
        <v>1</v>
      </c>
      <c r="C4266" t="s">
        <v>81</v>
      </c>
      <c r="D4266" t="s">
        <v>112</v>
      </c>
      <c r="E4266" t="s">
        <v>132</v>
      </c>
      <c r="F4266" t="s">
        <v>12345</v>
      </c>
      <c r="G4266" t="s">
        <v>170</v>
      </c>
      <c r="H4266" t="s">
        <v>135</v>
      </c>
      <c r="I4266" t="s">
        <v>136</v>
      </c>
      <c r="J4266" t="s">
        <v>137</v>
      </c>
      <c r="K4266" t="s">
        <v>138</v>
      </c>
      <c r="L4266" t="s">
        <v>12383</v>
      </c>
      <c r="M4266" t="s">
        <v>12384</v>
      </c>
      <c r="N4266">
        <v>2.119444444</v>
      </c>
      <c r="O4266">
        <v>0</v>
      </c>
      <c r="P4266">
        <v>4</v>
      </c>
      <c r="Q4266">
        <v>0</v>
      </c>
      <c r="R4266">
        <v>0</v>
      </c>
      <c r="S4266">
        <v>0</v>
      </c>
      <c r="T4266">
        <v>0</v>
      </c>
      <c r="U4266">
        <v>0</v>
      </c>
      <c r="V4266">
        <v>0</v>
      </c>
      <c r="W4266">
        <v>0</v>
      </c>
      <c r="X4266">
        <v>1.6480798889621113</v>
      </c>
      <c r="Y4266">
        <v>0</v>
      </c>
      <c r="Z4266">
        <v>0</v>
      </c>
      <c r="AA4266">
        <v>0</v>
      </c>
      <c r="AB4266">
        <v>0</v>
      </c>
      <c r="AC4266">
        <v>0</v>
      </c>
      <c r="AD4266">
        <v>0</v>
      </c>
      <c r="AE4266">
        <v>1.6480798889621113</v>
      </c>
    </row>
    <row r="4267" spans="1:31" x14ac:dyDescent="0.25">
      <c r="A4267">
        <v>2237228</v>
      </c>
      <c r="B4267">
        <v>1</v>
      </c>
      <c r="C4267" t="s">
        <v>80</v>
      </c>
      <c r="D4267" t="s">
        <v>97</v>
      </c>
      <c r="E4267" t="s">
        <v>194</v>
      </c>
      <c r="F4267" t="s">
        <v>12385</v>
      </c>
      <c r="G4267" t="s">
        <v>179</v>
      </c>
      <c r="H4267" t="s">
        <v>135</v>
      </c>
      <c r="I4267" t="s">
        <v>136</v>
      </c>
      <c r="J4267" t="s">
        <v>137</v>
      </c>
      <c r="K4267" t="s">
        <v>138</v>
      </c>
      <c r="L4267" t="s">
        <v>12386</v>
      </c>
      <c r="M4267" t="s">
        <v>12387</v>
      </c>
      <c r="N4267">
        <v>1.6827777770000001</v>
      </c>
      <c r="O4267">
        <v>0</v>
      </c>
      <c r="P4267">
        <v>3</v>
      </c>
      <c r="Q4267">
        <v>0</v>
      </c>
      <c r="R4267">
        <v>3</v>
      </c>
      <c r="S4267">
        <v>0</v>
      </c>
      <c r="T4267">
        <v>0</v>
      </c>
      <c r="U4267">
        <v>0</v>
      </c>
      <c r="V4267">
        <v>0</v>
      </c>
      <c r="W4267">
        <v>0</v>
      </c>
      <c r="X4267">
        <v>0.27088289169980889</v>
      </c>
      <c r="Y4267">
        <v>0</v>
      </c>
      <c r="Z4267">
        <v>0.46206223909762012</v>
      </c>
      <c r="AA4267">
        <v>0</v>
      </c>
      <c r="AB4267">
        <v>0</v>
      </c>
      <c r="AC4267">
        <v>0</v>
      </c>
      <c r="AD4267">
        <v>0</v>
      </c>
      <c r="AE4267">
        <v>0.73294513079742907</v>
      </c>
    </row>
    <row r="4268" spans="1:31" x14ac:dyDescent="0.25">
      <c r="A4268">
        <v>2237229</v>
      </c>
      <c r="B4268">
        <v>1</v>
      </c>
      <c r="C4268" t="s">
        <v>81</v>
      </c>
      <c r="D4268" t="s">
        <v>113</v>
      </c>
      <c r="E4268" t="s">
        <v>273</v>
      </c>
      <c r="F4268" t="s">
        <v>12388</v>
      </c>
      <c r="G4268" t="s">
        <v>174</v>
      </c>
      <c r="H4268" t="s">
        <v>163</v>
      </c>
      <c r="I4268" t="s">
        <v>136</v>
      </c>
      <c r="J4268" t="s">
        <v>137</v>
      </c>
      <c r="K4268" t="s">
        <v>138</v>
      </c>
      <c r="L4268" t="s">
        <v>12383</v>
      </c>
      <c r="M4268" t="s">
        <v>12389</v>
      </c>
      <c r="N4268">
        <v>0.22500000000000001</v>
      </c>
      <c r="O4268">
        <v>0</v>
      </c>
      <c r="P4268">
        <v>1321</v>
      </c>
      <c r="Q4268">
        <v>22</v>
      </c>
      <c r="R4268">
        <v>213</v>
      </c>
      <c r="S4268">
        <v>11</v>
      </c>
      <c r="T4268">
        <v>52</v>
      </c>
      <c r="U4268">
        <v>1</v>
      </c>
      <c r="V4268">
        <v>1</v>
      </c>
      <c r="W4268">
        <v>0</v>
      </c>
      <c r="X4268">
        <v>32.244697526359467</v>
      </c>
      <c r="Y4268">
        <v>5.0837858611848006</v>
      </c>
      <c r="Z4268">
        <v>13.210457473543949</v>
      </c>
      <c r="AA4268">
        <v>18.846056216405703</v>
      </c>
      <c r="AB4268">
        <v>14.536909697120107</v>
      </c>
      <c r="AC4268">
        <v>27.8024072015745</v>
      </c>
      <c r="AD4268">
        <v>1.1808636670278001</v>
      </c>
      <c r="AE4268">
        <v>112.90517764321632</v>
      </c>
    </row>
    <row r="4269" spans="1:31" x14ac:dyDescent="0.25">
      <c r="A4269">
        <v>2237230</v>
      </c>
      <c r="B4269">
        <v>1</v>
      </c>
      <c r="C4269" t="s">
        <v>80</v>
      </c>
      <c r="D4269" t="s">
        <v>96</v>
      </c>
      <c r="E4269" t="s">
        <v>132</v>
      </c>
      <c r="F4269" t="s">
        <v>511</v>
      </c>
      <c r="G4269" t="s">
        <v>148</v>
      </c>
      <c r="H4269" t="s">
        <v>135</v>
      </c>
      <c r="I4269" t="s">
        <v>136</v>
      </c>
      <c r="J4269" t="s">
        <v>137</v>
      </c>
      <c r="K4269" t="s">
        <v>138</v>
      </c>
      <c r="L4269" t="s">
        <v>12390</v>
      </c>
      <c r="M4269" t="s">
        <v>12391</v>
      </c>
      <c r="N4269">
        <v>0.84277777700000001</v>
      </c>
      <c r="O4269">
        <v>0</v>
      </c>
      <c r="P4269">
        <v>1</v>
      </c>
      <c r="Q4269">
        <v>0</v>
      </c>
      <c r="R4269">
        <v>0</v>
      </c>
      <c r="S4269">
        <v>0</v>
      </c>
      <c r="T4269">
        <v>0</v>
      </c>
      <c r="U4269">
        <v>0</v>
      </c>
      <c r="V4269">
        <v>0</v>
      </c>
      <c r="W4269">
        <v>0</v>
      </c>
      <c r="X4269">
        <v>9.1852401589713334E-2</v>
      </c>
      <c r="Y4269">
        <v>0</v>
      </c>
      <c r="Z4269">
        <v>0</v>
      </c>
      <c r="AA4269">
        <v>0</v>
      </c>
      <c r="AB4269">
        <v>0</v>
      </c>
      <c r="AC4269">
        <v>0</v>
      </c>
      <c r="AD4269">
        <v>0</v>
      </c>
      <c r="AE4269">
        <v>9.1852401589713334E-2</v>
      </c>
    </row>
    <row r="4270" spans="1:31" x14ac:dyDescent="0.25">
      <c r="A4270">
        <v>2237232</v>
      </c>
      <c r="B4270">
        <v>1</v>
      </c>
      <c r="C4270" t="s">
        <v>81</v>
      </c>
      <c r="D4270" t="s">
        <v>123</v>
      </c>
      <c r="E4270" t="s">
        <v>273</v>
      </c>
      <c r="F4270" t="s">
        <v>12392</v>
      </c>
      <c r="G4270" t="s">
        <v>3430</v>
      </c>
      <c r="H4270" t="s">
        <v>163</v>
      </c>
      <c r="I4270" t="s">
        <v>136</v>
      </c>
      <c r="J4270" t="s">
        <v>137</v>
      </c>
      <c r="K4270" t="s">
        <v>138</v>
      </c>
      <c r="L4270" t="s">
        <v>12393</v>
      </c>
      <c r="M4270" t="s">
        <v>12394</v>
      </c>
      <c r="N4270">
        <v>1.1530555549999999</v>
      </c>
      <c r="O4270">
        <v>0</v>
      </c>
      <c r="P4270">
        <v>0</v>
      </c>
      <c r="Q4270">
        <v>0</v>
      </c>
      <c r="R4270">
        <v>0</v>
      </c>
      <c r="S4270">
        <v>3</v>
      </c>
      <c r="T4270">
        <v>0</v>
      </c>
      <c r="U4270">
        <v>0</v>
      </c>
      <c r="V4270">
        <v>0</v>
      </c>
      <c r="W4270">
        <v>0</v>
      </c>
      <c r="X4270">
        <v>0</v>
      </c>
      <c r="Y4270">
        <v>0</v>
      </c>
      <c r="Z4270">
        <v>0</v>
      </c>
      <c r="AA4270">
        <v>674.35491345867206</v>
      </c>
      <c r="AB4270">
        <v>0</v>
      </c>
      <c r="AC4270">
        <v>0</v>
      </c>
      <c r="AD4270">
        <v>0</v>
      </c>
      <c r="AE4270">
        <v>674.35491345867206</v>
      </c>
    </row>
    <row r="4271" spans="1:31" x14ac:dyDescent="0.25">
      <c r="A4271">
        <v>2237233</v>
      </c>
      <c r="B4271">
        <v>1</v>
      </c>
      <c r="C4271" t="s">
        <v>81</v>
      </c>
      <c r="D4271" t="s">
        <v>128</v>
      </c>
      <c r="E4271" t="s">
        <v>132</v>
      </c>
      <c r="F4271" t="s">
        <v>12395</v>
      </c>
      <c r="G4271" t="s">
        <v>191</v>
      </c>
      <c r="H4271" t="s">
        <v>135</v>
      </c>
      <c r="I4271" t="s">
        <v>136</v>
      </c>
      <c r="J4271" t="s">
        <v>137</v>
      </c>
      <c r="K4271" t="s">
        <v>138</v>
      </c>
      <c r="L4271" t="s">
        <v>12396</v>
      </c>
      <c r="M4271" t="s">
        <v>12397</v>
      </c>
      <c r="N4271">
        <v>2.4469444440000001</v>
      </c>
      <c r="O4271">
        <v>0</v>
      </c>
      <c r="P4271">
        <v>7</v>
      </c>
      <c r="Q4271">
        <v>0</v>
      </c>
      <c r="R4271">
        <v>0</v>
      </c>
      <c r="S4271">
        <v>0</v>
      </c>
      <c r="T4271">
        <v>0</v>
      </c>
      <c r="U4271">
        <v>0</v>
      </c>
      <c r="V4271">
        <v>0</v>
      </c>
      <c r="W4271">
        <v>0</v>
      </c>
      <c r="X4271">
        <v>3.2124643288768797</v>
      </c>
      <c r="Y4271">
        <v>0</v>
      </c>
      <c r="Z4271">
        <v>0</v>
      </c>
      <c r="AA4271">
        <v>0</v>
      </c>
      <c r="AB4271">
        <v>0</v>
      </c>
      <c r="AC4271">
        <v>0</v>
      </c>
      <c r="AD4271">
        <v>0</v>
      </c>
      <c r="AE4271">
        <v>3.2124643288768797</v>
      </c>
    </row>
    <row r="4272" spans="1:31" x14ac:dyDescent="0.25">
      <c r="A4272">
        <v>2237234</v>
      </c>
      <c r="B4272">
        <v>1</v>
      </c>
      <c r="C4272" t="s">
        <v>80</v>
      </c>
      <c r="D4272" t="s">
        <v>105</v>
      </c>
      <c r="E4272" t="s">
        <v>132</v>
      </c>
      <c r="F4272" t="s">
        <v>12398</v>
      </c>
      <c r="G4272" t="s">
        <v>170</v>
      </c>
      <c r="H4272" t="s">
        <v>135</v>
      </c>
      <c r="I4272" t="s">
        <v>136</v>
      </c>
      <c r="J4272" t="s">
        <v>137</v>
      </c>
      <c r="K4272" t="s">
        <v>138</v>
      </c>
      <c r="L4272" t="s">
        <v>12399</v>
      </c>
      <c r="M4272" t="s">
        <v>12400</v>
      </c>
      <c r="N4272">
        <v>5.9305555549999998</v>
      </c>
      <c r="O4272">
        <v>0</v>
      </c>
      <c r="P4272">
        <v>0</v>
      </c>
      <c r="Q4272">
        <v>0</v>
      </c>
      <c r="R4272">
        <v>0</v>
      </c>
      <c r="S4272">
        <v>0</v>
      </c>
      <c r="T4272">
        <v>1</v>
      </c>
      <c r="U4272">
        <v>0</v>
      </c>
      <c r="V4272">
        <v>0</v>
      </c>
      <c r="W4272">
        <v>0</v>
      </c>
      <c r="X4272">
        <v>0</v>
      </c>
      <c r="Y4272">
        <v>0</v>
      </c>
      <c r="Z4272">
        <v>0</v>
      </c>
      <c r="AA4272">
        <v>0</v>
      </c>
      <c r="AB4272">
        <v>7.2389012229024985</v>
      </c>
      <c r="AC4272">
        <v>0</v>
      </c>
      <c r="AD4272">
        <v>0</v>
      </c>
      <c r="AE4272">
        <v>7.2389012229024985</v>
      </c>
    </row>
    <row r="4273" spans="1:31" x14ac:dyDescent="0.25">
      <c r="A4273">
        <v>2237238</v>
      </c>
      <c r="B4273">
        <v>1</v>
      </c>
      <c r="C4273" t="s">
        <v>80</v>
      </c>
      <c r="D4273" t="s">
        <v>83</v>
      </c>
      <c r="E4273" t="s">
        <v>132</v>
      </c>
      <c r="F4273" t="s">
        <v>12401</v>
      </c>
      <c r="G4273" t="s">
        <v>134</v>
      </c>
      <c r="H4273" t="s">
        <v>135</v>
      </c>
      <c r="I4273" t="s">
        <v>136</v>
      </c>
      <c r="J4273" t="s">
        <v>137</v>
      </c>
      <c r="K4273" t="s">
        <v>138</v>
      </c>
      <c r="L4273" t="s">
        <v>12402</v>
      </c>
      <c r="M4273" t="s">
        <v>12403</v>
      </c>
      <c r="N4273">
        <v>8.1077777770000008</v>
      </c>
      <c r="O4273">
        <v>0</v>
      </c>
      <c r="P4273">
        <v>3</v>
      </c>
      <c r="Q4273">
        <v>0</v>
      </c>
      <c r="R4273">
        <v>0</v>
      </c>
      <c r="S4273">
        <v>0</v>
      </c>
      <c r="T4273">
        <v>0</v>
      </c>
      <c r="U4273">
        <v>0</v>
      </c>
      <c r="V4273">
        <v>0</v>
      </c>
      <c r="W4273">
        <v>0</v>
      </c>
      <c r="X4273">
        <v>3.9629781940868005</v>
      </c>
      <c r="Y4273">
        <v>0</v>
      </c>
      <c r="Z4273">
        <v>0</v>
      </c>
      <c r="AA4273">
        <v>0</v>
      </c>
      <c r="AB4273">
        <v>0</v>
      </c>
      <c r="AC4273">
        <v>0</v>
      </c>
      <c r="AD4273">
        <v>0</v>
      </c>
      <c r="AE4273">
        <v>3.9629781940868005</v>
      </c>
    </row>
    <row r="4274" spans="1:31" x14ac:dyDescent="0.25">
      <c r="A4274">
        <v>2237239</v>
      </c>
      <c r="B4274">
        <v>1</v>
      </c>
      <c r="C4274" t="s">
        <v>81</v>
      </c>
      <c r="D4274" t="s">
        <v>112</v>
      </c>
      <c r="E4274" t="s">
        <v>273</v>
      </c>
      <c r="F4274" t="s">
        <v>9640</v>
      </c>
      <c r="G4274" t="s">
        <v>196</v>
      </c>
      <c r="H4274" t="s">
        <v>163</v>
      </c>
      <c r="I4274" t="s">
        <v>136</v>
      </c>
      <c r="J4274" t="s">
        <v>137</v>
      </c>
      <c r="K4274" t="s">
        <v>144</v>
      </c>
      <c r="L4274" t="s">
        <v>12404</v>
      </c>
      <c r="M4274" t="s">
        <v>12405</v>
      </c>
      <c r="N4274">
        <v>8.1621972219999996</v>
      </c>
      <c r="O4274">
        <v>3</v>
      </c>
      <c r="P4274">
        <v>942</v>
      </c>
      <c r="Q4274">
        <v>101</v>
      </c>
      <c r="R4274">
        <v>321</v>
      </c>
      <c r="S4274">
        <v>15</v>
      </c>
      <c r="T4274">
        <v>118</v>
      </c>
      <c r="U4274">
        <v>1</v>
      </c>
      <c r="V4274">
        <v>0</v>
      </c>
      <c r="W4274">
        <v>3.5889503322845004</v>
      </c>
      <c r="X4274">
        <v>1045.450315447383</v>
      </c>
      <c r="Y4274">
        <v>472.67598296535084</v>
      </c>
      <c r="Z4274">
        <v>360.9106082569453</v>
      </c>
      <c r="AA4274">
        <v>516.6035232720219</v>
      </c>
      <c r="AB4274">
        <v>192.00273714210618</v>
      </c>
      <c r="AC4274">
        <v>47.106093801027896</v>
      </c>
      <c r="AD4274">
        <v>0</v>
      </c>
      <c r="AE4274">
        <v>2638.3382112171194</v>
      </c>
    </row>
    <row r="4275" spans="1:31" x14ac:dyDescent="0.25">
      <c r="A4275">
        <v>2237240</v>
      </c>
      <c r="B4275">
        <v>1</v>
      </c>
      <c r="C4275" t="s">
        <v>81</v>
      </c>
      <c r="D4275" t="s">
        <v>128</v>
      </c>
      <c r="E4275" t="s">
        <v>132</v>
      </c>
      <c r="F4275" t="s">
        <v>12406</v>
      </c>
      <c r="G4275" t="s">
        <v>170</v>
      </c>
      <c r="H4275" t="s">
        <v>135</v>
      </c>
      <c r="I4275" t="s">
        <v>136</v>
      </c>
      <c r="J4275" t="s">
        <v>137</v>
      </c>
      <c r="K4275" t="s">
        <v>138</v>
      </c>
      <c r="L4275" t="s">
        <v>12407</v>
      </c>
      <c r="M4275" t="s">
        <v>12408</v>
      </c>
      <c r="N4275">
        <v>1.0694444439999999</v>
      </c>
      <c r="O4275">
        <v>0</v>
      </c>
      <c r="P4275">
        <v>22</v>
      </c>
      <c r="Q4275">
        <v>0</v>
      </c>
      <c r="R4275">
        <v>0</v>
      </c>
      <c r="S4275">
        <v>0</v>
      </c>
      <c r="T4275">
        <v>0</v>
      </c>
      <c r="U4275">
        <v>0</v>
      </c>
      <c r="V4275">
        <v>0</v>
      </c>
      <c r="W4275">
        <v>0</v>
      </c>
      <c r="X4275">
        <v>5.6739264399400007</v>
      </c>
      <c r="Y4275">
        <v>0</v>
      </c>
      <c r="Z4275">
        <v>0</v>
      </c>
      <c r="AA4275">
        <v>0</v>
      </c>
      <c r="AB4275">
        <v>0</v>
      </c>
      <c r="AC4275">
        <v>0</v>
      </c>
      <c r="AD4275">
        <v>0</v>
      </c>
      <c r="AE4275">
        <v>5.6739264399400007</v>
      </c>
    </row>
    <row r="4276" spans="1:31" x14ac:dyDescent="0.25">
      <c r="A4276">
        <v>2237242</v>
      </c>
      <c r="B4276">
        <v>1</v>
      </c>
      <c r="C4276" t="s">
        <v>81</v>
      </c>
      <c r="D4276" t="s">
        <v>118</v>
      </c>
      <c r="E4276" t="s">
        <v>405</v>
      </c>
      <c r="F4276" t="s">
        <v>5797</v>
      </c>
      <c r="G4276" t="s">
        <v>196</v>
      </c>
      <c r="H4276" t="s">
        <v>163</v>
      </c>
      <c r="I4276" t="s">
        <v>136</v>
      </c>
      <c r="J4276" t="s">
        <v>137</v>
      </c>
      <c r="K4276" t="s">
        <v>144</v>
      </c>
      <c r="L4276" t="s">
        <v>12409</v>
      </c>
      <c r="M4276" t="s">
        <v>12410</v>
      </c>
      <c r="N4276">
        <v>6.8344444439999998</v>
      </c>
      <c r="O4276">
        <v>23</v>
      </c>
      <c r="P4276">
        <v>6764</v>
      </c>
      <c r="Q4276">
        <v>309</v>
      </c>
      <c r="R4276">
        <v>468</v>
      </c>
      <c r="S4276">
        <v>80</v>
      </c>
      <c r="T4276">
        <v>711</v>
      </c>
      <c r="U4276">
        <v>26</v>
      </c>
      <c r="V4276">
        <v>1</v>
      </c>
      <c r="W4276">
        <v>67.791826497139027</v>
      </c>
      <c r="X4276">
        <v>8616.8166945649846</v>
      </c>
      <c r="Y4276">
        <v>1989.4288353979434</v>
      </c>
      <c r="Z4276">
        <v>1428.7956671277573</v>
      </c>
      <c r="AA4276">
        <v>3533.1559707023998</v>
      </c>
      <c r="AB4276">
        <v>2451.7419744225704</v>
      </c>
      <c r="AC4276">
        <v>18584.999888237788</v>
      </c>
      <c r="AD4276">
        <v>37.424171654842688</v>
      </c>
      <c r="AE4276">
        <v>36710.155028605426</v>
      </c>
    </row>
    <row r="4277" spans="1:31" x14ac:dyDescent="0.25">
      <c r="A4277">
        <v>2237243</v>
      </c>
      <c r="B4277">
        <v>1</v>
      </c>
      <c r="C4277" t="s">
        <v>80</v>
      </c>
      <c r="D4277" t="s">
        <v>94</v>
      </c>
      <c r="E4277" t="s">
        <v>405</v>
      </c>
      <c r="F4277" t="s">
        <v>1339</v>
      </c>
      <c r="G4277" t="s">
        <v>143</v>
      </c>
      <c r="H4277" t="s">
        <v>163</v>
      </c>
      <c r="I4277" t="s">
        <v>136</v>
      </c>
      <c r="J4277" t="s">
        <v>137</v>
      </c>
      <c r="K4277" t="s">
        <v>144</v>
      </c>
      <c r="L4277" t="s">
        <v>12411</v>
      </c>
      <c r="M4277" t="s">
        <v>12412</v>
      </c>
      <c r="N4277">
        <v>6.0651722220000002</v>
      </c>
      <c r="O4277">
        <v>0</v>
      </c>
      <c r="P4277">
        <v>981</v>
      </c>
      <c r="Q4277">
        <v>97</v>
      </c>
      <c r="R4277">
        <v>411</v>
      </c>
      <c r="S4277">
        <v>24</v>
      </c>
      <c r="T4277">
        <v>171</v>
      </c>
      <c r="U4277">
        <v>9</v>
      </c>
      <c r="V4277">
        <v>0</v>
      </c>
      <c r="W4277">
        <v>0</v>
      </c>
      <c r="X4277">
        <v>1736.5204021697018</v>
      </c>
      <c r="Y4277">
        <v>368.67582301954832</v>
      </c>
      <c r="Z4277">
        <v>1965.7564955807222</v>
      </c>
      <c r="AA4277">
        <v>411.30537500697</v>
      </c>
      <c r="AB4277">
        <v>494.89069402837384</v>
      </c>
      <c r="AC4277">
        <v>3112.5718736507729</v>
      </c>
      <c r="AD4277">
        <v>0</v>
      </c>
      <c r="AE4277">
        <v>8089.7206634560898</v>
      </c>
    </row>
    <row r="4278" spans="1:31" x14ac:dyDescent="0.25">
      <c r="A4278">
        <v>2237244</v>
      </c>
      <c r="B4278">
        <v>1</v>
      </c>
      <c r="C4278" t="s">
        <v>81</v>
      </c>
      <c r="D4278" t="s">
        <v>123</v>
      </c>
      <c r="E4278" t="s">
        <v>182</v>
      </c>
      <c r="F4278" t="s">
        <v>12413</v>
      </c>
      <c r="G4278" t="s">
        <v>143</v>
      </c>
      <c r="H4278" t="s">
        <v>163</v>
      </c>
      <c r="I4278" t="s">
        <v>136</v>
      </c>
      <c r="J4278" t="s">
        <v>137</v>
      </c>
      <c r="K4278" t="s">
        <v>144</v>
      </c>
      <c r="L4278" t="s">
        <v>12414</v>
      </c>
      <c r="M4278" t="s">
        <v>12415</v>
      </c>
      <c r="N4278">
        <v>7.8899138879999997</v>
      </c>
      <c r="O4278">
        <v>0</v>
      </c>
      <c r="P4278">
        <v>506</v>
      </c>
      <c r="Q4278">
        <v>0</v>
      </c>
      <c r="R4278">
        <v>0</v>
      </c>
      <c r="S4278">
        <v>0</v>
      </c>
      <c r="T4278">
        <v>34</v>
      </c>
      <c r="U4278">
        <v>0</v>
      </c>
      <c r="V4278">
        <v>1</v>
      </c>
      <c r="W4278">
        <v>0</v>
      </c>
      <c r="X4278">
        <v>777.72136932331136</v>
      </c>
      <c r="Y4278">
        <v>0</v>
      </c>
      <c r="Z4278">
        <v>0</v>
      </c>
      <c r="AA4278">
        <v>0</v>
      </c>
      <c r="AB4278">
        <v>63.962869282092754</v>
      </c>
      <c r="AC4278">
        <v>0</v>
      </c>
      <c r="AD4278">
        <v>22.048687601557912</v>
      </c>
      <c r="AE4278">
        <v>863.73292620696202</v>
      </c>
    </row>
    <row r="4279" spans="1:31" x14ac:dyDescent="0.25">
      <c r="A4279">
        <v>2237245</v>
      </c>
      <c r="B4279">
        <v>1</v>
      </c>
      <c r="C4279" t="s">
        <v>80</v>
      </c>
      <c r="D4279" t="s">
        <v>106</v>
      </c>
      <c r="E4279" t="s">
        <v>141</v>
      </c>
      <c r="F4279" t="s">
        <v>9179</v>
      </c>
      <c r="G4279" t="s">
        <v>143</v>
      </c>
      <c r="H4279" t="s">
        <v>135</v>
      </c>
      <c r="I4279" t="s">
        <v>136</v>
      </c>
      <c r="J4279" t="s">
        <v>137</v>
      </c>
      <c r="K4279" t="s">
        <v>144</v>
      </c>
      <c r="L4279" t="s">
        <v>12416</v>
      </c>
      <c r="M4279" t="s">
        <v>12417</v>
      </c>
      <c r="N4279">
        <v>8.2232694439999996</v>
      </c>
      <c r="O4279">
        <v>0</v>
      </c>
      <c r="P4279">
        <v>69</v>
      </c>
      <c r="Q4279">
        <v>0</v>
      </c>
      <c r="R4279">
        <v>8</v>
      </c>
      <c r="S4279">
        <v>0</v>
      </c>
      <c r="T4279">
        <v>9</v>
      </c>
      <c r="U4279">
        <v>0</v>
      </c>
      <c r="V4279">
        <v>0</v>
      </c>
      <c r="W4279">
        <v>0</v>
      </c>
      <c r="X4279">
        <v>52.864952785307828</v>
      </c>
      <c r="Y4279">
        <v>0</v>
      </c>
      <c r="Z4279">
        <v>5.4653715853894749</v>
      </c>
      <c r="AA4279">
        <v>0</v>
      </c>
      <c r="AB4279">
        <v>24.921374228057456</v>
      </c>
      <c r="AC4279">
        <v>0</v>
      </c>
      <c r="AD4279">
        <v>0</v>
      </c>
      <c r="AE4279">
        <v>83.251698598754757</v>
      </c>
    </row>
    <row r="4280" spans="1:31" x14ac:dyDescent="0.25">
      <c r="A4280">
        <v>2237246</v>
      </c>
      <c r="B4280">
        <v>1</v>
      </c>
      <c r="C4280" t="s">
        <v>81</v>
      </c>
      <c r="D4280" t="s">
        <v>127</v>
      </c>
      <c r="E4280" t="s">
        <v>161</v>
      </c>
      <c r="F4280" t="s">
        <v>739</v>
      </c>
      <c r="G4280" t="s">
        <v>174</v>
      </c>
      <c r="H4280" t="s">
        <v>163</v>
      </c>
      <c r="I4280" t="s">
        <v>261</v>
      </c>
      <c r="J4280" t="s">
        <v>137</v>
      </c>
      <c r="K4280" t="s">
        <v>138</v>
      </c>
      <c r="L4280" t="s">
        <v>12418</v>
      </c>
      <c r="M4280" t="s">
        <v>12419</v>
      </c>
      <c r="N4280">
        <v>3.6388888000000001E-2</v>
      </c>
      <c r="O4280">
        <v>2</v>
      </c>
      <c r="P4280">
        <v>1302</v>
      </c>
      <c r="Q4280">
        <v>31</v>
      </c>
      <c r="R4280">
        <v>83</v>
      </c>
      <c r="S4280">
        <v>12</v>
      </c>
      <c r="T4280">
        <v>106</v>
      </c>
      <c r="U4280">
        <v>2</v>
      </c>
      <c r="V4280">
        <v>0</v>
      </c>
      <c r="W4280">
        <v>1.2098501672600001E-2</v>
      </c>
      <c r="X4280">
        <v>7.0612138389502892</v>
      </c>
      <c r="Y4280">
        <v>0.73251430427840003</v>
      </c>
      <c r="Z4280">
        <v>0.6765380342602243</v>
      </c>
      <c r="AA4280">
        <v>1.9821704782614855</v>
      </c>
      <c r="AB4280">
        <v>1.3370236447107824</v>
      </c>
      <c r="AC4280">
        <v>0.15848027228397002</v>
      </c>
      <c r="AD4280">
        <v>0</v>
      </c>
      <c r="AE4280">
        <v>11.960039074417752</v>
      </c>
    </row>
    <row r="4281" spans="1:31" x14ac:dyDescent="0.25">
      <c r="A4281">
        <v>2237247</v>
      </c>
      <c r="B4281">
        <v>1</v>
      </c>
      <c r="C4281" t="s">
        <v>80</v>
      </c>
      <c r="D4281" t="s">
        <v>100</v>
      </c>
      <c r="E4281" t="s">
        <v>273</v>
      </c>
      <c r="F4281" t="s">
        <v>12420</v>
      </c>
      <c r="G4281" t="s">
        <v>196</v>
      </c>
      <c r="H4281" t="s">
        <v>163</v>
      </c>
      <c r="I4281" t="s">
        <v>136</v>
      </c>
      <c r="J4281" t="s">
        <v>137</v>
      </c>
      <c r="K4281" t="s">
        <v>144</v>
      </c>
      <c r="L4281" t="s">
        <v>12418</v>
      </c>
      <c r="M4281" t="s">
        <v>12421</v>
      </c>
      <c r="N4281">
        <v>2.0194444439999999</v>
      </c>
      <c r="O4281">
        <v>0</v>
      </c>
      <c r="P4281">
        <v>1225</v>
      </c>
      <c r="Q4281">
        <v>0</v>
      </c>
      <c r="R4281">
        <v>0</v>
      </c>
      <c r="S4281">
        <v>0</v>
      </c>
      <c r="T4281">
        <v>112</v>
      </c>
      <c r="U4281">
        <v>0</v>
      </c>
      <c r="V4281">
        <v>1</v>
      </c>
      <c r="W4281">
        <v>0</v>
      </c>
      <c r="X4281">
        <v>645.67987455778928</v>
      </c>
      <c r="Y4281">
        <v>0</v>
      </c>
      <c r="Z4281">
        <v>0</v>
      </c>
      <c r="AA4281">
        <v>0</v>
      </c>
      <c r="AB4281">
        <v>167.56888758613019</v>
      </c>
      <c r="AC4281">
        <v>0</v>
      </c>
      <c r="AD4281">
        <v>22.822250989447525</v>
      </c>
      <c r="AE4281">
        <v>836.07101313336705</v>
      </c>
    </row>
    <row r="4282" spans="1:31" x14ac:dyDescent="0.25">
      <c r="A4282">
        <v>2237248</v>
      </c>
      <c r="B4282">
        <v>1</v>
      </c>
      <c r="C4282" t="s">
        <v>80</v>
      </c>
      <c r="D4282" t="s">
        <v>98</v>
      </c>
      <c r="E4282" t="s">
        <v>141</v>
      </c>
      <c r="F4282" t="s">
        <v>12422</v>
      </c>
      <c r="G4282" t="s">
        <v>143</v>
      </c>
      <c r="H4282" t="s">
        <v>135</v>
      </c>
      <c r="I4282" t="s">
        <v>136</v>
      </c>
      <c r="J4282" t="s">
        <v>137</v>
      </c>
      <c r="K4282" t="s">
        <v>144</v>
      </c>
      <c r="L4282" t="s">
        <v>12423</v>
      </c>
      <c r="M4282" t="s">
        <v>12424</v>
      </c>
      <c r="N4282">
        <v>7.1928027769999998</v>
      </c>
      <c r="O4282">
        <v>0</v>
      </c>
      <c r="P4282">
        <v>40</v>
      </c>
      <c r="Q4282">
        <v>0</v>
      </c>
      <c r="R4282">
        <v>1</v>
      </c>
      <c r="S4282">
        <v>0</v>
      </c>
      <c r="T4282">
        <v>106</v>
      </c>
      <c r="U4282">
        <v>0</v>
      </c>
      <c r="V4282">
        <v>0</v>
      </c>
      <c r="W4282">
        <v>0</v>
      </c>
      <c r="X4282">
        <v>130.47412516834444</v>
      </c>
      <c r="Y4282">
        <v>0</v>
      </c>
      <c r="Z4282">
        <v>8.6017086989438507</v>
      </c>
      <c r="AA4282">
        <v>0</v>
      </c>
      <c r="AB4282">
        <v>355.34320264678234</v>
      </c>
      <c r="AC4282">
        <v>0</v>
      </c>
      <c r="AD4282">
        <v>0</v>
      </c>
      <c r="AE4282">
        <v>494.41903651407063</v>
      </c>
    </row>
    <row r="4283" spans="1:31" x14ac:dyDescent="0.25">
      <c r="A4283">
        <v>2237249</v>
      </c>
      <c r="B4283">
        <v>1</v>
      </c>
      <c r="C4283" t="s">
        <v>80</v>
      </c>
      <c r="D4283" t="s">
        <v>104</v>
      </c>
      <c r="E4283" t="s">
        <v>161</v>
      </c>
      <c r="F4283" t="s">
        <v>12425</v>
      </c>
      <c r="G4283" t="s">
        <v>303</v>
      </c>
      <c r="H4283" t="s">
        <v>163</v>
      </c>
      <c r="I4283" t="s">
        <v>136</v>
      </c>
      <c r="J4283" t="s">
        <v>137</v>
      </c>
      <c r="K4283" t="s">
        <v>144</v>
      </c>
      <c r="L4283" t="s">
        <v>12426</v>
      </c>
      <c r="M4283" t="s">
        <v>12427</v>
      </c>
      <c r="N4283">
        <v>0.22215444400000001</v>
      </c>
      <c r="O4283">
        <v>3</v>
      </c>
      <c r="P4283">
        <v>188</v>
      </c>
      <c r="Q4283">
        <v>21</v>
      </c>
      <c r="R4283">
        <v>241</v>
      </c>
      <c r="S4283">
        <v>13</v>
      </c>
      <c r="T4283">
        <v>68</v>
      </c>
      <c r="U4283">
        <v>4</v>
      </c>
      <c r="V4283">
        <v>0</v>
      </c>
      <c r="W4283">
        <v>9.8293891921306678</v>
      </c>
      <c r="X4283">
        <v>12.463744519367586</v>
      </c>
      <c r="Y4283">
        <v>2.6700626125879996</v>
      </c>
      <c r="Z4283">
        <v>15.684620806219112</v>
      </c>
      <c r="AA4283">
        <v>12.481923425762668</v>
      </c>
      <c r="AB4283">
        <v>17.483879478456895</v>
      </c>
      <c r="AC4283">
        <v>39.861184296237333</v>
      </c>
      <c r="AD4283">
        <v>0</v>
      </c>
      <c r="AE4283">
        <v>110.47480433076225</v>
      </c>
    </row>
    <row r="4284" spans="1:31" x14ac:dyDescent="0.25">
      <c r="A4284">
        <v>2237251</v>
      </c>
      <c r="B4284">
        <v>1</v>
      </c>
      <c r="C4284" t="s">
        <v>80</v>
      </c>
      <c r="D4284" t="s">
        <v>103</v>
      </c>
      <c r="E4284" t="s">
        <v>194</v>
      </c>
      <c r="F4284" t="s">
        <v>12428</v>
      </c>
      <c r="G4284" t="s">
        <v>143</v>
      </c>
      <c r="H4284" t="s">
        <v>135</v>
      </c>
      <c r="I4284" t="s">
        <v>136</v>
      </c>
      <c r="J4284" t="s">
        <v>137</v>
      </c>
      <c r="K4284" t="s">
        <v>144</v>
      </c>
      <c r="L4284" t="s">
        <v>12429</v>
      </c>
      <c r="M4284" t="s">
        <v>12430</v>
      </c>
      <c r="N4284">
        <v>4.9450174999999996</v>
      </c>
      <c r="O4284">
        <v>0</v>
      </c>
      <c r="P4284">
        <v>5</v>
      </c>
      <c r="Q4284">
        <v>0</v>
      </c>
      <c r="R4284">
        <v>1</v>
      </c>
      <c r="S4284">
        <v>0</v>
      </c>
      <c r="T4284">
        <v>1</v>
      </c>
      <c r="U4284">
        <v>0</v>
      </c>
      <c r="V4284">
        <v>0</v>
      </c>
      <c r="W4284">
        <v>0</v>
      </c>
      <c r="X4284">
        <v>6.8407056558812087</v>
      </c>
      <c r="Y4284">
        <v>0</v>
      </c>
      <c r="Z4284">
        <v>0.73351631701876108</v>
      </c>
      <c r="AA4284">
        <v>0</v>
      </c>
      <c r="AB4284">
        <v>1.8017718617770666</v>
      </c>
      <c r="AC4284">
        <v>0</v>
      </c>
      <c r="AD4284">
        <v>0</v>
      </c>
      <c r="AE4284">
        <v>9.3759938346770362</v>
      </c>
    </row>
    <row r="4285" spans="1:31" x14ac:dyDescent="0.25">
      <c r="A4285">
        <v>2237252</v>
      </c>
      <c r="B4285">
        <v>1</v>
      </c>
      <c r="C4285" t="s">
        <v>81</v>
      </c>
      <c r="D4285" t="s">
        <v>128</v>
      </c>
      <c r="E4285" t="s">
        <v>273</v>
      </c>
      <c r="F4285" t="s">
        <v>12431</v>
      </c>
      <c r="G4285" t="s">
        <v>143</v>
      </c>
      <c r="H4285" t="s">
        <v>163</v>
      </c>
      <c r="I4285" t="s">
        <v>136</v>
      </c>
      <c r="J4285" t="s">
        <v>137</v>
      </c>
      <c r="K4285" t="s">
        <v>144</v>
      </c>
      <c r="L4285" t="s">
        <v>12432</v>
      </c>
      <c r="M4285" t="s">
        <v>12433</v>
      </c>
      <c r="N4285">
        <v>4.1061111109999997</v>
      </c>
      <c r="O4285">
        <v>0</v>
      </c>
      <c r="P4285">
        <v>4575</v>
      </c>
      <c r="Q4285">
        <v>0</v>
      </c>
      <c r="R4285">
        <v>0</v>
      </c>
      <c r="S4285">
        <v>3</v>
      </c>
      <c r="T4285">
        <v>135</v>
      </c>
      <c r="U4285">
        <v>0</v>
      </c>
      <c r="V4285">
        <v>0</v>
      </c>
      <c r="W4285">
        <v>0</v>
      </c>
      <c r="X4285">
        <v>6192.6626864546606</v>
      </c>
      <c r="Y4285">
        <v>0</v>
      </c>
      <c r="Z4285">
        <v>0</v>
      </c>
      <c r="AA4285">
        <v>198.47676160152747</v>
      </c>
      <c r="AB4285">
        <v>763.73827706051532</v>
      </c>
      <c r="AC4285">
        <v>0</v>
      </c>
      <c r="AD4285">
        <v>0</v>
      </c>
      <c r="AE4285">
        <v>7154.8777251167039</v>
      </c>
    </row>
    <row r="4286" spans="1:31" x14ac:dyDescent="0.25">
      <c r="A4286">
        <v>2237254</v>
      </c>
      <c r="B4286">
        <v>1</v>
      </c>
      <c r="C4286" t="s">
        <v>80</v>
      </c>
      <c r="D4286" t="s">
        <v>93</v>
      </c>
      <c r="E4286" t="s">
        <v>141</v>
      </c>
      <c r="F4286" t="s">
        <v>12434</v>
      </c>
      <c r="G4286" t="s">
        <v>143</v>
      </c>
      <c r="H4286" t="s">
        <v>135</v>
      </c>
      <c r="I4286" t="s">
        <v>136</v>
      </c>
      <c r="J4286" t="s">
        <v>137</v>
      </c>
      <c r="K4286" t="s">
        <v>144</v>
      </c>
      <c r="L4286" t="s">
        <v>12435</v>
      </c>
      <c r="M4286" t="s">
        <v>12436</v>
      </c>
      <c r="N4286">
        <v>7.91</v>
      </c>
      <c r="O4286">
        <v>0</v>
      </c>
      <c r="P4286">
        <v>0</v>
      </c>
      <c r="Q4286">
        <v>0</v>
      </c>
      <c r="R4286">
        <v>0</v>
      </c>
      <c r="S4286">
        <v>0</v>
      </c>
      <c r="T4286">
        <v>84</v>
      </c>
      <c r="U4286">
        <v>0</v>
      </c>
      <c r="V4286">
        <v>1</v>
      </c>
      <c r="W4286">
        <v>0</v>
      </c>
      <c r="X4286">
        <v>0</v>
      </c>
      <c r="Y4286">
        <v>0</v>
      </c>
      <c r="Z4286">
        <v>0</v>
      </c>
      <c r="AA4286">
        <v>0</v>
      </c>
      <c r="AB4286">
        <v>341.62630915313224</v>
      </c>
      <c r="AC4286">
        <v>0</v>
      </c>
      <c r="AD4286">
        <v>32.489462560466059</v>
      </c>
      <c r="AE4286">
        <v>374.11577171359829</v>
      </c>
    </row>
    <row r="4287" spans="1:31" x14ac:dyDescent="0.25">
      <c r="A4287">
        <v>2237257</v>
      </c>
      <c r="B4287">
        <v>1</v>
      </c>
      <c r="C4287" t="s">
        <v>80</v>
      </c>
      <c r="D4287" t="s">
        <v>98</v>
      </c>
      <c r="E4287" t="s">
        <v>182</v>
      </c>
      <c r="F4287" t="s">
        <v>7268</v>
      </c>
      <c r="G4287" t="s">
        <v>143</v>
      </c>
      <c r="H4287" t="s">
        <v>163</v>
      </c>
      <c r="I4287" t="s">
        <v>136</v>
      </c>
      <c r="J4287" t="s">
        <v>137</v>
      </c>
      <c r="K4287" t="s">
        <v>144</v>
      </c>
      <c r="L4287" t="s">
        <v>12437</v>
      </c>
      <c r="M4287" t="s">
        <v>12438</v>
      </c>
      <c r="N4287">
        <v>8.0277222219999995</v>
      </c>
      <c r="O4287">
        <v>0</v>
      </c>
      <c r="P4287">
        <v>182</v>
      </c>
      <c r="Q4287">
        <v>0</v>
      </c>
      <c r="R4287">
        <v>2</v>
      </c>
      <c r="S4287">
        <v>0</v>
      </c>
      <c r="T4287">
        <v>22</v>
      </c>
      <c r="U4287">
        <v>0</v>
      </c>
      <c r="V4287">
        <v>0</v>
      </c>
      <c r="W4287">
        <v>0</v>
      </c>
      <c r="X4287">
        <v>201.31036822714154</v>
      </c>
      <c r="Y4287">
        <v>0</v>
      </c>
      <c r="Z4287">
        <v>0.29779824930855997</v>
      </c>
      <c r="AA4287">
        <v>0</v>
      </c>
      <c r="AB4287">
        <v>46.648653856368874</v>
      </c>
      <c r="AC4287">
        <v>0</v>
      </c>
      <c r="AD4287">
        <v>0</v>
      </c>
      <c r="AE4287">
        <v>248.25682033281896</v>
      </c>
    </row>
    <row r="4288" spans="1:31" x14ac:dyDescent="0.25">
      <c r="A4288">
        <v>2237259</v>
      </c>
      <c r="B4288">
        <v>1</v>
      </c>
      <c r="C4288" t="s">
        <v>80</v>
      </c>
      <c r="D4288" t="s">
        <v>96</v>
      </c>
      <c r="E4288" t="s">
        <v>194</v>
      </c>
      <c r="F4288" t="s">
        <v>11331</v>
      </c>
      <c r="G4288" t="s">
        <v>179</v>
      </c>
      <c r="H4288" t="s">
        <v>135</v>
      </c>
      <c r="I4288" t="s">
        <v>136</v>
      </c>
      <c r="J4288" t="s">
        <v>137</v>
      </c>
      <c r="K4288" t="s">
        <v>138</v>
      </c>
      <c r="L4288" t="s">
        <v>12439</v>
      </c>
      <c r="M4288" t="s">
        <v>12440</v>
      </c>
      <c r="N4288">
        <v>2.576944444</v>
      </c>
      <c r="O4288">
        <v>0</v>
      </c>
      <c r="P4288">
        <v>6</v>
      </c>
      <c r="Q4288">
        <v>0</v>
      </c>
      <c r="R4288">
        <v>0</v>
      </c>
      <c r="S4288">
        <v>0</v>
      </c>
      <c r="T4288">
        <v>0</v>
      </c>
      <c r="U4288">
        <v>0</v>
      </c>
      <c r="V4288">
        <v>0</v>
      </c>
      <c r="W4288">
        <v>0</v>
      </c>
      <c r="X4288">
        <v>9.379332639292187</v>
      </c>
      <c r="Y4288">
        <v>0</v>
      </c>
      <c r="Z4288">
        <v>0</v>
      </c>
      <c r="AA4288">
        <v>0</v>
      </c>
      <c r="AB4288">
        <v>0</v>
      </c>
      <c r="AC4288">
        <v>0</v>
      </c>
      <c r="AD4288">
        <v>0</v>
      </c>
      <c r="AE4288">
        <v>9.379332639292187</v>
      </c>
    </row>
    <row r="4289" spans="1:31" x14ac:dyDescent="0.25">
      <c r="A4289">
        <v>2237260</v>
      </c>
      <c r="B4289">
        <v>1</v>
      </c>
      <c r="C4289" t="s">
        <v>80</v>
      </c>
      <c r="D4289" t="s">
        <v>104</v>
      </c>
      <c r="E4289" t="s">
        <v>161</v>
      </c>
      <c r="F4289" t="s">
        <v>12425</v>
      </c>
      <c r="G4289" t="s">
        <v>143</v>
      </c>
      <c r="H4289" t="s">
        <v>163</v>
      </c>
      <c r="I4289" t="s">
        <v>136</v>
      </c>
      <c r="J4289" t="s">
        <v>137</v>
      </c>
      <c r="K4289" t="s">
        <v>144</v>
      </c>
      <c r="L4289" t="s">
        <v>12441</v>
      </c>
      <c r="M4289" t="s">
        <v>12442</v>
      </c>
      <c r="N4289">
        <v>1.9009583329999999</v>
      </c>
      <c r="O4289">
        <v>3</v>
      </c>
      <c r="P4289">
        <v>188</v>
      </c>
      <c r="Q4289">
        <v>21</v>
      </c>
      <c r="R4289">
        <v>241</v>
      </c>
      <c r="S4289">
        <v>13</v>
      </c>
      <c r="T4289">
        <v>68</v>
      </c>
      <c r="U4289">
        <v>4</v>
      </c>
      <c r="V4289">
        <v>0</v>
      </c>
      <c r="W4289">
        <v>82.947748827844862</v>
      </c>
      <c r="X4289">
        <v>105.92461099484862</v>
      </c>
      <c r="Y4289">
        <v>22.394697192167783</v>
      </c>
      <c r="Z4289">
        <v>128.83136273732657</v>
      </c>
      <c r="AA4289">
        <v>106.10749414373761</v>
      </c>
      <c r="AB4289">
        <v>149.02165003418338</v>
      </c>
      <c r="AC4289">
        <v>334.24178306900353</v>
      </c>
      <c r="AD4289">
        <v>0</v>
      </c>
      <c r="AE4289">
        <v>929.4693469991123</v>
      </c>
    </row>
    <row r="4290" spans="1:31" x14ac:dyDescent="0.25">
      <c r="A4290">
        <v>2237261</v>
      </c>
      <c r="B4290">
        <v>1</v>
      </c>
      <c r="C4290" t="s">
        <v>80</v>
      </c>
      <c r="D4290" t="s">
        <v>109</v>
      </c>
      <c r="E4290" t="s">
        <v>273</v>
      </c>
      <c r="F4290" t="s">
        <v>12443</v>
      </c>
      <c r="G4290" t="s">
        <v>174</v>
      </c>
      <c r="H4290" t="s">
        <v>163</v>
      </c>
      <c r="I4290" t="s">
        <v>136</v>
      </c>
      <c r="J4290" t="s">
        <v>137</v>
      </c>
      <c r="K4290" t="s">
        <v>138</v>
      </c>
      <c r="L4290" t="s">
        <v>12444</v>
      </c>
      <c r="M4290" t="s">
        <v>12445</v>
      </c>
      <c r="N4290">
        <v>0.16416666599999999</v>
      </c>
      <c r="O4290">
        <v>0</v>
      </c>
      <c r="P4290">
        <v>3209</v>
      </c>
      <c r="Q4290">
        <v>0</v>
      </c>
      <c r="R4290">
        <v>184</v>
      </c>
      <c r="S4290">
        <v>6</v>
      </c>
      <c r="T4290">
        <v>784</v>
      </c>
      <c r="U4290">
        <v>2</v>
      </c>
      <c r="V4290">
        <v>2</v>
      </c>
      <c r="W4290">
        <v>0</v>
      </c>
      <c r="X4290">
        <v>108.51909745906931</v>
      </c>
      <c r="Y4290">
        <v>0</v>
      </c>
      <c r="Z4290">
        <v>7.5506900912163655</v>
      </c>
      <c r="AA4290">
        <v>3.4903166184435097</v>
      </c>
      <c r="AB4290">
        <v>53.983959228687183</v>
      </c>
      <c r="AC4290">
        <v>44.091944218790303</v>
      </c>
      <c r="AD4290">
        <v>2.4831864564157464</v>
      </c>
      <c r="AE4290">
        <v>220.11919407262243</v>
      </c>
    </row>
    <row r="4291" spans="1:31" x14ac:dyDescent="0.25">
      <c r="A4291">
        <v>2237262</v>
      </c>
      <c r="B4291">
        <v>1</v>
      </c>
      <c r="C4291" t="s">
        <v>80</v>
      </c>
      <c r="D4291" t="s">
        <v>96</v>
      </c>
      <c r="E4291" t="s">
        <v>194</v>
      </c>
      <c r="F4291" t="s">
        <v>12446</v>
      </c>
      <c r="G4291" t="s">
        <v>134</v>
      </c>
      <c r="H4291" t="s">
        <v>135</v>
      </c>
      <c r="I4291" t="s">
        <v>136</v>
      </c>
      <c r="J4291" t="s">
        <v>137</v>
      </c>
      <c r="K4291" t="s">
        <v>138</v>
      </c>
      <c r="L4291" t="s">
        <v>12447</v>
      </c>
      <c r="M4291" t="s">
        <v>12448</v>
      </c>
      <c r="N4291">
        <v>1.0938888879999999</v>
      </c>
      <c r="O4291">
        <v>0</v>
      </c>
      <c r="P4291">
        <v>24</v>
      </c>
      <c r="Q4291">
        <v>0</v>
      </c>
      <c r="R4291">
        <v>0</v>
      </c>
      <c r="S4291">
        <v>0</v>
      </c>
      <c r="T4291">
        <v>1</v>
      </c>
      <c r="U4291">
        <v>0</v>
      </c>
      <c r="V4291">
        <v>0</v>
      </c>
      <c r="W4291">
        <v>0</v>
      </c>
      <c r="X4291">
        <v>15.871188652089872</v>
      </c>
      <c r="Y4291">
        <v>0</v>
      </c>
      <c r="Z4291">
        <v>0</v>
      </c>
      <c r="AA4291">
        <v>0</v>
      </c>
      <c r="AB4291">
        <v>1.5895280771132079</v>
      </c>
      <c r="AC4291">
        <v>0</v>
      </c>
      <c r="AD4291">
        <v>0</v>
      </c>
      <c r="AE4291">
        <v>17.460716729203078</v>
      </c>
    </row>
    <row r="4292" spans="1:31" x14ac:dyDescent="0.25">
      <c r="A4292">
        <v>2237263</v>
      </c>
      <c r="B4292">
        <v>1</v>
      </c>
      <c r="C4292" t="s">
        <v>80</v>
      </c>
      <c r="D4292" t="s">
        <v>109</v>
      </c>
      <c r="E4292" t="s">
        <v>161</v>
      </c>
      <c r="F4292" t="s">
        <v>12449</v>
      </c>
      <c r="G4292" t="s">
        <v>143</v>
      </c>
      <c r="H4292" t="s">
        <v>163</v>
      </c>
      <c r="I4292" t="s">
        <v>136</v>
      </c>
      <c r="J4292" t="s">
        <v>137</v>
      </c>
      <c r="K4292" t="s">
        <v>144</v>
      </c>
      <c r="L4292" t="s">
        <v>12450</v>
      </c>
      <c r="M4292" t="s">
        <v>12451</v>
      </c>
      <c r="N4292">
        <v>8.2847222219999992</v>
      </c>
      <c r="O4292">
        <v>0</v>
      </c>
      <c r="P4292">
        <v>6</v>
      </c>
      <c r="Q4292">
        <v>0</v>
      </c>
      <c r="R4292">
        <v>6</v>
      </c>
      <c r="S4292">
        <v>0</v>
      </c>
      <c r="T4292">
        <v>11</v>
      </c>
      <c r="U4292">
        <v>1</v>
      </c>
      <c r="V4292">
        <v>0</v>
      </c>
      <c r="W4292">
        <v>0</v>
      </c>
      <c r="X4292">
        <v>8.9554362675460357</v>
      </c>
      <c r="Y4292">
        <v>0</v>
      </c>
      <c r="Z4292">
        <v>41.944218179065118</v>
      </c>
      <c r="AA4292">
        <v>0</v>
      </c>
      <c r="AB4292">
        <v>47.276304072247484</v>
      </c>
      <c r="AC4292">
        <v>289.25401283343012</v>
      </c>
      <c r="AD4292">
        <v>0</v>
      </c>
      <c r="AE4292">
        <v>387.42997135228876</v>
      </c>
    </row>
    <row r="4293" spans="1:31" x14ac:dyDescent="0.25">
      <c r="A4293">
        <v>2237264</v>
      </c>
      <c r="B4293">
        <v>1</v>
      </c>
      <c r="C4293" t="s">
        <v>80</v>
      </c>
      <c r="D4293" t="s">
        <v>84</v>
      </c>
      <c r="E4293" t="s">
        <v>194</v>
      </c>
      <c r="F4293" t="s">
        <v>12452</v>
      </c>
      <c r="G4293" t="s">
        <v>143</v>
      </c>
      <c r="H4293" t="s">
        <v>135</v>
      </c>
      <c r="I4293" t="s">
        <v>136</v>
      </c>
      <c r="J4293" t="s">
        <v>137</v>
      </c>
      <c r="K4293" t="s">
        <v>144</v>
      </c>
      <c r="L4293" t="s">
        <v>12453</v>
      </c>
      <c r="M4293" t="s">
        <v>12454</v>
      </c>
      <c r="N4293">
        <v>6.8188361110000004</v>
      </c>
      <c r="O4293">
        <v>0</v>
      </c>
      <c r="P4293">
        <v>72</v>
      </c>
      <c r="Q4293">
        <v>0</v>
      </c>
      <c r="R4293">
        <v>0</v>
      </c>
      <c r="S4293">
        <v>0</v>
      </c>
      <c r="T4293">
        <v>2</v>
      </c>
      <c r="U4293">
        <v>0</v>
      </c>
      <c r="V4293">
        <v>0</v>
      </c>
      <c r="W4293">
        <v>0</v>
      </c>
      <c r="X4293">
        <v>108.98056232213638</v>
      </c>
      <c r="Y4293">
        <v>0</v>
      </c>
      <c r="Z4293">
        <v>0</v>
      </c>
      <c r="AA4293">
        <v>0</v>
      </c>
      <c r="AB4293">
        <v>3.0265535888258221</v>
      </c>
      <c r="AC4293">
        <v>0</v>
      </c>
      <c r="AD4293">
        <v>0</v>
      </c>
      <c r="AE4293">
        <v>112.0071159109622</v>
      </c>
    </row>
    <row r="4294" spans="1:31" x14ac:dyDescent="0.25">
      <c r="A4294">
        <v>2237265</v>
      </c>
      <c r="B4294">
        <v>1</v>
      </c>
      <c r="C4294" t="s">
        <v>80</v>
      </c>
      <c r="D4294" t="s">
        <v>105</v>
      </c>
      <c r="E4294" t="s">
        <v>182</v>
      </c>
      <c r="F4294" t="s">
        <v>12455</v>
      </c>
      <c r="G4294" t="s">
        <v>143</v>
      </c>
      <c r="H4294" t="s">
        <v>163</v>
      </c>
      <c r="I4294" t="s">
        <v>136</v>
      </c>
      <c r="J4294" t="s">
        <v>137</v>
      </c>
      <c r="K4294" t="s">
        <v>144</v>
      </c>
      <c r="L4294" t="s">
        <v>12456</v>
      </c>
      <c r="M4294" t="s">
        <v>12457</v>
      </c>
      <c r="N4294">
        <v>8.9733333329999994</v>
      </c>
      <c r="O4294">
        <v>0</v>
      </c>
      <c r="P4294">
        <v>174</v>
      </c>
      <c r="Q4294">
        <v>0</v>
      </c>
      <c r="R4294">
        <v>1</v>
      </c>
      <c r="S4294">
        <v>0</v>
      </c>
      <c r="T4294">
        <v>8</v>
      </c>
      <c r="U4294">
        <v>0</v>
      </c>
      <c r="V4294">
        <v>0</v>
      </c>
      <c r="W4294">
        <v>0</v>
      </c>
      <c r="X4294">
        <v>404.2640166950668</v>
      </c>
      <c r="Y4294">
        <v>0</v>
      </c>
      <c r="Z4294">
        <v>0.18388394449193998</v>
      </c>
      <c r="AA4294">
        <v>0</v>
      </c>
      <c r="AB4294">
        <v>53.921063245358937</v>
      </c>
      <c r="AC4294">
        <v>0</v>
      </c>
      <c r="AD4294">
        <v>0</v>
      </c>
      <c r="AE4294">
        <v>458.36896388491766</v>
      </c>
    </row>
    <row r="4295" spans="1:31" x14ac:dyDescent="0.25">
      <c r="A4295">
        <v>2237266</v>
      </c>
      <c r="B4295">
        <v>1</v>
      </c>
      <c r="C4295" t="s">
        <v>80</v>
      </c>
      <c r="D4295" t="s">
        <v>108</v>
      </c>
      <c r="E4295" t="s">
        <v>141</v>
      </c>
      <c r="F4295" t="s">
        <v>12458</v>
      </c>
      <c r="G4295" t="s">
        <v>143</v>
      </c>
      <c r="H4295" t="s">
        <v>135</v>
      </c>
      <c r="I4295" t="s">
        <v>136</v>
      </c>
      <c r="J4295" t="s">
        <v>137</v>
      </c>
      <c r="K4295" t="s">
        <v>144</v>
      </c>
      <c r="L4295" t="s">
        <v>12459</v>
      </c>
      <c r="M4295" t="s">
        <v>12460</v>
      </c>
      <c r="N4295">
        <v>8.1427258330000001</v>
      </c>
      <c r="O4295">
        <v>0</v>
      </c>
      <c r="P4295">
        <v>27</v>
      </c>
      <c r="Q4295">
        <v>0</v>
      </c>
      <c r="R4295">
        <v>2</v>
      </c>
      <c r="S4295">
        <v>0</v>
      </c>
      <c r="T4295">
        <v>3</v>
      </c>
      <c r="U4295">
        <v>0</v>
      </c>
      <c r="V4295">
        <v>0</v>
      </c>
      <c r="W4295">
        <v>0</v>
      </c>
      <c r="X4295">
        <v>31.356740933677219</v>
      </c>
      <c r="Y4295">
        <v>0</v>
      </c>
      <c r="Z4295">
        <v>3.5392371920887178</v>
      </c>
      <c r="AA4295">
        <v>0</v>
      </c>
      <c r="AB4295">
        <v>9.9374323708548769</v>
      </c>
      <c r="AC4295">
        <v>0</v>
      </c>
      <c r="AD4295">
        <v>0</v>
      </c>
      <c r="AE4295">
        <v>44.833410496620814</v>
      </c>
    </row>
    <row r="4296" spans="1:31" x14ac:dyDescent="0.25">
      <c r="A4296">
        <v>2237269</v>
      </c>
      <c r="B4296">
        <v>1</v>
      </c>
      <c r="C4296" t="s">
        <v>81</v>
      </c>
      <c r="D4296" t="s">
        <v>123</v>
      </c>
      <c r="E4296" t="s">
        <v>132</v>
      </c>
      <c r="F4296" t="s">
        <v>12461</v>
      </c>
      <c r="G4296" t="s">
        <v>170</v>
      </c>
      <c r="H4296" t="s">
        <v>135</v>
      </c>
      <c r="I4296" t="s">
        <v>136</v>
      </c>
      <c r="J4296" t="s">
        <v>137</v>
      </c>
      <c r="K4296" t="s">
        <v>138</v>
      </c>
      <c r="L4296" t="s">
        <v>12462</v>
      </c>
      <c r="M4296" t="s">
        <v>12463</v>
      </c>
      <c r="N4296">
        <v>2.2650000000000001</v>
      </c>
      <c r="O4296">
        <v>0</v>
      </c>
      <c r="P4296">
        <v>6</v>
      </c>
      <c r="Q4296">
        <v>0</v>
      </c>
      <c r="R4296">
        <v>0</v>
      </c>
      <c r="S4296">
        <v>0</v>
      </c>
      <c r="T4296">
        <v>1</v>
      </c>
      <c r="U4296">
        <v>0</v>
      </c>
      <c r="V4296">
        <v>0</v>
      </c>
      <c r="W4296">
        <v>0</v>
      </c>
      <c r="X4296">
        <v>2.0988981980228267</v>
      </c>
      <c r="Y4296">
        <v>0</v>
      </c>
      <c r="Z4296">
        <v>0</v>
      </c>
      <c r="AA4296">
        <v>0</v>
      </c>
      <c r="AB4296">
        <v>0.31273876482454666</v>
      </c>
      <c r="AC4296">
        <v>0</v>
      </c>
      <c r="AD4296">
        <v>0</v>
      </c>
      <c r="AE4296">
        <v>2.4116369628473735</v>
      </c>
    </row>
    <row r="4297" spans="1:31" x14ac:dyDescent="0.25">
      <c r="A4297">
        <v>2237270</v>
      </c>
      <c r="B4297">
        <v>1</v>
      </c>
      <c r="C4297" t="s">
        <v>81</v>
      </c>
      <c r="D4297" t="s">
        <v>128</v>
      </c>
      <c r="E4297" t="s">
        <v>194</v>
      </c>
      <c r="F4297" t="s">
        <v>4621</v>
      </c>
      <c r="G4297" t="s">
        <v>472</v>
      </c>
      <c r="H4297" t="s">
        <v>135</v>
      </c>
      <c r="I4297" t="s">
        <v>136</v>
      </c>
      <c r="J4297" t="s">
        <v>137</v>
      </c>
      <c r="K4297" t="s">
        <v>138</v>
      </c>
      <c r="L4297" t="s">
        <v>12464</v>
      </c>
      <c r="M4297" t="s">
        <v>12465</v>
      </c>
      <c r="N4297">
        <v>4.9283333330000003</v>
      </c>
      <c r="O4297">
        <v>0</v>
      </c>
      <c r="P4297">
        <v>15</v>
      </c>
      <c r="Q4297">
        <v>0</v>
      </c>
      <c r="R4297">
        <v>0</v>
      </c>
      <c r="S4297">
        <v>0</v>
      </c>
      <c r="T4297">
        <v>1</v>
      </c>
      <c r="U4297">
        <v>0</v>
      </c>
      <c r="V4297">
        <v>0</v>
      </c>
      <c r="W4297">
        <v>0</v>
      </c>
      <c r="X4297">
        <v>6.2552004831187213</v>
      </c>
      <c r="Y4297">
        <v>0</v>
      </c>
      <c r="Z4297">
        <v>0</v>
      </c>
      <c r="AA4297">
        <v>0</v>
      </c>
      <c r="AB4297">
        <v>2.9762076776677776E-2</v>
      </c>
      <c r="AC4297">
        <v>0</v>
      </c>
      <c r="AD4297">
        <v>0</v>
      </c>
      <c r="AE4297">
        <v>6.2849625598953995</v>
      </c>
    </row>
    <row r="4298" spans="1:31" x14ac:dyDescent="0.25">
      <c r="A4298">
        <v>2237271</v>
      </c>
      <c r="B4298">
        <v>1</v>
      </c>
      <c r="C4298" t="s">
        <v>80</v>
      </c>
      <c r="D4298" t="s">
        <v>101</v>
      </c>
      <c r="E4298" t="s">
        <v>194</v>
      </c>
      <c r="F4298" t="s">
        <v>12466</v>
      </c>
      <c r="G4298" t="s">
        <v>143</v>
      </c>
      <c r="H4298" t="s">
        <v>135</v>
      </c>
      <c r="I4298" t="s">
        <v>136</v>
      </c>
      <c r="J4298" t="s">
        <v>137</v>
      </c>
      <c r="K4298" t="s">
        <v>144</v>
      </c>
      <c r="L4298" t="s">
        <v>12467</v>
      </c>
      <c r="M4298" t="s">
        <v>12468</v>
      </c>
      <c r="N4298">
        <v>7.2666666659999999</v>
      </c>
      <c r="O4298">
        <v>0</v>
      </c>
      <c r="P4298">
        <v>24</v>
      </c>
      <c r="Q4298">
        <v>0</v>
      </c>
      <c r="R4298">
        <v>0</v>
      </c>
      <c r="S4298">
        <v>0</v>
      </c>
      <c r="T4298">
        <v>5</v>
      </c>
      <c r="U4298">
        <v>0</v>
      </c>
      <c r="V4298">
        <v>0</v>
      </c>
      <c r="W4298">
        <v>0</v>
      </c>
      <c r="X4298">
        <v>51.547753216268418</v>
      </c>
      <c r="Y4298">
        <v>0</v>
      </c>
      <c r="Z4298">
        <v>0</v>
      </c>
      <c r="AA4298">
        <v>0</v>
      </c>
      <c r="AB4298">
        <v>29.483498237647336</v>
      </c>
      <c r="AC4298">
        <v>0</v>
      </c>
      <c r="AD4298">
        <v>0</v>
      </c>
      <c r="AE4298">
        <v>81.031251453915758</v>
      </c>
    </row>
    <row r="4299" spans="1:31" x14ac:dyDescent="0.25">
      <c r="A4299">
        <v>2237272</v>
      </c>
      <c r="B4299">
        <v>1</v>
      </c>
      <c r="C4299" t="s">
        <v>80</v>
      </c>
      <c r="D4299" t="s">
        <v>103</v>
      </c>
      <c r="E4299" t="s">
        <v>161</v>
      </c>
      <c r="F4299" t="s">
        <v>12469</v>
      </c>
      <c r="G4299" t="s">
        <v>174</v>
      </c>
      <c r="H4299" t="s">
        <v>163</v>
      </c>
      <c r="I4299" t="s">
        <v>136</v>
      </c>
      <c r="J4299" t="s">
        <v>137</v>
      </c>
      <c r="K4299" t="s">
        <v>138</v>
      </c>
      <c r="L4299" t="s">
        <v>12470</v>
      </c>
      <c r="M4299" t="s">
        <v>12471</v>
      </c>
      <c r="N4299">
        <v>0.44</v>
      </c>
      <c r="O4299">
        <v>0</v>
      </c>
      <c r="P4299">
        <v>1095</v>
      </c>
      <c r="Q4299">
        <v>9</v>
      </c>
      <c r="R4299">
        <v>17</v>
      </c>
      <c r="S4299">
        <v>3</v>
      </c>
      <c r="T4299">
        <v>178</v>
      </c>
      <c r="U4299">
        <v>0</v>
      </c>
      <c r="V4299">
        <v>3</v>
      </c>
      <c r="W4299">
        <v>0</v>
      </c>
      <c r="X4299">
        <v>205.72696358015261</v>
      </c>
      <c r="Y4299">
        <v>17.869516478016546</v>
      </c>
      <c r="Z4299">
        <v>14.224496831228326</v>
      </c>
      <c r="AA4299">
        <v>2.5556368798795837</v>
      </c>
      <c r="AB4299">
        <v>70.521175189447845</v>
      </c>
      <c r="AC4299">
        <v>0</v>
      </c>
      <c r="AD4299">
        <v>1.5877046333109348</v>
      </c>
      <c r="AE4299">
        <v>312.48549359203582</v>
      </c>
    </row>
    <row r="4300" spans="1:31" x14ac:dyDescent="0.25">
      <c r="A4300">
        <v>2237273</v>
      </c>
      <c r="B4300">
        <v>1</v>
      </c>
      <c r="C4300" t="s">
        <v>80</v>
      </c>
      <c r="D4300" t="s">
        <v>98</v>
      </c>
      <c r="E4300" t="s">
        <v>182</v>
      </c>
      <c r="F4300" t="s">
        <v>12472</v>
      </c>
      <c r="G4300" t="s">
        <v>143</v>
      </c>
      <c r="H4300" t="s">
        <v>163</v>
      </c>
      <c r="I4300" t="s">
        <v>136</v>
      </c>
      <c r="J4300" t="s">
        <v>137</v>
      </c>
      <c r="K4300" t="s">
        <v>144</v>
      </c>
      <c r="L4300" t="s">
        <v>12473</v>
      </c>
      <c r="M4300" t="s">
        <v>12474</v>
      </c>
      <c r="N4300">
        <v>0.95997305499999996</v>
      </c>
      <c r="O4300">
        <v>0</v>
      </c>
      <c r="P4300">
        <v>62</v>
      </c>
      <c r="Q4300">
        <v>0</v>
      </c>
      <c r="R4300">
        <v>11</v>
      </c>
      <c r="S4300">
        <v>0</v>
      </c>
      <c r="T4300">
        <v>26</v>
      </c>
      <c r="U4300">
        <v>0</v>
      </c>
      <c r="V4300">
        <v>0</v>
      </c>
      <c r="W4300">
        <v>0</v>
      </c>
      <c r="X4300">
        <v>9.2204902790019663</v>
      </c>
      <c r="Y4300">
        <v>0</v>
      </c>
      <c r="Z4300">
        <v>1.096723583247289</v>
      </c>
      <c r="AA4300">
        <v>0</v>
      </c>
      <c r="AB4300">
        <v>25.529312362864552</v>
      </c>
      <c r="AC4300">
        <v>0</v>
      </c>
      <c r="AD4300">
        <v>0</v>
      </c>
      <c r="AE4300">
        <v>35.846526225113806</v>
      </c>
    </row>
    <row r="4301" spans="1:31" x14ac:dyDescent="0.25">
      <c r="A4301">
        <v>2237276</v>
      </c>
      <c r="B4301">
        <v>1</v>
      </c>
      <c r="C4301" t="s">
        <v>80</v>
      </c>
      <c r="D4301" t="s">
        <v>96</v>
      </c>
      <c r="E4301" t="s">
        <v>194</v>
      </c>
      <c r="F4301" t="s">
        <v>12475</v>
      </c>
      <c r="G4301" t="s">
        <v>1031</v>
      </c>
      <c r="H4301" t="s">
        <v>135</v>
      </c>
      <c r="I4301" t="s">
        <v>136</v>
      </c>
      <c r="J4301" t="s">
        <v>137</v>
      </c>
      <c r="K4301" t="s">
        <v>138</v>
      </c>
      <c r="L4301" t="s">
        <v>12476</v>
      </c>
      <c r="M4301" t="s">
        <v>12477</v>
      </c>
      <c r="N4301">
        <v>1.4766666660000001</v>
      </c>
      <c r="O4301">
        <v>0</v>
      </c>
      <c r="P4301">
        <v>42</v>
      </c>
      <c r="Q4301">
        <v>0</v>
      </c>
      <c r="R4301">
        <v>1</v>
      </c>
      <c r="S4301">
        <v>0</v>
      </c>
      <c r="T4301">
        <v>3</v>
      </c>
      <c r="U4301">
        <v>0</v>
      </c>
      <c r="V4301">
        <v>0</v>
      </c>
      <c r="W4301">
        <v>0</v>
      </c>
      <c r="X4301">
        <v>27.483321785877756</v>
      </c>
      <c r="Y4301">
        <v>0</v>
      </c>
      <c r="Z4301">
        <v>0.22344039134927998</v>
      </c>
      <c r="AA4301">
        <v>0</v>
      </c>
      <c r="AB4301">
        <v>17.554751415578437</v>
      </c>
      <c r="AC4301">
        <v>0</v>
      </c>
      <c r="AD4301">
        <v>0</v>
      </c>
      <c r="AE4301">
        <v>45.261513592805471</v>
      </c>
    </row>
    <row r="4302" spans="1:31" x14ac:dyDescent="0.25">
      <c r="A4302">
        <v>2237280</v>
      </c>
      <c r="B4302">
        <v>1</v>
      </c>
      <c r="C4302" t="s">
        <v>81</v>
      </c>
      <c r="D4302" t="s">
        <v>118</v>
      </c>
      <c r="E4302" t="s">
        <v>132</v>
      </c>
      <c r="F4302" t="s">
        <v>12478</v>
      </c>
      <c r="G4302" t="s">
        <v>170</v>
      </c>
      <c r="H4302" t="s">
        <v>135</v>
      </c>
      <c r="I4302" t="s">
        <v>136</v>
      </c>
      <c r="J4302" t="s">
        <v>137</v>
      </c>
      <c r="K4302" t="s">
        <v>138</v>
      </c>
      <c r="L4302" t="s">
        <v>12479</v>
      </c>
      <c r="M4302" t="s">
        <v>12480</v>
      </c>
      <c r="N4302">
        <v>2.8633333329999999</v>
      </c>
      <c r="O4302">
        <v>0</v>
      </c>
      <c r="P4302">
        <v>3</v>
      </c>
      <c r="Q4302">
        <v>0</v>
      </c>
      <c r="R4302">
        <v>0</v>
      </c>
      <c r="S4302">
        <v>0</v>
      </c>
      <c r="T4302">
        <v>0</v>
      </c>
      <c r="U4302">
        <v>0</v>
      </c>
      <c r="V4302">
        <v>0</v>
      </c>
      <c r="W4302">
        <v>0</v>
      </c>
      <c r="X4302">
        <v>3.2083771998218471</v>
      </c>
      <c r="Y4302">
        <v>0</v>
      </c>
      <c r="Z4302">
        <v>0</v>
      </c>
      <c r="AA4302">
        <v>0</v>
      </c>
      <c r="AB4302">
        <v>0</v>
      </c>
      <c r="AC4302">
        <v>0</v>
      </c>
      <c r="AD4302">
        <v>0</v>
      </c>
      <c r="AE4302">
        <v>3.2083771998218471</v>
      </c>
    </row>
    <row r="4303" spans="1:31" x14ac:dyDescent="0.25">
      <c r="A4303">
        <v>2237281</v>
      </c>
      <c r="B4303">
        <v>1</v>
      </c>
      <c r="C4303" t="s">
        <v>81</v>
      </c>
      <c r="D4303" t="s">
        <v>120</v>
      </c>
      <c r="E4303" t="s">
        <v>194</v>
      </c>
      <c r="F4303" t="s">
        <v>12481</v>
      </c>
      <c r="G4303" t="s">
        <v>390</v>
      </c>
      <c r="H4303" t="s">
        <v>135</v>
      </c>
      <c r="I4303" t="s">
        <v>136</v>
      </c>
      <c r="J4303" t="s">
        <v>137</v>
      </c>
      <c r="K4303" t="s">
        <v>138</v>
      </c>
      <c r="L4303" t="s">
        <v>12482</v>
      </c>
      <c r="M4303" t="s">
        <v>12483</v>
      </c>
      <c r="N4303">
        <v>1.5313888879999999</v>
      </c>
      <c r="O4303">
        <v>0</v>
      </c>
      <c r="P4303">
        <v>19</v>
      </c>
      <c r="Q4303">
        <v>0</v>
      </c>
      <c r="R4303">
        <v>1</v>
      </c>
      <c r="S4303">
        <v>0</v>
      </c>
      <c r="T4303">
        <v>0</v>
      </c>
      <c r="U4303">
        <v>0</v>
      </c>
      <c r="V4303">
        <v>0</v>
      </c>
      <c r="W4303">
        <v>0</v>
      </c>
      <c r="X4303">
        <v>5.3003067461718238</v>
      </c>
      <c r="Y4303">
        <v>0</v>
      </c>
      <c r="Z4303">
        <v>6.5923988995200003E-3</v>
      </c>
      <c r="AA4303">
        <v>0</v>
      </c>
      <c r="AB4303">
        <v>0</v>
      </c>
      <c r="AC4303">
        <v>0</v>
      </c>
      <c r="AD4303">
        <v>0</v>
      </c>
      <c r="AE4303">
        <v>5.3068991450713439</v>
      </c>
    </row>
    <row r="4304" spans="1:31" x14ac:dyDescent="0.25">
      <c r="A4304">
        <v>2237283</v>
      </c>
      <c r="B4304">
        <v>1</v>
      </c>
      <c r="C4304" t="s">
        <v>80</v>
      </c>
      <c r="D4304" t="s">
        <v>97</v>
      </c>
      <c r="E4304" t="s">
        <v>132</v>
      </c>
      <c r="F4304" t="s">
        <v>12484</v>
      </c>
      <c r="G4304" t="s">
        <v>148</v>
      </c>
      <c r="H4304" t="s">
        <v>135</v>
      </c>
      <c r="I4304" t="s">
        <v>136</v>
      </c>
      <c r="J4304" t="s">
        <v>137</v>
      </c>
      <c r="K4304" t="s">
        <v>138</v>
      </c>
      <c r="L4304" t="s">
        <v>12485</v>
      </c>
      <c r="M4304" t="s">
        <v>12486</v>
      </c>
      <c r="N4304">
        <v>2.247222222</v>
      </c>
      <c r="O4304">
        <v>0</v>
      </c>
      <c r="P4304">
        <v>1</v>
      </c>
      <c r="Q4304">
        <v>0</v>
      </c>
      <c r="R4304">
        <v>0</v>
      </c>
      <c r="S4304">
        <v>0</v>
      </c>
      <c r="T4304">
        <v>0</v>
      </c>
      <c r="U4304">
        <v>0</v>
      </c>
      <c r="V4304">
        <v>0</v>
      </c>
      <c r="W4304">
        <v>0</v>
      </c>
      <c r="X4304">
        <v>0</v>
      </c>
      <c r="Y4304">
        <v>0</v>
      </c>
      <c r="Z4304">
        <v>0</v>
      </c>
      <c r="AA4304">
        <v>0</v>
      </c>
      <c r="AB4304">
        <v>0</v>
      </c>
      <c r="AC4304">
        <v>0</v>
      </c>
      <c r="AD4304">
        <v>0</v>
      </c>
      <c r="AE4304">
        <v>0</v>
      </c>
    </row>
    <row r="4305" spans="1:31" x14ac:dyDescent="0.25">
      <c r="A4305">
        <v>2237284</v>
      </c>
      <c r="B4305">
        <v>1</v>
      </c>
      <c r="C4305" t="s">
        <v>81</v>
      </c>
      <c r="D4305" t="s">
        <v>120</v>
      </c>
      <c r="E4305" t="s">
        <v>132</v>
      </c>
      <c r="F4305" t="s">
        <v>12487</v>
      </c>
      <c r="G4305" t="s">
        <v>191</v>
      </c>
      <c r="H4305" t="s">
        <v>135</v>
      </c>
      <c r="I4305" t="s">
        <v>136</v>
      </c>
      <c r="J4305" t="s">
        <v>137</v>
      </c>
      <c r="K4305" t="s">
        <v>138</v>
      </c>
      <c r="L4305" t="s">
        <v>12488</v>
      </c>
      <c r="M4305" t="s">
        <v>12489</v>
      </c>
      <c r="N4305">
        <v>2.9449999999999998</v>
      </c>
      <c r="O4305">
        <v>0</v>
      </c>
      <c r="P4305">
        <v>1</v>
      </c>
      <c r="Q4305">
        <v>0</v>
      </c>
      <c r="R4305">
        <v>0</v>
      </c>
      <c r="S4305">
        <v>0</v>
      </c>
      <c r="T4305">
        <v>0</v>
      </c>
      <c r="U4305">
        <v>0</v>
      </c>
      <c r="V4305">
        <v>0</v>
      </c>
      <c r="W4305">
        <v>0</v>
      </c>
      <c r="X4305">
        <v>0.6645990195981889</v>
      </c>
      <c r="Y4305">
        <v>0</v>
      </c>
      <c r="Z4305">
        <v>0</v>
      </c>
      <c r="AA4305">
        <v>0</v>
      </c>
      <c r="AB4305">
        <v>0</v>
      </c>
      <c r="AC4305">
        <v>0</v>
      </c>
      <c r="AD4305">
        <v>0</v>
      </c>
      <c r="AE4305">
        <v>0.6645990195981889</v>
      </c>
    </row>
    <row r="4306" spans="1:31" x14ac:dyDescent="0.25">
      <c r="A4306">
        <v>2237285</v>
      </c>
      <c r="B4306">
        <v>1</v>
      </c>
      <c r="C4306" t="s">
        <v>80</v>
      </c>
      <c r="D4306" t="s">
        <v>82</v>
      </c>
      <c r="E4306" t="s">
        <v>132</v>
      </c>
      <c r="F4306" t="s">
        <v>12490</v>
      </c>
      <c r="G4306" t="s">
        <v>191</v>
      </c>
      <c r="H4306" t="s">
        <v>135</v>
      </c>
      <c r="I4306" t="s">
        <v>136</v>
      </c>
      <c r="J4306" t="s">
        <v>137</v>
      </c>
      <c r="K4306" t="s">
        <v>138</v>
      </c>
      <c r="L4306" t="s">
        <v>12491</v>
      </c>
      <c r="M4306" t="s">
        <v>12492</v>
      </c>
      <c r="N4306">
        <v>1.8955555550000001</v>
      </c>
      <c r="O4306">
        <v>0</v>
      </c>
      <c r="P4306">
        <v>0</v>
      </c>
      <c r="Q4306">
        <v>0</v>
      </c>
      <c r="R4306">
        <v>0</v>
      </c>
      <c r="S4306">
        <v>0</v>
      </c>
      <c r="T4306">
        <v>27</v>
      </c>
      <c r="U4306">
        <v>0</v>
      </c>
      <c r="V4306">
        <v>0</v>
      </c>
      <c r="W4306">
        <v>0</v>
      </c>
      <c r="X4306">
        <v>0</v>
      </c>
      <c r="Y4306">
        <v>0</v>
      </c>
      <c r="Z4306">
        <v>0</v>
      </c>
      <c r="AA4306">
        <v>0</v>
      </c>
      <c r="AB4306">
        <v>53.884816386705971</v>
      </c>
      <c r="AC4306">
        <v>0</v>
      </c>
      <c r="AD4306">
        <v>0</v>
      </c>
      <c r="AE4306">
        <v>53.884816386705971</v>
      </c>
    </row>
    <row r="4307" spans="1:31" x14ac:dyDescent="0.25">
      <c r="A4307">
        <v>2237286</v>
      </c>
      <c r="B4307">
        <v>1</v>
      </c>
      <c r="C4307" t="s">
        <v>81</v>
      </c>
      <c r="D4307" t="s">
        <v>128</v>
      </c>
      <c r="E4307" t="s">
        <v>132</v>
      </c>
      <c r="F4307" t="s">
        <v>12493</v>
      </c>
      <c r="G4307" t="s">
        <v>152</v>
      </c>
      <c r="H4307" t="s">
        <v>135</v>
      </c>
      <c r="I4307" t="s">
        <v>136</v>
      </c>
      <c r="J4307" t="s">
        <v>3</v>
      </c>
      <c r="K4307" t="s">
        <v>138</v>
      </c>
      <c r="L4307" t="s">
        <v>12494</v>
      </c>
      <c r="M4307" t="s">
        <v>12495</v>
      </c>
      <c r="N4307">
        <v>2.3983333330000001</v>
      </c>
      <c r="O4307">
        <v>0</v>
      </c>
      <c r="P4307">
        <v>4</v>
      </c>
      <c r="Q4307">
        <v>0</v>
      </c>
      <c r="R4307">
        <v>0</v>
      </c>
      <c r="S4307">
        <v>0</v>
      </c>
      <c r="T4307">
        <v>0</v>
      </c>
      <c r="U4307">
        <v>0</v>
      </c>
      <c r="V4307">
        <v>0</v>
      </c>
      <c r="W4307">
        <v>0</v>
      </c>
      <c r="X4307">
        <v>1.3833801146229401</v>
      </c>
      <c r="Y4307">
        <v>0</v>
      </c>
      <c r="Z4307">
        <v>0</v>
      </c>
      <c r="AA4307">
        <v>0</v>
      </c>
      <c r="AB4307">
        <v>0</v>
      </c>
      <c r="AC4307">
        <v>0</v>
      </c>
      <c r="AD4307">
        <v>0</v>
      </c>
      <c r="AE4307">
        <v>1.3833801146229401</v>
      </c>
    </row>
    <row r="4308" spans="1:31" x14ac:dyDescent="0.25">
      <c r="A4308">
        <v>2237288</v>
      </c>
      <c r="B4308">
        <v>1</v>
      </c>
      <c r="C4308" t="s">
        <v>81</v>
      </c>
      <c r="D4308" t="s">
        <v>113</v>
      </c>
      <c r="E4308" t="s">
        <v>182</v>
      </c>
      <c r="F4308" t="s">
        <v>12496</v>
      </c>
      <c r="G4308" t="s">
        <v>174</v>
      </c>
      <c r="H4308" t="s">
        <v>163</v>
      </c>
      <c r="I4308" t="s">
        <v>136</v>
      </c>
      <c r="J4308" t="s">
        <v>137</v>
      </c>
      <c r="K4308" t="s">
        <v>138</v>
      </c>
      <c r="L4308" t="s">
        <v>12497</v>
      </c>
      <c r="M4308" t="s">
        <v>12498</v>
      </c>
      <c r="N4308">
        <v>1.308611111</v>
      </c>
      <c r="O4308">
        <v>4</v>
      </c>
      <c r="P4308">
        <v>119</v>
      </c>
      <c r="Q4308">
        <v>18</v>
      </c>
      <c r="R4308">
        <v>38</v>
      </c>
      <c r="S4308">
        <v>3</v>
      </c>
      <c r="T4308">
        <v>47</v>
      </c>
      <c r="U4308">
        <v>1</v>
      </c>
      <c r="V4308">
        <v>0</v>
      </c>
      <c r="W4308">
        <v>12.067223965506424</v>
      </c>
      <c r="X4308">
        <v>23.808758660813403</v>
      </c>
      <c r="Y4308">
        <v>15.277388593306098</v>
      </c>
      <c r="Z4308">
        <v>18.177778413164543</v>
      </c>
      <c r="AA4308">
        <v>9.1795574629709407</v>
      </c>
      <c r="AB4308">
        <v>21.07800815883957</v>
      </c>
      <c r="AC4308">
        <v>5.2122398551797238</v>
      </c>
      <c r="AD4308">
        <v>0</v>
      </c>
      <c r="AE4308">
        <v>104.80095510978069</v>
      </c>
    </row>
    <row r="4309" spans="1:31" x14ac:dyDescent="0.25">
      <c r="A4309">
        <v>2237289</v>
      </c>
      <c r="B4309">
        <v>1</v>
      </c>
      <c r="C4309" t="s">
        <v>80</v>
      </c>
      <c r="D4309" t="s">
        <v>88</v>
      </c>
      <c r="E4309" t="s">
        <v>182</v>
      </c>
      <c r="F4309" t="s">
        <v>5344</v>
      </c>
      <c r="G4309" t="s">
        <v>143</v>
      </c>
      <c r="H4309" t="s">
        <v>163</v>
      </c>
      <c r="I4309" t="s">
        <v>136</v>
      </c>
      <c r="J4309" t="s">
        <v>137</v>
      </c>
      <c r="K4309" t="s">
        <v>144</v>
      </c>
      <c r="L4309" t="s">
        <v>12499</v>
      </c>
      <c r="M4309" t="s">
        <v>12500</v>
      </c>
      <c r="N4309">
        <v>8.1666666659999994</v>
      </c>
      <c r="O4309">
        <v>0</v>
      </c>
      <c r="P4309">
        <v>33</v>
      </c>
      <c r="Q4309">
        <v>0</v>
      </c>
      <c r="R4309">
        <v>0</v>
      </c>
      <c r="S4309">
        <v>0</v>
      </c>
      <c r="T4309">
        <v>4</v>
      </c>
      <c r="U4309">
        <v>0</v>
      </c>
      <c r="V4309">
        <v>0</v>
      </c>
      <c r="W4309">
        <v>0</v>
      </c>
      <c r="X4309">
        <v>106.49666887843195</v>
      </c>
      <c r="Y4309">
        <v>0</v>
      </c>
      <c r="Z4309">
        <v>0</v>
      </c>
      <c r="AA4309">
        <v>0</v>
      </c>
      <c r="AB4309">
        <v>38.678803341974991</v>
      </c>
      <c r="AC4309">
        <v>0</v>
      </c>
      <c r="AD4309">
        <v>0</v>
      </c>
      <c r="AE4309">
        <v>145.17547222040693</v>
      </c>
    </row>
    <row r="4310" spans="1:31" x14ac:dyDescent="0.25">
      <c r="A4310">
        <v>2237290</v>
      </c>
      <c r="B4310">
        <v>1</v>
      </c>
      <c r="C4310" t="s">
        <v>80</v>
      </c>
      <c r="D4310" t="s">
        <v>88</v>
      </c>
      <c r="E4310" t="s">
        <v>177</v>
      </c>
      <c r="F4310" t="s">
        <v>12501</v>
      </c>
      <c r="G4310" t="s">
        <v>235</v>
      </c>
      <c r="H4310" t="s">
        <v>135</v>
      </c>
      <c r="I4310" t="s">
        <v>136</v>
      </c>
      <c r="J4310" t="s">
        <v>137</v>
      </c>
      <c r="K4310" t="s">
        <v>138</v>
      </c>
      <c r="L4310" t="s">
        <v>12502</v>
      </c>
      <c r="M4310" t="s">
        <v>12503</v>
      </c>
      <c r="N4310">
        <v>3.764444444</v>
      </c>
      <c r="O4310">
        <v>0</v>
      </c>
      <c r="P4310">
        <v>20</v>
      </c>
      <c r="Q4310">
        <v>0</v>
      </c>
      <c r="R4310">
        <v>0</v>
      </c>
      <c r="S4310">
        <v>0</v>
      </c>
      <c r="T4310">
        <v>7</v>
      </c>
      <c r="U4310">
        <v>0</v>
      </c>
      <c r="V4310">
        <v>0</v>
      </c>
      <c r="W4310">
        <v>0</v>
      </c>
      <c r="X4310">
        <v>21.864449588543607</v>
      </c>
      <c r="Y4310">
        <v>0</v>
      </c>
      <c r="Z4310">
        <v>0</v>
      </c>
      <c r="AA4310">
        <v>0</v>
      </c>
      <c r="AB4310">
        <v>29.098772066372295</v>
      </c>
      <c r="AC4310">
        <v>0</v>
      </c>
      <c r="AD4310">
        <v>0</v>
      </c>
      <c r="AE4310">
        <v>50.963221654915898</v>
      </c>
    </row>
    <row r="4311" spans="1:31" x14ac:dyDescent="0.25">
      <c r="A4311">
        <v>2237291</v>
      </c>
      <c r="B4311">
        <v>1</v>
      </c>
      <c r="C4311" t="s">
        <v>80</v>
      </c>
      <c r="D4311" t="s">
        <v>98</v>
      </c>
      <c r="E4311" t="s">
        <v>182</v>
      </c>
      <c r="F4311" t="s">
        <v>6034</v>
      </c>
      <c r="G4311" t="s">
        <v>143</v>
      </c>
      <c r="H4311" t="s">
        <v>163</v>
      </c>
      <c r="I4311" t="s">
        <v>136</v>
      </c>
      <c r="J4311" t="s">
        <v>137</v>
      </c>
      <c r="K4311" t="s">
        <v>144</v>
      </c>
      <c r="L4311" t="s">
        <v>12504</v>
      </c>
      <c r="M4311" t="s">
        <v>12505</v>
      </c>
      <c r="N4311">
        <v>1.725833333</v>
      </c>
      <c r="O4311">
        <v>0</v>
      </c>
      <c r="P4311">
        <v>106</v>
      </c>
      <c r="Q4311">
        <v>0</v>
      </c>
      <c r="R4311">
        <v>6</v>
      </c>
      <c r="S4311">
        <v>0</v>
      </c>
      <c r="T4311">
        <v>18</v>
      </c>
      <c r="U4311">
        <v>0</v>
      </c>
      <c r="V4311">
        <v>0</v>
      </c>
      <c r="W4311">
        <v>0</v>
      </c>
      <c r="X4311">
        <v>40.018349940404264</v>
      </c>
      <c r="Y4311">
        <v>0</v>
      </c>
      <c r="Z4311">
        <v>7.6206522772000751</v>
      </c>
      <c r="AA4311">
        <v>0</v>
      </c>
      <c r="AB4311">
        <v>10.074691179475638</v>
      </c>
      <c r="AC4311">
        <v>0</v>
      </c>
      <c r="AD4311">
        <v>0</v>
      </c>
      <c r="AE4311">
        <v>57.713693397079972</v>
      </c>
    </row>
    <row r="4312" spans="1:31" x14ac:dyDescent="0.25">
      <c r="A4312">
        <v>2237292</v>
      </c>
      <c r="B4312">
        <v>1</v>
      </c>
      <c r="C4312" t="s">
        <v>80</v>
      </c>
      <c r="D4312" t="s">
        <v>107</v>
      </c>
      <c r="E4312" t="s">
        <v>161</v>
      </c>
      <c r="F4312" t="s">
        <v>12506</v>
      </c>
      <c r="G4312" t="s">
        <v>196</v>
      </c>
      <c r="H4312" t="s">
        <v>163</v>
      </c>
      <c r="I4312" t="s">
        <v>136</v>
      </c>
      <c r="J4312" t="s">
        <v>137</v>
      </c>
      <c r="K4312" t="s">
        <v>144</v>
      </c>
      <c r="L4312" t="s">
        <v>12507</v>
      </c>
      <c r="M4312" t="s">
        <v>12508</v>
      </c>
      <c r="N4312">
        <v>3.8685777770000001</v>
      </c>
      <c r="O4312">
        <v>0</v>
      </c>
      <c r="P4312">
        <v>149</v>
      </c>
      <c r="Q4312">
        <v>0</v>
      </c>
      <c r="R4312">
        <v>1</v>
      </c>
      <c r="S4312">
        <v>0</v>
      </c>
      <c r="T4312">
        <v>32</v>
      </c>
      <c r="U4312">
        <v>0</v>
      </c>
      <c r="V4312">
        <v>0</v>
      </c>
      <c r="W4312">
        <v>0</v>
      </c>
      <c r="X4312">
        <v>147.43755806035</v>
      </c>
      <c r="Y4312">
        <v>0</v>
      </c>
      <c r="Z4312">
        <v>0.8659256233971</v>
      </c>
      <c r="AA4312">
        <v>0</v>
      </c>
      <c r="AB4312">
        <v>76.884550668681584</v>
      </c>
      <c r="AC4312">
        <v>0</v>
      </c>
      <c r="AD4312">
        <v>0</v>
      </c>
      <c r="AE4312">
        <v>225.18803435242867</v>
      </c>
    </row>
    <row r="4313" spans="1:31" x14ac:dyDescent="0.25">
      <c r="A4313">
        <v>2237295</v>
      </c>
      <c r="B4313">
        <v>1</v>
      </c>
      <c r="C4313" t="s">
        <v>81</v>
      </c>
      <c r="D4313" t="s">
        <v>127</v>
      </c>
      <c r="E4313" t="s">
        <v>194</v>
      </c>
      <c r="F4313" t="s">
        <v>11919</v>
      </c>
      <c r="G4313" t="s">
        <v>143</v>
      </c>
      <c r="H4313" t="s">
        <v>135</v>
      </c>
      <c r="I4313" t="s">
        <v>136</v>
      </c>
      <c r="J4313" t="s">
        <v>137</v>
      </c>
      <c r="K4313" t="s">
        <v>144</v>
      </c>
      <c r="L4313" t="s">
        <v>12509</v>
      </c>
      <c r="M4313" t="s">
        <v>12510</v>
      </c>
      <c r="N4313">
        <v>6.6481777769999999</v>
      </c>
      <c r="O4313">
        <v>0</v>
      </c>
      <c r="P4313">
        <v>170</v>
      </c>
      <c r="Q4313">
        <v>0</v>
      </c>
      <c r="R4313">
        <v>0</v>
      </c>
      <c r="S4313">
        <v>0</v>
      </c>
      <c r="T4313">
        <v>8</v>
      </c>
      <c r="U4313">
        <v>0</v>
      </c>
      <c r="V4313">
        <v>0</v>
      </c>
      <c r="W4313">
        <v>0</v>
      </c>
      <c r="X4313">
        <v>264.85145892550116</v>
      </c>
      <c r="Y4313">
        <v>0</v>
      </c>
      <c r="Z4313">
        <v>0</v>
      </c>
      <c r="AA4313">
        <v>0</v>
      </c>
      <c r="AB4313">
        <v>26.301206692191375</v>
      </c>
      <c r="AC4313">
        <v>0</v>
      </c>
      <c r="AD4313">
        <v>0</v>
      </c>
      <c r="AE4313">
        <v>291.15266561769255</v>
      </c>
    </row>
    <row r="4314" spans="1:31" x14ac:dyDescent="0.25">
      <c r="A4314">
        <v>2237297</v>
      </c>
      <c r="B4314">
        <v>1</v>
      </c>
      <c r="C4314" t="s">
        <v>80</v>
      </c>
      <c r="D4314" t="s">
        <v>107</v>
      </c>
      <c r="E4314" t="s">
        <v>273</v>
      </c>
      <c r="F4314" t="s">
        <v>1807</v>
      </c>
      <c r="G4314" t="s">
        <v>174</v>
      </c>
      <c r="H4314" t="s">
        <v>163</v>
      </c>
      <c r="I4314" t="s">
        <v>136</v>
      </c>
      <c r="J4314" t="s">
        <v>137</v>
      </c>
      <c r="K4314" t="s">
        <v>138</v>
      </c>
      <c r="L4314" t="s">
        <v>12511</v>
      </c>
      <c r="M4314" t="s">
        <v>12512</v>
      </c>
      <c r="N4314">
        <v>0.100277777</v>
      </c>
      <c r="O4314">
        <v>16</v>
      </c>
      <c r="P4314">
        <v>8651</v>
      </c>
      <c r="Q4314">
        <v>21</v>
      </c>
      <c r="R4314">
        <v>86</v>
      </c>
      <c r="S4314">
        <v>30</v>
      </c>
      <c r="T4314">
        <v>518</v>
      </c>
      <c r="U4314">
        <v>0</v>
      </c>
      <c r="V4314">
        <v>11</v>
      </c>
      <c r="W4314">
        <v>16.238650562891557</v>
      </c>
      <c r="X4314">
        <v>137.34068151198284</v>
      </c>
      <c r="Y4314">
        <v>1.3983035420768635</v>
      </c>
      <c r="Z4314">
        <v>7.187316995030999</v>
      </c>
      <c r="AA4314">
        <v>9.9717411677865186</v>
      </c>
      <c r="AB4314">
        <v>36.139300725211776</v>
      </c>
      <c r="AC4314">
        <v>0</v>
      </c>
      <c r="AD4314">
        <v>3.1605767736066994</v>
      </c>
      <c r="AE4314">
        <v>211.43657127858725</v>
      </c>
    </row>
    <row r="4315" spans="1:31" x14ac:dyDescent="0.25">
      <c r="A4315">
        <v>2237300</v>
      </c>
      <c r="B4315">
        <v>1</v>
      </c>
      <c r="C4315" t="s">
        <v>80</v>
      </c>
      <c r="D4315" t="s">
        <v>111</v>
      </c>
      <c r="E4315" t="s">
        <v>132</v>
      </c>
      <c r="F4315" t="s">
        <v>12513</v>
      </c>
      <c r="G4315" t="s">
        <v>191</v>
      </c>
      <c r="H4315" t="s">
        <v>135</v>
      </c>
      <c r="I4315" t="s">
        <v>136</v>
      </c>
      <c r="J4315" t="s">
        <v>137</v>
      </c>
      <c r="K4315" t="s">
        <v>138</v>
      </c>
      <c r="L4315" t="s">
        <v>12514</v>
      </c>
      <c r="M4315" t="s">
        <v>12515</v>
      </c>
      <c r="N4315">
        <v>0.86527777699999997</v>
      </c>
      <c r="O4315">
        <v>0</v>
      </c>
      <c r="P4315">
        <v>9</v>
      </c>
      <c r="Q4315">
        <v>0</v>
      </c>
      <c r="R4315">
        <v>0</v>
      </c>
      <c r="S4315">
        <v>0</v>
      </c>
      <c r="T4315">
        <v>0</v>
      </c>
      <c r="U4315">
        <v>0</v>
      </c>
      <c r="V4315">
        <v>0</v>
      </c>
      <c r="W4315">
        <v>0</v>
      </c>
      <c r="X4315">
        <v>2.4182366845945</v>
      </c>
      <c r="Y4315">
        <v>0</v>
      </c>
      <c r="Z4315">
        <v>0</v>
      </c>
      <c r="AA4315">
        <v>0</v>
      </c>
      <c r="AB4315">
        <v>0</v>
      </c>
      <c r="AC4315">
        <v>0</v>
      </c>
      <c r="AD4315">
        <v>0</v>
      </c>
      <c r="AE4315">
        <v>2.4182366845945</v>
      </c>
    </row>
    <row r="4316" spans="1:31" x14ac:dyDescent="0.25">
      <c r="A4316">
        <v>2237301</v>
      </c>
      <c r="B4316">
        <v>1</v>
      </c>
      <c r="C4316" t="s">
        <v>81</v>
      </c>
      <c r="D4316" t="s">
        <v>112</v>
      </c>
      <c r="E4316" t="s">
        <v>132</v>
      </c>
      <c r="F4316" t="s">
        <v>12516</v>
      </c>
      <c r="G4316" t="s">
        <v>148</v>
      </c>
      <c r="H4316" t="s">
        <v>135</v>
      </c>
      <c r="I4316" t="s">
        <v>136</v>
      </c>
      <c r="J4316" t="s">
        <v>137</v>
      </c>
      <c r="K4316" t="s">
        <v>138</v>
      </c>
      <c r="L4316" t="s">
        <v>12517</v>
      </c>
      <c r="M4316" t="s">
        <v>12518</v>
      </c>
      <c r="N4316">
        <v>1.5802777770000001</v>
      </c>
      <c r="O4316">
        <v>0</v>
      </c>
      <c r="P4316">
        <v>1</v>
      </c>
      <c r="Q4316">
        <v>0</v>
      </c>
      <c r="R4316">
        <v>0</v>
      </c>
      <c r="S4316">
        <v>0</v>
      </c>
      <c r="T4316">
        <v>0</v>
      </c>
      <c r="U4316">
        <v>0</v>
      </c>
      <c r="V4316">
        <v>0</v>
      </c>
      <c r="W4316">
        <v>0</v>
      </c>
      <c r="X4316">
        <v>0.23522783479786111</v>
      </c>
      <c r="Y4316">
        <v>0</v>
      </c>
      <c r="Z4316">
        <v>0</v>
      </c>
      <c r="AA4316">
        <v>0</v>
      </c>
      <c r="AB4316">
        <v>0</v>
      </c>
      <c r="AC4316">
        <v>0</v>
      </c>
      <c r="AD4316">
        <v>0</v>
      </c>
      <c r="AE4316">
        <v>0.23522783479786111</v>
      </c>
    </row>
    <row r="4317" spans="1:31" x14ac:dyDescent="0.25">
      <c r="A4317">
        <v>2237302</v>
      </c>
      <c r="B4317">
        <v>1</v>
      </c>
      <c r="C4317" t="s">
        <v>80</v>
      </c>
      <c r="D4317" t="s">
        <v>106</v>
      </c>
      <c r="E4317" t="s">
        <v>194</v>
      </c>
      <c r="F4317" t="s">
        <v>12354</v>
      </c>
      <c r="G4317" t="s">
        <v>179</v>
      </c>
      <c r="H4317" t="s">
        <v>135</v>
      </c>
      <c r="I4317" t="s">
        <v>136</v>
      </c>
      <c r="J4317" t="s">
        <v>137</v>
      </c>
      <c r="K4317" t="s">
        <v>138</v>
      </c>
      <c r="L4317" t="s">
        <v>12519</v>
      </c>
      <c r="M4317" t="s">
        <v>12520</v>
      </c>
      <c r="N4317">
        <v>3.0177777770000001</v>
      </c>
      <c r="O4317">
        <v>0</v>
      </c>
      <c r="P4317">
        <v>125</v>
      </c>
      <c r="Q4317">
        <v>0</v>
      </c>
      <c r="R4317">
        <v>0</v>
      </c>
      <c r="S4317">
        <v>0</v>
      </c>
      <c r="T4317">
        <v>3</v>
      </c>
      <c r="U4317">
        <v>0</v>
      </c>
      <c r="V4317">
        <v>0</v>
      </c>
      <c r="W4317">
        <v>0</v>
      </c>
      <c r="X4317">
        <v>85.265676773947277</v>
      </c>
      <c r="Y4317">
        <v>0</v>
      </c>
      <c r="Z4317">
        <v>0</v>
      </c>
      <c r="AA4317">
        <v>0</v>
      </c>
      <c r="AB4317">
        <v>0.77872027697123336</v>
      </c>
      <c r="AC4317">
        <v>0</v>
      </c>
      <c r="AD4317">
        <v>0</v>
      </c>
      <c r="AE4317">
        <v>86.044397050918505</v>
      </c>
    </row>
    <row r="4318" spans="1:31" x14ac:dyDescent="0.25">
      <c r="A4318">
        <v>2237304</v>
      </c>
      <c r="B4318">
        <v>1</v>
      </c>
      <c r="C4318" t="s">
        <v>81</v>
      </c>
      <c r="D4318" t="s">
        <v>113</v>
      </c>
      <c r="E4318" t="s">
        <v>132</v>
      </c>
      <c r="F4318" t="s">
        <v>12521</v>
      </c>
      <c r="G4318" t="s">
        <v>148</v>
      </c>
      <c r="H4318" t="s">
        <v>135</v>
      </c>
      <c r="I4318" t="s">
        <v>136</v>
      </c>
      <c r="J4318" t="s">
        <v>137</v>
      </c>
      <c r="K4318" t="s">
        <v>138</v>
      </c>
      <c r="L4318" t="s">
        <v>12522</v>
      </c>
      <c r="M4318" t="s">
        <v>12523</v>
      </c>
      <c r="N4318">
        <v>5.0577777770000001</v>
      </c>
      <c r="O4318">
        <v>0</v>
      </c>
      <c r="P4318">
        <v>1</v>
      </c>
      <c r="Q4318">
        <v>0</v>
      </c>
      <c r="R4318">
        <v>0</v>
      </c>
      <c r="S4318">
        <v>0</v>
      </c>
      <c r="T4318">
        <v>0</v>
      </c>
      <c r="U4318">
        <v>0</v>
      </c>
      <c r="V4318">
        <v>0</v>
      </c>
      <c r="W4318">
        <v>0</v>
      </c>
      <c r="X4318">
        <v>0.69696541844720006</v>
      </c>
      <c r="Y4318">
        <v>0</v>
      </c>
      <c r="Z4318">
        <v>0</v>
      </c>
      <c r="AA4318">
        <v>0</v>
      </c>
      <c r="AB4318">
        <v>0</v>
      </c>
      <c r="AC4318">
        <v>0</v>
      </c>
      <c r="AD4318">
        <v>0</v>
      </c>
      <c r="AE4318">
        <v>0.69696541844720006</v>
      </c>
    </row>
    <row r="4319" spans="1:31" x14ac:dyDescent="0.25">
      <c r="A4319">
        <v>2237305</v>
      </c>
      <c r="B4319">
        <v>1</v>
      </c>
      <c r="C4319" t="s">
        <v>80</v>
      </c>
      <c r="D4319" t="s">
        <v>85</v>
      </c>
      <c r="E4319" t="s">
        <v>132</v>
      </c>
      <c r="F4319" t="s">
        <v>12524</v>
      </c>
      <c r="G4319" t="s">
        <v>148</v>
      </c>
      <c r="H4319" t="s">
        <v>135</v>
      </c>
      <c r="I4319" t="s">
        <v>136</v>
      </c>
      <c r="J4319" t="s">
        <v>137</v>
      </c>
      <c r="K4319" t="s">
        <v>138</v>
      </c>
      <c r="L4319" t="s">
        <v>12525</v>
      </c>
      <c r="M4319" t="s">
        <v>12526</v>
      </c>
      <c r="N4319">
        <v>8.4466666660000005</v>
      </c>
      <c r="O4319">
        <v>0</v>
      </c>
      <c r="P4319">
        <v>1</v>
      </c>
      <c r="Q4319">
        <v>0</v>
      </c>
      <c r="R4319">
        <v>0</v>
      </c>
      <c r="S4319">
        <v>0</v>
      </c>
      <c r="T4319">
        <v>0</v>
      </c>
      <c r="U4319">
        <v>0</v>
      </c>
      <c r="V4319">
        <v>0</v>
      </c>
      <c r="W4319">
        <v>0</v>
      </c>
      <c r="X4319">
        <v>0.39550886165504007</v>
      </c>
      <c r="Y4319">
        <v>0</v>
      </c>
      <c r="Z4319">
        <v>0</v>
      </c>
      <c r="AA4319">
        <v>0</v>
      </c>
      <c r="AB4319">
        <v>0</v>
      </c>
      <c r="AC4319">
        <v>0</v>
      </c>
      <c r="AD4319">
        <v>0</v>
      </c>
      <c r="AE4319">
        <v>0.39550886165504007</v>
      </c>
    </row>
    <row r="4320" spans="1:31" x14ac:dyDescent="0.25">
      <c r="A4320">
        <v>2237307</v>
      </c>
      <c r="B4320">
        <v>1</v>
      </c>
      <c r="C4320" t="s">
        <v>80</v>
      </c>
      <c r="D4320" t="s">
        <v>108</v>
      </c>
      <c r="E4320" t="s">
        <v>161</v>
      </c>
      <c r="F4320" t="s">
        <v>5791</v>
      </c>
      <c r="G4320" t="s">
        <v>196</v>
      </c>
      <c r="H4320" t="s">
        <v>163</v>
      </c>
      <c r="I4320" t="s">
        <v>136</v>
      </c>
      <c r="J4320" t="s">
        <v>137</v>
      </c>
      <c r="K4320" t="s">
        <v>144</v>
      </c>
      <c r="L4320" t="s">
        <v>12527</v>
      </c>
      <c r="M4320" t="s">
        <v>12528</v>
      </c>
      <c r="N4320">
        <v>1.788891666</v>
      </c>
      <c r="O4320">
        <v>0</v>
      </c>
      <c r="P4320">
        <v>807</v>
      </c>
      <c r="Q4320">
        <v>4</v>
      </c>
      <c r="R4320">
        <v>96</v>
      </c>
      <c r="S4320">
        <v>3</v>
      </c>
      <c r="T4320">
        <v>147</v>
      </c>
      <c r="U4320">
        <v>1</v>
      </c>
      <c r="V4320">
        <v>0</v>
      </c>
      <c r="W4320">
        <v>0</v>
      </c>
      <c r="X4320">
        <v>340.076941814164</v>
      </c>
      <c r="Y4320">
        <v>15.662174618529798</v>
      </c>
      <c r="Z4320">
        <v>35.526832378968059</v>
      </c>
      <c r="AA4320">
        <v>41.371621206723361</v>
      </c>
      <c r="AB4320">
        <v>128.27425822362218</v>
      </c>
      <c r="AC4320">
        <v>19.393807961698336</v>
      </c>
      <c r="AD4320">
        <v>0</v>
      </c>
      <c r="AE4320">
        <v>580.30563620370572</v>
      </c>
    </row>
    <row r="4321" spans="1:31" x14ac:dyDescent="0.25">
      <c r="A4321">
        <v>2237308</v>
      </c>
      <c r="B4321">
        <v>1</v>
      </c>
      <c r="C4321" t="s">
        <v>80</v>
      </c>
      <c r="D4321" t="s">
        <v>92</v>
      </c>
      <c r="E4321" t="s">
        <v>182</v>
      </c>
      <c r="F4321" t="s">
        <v>12529</v>
      </c>
      <c r="G4321" t="s">
        <v>143</v>
      </c>
      <c r="H4321" t="s">
        <v>163</v>
      </c>
      <c r="I4321" t="s">
        <v>136</v>
      </c>
      <c r="J4321" t="s">
        <v>137</v>
      </c>
      <c r="K4321" t="s">
        <v>144</v>
      </c>
      <c r="L4321" t="s">
        <v>12530</v>
      </c>
      <c r="M4321" t="s">
        <v>12531</v>
      </c>
      <c r="N4321">
        <v>5.8502072219999999</v>
      </c>
      <c r="O4321">
        <v>0</v>
      </c>
      <c r="P4321">
        <v>326</v>
      </c>
      <c r="Q4321">
        <v>0</v>
      </c>
      <c r="R4321">
        <v>0</v>
      </c>
      <c r="S4321">
        <v>7</v>
      </c>
      <c r="T4321">
        <v>33</v>
      </c>
      <c r="U4321">
        <v>1</v>
      </c>
      <c r="V4321">
        <v>0</v>
      </c>
      <c r="W4321">
        <v>0</v>
      </c>
      <c r="X4321">
        <v>878.21589804001712</v>
      </c>
      <c r="Y4321">
        <v>0</v>
      </c>
      <c r="Z4321">
        <v>0</v>
      </c>
      <c r="AA4321">
        <v>461.32060619456036</v>
      </c>
      <c r="AB4321">
        <v>255.22960168971784</v>
      </c>
      <c r="AC4321">
        <v>3.8146995399257735</v>
      </c>
      <c r="AD4321">
        <v>0</v>
      </c>
      <c r="AE4321">
        <v>1598.5808054642212</v>
      </c>
    </row>
    <row r="4322" spans="1:31" x14ac:dyDescent="0.25">
      <c r="A4322">
        <v>2237309</v>
      </c>
      <c r="B4322">
        <v>1</v>
      </c>
      <c r="C4322" t="s">
        <v>80</v>
      </c>
      <c r="D4322" t="s">
        <v>88</v>
      </c>
      <c r="E4322" t="s">
        <v>132</v>
      </c>
      <c r="F4322" t="s">
        <v>12532</v>
      </c>
      <c r="G4322" t="s">
        <v>191</v>
      </c>
      <c r="H4322" t="s">
        <v>135</v>
      </c>
      <c r="I4322" t="s">
        <v>136</v>
      </c>
      <c r="J4322" t="s">
        <v>137</v>
      </c>
      <c r="K4322" t="s">
        <v>138</v>
      </c>
      <c r="L4322" t="s">
        <v>12533</v>
      </c>
      <c r="M4322" t="s">
        <v>12534</v>
      </c>
      <c r="N4322">
        <v>1.9297222220000001</v>
      </c>
      <c r="O4322">
        <v>0</v>
      </c>
      <c r="P4322">
        <v>1</v>
      </c>
      <c r="Q4322">
        <v>0</v>
      </c>
      <c r="R4322">
        <v>0</v>
      </c>
      <c r="S4322">
        <v>0</v>
      </c>
      <c r="T4322">
        <v>0</v>
      </c>
      <c r="U4322">
        <v>0</v>
      </c>
      <c r="V4322">
        <v>0</v>
      </c>
      <c r="W4322">
        <v>0</v>
      </c>
      <c r="X4322">
        <v>1.6000284468911867</v>
      </c>
      <c r="Y4322">
        <v>0</v>
      </c>
      <c r="Z4322">
        <v>0</v>
      </c>
      <c r="AA4322">
        <v>0</v>
      </c>
      <c r="AB4322">
        <v>0</v>
      </c>
      <c r="AC4322">
        <v>0</v>
      </c>
      <c r="AD4322">
        <v>0</v>
      </c>
      <c r="AE4322">
        <v>1.6000284468911867</v>
      </c>
    </row>
    <row r="4323" spans="1:31" x14ac:dyDescent="0.25">
      <c r="A4323">
        <v>2237312</v>
      </c>
      <c r="B4323">
        <v>1</v>
      </c>
      <c r="C4323" t="s">
        <v>80</v>
      </c>
      <c r="D4323" t="s">
        <v>111</v>
      </c>
      <c r="E4323" t="s">
        <v>132</v>
      </c>
      <c r="F4323" t="s">
        <v>12535</v>
      </c>
      <c r="G4323" t="s">
        <v>148</v>
      </c>
      <c r="H4323" t="s">
        <v>135</v>
      </c>
      <c r="I4323" t="s">
        <v>136</v>
      </c>
      <c r="J4323" t="s">
        <v>137</v>
      </c>
      <c r="K4323" t="s">
        <v>138</v>
      </c>
      <c r="L4323" t="s">
        <v>12536</v>
      </c>
      <c r="M4323" t="s">
        <v>12537</v>
      </c>
      <c r="N4323">
        <v>0.93222222200000004</v>
      </c>
      <c r="O4323">
        <v>0</v>
      </c>
      <c r="P4323">
        <v>4</v>
      </c>
      <c r="Q4323">
        <v>0</v>
      </c>
      <c r="R4323">
        <v>0</v>
      </c>
      <c r="S4323">
        <v>0</v>
      </c>
      <c r="T4323">
        <v>2</v>
      </c>
      <c r="U4323">
        <v>0</v>
      </c>
      <c r="V4323">
        <v>0</v>
      </c>
      <c r="W4323">
        <v>0</v>
      </c>
      <c r="X4323">
        <v>1.6219303881518399</v>
      </c>
      <c r="Y4323">
        <v>0</v>
      </c>
      <c r="Z4323">
        <v>0</v>
      </c>
      <c r="AA4323">
        <v>0</v>
      </c>
      <c r="AB4323">
        <v>0.20595857059623998</v>
      </c>
      <c r="AC4323">
        <v>0</v>
      </c>
      <c r="AD4323">
        <v>0</v>
      </c>
      <c r="AE4323">
        <v>1.8278889587480798</v>
      </c>
    </row>
    <row r="4324" spans="1:31" x14ac:dyDescent="0.25">
      <c r="A4324">
        <v>2237313</v>
      </c>
      <c r="B4324">
        <v>1</v>
      </c>
      <c r="C4324" t="s">
        <v>80</v>
      </c>
      <c r="D4324" t="s">
        <v>83</v>
      </c>
      <c r="E4324" t="s">
        <v>194</v>
      </c>
      <c r="F4324" t="s">
        <v>12538</v>
      </c>
      <c r="G4324" t="s">
        <v>885</v>
      </c>
      <c r="H4324" t="s">
        <v>135</v>
      </c>
      <c r="I4324" t="s">
        <v>136</v>
      </c>
      <c r="J4324" t="s">
        <v>137</v>
      </c>
      <c r="K4324" t="s">
        <v>138</v>
      </c>
      <c r="L4324" t="s">
        <v>12539</v>
      </c>
      <c r="M4324" t="s">
        <v>12540</v>
      </c>
      <c r="N4324">
        <v>3.9044444440000001</v>
      </c>
      <c r="O4324">
        <v>0</v>
      </c>
      <c r="P4324">
        <v>28</v>
      </c>
      <c r="Q4324">
        <v>0</v>
      </c>
      <c r="R4324">
        <v>10</v>
      </c>
      <c r="S4324">
        <v>0</v>
      </c>
      <c r="T4324">
        <v>3</v>
      </c>
      <c r="U4324">
        <v>0</v>
      </c>
      <c r="V4324">
        <v>0</v>
      </c>
      <c r="W4324">
        <v>0</v>
      </c>
      <c r="X4324">
        <v>15.24105921133035</v>
      </c>
      <c r="Y4324">
        <v>0</v>
      </c>
      <c r="Z4324">
        <v>1.867025287956267</v>
      </c>
      <c r="AA4324">
        <v>0</v>
      </c>
      <c r="AB4324">
        <v>5.6231596384840499</v>
      </c>
      <c r="AC4324">
        <v>0</v>
      </c>
      <c r="AD4324">
        <v>0</v>
      </c>
      <c r="AE4324">
        <v>22.73124413777067</v>
      </c>
    </row>
    <row r="4325" spans="1:31" x14ac:dyDescent="0.25">
      <c r="A4325">
        <v>2237315</v>
      </c>
      <c r="B4325">
        <v>1</v>
      </c>
      <c r="C4325" t="s">
        <v>81</v>
      </c>
      <c r="D4325" t="s">
        <v>116</v>
      </c>
      <c r="E4325" t="s">
        <v>141</v>
      </c>
      <c r="F4325" t="s">
        <v>12541</v>
      </c>
      <c r="G4325" t="s">
        <v>1909</v>
      </c>
      <c r="H4325" t="s">
        <v>135</v>
      </c>
      <c r="I4325" t="s">
        <v>136</v>
      </c>
      <c r="J4325" t="s">
        <v>137</v>
      </c>
      <c r="K4325" t="s">
        <v>138</v>
      </c>
      <c r="L4325" t="s">
        <v>12542</v>
      </c>
      <c r="M4325" t="s">
        <v>12543</v>
      </c>
      <c r="N4325">
        <v>2.3502777770000001</v>
      </c>
      <c r="O4325">
        <v>0</v>
      </c>
      <c r="P4325">
        <v>10</v>
      </c>
      <c r="Q4325">
        <v>0</v>
      </c>
      <c r="R4325">
        <v>35</v>
      </c>
      <c r="S4325">
        <v>0</v>
      </c>
      <c r="T4325">
        <v>1</v>
      </c>
      <c r="U4325">
        <v>0</v>
      </c>
      <c r="V4325">
        <v>0</v>
      </c>
      <c r="W4325">
        <v>0</v>
      </c>
      <c r="X4325">
        <v>0.85268967254897221</v>
      </c>
      <c r="Y4325">
        <v>0</v>
      </c>
      <c r="Z4325">
        <v>5.4703619021017404</v>
      </c>
      <c r="AA4325">
        <v>0</v>
      </c>
      <c r="AB4325">
        <v>0.16289665993871666</v>
      </c>
      <c r="AC4325">
        <v>0</v>
      </c>
      <c r="AD4325">
        <v>0</v>
      </c>
      <c r="AE4325">
        <v>6.4859482345894293</v>
      </c>
    </row>
    <row r="4326" spans="1:31" x14ac:dyDescent="0.25">
      <c r="A4326">
        <v>2237316</v>
      </c>
      <c r="B4326">
        <v>1</v>
      </c>
      <c r="C4326" t="s">
        <v>80</v>
      </c>
      <c r="D4326" t="s">
        <v>101</v>
      </c>
      <c r="E4326" t="s">
        <v>194</v>
      </c>
      <c r="F4326" t="s">
        <v>12544</v>
      </c>
      <c r="G4326" t="s">
        <v>885</v>
      </c>
      <c r="H4326" t="s">
        <v>135</v>
      </c>
      <c r="I4326" t="s">
        <v>136</v>
      </c>
      <c r="J4326" t="s">
        <v>137</v>
      </c>
      <c r="K4326" t="s">
        <v>138</v>
      </c>
      <c r="L4326" t="s">
        <v>12545</v>
      </c>
      <c r="M4326" t="s">
        <v>12546</v>
      </c>
      <c r="N4326">
        <v>2.236388888</v>
      </c>
      <c r="O4326">
        <v>0</v>
      </c>
      <c r="P4326">
        <v>24</v>
      </c>
      <c r="Q4326">
        <v>0</v>
      </c>
      <c r="R4326">
        <v>0</v>
      </c>
      <c r="S4326">
        <v>0</v>
      </c>
      <c r="T4326">
        <v>4</v>
      </c>
      <c r="U4326">
        <v>0</v>
      </c>
      <c r="V4326">
        <v>0</v>
      </c>
      <c r="W4326">
        <v>0</v>
      </c>
      <c r="X4326">
        <v>47.131459994552195</v>
      </c>
      <c r="Y4326">
        <v>0</v>
      </c>
      <c r="Z4326">
        <v>0</v>
      </c>
      <c r="AA4326">
        <v>0</v>
      </c>
      <c r="AB4326">
        <v>8.2451805963189582</v>
      </c>
      <c r="AC4326">
        <v>0</v>
      </c>
      <c r="AD4326">
        <v>0</v>
      </c>
      <c r="AE4326">
        <v>55.376640590871155</v>
      </c>
    </row>
    <row r="4327" spans="1:31" x14ac:dyDescent="0.25">
      <c r="A4327">
        <v>2237317</v>
      </c>
      <c r="B4327">
        <v>1</v>
      </c>
      <c r="C4327" t="s">
        <v>80</v>
      </c>
      <c r="D4327" t="s">
        <v>95</v>
      </c>
      <c r="E4327" t="s">
        <v>405</v>
      </c>
      <c r="F4327" t="s">
        <v>12547</v>
      </c>
      <c r="G4327" t="s">
        <v>174</v>
      </c>
      <c r="H4327" t="s">
        <v>163</v>
      </c>
      <c r="I4327" t="s">
        <v>136</v>
      </c>
      <c r="J4327" t="s">
        <v>137</v>
      </c>
      <c r="K4327" t="s">
        <v>138</v>
      </c>
      <c r="L4327" t="s">
        <v>12548</v>
      </c>
      <c r="M4327" t="s">
        <v>12549</v>
      </c>
      <c r="N4327">
        <v>0.2175</v>
      </c>
      <c r="O4327">
        <v>0</v>
      </c>
      <c r="P4327">
        <v>720</v>
      </c>
      <c r="Q4327">
        <v>5</v>
      </c>
      <c r="R4327">
        <v>11</v>
      </c>
      <c r="S4327">
        <v>8</v>
      </c>
      <c r="T4327">
        <v>35</v>
      </c>
      <c r="U4327">
        <v>2</v>
      </c>
      <c r="V4327">
        <v>0</v>
      </c>
      <c r="W4327">
        <v>0</v>
      </c>
      <c r="X4327">
        <v>33.724854008174496</v>
      </c>
      <c r="Y4327">
        <v>4.7432851608065105</v>
      </c>
      <c r="Z4327">
        <v>0.35604758475539999</v>
      </c>
      <c r="AA4327">
        <v>30.832067688446337</v>
      </c>
      <c r="AB4327">
        <v>2.4675721780825497</v>
      </c>
      <c r="AC4327">
        <v>44.565209679537389</v>
      </c>
      <c r="AD4327">
        <v>0</v>
      </c>
      <c r="AE4327">
        <v>116.68903629980268</v>
      </c>
    </row>
    <row r="4328" spans="1:31" x14ac:dyDescent="0.25">
      <c r="A4328">
        <v>2237318</v>
      </c>
      <c r="B4328">
        <v>1</v>
      </c>
      <c r="C4328" t="s">
        <v>80</v>
      </c>
      <c r="D4328" t="s">
        <v>100</v>
      </c>
      <c r="E4328" t="s">
        <v>273</v>
      </c>
      <c r="F4328" t="s">
        <v>10038</v>
      </c>
      <c r="G4328" t="s">
        <v>174</v>
      </c>
      <c r="H4328" t="s">
        <v>163</v>
      </c>
      <c r="I4328" t="s">
        <v>136</v>
      </c>
      <c r="J4328" t="s">
        <v>137</v>
      </c>
      <c r="K4328" t="s">
        <v>138</v>
      </c>
      <c r="L4328" t="s">
        <v>12550</v>
      </c>
      <c r="M4328" t="s">
        <v>12551</v>
      </c>
      <c r="N4328">
        <v>0.324722222</v>
      </c>
      <c r="O4328">
        <v>1</v>
      </c>
      <c r="P4328">
        <v>2712</v>
      </c>
      <c r="Q4328">
        <v>1</v>
      </c>
      <c r="R4328">
        <v>47</v>
      </c>
      <c r="S4328">
        <v>6</v>
      </c>
      <c r="T4328">
        <v>230</v>
      </c>
      <c r="U4328">
        <v>1</v>
      </c>
      <c r="V4328">
        <v>0</v>
      </c>
      <c r="W4328">
        <v>4.8745843503933335</v>
      </c>
      <c r="X4328">
        <v>235.02061027138362</v>
      </c>
      <c r="Y4328">
        <v>1.7669145958827071</v>
      </c>
      <c r="Z4328">
        <v>5.0972783028960817</v>
      </c>
      <c r="AA4328">
        <v>9.5946233035009012</v>
      </c>
      <c r="AB4328">
        <v>48.64671241798937</v>
      </c>
      <c r="AC4328">
        <v>4.6687466770607999</v>
      </c>
      <c r="AD4328">
        <v>0</v>
      </c>
      <c r="AE4328">
        <v>309.6694699191068</v>
      </c>
    </row>
    <row r="4329" spans="1:31" x14ac:dyDescent="0.25">
      <c r="A4329">
        <v>2237320</v>
      </c>
      <c r="B4329">
        <v>1</v>
      </c>
      <c r="C4329" t="s">
        <v>80</v>
      </c>
      <c r="D4329" t="s">
        <v>100</v>
      </c>
      <c r="E4329" t="s">
        <v>132</v>
      </c>
      <c r="F4329" t="s">
        <v>12552</v>
      </c>
      <c r="G4329" t="s">
        <v>170</v>
      </c>
      <c r="H4329" t="s">
        <v>135</v>
      </c>
      <c r="I4329" t="s">
        <v>136</v>
      </c>
      <c r="J4329" t="s">
        <v>137</v>
      </c>
      <c r="K4329" t="s">
        <v>138</v>
      </c>
      <c r="L4329" t="s">
        <v>12553</v>
      </c>
      <c r="M4329" t="s">
        <v>12554</v>
      </c>
      <c r="N4329">
        <v>3.437777777</v>
      </c>
      <c r="O4329">
        <v>0</v>
      </c>
      <c r="P4329">
        <v>0</v>
      </c>
      <c r="Q4329">
        <v>0</v>
      </c>
      <c r="R4329">
        <v>0</v>
      </c>
      <c r="S4329">
        <v>0</v>
      </c>
      <c r="T4329">
        <v>1</v>
      </c>
      <c r="U4329">
        <v>0</v>
      </c>
      <c r="V4329">
        <v>0</v>
      </c>
      <c r="W4329">
        <v>0</v>
      </c>
      <c r="X4329">
        <v>0</v>
      </c>
      <c r="Y4329">
        <v>0</v>
      </c>
      <c r="Z4329">
        <v>0</v>
      </c>
      <c r="AA4329">
        <v>0</v>
      </c>
      <c r="AB4329">
        <v>3.9012351804946337</v>
      </c>
      <c r="AC4329">
        <v>0</v>
      </c>
      <c r="AD4329">
        <v>0</v>
      </c>
      <c r="AE4329">
        <v>3.9012351804946337</v>
      </c>
    </row>
    <row r="4330" spans="1:31" x14ac:dyDescent="0.25">
      <c r="A4330">
        <v>2237321</v>
      </c>
      <c r="B4330">
        <v>1</v>
      </c>
      <c r="C4330" t="s">
        <v>80</v>
      </c>
      <c r="D4330" t="s">
        <v>82</v>
      </c>
      <c r="E4330" t="s">
        <v>194</v>
      </c>
      <c r="F4330" t="s">
        <v>12555</v>
      </c>
      <c r="G4330" t="s">
        <v>390</v>
      </c>
      <c r="H4330" t="s">
        <v>135</v>
      </c>
      <c r="I4330" t="s">
        <v>136</v>
      </c>
      <c r="J4330" t="s">
        <v>137</v>
      </c>
      <c r="K4330" t="s">
        <v>138</v>
      </c>
      <c r="L4330" t="s">
        <v>12556</v>
      </c>
      <c r="M4330" t="s">
        <v>12557</v>
      </c>
      <c r="N4330">
        <v>3.7508333330000001</v>
      </c>
      <c r="O4330">
        <v>0</v>
      </c>
      <c r="P4330">
        <v>42</v>
      </c>
      <c r="Q4330">
        <v>0</v>
      </c>
      <c r="R4330">
        <v>0</v>
      </c>
      <c r="S4330">
        <v>0</v>
      </c>
      <c r="T4330">
        <v>1</v>
      </c>
      <c r="U4330">
        <v>0</v>
      </c>
      <c r="V4330">
        <v>0</v>
      </c>
      <c r="W4330">
        <v>0</v>
      </c>
      <c r="X4330">
        <v>78.557740957079048</v>
      </c>
      <c r="Y4330">
        <v>0</v>
      </c>
      <c r="Z4330">
        <v>0</v>
      </c>
      <c r="AA4330">
        <v>0</v>
      </c>
      <c r="AB4330">
        <v>8.859056468447827</v>
      </c>
      <c r="AC4330">
        <v>0</v>
      </c>
      <c r="AD4330">
        <v>0</v>
      </c>
      <c r="AE4330">
        <v>87.41679742552688</v>
      </c>
    </row>
    <row r="4331" spans="1:31" x14ac:dyDescent="0.25">
      <c r="A4331">
        <v>2237323</v>
      </c>
      <c r="B4331">
        <v>1</v>
      </c>
      <c r="C4331" t="s">
        <v>80</v>
      </c>
      <c r="D4331" t="s">
        <v>94</v>
      </c>
      <c r="E4331" t="s">
        <v>132</v>
      </c>
      <c r="F4331" t="s">
        <v>12558</v>
      </c>
      <c r="G4331" t="s">
        <v>191</v>
      </c>
      <c r="H4331" t="s">
        <v>135</v>
      </c>
      <c r="I4331" t="s">
        <v>136</v>
      </c>
      <c r="J4331" t="s">
        <v>137</v>
      </c>
      <c r="K4331" t="s">
        <v>138</v>
      </c>
      <c r="L4331" t="s">
        <v>12559</v>
      </c>
      <c r="M4331" t="s">
        <v>12560</v>
      </c>
      <c r="N4331">
        <v>3.9469444440000001</v>
      </c>
      <c r="O4331">
        <v>0</v>
      </c>
      <c r="P4331">
        <v>1</v>
      </c>
      <c r="Q4331">
        <v>0</v>
      </c>
      <c r="R4331">
        <v>0</v>
      </c>
      <c r="S4331">
        <v>0</v>
      </c>
      <c r="T4331">
        <v>0</v>
      </c>
      <c r="U4331">
        <v>0</v>
      </c>
      <c r="V4331">
        <v>0</v>
      </c>
      <c r="W4331">
        <v>0</v>
      </c>
      <c r="X4331">
        <v>1.1027752185583779</v>
      </c>
      <c r="Y4331">
        <v>0</v>
      </c>
      <c r="Z4331">
        <v>0</v>
      </c>
      <c r="AA4331">
        <v>0</v>
      </c>
      <c r="AB4331">
        <v>0</v>
      </c>
      <c r="AC4331">
        <v>0</v>
      </c>
      <c r="AD4331">
        <v>0</v>
      </c>
      <c r="AE4331">
        <v>1.1027752185583779</v>
      </c>
    </row>
    <row r="4332" spans="1:31" x14ac:dyDescent="0.25">
      <c r="A4332">
        <v>2237324</v>
      </c>
      <c r="B4332">
        <v>1</v>
      </c>
      <c r="C4332" t="s">
        <v>80</v>
      </c>
      <c r="D4332" t="s">
        <v>104</v>
      </c>
      <c r="E4332" t="s">
        <v>182</v>
      </c>
      <c r="F4332" t="s">
        <v>12561</v>
      </c>
      <c r="G4332" t="s">
        <v>319</v>
      </c>
      <c r="H4332" t="s">
        <v>163</v>
      </c>
      <c r="I4332" t="s">
        <v>136</v>
      </c>
      <c r="J4332" t="s">
        <v>137</v>
      </c>
      <c r="K4332" t="s">
        <v>138</v>
      </c>
      <c r="L4332" t="s">
        <v>12562</v>
      </c>
      <c r="M4332" t="s">
        <v>12563</v>
      </c>
      <c r="N4332">
        <v>1.8486111110000001</v>
      </c>
      <c r="O4332">
        <v>0</v>
      </c>
      <c r="P4332">
        <v>0</v>
      </c>
      <c r="Q4332">
        <v>0</v>
      </c>
      <c r="R4332">
        <v>7</v>
      </c>
      <c r="S4332">
        <v>0</v>
      </c>
      <c r="T4332">
        <v>1</v>
      </c>
      <c r="U4332">
        <v>0</v>
      </c>
      <c r="V4332">
        <v>0</v>
      </c>
      <c r="W4332">
        <v>0</v>
      </c>
      <c r="X4332">
        <v>0</v>
      </c>
      <c r="Y4332">
        <v>0</v>
      </c>
      <c r="Z4332">
        <v>3.0622371993876576</v>
      </c>
      <c r="AA4332">
        <v>0</v>
      </c>
      <c r="AB4332">
        <v>0</v>
      </c>
      <c r="AC4332">
        <v>0</v>
      </c>
      <c r="AD4332">
        <v>0</v>
      </c>
      <c r="AE4332">
        <v>3.0622371993876576</v>
      </c>
    </row>
    <row r="4333" spans="1:31" x14ac:dyDescent="0.25">
      <c r="A4333">
        <v>2237325</v>
      </c>
      <c r="B4333">
        <v>1</v>
      </c>
      <c r="C4333" t="s">
        <v>80</v>
      </c>
      <c r="D4333" t="s">
        <v>106</v>
      </c>
      <c r="E4333" t="s">
        <v>194</v>
      </c>
      <c r="F4333" t="s">
        <v>12564</v>
      </c>
      <c r="G4333" t="s">
        <v>179</v>
      </c>
      <c r="H4333" t="s">
        <v>135</v>
      </c>
      <c r="I4333" t="s">
        <v>136</v>
      </c>
      <c r="J4333" t="s">
        <v>137</v>
      </c>
      <c r="K4333" t="s">
        <v>138</v>
      </c>
      <c r="L4333" t="s">
        <v>12565</v>
      </c>
      <c r="M4333" t="s">
        <v>12566</v>
      </c>
      <c r="N4333">
        <v>2.8005555549999999</v>
      </c>
      <c r="O4333">
        <v>0</v>
      </c>
      <c r="P4333">
        <v>1</v>
      </c>
      <c r="Q4333">
        <v>0</v>
      </c>
      <c r="R4333">
        <v>11</v>
      </c>
      <c r="S4333">
        <v>0</v>
      </c>
      <c r="T4333">
        <v>0</v>
      </c>
      <c r="U4333">
        <v>0</v>
      </c>
      <c r="V4333">
        <v>0</v>
      </c>
      <c r="W4333">
        <v>0</v>
      </c>
      <c r="X4333">
        <v>5.1939756724066086</v>
      </c>
      <c r="Y4333">
        <v>0</v>
      </c>
      <c r="Z4333">
        <v>31.454177418824219</v>
      </c>
      <c r="AA4333">
        <v>0</v>
      </c>
      <c r="AB4333">
        <v>0</v>
      </c>
      <c r="AC4333">
        <v>0</v>
      </c>
      <c r="AD4333">
        <v>0</v>
      </c>
      <c r="AE4333">
        <v>36.648153091230824</v>
      </c>
    </row>
    <row r="4334" spans="1:31" x14ac:dyDescent="0.25">
      <c r="A4334">
        <v>2237326</v>
      </c>
      <c r="B4334">
        <v>1</v>
      </c>
      <c r="C4334" t="s">
        <v>80</v>
      </c>
      <c r="D4334" t="s">
        <v>98</v>
      </c>
      <c r="E4334" t="s">
        <v>132</v>
      </c>
      <c r="F4334" t="s">
        <v>12567</v>
      </c>
      <c r="G4334" t="s">
        <v>148</v>
      </c>
      <c r="H4334" t="s">
        <v>135</v>
      </c>
      <c r="I4334" t="s">
        <v>136</v>
      </c>
      <c r="J4334" t="s">
        <v>137</v>
      </c>
      <c r="K4334" t="s">
        <v>138</v>
      </c>
      <c r="L4334" t="s">
        <v>12568</v>
      </c>
      <c r="M4334" t="s">
        <v>12569</v>
      </c>
      <c r="N4334">
        <v>1.7649999999999999</v>
      </c>
      <c r="O4334">
        <v>0</v>
      </c>
      <c r="P4334">
        <v>1</v>
      </c>
      <c r="Q4334">
        <v>0</v>
      </c>
      <c r="R4334">
        <v>0</v>
      </c>
      <c r="S4334">
        <v>0</v>
      </c>
      <c r="T4334">
        <v>0</v>
      </c>
      <c r="U4334">
        <v>0</v>
      </c>
      <c r="V4334">
        <v>0</v>
      </c>
      <c r="W4334">
        <v>0</v>
      </c>
      <c r="X4334">
        <v>0.15161220758553334</v>
      </c>
      <c r="Y4334">
        <v>0</v>
      </c>
      <c r="Z4334">
        <v>0</v>
      </c>
      <c r="AA4334">
        <v>0</v>
      </c>
      <c r="AB4334">
        <v>0</v>
      </c>
      <c r="AC4334">
        <v>0</v>
      </c>
      <c r="AD4334">
        <v>0</v>
      </c>
      <c r="AE4334">
        <v>0.15161220758553334</v>
      </c>
    </row>
    <row r="4335" spans="1:31" x14ac:dyDescent="0.25">
      <c r="A4335">
        <v>2237331</v>
      </c>
      <c r="B4335">
        <v>1</v>
      </c>
      <c r="C4335" t="s">
        <v>81</v>
      </c>
      <c r="D4335" t="s">
        <v>113</v>
      </c>
      <c r="E4335" t="s">
        <v>182</v>
      </c>
      <c r="F4335" t="s">
        <v>1772</v>
      </c>
      <c r="G4335" t="s">
        <v>174</v>
      </c>
      <c r="H4335" t="s">
        <v>163</v>
      </c>
      <c r="I4335" t="s">
        <v>136</v>
      </c>
      <c r="J4335" t="s">
        <v>137</v>
      </c>
      <c r="K4335" t="s">
        <v>138</v>
      </c>
      <c r="L4335" t="s">
        <v>12570</v>
      </c>
      <c r="M4335" t="s">
        <v>12571</v>
      </c>
      <c r="N4335">
        <v>1.045833333</v>
      </c>
      <c r="O4335">
        <v>0</v>
      </c>
      <c r="P4335">
        <v>751</v>
      </c>
      <c r="Q4335">
        <v>1</v>
      </c>
      <c r="R4335">
        <v>20</v>
      </c>
      <c r="S4335">
        <v>1</v>
      </c>
      <c r="T4335">
        <v>101</v>
      </c>
      <c r="U4335">
        <v>1</v>
      </c>
      <c r="V4335">
        <v>0</v>
      </c>
      <c r="W4335">
        <v>0</v>
      </c>
      <c r="X4335">
        <v>111.2474611347223</v>
      </c>
      <c r="Y4335">
        <v>0.25330180999914004</v>
      </c>
      <c r="Z4335">
        <v>5.0750438499503705</v>
      </c>
      <c r="AA4335">
        <v>12.447891603827403</v>
      </c>
      <c r="AB4335">
        <v>52.69549040073165</v>
      </c>
      <c r="AC4335">
        <v>155.76276141286235</v>
      </c>
      <c r="AD4335">
        <v>0</v>
      </c>
      <c r="AE4335">
        <v>337.48195021209324</v>
      </c>
    </row>
    <row r="4336" spans="1:31" x14ac:dyDescent="0.25">
      <c r="A4336">
        <v>2237333</v>
      </c>
      <c r="B4336">
        <v>1</v>
      </c>
      <c r="C4336" t="s">
        <v>80</v>
      </c>
      <c r="D4336" t="s">
        <v>83</v>
      </c>
      <c r="E4336" t="s">
        <v>132</v>
      </c>
      <c r="F4336" t="s">
        <v>12572</v>
      </c>
      <c r="G4336" t="s">
        <v>148</v>
      </c>
      <c r="H4336" t="s">
        <v>135</v>
      </c>
      <c r="I4336" t="s">
        <v>136</v>
      </c>
      <c r="J4336" t="s">
        <v>137</v>
      </c>
      <c r="K4336" t="s">
        <v>138</v>
      </c>
      <c r="L4336" t="s">
        <v>12573</v>
      </c>
      <c r="M4336" t="s">
        <v>12574</v>
      </c>
      <c r="N4336">
        <v>2.9052777769999998</v>
      </c>
      <c r="O4336">
        <v>0</v>
      </c>
      <c r="P4336">
        <v>0</v>
      </c>
      <c r="Q4336">
        <v>0</v>
      </c>
      <c r="R4336">
        <v>2</v>
      </c>
      <c r="S4336">
        <v>0</v>
      </c>
      <c r="T4336">
        <v>2</v>
      </c>
      <c r="U4336">
        <v>0</v>
      </c>
      <c r="V4336">
        <v>0</v>
      </c>
      <c r="W4336">
        <v>0</v>
      </c>
      <c r="X4336">
        <v>0</v>
      </c>
      <c r="Y4336">
        <v>0</v>
      </c>
      <c r="Z4336">
        <v>10.823922768160212</v>
      </c>
      <c r="AA4336">
        <v>0</v>
      </c>
      <c r="AB4336">
        <v>10.216672328716236</v>
      </c>
      <c r="AC4336">
        <v>0</v>
      </c>
      <c r="AD4336">
        <v>0</v>
      </c>
      <c r="AE4336">
        <v>21.040595096876448</v>
      </c>
    </row>
    <row r="4337" spans="1:31" x14ac:dyDescent="0.25">
      <c r="A4337">
        <v>2237334</v>
      </c>
      <c r="B4337">
        <v>1</v>
      </c>
      <c r="C4337" t="s">
        <v>80</v>
      </c>
      <c r="D4337" t="s">
        <v>94</v>
      </c>
      <c r="E4337" t="s">
        <v>141</v>
      </c>
      <c r="F4337" t="s">
        <v>12575</v>
      </c>
      <c r="G4337" t="s">
        <v>179</v>
      </c>
      <c r="H4337" t="s">
        <v>135</v>
      </c>
      <c r="I4337" t="s">
        <v>136</v>
      </c>
      <c r="J4337" t="s">
        <v>137</v>
      </c>
      <c r="K4337" t="s">
        <v>138</v>
      </c>
      <c r="L4337" t="s">
        <v>12576</v>
      </c>
      <c r="M4337" t="s">
        <v>12577</v>
      </c>
      <c r="N4337">
        <v>2.0097222220000002</v>
      </c>
      <c r="O4337">
        <v>0</v>
      </c>
      <c r="P4337">
        <v>0</v>
      </c>
      <c r="Q4337">
        <v>0</v>
      </c>
      <c r="R4337">
        <v>10</v>
      </c>
      <c r="S4337">
        <v>0</v>
      </c>
      <c r="T4337">
        <v>1</v>
      </c>
      <c r="U4337">
        <v>0</v>
      </c>
      <c r="V4337">
        <v>0</v>
      </c>
      <c r="W4337">
        <v>0</v>
      </c>
      <c r="X4337">
        <v>0</v>
      </c>
      <c r="Y4337">
        <v>0</v>
      </c>
      <c r="Z4337">
        <v>7.3773068617011939</v>
      </c>
      <c r="AA4337">
        <v>0</v>
      </c>
      <c r="AB4337">
        <v>5.1533084120700005E-2</v>
      </c>
      <c r="AC4337">
        <v>0</v>
      </c>
      <c r="AD4337">
        <v>0</v>
      </c>
      <c r="AE4337">
        <v>7.4288399458218937</v>
      </c>
    </row>
    <row r="4338" spans="1:31" x14ac:dyDescent="0.25">
      <c r="A4338">
        <v>2237335</v>
      </c>
      <c r="B4338">
        <v>1</v>
      </c>
      <c r="C4338" t="s">
        <v>80</v>
      </c>
      <c r="D4338" t="s">
        <v>96</v>
      </c>
      <c r="E4338" t="s">
        <v>132</v>
      </c>
      <c r="F4338" t="s">
        <v>12578</v>
      </c>
      <c r="G4338" t="s">
        <v>148</v>
      </c>
      <c r="H4338" t="s">
        <v>135</v>
      </c>
      <c r="I4338" t="s">
        <v>136</v>
      </c>
      <c r="J4338" t="s">
        <v>137</v>
      </c>
      <c r="K4338" t="s">
        <v>138</v>
      </c>
      <c r="L4338" t="s">
        <v>12579</v>
      </c>
      <c r="M4338" t="s">
        <v>12580</v>
      </c>
      <c r="N4338">
        <v>0.84805555499999996</v>
      </c>
      <c r="O4338">
        <v>0</v>
      </c>
      <c r="P4338">
        <v>1</v>
      </c>
      <c r="Q4338">
        <v>0</v>
      </c>
      <c r="R4338">
        <v>0</v>
      </c>
      <c r="S4338">
        <v>0</v>
      </c>
      <c r="T4338">
        <v>0</v>
      </c>
      <c r="U4338">
        <v>0</v>
      </c>
      <c r="V4338">
        <v>0</v>
      </c>
      <c r="W4338">
        <v>0</v>
      </c>
      <c r="X4338">
        <v>0.1576916338312</v>
      </c>
      <c r="Y4338">
        <v>0</v>
      </c>
      <c r="Z4338">
        <v>0</v>
      </c>
      <c r="AA4338">
        <v>0</v>
      </c>
      <c r="AB4338">
        <v>0</v>
      </c>
      <c r="AC4338">
        <v>0</v>
      </c>
      <c r="AD4338">
        <v>0</v>
      </c>
      <c r="AE4338">
        <v>0.1576916338312</v>
      </c>
    </row>
    <row r="4339" spans="1:31" x14ac:dyDescent="0.25">
      <c r="A4339">
        <v>2237337</v>
      </c>
      <c r="B4339">
        <v>1</v>
      </c>
      <c r="C4339" t="s">
        <v>81</v>
      </c>
      <c r="D4339" t="s">
        <v>127</v>
      </c>
      <c r="E4339" t="s">
        <v>161</v>
      </c>
      <c r="F4339" t="s">
        <v>2563</v>
      </c>
      <c r="G4339" t="s">
        <v>174</v>
      </c>
      <c r="H4339" t="s">
        <v>163</v>
      </c>
      <c r="I4339" t="s">
        <v>136</v>
      </c>
      <c r="J4339" t="s">
        <v>137</v>
      </c>
      <c r="K4339" t="s">
        <v>138</v>
      </c>
      <c r="L4339" t="s">
        <v>12581</v>
      </c>
      <c r="M4339" t="s">
        <v>12582</v>
      </c>
      <c r="N4339">
        <v>5.5750000000000002</v>
      </c>
      <c r="O4339">
        <v>3</v>
      </c>
      <c r="P4339">
        <v>59</v>
      </c>
      <c r="Q4339">
        <v>95</v>
      </c>
      <c r="R4339">
        <v>89</v>
      </c>
      <c r="S4339">
        <v>2</v>
      </c>
      <c r="T4339">
        <v>7</v>
      </c>
      <c r="U4339">
        <v>1</v>
      </c>
      <c r="V4339">
        <v>1</v>
      </c>
      <c r="W4339">
        <v>2.0658340179810666</v>
      </c>
      <c r="X4339">
        <v>62.230615101622213</v>
      </c>
      <c r="Y4339">
        <v>294.40416197998218</v>
      </c>
      <c r="Z4339">
        <v>352.13495238425668</v>
      </c>
      <c r="AA4339">
        <v>37.994240491014452</v>
      </c>
      <c r="AB4339">
        <v>17.689138021681615</v>
      </c>
      <c r="AC4339">
        <v>1211.0912042486755</v>
      </c>
      <c r="AD4339">
        <v>0</v>
      </c>
      <c r="AE4339">
        <v>1977.6101462452139</v>
      </c>
    </row>
    <row r="4340" spans="1:31" x14ac:dyDescent="0.25">
      <c r="A4340">
        <v>2237338</v>
      </c>
      <c r="B4340">
        <v>1</v>
      </c>
      <c r="C4340" t="s">
        <v>80</v>
      </c>
      <c r="D4340" t="s">
        <v>83</v>
      </c>
      <c r="E4340" t="s">
        <v>194</v>
      </c>
      <c r="F4340" t="s">
        <v>5823</v>
      </c>
      <c r="G4340" t="s">
        <v>235</v>
      </c>
      <c r="H4340" t="s">
        <v>135</v>
      </c>
      <c r="I4340" t="s">
        <v>136</v>
      </c>
      <c r="J4340" t="s">
        <v>137</v>
      </c>
      <c r="K4340" t="s">
        <v>138</v>
      </c>
      <c r="L4340" t="s">
        <v>12583</v>
      </c>
      <c r="M4340" t="s">
        <v>12584</v>
      </c>
      <c r="N4340">
        <v>6.6297222219999998</v>
      </c>
      <c r="O4340">
        <v>0</v>
      </c>
      <c r="P4340">
        <v>156</v>
      </c>
      <c r="Q4340">
        <v>0</v>
      </c>
      <c r="R4340">
        <v>0</v>
      </c>
      <c r="S4340">
        <v>0</v>
      </c>
      <c r="T4340">
        <v>15</v>
      </c>
      <c r="U4340">
        <v>0</v>
      </c>
      <c r="V4340">
        <v>0</v>
      </c>
      <c r="W4340">
        <v>0</v>
      </c>
      <c r="X4340">
        <v>457.89450181177972</v>
      </c>
      <c r="Y4340">
        <v>0</v>
      </c>
      <c r="Z4340">
        <v>0</v>
      </c>
      <c r="AA4340">
        <v>0</v>
      </c>
      <c r="AB4340">
        <v>57.900804065771709</v>
      </c>
      <c r="AC4340">
        <v>0</v>
      </c>
      <c r="AD4340">
        <v>0</v>
      </c>
      <c r="AE4340">
        <v>515.79530587755141</v>
      </c>
    </row>
    <row r="4341" spans="1:31" x14ac:dyDescent="0.25">
      <c r="A4341">
        <v>2237340</v>
      </c>
      <c r="B4341">
        <v>1</v>
      </c>
      <c r="C4341" t="s">
        <v>81</v>
      </c>
      <c r="D4341" t="s">
        <v>113</v>
      </c>
      <c r="E4341" t="s">
        <v>132</v>
      </c>
      <c r="F4341" t="s">
        <v>12585</v>
      </c>
      <c r="G4341" t="s">
        <v>191</v>
      </c>
      <c r="H4341" t="s">
        <v>135</v>
      </c>
      <c r="I4341" t="s">
        <v>136</v>
      </c>
      <c r="J4341" t="s">
        <v>137</v>
      </c>
      <c r="K4341" t="s">
        <v>138</v>
      </c>
      <c r="L4341" t="s">
        <v>12586</v>
      </c>
      <c r="M4341" t="s">
        <v>12587</v>
      </c>
      <c r="N4341">
        <v>1.622222222</v>
      </c>
      <c r="O4341">
        <v>0</v>
      </c>
      <c r="P4341">
        <v>4</v>
      </c>
      <c r="Q4341">
        <v>0</v>
      </c>
      <c r="R4341">
        <v>0</v>
      </c>
      <c r="S4341">
        <v>0</v>
      </c>
      <c r="T4341">
        <v>2</v>
      </c>
      <c r="U4341">
        <v>0</v>
      </c>
      <c r="V4341">
        <v>0</v>
      </c>
      <c r="W4341">
        <v>0</v>
      </c>
      <c r="X4341">
        <v>2.8176846347664002</v>
      </c>
      <c r="Y4341">
        <v>0</v>
      </c>
      <c r="Z4341">
        <v>0</v>
      </c>
      <c r="AA4341">
        <v>0</v>
      </c>
      <c r="AB4341">
        <v>1.0510372228309333</v>
      </c>
      <c r="AC4341">
        <v>0</v>
      </c>
      <c r="AD4341">
        <v>0</v>
      </c>
      <c r="AE4341">
        <v>3.8687218575973334</v>
      </c>
    </row>
    <row r="4342" spans="1:31" x14ac:dyDescent="0.25">
      <c r="A4342">
        <v>2237341</v>
      </c>
      <c r="B4342">
        <v>1</v>
      </c>
      <c r="C4342" t="s">
        <v>81</v>
      </c>
      <c r="D4342" t="s">
        <v>120</v>
      </c>
      <c r="E4342" t="s">
        <v>141</v>
      </c>
      <c r="F4342" t="s">
        <v>12588</v>
      </c>
      <c r="G4342" t="s">
        <v>187</v>
      </c>
      <c r="H4342" t="s">
        <v>135</v>
      </c>
      <c r="I4342" t="s">
        <v>136</v>
      </c>
      <c r="J4342" t="s">
        <v>137</v>
      </c>
      <c r="K4342" t="s">
        <v>138</v>
      </c>
      <c r="L4342" t="s">
        <v>12589</v>
      </c>
      <c r="M4342" t="s">
        <v>12590</v>
      </c>
      <c r="N4342">
        <v>2.7852777770000001</v>
      </c>
      <c r="O4342">
        <v>0</v>
      </c>
      <c r="P4342">
        <v>0</v>
      </c>
      <c r="Q4342">
        <v>0</v>
      </c>
      <c r="R4342">
        <v>9</v>
      </c>
      <c r="S4342">
        <v>0</v>
      </c>
      <c r="T4342">
        <v>1</v>
      </c>
      <c r="U4342">
        <v>0</v>
      </c>
      <c r="V4342">
        <v>0</v>
      </c>
      <c r="W4342">
        <v>0</v>
      </c>
      <c r="X4342">
        <v>0</v>
      </c>
      <c r="Y4342">
        <v>0</v>
      </c>
      <c r="Z4342">
        <v>26.309876078748282</v>
      </c>
      <c r="AA4342">
        <v>0</v>
      </c>
      <c r="AB4342">
        <v>1.2133586034153501</v>
      </c>
      <c r="AC4342">
        <v>0</v>
      </c>
      <c r="AD4342">
        <v>0</v>
      </c>
      <c r="AE4342">
        <v>27.523234682163633</v>
      </c>
    </row>
    <row r="4343" spans="1:31" x14ac:dyDescent="0.25">
      <c r="A4343">
        <v>2237343</v>
      </c>
      <c r="B4343">
        <v>1</v>
      </c>
      <c r="C4343" t="s">
        <v>81</v>
      </c>
      <c r="D4343" t="s">
        <v>116</v>
      </c>
      <c r="E4343" t="s">
        <v>132</v>
      </c>
      <c r="F4343" t="s">
        <v>12591</v>
      </c>
      <c r="G4343" t="s">
        <v>148</v>
      </c>
      <c r="H4343" t="s">
        <v>135</v>
      </c>
      <c r="I4343" t="s">
        <v>136</v>
      </c>
      <c r="J4343" t="s">
        <v>137</v>
      </c>
      <c r="K4343" t="s">
        <v>138</v>
      </c>
      <c r="L4343" t="s">
        <v>12592</v>
      </c>
      <c r="M4343" t="s">
        <v>12593</v>
      </c>
      <c r="N4343">
        <v>1.237222222</v>
      </c>
      <c r="O4343">
        <v>0</v>
      </c>
      <c r="P4343">
        <v>1</v>
      </c>
      <c r="Q4343">
        <v>0</v>
      </c>
      <c r="R4343">
        <v>0</v>
      </c>
      <c r="S4343">
        <v>0</v>
      </c>
      <c r="T4343">
        <v>0</v>
      </c>
      <c r="U4343">
        <v>0</v>
      </c>
      <c r="V4343">
        <v>0</v>
      </c>
      <c r="W4343">
        <v>0</v>
      </c>
      <c r="X4343">
        <v>0.26798878841363999</v>
      </c>
      <c r="Y4343">
        <v>0</v>
      </c>
      <c r="Z4343">
        <v>0</v>
      </c>
      <c r="AA4343">
        <v>0</v>
      </c>
      <c r="AB4343">
        <v>0</v>
      </c>
      <c r="AC4343">
        <v>0</v>
      </c>
      <c r="AD4343">
        <v>0</v>
      </c>
      <c r="AE4343">
        <v>0.26798878841363999</v>
      </c>
    </row>
    <row r="4344" spans="1:31" x14ac:dyDescent="0.25">
      <c r="A4344">
        <v>2237347</v>
      </c>
      <c r="B4344">
        <v>1</v>
      </c>
      <c r="C4344" t="s">
        <v>81</v>
      </c>
      <c r="D4344" t="s">
        <v>126</v>
      </c>
      <c r="E4344" t="s">
        <v>182</v>
      </c>
      <c r="F4344" t="s">
        <v>12594</v>
      </c>
      <c r="G4344" t="s">
        <v>196</v>
      </c>
      <c r="H4344" t="s">
        <v>163</v>
      </c>
      <c r="I4344" t="s">
        <v>136</v>
      </c>
      <c r="J4344" t="s">
        <v>137</v>
      </c>
      <c r="K4344" t="s">
        <v>144</v>
      </c>
      <c r="L4344" t="s">
        <v>12595</v>
      </c>
      <c r="M4344" t="s">
        <v>12596</v>
      </c>
      <c r="N4344">
        <v>2.233333333</v>
      </c>
      <c r="O4344">
        <v>0</v>
      </c>
      <c r="P4344">
        <v>0</v>
      </c>
      <c r="Q4344">
        <v>1</v>
      </c>
      <c r="R4344">
        <v>0</v>
      </c>
      <c r="S4344">
        <v>0</v>
      </c>
      <c r="T4344">
        <v>0</v>
      </c>
      <c r="U4344">
        <v>0</v>
      </c>
      <c r="V4344">
        <v>0</v>
      </c>
      <c r="W4344">
        <v>0</v>
      </c>
      <c r="X4344">
        <v>0</v>
      </c>
      <c r="Y4344">
        <v>1.2965401133396666</v>
      </c>
      <c r="Z4344">
        <v>0</v>
      </c>
      <c r="AA4344">
        <v>0</v>
      </c>
      <c r="AB4344">
        <v>0</v>
      </c>
      <c r="AC4344">
        <v>0</v>
      </c>
      <c r="AD4344">
        <v>0</v>
      </c>
      <c r="AE4344">
        <v>1.2965401133396666</v>
      </c>
    </row>
    <row r="4345" spans="1:31" x14ac:dyDescent="0.25">
      <c r="A4345">
        <v>2237348</v>
      </c>
      <c r="B4345">
        <v>1</v>
      </c>
      <c r="C4345" t="s">
        <v>81</v>
      </c>
      <c r="D4345" t="s">
        <v>123</v>
      </c>
      <c r="E4345" t="s">
        <v>182</v>
      </c>
      <c r="F4345" t="s">
        <v>12597</v>
      </c>
      <c r="G4345" t="s">
        <v>174</v>
      </c>
      <c r="H4345" t="s">
        <v>163</v>
      </c>
      <c r="I4345" t="s">
        <v>136</v>
      </c>
      <c r="J4345" t="s">
        <v>137</v>
      </c>
      <c r="K4345" t="s">
        <v>138</v>
      </c>
      <c r="L4345" t="s">
        <v>12598</v>
      </c>
      <c r="M4345" t="s">
        <v>12599</v>
      </c>
      <c r="N4345">
        <v>1.024444444</v>
      </c>
      <c r="O4345">
        <v>9</v>
      </c>
      <c r="P4345">
        <v>18</v>
      </c>
      <c r="Q4345">
        <v>198</v>
      </c>
      <c r="R4345">
        <v>232</v>
      </c>
      <c r="S4345">
        <v>48</v>
      </c>
      <c r="T4345">
        <v>38</v>
      </c>
      <c r="U4345">
        <v>0</v>
      </c>
      <c r="V4345">
        <v>0</v>
      </c>
      <c r="W4345">
        <v>2.8789335850107358</v>
      </c>
      <c r="X4345">
        <v>6.5520718695245357</v>
      </c>
      <c r="Y4345">
        <v>98.596318042692786</v>
      </c>
      <c r="Z4345">
        <v>83.389664290890323</v>
      </c>
      <c r="AA4345">
        <v>263.040502406352</v>
      </c>
      <c r="AB4345">
        <v>32.789613451390423</v>
      </c>
      <c r="AC4345">
        <v>0</v>
      </c>
      <c r="AD4345">
        <v>0</v>
      </c>
      <c r="AE4345">
        <v>487.24710364586082</v>
      </c>
    </row>
    <row r="4346" spans="1:31" x14ac:dyDescent="0.25">
      <c r="A4346">
        <v>2237349</v>
      </c>
      <c r="B4346">
        <v>1</v>
      </c>
      <c r="C4346" t="s">
        <v>81</v>
      </c>
      <c r="D4346" t="s">
        <v>121</v>
      </c>
      <c r="E4346" t="s">
        <v>194</v>
      </c>
      <c r="F4346" t="s">
        <v>12600</v>
      </c>
      <c r="G4346" t="s">
        <v>179</v>
      </c>
      <c r="H4346" t="s">
        <v>135</v>
      </c>
      <c r="I4346" t="s">
        <v>136</v>
      </c>
      <c r="J4346" t="s">
        <v>137</v>
      </c>
      <c r="K4346" t="s">
        <v>138</v>
      </c>
      <c r="L4346" t="s">
        <v>12601</v>
      </c>
      <c r="M4346" t="s">
        <v>12602</v>
      </c>
      <c r="N4346">
        <v>1.2652777770000001</v>
      </c>
      <c r="O4346">
        <v>0</v>
      </c>
      <c r="P4346">
        <v>26</v>
      </c>
      <c r="Q4346">
        <v>0</v>
      </c>
      <c r="R4346">
        <v>2</v>
      </c>
      <c r="S4346">
        <v>0</v>
      </c>
      <c r="T4346">
        <v>0</v>
      </c>
      <c r="U4346">
        <v>0</v>
      </c>
      <c r="V4346">
        <v>0</v>
      </c>
      <c r="W4346">
        <v>0</v>
      </c>
      <c r="X4346">
        <v>3.5141171831919884</v>
      </c>
      <c r="Y4346">
        <v>0</v>
      </c>
      <c r="Z4346">
        <v>3.0606605999106667E-2</v>
      </c>
      <c r="AA4346">
        <v>0</v>
      </c>
      <c r="AB4346">
        <v>0</v>
      </c>
      <c r="AC4346">
        <v>0</v>
      </c>
      <c r="AD4346">
        <v>0</v>
      </c>
      <c r="AE4346">
        <v>3.544723789191095</v>
      </c>
    </row>
    <row r="4347" spans="1:31" x14ac:dyDescent="0.25">
      <c r="A4347">
        <v>2237354</v>
      </c>
      <c r="B4347">
        <v>1</v>
      </c>
      <c r="C4347" t="s">
        <v>81</v>
      </c>
      <c r="D4347" t="s">
        <v>113</v>
      </c>
      <c r="E4347" t="s">
        <v>194</v>
      </c>
      <c r="F4347" t="s">
        <v>12603</v>
      </c>
      <c r="G4347" t="s">
        <v>885</v>
      </c>
      <c r="H4347" t="s">
        <v>135</v>
      </c>
      <c r="I4347" t="s">
        <v>136</v>
      </c>
      <c r="J4347" t="s">
        <v>137</v>
      </c>
      <c r="K4347" t="s">
        <v>138</v>
      </c>
      <c r="L4347" t="s">
        <v>12604</v>
      </c>
      <c r="M4347" t="s">
        <v>12605</v>
      </c>
      <c r="N4347">
        <v>1.3502777770000001</v>
      </c>
      <c r="O4347">
        <v>0</v>
      </c>
      <c r="P4347">
        <v>3</v>
      </c>
      <c r="Q4347">
        <v>0</v>
      </c>
      <c r="R4347">
        <v>5</v>
      </c>
      <c r="S4347">
        <v>0</v>
      </c>
      <c r="T4347">
        <v>1</v>
      </c>
      <c r="U4347">
        <v>0</v>
      </c>
      <c r="V4347">
        <v>0</v>
      </c>
      <c r="W4347">
        <v>0</v>
      </c>
      <c r="X4347">
        <v>1.2921906092100135</v>
      </c>
      <c r="Y4347">
        <v>0</v>
      </c>
      <c r="Z4347">
        <v>1.3831196590577488</v>
      </c>
      <c r="AA4347">
        <v>0</v>
      </c>
      <c r="AB4347">
        <v>0</v>
      </c>
      <c r="AC4347">
        <v>0</v>
      </c>
      <c r="AD4347">
        <v>0</v>
      </c>
      <c r="AE4347">
        <v>2.6753102682677623</v>
      </c>
    </row>
    <row r="4348" spans="1:31" x14ac:dyDescent="0.25">
      <c r="A4348">
        <v>2237356</v>
      </c>
      <c r="B4348">
        <v>1</v>
      </c>
      <c r="C4348" t="s">
        <v>80</v>
      </c>
      <c r="D4348" t="s">
        <v>104</v>
      </c>
      <c r="E4348" t="s">
        <v>273</v>
      </c>
      <c r="F4348" t="s">
        <v>12198</v>
      </c>
      <c r="G4348" t="s">
        <v>174</v>
      </c>
      <c r="H4348" t="s">
        <v>163</v>
      </c>
      <c r="I4348" t="s">
        <v>136</v>
      </c>
      <c r="J4348" t="s">
        <v>137</v>
      </c>
      <c r="K4348" t="s">
        <v>138</v>
      </c>
      <c r="L4348" t="s">
        <v>12606</v>
      </c>
      <c r="M4348" t="s">
        <v>12607</v>
      </c>
      <c r="N4348">
        <v>1.231944444</v>
      </c>
      <c r="O4348">
        <v>9</v>
      </c>
      <c r="P4348">
        <v>0</v>
      </c>
      <c r="Q4348">
        <v>64</v>
      </c>
      <c r="R4348">
        <v>0</v>
      </c>
      <c r="S4348">
        <v>25</v>
      </c>
      <c r="T4348">
        <v>2</v>
      </c>
      <c r="U4348">
        <v>0</v>
      </c>
      <c r="V4348">
        <v>0</v>
      </c>
      <c r="W4348">
        <v>8.3482678480296677</v>
      </c>
      <c r="X4348">
        <v>0</v>
      </c>
      <c r="Y4348">
        <v>43.461324821855342</v>
      </c>
      <c r="Z4348">
        <v>0</v>
      </c>
      <c r="AA4348">
        <v>196.23995589417885</v>
      </c>
      <c r="AB4348">
        <v>2.9752284536374169</v>
      </c>
      <c r="AC4348">
        <v>0</v>
      </c>
      <c r="AD4348">
        <v>0</v>
      </c>
      <c r="AE4348">
        <v>251.02477701770127</v>
      </c>
    </row>
    <row r="4349" spans="1:31" x14ac:dyDescent="0.25">
      <c r="A4349">
        <v>2237359</v>
      </c>
      <c r="B4349">
        <v>1</v>
      </c>
      <c r="C4349" t="s">
        <v>80</v>
      </c>
      <c r="D4349" t="s">
        <v>107</v>
      </c>
      <c r="E4349" t="s">
        <v>194</v>
      </c>
      <c r="F4349" t="s">
        <v>12608</v>
      </c>
      <c r="G4349" t="s">
        <v>472</v>
      </c>
      <c r="H4349" t="s">
        <v>135</v>
      </c>
      <c r="I4349" t="s">
        <v>136</v>
      </c>
      <c r="J4349" t="s">
        <v>137</v>
      </c>
      <c r="K4349" t="s">
        <v>138</v>
      </c>
      <c r="L4349" t="s">
        <v>12609</v>
      </c>
      <c r="M4349" t="s">
        <v>12610</v>
      </c>
      <c r="N4349">
        <v>2.560277777</v>
      </c>
      <c r="O4349">
        <v>0</v>
      </c>
      <c r="P4349">
        <v>102</v>
      </c>
      <c r="Q4349">
        <v>0</v>
      </c>
      <c r="R4349">
        <v>0</v>
      </c>
      <c r="S4349">
        <v>0</v>
      </c>
      <c r="T4349">
        <v>1</v>
      </c>
      <c r="U4349">
        <v>0</v>
      </c>
      <c r="V4349">
        <v>0</v>
      </c>
      <c r="W4349">
        <v>0</v>
      </c>
      <c r="X4349">
        <v>33.028335336153134</v>
      </c>
      <c r="Y4349">
        <v>0</v>
      </c>
      <c r="Z4349">
        <v>0</v>
      </c>
      <c r="AA4349">
        <v>0</v>
      </c>
      <c r="AB4349">
        <v>5.597657207885681</v>
      </c>
      <c r="AC4349">
        <v>0</v>
      </c>
      <c r="AD4349">
        <v>0</v>
      </c>
      <c r="AE4349">
        <v>38.625992544038816</v>
      </c>
    </row>
    <row r="4350" spans="1:31" x14ac:dyDescent="0.25">
      <c r="A4350">
        <v>2237360</v>
      </c>
      <c r="B4350">
        <v>1</v>
      </c>
      <c r="C4350" t="s">
        <v>80</v>
      </c>
      <c r="D4350" t="s">
        <v>94</v>
      </c>
      <c r="E4350" t="s">
        <v>194</v>
      </c>
      <c r="F4350" t="s">
        <v>9598</v>
      </c>
      <c r="G4350" t="s">
        <v>472</v>
      </c>
      <c r="H4350" t="s">
        <v>135</v>
      </c>
      <c r="I4350" t="s">
        <v>136</v>
      </c>
      <c r="J4350" t="s">
        <v>137</v>
      </c>
      <c r="K4350" t="s">
        <v>138</v>
      </c>
      <c r="L4350" t="s">
        <v>12611</v>
      </c>
      <c r="M4350" t="s">
        <v>12612</v>
      </c>
      <c r="N4350">
        <v>2.52</v>
      </c>
      <c r="O4350">
        <v>0</v>
      </c>
      <c r="P4350">
        <v>31</v>
      </c>
      <c r="Q4350">
        <v>0</v>
      </c>
      <c r="R4350">
        <v>3</v>
      </c>
      <c r="S4350">
        <v>0</v>
      </c>
      <c r="T4350">
        <v>4</v>
      </c>
      <c r="U4350">
        <v>0</v>
      </c>
      <c r="V4350">
        <v>0</v>
      </c>
      <c r="W4350">
        <v>0</v>
      </c>
      <c r="X4350">
        <v>15.907465499540164</v>
      </c>
      <c r="Y4350">
        <v>0</v>
      </c>
      <c r="Z4350">
        <v>0.2862369355263289</v>
      </c>
      <c r="AA4350">
        <v>0</v>
      </c>
      <c r="AB4350">
        <v>4.3485928501449598</v>
      </c>
      <c r="AC4350">
        <v>0</v>
      </c>
      <c r="AD4350">
        <v>0</v>
      </c>
      <c r="AE4350">
        <v>20.542295285211452</v>
      </c>
    </row>
    <row r="4351" spans="1:31" x14ac:dyDescent="0.25">
      <c r="A4351">
        <v>2237363</v>
      </c>
      <c r="B4351">
        <v>1</v>
      </c>
      <c r="C4351" t="s">
        <v>80</v>
      </c>
      <c r="D4351" t="s">
        <v>92</v>
      </c>
      <c r="E4351" t="s">
        <v>132</v>
      </c>
      <c r="F4351" t="s">
        <v>12613</v>
      </c>
      <c r="G4351" t="s">
        <v>191</v>
      </c>
      <c r="H4351" t="s">
        <v>135</v>
      </c>
      <c r="I4351" t="s">
        <v>136</v>
      </c>
      <c r="J4351" t="s">
        <v>137</v>
      </c>
      <c r="K4351" t="s">
        <v>138</v>
      </c>
      <c r="L4351" t="s">
        <v>12614</v>
      </c>
      <c r="M4351" t="s">
        <v>12615</v>
      </c>
      <c r="N4351">
        <v>2.8758333330000001</v>
      </c>
      <c r="O4351">
        <v>0</v>
      </c>
      <c r="P4351">
        <v>1</v>
      </c>
      <c r="Q4351">
        <v>0</v>
      </c>
      <c r="R4351">
        <v>0</v>
      </c>
      <c r="S4351">
        <v>0</v>
      </c>
      <c r="T4351">
        <v>0</v>
      </c>
      <c r="U4351">
        <v>0</v>
      </c>
      <c r="V4351">
        <v>0</v>
      </c>
      <c r="W4351">
        <v>0</v>
      </c>
      <c r="X4351">
        <v>2.3883234742594501</v>
      </c>
      <c r="Y4351">
        <v>0</v>
      </c>
      <c r="Z4351">
        <v>0</v>
      </c>
      <c r="AA4351">
        <v>0</v>
      </c>
      <c r="AB4351">
        <v>0</v>
      </c>
      <c r="AC4351">
        <v>0</v>
      </c>
      <c r="AD4351">
        <v>0</v>
      </c>
      <c r="AE4351">
        <v>2.3883234742594501</v>
      </c>
    </row>
    <row r="4352" spans="1:31" x14ac:dyDescent="0.25">
      <c r="A4352">
        <v>2237364</v>
      </c>
      <c r="B4352">
        <v>1</v>
      </c>
      <c r="C4352" t="s">
        <v>81</v>
      </c>
      <c r="D4352" t="s">
        <v>119</v>
      </c>
      <c r="E4352" t="s">
        <v>132</v>
      </c>
      <c r="F4352" t="s">
        <v>12616</v>
      </c>
      <c r="G4352" t="s">
        <v>191</v>
      </c>
      <c r="H4352" t="s">
        <v>135</v>
      </c>
      <c r="I4352" t="s">
        <v>136</v>
      </c>
      <c r="J4352" t="s">
        <v>137</v>
      </c>
      <c r="K4352" t="s">
        <v>138</v>
      </c>
      <c r="L4352" t="s">
        <v>12617</v>
      </c>
      <c r="M4352" t="s">
        <v>12618</v>
      </c>
      <c r="N4352">
        <v>0.94527777700000004</v>
      </c>
      <c r="O4352">
        <v>0</v>
      </c>
      <c r="P4352">
        <v>1</v>
      </c>
      <c r="Q4352">
        <v>0</v>
      </c>
      <c r="R4352">
        <v>0</v>
      </c>
      <c r="S4352">
        <v>0</v>
      </c>
      <c r="T4352">
        <v>0</v>
      </c>
      <c r="U4352">
        <v>0</v>
      </c>
      <c r="V4352">
        <v>0</v>
      </c>
      <c r="W4352">
        <v>0</v>
      </c>
      <c r="X4352">
        <v>8.3211112327583353E-2</v>
      </c>
      <c r="Y4352">
        <v>0</v>
      </c>
      <c r="Z4352">
        <v>0</v>
      </c>
      <c r="AA4352">
        <v>0</v>
      </c>
      <c r="AB4352">
        <v>0</v>
      </c>
      <c r="AC4352">
        <v>0</v>
      </c>
      <c r="AD4352">
        <v>0</v>
      </c>
      <c r="AE4352">
        <v>8.3211112327583353E-2</v>
      </c>
    </row>
    <row r="4353" spans="1:31" x14ac:dyDescent="0.25">
      <c r="A4353">
        <v>2237365</v>
      </c>
      <c r="B4353">
        <v>1</v>
      </c>
      <c r="C4353" t="s">
        <v>80</v>
      </c>
      <c r="D4353" t="s">
        <v>101</v>
      </c>
      <c r="E4353" t="s">
        <v>194</v>
      </c>
      <c r="F4353" t="s">
        <v>12619</v>
      </c>
      <c r="G4353" t="s">
        <v>235</v>
      </c>
      <c r="H4353" t="s">
        <v>135</v>
      </c>
      <c r="I4353" t="s">
        <v>136</v>
      </c>
      <c r="J4353" t="s">
        <v>137</v>
      </c>
      <c r="K4353" t="s">
        <v>138</v>
      </c>
      <c r="L4353" t="s">
        <v>12620</v>
      </c>
      <c r="M4353" t="s">
        <v>12621</v>
      </c>
      <c r="N4353">
        <v>3.960555555</v>
      </c>
      <c r="O4353">
        <v>0</v>
      </c>
      <c r="P4353">
        <v>52</v>
      </c>
      <c r="Q4353">
        <v>0</v>
      </c>
      <c r="R4353">
        <v>0</v>
      </c>
      <c r="S4353">
        <v>0</v>
      </c>
      <c r="T4353">
        <v>2</v>
      </c>
      <c r="U4353">
        <v>0</v>
      </c>
      <c r="V4353">
        <v>0</v>
      </c>
      <c r="W4353">
        <v>0</v>
      </c>
      <c r="X4353">
        <v>38.792141744954442</v>
      </c>
      <c r="Y4353">
        <v>0</v>
      </c>
      <c r="Z4353">
        <v>0</v>
      </c>
      <c r="AA4353">
        <v>0</v>
      </c>
      <c r="AB4353">
        <v>4.4985923775729164</v>
      </c>
      <c r="AC4353">
        <v>0</v>
      </c>
      <c r="AD4353">
        <v>0</v>
      </c>
      <c r="AE4353">
        <v>43.290734122527361</v>
      </c>
    </row>
    <row r="4354" spans="1:31" x14ac:dyDescent="0.25">
      <c r="A4354">
        <v>2237366</v>
      </c>
      <c r="B4354">
        <v>1</v>
      </c>
      <c r="C4354" t="s">
        <v>80</v>
      </c>
      <c r="D4354" t="s">
        <v>104</v>
      </c>
      <c r="E4354" t="s">
        <v>132</v>
      </c>
      <c r="F4354" t="s">
        <v>12622</v>
      </c>
      <c r="G4354" t="s">
        <v>170</v>
      </c>
      <c r="H4354" t="s">
        <v>135</v>
      </c>
      <c r="I4354" t="s">
        <v>136</v>
      </c>
      <c r="J4354" t="s">
        <v>137</v>
      </c>
      <c r="K4354" t="s">
        <v>138</v>
      </c>
      <c r="L4354" t="s">
        <v>12623</v>
      </c>
      <c r="M4354" t="s">
        <v>12624</v>
      </c>
      <c r="N4354">
        <v>1.744722222</v>
      </c>
      <c r="O4354">
        <v>0</v>
      </c>
      <c r="P4354">
        <v>5</v>
      </c>
      <c r="Q4354">
        <v>0</v>
      </c>
      <c r="R4354">
        <v>0</v>
      </c>
      <c r="S4354">
        <v>0</v>
      </c>
      <c r="T4354">
        <v>0</v>
      </c>
      <c r="U4354">
        <v>0</v>
      </c>
      <c r="V4354">
        <v>0</v>
      </c>
      <c r="W4354">
        <v>0</v>
      </c>
      <c r="X4354">
        <v>2.1667418595917503</v>
      </c>
      <c r="Y4354">
        <v>0</v>
      </c>
      <c r="Z4354">
        <v>0</v>
      </c>
      <c r="AA4354">
        <v>0</v>
      </c>
      <c r="AB4354">
        <v>0</v>
      </c>
      <c r="AC4354">
        <v>0</v>
      </c>
      <c r="AD4354">
        <v>0</v>
      </c>
      <c r="AE4354">
        <v>2.1667418595917503</v>
      </c>
    </row>
    <row r="4355" spans="1:31" x14ac:dyDescent="0.25">
      <c r="A4355">
        <v>2237367</v>
      </c>
      <c r="B4355">
        <v>1</v>
      </c>
      <c r="C4355" t="s">
        <v>80</v>
      </c>
      <c r="D4355" t="s">
        <v>108</v>
      </c>
      <c r="E4355" t="s">
        <v>132</v>
      </c>
      <c r="F4355" t="s">
        <v>12625</v>
      </c>
      <c r="G4355" t="s">
        <v>148</v>
      </c>
      <c r="H4355" t="s">
        <v>135</v>
      </c>
      <c r="I4355" t="s">
        <v>136</v>
      </c>
      <c r="J4355" t="s">
        <v>137</v>
      </c>
      <c r="K4355" t="s">
        <v>138</v>
      </c>
      <c r="L4355" t="s">
        <v>12626</v>
      </c>
      <c r="M4355" t="s">
        <v>12627</v>
      </c>
      <c r="N4355">
        <v>1.6944444439999999</v>
      </c>
      <c r="O4355">
        <v>0</v>
      </c>
      <c r="P4355">
        <v>1</v>
      </c>
      <c r="Q4355">
        <v>0</v>
      </c>
      <c r="R4355">
        <v>0</v>
      </c>
      <c r="S4355">
        <v>0</v>
      </c>
      <c r="T4355">
        <v>0</v>
      </c>
      <c r="U4355">
        <v>0</v>
      </c>
      <c r="V4355">
        <v>0</v>
      </c>
      <c r="W4355">
        <v>0</v>
      </c>
      <c r="X4355">
        <v>0.6761366065725134</v>
      </c>
      <c r="Y4355">
        <v>0</v>
      </c>
      <c r="Z4355">
        <v>0</v>
      </c>
      <c r="AA4355">
        <v>0</v>
      </c>
      <c r="AB4355">
        <v>0</v>
      </c>
      <c r="AC4355">
        <v>0</v>
      </c>
      <c r="AD4355">
        <v>0</v>
      </c>
      <c r="AE4355">
        <v>0.6761366065725134</v>
      </c>
    </row>
    <row r="4356" spans="1:31" x14ac:dyDescent="0.25">
      <c r="A4356">
        <v>2237369</v>
      </c>
      <c r="B4356">
        <v>1</v>
      </c>
      <c r="C4356" t="s">
        <v>80</v>
      </c>
      <c r="D4356" t="s">
        <v>100</v>
      </c>
      <c r="E4356" t="s">
        <v>132</v>
      </c>
      <c r="F4356" t="s">
        <v>12628</v>
      </c>
      <c r="G4356" t="s">
        <v>148</v>
      </c>
      <c r="H4356" t="s">
        <v>135</v>
      </c>
      <c r="I4356" t="s">
        <v>136</v>
      </c>
      <c r="J4356" t="s">
        <v>137</v>
      </c>
      <c r="K4356" t="s">
        <v>138</v>
      </c>
      <c r="L4356" t="s">
        <v>12629</v>
      </c>
      <c r="M4356" t="s">
        <v>12630</v>
      </c>
      <c r="N4356">
        <v>1.865555555</v>
      </c>
      <c r="O4356">
        <v>0</v>
      </c>
      <c r="P4356">
        <v>1</v>
      </c>
      <c r="Q4356">
        <v>0</v>
      </c>
      <c r="R4356">
        <v>0</v>
      </c>
      <c r="S4356">
        <v>0</v>
      </c>
      <c r="T4356">
        <v>0</v>
      </c>
      <c r="U4356">
        <v>0</v>
      </c>
      <c r="V4356">
        <v>0</v>
      </c>
      <c r="W4356">
        <v>0</v>
      </c>
      <c r="X4356">
        <v>0.40210558193460677</v>
      </c>
      <c r="Y4356">
        <v>0</v>
      </c>
      <c r="Z4356">
        <v>0</v>
      </c>
      <c r="AA4356">
        <v>0</v>
      </c>
      <c r="AB4356">
        <v>0</v>
      </c>
      <c r="AC4356">
        <v>0</v>
      </c>
      <c r="AD4356">
        <v>0</v>
      </c>
      <c r="AE4356">
        <v>0.40210558193460677</v>
      </c>
    </row>
    <row r="4357" spans="1:31" x14ac:dyDescent="0.25">
      <c r="A4357">
        <v>2237370</v>
      </c>
      <c r="B4357">
        <v>1</v>
      </c>
      <c r="C4357" t="s">
        <v>80</v>
      </c>
      <c r="D4357" t="s">
        <v>96</v>
      </c>
      <c r="E4357" t="s">
        <v>132</v>
      </c>
      <c r="F4357" t="s">
        <v>12631</v>
      </c>
      <c r="G4357" t="s">
        <v>148</v>
      </c>
      <c r="H4357" t="s">
        <v>135</v>
      </c>
      <c r="I4357" t="s">
        <v>136</v>
      </c>
      <c r="J4357" t="s">
        <v>137</v>
      </c>
      <c r="K4357" t="s">
        <v>138</v>
      </c>
      <c r="L4357" t="s">
        <v>12632</v>
      </c>
      <c r="M4357" t="s">
        <v>12633</v>
      </c>
      <c r="N4357">
        <v>3.0502777769999998</v>
      </c>
      <c r="O4357">
        <v>0</v>
      </c>
      <c r="P4357">
        <v>2</v>
      </c>
      <c r="Q4357">
        <v>0</v>
      </c>
      <c r="R4357">
        <v>0</v>
      </c>
      <c r="S4357">
        <v>0</v>
      </c>
      <c r="T4357">
        <v>0</v>
      </c>
      <c r="U4357">
        <v>0</v>
      </c>
      <c r="V4357">
        <v>0</v>
      </c>
      <c r="W4357">
        <v>0</v>
      </c>
      <c r="X4357">
        <v>2.8847730354637449</v>
      </c>
      <c r="Y4357">
        <v>0</v>
      </c>
      <c r="Z4357">
        <v>0</v>
      </c>
      <c r="AA4357">
        <v>0</v>
      </c>
      <c r="AB4357">
        <v>0</v>
      </c>
      <c r="AC4357">
        <v>0</v>
      </c>
      <c r="AD4357">
        <v>0</v>
      </c>
      <c r="AE4357">
        <v>2.8847730354637449</v>
      </c>
    </row>
    <row r="4358" spans="1:31" x14ac:dyDescent="0.25">
      <c r="A4358">
        <v>2237371</v>
      </c>
      <c r="B4358">
        <v>1</v>
      </c>
      <c r="C4358" t="s">
        <v>80</v>
      </c>
      <c r="D4358" t="s">
        <v>96</v>
      </c>
      <c r="E4358" t="s">
        <v>132</v>
      </c>
      <c r="F4358" t="s">
        <v>12634</v>
      </c>
      <c r="G4358" t="s">
        <v>191</v>
      </c>
      <c r="H4358" t="s">
        <v>135</v>
      </c>
      <c r="I4358" t="s">
        <v>136</v>
      </c>
      <c r="J4358" t="s">
        <v>137</v>
      </c>
      <c r="K4358" t="s">
        <v>138</v>
      </c>
      <c r="L4358" t="s">
        <v>12635</v>
      </c>
      <c r="M4358" t="s">
        <v>12636</v>
      </c>
      <c r="N4358">
        <v>1.72</v>
      </c>
      <c r="O4358">
        <v>0</v>
      </c>
      <c r="P4358">
        <v>0</v>
      </c>
      <c r="Q4358">
        <v>0</v>
      </c>
      <c r="R4358">
        <v>0</v>
      </c>
      <c r="S4358">
        <v>0</v>
      </c>
      <c r="T4358">
        <v>1</v>
      </c>
      <c r="U4358">
        <v>0</v>
      </c>
      <c r="V4358">
        <v>0</v>
      </c>
      <c r="W4358">
        <v>0</v>
      </c>
      <c r="X4358">
        <v>0</v>
      </c>
      <c r="Y4358">
        <v>0</v>
      </c>
      <c r="Z4358">
        <v>0</v>
      </c>
      <c r="AA4358">
        <v>0</v>
      </c>
      <c r="AB4358">
        <v>0.45124062458978997</v>
      </c>
      <c r="AC4358">
        <v>0</v>
      </c>
      <c r="AD4358">
        <v>0</v>
      </c>
      <c r="AE4358">
        <v>0.45124062458978997</v>
      </c>
    </row>
    <row r="4359" spans="1:31" x14ac:dyDescent="0.25">
      <c r="A4359">
        <v>2237372</v>
      </c>
      <c r="B4359">
        <v>1</v>
      </c>
      <c r="C4359" t="s">
        <v>81</v>
      </c>
      <c r="D4359" t="s">
        <v>115</v>
      </c>
      <c r="E4359" t="s">
        <v>194</v>
      </c>
      <c r="F4359" t="s">
        <v>12637</v>
      </c>
      <c r="G4359" t="s">
        <v>465</v>
      </c>
      <c r="H4359" t="s">
        <v>135</v>
      </c>
      <c r="I4359" t="s">
        <v>136</v>
      </c>
      <c r="J4359" t="s">
        <v>137</v>
      </c>
      <c r="K4359" t="s">
        <v>138</v>
      </c>
      <c r="L4359" t="s">
        <v>12638</v>
      </c>
      <c r="M4359" t="s">
        <v>12639</v>
      </c>
      <c r="N4359">
        <v>1.406666666</v>
      </c>
      <c r="O4359">
        <v>0</v>
      </c>
      <c r="P4359">
        <v>38</v>
      </c>
      <c r="Q4359">
        <v>0</v>
      </c>
      <c r="R4359">
        <v>1</v>
      </c>
      <c r="S4359">
        <v>0</v>
      </c>
      <c r="T4359">
        <v>2</v>
      </c>
      <c r="U4359">
        <v>0</v>
      </c>
      <c r="V4359">
        <v>0</v>
      </c>
      <c r="W4359">
        <v>0</v>
      </c>
      <c r="X4359">
        <v>4.6586573178963988</v>
      </c>
      <c r="Y4359">
        <v>0</v>
      </c>
      <c r="Z4359">
        <v>1.0300026664666667E-3</v>
      </c>
      <c r="AA4359">
        <v>0</v>
      </c>
      <c r="AB4359">
        <v>0.27483976909452001</v>
      </c>
      <c r="AC4359">
        <v>0</v>
      </c>
      <c r="AD4359">
        <v>0</v>
      </c>
      <c r="AE4359">
        <v>4.9345270896573847</v>
      </c>
    </row>
    <row r="4360" spans="1:31" x14ac:dyDescent="0.25">
      <c r="A4360">
        <v>2237373</v>
      </c>
      <c r="B4360">
        <v>1</v>
      </c>
      <c r="C4360" t="s">
        <v>81</v>
      </c>
      <c r="D4360" t="s">
        <v>123</v>
      </c>
      <c r="E4360" t="s">
        <v>141</v>
      </c>
      <c r="F4360" t="s">
        <v>12640</v>
      </c>
      <c r="G4360" t="s">
        <v>134</v>
      </c>
      <c r="H4360" t="s">
        <v>135</v>
      </c>
      <c r="I4360" t="s">
        <v>136</v>
      </c>
      <c r="J4360" t="s">
        <v>137</v>
      </c>
      <c r="K4360" t="s">
        <v>138</v>
      </c>
      <c r="L4360" t="s">
        <v>12641</v>
      </c>
      <c r="M4360" t="s">
        <v>12642</v>
      </c>
      <c r="N4360">
        <v>1.4522222220000001</v>
      </c>
      <c r="O4360">
        <v>0</v>
      </c>
      <c r="P4360">
        <v>106</v>
      </c>
      <c r="Q4360">
        <v>0</v>
      </c>
      <c r="R4360">
        <v>10</v>
      </c>
      <c r="S4360">
        <v>0</v>
      </c>
      <c r="T4360">
        <v>18</v>
      </c>
      <c r="U4360">
        <v>0</v>
      </c>
      <c r="V4360">
        <v>0</v>
      </c>
      <c r="W4360">
        <v>0</v>
      </c>
      <c r="X4360">
        <v>17.527084574494843</v>
      </c>
      <c r="Y4360">
        <v>0</v>
      </c>
      <c r="Z4360">
        <v>1.084313267712858</v>
      </c>
      <c r="AA4360">
        <v>0</v>
      </c>
      <c r="AB4360">
        <v>11.236980885027096</v>
      </c>
      <c r="AC4360">
        <v>0</v>
      </c>
      <c r="AD4360">
        <v>0</v>
      </c>
      <c r="AE4360">
        <v>29.848378727234795</v>
      </c>
    </row>
    <row r="4361" spans="1:31" x14ac:dyDescent="0.25">
      <c r="A4361">
        <v>2237374</v>
      </c>
      <c r="B4361">
        <v>1</v>
      </c>
      <c r="C4361" t="s">
        <v>80</v>
      </c>
      <c r="D4361" t="s">
        <v>96</v>
      </c>
      <c r="E4361" t="s">
        <v>132</v>
      </c>
      <c r="F4361" t="s">
        <v>12643</v>
      </c>
      <c r="G4361" t="s">
        <v>148</v>
      </c>
      <c r="H4361" t="s">
        <v>135</v>
      </c>
      <c r="I4361" t="s">
        <v>136</v>
      </c>
      <c r="J4361" t="s">
        <v>137</v>
      </c>
      <c r="K4361" t="s">
        <v>138</v>
      </c>
      <c r="L4361" t="s">
        <v>12644</v>
      </c>
      <c r="M4361" t="s">
        <v>12645</v>
      </c>
      <c r="N4361">
        <v>2.8830555549999999</v>
      </c>
      <c r="O4361">
        <v>0</v>
      </c>
      <c r="P4361">
        <v>1</v>
      </c>
      <c r="Q4361">
        <v>0</v>
      </c>
      <c r="R4361">
        <v>0</v>
      </c>
      <c r="S4361">
        <v>0</v>
      </c>
      <c r="T4361">
        <v>0</v>
      </c>
      <c r="U4361">
        <v>0</v>
      </c>
      <c r="V4361">
        <v>0</v>
      </c>
      <c r="W4361">
        <v>0</v>
      </c>
      <c r="X4361">
        <v>0.93377369594971005</v>
      </c>
      <c r="Y4361">
        <v>0</v>
      </c>
      <c r="Z4361">
        <v>0</v>
      </c>
      <c r="AA4361">
        <v>0</v>
      </c>
      <c r="AB4361">
        <v>0</v>
      </c>
      <c r="AC4361">
        <v>0</v>
      </c>
      <c r="AD4361">
        <v>0</v>
      </c>
      <c r="AE4361">
        <v>0.93377369594971005</v>
      </c>
    </row>
    <row r="4362" spans="1:31" x14ac:dyDescent="0.25">
      <c r="A4362">
        <v>2237375</v>
      </c>
      <c r="B4362">
        <v>1</v>
      </c>
      <c r="C4362" t="s">
        <v>80</v>
      </c>
      <c r="D4362" t="s">
        <v>104</v>
      </c>
      <c r="E4362" t="s">
        <v>132</v>
      </c>
      <c r="F4362" t="s">
        <v>12646</v>
      </c>
      <c r="G4362" t="s">
        <v>170</v>
      </c>
      <c r="H4362" t="s">
        <v>135</v>
      </c>
      <c r="I4362" t="s">
        <v>136</v>
      </c>
      <c r="J4362" t="s">
        <v>137</v>
      </c>
      <c r="K4362" t="s">
        <v>138</v>
      </c>
      <c r="L4362" t="s">
        <v>12647</v>
      </c>
      <c r="M4362" t="s">
        <v>12648</v>
      </c>
      <c r="N4362">
        <v>3.0927777769999998</v>
      </c>
      <c r="O4362">
        <v>0</v>
      </c>
      <c r="P4362">
        <v>2</v>
      </c>
      <c r="Q4362">
        <v>0</v>
      </c>
      <c r="R4362">
        <v>0</v>
      </c>
      <c r="S4362">
        <v>0</v>
      </c>
      <c r="T4362">
        <v>0</v>
      </c>
      <c r="U4362">
        <v>0</v>
      </c>
      <c r="V4362">
        <v>0</v>
      </c>
      <c r="W4362">
        <v>0</v>
      </c>
      <c r="X4362">
        <v>2.78656643475427</v>
      </c>
      <c r="Y4362">
        <v>0</v>
      </c>
      <c r="Z4362">
        <v>0</v>
      </c>
      <c r="AA4362">
        <v>0</v>
      </c>
      <c r="AB4362">
        <v>0</v>
      </c>
      <c r="AC4362">
        <v>0</v>
      </c>
      <c r="AD4362">
        <v>0</v>
      </c>
      <c r="AE4362">
        <v>2.78656643475427</v>
      </c>
    </row>
    <row r="4363" spans="1:31" x14ac:dyDescent="0.25">
      <c r="A4363">
        <v>2237377</v>
      </c>
      <c r="B4363">
        <v>1</v>
      </c>
      <c r="C4363" t="s">
        <v>80</v>
      </c>
      <c r="D4363" t="s">
        <v>93</v>
      </c>
      <c r="E4363" t="s">
        <v>132</v>
      </c>
      <c r="F4363" t="s">
        <v>12649</v>
      </c>
      <c r="G4363" t="s">
        <v>170</v>
      </c>
      <c r="H4363" t="s">
        <v>135</v>
      </c>
      <c r="I4363" t="s">
        <v>136</v>
      </c>
      <c r="J4363" t="s">
        <v>137</v>
      </c>
      <c r="K4363" t="s">
        <v>138</v>
      </c>
      <c r="L4363" t="s">
        <v>12650</v>
      </c>
      <c r="M4363" t="s">
        <v>12651</v>
      </c>
      <c r="N4363">
        <v>2.8658333329999999</v>
      </c>
      <c r="O4363">
        <v>0</v>
      </c>
      <c r="P4363">
        <v>13</v>
      </c>
      <c r="Q4363">
        <v>0</v>
      </c>
      <c r="R4363">
        <v>0</v>
      </c>
      <c r="S4363">
        <v>0</v>
      </c>
      <c r="T4363">
        <v>0</v>
      </c>
      <c r="U4363">
        <v>0</v>
      </c>
      <c r="V4363">
        <v>0</v>
      </c>
      <c r="W4363">
        <v>0</v>
      </c>
      <c r="X4363">
        <v>10.224338091121949</v>
      </c>
      <c r="Y4363">
        <v>0</v>
      </c>
      <c r="Z4363">
        <v>0</v>
      </c>
      <c r="AA4363">
        <v>0</v>
      </c>
      <c r="AB4363">
        <v>0</v>
      </c>
      <c r="AC4363">
        <v>0</v>
      </c>
      <c r="AD4363">
        <v>0</v>
      </c>
      <c r="AE4363">
        <v>10.224338091121949</v>
      </c>
    </row>
    <row r="4364" spans="1:31" x14ac:dyDescent="0.25">
      <c r="A4364">
        <v>2237379</v>
      </c>
      <c r="B4364">
        <v>1</v>
      </c>
      <c r="C4364" t="s">
        <v>81</v>
      </c>
      <c r="D4364" t="s">
        <v>123</v>
      </c>
      <c r="E4364" t="s">
        <v>273</v>
      </c>
      <c r="F4364" t="s">
        <v>12652</v>
      </c>
      <c r="G4364" t="s">
        <v>3430</v>
      </c>
      <c r="H4364" t="s">
        <v>163</v>
      </c>
      <c r="I4364" t="s">
        <v>136</v>
      </c>
      <c r="J4364" t="s">
        <v>137</v>
      </c>
      <c r="K4364" t="s">
        <v>138</v>
      </c>
      <c r="L4364" t="s">
        <v>12653</v>
      </c>
      <c r="M4364" t="s">
        <v>12654</v>
      </c>
      <c r="N4364">
        <v>1.88</v>
      </c>
      <c r="O4364">
        <v>0</v>
      </c>
      <c r="P4364">
        <v>0</v>
      </c>
      <c r="Q4364">
        <v>0</v>
      </c>
      <c r="R4364">
        <v>0</v>
      </c>
      <c r="S4364">
        <v>3</v>
      </c>
      <c r="T4364">
        <v>0</v>
      </c>
      <c r="U4364">
        <v>0</v>
      </c>
      <c r="V4364">
        <v>0</v>
      </c>
      <c r="W4364">
        <v>0</v>
      </c>
      <c r="X4364">
        <v>0</v>
      </c>
      <c r="Y4364">
        <v>0</v>
      </c>
      <c r="Z4364">
        <v>0</v>
      </c>
      <c r="AA4364">
        <v>1027.1620604640709</v>
      </c>
      <c r="AB4364">
        <v>0</v>
      </c>
      <c r="AC4364">
        <v>0</v>
      </c>
      <c r="AD4364">
        <v>0</v>
      </c>
      <c r="AE4364">
        <v>1027.1620604640709</v>
      </c>
    </row>
    <row r="4365" spans="1:31" x14ac:dyDescent="0.25">
      <c r="A4365">
        <v>2237381</v>
      </c>
      <c r="B4365">
        <v>1</v>
      </c>
      <c r="C4365" t="s">
        <v>80</v>
      </c>
      <c r="D4365" t="s">
        <v>101</v>
      </c>
      <c r="E4365" t="s">
        <v>161</v>
      </c>
      <c r="F4365" t="s">
        <v>1905</v>
      </c>
      <c r="G4365" t="s">
        <v>174</v>
      </c>
      <c r="H4365" t="s">
        <v>163</v>
      </c>
      <c r="I4365" t="s">
        <v>136</v>
      </c>
      <c r="J4365" t="s">
        <v>137</v>
      </c>
      <c r="K4365" t="s">
        <v>138</v>
      </c>
      <c r="L4365" t="s">
        <v>12655</v>
      </c>
      <c r="M4365" t="s">
        <v>12656</v>
      </c>
      <c r="N4365">
        <v>0.25638888799999998</v>
      </c>
      <c r="O4365">
        <v>2</v>
      </c>
      <c r="P4365">
        <v>0</v>
      </c>
      <c r="Q4365">
        <v>1</v>
      </c>
      <c r="R4365">
        <v>0</v>
      </c>
      <c r="S4365">
        <v>1</v>
      </c>
      <c r="T4365">
        <v>0</v>
      </c>
      <c r="U4365">
        <v>0</v>
      </c>
      <c r="V4365">
        <v>0</v>
      </c>
      <c r="W4365">
        <v>2.1017391410790522</v>
      </c>
      <c r="X4365">
        <v>0</v>
      </c>
      <c r="Y4365">
        <v>0.13151895330715557</v>
      </c>
      <c r="Z4365">
        <v>0</v>
      </c>
      <c r="AA4365">
        <v>0.28845730649034723</v>
      </c>
      <c r="AB4365">
        <v>0</v>
      </c>
      <c r="AC4365">
        <v>0</v>
      </c>
      <c r="AD4365">
        <v>0</v>
      </c>
      <c r="AE4365">
        <v>2.521715400876555</v>
      </c>
    </row>
    <row r="4366" spans="1:31" x14ac:dyDescent="0.25">
      <c r="A4366">
        <v>2237382</v>
      </c>
      <c r="B4366">
        <v>1</v>
      </c>
      <c r="C4366" t="s">
        <v>81</v>
      </c>
      <c r="D4366" t="s">
        <v>113</v>
      </c>
      <c r="E4366" t="s">
        <v>194</v>
      </c>
      <c r="F4366" t="s">
        <v>12657</v>
      </c>
      <c r="G4366" t="s">
        <v>390</v>
      </c>
      <c r="H4366" t="s">
        <v>135</v>
      </c>
      <c r="I4366" t="s">
        <v>136</v>
      </c>
      <c r="J4366" t="s">
        <v>137</v>
      </c>
      <c r="K4366" t="s">
        <v>138</v>
      </c>
      <c r="L4366" t="s">
        <v>12658</v>
      </c>
      <c r="M4366" t="s">
        <v>12659</v>
      </c>
      <c r="N4366">
        <v>1.218611111</v>
      </c>
      <c r="O4366">
        <v>0</v>
      </c>
      <c r="P4366">
        <v>53</v>
      </c>
      <c r="Q4366">
        <v>0</v>
      </c>
      <c r="R4366">
        <v>2</v>
      </c>
      <c r="S4366">
        <v>0</v>
      </c>
      <c r="T4366">
        <v>3</v>
      </c>
      <c r="U4366">
        <v>0</v>
      </c>
      <c r="V4366">
        <v>0</v>
      </c>
      <c r="W4366">
        <v>0</v>
      </c>
      <c r="X4366">
        <v>12.823136355704301</v>
      </c>
      <c r="Y4366">
        <v>0</v>
      </c>
      <c r="Z4366">
        <v>0.38910160798155891</v>
      </c>
      <c r="AA4366">
        <v>0</v>
      </c>
      <c r="AB4366">
        <v>0.73520791379158679</v>
      </c>
      <c r="AC4366">
        <v>0</v>
      </c>
      <c r="AD4366">
        <v>0</v>
      </c>
      <c r="AE4366">
        <v>13.947445877477447</v>
      </c>
    </row>
    <row r="4367" spans="1:31" x14ac:dyDescent="0.25">
      <c r="A4367">
        <v>2237384</v>
      </c>
      <c r="B4367">
        <v>1</v>
      </c>
      <c r="C4367" t="s">
        <v>81</v>
      </c>
      <c r="D4367" t="s">
        <v>123</v>
      </c>
      <c r="E4367" t="s">
        <v>194</v>
      </c>
      <c r="F4367" t="s">
        <v>12660</v>
      </c>
      <c r="G4367" t="s">
        <v>589</v>
      </c>
      <c r="H4367" t="s">
        <v>135</v>
      </c>
      <c r="I4367" t="s">
        <v>136</v>
      </c>
      <c r="J4367" t="s">
        <v>137</v>
      </c>
      <c r="K4367" t="s">
        <v>138</v>
      </c>
      <c r="L4367" t="s">
        <v>12661</v>
      </c>
      <c r="M4367" t="s">
        <v>12662</v>
      </c>
      <c r="N4367">
        <v>1.689166666</v>
      </c>
      <c r="O4367">
        <v>0</v>
      </c>
      <c r="P4367">
        <v>26</v>
      </c>
      <c r="Q4367">
        <v>0</v>
      </c>
      <c r="R4367">
        <v>0</v>
      </c>
      <c r="S4367">
        <v>0</v>
      </c>
      <c r="T4367">
        <v>2</v>
      </c>
      <c r="U4367">
        <v>0</v>
      </c>
      <c r="V4367">
        <v>0</v>
      </c>
      <c r="W4367">
        <v>0</v>
      </c>
      <c r="X4367">
        <v>11.261373346933327</v>
      </c>
      <c r="Y4367">
        <v>0</v>
      </c>
      <c r="Z4367">
        <v>0</v>
      </c>
      <c r="AA4367">
        <v>0</v>
      </c>
      <c r="AB4367">
        <v>1.6152094555767409</v>
      </c>
      <c r="AC4367">
        <v>0</v>
      </c>
      <c r="AD4367">
        <v>0</v>
      </c>
      <c r="AE4367">
        <v>12.876582802510068</v>
      </c>
    </row>
    <row r="4368" spans="1:31" x14ac:dyDescent="0.25">
      <c r="A4368">
        <v>2237385</v>
      </c>
      <c r="B4368">
        <v>1</v>
      </c>
      <c r="C4368" t="s">
        <v>80</v>
      </c>
      <c r="D4368" t="s">
        <v>84</v>
      </c>
      <c r="E4368" t="s">
        <v>194</v>
      </c>
      <c r="F4368" t="s">
        <v>12663</v>
      </c>
      <c r="G4368" t="s">
        <v>179</v>
      </c>
      <c r="H4368" t="s">
        <v>135</v>
      </c>
      <c r="I4368" t="s">
        <v>136</v>
      </c>
      <c r="J4368" t="s">
        <v>137</v>
      </c>
      <c r="K4368" t="s">
        <v>138</v>
      </c>
      <c r="L4368" t="s">
        <v>12664</v>
      </c>
      <c r="M4368" t="s">
        <v>12665</v>
      </c>
      <c r="N4368">
        <v>1.656666666</v>
      </c>
      <c r="O4368">
        <v>0</v>
      </c>
      <c r="P4368">
        <v>14</v>
      </c>
      <c r="Q4368">
        <v>0</v>
      </c>
      <c r="R4368">
        <v>0</v>
      </c>
      <c r="S4368">
        <v>0</v>
      </c>
      <c r="T4368">
        <v>87</v>
      </c>
      <c r="U4368">
        <v>0</v>
      </c>
      <c r="V4368">
        <v>0</v>
      </c>
      <c r="W4368">
        <v>0</v>
      </c>
      <c r="X4368">
        <v>8.6208700087507673</v>
      </c>
      <c r="Y4368">
        <v>0</v>
      </c>
      <c r="Z4368">
        <v>0</v>
      </c>
      <c r="AA4368">
        <v>0</v>
      </c>
      <c r="AB4368">
        <v>71.0313387094251</v>
      </c>
      <c r="AC4368">
        <v>0</v>
      </c>
      <c r="AD4368">
        <v>0</v>
      </c>
      <c r="AE4368">
        <v>79.652208718175871</v>
      </c>
    </row>
    <row r="4369" spans="1:31" x14ac:dyDescent="0.25">
      <c r="A4369">
        <v>2237397</v>
      </c>
      <c r="B4369">
        <v>1</v>
      </c>
      <c r="C4369" t="s">
        <v>80</v>
      </c>
      <c r="D4369" t="s">
        <v>93</v>
      </c>
      <c r="E4369" t="s">
        <v>273</v>
      </c>
      <c r="F4369" t="s">
        <v>8287</v>
      </c>
      <c r="G4369" t="s">
        <v>196</v>
      </c>
      <c r="H4369" t="s">
        <v>163</v>
      </c>
      <c r="I4369" t="s">
        <v>136</v>
      </c>
      <c r="J4369" t="s">
        <v>137</v>
      </c>
      <c r="K4369" t="s">
        <v>144</v>
      </c>
      <c r="L4369" t="s">
        <v>12666</v>
      </c>
      <c r="M4369" t="s">
        <v>12667</v>
      </c>
      <c r="N4369">
        <v>0.29749999999999999</v>
      </c>
      <c r="O4369">
        <v>0</v>
      </c>
      <c r="P4369">
        <v>5855</v>
      </c>
      <c r="Q4369">
        <v>5</v>
      </c>
      <c r="R4369">
        <v>495</v>
      </c>
      <c r="S4369">
        <v>22</v>
      </c>
      <c r="T4369">
        <v>1347</v>
      </c>
      <c r="U4369">
        <v>6</v>
      </c>
      <c r="V4369">
        <v>4</v>
      </c>
      <c r="W4369">
        <v>0</v>
      </c>
      <c r="X4369">
        <v>292.30212930763042</v>
      </c>
      <c r="Y4369">
        <v>2.1679111465784504</v>
      </c>
      <c r="Z4369">
        <v>42.467450057521937</v>
      </c>
      <c r="AA4369">
        <v>59.974623045011917</v>
      </c>
      <c r="AB4369">
        <v>132.63863697042078</v>
      </c>
      <c r="AC4369">
        <v>164.91589675539552</v>
      </c>
      <c r="AD4369">
        <v>36.326385384065553</v>
      </c>
      <c r="AE4369">
        <v>730.79303266662464</v>
      </c>
    </row>
    <row r="4370" spans="1:31" x14ac:dyDescent="0.25">
      <c r="A4370">
        <v>2237399</v>
      </c>
      <c r="B4370">
        <v>1</v>
      </c>
      <c r="C4370" t="s">
        <v>80</v>
      </c>
      <c r="D4370" t="s">
        <v>92</v>
      </c>
      <c r="E4370" t="s">
        <v>132</v>
      </c>
      <c r="F4370" t="s">
        <v>508</v>
      </c>
      <c r="G4370" t="s">
        <v>191</v>
      </c>
      <c r="H4370" t="s">
        <v>135</v>
      </c>
      <c r="I4370" t="s">
        <v>136</v>
      </c>
      <c r="J4370" t="s">
        <v>137</v>
      </c>
      <c r="K4370" t="s">
        <v>138</v>
      </c>
      <c r="L4370" t="s">
        <v>12668</v>
      </c>
      <c r="M4370" t="s">
        <v>12669</v>
      </c>
      <c r="N4370">
        <v>5.6950000000000003</v>
      </c>
      <c r="O4370">
        <v>0</v>
      </c>
      <c r="P4370">
        <v>1</v>
      </c>
      <c r="Q4370">
        <v>0</v>
      </c>
      <c r="R4370">
        <v>0</v>
      </c>
      <c r="S4370">
        <v>0</v>
      </c>
      <c r="T4370">
        <v>0</v>
      </c>
      <c r="U4370">
        <v>0</v>
      </c>
      <c r="V4370">
        <v>0</v>
      </c>
      <c r="W4370">
        <v>0</v>
      </c>
      <c r="X4370">
        <v>3.772249898095561</v>
      </c>
      <c r="Y4370">
        <v>0</v>
      </c>
      <c r="Z4370">
        <v>0</v>
      </c>
      <c r="AA4370">
        <v>0</v>
      </c>
      <c r="AB4370">
        <v>0</v>
      </c>
      <c r="AC4370">
        <v>0</v>
      </c>
      <c r="AD4370">
        <v>0</v>
      </c>
      <c r="AE4370">
        <v>3.772249898095561</v>
      </c>
    </row>
    <row r="4371" spans="1:31" x14ac:dyDescent="0.25">
      <c r="A4371">
        <v>2237400</v>
      </c>
      <c r="B4371">
        <v>1</v>
      </c>
      <c r="C4371" t="s">
        <v>81</v>
      </c>
      <c r="D4371" t="s">
        <v>117</v>
      </c>
      <c r="E4371" t="s">
        <v>194</v>
      </c>
      <c r="F4371" t="s">
        <v>12670</v>
      </c>
      <c r="G4371" t="s">
        <v>1031</v>
      </c>
      <c r="H4371" t="s">
        <v>135</v>
      </c>
      <c r="I4371" t="s">
        <v>136</v>
      </c>
      <c r="J4371" t="s">
        <v>137</v>
      </c>
      <c r="K4371" t="s">
        <v>138</v>
      </c>
      <c r="L4371" t="s">
        <v>12671</v>
      </c>
      <c r="M4371" t="s">
        <v>12672</v>
      </c>
      <c r="N4371">
        <v>1.3063888880000001</v>
      </c>
      <c r="O4371">
        <v>0</v>
      </c>
      <c r="P4371">
        <v>54</v>
      </c>
      <c r="Q4371">
        <v>0</v>
      </c>
      <c r="R4371">
        <v>0</v>
      </c>
      <c r="S4371">
        <v>0</v>
      </c>
      <c r="T4371">
        <v>0</v>
      </c>
      <c r="U4371">
        <v>0</v>
      </c>
      <c r="V4371">
        <v>0</v>
      </c>
      <c r="W4371">
        <v>0</v>
      </c>
      <c r="X4371">
        <v>14.554179987620149</v>
      </c>
      <c r="Y4371">
        <v>0</v>
      </c>
      <c r="Z4371">
        <v>0</v>
      </c>
      <c r="AA4371">
        <v>0</v>
      </c>
      <c r="AB4371">
        <v>0</v>
      </c>
      <c r="AC4371">
        <v>0</v>
      </c>
      <c r="AD4371">
        <v>0</v>
      </c>
      <c r="AE4371">
        <v>14.554179987620149</v>
      </c>
    </row>
    <row r="4372" spans="1:31" x14ac:dyDescent="0.25">
      <c r="A4372">
        <v>2237402</v>
      </c>
      <c r="B4372">
        <v>1</v>
      </c>
      <c r="C4372" t="s">
        <v>80</v>
      </c>
      <c r="D4372" t="s">
        <v>104</v>
      </c>
      <c r="E4372" t="s">
        <v>194</v>
      </c>
      <c r="F4372" t="s">
        <v>12673</v>
      </c>
      <c r="G4372" t="s">
        <v>885</v>
      </c>
      <c r="H4372" t="s">
        <v>135</v>
      </c>
      <c r="I4372" t="s">
        <v>136</v>
      </c>
      <c r="J4372" t="s">
        <v>137</v>
      </c>
      <c r="K4372" t="s">
        <v>138</v>
      </c>
      <c r="L4372" t="s">
        <v>12674</v>
      </c>
      <c r="M4372" t="s">
        <v>12675</v>
      </c>
      <c r="N4372">
        <v>4.9641666659999997</v>
      </c>
      <c r="O4372">
        <v>0</v>
      </c>
      <c r="P4372">
        <v>0</v>
      </c>
      <c r="Q4372">
        <v>0</v>
      </c>
      <c r="R4372">
        <v>1</v>
      </c>
      <c r="S4372">
        <v>0</v>
      </c>
      <c r="T4372">
        <v>0</v>
      </c>
      <c r="U4372">
        <v>0</v>
      </c>
      <c r="V4372">
        <v>0</v>
      </c>
      <c r="W4372">
        <v>0</v>
      </c>
      <c r="X4372">
        <v>0</v>
      </c>
      <c r="Y4372">
        <v>0</v>
      </c>
      <c r="Z4372">
        <v>1.6282586603518665</v>
      </c>
      <c r="AA4372">
        <v>0</v>
      </c>
      <c r="AB4372">
        <v>0</v>
      </c>
      <c r="AC4372">
        <v>0</v>
      </c>
      <c r="AD4372">
        <v>0</v>
      </c>
      <c r="AE4372">
        <v>1.6282586603518665</v>
      </c>
    </row>
    <row r="4373" spans="1:31" x14ac:dyDescent="0.25">
      <c r="A4373">
        <v>2237404</v>
      </c>
      <c r="B4373">
        <v>1</v>
      </c>
      <c r="C4373" t="s">
        <v>80</v>
      </c>
      <c r="D4373" t="s">
        <v>104</v>
      </c>
      <c r="E4373" t="s">
        <v>132</v>
      </c>
      <c r="F4373" t="s">
        <v>12676</v>
      </c>
      <c r="G4373" t="s">
        <v>148</v>
      </c>
      <c r="H4373" t="s">
        <v>135</v>
      </c>
      <c r="I4373" t="s">
        <v>136</v>
      </c>
      <c r="J4373" t="s">
        <v>137</v>
      </c>
      <c r="K4373" t="s">
        <v>138</v>
      </c>
      <c r="L4373" t="s">
        <v>12677</v>
      </c>
      <c r="M4373" t="s">
        <v>12678</v>
      </c>
      <c r="N4373">
        <v>4.0880555550000004</v>
      </c>
      <c r="O4373">
        <v>0</v>
      </c>
      <c r="P4373">
        <v>1</v>
      </c>
      <c r="Q4373">
        <v>0</v>
      </c>
      <c r="R4373">
        <v>0</v>
      </c>
      <c r="S4373">
        <v>0</v>
      </c>
      <c r="T4373">
        <v>0</v>
      </c>
      <c r="U4373">
        <v>0</v>
      </c>
      <c r="V4373">
        <v>0</v>
      </c>
      <c r="W4373">
        <v>0</v>
      </c>
      <c r="X4373">
        <v>0.20058518610021109</v>
      </c>
      <c r="Y4373">
        <v>0</v>
      </c>
      <c r="Z4373">
        <v>0</v>
      </c>
      <c r="AA4373">
        <v>0</v>
      </c>
      <c r="AB4373">
        <v>0</v>
      </c>
      <c r="AC4373">
        <v>0</v>
      </c>
      <c r="AD4373">
        <v>0</v>
      </c>
      <c r="AE4373">
        <v>0.20058518610021109</v>
      </c>
    </row>
    <row r="4374" spans="1:31" x14ac:dyDescent="0.25">
      <c r="A4374">
        <v>2237405</v>
      </c>
      <c r="B4374">
        <v>1</v>
      </c>
      <c r="C4374" t="s">
        <v>80</v>
      </c>
      <c r="D4374" t="s">
        <v>100</v>
      </c>
      <c r="E4374" t="s">
        <v>132</v>
      </c>
      <c r="F4374" t="s">
        <v>12679</v>
      </c>
      <c r="G4374" t="s">
        <v>170</v>
      </c>
      <c r="H4374" t="s">
        <v>135</v>
      </c>
      <c r="I4374" t="s">
        <v>136</v>
      </c>
      <c r="J4374" t="s">
        <v>137</v>
      </c>
      <c r="K4374" t="s">
        <v>138</v>
      </c>
      <c r="L4374" t="s">
        <v>12680</v>
      </c>
      <c r="M4374" t="s">
        <v>12681</v>
      </c>
      <c r="N4374">
        <v>7.006388888</v>
      </c>
      <c r="O4374">
        <v>0</v>
      </c>
      <c r="P4374">
        <v>1</v>
      </c>
      <c r="Q4374">
        <v>0</v>
      </c>
      <c r="R4374">
        <v>0</v>
      </c>
      <c r="S4374">
        <v>0</v>
      </c>
      <c r="T4374">
        <v>0</v>
      </c>
      <c r="U4374">
        <v>0</v>
      </c>
      <c r="V4374">
        <v>0</v>
      </c>
      <c r="W4374">
        <v>0</v>
      </c>
      <c r="X4374">
        <v>3.9882424218497778</v>
      </c>
      <c r="Y4374">
        <v>0</v>
      </c>
      <c r="Z4374">
        <v>0</v>
      </c>
      <c r="AA4374">
        <v>0</v>
      </c>
      <c r="AB4374">
        <v>0</v>
      </c>
      <c r="AC4374">
        <v>0</v>
      </c>
      <c r="AD4374">
        <v>0</v>
      </c>
      <c r="AE4374">
        <v>3.9882424218497778</v>
      </c>
    </row>
    <row r="4375" spans="1:31" x14ac:dyDescent="0.25">
      <c r="A4375">
        <v>2237406</v>
      </c>
      <c r="B4375">
        <v>1</v>
      </c>
      <c r="C4375" t="s">
        <v>80</v>
      </c>
      <c r="D4375" t="s">
        <v>85</v>
      </c>
      <c r="E4375" t="s">
        <v>132</v>
      </c>
      <c r="F4375" t="s">
        <v>12682</v>
      </c>
      <c r="G4375" t="s">
        <v>152</v>
      </c>
      <c r="H4375" t="s">
        <v>135</v>
      </c>
      <c r="I4375" t="s">
        <v>136</v>
      </c>
      <c r="J4375" t="s">
        <v>3</v>
      </c>
      <c r="K4375" t="s">
        <v>138</v>
      </c>
      <c r="L4375" t="s">
        <v>12683</v>
      </c>
      <c r="M4375" t="s">
        <v>12684</v>
      </c>
      <c r="N4375">
        <v>5.5547222219999997</v>
      </c>
      <c r="O4375">
        <v>0</v>
      </c>
      <c r="P4375">
        <v>10</v>
      </c>
      <c r="Q4375">
        <v>0</v>
      </c>
      <c r="R4375">
        <v>0</v>
      </c>
      <c r="S4375">
        <v>0</v>
      </c>
      <c r="T4375">
        <v>0</v>
      </c>
      <c r="U4375">
        <v>0</v>
      </c>
      <c r="V4375">
        <v>0</v>
      </c>
      <c r="W4375">
        <v>0</v>
      </c>
      <c r="X4375">
        <v>15.72525370389568</v>
      </c>
      <c r="Y4375">
        <v>0</v>
      </c>
      <c r="Z4375">
        <v>0</v>
      </c>
      <c r="AA4375">
        <v>0</v>
      </c>
      <c r="AB4375">
        <v>0</v>
      </c>
      <c r="AC4375">
        <v>0</v>
      </c>
      <c r="AD4375">
        <v>0</v>
      </c>
      <c r="AE4375">
        <v>15.72525370389568</v>
      </c>
    </row>
    <row r="4376" spans="1:31" x14ac:dyDescent="0.25">
      <c r="A4376">
        <v>2237407</v>
      </c>
      <c r="B4376">
        <v>1</v>
      </c>
      <c r="C4376" t="s">
        <v>80</v>
      </c>
      <c r="D4376" t="s">
        <v>109</v>
      </c>
      <c r="E4376" t="s">
        <v>273</v>
      </c>
      <c r="F4376" t="s">
        <v>12685</v>
      </c>
      <c r="G4376" t="s">
        <v>196</v>
      </c>
      <c r="H4376" t="s">
        <v>163</v>
      </c>
      <c r="I4376" t="s">
        <v>136</v>
      </c>
      <c r="J4376" t="s">
        <v>137</v>
      </c>
      <c r="K4376" t="s">
        <v>144</v>
      </c>
      <c r="L4376" t="s">
        <v>12686</v>
      </c>
      <c r="M4376" t="s">
        <v>12687</v>
      </c>
      <c r="N4376">
        <v>0.58634055500000004</v>
      </c>
      <c r="O4376">
        <v>0</v>
      </c>
      <c r="P4376">
        <v>108</v>
      </c>
      <c r="Q4376">
        <v>5</v>
      </c>
      <c r="R4376">
        <v>81</v>
      </c>
      <c r="S4376">
        <v>1</v>
      </c>
      <c r="T4376">
        <v>62</v>
      </c>
      <c r="U4376">
        <v>2</v>
      </c>
      <c r="V4376">
        <v>0</v>
      </c>
      <c r="W4376">
        <v>0</v>
      </c>
      <c r="X4376">
        <v>13.633229517100141</v>
      </c>
      <c r="Y4376">
        <v>0.85053529757485336</v>
      </c>
      <c r="Z4376">
        <v>15.42712509969739</v>
      </c>
      <c r="AA4376">
        <v>0</v>
      </c>
      <c r="AB4376">
        <v>14.390322390097225</v>
      </c>
      <c r="AC4376">
        <v>68.955435454317509</v>
      </c>
      <c r="AD4376">
        <v>0</v>
      </c>
      <c r="AE4376">
        <v>113.25664775878712</v>
      </c>
    </row>
    <row r="4377" spans="1:31" x14ac:dyDescent="0.25">
      <c r="A4377">
        <v>2237409</v>
      </c>
      <c r="B4377">
        <v>1</v>
      </c>
      <c r="C4377" t="s">
        <v>80</v>
      </c>
      <c r="D4377" t="s">
        <v>103</v>
      </c>
      <c r="E4377" t="s">
        <v>194</v>
      </c>
      <c r="F4377" t="s">
        <v>12688</v>
      </c>
      <c r="G4377" t="s">
        <v>179</v>
      </c>
      <c r="H4377" t="s">
        <v>135</v>
      </c>
      <c r="I4377" t="s">
        <v>136</v>
      </c>
      <c r="J4377" t="s">
        <v>137</v>
      </c>
      <c r="K4377" t="s">
        <v>138</v>
      </c>
      <c r="L4377" t="s">
        <v>12689</v>
      </c>
      <c r="M4377" t="s">
        <v>12690</v>
      </c>
      <c r="N4377">
        <v>1.0291666660000001</v>
      </c>
      <c r="O4377">
        <v>0</v>
      </c>
      <c r="P4377">
        <v>0</v>
      </c>
      <c r="Q4377">
        <v>0</v>
      </c>
      <c r="R4377">
        <v>0</v>
      </c>
      <c r="S4377">
        <v>0</v>
      </c>
      <c r="T4377">
        <v>3</v>
      </c>
      <c r="U4377">
        <v>0</v>
      </c>
      <c r="V4377">
        <v>0</v>
      </c>
      <c r="W4377">
        <v>0</v>
      </c>
      <c r="X4377">
        <v>0</v>
      </c>
      <c r="Y4377">
        <v>0</v>
      </c>
      <c r="Z4377">
        <v>0</v>
      </c>
      <c r="AA4377">
        <v>0</v>
      </c>
      <c r="AB4377">
        <v>3.0632971590895801</v>
      </c>
      <c r="AC4377">
        <v>0</v>
      </c>
      <c r="AD4377">
        <v>0</v>
      </c>
      <c r="AE4377">
        <v>3.0632971590895801</v>
      </c>
    </row>
    <row r="4378" spans="1:31" x14ac:dyDescent="0.25">
      <c r="A4378">
        <v>2237410</v>
      </c>
      <c r="B4378">
        <v>1</v>
      </c>
      <c r="C4378" t="s">
        <v>80</v>
      </c>
      <c r="D4378" t="s">
        <v>108</v>
      </c>
      <c r="E4378" t="s">
        <v>161</v>
      </c>
      <c r="F4378" t="s">
        <v>12691</v>
      </c>
      <c r="G4378" t="s">
        <v>196</v>
      </c>
      <c r="H4378" t="s">
        <v>163</v>
      </c>
      <c r="I4378" t="s">
        <v>136</v>
      </c>
      <c r="J4378" t="s">
        <v>137</v>
      </c>
      <c r="K4378" t="s">
        <v>144</v>
      </c>
      <c r="L4378" t="s">
        <v>12692</v>
      </c>
      <c r="M4378" t="s">
        <v>12693</v>
      </c>
      <c r="N4378">
        <v>0.84611111100000003</v>
      </c>
      <c r="O4378">
        <v>0</v>
      </c>
      <c r="P4378">
        <v>1803</v>
      </c>
      <c r="Q4378">
        <v>0</v>
      </c>
      <c r="R4378">
        <v>291</v>
      </c>
      <c r="S4378">
        <v>13</v>
      </c>
      <c r="T4378">
        <v>194</v>
      </c>
      <c r="U4378">
        <v>0</v>
      </c>
      <c r="V4378">
        <v>0</v>
      </c>
      <c r="W4378">
        <v>0</v>
      </c>
      <c r="X4378">
        <v>153.63720148098162</v>
      </c>
      <c r="Y4378">
        <v>0</v>
      </c>
      <c r="Z4378">
        <v>18.367908166072354</v>
      </c>
      <c r="AA4378">
        <v>28.790624964585799</v>
      </c>
      <c r="AB4378">
        <v>76.638989142279982</v>
      </c>
      <c r="AC4378">
        <v>0</v>
      </c>
      <c r="AD4378">
        <v>0</v>
      </c>
      <c r="AE4378">
        <v>277.43472375391974</v>
      </c>
    </row>
    <row r="4379" spans="1:31" x14ac:dyDescent="0.25">
      <c r="A4379">
        <v>2237411</v>
      </c>
      <c r="B4379">
        <v>1</v>
      </c>
      <c r="C4379" t="s">
        <v>80</v>
      </c>
      <c r="D4379" t="s">
        <v>83</v>
      </c>
      <c r="E4379" t="s">
        <v>194</v>
      </c>
      <c r="F4379" t="s">
        <v>12694</v>
      </c>
      <c r="G4379" t="s">
        <v>179</v>
      </c>
      <c r="H4379" t="s">
        <v>135</v>
      </c>
      <c r="I4379" t="s">
        <v>136</v>
      </c>
      <c r="J4379" t="s">
        <v>137</v>
      </c>
      <c r="K4379" t="s">
        <v>138</v>
      </c>
      <c r="L4379" t="s">
        <v>12695</v>
      </c>
      <c r="M4379" t="s">
        <v>12696</v>
      </c>
      <c r="N4379">
        <v>1.456111111</v>
      </c>
      <c r="O4379">
        <v>0</v>
      </c>
      <c r="P4379">
        <v>0</v>
      </c>
      <c r="Q4379">
        <v>0</v>
      </c>
      <c r="R4379">
        <v>0</v>
      </c>
      <c r="S4379">
        <v>0</v>
      </c>
      <c r="T4379">
        <v>30</v>
      </c>
      <c r="U4379">
        <v>0</v>
      </c>
      <c r="V4379">
        <v>1</v>
      </c>
      <c r="W4379">
        <v>0</v>
      </c>
      <c r="X4379">
        <v>0</v>
      </c>
      <c r="Y4379">
        <v>0</v>
      </c>
      <c r="Z4379">
        <v>0</v>
      </c>
      <c r="AA4379">
        <v>0</v>
      </c>
      <c r="AB4379">
        <v>20.169967628225439</v>
      </c>
      <c r="AC4379">
        <v>0</v>
      </c>
      <c r="AD4379">
        <v>21.332182463020146</v>
      </c>
      <c r="AE4379">
        <v>41.502150091245582</v>
      </c>
    </row>
    <row r="4380" spans="1:31" x14ac:dyDescent="0.25">
      <c r="A4380">
        <v>2237412</v>
      </c>
      <c r="B4380">
        <v>1</v>
      </c>
      <c r="C4380" t="s">
        <v>80</v>
      </c>
      <c r="D4380" t="s">
        <v>96</v>
      </c>
      <c r="E4380" t="s">
        <v>132</v>
      </c>
      <c r="F4380" t="s">
        <v>12697</v>
      </c>
      <c r="G4380" t="s">
        <v>148</v>
      </c>
      <c r="H4380" t="s">
        <v>135</v>
      </c>
      <c r="I4380" t="s">
        <v>136</v>
      </c>
      <c r="J4380" t="s">
        <v>137</v>
      </c>
      <c r="K4380" t="s">
        <v>138</v>
      </c>
      <c r="L4380" t="s">
        <v>12698</v>
      </c>
      <c r="M4380" t="s">
        <v>12699</v>
      </c>
      <c r="N4380">
        <v>5.3705555550000001</v>
      </c>
      <c r="O4380">
        <v>0</v>
      </c>
      <c r="P4380">
        <v>1</v>
      </c>
      <c r="Q4380">
        <v>0</v>
      </c>
      <c r="R4380">
        <v>0</v>
      </c>
      <c r="S4380">
        <v>0</v>
      </c>
      <c r="T4380">
        <v>0</v>
      </c>
      <c r="U4380">
        <v>0</v>
      </c>
      <c r="V4380">
        <v>0</v>
      </c>
      <c r="W4380">
        <v>0</v>
      </c>
      <c r="X4380">
        <v>1.5239416535852945</v>
      </c>
      <c r="Y4380">
        <v>0</v>
      </c>
      <c r="Z4380">
        <v>0</v>
      </c>
      <c r="AA4380">
        <v>0</v>
      </c>
      <c r="AB4380">
        <v>0</v>
      </c>
      <c r="AC4380">
        <v>0</v>
      </c>
      <c r="AD4380">
        <v>0</v>
      </c>
      <c r="AE4380">
        <v>1.5239416535852945</v>
      </c>
    </row>
    <row r="4381" spans="1:31" x14ac:dyDescent="0.25">
      <c r="A4381">
        <v>2237417</v>
      </c>
      <c r="B4381">
        <v>1</v>
      </c>
      <c r="C4381" t="s">
        <v>80</v>
      </c>
      <c r="D4381" t="s">
        <v>93</v>
      </c>
      <c r="E4381" t="s">
        <v>132</v>
      </c>
      <c r="F4381" t="s">
        <v>12700</v>
      </c>
      <c r="G4381" t="s">
        <v>191</v>
      </c>
      <c r="H4381" t="s">
        <v>135</v>
      </c>
      <c r="I4381" t="s">
        <v>136</v>
      </c>
      <c r="J4381" t="s">
        <v>137</v>
      </c>
      <c r="K4381" t="s">
        <v>138</v>
      </c>
      <c r="L4381" t="s">
        <v>12701</v>
      </c>
      <c r="M4381" t="s">
        <v>12702</v>
      </c>
      <c r="N4381">
        <v>4.7019444439999996</v>
      </c>
      <c r="O4381">
        <v>0</v>
      </c>
      <c r="P4381">
        <v>0</v>
      </c>
      <c r="Q4381">
        <v>0</v>
      </c>
      <c r="R4381">
        <v>0</v>
      </c>
      <c r="S4381">
        <v>0</v>
      </c>
      <c r="T4381">
        <v>1</v>
      </c>
      <c r="U4381">
        <v>0</v>
      </c>
      <c r="V4381">
        <v>0</v>
      </c>
      <c r="W4381">
        <v>0</v>
      </c>
      <c r="X4381">
        <v>0</v>
      </c>
      <c r="Y4381">
        <v>0</v>
      </c>
      <c r="Z4381">
        <v>0</v>
      </c>
      <c r="AA4381">
        <v>0</v>
      </c>
      <c r="AB4381">
        <v>7.734081146454491</v>
      </c>
      <c r="AC4381">
        <v>0</v>
      </c>
      <c r="AD4381">
        <v>0</v>
      </c>
      <c r="AE4381">
        <v>7.734081146454491</v>
      </c>
    </row>
    <row r="4382" spans="1:31" x14ac:dyDescent="0.25">
      <c r="A4382">
        <v>2237419</v>
      </c>
      <c r="B4382">
        <v>1</v>
      </c>
      <c r="C4382" t="s">
        <v>81</v>
      </c>
      <c r="D4382" t="s">
        <v>115</v>
      </c>
      <c r="E4382" t="s">
        <v>194</v>
      </c>
      <c r="F4382" t="s">
        <v>12703</v>
      </c>
      <c r="G4382" t="s">
        <v>390</v>
      </c>
      <c r="H4382" t="s">
        <v>135</v>
      </c>
      <c r="I4382" t="s">
        <v>136</v>
      </c>
      <c r="J4382" t="s">
        <v>137</v>
      </c>
      <c r="K4382" t="s">
        <v>138</v>
      </c>
      <c r="L4382" t="s">
        <v>12704</v>
      </c>
      <c r="M4382" t="s">
        <v>12705</v>
      </c>
      <c r="N4382">
        <v>3.2066666659999998</v>
      </c>
      <c r="O4382">
        <v>0</v>
      </c>
      <c r="P4382">
        <v>3</v>
      </c>
      <c r="Q4382">
        <v>0</v>
      </c>
      <c r="R4382">
        <v>2</v>
      </c>
      <c r="S4382">
        <v>0</v>
      </c>
      <c r="T4382">
        <v>10</v>
      </c>
      <c r="U4382">
        <v>0</v>
      </c>
      <c r="V4382">
        <v>0</v>
      </c>
      <c r="W4382">
        <v>0</v>
      </c>
      <c r="X4382">
        <v>1.8374899431000003E-2</v>
      </c>
      <c r="Y4382">
        <v>0</v>
      </c>
      <c r="Z4382">
        <v>0.33188004650864006</v>
      </c>
      <c r="AA4382">
        <v>0</v>
      </c>
      <c r="AB4382">
        <v>45.931530850154722</v>
      </c>
      <c r="AC4382">
        <v>0</v>
      </c>
      <c r="AD4382">
        <v>0</v>
      </c>
      <c r="AE4382">
        <v>46.281785796094361</v>
      </c>
    </row>
    <row r="4383" spans="1:31" x14ac:dyDescent="0.25">
      <c r="A4383">
        <v>2237422</v>
      </c>
      <c r="B4383">
        <v>1</v>
      </c>
      <c r="C4383" t="s">
        <v>80</v>
      </c>
      <c r="D4383" t="s">
        <v>98</v>
      </c>
      <c r="E4383" t="s">
        <v>132</v>
      </c>
      <c r="F4383" t="s">
        <v>12706</v>
      </c>
      <c r="G4383" t="s">
        <v>148</v>
      </c>
      <c r="H4383" t="s">
        <v>135</v>
      </c>
      <c r="I4383" t="s">
        <v>136</v>
      </c>
      <c r="J4383" t="s">
        <v>137</v>
      </c>
      <c r="K4383" t="s">
        <v>138</v>
      </c>
      <c r="L4383" t="s">
        <v>12707</v>
      </c>
      <c r="M4383" t="s">
        <v>12708</v>
      </c>
      <c r="N4383">
        <v>1.8252777769999999</v>
      </c>
      <c r="O4383">
        <v>0</v>
      </c>
      <c r="P4383">
        <v>1</v>
      </c>
      <c r="Q4383">
        <v>0</v>
      </c>
      <c r="R4383">
        <v>0</v>
      </c>
      <c r="S4383">
        <v>0</v>
      </c>
      <c r="T4383">
        <v>0</v>
      </c>
      <c r="U4383">
        <v>0</v>
      </c>
      <c r="V4383">
        <v>0</v>
      </c>
      <c r="W4383">
        <v>0</v>
      </c>
      <c r="X4383">
        <v>0.69123592906200004</v>
      </c>
      <c r="Y4383">
        <v>0</v>
      </c>
      <c r="Z4383">
        <v>0</v>
      </c>
      <c r="AA4383">
        <v>0</v>
      </c>
      <c r="AB4383">
        <v>0</v>
      </c>
      <c r="AC4383">
        <v>0</v>
      </c>
      <c r="AD4383">
        <v>0</v>
      </c>
      <c r="AE4383">
        <v>0.69123592906200004</v>
      </c>
    </row>
    <row r="4384" spans="1:31" x14ac:dyDescent="0.25">
      <c r="A4384">
        <v>2237425</v>
      </c>
      <c r="B4384">
        <v>1</v>
      </c>
      <c r="C4384" t="s">
        <v>80</v>
      </c>
      <c r="D4384" t="s">
        <v>96</v>
      </c>
      <c r="E4384" t="s">
        <v>132</v>
      </c>
      <c r="F4384" t="s">
        <v>12709</v>
      </c>
      <c r="G4384" t="s">
        <v>134</v>
      </c>
      <c r="H4384" t="s">
        <v>135</v>
      </c>
      <c r="I4384" t="s">
        <v>136</v>
      </c>
      <c r="J4384" t="s">
        <v>137</v>
      </c>
      <c r="K4384" t="s">
        <v>138</v>
      </c>
      <c r="L4384" t="s">
        <v>12710</v>
      </c>
      <c r="M4384" t="s">
        <v>12711</v>
      </c>
      <c r="N4384">
        <v>3.2374999999999998</v>
      </c>
      <c r="O4384">
        <v>0</v>
      </c>
      <c r="P4384">
        <v>1</v>
      </c>
      <c r="Q4384">
        <v>0</v>
      </c>
      <c r="R4384">
        <v>0</v>
      </c>
      <c r="S4384">
        <v>0</v>
      </c>
      <c r="T4384">
        <v>0</v>
      </c>
      <c r="U4384">
        <v>0</v>
      </c>
      <c r="V4384">
        <v>0</v>
      </c>
      <c r="W4384">
        <v>0</v>
      </c>
      <c r="X4384">
        <v>0.44421429399165002</v>
      </c>
      <c r="Y4384">
        <v>0</v>
      </c>
      <c r="Z4384">
        <v>0</v>
      </c>
      <c r="AA4384">
        <v>0</v>
      </c>
      <c r="AB4384">
        <v>0</v>
      </c>
      <c r="AC4384">
        <v>0</v>
      </c>
      <c r="AD4384">
        <v>0</v>
      </c>
      <c r="AE4384">
        <v>0.44421429399165002</v>
      </c>
    </row>
    <row r="4385" spans="1:31" x14ac:dyDescent="0.25">
      <c r="A4385">
        <v>2237427</v>
      </c>
      <c r="B4385">
        <v>1</v>
      </c>
      <c r="C4385" t="s">
        <v>80</v>
      </c>
      <c r="D4385" t="s">
        <v>97</v>
      </c>
      <c r="E4385" t="s">
        <v>194</v>
      </c>
      <c r="F4385" t="s">
        <v>12712</v>
      </c>
      <c r="G4385" t="s">
        <v>472</v>
      </c>
      <c r="H4385" t="s">
        <v>135</v>
      </c>
      <c r="I4385" t="s">
        <v>136</v>
      </c>
      <c r="J4385" t="s">
        <v>137</v>
      </c>
      <c r="K4385" t="s">
        <v>138</v>
      </c>
      <c r="L4385" t="s">
        <v>12687</v>
      </c>
      <c r="M4385" t="s">
        <v>12713</v>
      </c>
      <c r="N4385">
        <v>1.8291666660000001</v>
      </c>
      <c r="O4385">
        <v>0</v>
      </c>
      <c r="P4385">
        <v>15</v>
      </c>
      <c r="Q4385">
        <v>0</v>
      </c>
      <c r="R4385">
        <v>1</v>
      </c>
      <c r="S4385">
        <v>0</v>
      </c>
      <c r="T4385">
        <v>1</v>
      </c>
      <c r="U4385">
        <v>0</v>
      </c>
      <c r="V4385">
        <v>0</v>
      </c>
      <c r="W4385">
        <v>0</v>
      </c>
      <c r="X4385">
        <v>7.3956659283307502</v>
      </c>
      <c r="Y4385">
        <v>0</v>
      </c>
      <c r="Z4385">
        <v>0.10574566044552999</v>
      </c>
      <c r="AA4385">
        <v>0</v>
      </c>
      <c r="AB4385">
        <v>9.0522704769700008E-2</v>
      </c>
      <c r="AC4385">
        <v>0</v>
      </c>
      <c r="AD4385">
        <v>0</v>
      </c>
      <c r="AE4385">
        <v>7.5919342935459806</v>
      </c>
    </row>
    <row r="4386" spans="1:31" x14ac:dyDescent="0.25">
      <c r="A4386">
        <v>2237428</v>
      </c>
      <c r="B4386">
        <v>1</v>
      </c>
      <c r="C4386" t="s">
        <v>80</v>
      </c>
      <c r="D4386" t="s">
        <v>103</v>
      </c>
      <c r="E4386" t="s">
        <v>194</v>
      </c>
      <c r="F4386" t="s">
        <v>12428</v>
      </c>
      <c r="G4386" t="s">
        <v>143</v>
      </c>
      <c r="H4386" t="s">
        <v>135</v>
      </c>
      <c r="I4386" t="s">
        <v>136</v>
      </c>
      <c r="J4386" t="s">
        <v>137</v>
      </c>
      <c r="K4386" t="s">
        <v>144</v>
      </c>
      <c r="L4386" t="s">
        <v>12430</v>
      </c>
      <c r="M4386" t="s">
        <v>12714</v>
      </c>
      <c r="N4386">
        <v>2.4</v>
      </c>
      <c r="O4386">
        <v>0</v>
      </c>
      <c r="P4386">
        <v>5</v>
      </c>
      <c r="Q4386">
        <v>0</v>
      </c>
      <c r="R4386">
        <v>1</v>
      </c>
      <c r="S4386">
        <v>0</v>
      </c>
      <c r="T4386">
        <v>1</v>
      </c>
      <c r="U4386">
        <v>0</v>
      </c>
      <c r="V4386">
        <v>0</v>
      </c>
      <c r="W4386">
        <v>0</v>
      </c>
      <c r="X4386">
        <v>3.185516711664</v>
      </c>
      <c r="Y4386">
        <v>0</v>
      </c>
      <c r="Z4386">
        <v>0.33296911140640001</v>
      </c>
      <c r="AA4386">
        <v>0</v>
      </c>
      <c r="AB4386">
        <v>0.77185857588000006</v>
      </c>
      <c r="AC4386">
        <v>0</v>
      </c>
      <c r="AD4386">
        <v>0</v>
      </c>
      <c r="AE4386">
        <v>4.2903443989504</v>
      </c>
    </row>
    <row r="4387" spans="1:31" x14ac:dyDescent="0.25">
      <c r="A4387">
        <v>2237429</v>
      </c>
      <c r="B4387">
        <v>1</v>
      </c>
      <c r="C4387" t="s">
        <v>81</v>
      </c>
      <c r="D4387" t="s">
        <v>115</v>
      </c>
      <c r="E4387" t="s">
        <v>132</v>
      </c>
      <c r="F4387" t="s">
        <v>12715</v>
      </c>
      <c r="G4387" t="s">
        <v>148</v>
      </c>
      <c r="H4387" t="s">
        <v>135</v>
      </c>
      <c r="I4387" t="s">
        <v>136</v>
      </c>
      <c r="J4387" t="s">
        <v>137</v>
      </c>
      <c r="K4387" t="s">
        <v>138</v>
      </c>
      <c r="L4387" t="s">
        <v>12642</v>
      </c>
      <c r="M4387" t="s">
        <v>12716</v>
      </c>
      <c r="N4387">
        <v>1.191944444</v>
      </c>
      <c r="O4387">
        <v>0</v>
      </c>
      <c r="P4387">
        <v>1</v>
      </c>
      <c r="Q4387">
        <v>0</v>
      </c>
      <c r="R4387">
        <v>0</v>
      </c>
      <c r="S4387">
        <v>0</v>
      </c>
      <c r="T4387">
        <v>0</v>
      </c>
      <c r="U4387">
        <v>0</v>
      </c>
      <c r="V4387">
        <v>0</v>
      </c>
      <c r="W4387">
        <v>0</v>
      </c>
      <c r="X4387">
        <v>9.6272976065700011E-2</v>
      </c>
      <c r="Y4387">
        <v>0</v>
      </c>
      <c r="Z4387">
        <v>0</v>
      </c>
      <c r="AA4387">
        <v>0</v>
      </c>
      <c r="AB4387">
        <v>0</v>
      </c>
      <c r="AC4387">
        <v>0</v>
      </c>
      <c r="AD4387">
        <v>0</v>
      </c>
      <c r="AE4387">
        <v>9.6272976065700011E-2</v>
      </c>
    </row>
    <row r="4388" spans="1:31" x14ac:dyDescent="0.25">
      <c r="A4388">
        <v>2237430</v>
      </c>
      <c r="B4388">
        <v>1</v>
      </c>
      <c r="C4388" t="s">
        <v>80</v>
      </c>
      <c r="D4388" t="s">
        <v>108</v>
      </c>
      <c r="E4388" t="s">
        <v>161</v>
      </c>
      <c r="F4388" t="s">
        <v>12717</v>
      </c>
      <c r="G4388" t="s">
        <v>196</v>
      </c>
      <c r="H4388" t="s">
        <v>163</v>
      </c>
      <c r="I4388" t="s">
        <v>136</v>
      </c>
      <c r="J4388" t="s">
        <v>137</v>
      </c>
      <c r="K4388" t="s">
        <v>144</v>
      </c>
      <c r="L4388" t="s">
        <v>12718</v>
      </c>
      <c r="M4388" t="s">
        <v>12719</v>
      </c>
      <c r="N4388">
        <v>0.97150444400000002</v>
      </c>
      <c r="O4388">
        <v>0</v>
      </c>
      <c r="P4388">
        <v>370</v>
      </c>
      <c r="Q4388">
        <v>0</v>
      </c>
      <c r="R4388">
        <v>78</v>
      </c>
      <c r="S4388">
        <v>4</v>
      </c>
      <c r="T4388">
        <v>44</v>
      </c>
      <c r="U4388">
        <v>0</v>
      </c>
      <c r="V4388">
        <v>0</v>
      </c>
      <c r="W4388">
        <v>0</v>
      </c>
      <c r="X4388">
        <v>48.836596134087699</v>
      </c>
      <c r="Y4388">
        <v>0</v>
      </c>
      <c r="Z4388">
        <v>13.561725185111566</v>
      </c>
      <c r="AA4388">
        <v>4.2543118812562781</v>
      </c>
      <c r="AB4388">
        <v>10.768540164243776</v>
      </c>
      <c r="AC4388">
        <v>0</v>
      </c>
      <c r="AD4388">
        <v>0</v>
      </c>
      <c r="AE4388">
        <v>77.421173364699314</v>
      </c>
    </row>
    <row r="4389" spans="1:31" x14ac:dyDescent="0.25">
      <c r="A4389">
        <v>2237432</v>
      </c>
      <c r="B4389">
        <v>1</v>
      </c>
      <c r="C4389" t="s">
        <v>80</v>
      </c>
      <c r="D4389" t="s">
        <v>108</v>
      </c>
      <c r="E4389" t="s">
        <v>194</v>
      </c>
      <c r="F4389" t="s">
        <v>6406</v>
      </c>
      <c r="G4389" t="s">
        <v>179</v>
      </c>
      <c r="H4389" t="s">
        <v>135</v>
      </c>
      <c r="I4389" t="s">
        <v>136</v>
      </c>
      <c r="J4389" t="s">
        <v>137</v>
      </c>
      <c r="K4389" t="s">
        <v>138</v>
      </c>
      <c r="L4389" t="s">
        <v>12720</v>
      </c>
      <c r="M4389" t="s">
        <v>12721</v>
      </c>
      <c r="N4389">
        <v>1.572777777</v>
      </c>
      <c r="O4389">
        <v>0</v>
      </c>
      <c r="P4389">
        <v>15</v>
      </c>
      <c r="Q4389">
        <v>0</v>
      </c>
      <c r="R4389">
        <v>4</v>
      </c>
      <c r="S4389">
        <v>0</v>
      </c>
      <c r="T4389">
        <v>4</v>
      </c>
      <c r="U4389">
        <v>0</v>
      </c>
      <c r="V4389">
        <v>0</v>
      </c>
      <c r="W4389">
        <v>0</v>
      </c>
      <c r="X4389">
        <v>2.7565589000250008</v>
      </c>
      <c r="Y4389">
        <v>0</v>
      </c>
      <c r="Z4389">
        <v>0.29415708081456665</v>
      </c>
      <c r="AA4389">
        <v>0</v>
      </c>
      <c r="AB4389">
        <v>1.8739713602207002</v>
      </c>
      <c r="AC4389">
        <v>0</v>
      </c>
      <c r="AD4389">
        <v>0</v>
      </c>
      <c r="AE4389">
        <v>4.9246873410602676</v>
      </c>
    </row>
    <row r="4390" spans="1:31" x14ac:dyDescent="0.25">
      <c r="A4390">
        <v>2237433</v>
      </c>
      <c r="B4390">
        <v>1</v>
      </c>
      <c r="C4390" t="s">
        <v>80</v>
      </c>
      <c r="D4390" t="s">
        <v>100</v>
      </c>
      <c r="E4390" t="s">
        <v>273</v>
      </c>
      <c r="F4390" t="s">
        <v>6768</v>
      </c>
      <c r="G4390" t="s">
        <v>174</v>
      </c>
      <c r="H4390" t="s">
        <v>163</v>
      </c>
      <c r="I4390" t="s">
        <v>136</v>
      </c>
      <c r="J4390" t="s">
        <v>137</v>
      </c>
      <c r="K4390" t="s">
        <v>138</v>
      </c>
      <c r="L4390" t="s">
        <v>12523</v>
      </c>
      <c r="M4390" t="s">
        <v>12722</v>
      </c>
      <c r="N4390">
        <v>0.24361111099999999</v>
      </c>
      <c r="O4390">
        <v>17</v>
      </c>
      <c r="P4390">
        <v>4136</v>
      </c>
      <c r="Q4390">
        <v>4</v>
      </c>
      <c r="R4390">
        <v>102</v>
      </c>
      <c r="S4390">
        <v>16</v>
      </c>
      <c r="T4390">
        <v>284</v>
      </c>
      <c r="U4390">
        <v>4</v>
      </c>
      <c r="V4390">
        <v>1</v>
      </c>
      <c r="W4390">
        <v>41.772042630787254</v>
      </c>
      <c r="X4390">
        <v>232.84837836329771</v>
      </c>
      <c r="Y4390">
        <v>0.54864982540513996</v>
      </c>
      <c r="Z4390">
        <v>4.2254614970008051</v>
      </c>
      <c r="AA4390">
        <v>13.014921920019608</v>
      </c>
      <c r="AB4390">
        <v>34.646695809852559</v>
      </c>
      <c r="AC4390">
        <v>77.906382636931141</v>
      </c>
      <c r="AD4390">
        <v>0</v>
      </c>
      <c r="AE4390">
        <v>404.96253268329423</v>
      </c>
    </row>
    <row r="4391" spans="1:31" x14ac:dyDescent="0.25">
      <c r="A4391">
        <v>2237435</v>
      </c>
      <c r="B4391">
        <v>1</v>
      </c>
      <c r="C4391" t="s">
        <v>81</v>
      </c>
      <c r="D4391" t="s">
        <v>113</v>
      </c>
      <c r="E4391" t="s">
        <v>161</v>
      </c>
      <c r="F4391" t="s">
        <v>12723</v>
      </c>
      <c r="G4391" t="s">
        <v>174</v>
      </c>
      <c r="H4391" t="s">
        <v>163</v>
      </c>
      <c r="I4391" t="s">
        <v>136</v>
      </c>
      <c r="J4391" t="s">
        <v>137</v>
      </c>
      <c r="K4391" t="s">
        <v>138</v>
      </c>
      <c r="L4391" t="s">
        <v>12724</v>
      </c>
      <c r="M4391" t="s">
        <v>12725</v>
      </c>
      <c r="N4391">
        <v>8.7777777000000001E-2</v>
      </c>
      <c r="O4391">
        <v>4</v>
      </c>
      <c r="P4391">
        <v>2145</v>
      </c>
      <c r="Q4391">
        <v>21</v>
      </c>
      <c r="R4391">
        <v>86</v>
      </c>
      <c r="S4391">
        <v>4</v>
      </c>
      <c r="T4391">
        <v>328</v>
      </c>
      <c r="U4391">
        <v>2</v>
      </c>
      <c r="V4391">
        <v>1</v>
      </c>
      <c r="W4391">
        <v>0.69866667896238122</v>
      </c>
      <c r="X4391">
        <v>30.187211297749297</v>
      </c>
      <c r="Y4391">
        <v>1.0033254159773701</v>
      </c>
      <c r="Z4391">
        <v>2.266001500493477</v>
      </c>
      <c r="AA4391">
        <v>1.5779374910660597</v>
      </c>
      <c r="AB4391">
        <v>10.619684184623399</v>
      </c>
      <c r="AC4391">
        <v>13.286585514919787</v>
      </c>
      <c r="AD4391">
        <v>0.36141653957870218</v>
      </c>
      <c r="AE4391">
        <v>60.000828623370481</v>
      </c>
    </row>
    <row r="4392" spans="1:31" x14ac:dyDescent="0.25">
      <c r="A4392">
        <v>2237439</v>
      </c>
      <c r="B4392">
        <v>1</v>
      </c>
      <c r="C4392" t="s">
        <v>80</v>
      </c>
      <c r="D4392" t="s">
        <v>93</v>
      </c>
      <c r="E4392" t="s">
        <v>194</v>
      </c>
      <c r="F4392" t="s">
        <v>12726</v>
      </c>
      <c r="G4392" t="s">
        <v>472</v>
      </c>
      <c r="H4392" t="s">
        <v>135</v>
      </c>
      <c r="I4392" t="s">
        <v>136</v>
      </c>
      <c r="J4392" t="s">
        <v>137</v>
      </c>
      <c r="K4392" t="s">
        <v>138</v>
      </c>
      <c r="L4392" t="s">
        <v>12727</v>
      </c>
      <c r="M4392" t="s">
        <v>12728</v>
      </c>
      <c r="N4392">
        <v>3.7827777770000002</v>
      </c>
      <c r="O4392">
        <v>0</v>
      </c>
      <c r="P4392">
        <v>0</v>
      </c>
      <c r="Q4392">
        <v>0</v>
      </c>
      <c r="R4392">
        <v>0</v>
      </c>
      <c r="S4392">
        <v>0</v>
      </c>
      <c r="T4392">
        <v>1</v>
      </c>
      <c r="U4392">
        <v>0</v>
      </c>
      <c r="V4392">
        <v>0</v>
      </c>
      <c r="W4392">
        <v>0</v>
      </c>
      <c r="X4392">
        <v>0</v>
      </c>
      <c r="Y4392">
        <v>0</v>
      </c>
      <c r="Z4392">
        <v>0</v>
      </c>
      <c r="AA4392">
        <v>0</v>
      </c>
      <c r="AB4392">
        <v>3.7847445430136388</v>
      </c>
      <c r="AC4392">
        <v>0</v>
      </c>
      <c r="AD4392">
        <v>0</v>
      </c>
      <c r="AE4392">
        <v>3.7847445430136388</v>
      </c>
    </row>
    <row r="4393" spans="1:31" x14ac:dyDescent="0.25">
      <c r="A4393">
        <v>2237440</v>
      </c>
      <c r="B4393">
        <v>1</v>
      </c>
      <c r="C4393" t="s">
        <v>80</v>
      </c>
      <c r="D4393" t="s">
        <v>92</v>
      </c>
      <c r="E4393" t="s">
        <v>132</v>
      </c>
      <c r="F4393" t="s">
        <v>12729</v>
      </c>
      <c r="G4393" t="s">
        <v>148</v>
      </c>
      <c r="H4393" t="s">
        <v>135</v>
      </c>
      <c r="I4393" t="s">
        <v>136</v>
      </c>
      <c r="J4393" t="s">
        <v>137</v>
      </c>
      <c r="K4393" t="s">
        <v>138</v>
      </c>
      <c r="L4393" t="s">
        <v>12730</v>
      </c>
      <c r="M4393" t="s">
        <v>12731</v>
      </c>
      <c r="N4393">
        <v>6.2427777769999997</v>
      </c>
      <c r="O4393">
        <v>0</v>
      </c>
      <c r="P4393">
        <v>3</v>
      </c>
      <c r="Q4393">
        <v>0</v>
      </c>
      <c r="R4393">
        <v>0</v>
      </c>
      <c r="S4393">
        <v>0</v>
      </c>
      <c r="T4393">
        <v>0</v>
      </c>
      <c r="U4393">
        <v>0</v>
      </c>
      <c r="V4393">
        <v>0</v>
      </c>
      <c r="W4393">
        <v>0</v>
      </c>
      <c r="X4393">
        <v>9.1262681976478444</v>
      </c>
      <c r="Y4393">
        <v>0</v>
      </c>
      <c r="Z4393">
        <v>0</v>
      </c>
      <c r="AA4393">
        <v>0</v>
      </c>
      <c r="AB4393">
        <v>0</v>
      </c>
      <c r="AC4393">
        <v>0</v>
      </c>
      <c r="AD4393">
        <v>0</v>
      </c>
      <c r="AE4393">
        <v>9.1262681976478444</v>
      </c>
    </row>
    <row r="4394" spans="1:31" x14ac:dyDescent="0.25">
      <c r="A4394">
        <v>2237441</v>
      </c>
      <c r="B4394">
        <v>1</v>
      </c>
      <c r="C4394" t="s">
        <v>80</v>
      </c>
      <c r="D4394" t="s">
        <v>111</v>
      </c>
      <c r="E4394" t="s">
        <v>132</v>
      </c>
      <c r="F4394" t="s">
        <v>9122</v>
      </c>
      <c r="G4394" t="s">
        <v>170</v>
      </c>
      <c r="H4394" t="s">
        <v>135</v>
      </c>
      <c r="I4394" t="s">
        <v>136</v>
      </c>
      <c r="J4394" t="s">
        <v>137</v>
      </c>
      <c r="K4394" t="s">
        <v>138</v>
      </c>
      <c r="L4394" t="s">
        <v>12732</v>
      </c>
      <c r="M4394" t="s">
        <v>12733</v>
      </c>
      <c r="N4394">
        <v>2.6755555549999999</v>
      </c>
      <c r="O4394">
        <v>0</v>
      </c>
      <c r="P4394">
        <v>1</v>
      </c>
      <c r="Q4394">
        <v>0</v>
      </c>
      <c r="R4394">
        <v>0</v>
      </c>
      <c r="S4394">
        <v>0</v>
      </c>
      <c r="T4394">
        <v>0</v>
      </c>
      <c r="U4394">
        <v>0</v>
      </c>
      <c r="V4394">
        <v>0</v>
      </c>
      <c r="W4394">
        <v>0</v>
      </c>
      <c r="X4394">
        <v>2.1220959745160001E-2</v>
      </c>
      <c r="Y4394">
        <v>0</v>
      </c>
      <c r="Z4394">
        <v>0</v>
      </c>
      <c r="AA4394">
        <v>0</v>
      </c>
      <c r="AB4394">
        <v>0</v>
      </c>
      <c r="AC4394">
        <v>0</v>
      </c>
      <c r="AD4394">
        <v>0</v>
      </c>
      <c r="AE4394">
        <v>2.1220959745160001E-2</v>
      </c>
    </row>
    <row r="4395" spans="1:31" x14ac:dyDescent="0.25">
      <c r="A4395">
        <v>2237442</v>
      </c>
      <c r="B4395">
        <v>1</v>
      </c>
      <c r="C4395" t="s">
        <v>80</v>
      </c>
      <c r="D4395" t="s">
        <v>109</v>
      </c>
      <c r="E4395" t="s">
        <v>132</v>
      </c>
      <c r="F4395" t="s">
        <v>12734</v>
      </c>
      <c r="G4395" t="s">
        <v>191</v>
      </c>
      <c r="H4395" t="s">
        <v>135</v>
      </c>
      <c r="I4395" t="s">
        <v>136</v>
      </c>
      <c r="J4395" t="s">
        <v>137</v>
      </c>
      <c r="K4395" t="s">
        <v>138</v>
      </c>
      <c r="L4395" t="s">
        <v>12735</v>
      </c>
      <c r="M4395" t="s">
        <v>12736</v>
      </c>
      <c r="N4395">
        <v>0.90333333299999996</v>
      </c>
      <c r="O4395">
        <v>0</v>
      </c>
      <c r="P4395">
        <v>1</v>
      </c>
      <c r="Q4395">
        <v>0</v>
      </c>
      <c r="R4395">
        <v>0</v>
      </c>
      <c r="S4395">
        <v>0</v>
      </c>
      <c r="T4395">
        <v>0</v>
      </c>
      <c r="U4395">
        <v>0</v>
      </c>
      <c r="V4395">
        <v>0</v>
      </c>
      <c r="W4395">
        <v>0</v>
      </c>
      <c r="X4395">
        <v>0.82313580275745002</v>
      </c>
      <c r="Y4395">
        <v>0</v>
      </c>
      <c r="Z4395">
        <v>0</v>
      </c>
      <c r="AA4395">
        <v>0</v>
      </c>
      <c r="AB4395">
        <v>0</v>
      </c>
      <c r="AC4395">
        <v>0</v>
      </c>
      <c r="AD4395">
        <v>0</v>
      </c>
      <c r="AE4395">
        <v>0.82313580275745002</v>
      </c>
    </row>
    <row r="4396" spans="1:31" x14ac:dyDescent="0.25">
      <c r="A4396">
        <v>2237443</v>
      </c>
      <c r="B4396">
        <v>1</v>
      </c>
      <c r="C4396" t="s">
        <v>80</v>
      </c>
      <c r="D4396" t="s">
        <v>103</v>
      </c>
      <c r="E4396" t="s">
        <v>194</v>
      </c>
      <c r="F4396" t="s">
        <v>12737</v>
      </c>
      <c r="G4396" t="s">
        <v>179</v>
      </c>
      <c r="H4396" t="s">
        <v>135</v>
      </c>
      <c r="I4396" t="s">
        <v>136</v>
      </c>
      <c r="J4396" t="s">
        <v>137</v>
      </c>
      <c r="K4396" t="s">
        <v>138</v>
      </c>
      <c r="L4396" t="s">
        <v>12738</v>
      </c>
      <c r="M4396" t="s">
        <v>12739</v>
      </c>
      <c r="N4396">
        <v>2.8272222220000001</v>
      </c>
      <c r="O4396">
        <v>0</v>
      </c>
      <c r="P4396">
        <v>25</v>
      </c>
      <c r="Q4396">
        <v>0</v>
      </c>
      <c r="R4396">
        <v>0</v>
      </c>
      <c r="S4396">
        <v>0</v>
      </c>
      <c r="T4396">
        <v>10</v>
      </c>
      <c r="U4396">
        <v>0</v>
      </c>
      <c r="V4396">
        <v>0</v>
      </c>
      <c r="W4396">
        <v>0</v>
      </c>
      <c r="X4396">
        <v>8.6959333157491177</v>
      </c>
      <c r="Y4396">
        <v>0</v>
      </c>
      <c r="Z4396">
        <v>0</v>
      </c>
      <c r="AA4396">
        <v>0</v>
      </c>
      <c r="AB4396">
        <v>6.412252204600013</v>
      </c>
      <c r="AC4396">
        <v>0</v>
      </c>
      <c r="AD4396">
        <v>0</v>
      </c>
      <c r="AE4396">
        <v>15.108185520349132</v>
      </c>
    </row>
    <row r="4397" spans="1:31" x14ac:dyDescent="0.25">
      <c r="A4397">
        <v>2237445</v>
      </c>
      <c r="B4397">
        <v>1</v>
      </c>
      <c r="C4397" t="s">
        <v>80</v>
      </c>
      <c r="D4397" t="s">
        <v>97</v>
      </c>
      <c r="E4397" t="s">
        <v>132</v>
      </c>
      <c r="F4397" t="s">
        <v>12740</v>
      </c>
      <c r="G4397" t="s">
        <v>148</v>
      </c>
      <c r="H4397" t="s">
        <v>135</v>
      </c>
      <c r="I4397" t="s">
        <v>136</v>
      </c>
      <c r="J4397" t="s">
        <v>137</v>
      </c>
      <c r="K4397" t="s">
        <v>138</v>
      </c>
      <c r="L4397" t="s">
        <v>12741</v>
      </c>
      <c r="M4397" t="s">
        <v>12742</v>
      </c>
      <c r="N4397">
        <v>2.1875</v>
      </c>
      <c r="O4397">
        <v>0</v>
      </c>
      <c r="P4397">
        <v>1</v>
      </c>
      <c r="Q4397">
        <v>0</v>
      </c>
      <c r="R4397">
        <v>0</v>
      </c>
      <c r="S4397">
        <v>0</v>
      </c>
      <c r="T4397">
        <v>0</v>
      </c>
      <c r="U4397">
        <v>0</v>
      </c>
      <c r="V4397">
        <v>0</v>
      </c>
      <c r="W4397">
        <v>0</v>
      </c>
      <c r="X4397">
        <v>0.95185071982765335</v>
      </c>
      <c r="Y4397">
        <v>0</v>
      </c>
      <c r="Z4397">
        <v>0</v>
      </c>
      <c r="AA4397">
        <v>0</v>
      </c>
      <c r="AB4397">
        <v>0</v>
      </c>
      <c r="AC4397">
        <v>0</v>
      </c>
      <c r="AD4397">
        <v>0</v>
      </c>
      <c r="AE4397">
        <v>0.95185071982765335</v>
      </c>
    </row>
    <row r="4398" spans="1:31" x14ac:dyDescent="0.25">
      <c r="A4398">
        <v>2237448</v>
      </c>
      <c r="B4398">
        <v>1</v>
      </c>
      <c r="C4398" t="s">
        <v>80</v>
      </c>
      <c r="D4398" t="s">
        <v>98</v>
      </c>
      <c r="E4398" t="s">
        <v>132</v>
      </c>
      <c r="F4398" t="s">
        <v>12743</v>
      </c>
      <c r="G4398" t="s">
        <v>148</v>
      </c>
      <c r="H4398" t="s">
        <v>135</v>
      </c>
      <c r="I4398" t="s">
        <v>136</v>
      </c>
      <c r="J4398" t="s">
        <v>137</v>
      </c>
      <c r="K4398" t="s">
        <v>138</v>
      </c>
      <c r="L4398" t="s">
        <v>12744</v>
      </c>
      <c r="M4398" t="s">
        <v>12745</v>
      </c>
      <c r="N4398">
        <v>2.8969444439999998</v>
      </c>
      <c r="O4398">
        <v>0</v>
      </c>
      <c r="P4398">
        <v>1</v>
      </c>
      <c r="Q4398">
        <v>0</v>
      </c>
      <c r="R4398">
        <v>0</v>
      </c>
      <c r="S4398">
        <v>0</v>
      </c>
      <c r="T4398">
        <v>0</v>
      </c>
      <c r="U4398">
        <v>0</v>
      </c>
      <c r="V4398">
        <v>0</v>
      </c>
      <c r="W4398">
        <v>0</v>
      </c>
      <c r="X4398">
        <v>1.5537030742233</v>
      </c>
      <c r="Y4398">
        <v>0</v>
      </c>
      <c r="Z4398">
        <v>0</v>
      </c>
      <c r="AA4398">
        <v>0</v>
      </c>
      <c r="AB4398">
        <v>0</v>
      </c>
      <c r="AC4398">
        <v>0</v>
      </c>
      <c r="AD4398">
        <v>0</v>
      </c>
      <c r="AE4398">
        <v>1.5537030742233</v>
      </c>
    </row>
    <row r="4399" spans="1:31" x14ac:dyDescent="0.25">
      <c r="A4399">
        <v>2237452</v>
      </c>
      <c r="B4399">
        <v>1</v>
      </c>
      <c r="C4399" t="s">
        <v>80</v>
      </c>
      <c r="D4399" t="s">
        <v>96</v>
      </c>
      <c r="E4399" t="s">
        <v>132</v>
      </c>
      <c r="F4399" t="s">
        <v>12746</v>
      </c>
      <c r="G4399" t="s">
        <v>148</v>
      </c>
      <c r="H4399" t="s">
        <v>135</v>
      </c>
      <c r="I4399" t="s">
        <v>136</v>
      </c>
      <c r="J4399" t="s">
        <v>137</v>
      </c>
      <c r="K4399" t="s">
        <v>138</v>
      </c>
      <c r="L4399" t="s">
        <v>12747</v>
      </c>
      <c r="M4399" t="s">
        <v>12748</v>
      </c>
      <c r="N4399">
        <v>2.438055555</v>
      </c>
      <c r="O4399">
        <v>0</v>
      </c>
      <c r="P4399">
        <v>1</v>
      </c>
      <c r="Q4399">
        <v>0</v>
      </c>
      <c r="R4399">
        <v>0</v>
      </c>
      <c r="S4399">
        <v>0</v>
      </c>
      <c r="T4399">
        <v>0</v>
      </c>
      <c r="U4399">
        <v>0</v>
      </c>
      <c r="V4399">
        <v>0</v>
      </c>
      <c r="W4399">
        <v>0</v>
      </c>
      <c r="X4399">
        <v>0.82337254355434575</v>
      </c>
      <c r="Y4399">
        <v>0</v>
      </c>
      <c r="Z4399">
        <v>0</v>
      </c>
      <c r="AA4399">
        <v>0</v>
      </c>
      <c r="AB4399">
        <v>0</v>
      </c>
      <c r="AC4399">
        <v>0</v>
      </c>
      <c r="AD4399">
        <v>0</v>
      </c>
      <c r="AE4399">
        <v>0.82337254355434575</v>
      </c>
    </row>
    <row r="4400" spans="1:31" x14ac:dyDescent="0.25">
      <c r="A4400">
        <v>2237454</v>
      </c>
      <c r="B4400">
        <v>1</v>
      </c>
      <c r="C4400" t="s">
        <v>80</v>
      </c>
      <c r="D4400" t="s">
        <v>90</v>
      </c>
      <c r="E4400" t="s">
        <v>132</v>
      </c>
      <c r="F4400" t="s">
        <v>12749</v>
      </c>
      <c r="G4400" t="s">
        <v>148</v>
      </c>
      <c r="H4400" t="s">
        <v>135</v>
      </c>
      <c r="I4400" t="s">
        <v>136</v>
      </c>
      <c r="J4400" t="s">
        <v>137</v>
      </c>
      <c r="K4400" t="s">
        <v>138</v>
      </c>
      <c r="L4400" t="s">
        <v>12750</v>
      </c>
      <c r="M4400" t="s">
        <v>12751</v>
      </c>
      <c r="N4400">
        <v>2.9563888880000002</v>
      </c>
      <c r="O4400">
        <v>0</v>
      </c>
      <c r="P4400">
        <v>1</v>
      </c>
      <c r="Q4400">
        <v>0</v>
      </c>
      <c r="R4400">
        <v>0</v>
      </c>
      <c r="S4400">
        <v>0</v>
      </c>
      <c r="T4400">
        <v>0</v>
      </c>
      <c r="U4400">
        <v>0</v>
      </c>
      <c r="V4400">
        <v>0</v>
      </c>
      <c r="W4400">
        <v>0</v>
      </c>
      <c r="X4400">
        <v>3.1302263427321604</v>
      </c>
      <c r="Y4400">
        <v>0</v>
      </c>
      <c r="Z4400">
        <v>0</v>
      </c>
      <c r="AA4400">
        <v>0</v>
      </c>
      <c r="AB4400">
        <v>0</v>
      </c>
      <c r="AC4400">
        <v>0</v>
      </c>
      <c r="AD4400">
        <v>0</v>
      </c>
      <c r="AE4400">
        <v>3.1302263427321604</v>
      </c>
    </row>
    <row r="4401" spans="1:31" x14ac:dyDescent="0.25">
      <c r="A4401">
        <v>2237455</v>
      </c>
      <c r="B4401">
        <v>1</v>
      </c>
      <c r="C4401" t="s">
        <v>81</v>
      </c>
      <c r="D4401" t="s">
        <v>118</v>
      </c>
      <c r="E4401" t="s">
        <v>182</v>
      </c>
      <c r="F4401" t="s">
        <v>12752</v>
      </c>
      <c r="G4401" t="s">
        <v>174</v>
      </c>
      <c r="H4401" t="s">
        <v>163</v>
      </c>
      <c r="I4401" t="s">
        <v>136</v>
      </c>
      <c r="J4401" t="s">
        <v>137</v>
      </c>
      <c r="K4401" t="s">
        <v>138</v>
      </c>
      <c r="L4401" t="s">
        <v>12753</v>
      </c>
      <c r="M4401" t="s">
        <v>12754</v>
      </c>
      <c r="N4401">
        <v>5.8333333000000001E-2</v>
      </c>
      <c r="O4401">
        <v>2</v>
      </c>
      <c r="P4401">
        <v>1943</v>
      </c>
      <c r="Q4401">
        <v>13</v>
      </c>
      <c r="R4401">
        <v>40</v>
      </c>
      <c r="S4401">
        <v>14</v>
      </c>
      <c r="T4401">
        <v>229</v>
      </c>
      <c r="U4401">
        <v>3</v>
      </c>
      <c r="V4401">
        <v>0</v>
      </c>
      <c r="W4401">
        <v>0.12165967273600001</v>
      </c>
      <c r="X4401">
        <v>23.546668416923371</v>
      </c>
      <c r="Y4401">
        <v>0.45862681589666671</v>
      </c>
      <c r="Z4401">
        <v>0.96892519050670012</v>
      </c>
      <c r="AA4401">
        <v>10.920016589779731</v>
      </c>
      <c r="AB4401">
        <v>5.6713628737392652</v>
      </c>
      <c r="AC4401">
        <v>30.696253166483565</v>
      </c>
      <c r="AD4401">
        <v>0</v>
      </c>
      <c r="AE4401">
        <v>72.383512726065305</v>
      </c>
    </row>
    <row r="4402" spans="1:31" x14ac:dyDescent="0.25">
      <c r="A4402">
        <v>2237460</v>
      </c>
      <c r="B4402">
        <v>1</v>
      </c>
      <c r="C4402" t="s">
        <v>80</v>
      </c>
      <c r="D4402" t="s">
        <v>103</v>
      </c>
      <c r="E4402" t="s">
        <v>161</v>
      </c>
      <c r="F4402" t="s">
        <v>12469</v>
      </c>
      <c r="G4402" t="s">
        <v>152</v>
      </c>
      <c r="H4402" t="s">
        <v>163</v>
      </c>
      <c r="I4402" t="s">
        <v>136</v>
      </c>
      <c r="J4402" t="s">
        <v>3</v>
      </c>
      <c r="K4402" t="s">
        <v>138</v>
      </c>
      <c r="L4402" t="s">
        <v>12755</v>
      </c>
      <c r="M4402" t="s">
        <v>12756</v>
      </c>
      <c r="N4402">
        <v>1.175</v>
      </c>
      <c r="O4402">
        <v>0</v>
      </c>
      <c r="P4402">
        <v>1095</v>
      </c>
      <c r="Q4402">
        <v>9</v>
      </c>
      <c r="R4402">
        <v>17</v>
      </c>
      <c r="S4402">
        <v>3</v>
      </c>
      <c r="T4402">
        <v>178</v>
      </c>
      <c r="U4402">
        <v>0</v>
      </c>
      <c r="V4402">
        <v>3</v>
      </c>
      <c r="W4402">
        <v>0</v>
      </c>
      <c r="X4402">
        <v>519.13866903529924</v>
      </c>
      <c r="Y4402">
        <v>43.330067691788813</v>
      </c>
      <c r="Z4402">
        <v>33.340017576347897</v>
      </c>
      <c r="AA4402">
        <v>6.0450844258015985</v>
      </c>
      <c r="AB4402">
        <v>147.58662710443227</v>
      </c>
      <c r="AC4402">
        <v>0</v>
      </c>
      <c r="AD4402">
        <v>2.3812215552431684</v>
      </c>
      <c r="AE4402">
        <v>751.82168738891312</v>
      </c>
    </row>
    <row r="4403" spans="1:31" x14ac:dyDescent="0.25">
      <c r="A4403">
        <v>2237463</v>
      </c>
      <c r="B4403">
        <v>1</v>
      </c>
      <c r="C4403" t="s">
        <v>80</v>
      </c>
      <c r="D4403" t="s">
        <v>94</v>
      </c>
      <c r="E4403" t="s">
        <v>132</v>
      </c>
      <c r="F4403" t="s">
        <v>12757</v>
      </c>
      <c r="G4403" t="s">
        <v>148</v>
      </c>
      <c r="H4403" t="s">
        <v>135</v>
      </c>
      <c r="I4403" t="s">
        <v>136</v>
      </c>
      <c r="J4403" t="s">
        <v>137</v>
      </c>
      <c r="K4403" t="s">
        <v>138</v>
      </c>
      <c r="L4403" t="s">
        <v>12758</v>
      </c>
      <c r="M4403" t="s">
        <v>12759</v>
      </c>
      <c r="N4403">
        <v>2.0408333330000001</v>
      </c>
      <c r="O4403">
        <v>0</v>
      </c>
      <c r="P4403">
        <v>18</v>
      </c>
      <c r="Q4403">
        <v>0</v>
      </c>
      <c r="R4403">
        <v>0</v>
      </c>
      <c r="S4403">
        <v>0</v>
      </c>
      <c r="T4403">
        <v>0</v>
      </c>
      <c r="U4403">
        <v>0</v>
      </c>
      <c r="V4403">
        <v>0</v>
      </c>
      <c r="W4403">
        <v>0</v>
      </c>
      <c r="X4403">
        <v>8.3900175040080462</v>
      </c>
      <c r="Y4403">
        <v>0</v>
      </c>
      <c r="Z4403">
        <v>0</v>
      </c>
      <c r="AA4403">
        <v>0</v>
      </c>
      <c r="AB4403">
        <v>0</v>
      </c>
      <c r="AC4403">
        <v>0</v>
      </c>
      <c r="AD4403">
        <v>0</v>
      </c>
      <c r="AE4403">
        <v>8.3900175040080462</v>
      </c>
    </row>
    <row r="4404" spans="1:31" x14ac:dyDescent="0.25">
      <c r="A4404">
        <v>2237465</v>
      </c>
      <c r="B4404">
        <v>1</v>
      </c>
      <c r="C4404" t="s">
        <v>80</v>
      </c>
      <c r="D4404" t="s">
        <v>96</v>
      </c>
      <c r="E4404" t="s">
        <v>132</v>
      </c>
      <c r="F4404" t="s">
        <v>12760</v>
      </c>
      <c r="G4404" t="s">
        <v>148</v>
      </c>
      <c r="H4404" t="s">
        <v>135</v>
      </c>
      <c r="I4404" t="s">
        <v>136</v>
      </c>
      <c r="J4404" t="s">
        <v>137</v>
      </c>
      <c r="K4404" t="s">
        <v>138</v>
      </c>
      <c r="L4404" t="s">
        <v>12761</v>
      </c>
      <c r="M4404" t="s">
        <v>12762</v>
      </c>
      <c r="N4404">
        <v>4.1025</v>
      </c>
      <c r="O4404">
        <v>0</v>
      </c>
      <c r="P4404">
        <v>0</v>
      </c>
      <c r="Q4404">
        <v>0</v>
      </c>
      <c r="R4404">
        <v>0</v>
      </c>
      <c r="S4404">
        <v>0</v>
      </c>
      <c r="T4404">
        <v>1</v>
      </c>
      <c r="U4404">
        <v>0</v>
      </c>
      <c r="V4404">
        <v>0</v>
      </c>
      <c r="W4404">
        <v>0</v>
      </c>
      <c r="X4404">
        <v>0</v>
      </c>
      <c r="Y4404">
        <v>0</v>
      </c>
      <c r="Z4404">
        <v>0</v>
      </c>
      <c r="AA4404">
        <v>0</v>
      </c>
      <c r="AB4404">
        <v>3.9059892722140139</v>
      </c>
      <c r="AC4404">
        <v>0</v>
      </c>
      <c r="AD4404">
        <v>0</v>
      </c>
      <c r="AE4404">
        <v>3.9059892722140139</v>
      </c>
    </row>
    <row r="4405" spans="1:31" x14ac:dyDescent="0.25">
      <c r="A4405">
        <v>2237466</v>
      </c>
      <c r="B4405">
        <v>1</v>
      </c>
      <c r="C4405" t="s">
        <v>80</v>
      </c>
      <c r="D4405" t="s">
        <v>95</v>
      </c>
      <c r="E4405" t="s">
        <v>194</v>
      </c>
      <c r="F4405" t="s">
        <v>12763</v>
      </c>
      <c r="G4405" t="s">
        <v>179</v>
      </c>
      <c r="H4405" t="s">
        <v>135</v>
      </c>
      <c r="I4405" t="s">
        <v>136</v>
      </c>
      <c r="J4405" t="s">
        <v>137</v>
      </c>
      <c r="K4405" t="s">
        <v>138</v>
      </c>
      <c r="L4405" t="s">
        <v>12764</v>
      </c>
      <c r="M4405" t="s">
        <v>12765</v>
      </c>
      <c r="N4405">
        <v>1.1488888880000001</v>
      </c>
      <c r="O4405">
        <v>0</v>
      </c>
      <c r="P4405">
        <v>7</v>
      </c>
      <c r="Q4405">
        <v>0</v>
      </c>
      <c r="R4405">
        <v>1</v>
      </c>
      <c r="S4405">
        <v>0</v>
      </c>
      <c r="T4405">
        <v>1</v>
      </c>
      <c r="U4405">
        <v>0</v>
      </c>
      <c r="V4405">
        <v>0</v>
      </c>
      <c r="W4405">
        <v>0</v>
      </c>
      <c r="X4405">
        <v>0.44144011498850672</v>
      </c>
      <c r="Y4405">
        <v>0</v>
      </c>
      <c r="Z4405">
        <v>5.745975748675556E-2</v>
      </c>
      <c r="AA4405">
        <v>0</v>
      </c>
      <c r="AB4405">
        <v>0.11360621648992</v>
      </c>
      <c r="AC4405">
        <v>0</v>
      </c>
      <c r="AD4405">
        <v>0</v>
      </c>
      <c r="AE4405">
        <v>0.61250608896518233</v>
      </c>
    </row>
    <row r="4406" spans="1:31" x14ac:dyDescent="0.25">
      <c r="A4406">
        <v>2237467</v>
      </c>
      <c r="B4406">
        <v>1</v>
      </c>
      <c r="C4406" t="s">
        <v>81</v>
      </c>
      <c r="D4406" t="s">
        <v>118</v>
      </c>
      <c r="E4406" t="s">
        <v>182</v>
      </c>
      <c r="F4406" t="s">
        <v>12766</v>
      </c>
      <c r="G4406" t="s">
        <v>319</v>
      </c>
      <c r="H4406" t="s">
        <v>163</v>
      </c>
      <c r="I4406" t="s">
        <v>136</v>
      </c>
      <c r="J4406" t="s">
        <v>137</v>
      </c>
      <c r="K4406" t="s">
        <v>138</v>
      </c>
      <c r="L4406" t="s">
        <v>12767</v>
      </c>
      <c r="M4406" t="s">
        <v>12768</v>
      </c>
      <c r="N4406">
        <v>1.3591666659999999</v>
      </c>
      <c r="O4406">
        <v>0</v>
      </c>
      <c r="P4406">
        <v>1</v>
      </c>
      <c r="Q4406">
        <v>1</v>
      </c>
      <c r="R4406">
        <v>56</v>
      </c>
      <c r="S4406">
        <v>3</v>
      </c>
      <c r="T4406">
        <v>4</v>
      </c>
      <c r="U4406">
        <v>0</v>
      </c>
      <c r="V4406">
        <v>0</v>
      </c>
      <c r="W4406">
        <v>0</v>
      </c>
      <c r="X4406">
        <v>0.10152665379308666</v>
      </c>
      <c r="Y4406">
        <v>4.0361416276924169</v>
      </c>
      <c r="Z4406">
        <v>58.858288625203407</v>
      </c>
      <c r="AA4406">
        <v>4.793605042938152</v>
      </c>
      <c r="AB4406">
        <v>1.4914550472691102</v>
      </c>
      <c r="AC4406">
        <v>0</v>
      </c>
      <c r="AD4406">
        <v>0</v>
      </c>
      <c r="AE4406">
        <v>69.28101699689617</v>
      </c>
    </row>
    <row r="4407" spans="1:31" x14ac:dyDescent="0.25">
      <c r="A4407">
        <v>2237470</v>
      </c>
      <c r="B4407">
        <v>1</v>
      </c>
      <c r="C4407" t="s">
        <v>80</v>
      </c>
      <c r="D4407" t="s">
        <v>98</v>
      </c>
      <c r="E4407" t="s">
        <v>194</v>
      </c>
      <c r="F4407" t="s">
        <v>12769</v>
      </c>
      <c r="G4407" t="s">
        <v>179</v>
      </c>
      <c r="H4407" t="s">
        <v>135</v>
      </c>
      <c r="I4407" t="s">
        <v>136</v>
      </c>
      <c r="J4407" t="s">
        <v>137</v>
      </c>
      <c r="K4407" t="s">
        <v>138</v>
      </c>
      <c r="L4407" t="s">
        <v>12770</v>
      </c>
      <c r="M4407" t="s">
        <v>12771</v>
      </c>
      <c r="N4407">
        <v>3.477222222</v>
      </c>
      <c r="O4407">
        <v>0</v>
      </c>
      <c r="P4407">
        <v>47</v>
      </c>
      <c r="Q4407">
        <v>0</v>
      </c>
      <c r="R4407">
        <v>0</v>
      </c>
      <c r="S4407">
        <v>0</v>
      </c>
      <c r="T4407">
        <v>3</v>
      </c>
      <c r="U4407">
        <v>0</v>
      </c>
      <c r="V4407">
        <v>0</v>
      </c>
      <c r="W4407">
        <v>0</v>
      </c>
      <c r="X4407">
        <v>30.446625188262132</v>
      </c>
      <c r="Y4407">
        <v>0</v>
      </c>
      <c r="Z4407">
        <v>0</v>
      </c>
      <c r="AA4407">
        <v>0</v>
      </c>
      <c r="AB4407">
        <v>3.9087563457086114</v>
      </c>
      <c r="AC4407">
        <v>0</v>
      </c>
      <c r="AD4407">
        <v>0</v>
      </c>
      <c r="AE4407">
        <v>34.355381533970743</v>
      </c>
    </row>
    <row r="4408" spans="1:31" x14ac:dyDescent="0.25">
      <c r="A4408">
        <v>2237471</v>
      </c>
      <c r="B4408">
        <v>1</v>
      </c>
      <c r="C4408" t="s">
        <v>80</v>
      </c>
      <c r="D4408" t="s">
        <v>96</v>
      </c>
      <c r="E4408" t="s">
        <v>194</v>
      </c>
      <c r="F4408" t="s">
        <v>12772</v>
      </c>
      <c r="G4408" t="s">
        <v>589</v>
      </c>
      <c r="H4408" t="s">
        <v>135</v>
      </c>
      <c r="I4408" t="s">
        <v>136</v>
      </c>
      <c r="J4408" t="s">
        <v>137</v>
      </c>
      <c r="K4408" t="s">
        <v>138</v>
      </c>
      <c r="L4408" t="s">
        <v>12773</v>
      </c>
      <c r="M4408" t="s">
        <v>12774</v>
      </c>
      <c r="N4408">
        <v>0.43805555499999999</v>
      </c>
      <c r="O4408">
        <v>0</v>
      </c>
      <c r="P4408">
        <v>11</v>
      </c>
      <c r="Q4408">
        <v>0</v>
      </c>
      <c r="R4408">
        <v>0</v>
      </c>
      <c r="S4408">
        <v>0</v>
      </c>
      <c r="T4408">
        <v>0</v>
      </c>
      <c r="U4408">
        <v>0</v>
      </c>
      <c r="V4408">
        <v>0</v>
      </c>
      <c r="W4408">
        <v>0</v>
      </c>
      <c r="X4408">
        <v>1.0754326163918</v>
      </c>
      <c r="Y4408">
        <v>0</v>
      </c>
      <c r="Z4408">
        <v>0</v>
      </c>
      <c r="AA4408">
        <v>0</v>
      </c>
      <c r="AB4408">
        <v>0</v>
      </c>
      <c r="AC4408">
        <v>0</v>
      </c>
      <c r="AD4408">
        <v>0</v>
      </c>
      <c r="AE4408">
        <v>1.0754326163918</v>
      </c>
    </row>
    <row r="4409" spans="1:31" x14ac:dyDescent="0.25">
      <c r="A4409">
        <v>2237473</v>
      </c>
      <c r="B4409">
        <v>1</v>
      </c>
      <c r="C4409" t="s">
        <v>81</v>
      </c>
      <c r="D4409" t="s">
        <v>113</v>
      </c>
      <c r="E4409" t="s">
        <v>141</v>
      </c>
      <c r="F4409" t="s">
        <v>12775</v>
      </c>
      <c r="G4409" t="s">
        <v>1129</v>
      </c>
      <c r="H4409" t="s">
        <v>135</v>
      </c>
      <c r="I4409" t="s">
        <v>136</v>
      </c>
      <c r="J4409" t="s">
        <v>137</v>
      </c>
      <c r="K4409" t="s">
        <v>138</v>
      </c>
      <c r="L4409" t="s">
        <v>12776</v>
      </c>
      <c r="M4409" t="s">
        <v>12777</v>
      </c>
      <c r="N4409">
        <v>2.6011111109999998</v>
      </c>
      <c r="O4409">
        <v>0</v>
      </c>
      <c r="P4409">
        <v>139</v>
      </c>
      <c r="Q4409">
        <v>0</v>
      </c>
      <c r="R4409">
        <v>1</v>
      </c>
      <c r="S4409">
        <v>0</v>
      </c>
      <c r="T4409">
        <v>9</v>
      </c>
      <c r="U4409">
        <v>0</v>
      </c>
      <c r="V4409">
        <v>0</v>
      </c>
      <c r="W4409">
        <v>0</v>
      </c>
      <c r="X4409">
        <v>27.370077179778956</v>
      </c>
      <c r="Y4409">
        <v>0</v>
      </c>
      <c r="Z4409">
        <v>0.17328804895583999</v>
      </c>
      <c r="AA4409">
        <v>0</v>
      </c>
      <c r="AB4409">
        <v>1.1394118588197335</v>
      </c>
      <c r="AC4409">
        <v>0</v>
      </c>
      <c r="AD4409">
        <v>0</v>
      </c>
      <c r="AE4409">
        <v>28.68277708755453</v>
      </c>
    </row>
    <row r="4410" spans="1:31" x14ac:dyDescent="0.25">
      <c r="A4410">
        <v>2237474</v>
      </c>
      <c r="B4410">
        <v>1</v>
      </c>
      <c r="C4410" t="s">
        <v>80</v>
      </c>
      <c r="D4410" t="s">
        <v>103</v>
      </c>
      <c r="E4410" t="s">
        <v>182</v>
      </c>
      <c r="F4410" t="s">
        <v>12778</v>
      </c>
      <c r="G4410" t="s">
        <v>319</v>
      </c>
      <c r="H4410" t="s">
        <v>163</v>
      </c>
      <c r="I4410" t="s">
        <v>136</v>
      </c>
      <c r="J4410" t="s">
        <v>137</v>
      </c>
      <c r="K4410" t="s">
        <v>138</v>
      </c>
      <c r="L4410" t="s">
        <v>12779</v>
      </c>
      <c r="M4410" t="s">
        <v>12780</v>
      </c>
      <c r="N4410">
        <v>2.2061111109999998</v>
      </c>
      <c r="O4410">
        <v>0</v>
      </c>
      <c r="P4410">
        <v>0</v>
      </c>
      <c r="Q4410">
        <v>0</v>
      </c>
      <c r="R4410">
        <v>0</v>
      </c>
      <c r="S4410">
        <v>1</v>
      </c>
      <c r="T4410">
        <v>1</v>
      </c>
      <c r="U4410">
        <v>0</v>
      </c>
      <c r="V4410">
        <v>0</v>
      </c>
      <c r="W4410">
        <v>0</v>
      </c>
      <c r="X4410">
        <v>0</v>
      </c>
      <c r="Y4410">
        <v>0</v>
      </c>
      <c r="Z4410">
        <v>0</v>
      </c>
      <c r="AA4410">
        <v>8.234992090566827</v>
      </c>
      <c r="AB4410">
        <v>31.207037797234069</v>
      </c>
      <c r="AC4410">
        <v>0</v>
      </c>
      <c r="AD4410">
        <v>0</v>
      </c>
      <c r="AE4410">
        <v>39.442029887800899</v>
      </c>
    </row>
    <row r="4411" spans="1:31" x14ac:dyDescent="0.25">
      <c r="A4411">
        <v>2237479</v>
      </c>
      <c r="B4411">
        <v>1</v>
      </c>
      <c r="C4411" t="s">
        <v>80</v>
      </c>
      <c r="D4411" t="s">
        <v>100</v>
      </c>
      <c r="E4411" t="s">
        <v>141</v>
      </c>
      <c r="F4411" t="s">
        <v>12781</v>
      </c>
      <c r="G4411" t="s">
        <v>152</v>
      </c>
      <c r="H4411" t="s">
        <v>135</v>
      </c>
      <c r="I4411" t="s">
        <v>136</v>
      </c>
      <c r="J4411" t="s">
        <v>3</v>
      </c>
      <c r="K4411" t="s">
        <v>138</v>
      </c>
      <c r="L4411" t="s">
        <v>12782</v>
      </c>
      <c r="M4411" t="s">
        <v>12783</v>
      </c>
      <c r="N4411">
        <v>2.6391666659999999</v>
      </c>
      <c r="O4411">
        <v>0</v>
      </c>
      <c r="P4411">
        <v>291</v>
      </c>
      <c r="Q4411">
        <v>0</v>
      </c>
      <c r="R4411">
        <v>1</v>
      </c>
      <c r="S4411">
        <v>0</v>
      </c>
      <c r="T4411">
        <v>22</v>
      </c>
      <c r="U4411">
        <v>0</v>
      </c>
      <c r="V4411">
        <v>0</v>
      </c>
      <c r="W4411">
        <v>0</v>
      </c>
      <c r="X4411">
        <v>233.55561641888517</v>
      </c>
      <c r="Y4411">
        <v>0</v>
      </c>
      <c r="Z4411">
        <v>3.6301038865777782E-4</v>
      </c>
      <c r="AA4411">
        <v>0</v>
      </c>
      <c r="AB4411">
        <v>31.660852562402823</v>
      </c>
      <c r="AC4411">
        <v>0</v>
      </c>
      <c r="AD4411">
        <v>0</v>
      </c>
      <c r="AE4411">
        <v>265.21683199167666</v>
      </c>
    </row>
    <row r="4412" spans="1:31" x14ac:dyDescent="0.25">
      <c r="A4412">
        <v>2237484</v>
      </c>
      <c r="B4412">
        <v>1</v>
      </c>
      <c r="C4412" t="s">
        <v>80</v>
      </c>
      <c r="D4412" t="s">
        <v>97</v>
      </c>
      <c r="E4412" t="s">
        <v>132</v>
      </c>
      <c r="F4412" t="s">
        <v>12784</v>
      </c>
      <c r="G4412" t="s">
        <v>148</v>
      </c>
      <c r="H4412" t="s">
        <v>135</v>
      </c>
      <c r="I4412" t="s">
        <v>136</v>
      </c>
      <c r="J4412" t="s">
        <v>137</v>
      </c>
      <c r="K4412" t="s">
        <v>138</v>
      </c>
      <c r="L4412" t="s">
        <v>12785</v>
      </c>
      <c r="M4412" t="s">
        <v>12786</v>
      </c>
      <c r="N4412">
        <v>2.480277777</v>
      </c>
      <c r="O4412">
        <v>0</v>
      </c>
      <c r="P4412">
        <v>2</v>
      </c>
      <c r="Q4412">
        <v>0</v>
      </c>
      <c r="R4412">
        <v>0</v>
      </c>
      <c r="S4412">
        <v>0</v>
      </c>
      <c r="T4412">
        <v>0</v>
      </c>
      <c r="U4412">
        <v>0</v>
      </c>
      <c r="V4412">
        <v>0</v>
      </c>
      <c r="W4412">
        <v>0</v>
      </c>
      <c r="X4412">
        <v>1.1636950803861601</v>
      </c>
      <c r="Y4412">
        <v>0</v>
      </c>
      <c r="Z4412">
        <v>0</v>
      </c>
      <c r="AA4412">
        <v>0</v>
      </c>
      <c r="AB4412">
        <v>0</v>
      </c>
      <c r="AC4412">
        <v>0</v>
      </c>
      <c r="AD4412">
        <v>0</v>
      </c>
      <c r="AE4412">
        <v>1.1636950803861601</v>
      </c>
    </row>
    <row r="4413" spans="1:31" x14ac:dyDescent="0.25">
      <c r="A4413">
        <v>2237487</v>
      </c>
      <c r="B4413">
        <v>1</v>
      </c>
      <c r="C4413" t="s">
        <v>80</v>
      </c>
      <c r="D4413" t="s">
        <v>94</v>
      </c>
      <c r="E4413" t="s">
        <v>132</v>
      </c>
      <c r="F4413" t="s">
        <v>12787</v>
      </c>
      <c r="G4413" t="s">
        <v>148</v>
      </c>
      <c r="H4413" t="s">
        <v>135</v>
      </c>
      <c r="I4413" t="s">
        <v>136</v>
      </c>
      <c r="J4413" t="s">
        <v>137</v>
      </c>
      <c r="K4413" t="s">
        <v>138</v>
      </c>
      <c r="L4413" t="s">
        <v>12788</v>
      </c>
      <c r="M4413" t="s">
        <v>12789</v>
      </c>
      <c r="N4413">
        <v>2.778888888</v>
      </c>
      <c r="O4413">
        <v>0</v>
      </c>
      <c r="P4413">
        <v>5</v>
      </c>
      <c r="Q4413">
        <v>0</v>
      </c>
      <c r="R4413">
        <v>0</v>
      </c>
      <c r="S4413">
        <v>0</v>
      </c>
      <c r="T4413">
        <v>0</v>
      </c>
      <c r="U4413">
        <v>0</v>
      </c>
      <c r="V4413">
        <v>0</v>
      </c>
      <c r="W4413">
        <v>0</v>
      </c>
      <c r="X4413">
        <v>6.0564313019808509</v>
      </c>
      <c r="Y4413">
        <v>0</v>
      </c>
      <c r="Z4413">
        <v>0</v>
      </c>
      <c r="AA4413">
        <v>0</v>
      </c>
      <c r="AB4413">
        <v>0</v>
      </c>
      <c r="AC4413">
        <v>0</v>
      </c>
      <c r="AD4413">
        <v>0</v>
      </c>
      <c r="AE4413">
        <v>6.0564313019808509</v>
      </c>
    </row>
    <row r="4414" spans="1:31" x14ac:dyDescent="0.25">
      <c r="A4414">
        <v>2237488</v>
      </c>
      <c r="B4414">
        <v>1</v>
      </c>
      <c r="C4414" t="s">
        <v>80</v>
      </c>
      <c r="D4414" t="s">
        <v>105</v>
      </c>
      <c r="E4414" t="s">
        <v>194</v>
      </c>
      <c r="F4414" t="s">
        <v>12790</v>
      </c>
      <c r="G4414" t="s">
        <v>390</v>
      </c>
      <c r="H4414" t="s">
        <v>135</v>
      </c>
      <c r="I4414" t="s">
        <v>136</v>
      </c>
      <c r="J4414" t="s">
        <v>137</v>
      </c>
      <c r="K4414" t="s">
        <v>138</v>
      </c>
      <c r="L4414" t="s">
        <v>12791</v>
      </c>
      <c r="M4414" t="s">
        <v>12792</v>
      </c>
      <c r="N4414">
        <v>2.0738888879999999</v>
      </c>
      <c r="O4414">
        <v>0</v>
      </c>
      <c r="P4414">
        <v>60</v>
      </c>
      <c r="Q4414">
        <v>0</v>
      </c>
      <c r="R4414">
        <v>0</v>
      </c>
      <c r="S4414">
        <v>0</v>
      </c>
      <c r="T4414">
        <v>2</v>
      </c>
      <c r="U4414">
        <v>0</v>
      </c>
      <c r="V4414">
        <v>0</v>
      </c>
      <c r="W4414">
        <v>0</v>
      </c>
      <c r="X4414">
        <v>31.808618814910702</v>
      </c>
      <c r="Y4414">
        <v>0</v>
      </c>
      <c r="Z4414">
        <v>0</v>
      </c>
      <c r="AA4414">
        <v>0</v>
      </c>
      <c r="AB4414">
        <v>3.932112495582111</v>
      </c>
      <c r="AC4414">
        <v>0</v>
      </c>
      <c r="AD4414">
        <v>0</v>
      </c>
      <c r="AE4414">
        <v>35.740731310492812</v>
      </c>
    </row>
    <row r="4415" spans="1:31" x14ac:dyDescent="0.25">
      <c r="A4415">
        <v>2237491</v>
      </c>
      <c r="B4415">
        <v>1</v>
      </c>
      <c r="C4415" t="s">
        <v>80</v>
      </c>
      <c r="D4415" t="s">
        <v>93</v>
      </c>
      <c r="E4415" t="s">
        <v>132</v>
      </c>
      <c r="F4415" t="s">
        <v>12793</v>
      </c>
      <c r="G4415" t="s">
        <v>148</v>
      </c>
      <c r="H4415" t="s">
        <v>135</v>
      </c>
      <c r="I4415" t="s">
        <v>136</v>
      </c>
      <c r="J4415" t="s">
        <v>137</v>
      </c>
      <c r="K4415" t="s">
        <v>138</v>
      </c>
      <c r="L4415" t="s">
        <v>12794</v>
      </c>
      <c r="M4415" t="s">
        <v>12795</v>
      </c>
      <c r="N4415">
        <v>2.3477777770000001</v>
      </c>
      <c r="O4415">
        <v>0</v>
      </c>
      <c r="P4415">
        <v>13</v>
      </c>
      <c r="Q4415">
        <v>0</v>
      </c>
      <c r="R4415">
        <v>0</v>
      </c>
      <c r="S4415">
        <v>0</v>
      </c>
      <c r="T4415">
        <v>0</v>
      </c>
      <c r="U4415">
        <v>0</v>
      </c>
      <c r="V4415">
        <v>0</v>
      </c>
      <c r="W4415">
        <v>0</v>
      </c>
      <c r="X4415">
        <v>12.151864311208719</v>
      </c>
      <c r="Y4415">
        <v>0</v>
      </c>
      <c r="Z4415">
        <v>0</v>
      </c>
      <c r="AA4415">
        <v>0</v>
      </c>
      <c r="AB4415">
        <v>0</v>
      </c>
      <c r="AC4415">
        <v>0</v>
      </c>
      <c r="AD4415">
        <v>0</v>
      </c>
      <c r="AE4415">
        <v>12.151864311208719</v>
      </c>
    </row>
    <row r="4416" spans="1:31" x14ac:dyDescent="0.25">
      <c r="A4416">
        <v>2237492</v>
      </c>
      <c r="B4416">
        <v>1</v>
      </c>
      <c r="C4416" t="s">
        <v>80</v>
      </c>
      <c r="D4416" t="s">
        <v>96</v>
      </c>
      <c r="E4416" t="s">
        <v>132</v>
      </c>
      <c r="F4416" t="s">
        <v>12796</v>
      </c>
      <c r="G4416" t="s">
        <v>170</v>
      </c>
      <c r="H4416" t="s">
        <v>135</v>
      </c>
      <c r="I4416" t="s">
        <v>136</v>
      </c>
      <c r="J4416" t="s">
        <v>137</v>
      </c>
      <c r="K4416" t="s">
        <v>138</v>
      </c>
      <c r="L4416" t="s">
        <v>12797</v>
      </c>
      <c r="M4416" t="s">
        <v>12798</v>
      </c>
      <c r="N4416">
        <v>1.993333333</v>
      </c>
      <c r="O4416">
        <v>0</v>
      </c>
      <c r="P4416">
        <v>1</v>
      </c>
      <c r="Q4416">
        <v>0</v>
      </c>
      <c r="R4416">
        <v>0</v>
      </c>
      <c r="S4416">
        <v>0</v>
      </c>
      <c r="T4416">
        <v>0</v>
      </c>
      <c r="U4416">
        <v>0</v>
      </c>
      <c r="V4416">
        <v>0</v>
      </c>
      <c r="W4416">
        <v>0</v>
      </c>
      <c r="X4416">
        <v>2.265048720167707</v>
      </c>
      <c r="Y4416">
        <v>0</v>
      </c>
      <c r="Z4416">
        <v>0</v>
      </c>
      <c r="AA4416">
        <v>0</v>
      </c>
      <c r="AB4416">
        <v>0</v>
      </c>
      <c r="AC4416">
        <v>0</v>
      </c>
      <c r="AD4416">
        <v>0</v>
      </c>
      <c r="AE4416">
        <v>2.265048720167707</v>
      </c>
    </row>
    <row r="4417" spans="1:31" x14ac:dyDescent="0.25">
      <c r="A4417">
        <v>2237493</v>
      </c>
      <c r="B4417">
        <v>1</v>
      </c>
      <c r="C4417" t="s">
        <v>81</v>
      </c>
      <c r="D4417" t="s">
        <v>127</v>
      </c>
      <c r="E4417" t="s">
        <v>182</v>
      </c>
      <c r="F4417" t="s">
        <v>12799</v>
      </c>
      <c r="G4417" t="s">
        <v>319</v>
      </c>
      <c r="H4417" t="s">
        <v>163</v>
      </c>
      <c r="I4417" t="s">
        <v>136</v>
      </c>
      <c r="J4417" t="s">
        <v>137</v>
      </c>
      <c r="K4417" t="s">
        <v>138</v>
      </c>
      <c r="L4417" t="s">
        <v>12800</v>
      </c>
      <c r="M4417" t="s">
        <v>12801</v>
      </c>
      <c r="N4417">
        <v>1.8091666660000001</v>
      </c>
      <c r="O4417">
        <v>1</v>
      </c>
      <c r="P4417">
        <v>3</v>
      </c>
      <c r="Q4417">
        <v>9</v>
      </c>
      <c r="R4417">
        <v>59</v>
      </c>
      <c r="S4417">
        <v>0</v>
      </c>
      <c r="T4417">
        <v>1</v>
      </c>
      <c r="U4417">
        <v>0</v>
      </c>
      <c r="V4417">
        <v>0</v>
      </c>
      <c r="W4417">
        <v>0</v>
      </c>
      <c r="X4417">
        <v>0.52859443850164001</v>
      </c>
      <c r="Y4417">
        <v>11.557024775115872</v>
      </c>
      <c r="Z4417">
        <v>96.125457393060671</v>
      </c>
      <c r="AA4417">
        <v>0</v>
      </c>
      <c r="AB4417">
        <v>1.38933075802115</v>
      </c>
      <c r="AC4417">
        <v>0</v>
      </c>
      <c r="AD4417">
        <v>0</v>
      </c>
      <c r="AE4417">
        <v>109.60040736469932</v>
      </c>
    </row>
    <row r="4418" spans="1:31" x14ac:dyDescent="0.25">
      <c r="A4418">
        <v>2237496</v>
      </c>
      <c r="B4418">
        <v>1</v>
      </c>
      <c r="C4418" t="s">
        <v>81</v>
      </c>
      <c r="D4418" t="s">
        <v>128</v>
      </c>
      <c r="E4418" t="s">
        <v>132</v>
      </c>
      <c r="F4418" t="s">
        <v>12802</v>
      </c>
      <c r="G4418" t="s">
        <v>170</v>
      </c>
      <c r="H4418" t="s">
        <v>135</v>
      </c>
      <c r="I4418" t="s">
        <v>136</v>
      </c>
      <c r="J4418" t="s">
        <v>137</v>
      </c>
      <c r="K4418" t="s">
        <v>138</v>
      </c>
      <c r="L4418" t="s">
        <v>12803</v>
      </c>
      <c r="M4418" t="s">
        <v>12804</v>
      </c>
      <c r="N4418">
        <v>4.324166666</v>
      </c>
      <c r="O4418">
        <v>0</v>
      </c>
      <c r="P4418">
        <v>8</v>
      </c>
      <c r="Q4418">
        <v>0</v>
      </c>
      <c r="R4418">
        <v>0</v>
      </c>
      <c r="S4418">
        <v>0</v>
      </c>
      <c r="T4418">
        <v>0</v>
      </c>
      <c r="U4418">
        <v>0</v>
      </c>
      <c r="V4418">
        <v>0</v>
      </c>
      <c r="W4418">
        <v>0</v>
      </c>
      <c r="X4418">
        <v>9.1235999763273483</v>
      </c>
      <c r="Y4418">
        <v>0</v>
      </c>
      <c r="Z4418">
        <v>0</v>
      </c>
      <c r="AA4418">
        <v>0</v>
      </c>
      <c r="AB4418">
        <v>0</v>
      </c>
      <c r="AC4418">
        <v>0</v>
      </c>
      <c r="AD4418">
        <v>0</v>
      </c>
      <c r="AE4418">
        <v>9.1235999763273483</v>
      </c>
    </row>
    <row r="4419" spans="1:31" x14ac:dyDescent="0.25">
      <c r="A4419">
        <v>2237497</v>
      </c>
      <c r="B4419">
        <v>1</v>
      </c>
      <c r="C4419" t="s">
        <v>81</v>
      </c>
      <c r="D4419" t="s">
        <v>113</v>
      </c>
      <c r="E4419" t="s">
        <v>132</v>
      </c>
      <c r="F4419" t="s">
        <v>12805</v>
      </c>
      <c r="G4419" t="s">
        <v>148</v>
      </c>
      <c r="H4419" t="s">
        <v>135</v>
      </c>
      <c r="I4419" t="s">
        <v>136</v>
      </c>
      <c r="J4419" t="s">
        <v>137</v>
      </c>
      <c r="K4419" t="s">
        <v>138</v>
      </c>
      <c r="L4419" t="s">
        <v>12806</v>
      </c>
      <c r="M4419" t="s">
        <v>12807</v>
      </c>
      <c r="N4419">
        <v>2.3447222220000001</v>
      </c>
      <c r="O4419">
        <v>0</v>
      </c>
      <c r="P4419">
        <v>1</v>
      </c>
      <c r="Q4419">
        <v>0</v>
      </c>
      <c r="R4419">
        <v>0</v>
      </c>
      <c r="S4419">
        <v>0</v>
      </c>
      <c r="T4419">
        <v>0</v>
      </c>
      <c r="U4419">
        <v>0</v>
      </c>
      <c r="V4419">
        <v>0</v>
      </c>
      <c r="W4419">
        <v>0</v>
      </c>
      <c r="X4419">
        <v>0.35869998548841331</v>
      </c>
      <c r="Y4419">
        <v>0</v>
      </c>
      <c r="Z4419">
        <v>0</v>
      </c>
      <c r="AA4419">
        <v>0</v>
      </c>
      <c r="AB4419">
        <v>0</v>
      </c>
      <c r="AC4419">
        <v>0</v>
      </c>
      <c r="AD4419">
        <v>0</v>
      </c>
      <c r="AE4419">
        <v>0.35869998548841331</v>
      </c>
    </row>
    <row r="4420" spans="1:31" x14ac:dyDescent="0.25">
      <c r="A4420">
        <v>2237499</v>
      </c>
      <c r="B4420">
        <v>1</v>
      </c>
      <c r="C4420" t="s">
        <v>81</v>
      </c>
      <c r="D4420" t="s">
        <v>127</v>
      </c>
      <c r="E4420" t="s">
        <v>182</v>
      </c>
      <c r="F4420" t="s">
        <v>12808</v>
      </c>
      <c r="G4420" t="s">
        <v>174</v>
      </c>
      <c r="H4420" t="s">
        <v>163</v>
      </c>
      <c r="I4420" t="s">
        <v>136</v>
      </c>
      <c r="J4420" t="s">
        <v>137</v>
      </c>
      <c r="K4420" t="s">
        <v>138</v>
      </c>
      <c r="L4420" t="s">
        <v>12809</v>
      </c>
      <c r="M4420" t="s">
        <v>12810</v>
      </c>
      <c r="N4420">
        <v>2.0724999999999998</v>
      </c>
      <c r="O4420">
        <v>0</v>
      </c>
      <c r="P4420">
        <v>0</v>
      </c>
      <c r="Q4420">
        <v>9</v>
      </c>
      <c r="R4420">
        <v>8</v>
      </c>
      <c r="S4420">
        <v>2</v>
      </c>
      <c r="T4420">
        <v>2</v>
      </c>
      <c r="U4420">
        <v>0</v>
      </c>
      <c r="V4420">
        <v>0</v>
      </c>
      <c r="W4420">
        <v>0</v>
      </c>
      <c r="X4420">
        <v>0</v>
      </c>
      <c r="Y4420">
        <v>3.4484123959992008</v>
      </c>
      <c r="Z4420">
        <v>6.3354445269479003</v>
      </c>
      <c r="AA4420">
        <v>15.873210177359041</v>
      </c>
      <c r="AB4420">
        <v>5.6394239107869746</v>
      </c>
      <c r="AC4420">
        <v>0</v>
      </c>
      <c r="AD4420">
        <v>0</v>
      </c>
      <c r="AE4420">
        <v>31.296491011093117</v>
      </c>
    </row>
    <row r="4421" spans="1:31" x14ac:dyDescent="0.25">
      <c r="A4421">
        <v>2237500</v>
      </c>
      <c r="B4421">
        <v>1</v>
      </c>
      <c r="C4421" t="s">
        <v>81</v>
      </c>
      <c r="D4421" t="s">
        <v>115</v>
      </c>
      <c r="E4421" t="s">
        <v>194</v>
      </c>
      <c r="F4421" t="s">
        <v>12811</v>
      </c>
      <c r="G4421" t="s">
        <v>179</v>
      </c>
      <c r="H4421" t="s">
        <v>135</v>
      </c>
      <c r="I4421" t="s">
        <v>136</v>
      </c>
      <c r="J4421" t="s">
        <v>137</v>
      </c>
      <c r="K4421" t="s">
        <v>138</v>
      </c>
      <c r="L4421" t="s">
        <v>12812</v>
      </c>
      <c r="M4421" t="s">
        <v>12813</v>
      </c>
      <c r="N4421">
        <v>1.1347222219999999</v>
      </c>
      <c r="O4421">
        <v>0</v>
      </c>
      <c r="P4421">
        <v>13</v>
      </c>
      <c r="Q4421">
        <v>0</v>
      </c>
      <c r="R4421">
        <v>0</v>
      </c>
      <c r="S4421">
        <v>0</v>
      </c>
      <c r="T4421">
        <v>1</v>
      </c>
      <c r="U4421">
        <v>0</v>
      </c>
      <c r="V4421">
        <v>0</v>
      </c>
      <c r="W4421">
        <v>0</v>
      </c>
      <c r="X4421">
        <v>0.80554759325040004</v>
      </c>
      <c r="Y4421">
        <v>0</v>
      </c>
      <c r="Z4421">
        <v>0</v>
      </c>
      <c r="AA4421">
        <v>0</v>
      </c>
      <c r="AB4421">
        <v>1.0644725447071388</v>
      </c>
      <c r="AC4421">
        <v>0</v>
      </c>
      <c r="AD4421">
        <v>0</v>
      </c>
      <c r="AE4421">
        <v>1.870020137957539</v>
      </c>
    </row>
    <row r="4422" spans="1:31" x14ac:dyDescent="0.25">
      <c r="A4422">
        <v>2237502</v>
      </c>
      <c r="B4422">
        <v>1</v>
      </c>
      <c r="C4422" t="s">
        <v>80</v>
      </c>
      <c r="D4422" t="s">
        <v>103</v>
      </c>
      <c r="E4422" t="s">
        <v>182</v>
      </c>
      <c r="F4422" t="s">
        <v>12814</v>
      </c>
      <c r="G4422" t="s">
        <v>319</v>
      </c>
      <c r="H4422" t="s">
        <v>163</v>
      </c>
      <c r="I4422" t="s">
        <v>136</v>
      </c>
      <c r="J4422" t="s">
        <v>137</v>
      </c>
      <c r="K4422" t="s">
        <v>138</v>
      </c>
      <c r="L4422" t="s">
        <v>12815</v>
      </c>
      <c r="M4422" t="s">
        <v>12816</v>
      </c>
      <c r="N4422">
        <v>0.96833333300000002</v>
      </c>
      <c r="O4422">
        <v>0</v>
      </c>
      <c r="P4422">
        <v>122</v>
      </c>
      <c r="Q4422">
        <v>0</v>
      </c>
      <c r="R4422">
        <v>2</v>
      </c>
      <c r="S4422">
        <v>0</v>
      </c>
      <c r="T4422">
        <v>31</v>
      </c>
      <c r="U4422">
        <v>0</v>
      </c>
      <c r="V4422">
        <v>0</v>
      </c>
      <c r="W4422">
        <v>0</v>
      </c>
      <c r="X4422">
        <v>30.209289382929164</v>
      </c>
      <c r="Y4422">
        <v>0</v>
      </c>
      <c r="Z4422">
        <v>0.23760612259384001</v>
      </c>
      <c r="AA4422">
        <v>0</v>
      </c>
      <c r="AB4422">
        <v>6.786993115480656</v>
      </c>
      <c r="AC4422">
        <v>0</v>
      </c>
      <c r="AD4422">
        <v>0</v>
      </c>
      <c r="AE4422">
        <v>37.233888621003658</v>
      </c>
    </row>
    <row r="4423" spans="1:31" x14ac:dyDescent="0.25">
      <c r="A4423">
        <v>2237504</v>
      </c>
      <c r="B4423">
        <v>1</v>
      </c>
      <c r="C4423" t="s">
        <v>80</v>
      </c>
      <c r="D4423" t="s">
        <v>107</v>
      </c>
      <c r="E4423" t="s">
        <v>132</v>
      </c>
      <c r="F4423" t="s">
        <v>12817</v>
      </c>
      <c r="G4423" t="s">
        <v>170</v>
      </c>
      <c r="H4423" t="s">
        <v>135</v>
      </c>
      <c r="I4423" t="s">
        <v>136</v>
      </c>
      <c r="J4423" t="s">
        <v>137</v>
      </c>
      <c r="K4423" t="s">
        <v>138</v>
      </c>
      <c r="L4423" t="s">
        <v>12818</v>
      </c>
      <c r="M4423" t="s">
        <v>12819</v>
      </c>
      <c r="N4423">
        <v>2.105</v>
      </c>
      <c r="O4423">
        <v>0</v>
      </c>
      <c r="P4423">
        <v>1</v>
      </c>
      <c r="Q4423">
        <v>0</v>
      </c>
      <c r="R4423">
        <v>0</v>
      </c>
      <c r="S4423">
        <v>0</v>
      </c>
      <c r="T4423">
        <v>0</v>
      </c>
      <c r="U4423">
        <v>0</v>
      </c>
      <c r="V4423">
        <v>0</v>
      </c>
      <c r="W4423">
        <v>0</v>
      </c>
      <c r="X4423">
        <v>9.2059304421279992E-2</v>
      </c>
      <c r="Y4423">
        <v>0</v>
      </c>
      <c r="Z4423">
        <v>0</v>
      </c>
      <c r="AA4423">
        <v>0</v>
      </c>
      <c r="AB4423">
        <v>0</v>
      </c>
      <c r="AC4423">
        <v>0</v>
      </c>
      <c r="AD4423">
        <v>0</v>
      </c>
      <c r="AE4423">
        <v>9.2059304421279992E-2</v>
      </c>
    </row>
    <row r="4424" spans="1:31" x14ac:dyDescent="0.25">
      <c r="A4424">
        <v>2237510</v>
      </c>
      <c r="B4424">
        <v>1</v>
      </c>
      <c r="C4424" t="s">
        <v>80</v>
      </c>
      <c r="D4424" t="s">
        <v>107</v>
      </c>
      <c r="E4424" t="s">
        <v>132</v>
      </c>
      <c r="F4424" t="s">
        <v>12820</v>
      </c>
      <c r="G4424" t="s">
        <v>148</v>
      </c>
      <c r="H4424" t="s">
        <v>135</v>
      </c>
      <c r="I4424" t="s">
        <v>136</v>
      </c>
      <c r="J4424" t="s">
        <v>137</v>
      </c>
      <c r="K4424" t="s">
        <v>138</v>
      </c>
      <c r="L4424" t="s">
        <v>12821</v>
      </c>
      <c r="M4424" t="s">
        <v>12822</v>
      </c>
      <c r="N4424">
        <v>2.7494444439999999</v>
      </c>
      <c r="O4424">
        <v>0</v>
      </c>
      <c r="P4424">
        <v>1</v>
      </c>
      <c r="Q4424">
        <v>0</v>
      </c>
      <c r="R4424">
        <v>0</v>
      </c>
      <c r="S4424">
        <v>0</v>
      </c>
      <c r="T4424">
        <v>0</v>
      </c>
      <c r="U4424">
        <v>0</v>
      </c>
      <c r="V4424">
        <v>0</v>
      </c>
      <c r="W4424">
        <v>0</v>
      </c>
      <c r="X4424">
        <v>1.6453906225120003</v>
      </c>
      <c r="Y4424">
        <v>0</v>
      </c>
      <c r="Z4424">
        <v>0</v>
      </c>
      <c r="AA4424">
        <v>0</v>
      </c>
      <c r="AB4424">
        <v>0</v>
      </c>
      <c r="AC4424">
        <v>0</v>
      </c>
      <c r="AD4424">
        <v>0</v>
      </c>
      <c r="AE4424">
        <v>1.6453906225120003</v>
      </c>
    </row>
    <row r="4425" spans="1:31" x14ac:dyDescent="0.25">
      <c r="A4425">
        <v>2237511</v>
      </c>
      <c r="B4425">
        <v>1</v>
      </c>
      <c r="C4425" t="s">
        <v>80</v>
      </c>
      <c r="D4425" t="s">
        <v>90</v>
      </c>
      <c r="E4425" t="s">
        <v>132</v>
      </c>
      <c r="F4425" t="s">
        <v>9830</v>
      </c>
      <c r="G4425" t="s">
        <v>170</v>
      </c>
      <c r="H4425" t="s">
        <v>135</v>
      </c>
      <c r="I4425" t="s">
        <v>136</v>
      </c>
      <c r="J4425" t="s">
        <v>137</v>
      </c>
      <c r="K4425" t="s">
        <v>138</v>
      </c>
      <c r="L4425" t="s">
        <v>12823</v>
      </c>
      <c r="M4425" t="s">
        <v>12824</v>
      </c>
      <c r="N4425">
        <v>4.5599999999999996</v>
      </c>
      <c r="O4425">
        <v>0</v>
      </c>
      <c r="P4425">
        <v>14</v>
      </c>
      <c r="Q4425">
        <v>0</v>
      </c>
      <c r="R4425">
        <v>0</v>
      </c>
      <c r="S4425">
        <v>0</v>
      </c>
      <c r="T4425">
        <v>3</v>
      </c>
      <c r="U4425">
        <v>0</v>
      </c>
      <c r="V4425">
        <v>0</v>
      </c>
      <c r="W4425">
        <v>0</v>
      </c>
      <c r="X4425">
        <v>14.230178760568709</v>
      </c>
      <c r="Y4425">
        <v>0</v>
      </c>
      <c r="Z4425">
        <v>0</v>
      </c>
      <c r="AA4425">
        <v>0</v>
      </c>
      <c r="AB4425">
        <v>5.3400571789478199</v>
      </c>
      <c r="AC4425">
        <v>0</v>
      </c>
      <c r="AD4425">
        <v>0</v>
      </c>
      <c r="AE4425">
        <v>19.570235939516529</v>
      </c>
    </row>
    <row r="4426" spans="1:31" x14ac:dyDescent="0.25">
      <c r="A4426">
        <v>2237516</v>
      </c>
      <c r="B4426">
        <v>1</v>
      </c>
      <c r="C4426" t="s">
        <v>81</v>
      </c>
      <c r="D4426" t="s">
        <v>118</v>
      </c>
      <c r="E4426" t="s">
        <v>194</v>
      </c>
      <c r="F4426" t="s">
        <v>12825</v>
      </c>
      <c r="G4426" t="s">
        <v>179</v>
      </c>
      <c r="H4426" t="s">
        <v>135</v>
      </c>
      <c r="I4426" t="s">
        <v>136</v>
      </c>
      <c r="J4426" t="s">
        <v>137</v>
      </c>
      <c r="K4426" t="s">
        <v>138</v>
      </c>
      <c r="L4426" t="s">
        <v>12826</v>
      </c>
      <c r="M4426" t="s">
        <v>12827</v>
      </c>
      <c r="N4426">
        <v>0.45500000000000002</v>
      </c>
      <c r="O4426">
        <v>0</v>
      </c>
      <c r="P4426">
        <v>37</v>
      </c>
      <c r="Q4426">
        <v>0</v>
      </c>
      <c r="R4426">
        <v>4</v>
      </c>
      <c r="S4426">
        <v>0</v>
      </c>
      <c r="T4426">
        <v>5</v>
      </c>
      <c r="U4426">
        <v>0</v>
      </c>
      <c r="V4426">
        <v>0</v>
      </c>
      <c r="W4426">
        <v>0</v>
      </c>
      <c r="X4426">
        <v>2.2067803520990497</v>
      </c>
      <c r="Y4426">
        <v>0</v>
      </c>
      <c r="Z4426">
        <v>9.2104869584000004E-4</v>
      </c>
      <c r="AA4426">
        <v>0</v>
      </c>
      <c r="AB4426">
        <v>1.73607389449585</v>
      </c>
      <c r="AC4426">
        <v>0</v>
      </c>
      <c r="AD4426">
        <v>0</v>
      </c>
      <c r="AE4426">
        <v>3.9437752952907399</v>
      </c>
    </row>
    <row r="4427" spans="1:31" x14ac:dyDescent="0.25">
      <c r="A4427">
        <v>2237520</v>
      </c>
      <c r="B4427">
        <v>1</v>
      </c>
      <c r="C4427" t="s">
        <v>80</v>
      </c>
      <c r="D4427" t="s">
        <v>84</v>
      </c>
      <c r="E4427" t="s">
        <v>132</v>
      </c>
      <c r="F4427" t="s">
        <v>12828</v>
      </c>
      <c r="G4427" t="s">
        <v>191</v>
      </c>
      <c r="H4427" t="s">
        <v>135</v>
      </c>
      <c r="I4427" t="s">
        <v>136</v>
      </c>
      <c r="J4427" t="s">
        <v>137</v>
      </c>
      <c r="K4427" t="s">
        <v>138</v>
      </c>
      <c r="L4427" t="s">
        <v>12829</v>
      </c>
      <c r="M4427" t="s">
        <v>12830</v>
      </c>
      <c r="N4427">
        <v>2.613611111</v>
      </c>
      <c r="O4427">
        <v>0</v>
      </c>
      <c r="P4427">
        <v>5</v>
      </c>
      <c r="Q4427">
        <v>0</v>
      </c>
      <c r="R4427">
        <v>0</v>
      </c>
      <c r="S4427">
        <v>0</v>
      </c>
      <c r="T4427">
        <v>0</v>
      </c>
      <c r="U4427">
        <v>0</v>
      </c>
      <c r="V4427">
        <v>0</v>
      </c>
      <c r="W4427">
        <v>0</v>
      </c>
      <c r="X4427">
        <v>2.778570683441965</v>
      </c>
      <c r="Y4427">
        <v>0</v>
      </c>
      <c r="Z4427">
        <v>0</v>
      </c>
      <c r="AA4427">
        <v>0</v>
      </c>
      <c r="AB4427">
        <v>0</v>
      </c>
      <c r="AC4427">
        <v>0</v>
      </c>
      <c r="AD4427">
        <v>0</v>
      </c>
      <c r="AE4427">
        <v>2.778570683441965</v>
      </c>
    </row>
    <row r="4428" spans="1:31" x14ac:dyDescent="0.25">
      <c r="A4428">
        <v>2237524</v>
      </c>
      <c r="B4428">
        <v>1</v>
      </c>
      <c r="C4428" t="s">
        <v>80</v>
      </c>
      <c r="D4428" t="s">
        <v>84</v>
      </c>
      <c r="E4428" t="s">
        <v>177</v>
      </c>
      <c r="F4428" t="s">
        <v>12831</v>
      </c>
      <c r="G4428" t="s">
        <v>215</v>
      </c>
      <c r="H4428" t="s">
        <v>135</v>
      </c>
      <c r="I4428" t="s">
        <v>136</v>
      </c>
      <c r="J4428" t="s">
        <v>137</v>
      </c>
      <c r="K4428" t="s">
        <v>138</v>
      </c>
      <c r="L4428" t="s">
        <v>12832</v>
      </c>
      <c r="M4428" t="s">
        <v>12833</v>
      </c>
      <c r="N4428">
        <v>1.798611111</v>
      </c>
      <c r="O4428">
        <v>0</v>
      </c>
      <c r="P4428">
        <v>39</v>
      </c>
      <c r="Q4428">
        <v>0</v>
      </c>
      <c r="R4428">
        <v>0</v>
      </c>
      <c r="S4428">
        <v>0</v>
      </c>
      <c r="T4428">
        <v>0</v>
      </c>
      <c r="U4428">
        <v>0</v>
      </c>
      <c r="V4428">
        <v>0</v>
      </c>
      <c r="W4428">
        <v>0</v>
      </c>
      <c r="X4428">
        <v>23.548057686737344</v>
      </c>
      <c r="Y4428">
        <v>0</v>
      </c>
      <c r="Z4428">
        <v>0</v>
      </c>
      <c r="AA4428">
        <v>0</v>
      </c>
      <c r="AB4428">
        <v>0</v>
      </c>
      <c r="AC4428">
        <v>0</v>
      </c>
      <c r="AD4428">
        <v>0</v>
      </c>
      <c r="AE4428">
        <v>23.548057686737344</v>
      </c>
    </row>
    <row r="4429" spans="1:31" x14ac:dyDescent="0.25">
      <c r="A4429">
        <v>2237525</v>
      </c>
      <c r="B4429">
        <v>1</v>
      </c>
      <c r="C4429" t="s">
        <v>80</v>
      </c>
      <c r="D4429" t="s">
        <v>104</v>
      </c>
      <c r="E4429" t="s">
        <v>194</v>
      </c>
      <c r="F4429" t="s">
        <v>3094</v>
      </c>
      <c r="G4429" t="s">
        <v>472</v>
      </c>
      <c r="H4429" t="s">
        <v>135</v>
      </c>
      <c r="I4429" t="s">
        <v>136</v>
      </c>
      <c r="J4429" t="s">
        <v>137</v>
      </c>
      <c r="K4429" t="s">
        <v>138</v>
      </c>
      <c r="L4429" t="s">
        <v>12834</v>
      </c>
      <c r="M4429" t="s">
        <v>12835</v>
      </c>
      <c r="N4429">
        <v>1.045833333</v>
      </c>
      <c r="O4429">
        <v>0</v>
      </c>
      <c r="P4429">
        <v>14</v>
      </c>
      <c r="Q4429">
        <v>0</v>
      </c>
      <c r="R4429">
        <v>3</v>
      </c>
      <c r="S4429">
        <v>0</v>
      </c>
      <c r="T4429">
        <v>3</v>
      </c>
      <c r="U4429">
        <v>0</v>
      </c>
      <c r="V4429">
        <v>0</v>
      </c>
      <c r="W4429">
        <v>0</v>
      </c>
      <c r="X4429">
        <v>2.0192802285460005</v>
      </c>
      <c r="Y4429">
        <v>0</v>
      </c>
      <c r="Z4429">
        <v>1.2608350836512667</v>
      </c>
      <c r="AA4429">
        <v>0</v>
      </c>
      <c r="AB4429">
        <v>1.2273613306418751</v>
      </c>
      <c r="AC4429">
        <v>0</v>
      </c>
      <c r="AD4429">
        <v>0</v>
      </c>
      <c r="AE4429">
        <v>4.5074766428391424</v>
      </c>
    </row>
    <row r="4430" spans="1:31" x14ac:dyDescent="0.25">
      <c r="A4430">
        <v>2237526</v>
      </c>
      <c r="B4430">
        <v>1</v>
      </c>
      <c r="C4430" t="s">
        <v>81</v>
      </c>
      <c r="D4430" t="s">
        <v>128</v>
      </c>
      <c r="E4430" t="s">
        <v>132</v>
      </c>
      <c r="F4430" t="s">
        <v>12836</v>
      </c>
      <c r="G4430" t="s">
        <v>170</v>
      </c>
      <c r="H4430" t="s">
        <v>135</v>
      </c>
      <c r="I4430" t="s">
        <v>136</v>
      </c>
      <c r="J4430" t="s">
        <v>137</v>
      </c>
      <c r="K4430" t="s">
        <v>138</v>
      </c>
      <c r="L4430" t="s">
        <v>12837</v>
      </c>
      <c r="M4430" t="s">
        <v>12838</v>
      </c>
      <c r="N4430">
        <v>1.436666666</v>
      </c>
      <c r="O4430">
        <v>0</v>
      </c>
      <c r="P4430">
        <v>13</v>
      </c>
      <c r="Q4430">
        <v>0</v>
      </c>
      <c r="R4430">
        <v>0</v>
      </c>
      <c r="S4430">
        <v>0</v>
      </c>
      <c r="T4430">
        <v>0</v>
      </c>
      <c r="U4430">
        <v>0</v>
      </c>
      <c r="V4430">
        <v>0</v>
      </c>
      <c r="W4430">
        <v>0</v>
      </c>
      <c r="X4430">
        <v>4.2612484557190671</v>
      </c>
      <c r="Y4430">
        <v>0</v>
      </c>
      <c r="Z4430">
        <v>0</v>
      </c>
      <c r="AA4430">
        <v>0</v>
      </c>
      <c r="AB4430">
        <v>0</v>
      </c>
      <c r="AC4430">
        <v>0</v>
      </c>
      <c r="AD4430">
        <v>0</v>
      </c>
      <c r="AE4430">
        <v>4.2612484557190671</v>
      </c>
    </row>
    <row r="4431" spans="1:31" x14ac:dyDescent="0.25">
      <c r="A4431">
        <v>2237530</v>
      </c>
      <c r="B4431">
        <v>1</v>
      </c>
      <c r="C4431" t="s">
        <v>80</v>
      </c>
      <c r="D4431" t="s">
        <v>92</v>
      </c>
      <c r="E4431" t="s">
        <v>132</v>
      </c>
      <c r="F4431" t="s">
        <v>12839</v>
      </c>
      <c r="G4431" t="s">
        <v>191</v>
      </c>
      <c r="H4431" t="s">
        <v>135</v>
      </c>
      <c r="I4431" t="s">
        <v>136</v>
      </c>
      <c r="J4431" t="s">
        <v>137</v>
      </c>
      <c r="K4431" t="s">
        <v>138</v>
      </c>
      <c r="L4431" t="s">
        <v>12840</v>
      </c>
      <c r="M4431" t="s">
        <v>12841</v>
      </c>
      <c r="N4431">
        <v>1.361111111</v>
      </c>
      <c r="O4431">
        <v>0</v>
      </c>
      <c r="P4431">
        <v>13</v>
      </c>
      <c r="Q4431">
        <v>0</v>
      </c>
      <c r="R4431">
        <v>0</v>
      </c>
      <c r="S4431">
        <v>0</v>
      </c>
      <c r="T4431">
        <v>0</v>
      </c>
      <c r="U4431">
        <v>0</v>
      </c>
      <c r="V4431">
        <v>0</v>
      </c>
      <c r="W4431">
        <v>0</v>
      </c>
      <c r="X4431">
        <v>6.2018177892741582</v>
      </c>
      <c r="Y4431">
        <v>0</v>
      </c>
      <c r="Z4431">
        <v>0</v>
      </c>
      <c r="AA4431">
        <v>0</v>
      </c>
      <c r="AB4431">
        <v>0</v>
      </c>
      <c r="AC4431">
        <v>0</v>
      </c>
      <c r="AD4431">
        <v>0</v>
      </c>
      <c r="AE4431">
        <v>6.2018177892741582</v>
      </c>
    </row>
    <row r="4432" spans="1:31" x14ac:dyDescent="0.25">
      <c r="A4432">
        <v>2237531</v>
      </c>
      <c r="B4432">
        <v>1</v>
      </c>
      <c r="C4432" t="s">
        <v>80</v>
      </c>
      <c r="D4432" t="s">
        <v>90</v>
      </c>
      <c r="E4432" t="s">
        <v>132</v>
      </c>
      <c r="F4432" t="s">
        <v>12842</v>
      </c>
      <c r="G4432" t="s">
        <v>148</v>
      </c>
      <c r="H4432" t="s">
        <v>135</v>
      </c>
      <c r="I4432" t="s">
        <v>136</v>
      </c>
      <c r="J4432" t="s">
        <v>137</v>
      </c>
      <c r="K4432" t="s">
        <v>138</v>
      </c>
      <c r="L4432" t="s">
        <v>12843</v>
      </c>
      <c r="M4432" t="s">
        <v>12844</v>
      </c>
      <c r="N4432">
        <v>1.8644444440000001</v>
      </c>
      <c r="O4432">
        <v>0</v>
      </c>
      <c r="P4432">
        <v>4</v>
      </c>
      <c r="Q4432">
        <v>0</v>
      </c>
      <c r="R4432">
        <v>0</v>
      </c>
      <c r="S4432">
        <v>0</v>
      </c>
      <c r="T4432">
        <v>1</v>
      </c>
      <c r="U4432">
        <v>0</v>
      </c>
      <c r="V4432">
        <v>0</v>
      </c>
      <c r="W4432">
        <v>0</v>
      </c>
      <c r="X4432">
        <v>3.4517915573958602</v>
      </c>
      <c r="Y4432">
        <v>0</v>
      </c>
      <c r="Z4432">
        <v>0</v>
      </c>
      <c r="AA4432">
        <v>0</v>
      </c>
      <c r="AB4432">
        <v>3.5291293498222222E-4</v>
      </c>
      <c r="AC4432">
        <v>0</v>
      </c>
      <c r="AD4432">
        <v>0</v>
      </c>
      <c r="AE4432">
        <v>3.4521444703308424</v>
      </c>
    </row>
    <row r="4433" spans="1:31" x14ac:dyDescent="0.25">
      <c r="A4433">
        <v>2237533</v>
      </c>
      <c r="B4433">
        <v>1</v>
      </c>
      <c r="C4433" t="s">
        <v>80</v>
      </c>
      <c r="D4433" t="s">
        <v>92</v>
      </c>
      <c r="E4433" t="s">
        <v>132</v>
      </c>
      <c r="F4433" t="s">
        <v>12845</v>
      </c>
      <c r="G4433" t="s">
        <v>170</v>
      </c>
      <c r="H4433" t="s">
        <v>135</v>
      </c>
      <c r="I4433" t="s">
        <v>136</v>
      </c>
      <c r="J4433" t="s">
        <v>137</v>
      </c>
      <c r="K4433" t="s">
        <v>138</v>
      </c>
      <c r="L4433" t="s">
        <v>12846</v>
      </c>
      <c r="M4433" t="s">
        <v>12847</v>
      </c>
      <c r="N4433">
        <v>4.2577777770000003</v>
      </c>
      <c r="O4433">
        <v>0</v>
      </c>
      <c r="P4433">
        <v>1</v>
      </c>
      <c r="Q4433">
        <v>0</v>
      </c>
      <c r="R4433">
        <v>0</v>
      </c>
      <c r="S4433">
        <v>0</v>
      </c>
      <c r="T4433">
        <v>0</v>
      </c>
      <c r="U4433">
        <v>0</v>
      </c>
      <c r="V4433">
        <v>0</v>
      </c>
      <c r="W4433">
        <v>0</v>
      </c>
      <c r="X4433">
        <v>0.66528570765559014</v>
      </c>
      <c r="Y4433">
        <v>0</v>
      </c>
      <c r="Z4433">
        <v>0</v>
      </c>
      <c r="AA4433">
        <v>0</v>
      </c>
      <c r="AB4433">
        <v>0</v>
      </c>
      <c r="AC4433">
        <v>0</v>
      </c>
      <c r="AD4433">
        <v>0</v>
      </c>
      <c r="AE4433">
        <v>0.66528570765559014</v>
      </c>
    </row>
    <row r="4434" spans="1:31" x14ac:dyDescent="0.25">
      <c r="A4434">
        <v>2237535</v>
      </c>
      <c r="B4434">
        <v>1</v>
      </c>
      <c r="C4434" t="s">
        <v>80</v>
      </c>
      <c r="D4434" t="s">
        <v>103</v>
      </c>
      <c r="E4434" t="s">
        <v>132</v>
      </c>
      <c r="F4434" t="s">
        <v>12848</v>
      </c>
      <c r="G4434" t="s">
        <v>152</v>
      </c>
      <c r="H4434" t="s">
        <v>135</v>
      </c>
      <c r="I4434" t="s">
        <v>136</v>
      </c>
      <c r="J4434" t="s">
        <v>3</v>
      </c>
      <c r="K4434" t="s">
        <v>138</v>
      </c>
      <c r="L4434" t="s">
        <v>12849</v>
      </c>
      <c r="M4434" t="s">
        <v>12850</v>
      </c>
      <c r="N4434">
        <v>3.914722222</v>
      </c>
      <c r="O4434">
        <v>0</v>
      </c>
      <c r="P4434">
        <v>3</v>
      </c>
      <c r="Q4434">
        <v>0</v>
      </c>
      <c r="R4434">
        <v>0</v>
      </c>
      <c r="S4434">
        <v>0</v>
      </c>
      <c r="T4434">
        <v>0</v>
      </c>
      <c r="U4434">
        <v>0</v>
      </c>
      <c r="V4434">
        <v>0</v>
      </c>
      <c r="W4434">
        <v>0</v>
      </c>
      <c r="X4434">
        <v>6.2565773357454892</v>
      </c>
      <c r="Y4434">
        <v>0</v>
      </c>
      <c r="Z4434">
        <v>0</v>
      </c>
      <c r="AA4434">
        <v>0</v>
      </c>
      <c r="AB4434">
        <v>0</v>
      </c>
      <c r="AC4434">
        <v>0</v>
      </c>
      <c r="AD4434">
        <v>0</v>
      </c>
      <c r="AE4434">
        <v>6.2565773357454892</v>
      </c>
    </row>
    <row r="4435" spans="1:31" x14ac:dyDescent="0.25">
      <c r="A4435">
        <v>2237536</v>
      </c>
      <c r="B4435">
        <v>1</v>
      </c>
      <c r="C4435" t="s">
        <v>80</v>
      </c>
      <c r="D4435" t="s">
        <v>101</v>
      </c>
      <c r="E4435" t="s">
        <v>177</v>
      </c>
      <c r="F4435" t="s">
        <v>12851</v>
      </c>
      <c r="G4435" t="s">
        <v>235</v>
      </c>
      <c r="H4435" t="s">
        <v>135</v>
      </c>
      <c r="I4435" t="s">
        <v>136</v>
      </c>
      <c r="J4435" t="s">
        <v>137</v>
      </c>
      <c r="K4435" t="s">
        <v>138</v>
      </c>
      <c r="L4435" t="s">
        <v>12852</v>
      </c>
      <c r="M4435" t="s">
        <v>12853</v>
      </c>
      <c r="N4435">
        <v>2.159444444</v>
      </c>
      <c r="O4435">
        <v>0</v>
      </c>
      <c r="P4435">
        <v>46</v>
      </c>
      <c r="Q4435">
        <v>0</v>
      </c>
      <c r="R4435">
        <v>0</v>
      </c>
      <c r="S4435">
        <v>0</v>
      </c>
      <c r="T4435">
        <v>0</v>
      </c>
      <c r="U4435">
        <v>0</v>
      </c>
      <c r="V4435">
        <v>0</v>
      </c>
      <c r="W4435">
        <v>0</v>
      </c>
      <c r="X4435">
        <v>22.733075187702774</v>
      </c>
      <c r="Y4435">
        <v>0</v>
      </c>
      <c r="Z4435">
        <v>0</v>
      </c>
      <c r="AA4435">
        <v>0</v>
      </c>
      <c r="AB4435">
        <v>0</v>
      </c>
      <c r="AC4435">
        <v>0</v>
      </c>
      <c r="AD4435">
        <v>0</v>
      </c>
      <c r="AE4435">
        <v>22.733075187702774</v>
      </c>
    </row>
    <row r="4436" spans="1:31" x14ac:dyDescent="0.25">
      <c r="A4436">
        <v>2237537</v>
      </c>
      <c r="B4436">
        <v>1</v>
      </c>
      <c r="C4436" t="s">
        <v>80</v>
      </c>
      <c r="D4436" t="s">
        <v>101</v>
      </c>
      <c r="E4436" t="s">
        <v>132</v>
      </c>
      <c r="F4436" t="s">
        <v>12854</v>
      </c>
      <c r="G4436" t="s">
        <v>148</v>
      </c>
      <c r="H4436" t="s">
        <v>135</v>
      </c>
      <c r="I4436" t="s">
        <v>136</v>
      </c>
      <c r="J4436" t="s">
        <v>137</v>
      </c>
      <c r="K4436" t="s">
        <v>138</v>
      </c>
      <c r="L4436" t="s">
        <v>12855</v>
      </c>
      <c r="M4436" t="s">
        <v>12856</v>
      </c>
      <c r="N4436">
        <v>0.85361111099999998</v>
      </c>
      <c r="O4436">
        <v>0</v>
      </c>
      <c r="P4436">
        <v>1</v>
      </c>
      <c r="Q4436">
        <v>0</v>
      </c>
      <c r="R4436">
        <v>0</v>
      </c>
      <c r="S4436">
        <v>0</v>
      </c>
      <c r="T4436">
        <v>0</v>
      </c>
      <c r="U4436">
        <v>0</v>
      </c>
      <c r="V4436">
        <v>0</v>
      </c>
      <c r="W4436">
        <v>0</v>
      </c>
      <c r="X4436">
        <v>2.8766911299000004E-2</v>
      </c>
      <c r="Y4436">
        <v>0</v>
      </c>
      <c r="Z4436">
        <v>0</v>
      </c>
      <c r="AA4436">
        <v>0</v>
      </c>
      <c r="AB4436">
        <v>0</v>
      </c>
      <c r="AC4436">
        <v>0</v>
      </c>
      <c r="AD4436">
        <v>0</v>
      </c>
      <c r="AE4436">
        <v>2.8766911299000004E-2</v>
      </c>
    </row>
    <row r="4437" spans="1:31" x14ac:dyDescent="0.25">
      <c r="A4437">
        <v>2237538</v>
      </c>
      <c r="B4437">
        <v>1</v>
      </c>
      <c r="C4437" t="s">
        <v>81</v>
      </c>
      <c r="D4437" t="s">
        <v>117</v>
      </c>
      <c r="E4437" t="s">
        <v>132</v>
      </c>
      <c r="F4437" t="s">
        <v>12857</v>
      </c>
      <c r="G4437" t="s">
        <v>148</v>
      </c>
      <c r="H4437" t="s">
        <v>135</v>
      </c>
      <c r="I4437" t="s">
        <v>136</v>
      </c>
      <c r="J4437" t="s">
        <v>137</v>
      </c>
      <c r="K4437" t="s">
        <v>138</v>
      </c>
      <c r="L4437" t="s">
        <v>12858</v>
      </c>
      <c r="M4437" t="s">
        <v>12859</v>
      </c>
      <c r="N4437">
        <v>1.8816666660000001</v>
      </c>
      <c r="O4437">
        <v>0</v>
      </c>
      <c r="P4437">
        <v>4</v>
      </c>
      <c r="Q4437">
        <v>0</v>
      </c>
      <c r="R4437">
        <v>0</v>
      </c>
      <c r="S4437">
        <v>0</v>
      </c>
      <c r="T4437">
        <v>0</v>
      </c>
      <c r="U4437">
        <v>0</v>
      </c>
      <c r="V4437">
        <v>0</v>
      </c>
      <c r="W4437">
        <v>0</v>
      </c>
      <c r="X4437">
        <v>1.36320724031464</v>
      </c>
      <c r="Y4437">
        <v>0</v>
      </c>
      <c r="Z4437">
        <v>0</v>
      </c>
      <c r="AA4437">
        <v>0</v>
      </c>
      <c r="AB4437">
        <v>0</v>
      </c>
      <c r="AC4437">
        <v>0</v>
      </c>
      <c r="AD4437">
        <v>0</v>
      </c>
      <c r="AE4437">
        <v>1.36320724031464</v>
      </c>
    </row>
    <row r="4438" spans="1:31" x14ac:dyDescent="0.25">
      <c r="A4438">
        <v>2237539</v>
      </c>
      <c r="B4438">
        <v>1</v>
      </c>
      <c r="C4438" t="s">
        <v>80</v>
      </c>
      <c r="D4438" t="s">
        <v>84</v>
      </c>
      <c r="E4438" t="s">
        <v>194</v>
      </c>
      <c r="F4438" t="s">
        <v>12860</v>
      </c>
      <c r="G4438" t="s">
        <v>179</v>
      </c>
      <c r="H4438" t="s">
        <v>135</v>
      </c>
      <c r="I4438" t="s">
        <v>136</v>
      </c>
      <c r="J4438" t="s">
        <v>137</v>
      </c>
      <c r="K4438" t="s">
        <v>138</v>
      </c>
      <c r="L4438" t="s">
        <v>12861</v>
      </c>
      <c r="M4438" t="s">
        <v>12862</v>
      </c>
      <c r="N4438">
        <v>2.5538888879999999</v>
      </c>
      <c r="O4438">
        <v>0</v>
      </c>
      <c r="P4438">
        <v>183</v>
      </c>
      <c r="Q4438">
        <v>0</v>
      </c>
      <c r="R4438">
        <v>0</v>
      </c>
      <c r="S4438">
        <v>0</v>
      </c>
      <c r="T4438">
        <v>11</v>
      </c>
      <c r="U4438">
        <v>0</v>
      </c>
      <c r="V4438">
        <v>0</v>
      </c>
      <c r="W4438">
        <v>0</v>
      </c>
      <c r="X4438">
        <v>154.79340822553857</v>
      </c>
      <c r="Y4438">
        <v>0</v>
      </c>
      <c r="Z4438">
        <v>0</v>
      </c>
      <c r="AA4438">
        <v>0</v>
      </c>
      <c r="AB4438">
        <v>10.447755671499673</v>
      </c>
      <c r="AC4438">
        <v>0</v>
      </c>
      <c r="AD4438">
        <v>0</v>
      </c>
      <c r="AE4438">
        <v>165.24116389703823</v>
      </c>
    </row>
    <row r="4439" spans="1:31" x14ac:dyDescent="0.25">
      <c r="A4439">
        <v>2237540</v>
      </c>
      <c r="B4439">
        <v>1</v>
      </c>
      <c r="C4439" t="s">
        <v>80</v>
      </c>
      <c r="D4439" t="s">
        <v>96</v>
      </c>
      <c r="E4439" t="s">
        <v>132</v>
      </c>
      <c r="F4439" t="s">
        <v>12863</v>
      </c>
      <c r="G4439" t="s">
        <v>148</v>
      </c>
      <c r="H4439" t="s">
        <v>135</v>
      </c>
      <c r="I4439" t="s">
        <v>136</v>
      </c>
      <c r="J4439" t="s">
        <v>137</v>
      </c>
      <c r="K4439" t="s">
        <v>138</v>
      </c>
      <c r="L4439" t="s">
        <v>12864</v>
      </c>
      <c r="M4439" t="s">
        <v>12865</v>
      </c>
      <c r="N4439">
        <v>0.63694444400000005</v>
      </c>
      <c r="O4439">
        <v>0</v>
      </c>
      <c r="P4439">
        <v>1</v>
      </c>
      <c r="Q4439">
        <v>0</v>
      </c>
      <c r="R4439">
        <v>0</v>
      </c>
      <c r="S4439">
        <v>0</v>
      </c>
      <c r="T4439">
        <v>0</v>
      </c>
      <c r="U4439">
        <v>0</v>
      </c>
      <c r="V4439">
        <v>0</v>
      </c>
      <c r="W4439">
        <v>0</v>
      </c>
      <c r="X4439">
        <v>8.7957040247999994E-4</v>
      </c>
      <c r="Y4439">
        <v>0</v>
      </c>
      <c r="Z4439">
        <v>0</v>
      </c>
      <c r="AA4439">
        <v>0</v>
      </c>
      <c r="AB4439">
        <v>0</v>
      </c>
      <c r="AC4439">
        <v>0</v>
      </c>
      <c r="AD4439">
        <v>0</v>
      </c>
      <c r="AE4439">
        <v>8.7957040247999994E-4</v>
      </c>
    </row>
    <row r="4440" spans="1:31" x14ac:dyDescent="0.25">
      <c r="A4440">
        <v>2237544</v>
      </c>
      <c r="B4440">
        <v>1</v>
      </c>
      <c r="C4440" t="s">
        <v>80</v>
      </c>
      <c r="D4440" t="s">
        <v>105</v>
      </c>
      <c r="E4440" t="s">
        <v>132</v>
      </c>
      <c r="F4440" t="s">
        <v>12866</v>
      </c>
      <c r="G4440" t="s">
        <v>148</v>
      </c>
      <c r="H4440" t="s">
        <v>135</v>
      </c>
      <c r="I4440" t="s">
        <v>136</v>
      </c>
      <c r="J4440" t="s">
        <v>137</v>
      </c>
      <c r="K4440" t="s">
        <v>138</v>
      </c>
      <c r="L4440" t="s">
        <v>12867</v>
      </c>
      <c r="M4440" t="s">
        <v>12868</v>
      </c>
      <c r="N4440">
        <v>1.070277777</v>
      </c>
      <c r="O4440">
        <v>0</v>
      </c>
      <c r="P4440">
        <v>1</v>
      </c>
      <c r="Q4440">
        <v>0</v>
      </c>
      <c r="R4440">
        <v>0</v>
      </c>
      <c r="S4440">
        <v>0</v>
      </c>
      <c r="T4440">
        <v>0</v>
      </c>
      <c r="U4440">
        <v>0</v>
      </c>
      <c r="V4440">
        <v>0</v>
      </c>
      <c r="W4440">
        <v>0</v>
      </c>
      <c r="X4440">
        <v>0.19591046482392002</v>
      </c>
      <c r="Y4440">
        <v>0</v>
      </c>
      <c r="Z4440">
        <v>0</v>
      </c>
      <c r="AA4440">
        <v>0</v>
      </c>
      <c r="AB4440">
        <v>0</v>
      </c>
      <c r="AC4440">
        <v>0</v>
      </c>
      <c r="AD4440">
        <v>0</v>
      </c>
      <c r="AE4440">
        <v>0.19591046482392002</v>
      </c>
    </row>
    <row r="4441" spans="1:31" x14ac:dyDescent="0.25">
      <c r="A4441">
        <v>2237545</v>
      </c>
      <c r="B4441">
        <v>1</v>
      </c>
      <c r="C4441" t="s">
        <v>80</v>
      </c>
      <c r="D4441" t="s">
        <v>96</v>
      </c>
      <c r="E4441" t="s">
        <v>177</v>
      </c>
      <c r="F4441" t="s">
        <v>12869</v>
      </c>
      <c r="G4441" t="s">
        <v>215</v>
      </c>
      <c r="H4441" t="s">
        <v>135</v>
      </c>
      <c r="I4441" t="s">
        <v>136</v>
      </c>
      <c r="J4441" t="s">
        <v>137</v>
      </c>
      <c r="K4441" t="s">
        <v>138</v>
      </c>
      <c r="L4441" t="s">
        <v>12870</v>
      </c>
      <c r="M4441" t="s">
        <v>12871</v>
      </c>
      <c r="N4441">
        <v>1.5480555549999999</v>
      </c>
      <c r="O4441">
        <v>0</v>
      </c>
      <c r="P4441">
        <v>13</v>
      </c>
      <c r="Q4441">
        <v>0</v>
      </c>
      <c r="R4441">
        <v>0</v>
      </c>
      <c r="S4441">
        <v>0</v>
      </c>
      <c r="T4441">
        <v>1</v>
      </c>
      <c r="U4441">
        <v>0</v>
      </c>
      <c r="V4441">
        <v>0</v>
      </c>
      <c r="W4441">
        <v>0</v>
      </c>
      <c r="X4441">
        <v>15.162928646435361</v>
      </c>
      <c r="Y4441">
        <v>0</v>
      </c>
      <c r="Z4441">
        <v>0</v>
      </c>
      <c r="AA4441">
        <v>0</v>
      </c>
      <c r="AB4441">
        <v>1.4465645315280136</v>
      </c>
      <c r="AC4441">
        <v>0</v>
      </c>
      <c r="AD4441">
        <v>0</v>
      </c>
      <c r="AE4441">
        <v>16.609493177963376</v>
      </c>
    </row>
    <row r="4442" spans="1:31" x14ac:dyDescent="0.25">
      <c r="A4442">
        <v>2237547</v>
      </c>
      <c r="B4442">
        <v>1</v>
      </c>
      <c r="C4442" t="s">
        <v>80</v>
      </c>
      <c r="D4442" t="s">
        <v>104</v>
      </c>
      <c r="E4442" t="s">
        <v>132</v>
      </c>
      <c r="F4442" t="s">
        <v>12872</v>
      </c>
      <c r="G4442" t="s">
        <v>148</v>
      </c>
      <c r="H4442" t="s">
        <v>135</v>
      </c>
      <c r="I4442" t="s">
        <v>136</v>
      </c>
      <c r="J4442" t="s">
        <v>137</v>
      </c>
      <c r="K4442" t="s">
        <v>138</v>
      </c>
      <c r="L4442" t="s">
        <v>12873</v>
      </c>
      <c r="M4442" t="s">
        <v>12874</v>
      </c>
      <c r="N4442">
        <v>1.3958333329999999</v>
      </c>
      <c r="O4442">
        <v>0</v>
      </c>
      <c r="P4442">
        <v>1</v>
      </c>
      <c r="Q4442">
        <v>0</v>
      </c>
      <c r="R4442">
        <v>0</v>
      </c>
      <c r="S4442">
        <v>0</v>
      </c>
      <c r="T4442">
        <v>0</v>
      </c>
      <c r="U4442">
        <v>0</v>
      </c>
      <c r="V4442">
        <v>0</v>
      </c>
      <c r="W4442">
        <v>0</v>
      </c>
      <c r="X4442">
        <v>0</v>
      </c>
      <c r="Y4442">
        <v>0</v>
      </c>
      <c r="Z4442">
        <v>0</v>
      </c>
      <c r="AA4442">
        <v>0</v>
      </c>
      <c r="AB4442">
        <v>0</v>
      </c>
      <c r="AC4442">
        <v>0</v>
      </c>
      <c r="AD4442">
        <v>0</v>
      </c>
      <c r="AE4442">
        <v>0</v>
      </c>
    </row>
    <row r="4443" spans="1:31" x14ac:dyDescent="0.25">
      <c r="A4443">
        <v>2237550</v>
      </c>
      <c r="B4443">
        <v>1</v>
      </c>
      <c r="C4443" t="s">
        <v>80</v>
      </c>
      <c r="D4443" t="s">
        <v>110</v>
      </c>
      <c r="E4443" t="s">
        <v>132</v>
      </c>
      <c r="F4443" t="s">
        <v>12875</v>
      </c>
      <c r="G4443" t="s">
        <v>148</v>
      </c>
      <c r="H4443" t="s">
        <v>135</v>
      </c>
      <c r="I4443" t="s">
        <v>136</v>
      </c>
      <c r="J4443" t="s">
        <v>137</v>
      </c>
      <c r="K4443" t="s">
        <v>138</v>
      </c>
      <c r="L4443" t="s">
        <v>12876</v>
      </c>
      <c r="M4443" t="s">
        <v>12877</v>
      </c>
      <c r="N4443">
        <v>1.736111111</v>
      </c>
      <c r="O4443">
        <v>0</v>
      </c>
      <c r="P4443">
        <v>3</v>
      </c>
      <c r="Q4443">
        <v>0</v>
      </c>
      <c r="R4443">
        <v>0</v>
      </c>
      <c r="S4443">
        <v>0</v>
      </c>
      <c r="T4443">
        <v>0</v>
      </c>
      <c r="U4443">
        <v>0</v>
      </c>
      <c r="V4443">
        <v>0</v>
      </c>
      <c r="W4443">
        <v>0</v>
      </c>
      <c r="X4443">
        <v>1.1407453990688157</v>
      </c>
      <c r="Y4443">
        <v>0</v>
      </c>
      <c r="Z4443">
        <v>0</v>
      </c>
      <c r="AA4443">
        <v>0</v>
      </c>
      <c r="AB4443">
        <v>0</v>
      </c>
      <c r="AC4443">
        <v>0</v>
      </c>
      <c r="AD4443">
        <v>0</v>
      </c>
      <c r="AE4443">
        <v>1.1407453990688157</v>
      </c>
    </row>
    <row r="4444" spans="1:31" x14ac:dyDescent="0.25">
      <c r="A4444">
        <v>2237551</v>
      </c>
      <c r="B4444">
        <v>1</v>
      </c>
      <c r="C4444" t="s">
        <v>80</v>
      </c>
      <c r="D4444" t="s">
        <v>103</v>
      </c>
      <c r="E4444" t="s">
        <v>182</v>
      </c>
      <c r="F4444" t="s">
        <v>12878</v>
      </c>
      <c r="G4444" t="s">
        <v>1303</v>
      </c>
      <c r="H4444" t="s">
        <v>163</v>
      </c>
      <c r="I4444" t="s">
        <v>136</v>
      </c>
      <c r="J4444" t="s">
        <v>137</v>
      </c>
      <c r="K4444" t="s">
        <v>138</v>
      </c>
      <c r="L4444" t="s">
        <v>12879</v>
      </c>
      <c r="M4444" t="s">
        <v>12880</v>
      </c>
      <c r="N4444">
        <v>1.933333333</v>
      </c>
      <c r="O4444">
        <v>0</v>
      </c>
      <c r="P4444">
        <v>0</v>
      </c>
      <c r="Q4444">
        <v>0</v>
      </c>
      <c r="R4444">
        <v>0</v>
      </c>
      <c r="S4444">
        <v>0</v>
      </c>
      <c r="T4444">
        <v>1</v>
      </c>
      <c r="U4444">
        <v>0</v>
      </c>
      <c r="V4444">
        <v>0</v>
      </c>
      <c r="W4444">
        <v>0</v>
      </c>
      <c r="X4444">
        <v>0</v>
      </c>
      <c r="Y4444">
        <v>0</v>
      </c>
      <c r="Z4444">
        <v>0</v>
      </c>
      <c r="AA4444">
        <v>0</v>
      </c>
      <c r="AB4444">
        <v>26.488321980154996</v>
      </c>
      <c r="AC4444">
        <v>0</v>
      </c>
      <c r="AD4444">
        <v>0</v>
      </c>
      <c r="AE4444">
        <v>26.488321980154996</v>
      </c>
    </row>
    <row r="4445" spans="1:31" x14ac:dyDescent="0.25">
      <c r="A4445">
        <v>2237553</v>
      </c>
      <c r="B4445">
        <v>1</v>
      </c>
      <c r="C4445" t="s">
        <v>81</v>
      </c>
      <c r="D4445" t="s">
        <v>113</v>
      </c>
      <c r="E4445" t="s">
        <v>194</v>
      </c>
      <c r="F4445" t="s">
        <v>12881</v>
      </c>
      <c r="G4445" t="s">
        <v>885</v>
      </c>
      <c r="H4445" t="s">
        <v>135</v>
      </c>
      <c r="I4445" t="s">
        <v>136</v>
      </c>
      <c r="J4445" t="s">
        <v>137</v>
      </c>
      <c r="K4445" t="s">
        <v>138</v>
      </c>
      <c r="L4445" t="s">
        <v>12882</v>
      </c>
      <c r="M4445" t="s">
        <v>12883</v>
      </c>
      <c r="N4445">
        <v>2.2036111109999998</v>
      </c>
      <c r="O4445">
        <v>0</v>
      </c>
      <c r="P4445">
        <v>69</v>
      </c>
      <c r="Q4445">
        <v>0</v>
      </c>
      <c r="R4445">
        <v>0</v>
      </c>
      <c r="S4445">
        <v>0</v>
      </c>
      <c r="T4445">
        <v>2</v>
      </c>
      <c r="U4445">
        <v>0</v>
      </c>
      <c r="V4445">
        <v>0</v>
      </c>
      <c r="W4445">
        <v>0</v>
      </c>
      <c r="X4445">
        <v>16.293211951351502</v>
      </c>
      <c r="Y4445">
        <v>0</v>
      </c>
      <c r="Z4445">
        <v>0</v>
      </c>
      <c r="AA4445">
        <v>0</v>
      </c>
      <c r="AB4445">
        <v>1.1510221057066667E-2</v>
      </c>
      <c r="AC4445">
        <v>0</v>
      </c>
      <c r="AD4445">
        <v>0</v>
      </c>
      <c r="AE4445">
        <v>16.304722172408567</v>
      </c>
    </row>
    <row r="4446" spans="1:31" x14ac:dyDescent="0.25">
      <c r="A4446">
        <v>2237555</v>
      </c>
      <c r="B4446">
        <v>1</v>
      </c>
      <c r="C4446" t="s">
        <v>81</v>
      </c>
      <c r="D4446" t="s">
        <v>120</v>
      </c>
      <c r="E4446" t="s">
        <v>141</v>
      </c>
      <c r="F4446" t="s">
        <v>12884</v>
      </c>
      <c r="G4446" t="s">
        <v>187</v>
      </c>
      <c r="H4446" t="s">
        <v>135</v>
      </c>
      <c r="I4446" t="s">
        <v>136</v>
      </c>
      <c r="J4446" t="s">
        <v>137</v>
      </c>
      <c r="K4446" t="s">
        <v>138</v>
      </c>
      <c r="L4446" t="s">
        <v>12885</v>
      </c>
      <c r="M4446" t="s">
        <v>12886</v>
      </c>
      <c r="N4446">
        <v>0.85638888800000001</v>
      </c>
      <c r="O4446">
        <v>0</v>
      </c>
      <c r="P4446">
        <v>132</v>
      </c>
      <c r="Q4446">
        <v>0</v>
      </c>
      <c r="R4446">
        <v>5</v>
      </c>
      <c r="S4446">
        <v>0</v>
      </c>
      <c r="T4446">
        <v>21</v>
      </c>
      <c r="U4446">
        <v>0</v>
      </c>
      <c r="V4446">
        <v>0</v>
      </c>
      <c r="W4446">
        <v>0</v>
      </c>
      <c r="X4446">
        <v>25.853278617766222</v>
      </c>
      <c r="Y4446">
        <v>0</v>
      </c>
      <c r="Z4446">
        <v>0.93364345665150017</v>
      </c>
      <c r="AA4446">
        <v>0</v>
      </c>
      <c r="AB4446">
        <v>0.55336788681038673</v>
      </c>
      <c r="AC4446">
        <v>0</v>
      </c>
      <c r="AD4446">
        <v>0</v>
      </c>
      <c r="AE4446">
        <v>27.340289961228109</v>
      </c>
    </row>
    <row r="4447" spans="1:31" x14ac:dyDescent="0.25">
      <c r="A4447">
        <v>2237556</v>
      </c>
      <c r="B4447">
        <v>1</v>
      </c>
      <c r="C4447" t="s">
        <v>81</v>
      </c>
      <c r="D4447" t="s">
        <v>117</v>
      </c>
      <c r="E4447" t="s">
        <v>132</v>
      </c>
      <c r="F4447" t="s">
        <v>12887</v>
      </c>
      <c r="G4447" t="s">
        <v>148</v>
      </c>
      <c r="H4447" t="s">
        <v>135</v>
      </c>
      <c r="I4447" t="s">
        <v>136</v>
      </c>
      <c r="J4447" t="s">
        <v>137</v>
      </c>
      <c r="K4447" t="s">
        <v>138</v>
      </c>
      <c r="L4447" t="s">
        <v>12888</v>
      </c>
      <c r="M4447" t="s">
        <v>12889</v>
      </c>
      <c r="N4447">
        <v>2.775555555</v>
      </c>
      <c r="O4447">
        <v>0</v>
      </c>
      <c r="P4447">
        <v>1</v>
      </c>
      <c r="Q4447">
        <v>0</v>
      </c>
      <c r="R4447">
        <v>0</v>
      </c>
      <c r="S4447">
        <v>0</v>
      </c>
      <c r="T4447">
        <v>0</v>
      </c>
      <c r="U4447">
        <v>0</v>
      </c>
      <c r="V4447">
        <v>0</v>
      </c>
      <c r="W4447">
        <v>0</v>
      </c>
      <c r="X4447">
        <v>0.10018911702912001</v>
      </c>
      <c r="Y4447">
        <v>0</v>
      </c>
      <c r="Z4447">
        <v>0</v>
      </c>
      <c r="AA4447">
        <v>0</v>
      </c>
      <c r="AB4447">
        <v>0</v>
      </c>
      <c r="AC4447">
        <v>0</v>
      </c>
      <c r="AD4447">
        <v>0</v>
      </c>
      <c r="AE4447">
        <v>0.10018911702912001</v>
      </c>
    </row>
    <row r="4448" spans="1:31" x14ac:dyDescent="0.25">
      <c r="A4448">
        <v>2237557</v>
      </c>
      <c r="B4448">
        <v>1</v>
      </c>
      <c r="C4448" t="s">
        <v>80</v>
      </c>
      <c r="D4448" t="s">
        <v>96</v>
      </c>
      <c r="E4448" t="s">
        <v>177</v>
      </c>
      <c r="F4448" t="s">
        <v>12890</v>
      </c>
      <c r="G4448" t="s">
        <v>215</v>
      </c>
      <c r="H4448" t="s">
        <v>135</v>
      </c>
      <c r="I4448" t="s">
        <v>136</v>
      </c>
      <c r="J4448" t="s">
        <v>137</v>
      </c>
      <c r="K4448" t="s">
        <v>138</v>
      </c>
      <c r="L4448" t="s">
        <v>12891</v>
      </c>
      <c r="M4448" t="s">
        <v>12892</v>
      </c>
      <c r="N4448">
        <v>1.780277777</v>
      </c>
      <c r="O4448">
        <v>0</v>
      </c>
      <c r="P4448">
        <v>12</v>
      </c>
      <c r="Q4448">
        <v>0</v>
      </c>
      <c r="R4448">
        <v>0</v>
      </c>
      <c r="S4448">
        <v>0</v>
      </c>
      <c r="T4448">
        <v>58</v>
      </c>
      <c r="U4448">
        <v>0</v>
      </c>
      <c r="V4448">
        <v>0</v>
      </c>
      <c r="W4448">
        <v>0</v>
      </c>
      <c r="X4448">
        <v>23.544379055486736</v>
      </c>
      <c r="Y4448">
        <v>0</v>
      </c>
      <c r="Z4448">
        <v>0</v>
      </c>
      <c r="AA4448">
        <v>0</v>
      </c>
      <c r="AB4448">
        <v>66.296310653953711</v>
      </c>
      <c r="AC4448">
        <v>0</v>
      </c>
      <c r="AD4448">
        <v>0</v>
      </c>
      <c r="AE4448">
        <v>89.840689709440454</v>
      </c>
    </row>
    <row r="4449" spans="1:31" x14ac:dyDescent="0.25">
      <c r="A4449">
        <v>2237558</v>
      </c>
      <c r="B4449">
        <v>1</v>
      </c>
      <c r="C4449" t="s">
        <v>80</v>
      </c>
      <c r="D4449" t="s">
        <v>96</v>
      </c>
      <c r="E4449" t="s">
        <v>194</v>
      </c>
      <c r="F4449" t="s">
        <v>12893</v>
      </c>
      <c r="G4449" t="s">
        <v>134</v>
      </c>
      <c r="H4449" t="s">
        <v>135</v>
      </c>
      <c r="I4449" t="s">
        <v>136</v>
      </c>
      <c r="J4449" t="s">
        <v>137</v>
      </c>
      <c r="K4449" t="s">
        <v>138</v>
      </c>
      <c r="L4449" t="s">
        <v>12894</v>
      </c>
      <c r="M4449" t="s">
        <v>12895</v>
      </c>
      <c r="N4449">
        <v>2.7538888880000001</v>
      </c>
      <c r="O4449">
        <v>0</v>
      </c>
      <c r="P4449">
        <v>63</v>
      </c>
      <c r="Q4449">
        <v>0</v>
      </c>
      <c r="R4449">
        <v>0</v>
      </c>
      <c r="S4449">
        <v>0</v>
      </c>
      <c r="T4449">
        <v>3</v>
      </c>
      <c r="U4449">
        <v>0</v>
      </c>
      <c r="V4449">
        <v>0</v>
      </c>
      <c r="W4449">
        <v>0</v>
      </c>
      <c r="X4449">
        <v>86.206201941217373</v>
      </c>
      <c r="Y4449">
        <v>0</v>
      </c>
      <c r="Z4449">
        <v>0</v>
      </c>
      <c r="AA4449">
        <v>0</v>
      </c>
      <c r="AB4449">
        <v>2.629801246332145</v>
      </c>
      <c r="AC4449">
        <v>0</v>
      </c>
      <c r="AD4449">
        <v>0</v>
      </c>
      <c r="AE4449">
        <v>88.836003187549522</v>
      </c>
    </row>
    <row r="4450" spans="1:31" x14ac:dyDescent="0.25">
      <c r="A4450">
        <v>2237562</v>
      </c>
      <c r="B4450">
        <v>1</v>
      </c>
      <c r="C4450" t="s">
        <v>80</v>
      </c>
      <c r="D4450" t="s">
        <v>97</v>
      </c>
      <c r="E4450" t="s">
        <v>132</v>
      </c>
      <c r="F4450" t="s">
        <v>12896</v>
      </c>
      <c r="G4450" t="s">
        <v>191</v>
      </c>
      <c r="H4450" t="s">
        <v>135</v>
      </c>
      <c r="I4450" t="s">
        <v>136</v>
      </c>
      <c r="J4450" t="s">
        <v>137</v>
      </c>
      <c r="K4450" t="s">
        <v>138</v>
      </c>
      <c r="L4450" t="s">
        <v>12897</v>
      </c>
      <c r="M4450" t="s">
        <v>12898</v>
      </c>
      <c r="N4450">
        <v>0.331666666</v>
      </c>
      <c r="O4450">
        <v>0</v>
      </c>
      <c r="P4450">
        <v>1</v>
      </c>
      <c r="Q4450">
        <v>0</v>
      </c>
      <c r="R4450">
        <v>0</v>
      </c>
      <c r="S4450">
        <v>0</v>
      </c>
      <c r="T4450">
        <v>0</v>
      </c>
      <c r="U4450">
        <v>0</v>
      </c>
      <c r="V4450">
        <v>0</v>
      </c>
      <c r="W4450">
        <v>0</v>
      </c>
      <c r="X4450">
        <v>0.50303707070932002</v>
      </c>
      <c r="Y4450">
        <v>0</v>
      </c>
      <c r="Z4450">
        <v>0</v>
      </c>
      <c r="AA4450">
        <v>0</v>
      </c>
      <c r="AB4450">
        <v>0</v>
      </c>
      <c r="AC4450">
        <v>0</v>
      </c>
      <c r="AD4450">
        <v>0</v>
      </c>
      <c r="AE4450">
        <v>0.50303707070932002</v>
      </c>
    </row>
    <row r="4451" spans="1:31" x14ac:dyDescent="0.25">
      <c r="A4451">
        <v>2237567</v>
      </c>
      <c r="B4451">
        <v>1</v>
      </c>
      <c r="C4451" t="s">
        <v>80</v>
      </c>
      <c r="D4451" t="s">
        <v>103</v>
      </c>
      <c r="E4451" t="s">
        <v>132</v>
      </c>
      <c r="F4451" t="s">
        <v>12899</v>
      </c>
      <c r="G4451" t="s">
        <v>148</v>
      </c>
      <c r="H4451" t="s">
        <v>135</v>
      </c>
      <c r="I4451" t="s">
        <v>136</v>
      </c>
      <c r="J4451" t="s">
        <v>137</v>
      </c>
      <c r="K4451" t="s">
        <v>138</v>
      </c>
      <c r="L4451" t="s">
        <v>12900</v>
      </c>
      <c r="M4451" t="s">
        <v>12901</v>
      </c>
      <c r="N4451">
        <v>1.4897222219999999</v>
      </c>
      <c r="O4451">
        <v>0</v>
      </c>
      <c r="P4451">
        <v>1</v>
      </c>
      <c r="Q4451">
        <v>0</v>
      </c>
      <c r="R4451">
        <v>0</v>
      </c>
      <c r="S4451">
        <v>0</v>
      </c>
      <c r="T4451">
        <v>0</v>
      </c>
      <c r="U4451">
        <v>0</v>
      </c>
      <c r="V4451">
        <v>0</v>
      </c>
      <c r="W4451">
        <v>0</v>
      </c>
      <c r="X4451">
        <v>0.25180293243782448</v>
      </c>
      <c r="Y4451">
        <v>0</v>
      </c>
      <c r="Z4451">
        <v>0</v>
      </c>
      <c r="AA4451">
        <v>0</v>
      </c>
      <c r="AB4451">
        <v>0</v>
      </c>
      <c r="AC4451">
        <v>0</v>
      </c>
      <c r="AD4451">
        <v>0</v>
      </c>
      <c r="AE4451">
        <v>0.25180293243782448</v>
      </c>
    </row>
    <row r="4452" spans="1:31" x14ac:dyDescent="0.25">
      <c r="A4452">
        <v>2237571</v>
      </c>
      <c r="B4452">
        <v>1</v>
      </c>
      <c r="C4452" t="s">
        <v>80</v>
      </c>
      <c r="D4452" t="s">
        <v>90</v>
      </c>
      <c r="E4452" t="s">
        <v>141</v>
      </c>
      <c r="F4452" t="s">
        <v>12902</v>
      </c>
      <c r="G4452" t="s">
        <v>1257</v>
      </c>
      <c r="H4452" t="s">
        <v>135</v>
      </c>
      <c r="I4452" t="s">
        <v>136</v>
      </c>
      <c r="J4452" t="s">
        <v>137</v>
      </c>
      <c r="K4452" t="s">
        <v>138</v>
      </c>
      <c r="L4452" t="s">
        <v>12903</v>
      </c>
      <c r="M4452" t="s">
        <v>12904</v>
      </c>
      <c r="N4452">
        <v>0.56222222200000005</v>
      </c>
      <c r="O4452">
        <v>0</v>
      </c>
      <c r="P4452">
        <v>1193</v>
      </c>
      <c r="Q4452">
        <v>0</v>
      </c>
      <c r="R4452">
        <v>0</v>
      </c>
      <c r="S4452">
        <v>0</v>
      </c>
      <c r="T4452">
        <v>78</v>
      </c>
      <c r="U4452">
        <v>0</v>
      </c>
      <c r="V4452">
        <v>0</v>
      </c>
      <c r="W4452">
        <v>0</v>
      </c>
      <c r="X4452">
        <v>220.73791683501889</v>
      </c>
      <c r="Y4452">
        <v>0</v>
      </c>
      <c r="Z4452">
        <v>0</v>
      </c>
      <c r="AA4452">
        <v>0</v>
      </c>
      <c r="AB4452">
        <v>16.09957655297254</v>
      </c>
      <c r="AC4452">
        <v>0</v>
      </c>
      <c r="AD4452">
        <v>0</v>
      </c>
      <c r="AE4452">
        <v>236.83749338799143</v>
      </c>
    </row>
    <row r="4453" spans="1:31" x14ac:dyDescent="0.25">
      <c r="A4453">
        <v>2237575</v>
      </c>
      <c r="B4453">
        <v>1</v>
      </c>
      <c r="C4453" t="s">
        <v>81</v>
      </c>
      <c r="D4453" t="s">
        <v>112</v>
      </c>
      <c r="E4453" t="s">
        <v>132</v>
      </c>
      <c r="F4453" t="s">
        <v>12905</v>
      </c>
      <c r="G4453" t="s">
        <v>170</v>
      </c>
      <c r="H4453" t="s">
        <v>135</v>
      </c>
      <c r="I4453" t="s">
        <v>136</v>
      </c>
      <c r="J4453" t="s">
        <v>137</v>
      </c>
      <c r="K4453" t="s">
        <v>138</v>
      </c>
      <c r="L4453" t="s">
        <v>12906</v>
      </c>
      <c r="M4453" t="s">
        <v>12907</v>
      </c>
      <c r="N4453">
        <v>1.1588888879999999</v>
      </c>
      <c r="O4453">
        <v>0</v>
      </c>
      <c r="P4453">
        <v>1</v>
      </c>
      <c r="Q4453">
        <v>0</v>
      </c>
      <c r="R4453">
        <v>0</v>
      </c>
      <c r="S4453">
        <v>0</v>
      </c>
      <c r="T4453">
        <v>0</v>
      </c>
      <c r="U4453">
        <v>0</v>
      </c>
      <c r="V4453">
        <v>0</v>
      </c>
      <c r="W4453">
        <v>0</v>
      </c>
      <c r="X4453">
        <v>0.10451381209440889</v>
      </c>
      <c r="Y4453">
        <v>0</v>
      </c>
      <c r="Z4453">
        <v>0</v>
      </c>
      <c r="AA4453">
        <v>0</v>
      </c>
      <c r="AB4453">
        <v>0</v>
      </c>
      <c r="AC4453">
        <v>0</v>
      </c>
      <c r="AD4453">
        <v>0</v>
      </c>
      <c r="AE4453">
        <v>0.10451381209440889</v>
      </c>
    </row>
    <row r="4454" spans="1:31" x14ac:dyDescent="0.25">
      <c r="A4454">
        <v>2237576</v>
      </c>
      <c r="B4454">
        <v>1</v>
      </c>
      <c r="C4454" t="s">
        <v>80</v>
      </c>
      <c r="D4454" t="s">
        <v>98</v>
      </c>
      <c r="E4454" t="s">
        <v>141</v>
      </c>
      <c r="F4454" t="s">
        <v>12908</v>
      </c>
      <c r="G4454" t="s">
        <v>187</v>
      </c>
      <c r="H4454" t="s">
        <v>135</v>
      </c>
      <c r="I4454" t="s">
        <v>136</v>
      </c>
      <c r="J4454" t="s">
        <v>137</v>
      </c>
      <c r="K4454" t="s">
        <v>138</v>
      </c>
      <c r="L4454" t="s">
        <v>12909</v>
      </c>
      <c r="M4454" t="s">
        <v>12910</v>
      </c>
      <c r="N4454">
        <v>2.088055555</v>
      </c>
      <c r="O4454">
        <v>0</v>
      </c>
      <c r="P4454">
        <v>164</v>
      </c>
      <c r="Q4454">
        <v>0</v>
      </c>
      <c r="R4454">
        <v>7</v>
      </c>
      <c r="S4454">
        <v>0</v>
      </c>
      <c r="T4454">
        <v>42</v>
      </c>
      <c r="U4454">
        <v>0</v>
      </c>
      <c r="V4454">
        <v>0</v>
      </c>
      <c r="W4454">
        <v>0</v>
      </c>
      <c r="X4454">
        <v>98.14403190762782</v>
      </c>
      <c r="Y4454">
        <v>0</v>
      </c>
      <c r="Z4454">
        <v>9.1750791289038958</v>
      </c>
      <c r="AA4454">
        <v>0</v>
      </c>
      <c r="AB4454">
        <v>33.406214000055797</v>
      </c>
      <c r="AC4454">
        <v>0</v>
      </c>
      <c r="AD4454">
        <v>0</v>
      </c>
      <c r="AE4454">
        <v>140.72532503658752</v>
      </c>
    </row>
    <row r="4455" spans="1:31" x14ac:dyDescent="0.25">
      <c r="A4455">
        <v>2237577</v>
      </c>
      <c r="B4455">
        <v>1</v>
      </c>
      <c r="C4455" t="s">
        <v>80</v>
      </c>
      <c r="D4455" t="s">
        <v>83</v>
      </c>
      <c r="E4455" t="s">
        <v>132</v>
      </c>
      <c r="F4455" t="s">
        <v>12911</v>
      </c>
      <c r="G4455" t="s">
        <v>148</v>
      </c>
      <c r="H4455" t="s">
        <v>135</v>
      </c>
      <c r="I4455" t="s">
        <v>136</v>
      </c>
      <c r="J4455" t="s">
        <v>137</v>
      </c>
      <c r="K4455" t="s">
        <v>138</v>
      </c>
      <c r="L4455" t="s">
        <v>12912</v>
      </c>
      <c r="M4455" t="s">
        <v>12913</v>
      </c>
      <c r="N4455">
        <v>1.4736111110000001</v>
      </c>
      <c r="O4455">
        <v>0</v>
      </c>
      <c r="P4455">
        <v>5</v>
      </c>
      <c r="Q4455">
        <v>0</v>
      </c>
      <c r="R4455">
        <v>0</v>
      </c>
      <c r="S4455">
        <v>0</v>
      </c>
      <c r="T4455">
        <v>0</v>
      </c>
      <c r="U4455">
        <v>0</v>
      </c>
      <c r="V4455">
        <v>0</v>
      </c>
      <c r="W4455">
        <v>0</v>
      </c>
      <c r="X4455">
        <v>2.3264256937363559</v>
      </c>
      <c r="Y4455">
        <v>0</v>
      </c>
      <c r="Z4455">
        <v>0</v>
      </c>
      <c r="AA4455">
        <v>0</v>
      </c>
      <c r="AB4455">
        <v>0</v>
      </c>
      <c r="AC4455">
        <v>0</v>
      </c>
      <c r="AD4455">
        <v>0</v>
      </c>
      <c r="AE4455">
        <v>2.3264256937363559</v>
      </c>
    </row>
    <row r="4456" spans="1:31" x14ac:dyDescent="0.25">
      <c r="A4456">
        <v>2237579</v>
      </c>
      <c r="B4456">
        <v>1</v>
      </c>
      <c r="C4456" t="s">
        <v>80</v>
      </c>
      <c r="D4456" t="s">
        <v>99</v>
      </c>
      <c r="E4456" t="s">
        <v>132</v>
      </c>
      <c r="F4456" t="s">
        <v>12914</v>
      </c>
      <c r="G4456" t="s">
        <v>191</v>
      </c>
      <c r="H4456" t="s">
        <v>135</v>
      </c>
      <c r="I4456" t="s">
        <v>136</v>
      </c>
      <c r="J4456" t="s">
        <v>137</v>
      </c>
      <c r="K4456" t="s">
        <v>138</v>
      </c>
      <c r="L4456" t="s">
        <v>12915</v>
      </c>
      <c r="M4456" t="s">
        <v>12916</v>
      </c>
      <c r="N4456">
        <v>1.819722222</v>
      </c>
      <c r="O4456">
        <v>0</v>
      </c>
      <c r="P4456">
        <v>1</v>
      </c>
      <c r="Q4456">
        <v>0</v>
      </c>
      <c r="R4456">
        <v>0</v>
      </c>
      <c r="S4456">
        <v>0</v>
      </c>
      <c r="T4456">
        <v>0</v>
      </c>
      <c r="U4456">
        <v>0</v>
      </c>
      <c r="V4456">
        <v>0</v>
      </c>
      <c r="W4456">
        <v>0</v>
      </c>
      <c r="X4456">
        <v>2.9828372844263624</v>
      </c>
      <c r="Y4456">
        <v>0</v>
      </c>
      <c r="Z4456">
        <v>0</v>
      </c>
      <c r="AA4456">
        <v>0</v>
      </c>
      <c r="AB4456">
        <v>0</v>
      </c>
      <c r="AC4456">
        <v>0</v>
      </c>
      <c r="AD4456">
        <v>0</v>
      </c>
      <c r="AE4456">
        <v>2.9828372844263624</v>
      </c>
    </row>
    <row r="4457" spans="1:31" x14ac:dyDescent="0.25">
      <c r="A4457">
        <v>2237581</v>
      </c>
      <c r="B4457">
        <v>1</v>
      </c>
      <c r="C4457" t="s">
        <v>80</v>
      </c>
      <c r="D4457" t="s">
        <v>104</v>
      </c>
      <c r="E4457" t="s">
        <v>273</v>
      </c>
      <c r="F4457" t="s">
        <v>551</v>
      </c>
      <c r="G4457" t="s">
        <v>174</v>
      </c>
      <c r="H4457" t="s">
        <v>163</v>
      </c>
      <c r="I4457" t="s">
        <v>136</v>
      </c>
      <c r="J4457" t="s">
        <v>137</v>
      </c>
      <c r="K4457" t="s">
        <v>138</v>
      </c>
      <c r="L4457" t="s">
        <v>12917</v>
      </c>
      <c r="M4457" t="s">
        <v>12918</v>
      </c>
      <c r="N4457">
        <v>0.17111111100000001</v>
      </c>
      <c r="O4457">
        <v>3</v>
      </c>
      <c r="P4457">
        <v>1032</v>
      </c>
      <c r="Q4457">
        <v>26</v>
      </c>
      <c r="R4457">
        <v>51</v>
      </c>
      <c r="S4457">
        <v>14</v>
      </c>
      <c r="T4457">
        <v>238</v>
      </c>
      <c r="U4457">
        <v>2</v>
      </c>
      <c r="V4457">
        <v>0</v>
      </c>
      <c r="W4457">
        <v>0.37093672568773328</v>
      </c>
      <c r="X4457">
        <v>55.91115434546213</v>
      </c>
      <c r="Y4457">
        <v>9.9681632963945521</v>
      </c>
      <c r="Z4457">
        <v>5.895498560678905</v>
      </c>
      <c r="AA4457">
        <v>18.764026636266362</v>
      </c>
      <c r="AB4457">
        <v>20.167679208497667</v>
      </c>
      <c r="AC4457">
        <v>17.215699313514239</v>
      </c>
      <c r="AD4457">
        <v>0</v>
      </c>
      <c r="AE4457">
        <v>128.29315808650159</v>
      </c>
    </row>
    <row r="4458" spans="1:31" x14ac:dyDescent="0.25">
      <c r="A4458">
        <v>2237584</v>
      </c>
      <c r="B4458">
        <v>1</v>
      </c>
      <c r="C4458" t="s">
        <v>80</v>
      </c>
      <c r="D4458" t="s">
        <v>104</v>
      </c>
      <c r="E4458" t="s">
        <v>132</v>
      </c>
      <c r="F4458" t="s">
        <v>12919</v>
      </c>
      <c r="G4458" t="s">
        <v>148</v>
      </c>
      <c r="H4458" t="s">
        <v>135</v>
      </c>
      <c r="I4458" t="s">
        <v>136</v>
      </c>
      <c r="J4458" t="s">
        <v>137</v>
      </c>
      <c r="K4458" t="s">
        <v>138</v>
      </c>
      <c r="L4458" t="s">
        <v>12917</v>
      </c>
      <c r="M4458" t="s">
        <v>12920</v>
      </c>
      <c r="N4458">
        <v>1.6997222219999999</v>
      </c>
      <c r="O4458">
        <v>0</v>
      </c>
      <c r="P4458">
        <v>1</v>
      </c>
      <c r="Q4458">
        <v>0</v>
      </c>
      <c r="R4458">
        <v>0</v>
      </c>
      <c r="S4458">
        <v>0</v>
      </c>
      <c r="T4458">
        <v>0</v>
      </c>
      <c r="U4458">
        <v>0</v>
      </c>
      <c r="V4458">
        <v>0</v>
      </c>
      <c r="W4458">
        <v>0</v>
      </c>
      <c r="X4458">
        <v>0.75156861726215118</v>
      </c>
      <c r="Y4458">
        <v>0</v>
      </c>
      <c r="Z4458">
        <v>0</v>
      </c>
      <c r="AA4458">
        <v>0</v>
      </c>
      <c r="AB4458">
        <v>0</v>
      </c>
      <c r="AC4458">
        <v>0</v>
      </c>
      <c r="AD4458">
        <v>0</v>
      </c>
      <c r="AE4458">
        <v>0.75156861726215118</v>
      </c>
    </row>
    <row r="4459" spans="1:31" x14ac:dyDescent="0.25">
      <c r="A4459">
        <v>2237586</v>
      </c>
      <c r="B4459">
        <v>1</v>
      </c>
      <c r="C4459" t="s">
        <v>80</v>
      </c>
      <c r="D4459" t="s">
        <v>84</v>
      </c>
      <c r="E4459" t="s">
        <v>177</v>
      </c>
      <c r="F4459" t="s">
        <v>12831</v>
      </c>
      <c r="G4459" t="s">
        <v>215</v>
      </c>
      <c r="H4459" t="s">
        <v>135</v>
      </c>
      <c r="I4459" t="s">
        <v>136</v>
      </c>
      <c r="J4459" t="s">
        <v>137</v>
      </c>
      <c r="K4459" t="s">
        <v>138</v>
      </c>
      <c r="L4459" t="s">
        <v>12921</v>
      </c>
      <c r="M4459" t="s">
        <v>12922</v>
      </c>
      <c r="N4459">
        <v>1.4211111110000001</v>
      </c>
      <c r="O4459">
        <v>0</v>
      </c>
      <c r="P4459">
        <v>39</v>
      </c>
      <c r="Q4459">
        <v>0</v>
      </c>
      <c r="R4459">
        <v>0</v>
      </c>
      <c r="S4459">
        <v>0</v>
      </c>
      <c r="T4459">
        <v>0</v>
      </c>
      <c r="U4459">
        <v>0</v>
      </c>
      <c r="V4459">
        <v>0</v>
      </c>
      <c r="W4459">
        <v>0</v>
      </c>
      <c r="X4459">
        <v>18.598170818206818</v>
      </c>
      <c r="Y4459">
        <v>0</v>
      </c>
      <c r="Z4459">
        <v>0</v>
      </c>
      <c r="AA4459">
        <v>0</v>
      </c>
      <c r="AB4459">
        <v>0</v>
      </c>
      <c r="AC4459">
        <v>0</v>
      </c>
      <c r="AD4459">
        <v>0</v>
      </c>
      <c r="AE4459">
        <v>18.598170818206818</v>
      </c>
    </row>
    <row r="4460" spans="1:31" x14ac:dyDescent="0.25">
      <c r="A4460">
        <v>2237588</v>
      </c>
      <c r="B4460">
        <v>1</v>
      </c>
      <c r="C4460" t="s">
        <v>81</v>
      </c>
      <c r="D4460" t="s">
        <v>113</v>
      </c>
      <c r="E4460" t="s">
        <v>141</v>
      </c>
      <c r="F4460" t="s">
        <v>12923</v>
      </c>
      <c r="G4460" t="s">
        <v>187</v>
      </c>
      <c r="H4460" t="s">
        <v>135</v>
      </c>
      <c r="I4460" t="s">
        <v>136</v>
      </c>
      <c r="J4460" t="s">
        <v>137</v>
      </c>
      <c r="K4460" t="s">
        <v>138</v>
      </c>
      <c r="L4460" t="s">
        <v>12924</v>
      </c>
      <c r="M4460" t="s">
        <v>12925</v>
      </c>
      <c r="N4460">
        <v>2.3961111110000002</v>
      </c>
      <c r="O4460">
        <v>0</v>
      </c>
      <c r="P4460">
        <v>2</v>
      </c>
      <c r="Q4460">
        <v>0</v>
      </c>
      <c r="R4460">
        <v>8</v>
      </c>
      <c r="S4460">
        <v>0</v>
      </c>
      <c r="T4460">
        <v>0</v>
      </c>
      <c r="U4460">
        <v>0</v>
      </c>
      <c r="V4460">
        <v>0</v>
      </c>
      <c r="W4460">
        <v>0</v>
      </c>
      <c r="X4460">
        <v>4.5939360846399997E-3</v>
      </c>
      <c r="Y4460">
        <v>0</v>
      </c>
      <c r="Z4460">
        <v>0.86186023967747682</v>
      </c>
      <c r="AA4460">
        <v>0</v>
      </c>
      <c r="AB4460">
        <v>0</v>
      </c>
      <c r="AC4460">
        <v>0</v>
      </c>
      <c r="AD4460">
        <v>0</v>
      </c>
      <c r="AE4460">
        <v>0.86645417576211681</v>
      </c>
    </row>
    <row r="4461" spans="1:31" x14ac:dyDescent="0.25">
      <c r="A4461">
        <v>2237589</v>
      </c>
      <c r="B4461">
        <v>1</v>
      </c>
      <c r="C4461" t="s">
        <v>81</v>
      </c>
      <c r="D4461" t="s">
        <v>115</v>
      </c>
      <c r="E4461" t="s">
        <v>194</v>
      </c>
      <c r="F4461" t="s">
        <v>12926</v>
      </c>
      <c r="G4461" t="s">
        <v>179</v>
      </c>
      <c r="H4461" t="s">
        <v>135</v>
      </c>
      <c r="I4461" t="s">
        <v>136</v>
      </c>
      <c r="J4461" t="s">
        <v>137</v>
      </c>
      <c r="K4461" t="s">
        <v>138</v>
      </c>
      <c r="L4461" t="s">
        <v>12927</v>
      </c>
      <c r="M4461" t="s">
        <v>12928</v>
      </c>
      <c r="N4461">
        <v>1.2236111110000001</v>
      </c>
      <c r="O4461">
        <v>0</v>
      </c>
      <c r="P4461">
        <v>16</v>
      </c>
      <c r="Q4461">
        <v>0</v>
      </c>
      <c r="R4461">
        <v>0</v>
      </c>
      <c r="S4461">
        <v>0</v>
      </c>
      <c r="T4461">
        <v>0</v>
      </c>
      <c r="U4461">
        <v>0</v>
      </c>
      <c r="V4461">
        <v>0</v>
      </c>
      <c r="W4461">
        <v>0</v>
      </c>
      <c r="X4461">
        <v>0.86472728211566663</v>
      </c>
      <c r="Y4461">
        <v>0</v>
      </c>
      <c r="Z4461">
        <v>0</v>
      </c>
      <c r="AA4461">
        <v>0</v>
      </c>
      <c r="AB4461">
        <v>0</v>
      </c>
      <c r="AC4461">
        <v>0</v>
      </c>
      <c r="AD4461">
        <v>0</v>
      </c>
      <c r="AE4461">
        <v>0.86472728211566663</v>
      </c>
    </row>
    <row r="4462" spans="1:31" x14ac:dyDescent="0.25">
      <c r="A4462">
        <v>2237592</v>
      </c>
      <c r="B4462">
        <v>1</v>
      </c>
      <c r="C4462" t="s">
        <v>80</v>
      </c>
      <c r="D4462" t="s">
        <v>93</v>
      </c>
      <c r="E4462" t="s">
        <v>132</v>
      </c>
      <c r="F4462" t="s">
        <v>12929</v>
      </c>
      <c r="G4462" t="s">
        <v>148</v>
      </c>
      <c r="H4462" t="s">
        <v>135</v>
      </c>
      <c r="I4462" t="s">
        <v>136</v>
      </c>
      <c r="J4462" t="s">
        <v>137</v>
      </c>
      <c r="K4462" t="s">
        <v>138</v>
      </c>
      <c r="L4462" t="s">
        <v>12930</v>
      </c>
      <c r="M4462" t="s">
        <v>12931</v>
      </c>
      <c r="N4462">
        <v>2.477222222</v>
      </c>
      <c r="O4462">
        <v>0</v>
      </c>
      <c r="P4462">
        <v>1</v>
      </c>
      <c r="Q4462">
        <v>0</v>
      </c>
      <c r="R4462">
        <v>0</v>
      </c>
      <c r="S4462">
        <v>0</v>
      </c>
      <c r="T4462">
        <v>0</v>
      </c>
      <c r="U4462">
        <v>0</v>
      </c>
      <c r="V4462">
        <v>0</v>
      </c>
      <c r="W4462">
        <v>0</v>
      </c>
      <c r="X4462">
        <v>1.0496319504724667</v>
      </c>
      <c r="Y4462">
        <v>0</v>
      </c>
      <c r="Z4462">
        <v>0</v>
      </c>
      <c r="AA4462">
        <v>0</v>
      </c>
      <c r="AB4462">
        <v>0</v>
      </c>
      <c r="AC4462">
        <v>0</v>
      </c>
      <c r="AD4462">
        <v>0</v>
      </c>
      <c r="AE4462">
        <v>1.0496319504724667</v>
      </c>
    </row>
    <row r="4463" spans="1:31" x14ac:dyDescent="0.25">
      <c r="A4463">
        <v>2237594</v>
      </c>
      <c r="B4463">
        <v>1</v>
      </c>
      <c r="C4463" t="s">
        <v>80</v>
      </c>
      <c r="D4463" t="s">
        <v>101</v>
      </c>
      <c r="E4463" t="s">
        <v>194</v>
      </c>
      <c r="F4463" t="s">
        <v>12932</v>
      </c>
      <c r="G4463" t="s">
        <v>179</v>
      </c>
      <c r="H4463" t="s">
        <v>135</v>
      </c>
      <c r="I4463" t="s">
        <v>136</v>
      </c>
      <c r="J4463" t="s">
        <v>137</v>
      </c>
      <c r="K4463" t="s">
        <v>138</v>
      </c>
      <c r="L4463" t="s">
        <v>12933</v>
      </c>
      <c r="M4463" t="s">
        <v>12934</v>
      </c>
      <c r="N4463">
        <v>1.150555555</v>
      </c>
      <c r="O4463">
        <v>0</v>
      </c>
      <c r="P4463">
        <v>4</v>
      </c>
      <c r="Q4463">
        <v>0</v>
      </c>
      <c r="R4463">
        <v>0</v>
      </c>
      <c r="S4463">
        <v>0</v>
      </c>
      <c r="T4463">
        <v>3</v>
      </c>
      <c r="U4463">
        <v>0</v>
      </c>
      <c r="V4463">
        <v>0</v>
      </c>
      <c r="W4463">
        <v>0</v>
      </c>
      <c r="X4463">
        <v>1.9046856101300447</v>
      </c>
      <c r="Y4463">
        <v>0</v>
      </c>
      <c r="Z4463">
        <v>0</v>
      </c>
      <c r="AA4463">
        <v>0</v>
      </c>
      <c r="AB4463">
        <v>0.35093402506947557</v>
      </c>
      <c r="AC4463">
        <v>0</v>
      </c>
      <c r="AD4463">
        <v>0</v>
      </c>
      <c r="AE4463">
        <v>2.2556196351995204</v>
      </c>
    </row>
    <row r="4464" spans="1:31" x14ac:dyDescent="0.25">
      <c r="A4464">
        <v>2237595</v>
      </c>
      <c r="B4464">
        <v>1</v>
      </c>
      <c r="C4464" t="s">
        <v>81</v>
      </c>
      <c r="D4464" t="s">
        <v>118</v>
      </c>
      <c r="E4464" t="s">
        <v>132</v>
      </c>
      <c r="F4464" t="s">
        <v>12935</v>
      </c>
      <c r="G4464" t="s">
        <v>191</v>
      </c>
      <c r="H4464" t="s">
        <v>135</v>
      </c>
      <c r="I4464" t="s">
        <v>136</v>
      </c>
      <c r="J4464" t="s">
        <v>137</v>
      </c>
      <c r="K4464" t="s">
        <v>138</v>
      </c>
      <c r="L4464" t="s">
        <v>12936</v>
      </c>
      <c r="M4464" t="s">
        <v>12937</v>
      </c>
      <c r="N4464">
        <v>1.108055555</v>
      </c>
      <c r="O4464">
        <v>0</v>
      </c>
      <c r="P4464">
        <v>5</v>
      </c>
      <c r="Q4464">
        <v>0</v>
      </c>
      <c r="R4464">
        <v>0</v>
      </c>
      <c r="S4464">
        <v>0</v>
      </c>
      <c r="T4464">
        <v>0</v>
      </c>
      <c r="U4464">
        <v>0</v>
      </c>
      <c r="V4464">
        <v>0</v>
      </c>
      <c r="W4464">
        <v>0</v>
      </c>
      <c r="X4464">
        <v>0.79047688082519341</v>
      </c>
      <c r="Y4464">
        <v>0</v>
      </c>
      <c r="Z4464">
        <v>0</v>
      </c>
      <c r="AA4464">
        <v>0</v>
      </c>
      <c r="AB4464">
        <v>0</v>
      </c>
      <c r="AC4464">
        <v>0</v>
      </c>
      <c r="AD4464">
        <v>0</v>
      </c>
      <c r="AE4464">
        <v>0.79047688082519341</v>
      </c>
    </row>
    <row r="4465" spans="1:31" x14ac:dyDescent="0.25">
      <c r="A4465">
        <v>2237597</v>
      </c>
      <c r="B4465">
        <v>1</v>
      </c>
      <c r="C4465" t="s">
        <v>80</v>
      </c>
      <c r="D4465" t="s">
        <v>82</v>
      </c>
      <c r="E4465" t="s">
        <v>194</v>
      </c>
      <c r="F4465" t="s">
        <v>12938</v>
      </c>
      <c r="G4465" t="s">
        <v>390</v>
      </c>
      <c r="H4465" t="s">
        <v>135</v>
      </c>
      <c r="I4465" t="s">
        <v>136</v>
      </c>
      <c r="J4465" t="s">
        <v>137</v>
      </c>
      <c r="K4465" t="s">
        <v>138</v>
      </c>
      <c r="L4465" t="s">
        <v>12939</v>
      </c>
      <c r="M4465" t="s">
        <v>12940</v>
      </c>
      <c r="N4465">
        <v>6.0980555550000002</v>
      </c>
      <c r="O4465">
        <v>0</v>
      </c>
      <c r="P4465">
        <v>36</v>
      </c>
      <c r="Q4465">
        <v>0</v>
      </c>
      <c r="R4465">
        <v>0</v>
      </c>
      <c r="S4465">
        <v>0</v>
      </c>
      <c r="T4465">
        <v>3</v>
      </c>
      <c r="U4465">
        <v>0</v>
      </c>
      <c r="V4465">
        <v>0</v>
      </c>
      <c r="W4465">
        <v>0</v>
      </c>
      <c r="X4465">
        <v>32.022949855336641</v>
      </c>
      <c r="Y4465">
        <v>0</v>
      </c>
      <c r="Z4465">
        <v>0</v>
      </c>
      <c r="AA4465">
        <v>0</v>
      </c>
      <c r="AB4465">
        <v>0.48539845343403559</v>
      </c>
      <c r="AC4465">
        <v>0</v>
      </c>
      <c r="AD4465">
        <v>0</v>
      </c>
      <c r="AE4465">
        <v>32.508348308770678</v>
      </c>
    </row>
    <row r="4466" spans="1:31" x14ac:dyDescent="0.25">
      <c r="A4466">
        <v>2237598</v>
      </c>
      <c r="B4466">
        <v>1</v>
      </c>
      <c r="C4466" t="s">
        <v>80</v>
      </c>
      <c r="D4466" t="s">
        <v>96</v>
      </c>
      <c r="E4466" t="s">
        <v>182</v>
      </c>
      <c r="F4466" t="s">
        <v>12941</v>
      </c>
      <c r="G4466" t="s">
        <v>1027</v>
      </c>
      <c r="H4466" t="s">
        <v>163</v>
      </c>
      <c r="I4466" t="s">
        <v>136</v>
      </c>
      <c r="J4466" t="s">
        <v>137</v>
      </c>
      <c r="K4466" t="s">
        <v>138</v>
      </c>
      <c r="L4466" t="s">
        <v>12942</v>
      </c>
      <c r="M4466" t="s">
        <v>12943</v>
      </c>
      <c r="N4466">
        <v>1.956388888</v>
      </c>
      <c r="O4466">
        <v>0</v>
      </c>
      <c r="P4466">
        <v>70</v>
      </c>
      <c r="Q4466">
        <v>0</v>
      </c>
      <c r="R4466">
        <v>0</v>
      </c>
      <c r="S4466">
        <v>1</v>
      </c>
      <c r="T4466">
        <v>8</v>
      </c>
      <c r="U4466">
        <v>0</v>
      </c>
      <c r="V4466">
        <v>0</v>
      </c>
      <c r="W4466">
        <v>0</v>
      </c>
      <c r="X4466">
        <v>68.688692578178319</v>
      </c>
      <c r="Y4466">
        <v>0</v>
      </c>
      <c r="Z4466">
        <v>0</v>
      </c>
      <c r="AA4466">
        <v>65.71201132453352</v>
      </c>
      <c r="AB4466">
        <v>7.2779593723909333</v>
      </c>
      <c r="AC4466">
        <v>0</v>
      </c>
      <c r="AD4466">
        <v>0</v>
      </c>
      <c r="AE4466">
        <v>141.67866327510276</v>
      </c>
    </row>
    <row r="4467" spans="1:31" x14ac:dyDescent="0.25">
      <c r="A4467">
        <v>2237604</v>
      </c>
      <c r="B4467">
        <v>1</v>
      </c>
      <c r="C4467" t="s">
        <v>80</v>
      </c>
      <c r="D4467" t="s">
        <v>82</v>
      </c>
      <c r="E4467" t="s">
        <v>141</v>
      </c>
      <c r="F4467" t="s">
        <v>12944</v>
      </c>
      <c r="G4467" t="s">
        <v>1257</v>
      </c>
      <c r="H4467" t="s">
        <v>135</v>
      </c>
      <c r="I4467" t="s">
        <v>136</v>
      </c>
      <c r="J4467" t="s">
        <v>137</v>
      </c>
      <c r="K4467" t="s">
        <v>138</v>
      </c>
      <c r="L4467" t="s">
        <v>12945</v>
      </c>
      <c r="M4467" t="s">
        <v>12946</v>
      </c>
      <c r="N4467">
        <v>2.0141666659999999</v>
      </c>
      <c r="O4467">
        <v>0</v>
      </c>
      <c r="P4467">
        <v>169</v>
      </c>
      <c r="Q4467">
        <v>0</v>
      </c>
      <c r="R4467">
        <v>0</v>
      </c>
      <c r="S4467">
        <v>0</v>
      </c>
      <c r="T4467">
        <v>5</v>
      </c>
      <c r="U4467">
        <v>0</v>
      </c>
      <c r="V4467">
        <v>0</v>
      </c>
      <c r="W4467">
        <v>0</v>
      </c>
      <c r="X4467">
        <v>66.488032807028532</v>
      </c>
      <c r="Y4467">
        <v>0</v>
      </c>
      <c r="Z4467">
        <v>0</v>
      </c>
      <c r="AA4467">
        <v>0</v>
      </c>
      <c r="AB4467">
        <v>0.68141579137233776</v>
      </c>
      <c r="AC4467">
        <v>0</v>
      </c>
      <c r="AD4467">
        <v>0</v>
      </c>
      <c r="AE4467">
        <v>67.169448598400862</v>
      </c>
    </row>
    <row r="4468" spans="1:31" x14ac:dyDescent="0.25">
      <c r="A4468">
        <v>2237606</v>
      </c>
      <c r="B4468">
        <v>1</v>
      </c>
      <c r="C4468" t="s">
        <v>80</v>
      </c>
      <c r="D4468" t="s">
        <v>110</v>
      </c>
      <c r="E4468" t="s">
        <v>132</v>
      </c>
      <c r="F4468" t="s">
        <v>12947</v>
      </c>
      <c r="G4468" t="s">
        <v>148</v>
      </c>
      <c r="H4468" t="s">
        <v>135</v>
      </c>
      <c r="I4468" t="s">
        <v>136</v>
      </c>
      <c r="J4468" t="s">
        <v>137</v>
      </c>
      <c r="K4468" t="s">
        <v>138</v>
      </c>
      <c r="L4468" t="s">
        <v>12948</v>
      </c>
      <c r="M4468" t="s">
        <v>12949</v>
      </c>
      <c r="N4468">
        <v>0.96611111100000002</v>
      </c>
      <c r="O4468">
        <v>0</v>
      </c>
      <c r="P4468">
        <v>3</v>
      </c>
      <c r="Q4468">
        <v>0</v>
      </c>
      <c r="R4468">
        <v>0</v>
      </c>
      <c r="S4468">
        <v>0</v>
      </c>
      <c r="T4468">
        <v>0</v>
      </c>
      <c r="U4468">
        <v>0</v>
      </c>
      <c r="V4468">
        <v>0</v>
      </c>
      <c r="W4468">
        <v>0</v>
      </c>
      <c r="X4468">
        <v>0.85349544199605343</v>
      </c>
      <c r="Y4468">
        <v>0</v>
      </c>
      <c r="Z4468">
        <v>0</v>
      </c>
      <c r="AA4468">
        <v>0</v>
      </c>
      <c r="AB4468">
        <v>0</v>
      </c>
      <c r="AC4468">
        <v>0</v>
      </c>
      <c r="AD4468">
        <v>0</v>
      </c>
      <c r="AE4468">
        <v>0.85349544199605343</v>
      </c>
    </row>
    <row r="4469" spans="1:31" x14ac:dyDescent="0.25">
      <c r="A4469">
        <v>2237609</v>
      </c>
      <c r="B4469">
        <v>1</v>
      </c>
      <c r="C4469" t="s">
        <v>80</v>
      </c>
      <c r="D4469" t="s">
        <v>96</v>
      </c>
      <c r="E4469" t="s">
        <v>132</v>
      </c>
      <c r="F4469" t="s">
        <v>9751</v>
      </c>
      <c r="G4469" t="s">
        <v>148</v>
      </c>
      <c r="H4469" t="s">
        <v>135</v>
      </c>
      <c r="I4469" t="s">
        <v>136</v>
      </c>
      <c r="J4469" t="s">
        <v>137</v>
      </c>
      <c r="K4469" t="s">
        <v>138</v>
      </c>
      <c r="L4469" t="s">
        <v>12950</v>
      </c>
      <c r="M4469" t="s">
        <v>12951</v>
      </c>
      <c r="N4469">
        <v>2.6127777769999998</v>
      </c>
      <c r="O4469">
        <v>0</v>
      </c>
      <c r="P4469">
        <v>0</v>
      </c>
      <c r="Q4469">
        <v>0</v>
      </c>
      <c r="R4469">
        <v>0</v>
      </c>
      <c r="S4469">
        <v>0</v>
      </c>
      <c r="T4469">
        <v>1</v>
      </c>
      <c r="U4469">
        <v>0</v>
      </c>
      <c r="V4469">
        <v>0</v>
      </c>
      <c r="W4469">
        <v>0</v>
      </c>
      <c r="X4469">
        <v>0</v>
      </c>
      <c r="Y4469">
        <v>0</v>
      </c>
      <c r="Z4469">
        <v>0</v>
      </c>
      <c r="AA4469">
        <v>0</v>
      </c>
      <c r="AB4469">
        <v>0.57892279505430233</v>
      </c>
      <c r="AC4469">
        <v>0</v>
      </c>
      <c r="AD4469">
        <v>0</v>
      </c>
      <c r="AE4469">
        <v>0.57892279505430233</v>
      </c>
    </row>
    <row r="4470" spans="1:31" x14ac:dyDescent="0.25">
      <c r="A4470">
        <v>2237612</v>
      </c>
      <c r="B4470">
        <v>1</v>
      </c>
      <c r="C4470" t="s">
        <v>80</v>
      </c>
      <c r="D4470" t="s">
        <v>107</v>
      </c>
      <c r="E4470" t="s">
        <v>194</v>
      </c>
      <c r="F4470" t="s">
        <v>12952</v>
      </c>
      <c r="G4470" t="s">
        <v>885</v>
      </c>
      <c r="H4470" t="s">
        <v>135</v>
      </c>
      <c r="I4470" t="s">
        <v>136</v>
      </c>
      <c r="J4470" t="s">
        <v>137</v>
      </c>
      <c r="K4470" t="s">
        <v>138</v>
      </c>
      <c r="L4470" t="s">
        <v>12953</v>
      </c>
      <c r="M4470" t="s">
        <v>12954</v>
      </c>
      <c r="N4470">
        <v>1.2994444439999999</v>
      </c>
      <c r="O4470">
        <v>0</v>
      </c>
      <c r="P4470">
        <v>36</v>
      </c>
      <c r="Q4470">
        <v>0</v>
      </c>
      <c r="R4470">
        <v>0</v>
      </c>
      <c r="S4470">
        <v>0</v>
      </c>
      <c r="T4470">
        <v>5</v>
      </c>
      <c r="U4470">
        <v>0</v>
      </c>
      <c r="V4470">
        <v>0</v>
      </c>
      <c r="W4470">
        <v>0</v>
      </c>
      <c r="X4470">
        <v>16.263674357125534</v>
      </c>
      <c r="Y4470">
        <v>0</v>
      </c>
      <c r="Z4470">
        <v>0</v>
      </c>
      <c r="AA4470">
        <v>0</v>
      </c>
      <c r="AB4470">
        <v>2.8404812223634259</v>
      </c>
      <c r="AC4470">
        <v>0</v>
      </c>
      <c r="AD4470">
        <v>0</v>
      </c>
      <c r="AE4470">
        <v>19.10415557948896</v>
      </c>
    </row>
    <row r="4471" spans="1:31" x14ac:dyDescent="0.25">
      <c r="A4471">
        <v>2237613</v>
      </c>
      <c r="B4471">
        <v>1</v>
      </c>
      <c r="C4471" t="s">
        <v>80</v>
      </c>
      <c r="D4471" t="s">
        <v>90</v>
      </c>
      <c r="E4471" t="s">
        <v>177</v>
      </c>
      <c r="F4471" t="s">
        <v>12323</v>
      </c>
      <c r="G4471" t="s">
        <v>134</v>
      </c>
      <c r="H4471" t="s">
        <v>135</v>
      </c>
      <c r="I4471" t="s">
        <v>136</v>
      </c>
      <c r="J4471" t="s">
        <v>137</v>
      </c>
      <c r="K4471" t="s">
        <v>138</v>
      </c>
      <c r="L4471" t="s">
        <v>12955</v>
      </c>
      <c r="M4471" t="s">
        <v>12956</v>
      </c>
      <c r="N4471">
        <v>0.87194444400000004</v>
      </c>
      <c r="O4471">
        <v>0</v>
      </c>
      <c r="P4471">
        <v>93</v>
      </c>
      <c r="Q4471">
        <v>0</v>
      </c>
      <c r="R4471">
        <v>0</v>
      </c>
      <c r="S4471">
        <v>0</v>
      </c>
      <c r="T4471">
        <v>16</v>
      </c>
      <c r="U4471">
        <v>0</v>
      </c>
      <c r="V4471">
        <v>0</v>
      </c>
      <c r="W4471">
        <v>0</v>
      </c>
      <c r="X4471">
        <v>23.325656365620858</v>
      </c>
      <c r="Y4471">
        <v>0</v>
      </c>
      <c r="Z4471">
        <v>0</v>
      </c>
      <c r="AA4471">
        <v>0</v>
      </c>
      <c r="AB4471">
        <v>4.3382710108417299</v>
      </c>
      <c r="AC4471">
        <v>0</v>
      </c>
      <c r="AD4471">
        <v>0</v>
      </c>
      <c r="AE4471">
        <v>27.663927376462588</v>
      </c>
    </row>
    <row r="4472" spans="1:31" x14ac:dyDescent="0.25">
      <c r="A4472">
        <v>2237616</v>
      </c>
      <c r="B4472">
        <v>1</v>
      </c>
      <c r="C4472" t="s">
        <v>80</v>
      </c>
      <c r="D4472" t="s">
        <v>96</v>
      </c>
      <c r="E4472" t="s">
        <v>182</v>
      </c>
      <c r="F4472" t="s">
        <v>12957</v>
      </c>
      <c r="G4472" t="s">
        <v>174</v>
      </c>
      <c r="H4472" t="s">
        <v>163</v>
      </c>
      <c r="I4472" t="s">
        <v>136</v>
      </c>
      <c r="J4472" t="s">
        <v>137</v>
      </c>
      <c r="K4472" t="s">
        <v>138</v>
      </c>
      <c r="L4472" t="s">
        <v>12958</v>
      </c>
      <c r="M4472" t="s">
        <v>12959</v>
      </c>
      <c r="N4472">
        <v>1.1291666659999999</v>
      </c>
      <c r="O4472">
        <v>0</v>
      </c>
      <c r="P4472">
        <v>323</v>
      </c>
      <c r="Q4472">
        <v>0</v>
      </c>
      <c r="R4472">
        <v>0</v>
      </c>
      <c r="S4472">
        <v>6</v>
      </c>
      <c r="T4472">
        <v>16</v>
      </c>
      <c r="U4472">
        <v>0</v>
      </c>
      <c r="V4472">
        <v>0</v>
      </c>
      <c r="W4472">
        <v>0</v>
      </c>
      <c r="X4472">
        <v>123.36936665492611</v>
      </c>
      <c r="Y4472">
        <v>0</v>
      </c>
      <c r="Z4472">
        <v>0</v>
      </c>
      <c r="AA4472">
        <v>62.612088755693236</v>
      </c>
      <c r="AB4472">
        <v>31.129481769099797</v>
      </c>
      <c r="AC4472">
        <v>0</v>
      </c>
      <c r="AD4472">
        <v>0</v>
      </c>
      <c r="AE4472">
        <v>217.11093717971914</v>
      </c>
    </row>
    <row r="4473" spans="1:31" x14ac:dyDescent="0.25">
      <c r="A4473">
        <v>2237620</v>
      </c>
      <c r="B4473">
        <v>1</v>
      </c>
      <c r="C4473" t="s">
        <v>80</v>
      </c>
      <c r="D4473" t="s">
        <v>85</v>
      </c>
      <c r="E4473" t="s">
        <v>132</v>
      </c>
      <c r="F4473" t="s">
        <v>12960</v>
      </c>
      <c r="G4473" t="s">
        <v>170</v>
      </c>
      <c r="H4473" t="s">
        <v>135</v>
      </c>
      <c r="I4473" t="s">
        <v>136</v>
      </c>
      <c r="J4473" t="s">
        <v>137</v>
      </c>
      <c r="K4473" t="s">
        <v>138</v>
      </c>
      <c r="L4473" t="s">
        <v>12961</v>
      </c>
      <c r="M4473" t="s">
        <v>12962</v>
      </c>
      <c r="N4473">
        <v>4.8258333330000003</v>
      </c>
      <c r="O4473">
        <v>0</v>
      </c>
      <c r="P4473">
        <v>1</v>
      </c>
      <c r="Q4473">
        <v>0</v>
      </c>
      <c r="R4473">
        <v>0</v>
      </c>
      <c r="S4473">
        <v>0</v>
      </c>
      <c r="T4473">
        <v>0</v>
      </c>
      <c r="U4473">
        <v>0</v>
      </c>
      <c r="V4473">
        <v>0</v>
      </c>
      <c r="W4473">
        <v>0</v>
      </c>
      <c r="X4473">
        <v>0.85116663974804008</v>
      </c>
      <c r="Y4473">
        <v>0</v>
      </c>
      <c r="Z4473">
        <v>0</v>
      </c>
      <c r="AA4473">
        <v>0</v>
      </c>
      <c r="AB4473">
        <v>0</v>
      </c>
      <c r="AC4473">
        <v>0</v>
      </c>
      <c r="AD4473">
        <v>0</v>
      </c>
      <c r="AE4473">
        <v>0.85116663974804008</v>
      </c>
    </row>
    <row r="4474" spans="1:31" x14ac:dyDescent="0.25">
      <c r="A4474">
        <v>2237621</v>
      </c>
      <c r="B4474">
        <v>1</v>
      </c>
      <c r="C4474" t="s">
        <v>80</v>
      </c>
      <c r="D4474" t="s">
        <v>104</v>
      </c>
      <c r="E4474" t="s">
        <v>132</v>
      </c>
      <c r="F4474" t="s">
        <v>12963</v>
      </c>
      <c r="G4474" t="s">
        <v>170</v>
      </c>
      <c r="H4474" t="s">
        <v>135</v>
      </c>
      <c r="I4474" t="s">
        <v>136</v>
      </c>
      <c r="J4474" t="s">
        <v>137</v>
      </c>
      <c r="K4474" t="s">
        <v>138</v>
      </c>
      <c r="L4474" t="s">
        <v>12964</v>
      </c>
      <c r="M4474" t="s">
        <v>12965</v>
      </c>
      <c r="N4474">
        <v>2.1272222219999999</v>
      </c>
      <c r="O4474">
        <v>0</v>
      </c>
      <c r="P4474">
        <v>1</v>
      </c>
      <c r="Q4474">
        <v>0</v>
      </c>
      <c r="R4474">
        <v>0</v>
      </c>
      <c r="S4474">
        <v>0</v>
      </c>
      <c r="T4474">
        <v>0</v>
      </c>
      <c r="U4474">
        <v>0</v>
      </c>
      <c r="V4474">
        <v>0</v>
      </c>
      <c r="W4474">
        <v>0</v>
      </c>
      <c r="X4474">
        <v>0.2763870189683244</v>
      </c>
      <c r="Y4474">
        <v>0</v>
      </c>
      <c r="Z4474">
        <v>0</v>
      </c>
      <c r="AA4474">
        <v>0</v>
      </c>
      <c r="AB4474">
        <v>0</v>
      </c>
      <c r="AC4474">
        <v>0</v>
      </c>
      <c r="AD4474">
        <v>0</v>
      </c>
      <c r="AE4474">
        <v>0.2763870189683244</v>
      </c>
    </row>
    <row r="4475" spans="1:31" x14ac:dyDescent="0.25">
      <c r="A4475">
        <v>2237622</v>
      </c>
      <c r="B4475">
        <v>1</v>
      </c>
      <c r="C4475" t="s">
        <v>80</v>
      </c>
      <c r="D4475" t="s">
        <v>110</v>
      </c>
      <c r="E4475" t="s">
        <v>194</v>
      </c>
      <c r="F4475" t="s">
        <v>1008</v>
      </c>
      <c r="G4475" t="s">
        <v>179</v>
      </c>
      <c r="H4475" t="s">
        <v>135</v>
      </c>
      <c r="I4475" t="s">
        <v>136</v>
      </c>
      <c r="J4475" t="s">
        <v>137</v>
      </c>
      <c r="K4475" t="s">
        <v>138</v>
      </c>
      <c r="L4475" t="s">
        <v>12966</v>
      </c>
      <c r="M4475" t="s">
        <v>12967</v>
      </c>
      <c r="N4475">
        <v>0.966388888</v>
      </c>
      <c r="O4475">
        <v>0</v>
      </c>
      <c r="P4475">
        <v>33</v>
      </c>
      <c r="Q4475">
        <v>0</v>
      </c>
      <c r="R4475">
        <v>0</v>
      </c>
      <c r="S4475">
        <v>0</v>
      </c>
      <c r="T4475">
        <v>0</v>
      </c>
      <c r="U4475">
        <v>0</v>
      </c>
      <c r="V4475">
        <v>0</v>
      </c>
      <c r="W4475">
        <v>0</v>
      </c>
      <c r="X4475">
        <v>12.527517824570987</v>
      </c>
      <c r="Y4475">
        <v>0</v>
      </c>
      <c r="Z4475">
        <v>0</v>
      </c>
      <c r="AA4475">
        <v>0</v>
      </c>
      <c r="AB4475">
        <v>0</v>
      </c>
      <c r="AC4475">
        <v>0</v>
      </c>
      <c r="AD4475">
        <v>0</v>
      </c>
      <c r="AE4475">
        <v>12.527517824570987</v>
      </c>
    </row>
    <row r="4476" spans="1:31" x14ac:dyDescent="0.25">
      <c r="A4476">
        <v>2237637</v>
      </c>
      <c r="B4476">
        <v>1</v>
      </c>
      <c r="C4476" t="s">
        <v>81</v>
      </c>
      <c r="D4476" t="s">
        <v>113</v>
      </c>
      <c r="E4476" t="s">
        <v>141</v>
      </c>
      <c r="F4476" t="s">
        <v>12968</v>
      </c>
      <c r="G4476" t="s">
        <v>187</v>
      </c>
      <c r="H4476" t="s">
        <v>135</v>
      </c>
      <c r="I4476" t="s">
        <v>136</v>
      </c>
      <c r="J4476" t="s">
        <v>137</v>
      </c>
      <c r="K4476" t="s">
        <v>138</v>
      </c>
      <c r="L4476" t="s">
        <v>12969</v>
      </c>
      <c r="M4476" t="s">
        <v>12970</v>
      </c>
      <c r="N4476">
        <v>0.55277777699999997</v>
      </c>
      <c r="O4476">
        <v>0</v>
      </c>
      <c r="P4476">
        <v>53</v>
      </c>
      <c r="Q4476">
        <v>0</v>
      </c>
      <c r="R4476">
        <v>1</v>
      </c>
      <c r="S4476">
        <v>0</v>
      </c>
      <c r="T4476">
        <v>1</v>
      </c>
      <c r="U4476">
        <v>0</v>
      </c>
      <c r="V4476">
        <v>0</v>
      </c>
      <c r="W4476">
        <v>0</v>
      </c>
      <c r="X4476">
        <v>3.6226795530775098</v>
      </c>
      <c r="Y4476">
        <v>0</v>
      </c>
      <c r="Z4476">
        <v>1.5979133955555558E-5</v>
      </c>
      <c r="AA4476">
        <v>0</v>
      </c>
      <c r="AB4476">
        <v>3.1712728444444447E-6</v>
      </c>
      <c r="AC4476">
        <v>0</v>
      </c>
      <c r="AD4476">
        <v>0</v>
      </c>
      <c r="AE4476">
        <v>3.6226987034843097</v>
      </c>
    </row>
    <row r="4477" spans="1:31" x14ac:dyDescent="0.25">
      <c r="A4477">
        <v>2237638</v>
      </c>
      <c r="B4477">
        <v>1</v>
      </c>
      <c r="C4477" t="s">
        <v>80</v>
      </c>
      <c r="D4477" t="s">
        <v>107</v>
      </c>
      <c r="E4477" t="s">
        <v>194</v>
      </c>
      <c r="F4477" t="s">
        <v>12952</v>
      </c>
      <c r="G4477" t="s">
        <v>179</v>
      </c>
      <c r="H4477" t="s">
        <v>135</v>
      </c>
      <c r="I4477" t="s">
        <v>136</v>
      </c>
      <c r="J4477" t="s">
        <v>137</v>
      </c>
      <c r="K4477" t="s">
        <v>138</v>
      </c>
      <c r="L4477" t="s">
        <v>12971</v>
      </c>
      <c r="M4477" t="s">
        <v>12972</v>
      </c>
      <c r="N4477">
        <v>1.9850000000000001</v>
      </c>
      <c r="O4477">
        <v>0</v>
      </c>
      <c r="P4477">
        <v>36</v>
      </c>
      <c r="Q4477">
        <v>0</v>
      </c>
      <c r="R4477">
        <v>0</v>
      </c>
      <c r="S4477">
        <v>0</v>
      </c>
      <c r="T4477">
        <v>5</v>
      </c>
      <c r="U4477">
        <v>0</v>
      </c>
      <c r="V4477">
        <v>0</v>
      </c>
      <c r="W4477">
        <v>0</v>
      </c>
      <c r="X4477">
        <v>22.244654971877853</v>
      </c>
      <c r="Y4477">
        <v>0</v>
      </c>
      <c r="Z4477">
        <v>0</v>
      </c>
      <c r="AA4477">
        <v>0</v>
      </c>
      <c r="AB4477">
        <v>4.0544171603536423</v>
      </c>
      <c r="AC4477">
        <v>0</v>
      </c>
      <c r="AD4477">
        <v>0</v>
      </c>
      <c r="AE4477">
        <v>26.299072132231494</v>
      </c>
    </row>
    <row r="4478" spans="1:31" x14ac:dyDescent="0.25">
      <c r="A4478">
        <v>2237651</v>
      </c>
      <c r="B4478">
        <v>1</v>
      </c>
      <c r="C4478" t="s">
        <v>80</v>
      </c>
      <c r="D4478" t="s">
        <v>96</v>
      </c>
      <c r="E4478" t="s">
        <v>132</v>
      </c>
      <c r="F4478" t="s">
        <v>12973</v>
      </c>
      <c r="G4478" t="s">
        <v>170</v>
      </c>
      <c r="H4478" t="s">
        <v>135</v>
      </c>
      <c r="I4478" t="s">
        <v>136</v>
      </c>
      <c r="J4478" t="s">
        <v>137</v>
      </c>
      <c r="K4478" t="s">
        <v>138</v>
      </c>
      <c r="L4478" t="s">
        <v>12974</v>
      </c>
      <c r="M4478" t="s">
        <v>12975</v>
      </c>
      <c r="N4478">
        <v>2.2238888879999998</v>
      </c>
      <c r="O4478">
        <v>0</v>
      </c>
      <c r="P4478">
        <v>27</v>
      </c>
      <c r="Q4478">
        <v>0</v>
      </c>
      <c r="R4478">
        <v>0</v>
      </c>
      <c r="S4478">
        <v>0</v>
      </c>
      <c r="T4478">
        <v>4</v>
      </c>
      <c r="U4478">
        <v>0</v>
      </c>
      <c r="V4478">
        <v>0</v>
      </c>
      <c r="W4478">
        <v>0</v>
      </c>
      <c r="X4478">
        <v>15.465539163464888</v>
      </c>
      <c r="Y4478">
        <v>0</v>
      </c>
      <c r="Z4478">
        <v>0</v>
      </c>
      <c r="AA4478">
        <v>0</v>
      </c>
      <c r="AB4478">
        <v>3.4503441556796006</v>
      </c>
      <c r="AC4478">
        <v>0</v>
      </c>
      <c r="AD4478">
        <v>0</v>
      </c>
      <c r="AE4478">
        <v>18.915883319144488</v>
      </c>
    </row>
    <row r="4479" spans="1:31" x14ac:dyDescent="0.25">
      <c r="A4479">
        <v>2237652</v>
      </c>
      <c r="B4479">
        <v>1</v>
      </c>
      <c r="C4479" t="s">
        <v>80</v>
      </c>
      <c r="D4479" t="s">
        <v>93</v>
      </c>
      <c r="E4479" t="s">
        <v>273</v>
      </c>
      <c r="F4479" t="s">
        <v>12976</v>
      </c>
      <c r="G4479" t="s">
        <v>174</v>
      </c>
      <c r="H4479" t="s">
        <v>163</v>
      </c>
      <c r="I4479" t="s">
        <v>136</v>
      </c>
      <c r="J4479" t="s">
        <v>137</v>
      </c>
      <c r="K4479" t="s">
        <v>138</v>
      </c>
      <c r="L4479" t="s">
        <v>12977</v>
      </c>
      <c r="M4479" t="s">
        <v>12978</v>
      </c>
      <c r="N4479">
        <v>3.7197222220000001</v>
      </c>
      <c r="O4479">
        <v>1</v>
      </c>
      <c r="P4479">
        <v>68</v>
      </c>
      <c r="Q4479">
        <v>3</v>
      </c>
      <c r="R4479">
        <v>9</v>
      </c>
      <c r="S4479">
        <v>3</v>
      </c>
      <c r="T4479">
        <v>9</v>
      </c>
      <c r="U4479">
        <v>0</v>
      </c>
      <c r="V4479">
        <v>0</v>
      </c>
      <c r="W4479">
        <v>2.0601332463250159</v>
      </c>
      <c r="X4479">
        <v>18.177742972380457</v>
      </c>
      <c r="Y4479">
        <v>3.6972532247500114</v>
      </c>
      <c r="Z4479">
        <v>6.0005060476066534</v>
      </c>
      <c r="AA4479">
        <v>7.5222646476102693</v>
      </c>
      <c r="AB4479">
        <v>7.2921606639257766</v>
      </c>
      <c r="AC4479">
        <v>0</v>
      </c>
      <c r="AD4479">
        <v>0</v>
      </c>
      <c r="AE4479">
        <v>44.750060802598185</v>
      </c>
    </row>
    <row r="4480" spans="1:31" x14ac:dyDescent="0.25">
      <c r="A4480">
        <v>2237653</v>
      </c>
      <c r="B4480">
        <v>1</v>
      </c>
      <c r="C4480" t="s">
        <v>80</v>
      </c>
      <c r="D4480" t="s">
        <v>82</v>
      </c>
      <c r="E4480" t="s">
        <v>182</v>
      </c>
      <c r="F4480" t="s">
        <v>12979</v>
      </c>
      <c r="G4480" t="s">
        <v>303</v>
      </c>
      <c r="H4480" t="s">
        <v>163</v>
      </c>
      <c r="I4480" t="s">
        <v>136</v>
      </c>
      <c r="J4480" t="s">
        <v>137</v>
      </c>
      <c r="K4480" t="s">
        <v>144</v>
      </c>
      <c r="L4480" t="s">
        <v>12980</v>
      </c>
      <c r="M4480" t="s">
        <v>12981</v>
      </c>
      <c r="N4480">
        <v>0.18666666600000001</v>
      </c>
      <c r="O4480">
        <v>0</v>
      </c>
      <c r="P4480">
        <v>1444</v>
      </c>
      <c r="Q4480">
        <v>0</v>
      </c>
      <c r="R4480">
        <v>0</v>
      </c>
      <c r="S4480">
        <v>0</v>
      </c>
      <c r="T4480">
        <v>251</v>
      </c>
      <c r="U4480">
        <v>0</v>
      </c>
      <c r="V4480">
        <v>1</v>
      </c>
      <c r="W4480">
        <v>0</v>
      </c>
      <c r="X4480">
        <v>71.649072659973683</v>
      </c>
      <c r="Y4480">
        <v>0</v>
      </c>
      <c r="Z4480">
        <v>0</v>
      </c>
      <c r="AA4480">
        <v>0</v>
      </c>
      <c r="AB4480">
        <v>15.22992268405104</v>
      </c>
      <c r="AC4480">
        <v>0</v>
      </c>
      <c r="AD4480">
        <v>0.97603471181141344</v>
      </c>
      <c r="AE4480">
        <v>87.855030055836139</v>
      </c>
    </row>
    <row r="4481" spans="1:31" x14ac:dyDescent="0.25">
      <c r="A4481">
        <v>2237656</v>
      </c>
      <c r="B4481">
        <v>1</v>
      </c>
      <c r="C4481" t="s">
        <v>80</v>
      </c>
      <c r="D4481" t="s">
        <v>111</v>
      </c>
      <c r="E4481" t="s">
        <v>132</v>
      </c>
      <c r="F4481" t="s">
        <v>12982</v>
      </c>
      <c r="G4481" t="s">
        <v>191</v>
      </c>
      <c r="H4481" t="s">
        <v>135</v>
      </c>
      <c r="I4481" t="s">
        <v>136</v>
      </c>
      <c r="J4481" t="s">
        <v>137</v>
      </c>
      <c r="K4481" t="s">
        <v>138</v>
      </c>
      <c r="L4481" t="s">
        <v>12983</v>
      </c>
      <c r="M4481" t="s">
        <v>12984</v>
      </c>
      <c r="N4481">
        <v>1.1299999999999999</v>
      </c>
      <c r="O4481">
        <v>0</v>
      </c>
      <c r="P4481">
        <v>0</v>
      </c>
      <c r="Q4481">
        <v>0</v>
      </c>
      <c r="R4481">
        <v>0</v>
      </c>
      <c r="S4481">
        <v>0</v>
      </c>
      <c r="T4481">
        <v>1</v>
      </c>
      <c r="U4481">
        <v>0</v>
      </c>
      <c r="V4481">
        <v>0</v>
      </c>
      <c r="W4481">
        <v>0</v>
      </c>
      <c r="X4481">
        <v>0</v>
      </c>
      <c r="Y4481">
        <v>0</v>
      </c>
      <c r="Z4481">
        <v>0</v>
      </c>
      <c r="AA4481">
        <v>0</v>
      </c>
      <c r="AB4481">
        <v>1.2267560706022533</v>
      </c>
      <c r="AC4481">
        <v>0</v>
      </c>
      <c r="AD4481">
        <v>0</v>
      </c>
      <c r="AE4481">
        <v>1.2267560706022533</v>
      </c>
    </row>
    <row r="4482" spans="1:31" x14ac:dyDescent="0.25">
      <c r="A4482">
        <v>2237661</v>
      </c>
      <c r="B4482">
        <v>1</v>
      </c>
      <c r="C4482" t="s">
        <v>80</v>
      </c>
      <c r="D4482" t="s">
        <v>85</v>
      </c>
      <c r="E4482" t="s">
        <v>177</v>
      </c>
      <c r="F4482" t="s">
        <v>12985</v>
      </c>
      <c r="G4482" t="s">
        <v>134</v>
      </c>
      <c r="H4482" t="s">
        <v>135</v>
      </c>
      <c r="I4482" t="s">
        <v>136</v>
      </c>
      <c r="J4482" t="s">
        <v>137</v>
      </c>
      <c r="K4482" t="s">
        <v>138</v>
      </c>
      <c r="L4482" t="s">
        <v>12986</v>
      </c>
      <c r="M4482" t="s">
        <v>12987</v>
      </c>
      <c r="N4482">
        <v>0.32500000000000001</v>
      </c>
      <c r="O4482">
        <v>0</v>
      </c>
      <c r="P4482">
        <v>7</v>
      </c>
      <c r="Q4482">
        <v>0</v>
      </c>
      <c r="R4482">
        <v>0</v>
      </c>
      <c r="S4482">
        <v>0</v>
      </c>
      <c r="T4482">
        <v>1</v>
      </c>
      <c r="U4482">
        <v>0</v>
      </c>
      <c r="V4482">
        <v>0</v>
      </c>
      <c r="W4482">
        <v>0</v>
      </c>
      <c r="X4482">
        <v>1.1924302209137503</v>
      </c>
      <c r="Y4482">
        <v>0</v>
      </c>
      <c r="Z4482">
        <v>0</v>
      </c>
      <c r="AA4482">
        <v>0</v>
      </c>
      <c r="AB4482">
        <v>0.25962973359375002</v>
      </c>
      <c r="AC4482">
        <v>0</v>
      </c>
      <c r="AD4482">
        <v>0</v>
      </c>
      <c r="AE4482">
        <v>1.4520599545075004</v>
      </c>
    </row>
    <row r="4483" spans="1:31" x14ac:dyDescent="0.25">
      <c r="A4483">
        <v>2237699</v>
      </c>
      <c r="B4483">
        <v>1</v>
      </c>
      <c r="C4483" t="s">
        <v>80</v>
      </c>
      <c r="D4483" t="s">
        <v>104</v>
      </c>
      <c r="E4483" t="s">
        <v>194</v>
      </c>
      <c r="F4483" t="s">
        <v>12988</v>
      </c>
      <c r="G4483" t="s">
        <v>179</v>
      </c>
      <c r="H4483" t="s">
        <v>135</v>
      </c>
      <c r="I4483" t="s">
        <v>136</v>
      </c>
      <c r="J4483" t="s">
        <v>137</v>
      </c>
      <c r="K4483" t="s">
        <v>138</v>
      </c>
      <c r="L4483" t="s">
        <v>12989</v>
      </c>
      <c r="M4483" t="s">
        <v>12990</v>
      </c>
      <c r="N4483">
        <v>1.1405555549999999</v>
      </c>
      <c r="O4483">
        <v>0</v>
      </c>
      <c r="P4483">
        <v>39</v>
      </c>
      <c r="Q4483">
        <v>0</v>
      </c>
      <c r="R4483">
        <v>2</v>
      </c>
      <c r="S4483">
        <v>0</v>
      </c>
      <c r="T4483">
        <v>4</v>
      </c>
      <c r="U4483">
        <v>0</v>
      </c>
      <c r="V4483">
        <v>0</v>
      </c>
      <c r="W4483">
        <v>0</v>
      </c>
      <c r="X4483">
        <v>8.3676959084543689</v>
      </c>
      <c r="Y4483">
        <v>0</v>
      </c>
      <c r="Z4483">
        <v>0.84268287007669329</v>
      </c>
      <c r="AA4483">
        <v>0</v>
      </c>
      <c r="AB4483">
        <v>4.0859633939547733</v>
      </c>
      <c r="AC4483">
        <v>0</v>
      </c>
      <c r="AD4483">
        <v>0</v>
      </c>
      <c r="AE4483">
        <v>13.296342172485836</v>
      </c>
    </row>
    <row r="4484" spans="1:31" x14ac:dyDescent="0.25">
      <c r="A4484">
        <v>2237705</v>
      </c>
      <c r="B4484">
        <v>1</v>
      </c>
      <c r="C4484" t="s">
        <v>81</v>
      </c>
      <c r="D4484" t="s">
        <v>128</v>
      </c>
      <c r="E4484" t="s">
        <v>132</v>
      </c>
      <c r="F4484" t="s">
        <v>12991</v>
      </c>
      <c r="G4484" t="s">
        <v>170</v>
      </c>
      <c r="H4484" t="s">
        <v>135</v>
      </c>
      <c r="I4484" t="s">
        <v>136</v>
      </c>
      <c r="J4484" t="s">
        <v>137</v>
      </c>
      <c r="K4484" t="s">
        <v>138</v>
      </c>
      <c r="L4484" t="s">
        <v>12992</v>
      </c>
      <c r="M4484" t="s">
        <v>12993</v>
      </c>
      <c r="N4484">
        <v>0.768055555</v>
      </c>
      <c r="O4484">
        <v>0</v>
      </c>
      <c r="P4484">
        <v>12</v>
      </c>
      <c r="Q4484">
        <v>0</v>
      </c>
      <c r="R4484">
        <v>0</v>
      </c>
      <c r="S4484">
        <v>0</v>
      </c>
      <c r="T4484">
        <v>1</v>
      </c>
      <c r="U4484">
        <v>0</v>
      </c>
      <c r="V4484">
        <v>0</v>
      </c>
      <c r="W4484">
        <v>0</v>
      </c>
      <c r="X4484">
        <v>2.3030433233174579</v>
      </c>
      <c r="Y4484">
        <v>0</v>
      </c>
      <c r="Z4484">
        <v>0</v>
      </c>
      <c r="AA4484">
        <v>0</v>
      </c>
      <c r="AB4484">
        <v>9.7748043435777782E-2</v>
      </c>
      <c r="AC4484">
        <v>0</v>
      </c>
      <c r="AD4484">
        <v>0</v>
      </c>
      <c r="AE4484">
        <v>2.4007913667532357</v>
      </c>
    </row>
    <row r="4485" spans="1:31" x14ac:dyDescent="0.25">
      <c r="A4485">
        <v>2237718</v>
      </c>
      <c r="B4485">
        <v>1</v>
      </c>
      <c r="C4485" t="s">
        <v>80</v>
      </c>
      <c r="D4485" t="s">
        <v>110</v>
      </c>
      <c r="E4485" t="s">
        <v>132</v>
      </c>
      <c r="F4485" t="s">
        <v>12994</v>
      </c>
      <c r="G4485" t="s">
        <v>148</v>
      </c>
      <c r="H4485" t="s">
        <v>135</v>
      </c>
      <c r="I4485" t="s">
        <v>136</v>
      </c>
      <c r="J4485" t="s">
        <v>137</v>
      </c>
      <c r="K4485" t="s">
        <v>138</v>
      </c>
      <c r="L4485" t="s">
        <v>12995</v>
      </c>
      <c r="M4485" t="s">
        <v>12996</v>
      </c>
      <c r="N4485">
        <v>2.009166666</v>
      </c>
      <c r="O4485">
        <v>0</v>
      </c>
      <c r="P4485">
        <v>0</v>
      </c>
      <c r="Q4485">
        <v>0</v>
      </c>
      <c r="R4485">
        <v>0</v>
      </c>
      <c r="S4485">
        <v>0</v>
      </c>
      <c r="T4485">
        <v>1</v>
      </c>
      <c r="U4485">
        <v>0</v>
      </c>
      <c r="V4485">
        <v>0</v>
      </c>
      <c r="W4485">
        <v>0</v>
      </c>
      <c r="X4485">
        <v>0</v>
      </c>
      <c r="Y4485">
        <v>0</v>
      </c>
      <c r="Z4485">
        <v>0</v>
      </c>
      <c r="AA4485">
        <v>0</v>
      </c>
      <c r="AB4485">
        <v>0.26352261350492001</v>
      </c>
      <c r="AC4485">
        <v>0</v>
      </c>
      <c r="AD4485">
        <v>0</v>
      </c>
      <c r="AE4485">
        <v>0.26352261350492001</v>
      </c>
    </row>
    <row r="4486" spans="1:31" x14ac:dyDescent="0.25">
      <c r="A4486">
        <v>2237726</v>
      </c>
      <c r="B4486">
        <v>1</v>
      </c>
      <c r="C4486" t="s">
        <v>81</v>
      </c>
      <c r="D4486" t="s">
        <v>113</v>
      </c>
      <c r="E4486" t="s">
        <v>182</v>
      </c>
      <c r="F4486" t="s">
        <v>12997</v>
      </c>
      <c r="G4486" t="s">
        <v>1027</v>
      </c>
      <c r="H4486" t="s">
        <v>163</v>
      </c>
      <c r="I4486" t="s">
        <v>136</v>
      </c>
      <c r="J4486" t="s">
        <v>137</v>
      </c>
      <c r="K4486" t="s">
        <v>138</v>
      </c>
      <c r="L4486" t="s">
        <v>12998</v>
      </c>
      <c r="M4486" t="s">
        <v>12999</v>
      </c>
      <c r="N4486">
        <v>2.9191666660000002</v>
      </c>
      <c r="O4486">
        <v>0</v>
      </c>
      <c r="P4486">
        <v>0</v>
      </c>
      <c r="Q4486">
        <v>0</v>
      </c>
      <c r="R4486">
        <v>12</v>
      </c>
      <c r="S4486">
        <v>0</v>
      </c>
      <c r="T4486">
        <v>2</v>
      </c>
      <c r="U4486">
        <v>0</v>
      </c>
      <c r="V4486">
        <v>0</v>
      </c>
      <c r="W4486">
        <v>0</v>
      </c>
      <c r="X4486">
        <v>0</v>
      </c>
      <c r="Y4486">
        <v>0</v>
      </c>
      <c r="Z4486">
        <v>23.607607427472765</v>
      </c>
      <c r="AA4486">
        <v>0</v>
      </c>
      <c r="AB4486">
        <v>4.1360686676026673E-2</v>
      </c>
      <c r="AC4486">
        <v>0</v>
      </c>
      <c r="AD4486">
        <v>0</v>
      </c>
      <c r="AE4486">
        <v>23.64896811414879</v>
      </c>
    </row>
    <row r="4487" spans="1:31" x14ac:dyDescent="0.25">
      <c r="A4487">
        <v>2237729</v>
      </c>
      <c r="B4487">
        <v>1</v>
      </c>
      <c r="C4487" t="s">
        <v>80</v>
      </c>
      <c r="D4487" t="s">
        <v>94</v>
      </c>
      <c r="E4487" t="s">
        <v>273</v>
      </c>
      <c r="F4487" t="s">
        <v>3976</v>
      </c>
      <c r="G4487" t="s">
        <v>174</v>
      </c>
      <c r="H4487" t="s">
        <v>163</v>
      </c>
      <c r="I4487" t="s">
        <v>261</v>
      </c>
      <c r="J4487" t="s">
        <v>137</v>
      </c>
      <c r="K4487" t="s">
        <v>138</v>
      </c>
      <c r="L4487" t="s">
        <v>13000</v>
      </c>
      <c r="M4487" t="s">
        <v>13001</v>
      </c>
      <c r="N4487">
        <v>1.6666666E-2</v>
      </c>
      <c r="O4487">
        <v>8</v>
      </c>
      <c r="P4487">
        <v>3446</v>
      </c>
      <c r="Q4487">
        <v>79</v>
      </c>
      <c r="R4487">
        <v>435</v>
      </c>
      <c r="S4487">
        <v>34</v>
      </c>
      <c r="T4487">
        <v>329</v>
      </c>
      <c r="U4487">
        <v>0</v>
      </c>
      <c r="V4487">
        <v>0</v>
      </c>
      <c r="W4487">
        <v>4.9121666248999996E-2</v>
      </c>
      <c r="X4487">
        <v>5.7078427685010649</v>
      </c>
      <c r="Y4487">
        <v>0.76691928373500018</v>
      </c>
      <c r="Z4487">
        <v>2.1319134497360039</v>
      </c>
      <c r="AA4487">
        <v>1.5654829768141323</v>
      </c>
      <c r="AB4487">
        <v>1.1638198352446008</v>
      </c>
      <c r="AC4487">
        <v>0</v>
      </c>
      <c r="AD4487">
        <v>0</v>
      </c>
      <c r="AE4487">
        <v>11.385099980279804</v>
      </c>
    </row>
    <row r="4488" spans="1:31" x14ac:dyDescent="0.25">
      <c r="A4488">
        <v>2237731</v>
      </c>
      <c r="B4488">
        <v>1</v>
      </c>
      <c r="C4488" t="s">
        <v>80</v>
      </c>
      <c r="D4488" t="s">
        <v>83</v>
      </c>
      <c r="E4488" t="s">
        <v>194</v>
      </c>
      <c r="F4488" t="s">
        <v>13002</v>
      </c>
      <c r="G4488" t="s">
        <v>134</v>
      </c>
      <c r="H4488" t="s">
        <v>135</v>
      </c>
      <c r="I4488" t="s">
        <v>136</v>
      </c>
      <c r="J4488" t="s">
        <v>137</v>
      </c>
      <c r="K4488" t="s">
        <v>138</v>
      </c>
      <c r="L4488" t="s">
        <v>13003</v>
      </c>
      <c r="M4488" t="s">
        <v>13004</v>
      </c>
      <c r="N4488">
        <v>2.1558333329999999</v>
      </c>
      <c r="O4488">
        <v>0</v>
      </c>
      <c r="P4488">
        <v>0</v>
      </c>
      <c r="Q4488">
        <v>0</v>
      </c>
      <c r="R4488">
        <v>0</v>
      </c>
      <c r="S4488">
        <v>0</v>
      </c>
      <c r="T4488">
        <v>4</v>
      </c>
      <c r="U4488">
        <v>0</v>
      </c>
      <c r="V4488">
        <v>0</v>
      </c>
      <c r="W4488">
        <v>0</v>
      </c>
      <c r="X4488">
        <v>0</v>
      </c>
      <c r="Y4488">
        <v>0</v>
      </c>
      <c r="Z4488">
        <v>0</v>
      </c>
      <c r="AA4488">
        <v>0</v>
      </c>
      <c r="AB4488">
        <v>5.5283724400891465</v>
      </c>
      <c r="AC4488">
        <v>0</v>
      </c>
      <c r="AD4488">
        <v>0</v>
      </c>
      <c r="AE4488">
        <v>5.5283724400891465</v>
      </c>
    </row>
    <row r="4489" spans="1:31" x14ac:dyDescent="0.25">
      <c r="A4489">
        <v>2237735</v>
      </c>
      <c r="B4489">
        <v>1</v>
      </c>
      <c r="C4489" t="s">
        <v>81</v>
      </c>
      <c r="D4489" t="s">
        <v>115</v>
      </c>
      <c r="E4489" t="s">
        <v>182</v>
      </c>
      <c r="F4489" t="s">
        <v>13005</v>
      </c>
      <c r="G4489" t="s">
        <v>174</v>
      </c>
      <c r="H4489" t="s">
        <v>163</v>
      </c>
      <c r="I4489" t="s">
        <v>136</v>
      </c>
      <c r="J4489" t="s">
        <v>137</v>
      </c>
      <c r="K4489" t="s">
        <v>138</v>
      </c>
      <c r="L4489" t="s">
        <v>13006</v>
      </c>
      <c r="M4489" t="s">
        <v>13007</v>
      </c>
      <c r="N4489">
        <v>1.42</v>
      </c>
      <c r="O4489">
        <v>0</v>
      </c>
      <c r="P4489">
        <v>335</v>
      </c>
      <c r="Q4489">
        <v>0</v>
      </c>
      <c r="R4489">
        <v>0</v>
      </c>
      <c r="S4489">
        <v>1</v>
      </c>
      <c r="T4489">
        <v>109</v>
      </c>
      <c r="U4489">
        <v>0</v>
      </c>
      <c r="V4489">
        <v>0</v>
      </c>
      <c r="W4489">
        <v>0</v>
      </c>
      <c r="X4489">
        <v>67.906313498774367</v>
      </c>
      <c r="Y4489">
        <v>0</v>
      </c>
      <c r="Z4489">
        <v>0</v>
      </c>
      <c r="AA4489">
        <v>4.7142619591659205</v>
      </c>
      <c r="AB4489">
        <v>100.50941338621874</v>
      </c>
      <c r="AC4489">
        <v>0</v>
      </c>
      <c r="AD4489">
        <v>0</v>
      </c>
      <c r="AE4489">
        <v>173.12998884415902</v>
      </c>
    </row>
    <row r="4490" spans="1:31" x14ac:dyDescent="0.25">
      <c r="A4490">
        <v>2237737</v>
      </c>
      <c r="B4490">
        <v>1</v>
      </c>
      <c r="C4490" t="s">
        <v>81</v>
      </c>
      <c r="D4490" t="s">
        <v>113</v>
      </c>
      <c r="E4490" t="s">
        <v>182</v>
      </c>
      <c r="F4490" t="s">
        <v>12496</v>
      </c>
      <c r="G4490" t="s">
        <v>174</v>
      </c>
      <c r="H4490" t="s">
        <v>163</v>
      </c>
      <c r="I4490" t="s">
        <v>136</v>
      </c>
      <c r="J4490" t="s">
        <v>137</v>
      </c>
      <c r="K4490" t="s">
        <v>138</v>
      </c>
      <c r="L4490" t="s">
        <v>13008</v>
      </c>
      <c r="M4490" t="s">
        <v>13009</v>
      </c>
      <c r="N4490">
        <v>1.3811111110000001</v>
      </c>
      <c r="O4490">
        <v>4</v>
      </c>
      <c r="P4490">
        <v>119</v>
      </c>
      <c r="Q4490">
        <v>18</v>
      </c>
      <c r="R4490">
        <v>38</v>
      </c>
      <c r="S4490">
        <v>3</v>
      </c>
      <c r="T4490">
        <v>47</v>
      </c>
      <c r="U4490">
        <v>1</v>
      </c>
      <c r="V4490">
        <v>0</v>
      </c>
      <c r="W4490">
        <v>11.935742108863145</v>
      </c>
      <c r="X4490">
        <v>23.424643771611517</v>
      </c>
      <c r="Y4490">
        <v>15.75140005170679</v>
      </c>
      <c r="Z4490">
        <v>18.579960398234434</v>
      </c>
      <c r="AA4490">
        <v>8.3164969433460989</v>
      </c>
      <c r="AB4490">
        <v>18.729779498465533</v>
      </c>
      <c r="AC4490">
        <v>2.4815637837896967</v>
      </c>
      <c r="AD4490">
        <v>0</v>
      </c>
      <c r="AE4490">
        <v>99.219586556017219</v>
      </c>
    </row>
    <row r="4491" spans="1:31" x14ac:dyDescent="0.25">
      <c r="A4491">
        <v>2237740</v>
      </c>
      <c r="B4491">
        <v>1</v>
      </c>
      <c r="C4491" t="s">
        <v>80</v>
      </c>
      <c r="D4491" t="s">
        <v>98</v>
      </c>
      <c r="E4491" t="s">
        <v>161</v>
      </c>
      <c r="F4491" t="s">
        <v>13010</v>
      </c>
      <c r="G4491" t="s">
        <v>174</v>
      </c>
      <c r="H4491" t="s">
        <v>163</v>
      </c>
      <c r="I4491" t="s">
        <v>136</v>
      </c>
      <c r="J4491" t="s">
        <v>137</v>
      </c>
      <c r="K4491" t="s">
        <v>138</v>
      </c>
      <c r="L4491" t="s">
        <v>13011</v>
      </c>
      <c r="M4491" t="s">
        <v>13012</v>
      </c>
      <c r="N4491">
        <v>0.66944444400000003</v>
      </c>
      <c r="O4491">
        <v>0</v>
      </c>
      <c r="P4491">
        <v>79</v>
      </c>
      <c r="Q4491">
        <v>0</v>
      </c>
      <c r="R4491">
        <v>24</v>
      </c>
      <c r="S4491">
        <v>0</v>
      </c>
      <c r="T4491">
        <v>16</v>
      </c>
      <c r="U4491">
        <v>0</v>
      </c>
      <c r="V4491">
        <v>0</v>
      </c>
      <c r="W4491">
        <v>0</v>
      </c>
      <c r="X4491">
        <v>13.801946629135866</v>
      </c>
      <c r="Y4491">
        <v>0</v>
      </c>
      <c r="Z4491">
        <v>7.6239977530189664</v>
      </c>
      <c r="AA4491">
        <v>0</v>
      </c>
      <c r="AB4491">
        <v>3.7124942977223436</v>
      </c>
      <c r="AC4491">
        <v>0</v>
      </c>
      <c r="AD4491">
        <v>0</v>
      </c>
      <c r="AE4491">
        <v>25.138438679877176</v>
      </c>
    </row>
    <row r="4492" spans="1:31" x14ac:dyDescent="0.25">
      <c r="A4492">
        <v>2237744</v>
      </c>
      <c r="B4492">
        <v>1</v>
      </c>
      <c r="C4492" t="s">
        <v>80</v>
      </c>
      <c r="D4492" t="s">
        <v>107</v>
      </c>
      <c r="E4492" t="s">
        <v>194</v>
      </c>
      <c r="F4492" t="s">
        <v>12952</v>
      </c>
      <c r="G4492" t="s">
        <v>179</v>
      </c>
      <c r="H4492" t="s">
        <v>135</v>
      </c>
      <c r="I4492" t="s">
        <v>136</v>
      </c>
      <c r="J4492" t="s">
        <v>137</v>
      </c>
      <c r="K4492" t="s">
        <v>138</v>
      </c>
      <c r="L4492" t="s">
        <v>13013</v>
      </c>
      <c r="M4492" t="s">
        <v>13014</v>
      </c>
      <c r="N4492">
        <v>0.78166666600000001</v>
      </c>
      <c r="O4492">
        <v>0</v>
      </c>
      <c r="P4492">
        <v>36</v>
      </c>
      <c r="Q4492">
        <v>0</v>
      </c>
      <c r="R4492">
        <v>0</v>
      </c>
      <c r="S4492">
        <v>0</v>
      </c>
      <c r="T4492">
        <v>5</v>
      </c>
      <c r="U4492">
        <v>0</v>
      </c>
      <c r="V4492">
        <v>0</v>
      </c>
      <c r="W4492">
        <v>0</v>
      </c>
      <c r="X4492">
        <v>8.8760170269036891</v>
      </c>
      <c r="Y4492">
        <v>0</v>
      </c>
      <c r="Z4492">
        <v>0</v>
      </c>
      <c r="AA4492">
        <v>0</v>
      </c>
      <c r="AB4492">
        <v>2.1772721290885499</v>
      </c>
      <c r="AC4492">
        <v>0</v>
      </c>
      <c r="AD4492">
        <v>0</v>
      </c>
      <c r="AE4492">
        <v>11.053289155992239</v>
      </c>
    </row>
    <row r="4493" spans="1:31" x14ac:dyDescent="0.25">
      <c r="A4493">
        <v>2237747</v>
      </c>
      <c r="B4493">
        <v>1</v>
      </c>
      <c r="C4493" t="s">
        <v>80</v>
      </c>
      <c r="D4493" t="s">
        <v>96</v>
      </c>
      <c r="E4493" t="s">
        <v>177</v>
      </c>
      <c r="F4493" t="s">
        <v>13015</v>
      </c>
      <c r="G4493" t="s">
        <v>215</v>
      </c>
      <c r="H4493" t="s">
        <v>135</v>
      </c>
      <c r="I4493" t="s">
        <v>136</v>
      </c>
      <c r="J4493" t="s">
        <v>137</v>
      </c>
      <c r="K4493" t="s">
        <v>138</v>
      </c>
      <c r="L4493" t="s">
        <v>13016</v>
      </c>
      <c r="M4493" t="s">
        <v>13017</v>
      </c>
      <c r="N4493">
        <v>0.90638888799999995</v>
      </c>
      <c r="O4493">
        <v>0</v>
      </c>
      <c r="P4493">
        <v>125</v>
      </c>
      <c r="Q4493">
        <v>0</v>
      </c>
      <c r="R4493">
        <v>0</v>
      </c>
      <c r="S4493">
        <v>0</v>
      </c>
      <c r="T4493">
        <v>28</v>
      </c>
      <c r="U4493">
        <v>0</v>
      </c>
      <c r="V4493">
        <v>0</v>
      </c>
      <c r="W4493">
        <v>0</v>
      </c>
      <c r="X4493">
        <v>50.295919601206151</v>
      </c>
      <c r="Y4493">
        <v>0</v>
      </c>
      <c r="Z4493">
        <v>0</v>
      </c>
      <c r="AA4493">
        <v>0</v>
      </c>
      <c r="AB4493">
        <v>7.2397116973651405</v>
      </c>
      <c r="AC4493">
        <v>0</v>
      </c>
      <c r="AD4493">
        <v>0</v>
      </c>
      <c r="AE4493">
        <v>57.535631298571289</v>
      </c>
    </row>
    <row r="4494" spans="1:31" x14ac:dyDescent="0.25">
      <c r="A4494">
        <v>2237748</v>
      </c>
      <c r="B4494">
        <v>1</v>
      </c>
      <c r="C4494" t="s">
        <v>81</v>
      </c>
      <c r="D4494" t="s">
        <v>120</v>
      </c>
      <c r="E4494" t="s">
        <v>161</v>
      </c>
      <c r="F4494" t="s">
        <v>13018</v>
      </c>
      <c r="G4494" t="s">
        <v>196</v>
      </c>
      <c r="H4494" t="s">
        <v>163</v>
      </c>
      <c r="I4494" t="s">
        <v>136</v>
      </c>
      <c r="J4494" t="s">
        <v>137</v>
      </c>
      <c r="K4494" t="s">
        <v>144</v>
      </c>
      <c r="L4494" t="s">
        <v>13019</v>
      </c>
      <c r="M4494" t="s">
        <v>13020</v>
      </c>
      <c r="N4494">
        <v>0.47527777700000001</v>
      </c>
      <c r="O4494">
        <v>0</v>
      </c>
      <c r="P4494">
        <v>2867</v>
      </c>
      <c r="Q4494">
        <v>204</v>
      </c>
      <c r="R4494">
        <v>141</v>
      </c>
      <c r="S4494">
        <v>35</v>
      </c>
      <c r="T4494">
        <v>300</v>
      </c>
      <c r="U4494">
        <v>2</v>
      </c>
      <c r="V4494">
        <v>0</v>
      </c>
      <c r="W4494">
        <v>0</v>
      </c>
      <c r="X4494">
        <v>269.30374186867499</v>
      </c>
      <c r="Y4494">
        <v>47.55963461575918</v>
      </c>
      <c r="Z4494">
        <v>31.720662109907121</v>
      </c>
      <c r="AA4494">
        <v>105.86927069056476</v>
      </c>
      <c r="AB4494">
        <v>42.812478593983911</v>
      </c>
      <c r="AC4494">
        <v>10.692664490070381</v>
      </c>
      <c r="AD4494">
        <v>0</v>
      </c>
      <c r="AE4494">
        <v>507.95845236896031</v>
      </c>
    </row>
    <row r="4495" spans="1:31" x14ac:dyDescent="0.25">
      <c r="A4495">
        <v>2237749</v>
      </c>
      <c r="B4495">
        <v>1</v>
      </c>
      <c r="C4495" t="s">
        <v>81</v>
      </c>
      <c r="D4495" t="s">
        <v>120</v>
      </c>
      <c r="E4495" t="s">
        <v>161</v>
      </c>
      <c r="F4495" t="s">
        <v>13021</v>
      </c>
      <c r="G4495" t="s">
        <v>196</v>
      </c>
      <c r="H4495" t="s">
        <v>163</v>
      </c>
      <c r="I4495" t="s">
        <v>136</v>
      </c>
      <c r="J4495" t="s">
        <v>137</v>
      </c>
      <c r="K4495" t="s">
        <v>144</v>
      </c>
      <c r="L4495" t="s">
        <v>13022</v>
      </c>
      <c r="M4495" t="s">
        <v>13023</v>
      </c>
      <c r="N4495">
        <v>7.6183472219999997</v>
      </c>
      <c r="O4495">
        <v>0</v>
      </c>
      <c r="P4495">
        <v>1015</v>
      </c>
      <c r="Q4495">
        <v>98</v>
      </c>
      <c r="R4495">
        <v>51</v>
      </c>
      <c r="S4495">
        <v>12</v>
      </c>
      <c r="T4495">
        <v>120</v>
      </c>
      <c r="U4495">
        <v>2</v>
      </c>
      <c r="V4495">
        <v>0</v>
      </c>
      <c r="W4495">
        <v>0</v>
      </c>
      <c r="X4495">
        <v>1564.626694244381</v>
      </c>
      <c r="Y4495">
        <v>346.50469668504979</v>
      </c>
      <c r="Z4495">
        <v>172.31972430028804</v>
      </c>
      <c r="AA4495">
        <v>1108.9473142166564</v>
      </c>
      <c r="AB4495">
        <v>215.6119315355256</v>
      </c>
      <c r="AC4495">
        <v>163.09279784003584</v>
      </c>
      <c r="AD4495">
        <v>0</v>
      </c>
      <c r="AE4495">
        <v>3571.1031588219366</v>
      </c>
    </row>
    <row r="4496" spans="1:31" x14ac:dyDescent="0.25">
      <c r="A4496">
        <v>2237750</v>
      </c>
      <c r="B4496">
        <v>1</v>
      </c>
      <c r="C4496" t="s">
        <v>81</v>
      </c>
      <c r="D4496" t="s">
        <v>113</v>
      </c>
      <c r="E4496" t="s">
        <v>161</v>
      </c>
      <c r="F4496" t="s">
        <v>13024</v>
      </c>
      <c r="G4496" t="s">
        <v>143</v>
      </c>
      <c r="H4496" t="s">
        <v>163</v>
      </c>
      <c r="I4496" t="s">
        <v>136</v>
      </c>
      <c r="J4496" t="s">
        <v>137</v>
      </c>
      <c r="K4496" t="s">
        <v>144</v>
      </c>
      <c r="L4496" t="s">
        <v>13025</v>
      </c>
      <c r="M4496" t="s">
        <v>13026</v>
      </c>
      <c r="N4496">
        <v>4.8713888880000003</v>
      </c>
      <c r="O4496">
        <v>6</v>
      </c>
      <c r="P4496">
        <v>1332</v>
      </c>
      <c r="Q4496">
        <v>53</v>
      </c>
      <c r="R4496">
        <v>400</v>
      </c>
      <c r="S4496">
        <v>38</v>
      </c>
      <c r="T4496">
        <v>254</v>
      </c>
      <c r="U4496">
        <v>12</v>
      </c>
      <c r="V4496">
        <v>5</v>
      </c>
      <c r="W4496">
        <v>4.7554546158063156</v>
      </c>
      <c r="X4496">
        <v>1007.9523166647876</v>
      </c>
      <c r="Y4496">
        <v>141.224135371833</v>
      </c>
      <c r="Z4496">
        <v>567.85996622284927</v>
      </c>
      <c r="AA4496">
        <v>1971.9733302487648</v>
      </c>
      <c r="AB4496">
        <v>702.18867463191657</v>
      </c>
      <c r="AC4496">
        <v>2976.3162485961743</v>
      </c>
      <c r="AD4496">
        <v>36.880512868926999</v>
      </c>
      <c r="AE4496">
        <v>7409.1506392210595</v>
      </c>
    </row>
    <row r="4497" spans="1:31" x14ac:dyDescent="0.25">
      <c r="A4497">
        <v>2237751</v>
      </c>
      <c r="B4497">
        <v>1</v>
      </c>
      <c r="C4497" t="s">
        <v>81</v>
      </c>
      <c r="D4497" t="s">
        <v>127</v>
      </c>
      <c r="E4497" t="s">
        <v>273</v>
      </c>
      <c r="F4497" t="s">
        <v>13027</v>
      </c>
      <c r="G4497" t="s">
        <v>174</v>
      </c>
      <c r="H4497" t="s">
        <v>163</v>
      </c>
      <c r="I4497" t="s">
        <v>136</v>
      </c>
      <c r="J4497" t="s">
        <v>137</v>
      </c>
      <c r="K4497" t="s">
        <v>138</v>
      </c>
      <c r="L4497" t="s">
        <v>13028</v>
      </c>
      <c r="M4497" t="s">
        <v>13029</v>
      </c>
      <c r="N4497">
        <v>0.72194444400000002</v>
      </c>
      <c r="O4497">
        <v>0</v>
      </c>
      <c r="P4497">
        <v>4904</v>
      </c>
      <c r="Q4497">
        <v>0</v>
      </c>
      <c r="R4497">
        <v>15</v>
      </c>
      <c r="S4497">
        <v>0</v>
      </c>
      <c r="T4497">
        <v>288</v>
      </c>
      <c r="U4497">
        <v>0</v>
      </c>
      <c r="V4497">
        <v>0</v>
      </c>
      <c r="W4497">
        <v>0</v>
      </c>
      <c r="X4497">
        <v>822.639216660599</v>
      </c>
      <c r="Y4497">
        <v>0</v>
      </c>
      <c r="Z4497">
        <v>2.8754076349947204</v>
      </c>
      <c r="AA4497">
        <v>0</v>
      </c>
      <c r="AB4497">
        <v>87.418947642171148</v>
      </c>
      <c r="AC4497">
        <v>0</v>
      </c>
      <c r="AD4497">
        <v>0</v>
      </c>
      <c r="AE4497">
        <v>912.9335719377649</v>
      </c>
    </row>
    <row r="4498" spans="1:31" x14ac:dyDescent="0.25">
      <c r="A4498">
        <v>2237754</v>
      </c>
      <c r="B4498">
        <v>1</v>
      </c>
      <c r="C4498" t="s">
        <v>80</v>
      </c>
      <c r="D4498" t="s">
        <v>103</v>
      </c>
      <c r="E4498" t="s">
        <v>182</v>
      </c>
      <c r="F4498" t="s">
        <v>13030</v>
      </c>
      <c r="G4498" t="s">
        <v>174</v>
      </c>
      <c r="H4498" t="s">
        <v>163</v>
      </c>
      <c r="I4498" t="s">
        <v>136</v>
      </c>
      <c r="J4498" t="s">
        <v>137</v>
      </c>
      <c r="K4498" t="s">
        <v>138</v>
      </c>
      <c r="L4498" t="s">
        <v>13031</v>
      </c>
      <c r="M4498" t="s">
        <v>13032</v>
      </c>
      <c r="N4498">
        <v>0.259722222</v>
      </c>
      <c r="O4498">
        <v>0</v>
      </c>
      <c r="P4498">
        <v>1036</v>
      </c>
      <c r="Q4498">
        <v>0</v>
      </c>
      <c r="R4498">
        <v>11</v>
      </c>
      <c r="S4498">
        <v>1</v>
      </c>
      <c r="T4498">
        <v>129</v>
      </c>
      <c r="U4498">
        <v>0</v>
      </c>
      <c r="V4498">
        <v>0</v>
      </c>
      <c r="W4498">
        <v>0</v>
      </c>
      <c r="X4498">
        <v>74.311776366525322</v>
      </c>
      <c r="Y4498">
        <v>0</v>
      </c>
      <c r="Z4498">
        <v>0.98716183957040837</v>
      </c>
      <c r="AA4498">
        <v>0.3245454101517834</v>
      </c>
      <c r="AB4498">
        <v>15.59613211173664</v>
      </c>
      <c r="AC4498">
        <v>0</v>
      </c>
      <c r="AD4498">
        <v>0</v>
      </c>
      <c r="AE4498">
        <v>91.219615727984149</v>
      </c>
    </row>
    <row r="4499" spans="1:31" x14ac:dyDescent="0.25">
      <c r="A4499">
        <v>2237755</v>
      </c>
      <c r="B4499">
        <v>1</v>
      </c>
      <c r="C4499" t="s">
        <v>81</v>
      </c>
      <c r="D4499" t="s">
        <v>128</v>
      </c>
      <c r="E4499" t="s">
        <v>161</v>
      </c>
      <c r="F4499" t="s">
        <v>13033</v>
      </c>
      <c r="G4499" t="s">
        <v>174</v>
      </c>
      <c r="H4499" t="s">
        <v>163</v>
      </c>
      <c r="I4499" t="s">
        <v>136</v>
      </c>
      <c r="J4499" t="s">
        <v>137</v>
      </c>
      <c r="K4499" t="s">
        <v>138</v>
      </c>
      <c r="L4499" t="s">
        <v>13034</v>
      </c>
      <c r="M4499" t="s">
        <v>13035</v>
      </c>
      <c r="N4499">
        <v>1.031111111</v>
      </c>
      <c r="O4499">
        <v>0</v>
      </c>
      <c r="P4499">
        <v>0</v>
      </c>
      <c r="Q4499">
        <v>1</v>
      </c>
      <c r="R4499">
        <v>0</v>
      </c>
      <c r="S4499">
        <v>23</v>
      </c>
      <c r="T4499">
        <v>39</v>
      </c>
      <c r="U4499">
        <v>27</v>
      </c>
      <c r="V4499">
        <v>43</v>
      </c>
      <c r="W4499">
        <v>0</v>
      </c>
      <c r="X4499">
        <v>0</v>
      </c>
      <c r="Y4499">
        <v>1.5061533169618135</v>
      </c>
      <c r="Z4499">
        <v>0</v>
      </c>
      <c r="AA4499">
        <v>785.79845111491193</v>
      </c>
      <c r="AB4499">
        <v>302.02742105641073</v>
      </c>
      <c r="AC4499">
        <v>1499.788383979718</v>
      </c>
      <c r="AD4499">
        <v>868.00626026755242</v>
      </c>
      <c r="AE4499">
        <v>3457.126669735555</v>
      </c>
    </row>
    <row r="4500" spans="1:31" x14ac:dyDescent="0.25">
      <c r="A4500">
        <v>2237756</v>
      </c>
      <c r="B4500">
        <v>1</v>
      </c>
      <c r="C4500" t="s">
        <v>81</v>
      </c>
      <c r="D4500" t="s">
        <v>123</v>
      </c>
      <c r="E4500" t="s">
        <v>182</v>
      </c>
      <c r="F4500" t="s">
        <v>12413</v>
      </c>
      <c r="G4500" t="s">
        <v>143</v>
      </c>
      <c r="H4500" t="s">
        <v>163</v>
      </c>
      <c r="I4500" t="s">
        <v>136</v>
      </c>
      <c r="J4500" t="s">
        <v>137</v>
      </c>
      <c r="K4500" t="s">
        <v>144</v>
      </c>
      <c r="L4500" t="s">
        <v>13036</v>
      </c>
      <c r="M4500" t="s">
        <v>13037</v>
      </c>
      <c r="N4500">
        <v>5.7341111109999998</v>
      </c>
      <c r="O4500">
        <v>0</v>
      </c>
      <c r="P4500">
        <v>511</v>
      </c>
      <c r="Q4500">
        <v>0</v>
      </c>
      <c r="R4500">
        <v>0</v>
      </c>
      <c r="S4500">
        <v>0</v>
      </c>
      <c r="T4500">
        <v>34</v>
      </c>
      <c r="U4500">
        <v>0</v>
      </c>
      <c r="V4500">
        <v>1</v>
      </c>
      <c r="W4500">
        <v>0</v>
      </c>
      <c r="X4500">
        <v>553.15658631542635</v>
      </c>
      <c r="Y4500">
        <v>0</v>
      </c>
      <c r="Z4500">
        <v>0</v>
      </c>
      <c r="AA4500">
        <v>0</v>
      </c>
      <c r="AB4500">
        <v>43.045820406159216</v>
      </c>
      <c r="AC4500">
        <v>0</v>
      </c>
      <c r="AD4500">
        <v>7.8348255125502835</v>
      </c>
      <c r="AE4500">
        <v>604.0372322341359</v>
      </c>
    </row>
    <row r="4501" spans="1:31" x14ac:dyDescent="0.25">
      <c r="A4501">
        <v>2237759</v>
      </c>
      <c r="B4501">
        <v>1</v>
      </c>
      <c r="C4501" t="s">
        <v>80</v>
      </c>
      <c r="D4501" t="s">
        <v>93</v>
      </c>
      <c r="E4501" t="s">
        <v>141</v>
      </c>
      <c r="F4501" t="s">
        <v>13038</v>
      </c>
      <c r="G4501" t="s">
        <v>143</v>
      </c>
      <c r="H4501" t="s">
        <v>135</v>
      </c>
      <c r="I4501" t="s">
        <v>136</v>
      </c>
      <c r="J4501" t="s">
        <v>137</v>
      </c>
      <c r="K4501" t="s">
        <v>144</v>
      </c>
      <c r="L4501" t="s">
        <v>13039</v>
      </c>
      <c r="M4501" t="s">
        <v>13040</v>
      </c>
      <c r="N4501">
        <v>6.3513888879999998</v>
      </c>
      <c r="O4501">
        <v>0</v>
      </c>
      <c r="P4501">
        <v>3</v>
      </c>
      <c r="Q4501">
        <v>0</v>
      </c>
      <c r="R4501">
        <v>0</v>
      </c>
      <c r="S4501">
        <v>0</v>
      </c>
      <c r="T4501">
        <v>16</v>
      </c>
      <c r="U4501">
        <v>0</v>
      </c>
      <c r="V4501">
        <v>0</v>
      </c>
      <c r="W4501">
        <v>0</v>
      </c>
      <c r="X4501">
        <v>2.1570227011612642</v>
      </c>
      <c r="Y4501">
        <v>0</v>
      </c>
      <c r="Z4501">
        <v>0</v>
      </c>
      <c r="AA4501">
        <v>0</v>
      </c>
      <c r="AB4501">
        <v>88.407008791669853</v>
      </c>
      <c r="AC4501">
        <v>0</v>
      </c>
      <c r="AD4501">
        <v>0</v>
      </c>
      <c r="AE4501">
        <v>90.56403149283112</v>
      </c>
    </row>
    <row r="4502" spans="1:31" x14ac:dyDescent="0.25">
      <c r="A4502">
        <v>2237760</v>
      </c>
      <c r="B4502">
        <v>1</v>
      </c>
      <c r="C4502" t="s">
        <v>80</v>
      </c>
      <c r="D4502" t="s">
        <v>96</v>
      </c>
      <c r="E4502" t="s">
        <v>132</v>
      </c>
      <c r="F4502" t="s">
        <v>13041</v>
      </c>
      <c r="G4502" t="s">
        <v>1919</v>
      </c>
      <c r="H4502" t="s">
        <v>135</v>
      </c>
      <c r="I4502" t="s">
        <v>136</v>
      </c>
      <c r="J4502" t="s">
        <v>137</v>
      </c>
      <c r="K4502" t="s">
        <v>138</v>
      </c>
      <c r="L4502" t="s">
        <v>13042</v>
      </c>
      <c r="M4502" t="s">
        <v>13043</v>
      </c>
      <c r="N4502">
        <v>4.6702777769999999</v>
      </c>
      <c r="O4502">
        <v>0</v>
      </c>
      <c r="P4502">
        <v>1</v>
      </c>
      <c r="Q4502">
        <v>0</v>
      </c>
      <c r="R4502">
        <v>0</v>
      </c>
      <c r="S4502">
        <v>0</v>
      </c>
      <c r="T4502">
        <v>0</v>
      </c>
      <c r="U4502">
        <v>0</v>
      </c>
      <c r="V4502">
        <v>0</v>
      </c>
      <c r="W4502">
        <v>0</v>
      </c>
      <c r="X4502">
        <v>4.4108864509345542</v>
      </c>
      <c r="Y4502">
        <v>0</v>
      </c>
      <c r="Z4502">
        <v>0</v>
      </c>
      <c r="AA4502">
        <v>0</v>
      </c>
      <c r="AB4502">
        <v>0</v>
      </c>
      <c r="AC4502">
        <v>0</v>
      </c>
      <c r="AD4502">
        <v>0</v>
      </c>
      <c r="AE4502">
        <v>4.4108864509345542</v>
      </c>
    </row>
    <row r="4503" spans="1:31" x14ac:dyDescent="0.25">
      <c r="A4503">
        <v>2237761</v>
      </c>
      <c r="B4503">
        <v>1</v>
      </c>
      <c r="C4503" t="s">
        <v>81</v>
      </c>
      <c r="D4503" t="s">
        <v>128</v>
      </c>
      <c r="E4503" t="s">
        <v>161</v>
      </c>
      <c r="F4503" t="s">
        <v>13044</v>
      </c>
      <c r="G4503" t="s">
        <v>196</v>
      </c>
      <c r="H4503" t="s">
        <v>163</v>
      </c>
      <c r="I4503" t="s">
        <v>136</v>
      </c>
      <c r="J4503" t="s">
        <v>137</v>
      </c>
      <c r="K4503" t="s">
        <v>144</v>
      </c>
      <c r="L4503" t="s">
        <v>13045</v>
      </c>
      <c r="M4503" t="s">
        <v>13046</v>
      </c>
      <c r="N4503">
        <v>4.8751600000000002</v>
      </c>
      <c r="O4503">
        <v>0</v>
      </c>
      <c r="P4503">
        <v>0</v>
      </c>
      <c r="Q4503">
        <v>0</v>
      </c>
      <c r="R4503">
        <v>0</v>
      </c>
      <c r="S4503">
        <v>17</v>
      </c>
      <c r="T4503">
        <v>0</v>
      </c>
      <c r="U4503">
        <v>13</v>
      </c>
      <c r="V4503">
        <v>0</v>
      </c>
      <c r="W4503">
        <v>0</v>
      </c>
      <c r="X4503">
        <v>0</v>
      </c>
      <c r="Y4503">
        <v>0</v>
      </c>
      <c r="Z4503">
        <v>0</v>
      </c>
      <c r="AA4503">
        <v>1593.2141549940529</v>
      </c>
      <c r="AB4503">
        <v>0</v>
      </c>
      <c r="AC4503">
        <v>4463.6967314366821</v>
      </c>
      <c r="AD4503">
        <v>0</v>
      </c>
      <c r="AE4503">
        <v>6056.9108864307345</v>
      </c>
    </row>
    <row r="4504" spans="1:31" x14ac:dyDescent="0.25">
      <c r="A4504">
        <v>2237762</v>
      </c>
      <c r="B4504">
        <v>1</v>
      </c>
      <c r="C4504" t="s">
        <v>80</v>
      </c>
      <c r="D4504" t="s">
        <v>97</v>
      </c>
      <c r="E4504" t="s">
        <v>132</v>
      </c>
      <c r="F4504" t="s">
        <v>13047</v>
      </c>
      <c r="G4504" t="s">
        <v>170</v>
      </c>
      <c r="H4504" t="s">
        <v>135</v>
      </c>
      <c r="I4504" t="s">
        <v>136</v>
      </c>
      <c r="J4504" t="s">
        <v>137</v>
      </c>
      <c r="K4504" t="s">
        <v>138</v>
      </c>
      <c r="L4504" t="s">
        <v>13048</v>
      </c>
      <c r="M4504" t="s">
        <v>13049</v>
      </c>
      <c r="N4504">
        <v>4.6358333329999999</v>
      </c>
      <c r="O4504">
        <v>0</v>
      </c>
      <c r="P4504">
        <v>1</v>
      </c>
      <c r="Q4504">
        <v>0</v>
      </c>
      <c r="R4504">
        <v>0</v>
      </c>
      <c r="S4504">
        <v>0</v>
      </c>
      <c r="T4504">
        <v>0</v>
      </c>
      <c r="U4504">
        <v>0</v>
      </c>
      <c r="V4504">
        <v>0</v>
      </c>
      <c r="W4504">
        <v>0</v>
      </c>
      <c r="X4504">
        <v>2.9067013221771001</v>
      </c>
      <c r="Y4504">
        <v>0</v>
      </c>
      <c r="Z4504">
        <v>0</v>
      </c>
      <c r="AA4504">
        <v>0</v>
      </c>
      <c r="AB4504">
        <v>0</v>
      </c>
      <c r="AC4504">
        <v>0</v>
      </c>
      <c r="AD4504">
        <v>0</v>
      </c>
      <c r="AE4504">
        <v>2.9067013221771001</v>
      </c>
    </row>
    <row r="4505" spans="1:31" x14ac:dyDescent="0.25">
      <c r="A4505">
        <v>2237763</v>
      </c>
      <c r="B4505">
        <v>1</v>
      </c>
      <c r="C4505" t="s">
        <v>81</v>
      </c>
      <c r="D4505" t="s">
        <v>114</v>
      </c>
      <c r="E4505" t="s">
        <v>273</v>
      </c>
      <c r="F4505" t="s">
        <v>13050</v>
      </c>
      <c r="G4505" t="s">
        <v>174</v>
      </c>
      <c r="H4505" t="s">
        <v>163</v>
      </c>
      <c r="I4505" t="s">
        <v>136</v>
      </c>
      <c r="J4505" t="s">
        <v>137</v>
      </c>
      <c r="K4505" t="s">
        <v>138</v>
      </c>
      <c r="L4505" t="s">
        <v>13051</v>
      </c>
      <c r="M4505" t="s">
        <v>13052</v>
      </c>
      <c r="N4505">
        <v>0.270277777</v>
      </c>
      <c r="O4505">
        <v>0</v>
      </c>
      <c r="P4505">
        <v>1813</v>
      </c>
      <c r="Q4505">
        <v>0</v>
      </c>
      <c r="R4505">
        <v>48</v>
      </c>
      <c r="S4505">
        <v>8</v>
      </c>
      <c r="T4505">
        <v>172</v>
      </c>
      <c r="U4505">
        <v>1</v>
      </c>
      <c r="V4505">
        <v>1</v>
      </c>
      <c r="W4505">
        <v>0</v>
      </c>
      <c r="X4505">
        <v>35.595057838238311</v>
      </c>
      <c r="Y4505">
        <v>0</v>
      </c>
      <c r="Z4505">
        <v>0.44567780851362609</v>
      </c>
      <c r="AA4505">
        <v>10.135762249561601</v>
      </c>
      <c r="AB4505">
        <v>6.7842268639283825</v>
      </c>
      <c r="AC4505">
        <v>0.15286615827773892</v>
      </c>
      <c r="AD4505">
        <v>0</v>
      </c>
      <c r="AE4505">
        <v>53.113590918519662</v>
      </c>
    </row>
    <row r="4506" spans="1:31" x14ac:dyDescent="0.25">
      <c r="A4506">
        <v>2237764</v>
      </c>
      <c r="B4506">
        <v>1</v>
      </c>
      <c r="C4506" t="s">
        <v>80</v>
      </c>
      <c r="D4506" t="s">
        <v>97</v>
      </c>
      <c r="E4506" t="s">
        <v>273</v>
      </c>
      <c r="F4506" t="s">
        <v>13053</v>
      </c>
      <c r="G4506" t="s">
        <v>303</v>
      </c>
      <c r="H4506" t="s">
        <v>163</v>
      </c>
      <c r="I4506" t="s">
        <v>136</v>
      </c>
      <c r="J4506" t="s">
        <v>137</v>
      </c>
      <c r="K4506" t="s">
        <v>144</v>
      </c>
      <c r="L4506" t="s">
        <v>13054</v>
      </c>
      <c r="M4506" t="s">
        <v>13055</v>
      </c>
      <c r="N4506">
        <v>8.0277776999999995E-2</v>
      </c>
      <c r="O4506">
        <v>31</v>
      </c>
      <c r="P4506">
        <v>17212</v>
      </c>
      <c r="Q4506">
        <v>34</v>
      </c>
      <c r="R4506">
        <v>604</v>
      </c>
      <c r="S4506">
        <v>101</v>
      </c>
      <c r="T4506">
        <v>2004</v>
      </c>
      <c r="U4506">
        <v>4</v>
      </c>
      <c r="V4506">
        <v>18</v>
      </c>
      <c r="W4506">
        <v>15.449472204646957</v>
      </c>
      <c r="X4506">
        <v>383.65438602661209</v>
      </c>
      <c r="Y4506">
        <v>2.4310767525225052</v>
      </c>
      <c r="Z4506">
        <v>18.12371818848808</v>
      </c>
      <c r="AA4506">
        <v>54.247198117976389</v>
      </c>
      <c r="AB4506">
        <v>98.274528734498759</v>
      </c>
      <c r="AC4506">
        <v>7.0823004933190887</v>
      </c>
      <c r="AD4506">
        <v>37.013108500616937</v>
      </c>
      <c r="AE4506">
        <v>616.27578901868071</v>
      </c>
    </row>
    <row r="4507" spans="1:31" x14ac:dyDescent="0.25">
      <c r="A4507">
        <v>2237766</v>
      </c>
      <c r="B4507">
        <v>1</v>
      </c>
      <c r="C4507" t="s">
        <v>80</v>
      </c>
      <c r="D4507" t="s">
        <v>110</v>
      </c>
      <c r="E4507" t="s">
        <v>182</v>
      </c>
      <c r="F4507" t="s">
        <v>2876</v>
      </c>
      <c r="G4507" t="s">
        <v>196</v>
      </c>
      <c r="H4507" t="s">
        <v>163</v>
      </c>
      <c r="I4507" t="s">
        <v>136</v>
      </c>
      <c r="J4507" t="s">
        <v>137</v>
      </c>
      <c r="K4507" t="s">
        <v>144</v>
      </c>
      <c r="L4507" t="s">
        <v>13056</v>
      </c>
      <c r="M4507" t="s">
        <v>13057</v>
      </c>
      <c r="N4507">
        <v>3.7327416659999999</v>
      </c>
      <c r="O4507">
        <v>7</v>
      </c>
      <c r="P4507">
        <v>1163</v>
      </c>
      <c r="Q4507">
        <v>5</v>
      </c>
      <c r="R4507">
        <v>9</v>
      </c>
      <c r="S4507">
        <v>7</v>
      </c>
      <c r="T4507">
        <v>101</v>
      </c>
      <c r="U4507">
        <v>0</v>
      </c>
      <c r="V4507">
        <v>0</v>
      </c>
      <c r="W4507">
        <v>20.645605748947489</v>
      </c>
      <c r="X4507">
        <v>1623.2860496504629</v>
      </c>
      <c r="Y4507">
        <v>10.305651521333514</v>
      </c>
      <c r="Z4507">
        <v>8.0516984858423601</v>
      </c>
      <c r="AA4507">
        <v>232.53084204889751</v>
      </c>
      <c r="AB4507">
        <v>222.01814964087808</v>
      </c>
      <c r="AC4507">
        <v>0</v>
      </c>
      <c r="AD4507">
        <v>0</v>
      </c>
      <c r="AE4507">
        <v>2116.8379970963615</v>
      </c>
    </row>
    <row r="4508" spans="1:31" x14ac:dyDescent="0.25">
      <c r="A4508">
        <v>2237770</v>
      </c>
      <c r="B4508">
        <v>1</v>
      </c>
      <c r="C4508" t="s">
        <v>80</v>
      </c>
      <c r="D4508" t="s">
        <v>99</v>
      </c>
      <c r="E4508" t="s">
        <v>273</v>
      </c>
      <c r="F4508" t="s">
        <v>13058</v>
      </c>
      <c r="G4508" t="s">
        <v>196</v>
      </c>
      <c r="H4508" t="s">
        <v>163</v>
      </c>
      <c r="I4508" t="s">
        <v>136</v>
      </c>
      <c r="J4508" t="s">
        <v>137</v>
      </c>
      <c r="K4508" t="s">
        <v>144</v>
      </c>
      <c r="L4508" t="s">
        <v>13054</v>
      </c>
      <c r="M4508" t="s">
        <v>13059</v>
      </c>
      <c r="N4508">
        <v>2.4750000000000001</v>
      </c>
      <c r="O4508">
        <v>19</v>
      </c>
      <c r="P4508">
        <v>11940</v>
      </c>
      <c r="Q4508">
        <v>15</v>
      </c>
      <c r="R4508">
        <v>301</v>
      </c>
      <c r="S4508">
        <v>55</v>
      </c>
      <c r="T4508">
        <v>1354</v>
      </c>
      <c r="U4508">
        <v>2</v>
      </c>
      <c r="V4508">
        <v>17</v>
      </c>
      <c r="W4508">
        <v>428.78080007166358</v>
      </c>
      <c r="X4508">
        <v>7693.9139894518621</v>
      </c>
      <c r="Y4508">
        <v>33.373843811369284</v>
      </c>
      <c r="Z4508">
        <v>198.88582116107273</v>
      </c>
      <c r="AA4508">
        <v>638.25887649204424</v>
      </c>
      <c r="AB4508">
        <v>2149.4947051345157</v>
      </c>
      <c r="AC4508">
        <v>6.0283149404762204</v>
      </c>
      <c r="AD4508">
        <v>1111.0782732240109</v>
      </c>
      <c r="AE4508">
        <v>12259.814624287015</v>
      </c>
    </row>
    <row r="4509" spans="1:31" x14ac:dyDescent="0.25">
      <c r="A4509">
        <v>2237774</v>
      </c>
      <c r="B4509">
        <v>1</v>
      </c>
      <c r="C4509" t="s">
        <v>81</v>
      </c>
      <c r="D4509" t="s">
        <v>123</v>
      </c>
      <c r="E4509" t="s">
        <v>132</v>
      </c>
      <c r="F4509" t="s">
        <v>13060</v>
      </c>
      <c r="G4509" t="s">
        <v>148</v>
      </c>
      <c r="H4509" t="s">
        <v>135</v>
      </c>
      <c r="I4509" t="s">
        <v>136</v>
      </c>
      <c r="J4509" t="s">
        <v>137</v>
      </c>
      <c r="K4509" t="s">
        <v>138</v>
      </c>
      <c r="L4509" t="s">
        <v>13061</v>
      </c>
      <c r="M4509" t="s">
        <v>13062</v>
      </c>
      <c r="N4509">
        <v>1.5208333329999999</v>
      </c>
      <c r="O4509">
        <v>0</v>
      </c>
      <c r="P4509">
        <v>1</v>
      </c>
      <c r="Q4509">
        <v>0</v>
      </c>
      <c r="R4509">
        <v>0</v>
      </c>
      <c r="S4509">
        <v>0</v>
      </c>
      <c r="T4509">
        <v>0</v>
      </c>
      <c r="U4509">
        <v>0</v>
      </c>
      <c r="V4509">
        <v>0</v>
      </c>
      <c r="W4509">
        <v>0</v>
      </c>
      <c r="X4509">
        <v>0.20462951833750223</v>
      </c>
      <c r="Y4509">
        <v>0</v>
      </c>
      <c r="Z4509">
        <v>0</v>
      </c>
      <c r="AA4509">
        <v>0</v>
      </c>
      <c r="AB4509">
        <v>0</v>
      </c>
      <c r="AC4509">
        <v>0</v>
      </c>
      <c r="AD4509">
        <v>0</v>
      </c>
      <c r="AE4509">
        <v>0.20462951833750223</v>
      </c>
    </row>
    <row r="4510" spans="1:31" x14ac:dyDescent="0.25">
      <c r="A4510">
        <v>2237776</v>
      </c>
      <c r="B4510">
        <v>1</v>
      </c>
      <c r="C4510" t="s">
        <v>80</v>
      </c>
      <c r="D4510" t="s">
        <v>94</v>
      </c>
      <c r="E4510" t="s">
        <v>182</v>
      </c>
      <c r="F4510" t="s">
        <v>9873</v>
      </c>
      <c r="G4510" t="s">
        <v>143</v>
      </c>
      <c r="H4510" t="s">
        <v>163</v>
      </c>
      <c r="I4510" t="s">
        <v>136</v>
      </c>
      <c r="J4510" t="s">
        <v>137</v>
      </c>
      <c r="K4510" t="s">
        <v>144</v>
      </c>
      <c r="L4510" t="s">
        <v>13063</v>
      </c>
      <c r="M4510" t="s">
        <v>13064</v>
      </c>
      <c r="N4510">
        <v>7.4203444440000004</v>
      </c>
      <c r="O4510">
        <v>0</v>
      </c>
      <c r="P4510">
        <v>217</v>
      </c>
      <c r="Q4510">
        <v>0</v>
      </c>
      <c r="R4510">
        <v>0</v>
      </c>
      <c r="S4510">
        <v>0</v>
      </c>
      <c r="T4510">
        <v>3</v>
      </c>
      <c r="U4510">
        <v>0</v>
      </c>
      <c r="V4510">
        <v>0</v>
      </c>
      <c r="W4510">
        <v>0</v>
      </c>
      <c r="X4510">
        <v>310.35782665081922</v>
      </c>
      <c r="Y4510">
        <v>0</v>
      </c>
      <c r="Z4510">
        <v>0</v>
      </c>
      <c r="AA4510">
        <v>0</v>
      </c>
      <c r="AB4510">
        <v>12.395760102322189</v>
      </c>
      <c r="AC4510">
        <v>0</v>
      </c>
      <c r="AD4510">
        <v>0</v>
      </c>
      <c r="AE4510">
        <v>322.75358675314141</v>
      </c>
    </row>
    <row r="4511" spans="1:31" x14ac:dyDescent="0.25">
      <c r="A4511">
        <v>2237777</v>
      </c>
      <c r="B4511">
        <v>1</v>
      </c>
      <c r="C4511" t="s">
        <v>81</v>
      </c>
      <c r="D4511" t="s">
        <v>118</v>
      </c>
      <c r="E4511" t="s">
        <v>273</v>
      </c>
      <c r="F4511" t="s">
        <v>13065</v>
      </c>
      <c r="G4511" t="s">
        <v>196</v>
      </c>
      <c r="H4511" t="s">
        <v>163</v>
      </c>
      <c r="I4511" t="s">
        <v>136</v>
      </c>
      <c r="J4511" t="s">
        <v>137</v>
      </c>
      <c r="K4511" t="s">
        <v>144</v>
      </c>
      <c r="L4511" t="s">
        <v>13066</v>
      </c>
      <c r="M4511" t="s">
        <v>13067</v>
      </c>
      <c r="N4511">
        <v>7.8888888880000003</v>
      </c>
      <c r="O4511">
        <v>0</v>
      </c>
      <c r="P4511">
        <v>672</v>
      </c>
      <c r="Q4511">
        <v>0</v>
      </c>
      <c r="R4511">
        <v>18</v>
      </c>
      <c r="S4511">
        <v>0</v>
      </c>
      <c r="T4511">
        <v>679</v>
      </c>
      <c r="U4511">
        <v>2</v>
      </c>
      <c r="V4511">
        <v>11</v>
      </c>
      <c r="W4511">
        <v>0</v>
      </c>
      <c r="X4511">
        <v>1271.6184370904859</v>
      </c>
      <c r="Y4511">
        <v>0</v>
      </c>
      <c r="Z4511">
        <v>32.924646791500486</v>
      </c>
      <c r="AA4511">
        <v>0</v>
      </c>
      <c r="AB4511">
        <v>2611.8736310093827</v>
      </c>
      <c r="AC4511">
        <v>87.059453349875056</v>
      </c>
      <c r="AD4511">
        <v>206.37426193047355</v>
      </c>
      <c r="AE4511">
        <v>4209.8504301717185</v>
      </c>
    </row>
    <row r="4512" spans="1:31" x14ac:dyDescent="0.25">
      <c r="A4512">
        <v>2237778</v>
      </c>
      <c r="B4512">
        <v>1</v>
      </c>
      <c r="C4512" t="s">
        <v>80</v>
      </c>
      <c r="D4512" t="s">
        <v>101</v>
      </c>
      <c r="E4512" t="s">
        <v>194</v>
      </c>
      <c r="F4512" t="s">
        <v>13068</v>
      </c>
      <c r="G4512" t="s">
        <v>134</v>
      </c>
      <c r="H4512" t="s">
        <v>135</v>
      </c>
      <c r="I4512" t="s">
        <v>136</v>
      </c>
      <c r="J4512" t="s">
        <v>137</v>
      </c>
      <c r="K4512" t="s">
        <v>138</v>
      </c>
      <c r="L4512" t="s">
        <v>13069</v>
      </c>
      <c r="M4512" t="s">
        <v>13070</v>
      </c>
      <c r="N4512">
        <v>2.3905555550000002</v>
      </c>
      <c r="O4512">
        <v>0</v>
      </c>
      <c r="P4512">
        <v>134</v>
      </c>
      <c r="Q4512">
        <v>0</v>
      </c>
      <c r="R4512">
        <v>0</v>
      </c>
      <c r="S4512">
        <v>0</v>
      </c>
      <c r="T4512">
        <v>4</v>
      </c>
      <c r="U4512">
        <v>0</v>
      </c>
      <c r="V4512">
        <v>0</v>
      </c>
      <c r="W4512">
        <v>0</v>
      </c>
      <c r="X4512">
        <v>116.73406276463464</v>
      </c>
      <c r="Y4512">
        <v>0</v>
      </c>
      <c r="Z4512">
        <v>0</v>
      </c>
      <c r="AA4512">
        <v>0</v>
      </c>
      <c r="AB4512">
        <v>6.3385331624389254</v>
      </c>
      <c r="AC4512">
        <v>0</v>
      </c>
      <c r="AD4512">
        <v>0</v>
      </c>
      <c r="AE4512">
        <v>123.07259592707356</v>
      </c>
    </row>
    <row r="4513" spans="1:31" x14ac:dyDescent="0.25">
      <c r="A4513">
        <v>2237779</v>
      </c>
      <c r="B4513">
        <v>1</v>
      </c>
      <c r="C4513" t="s">
        <v>80</v>
      </c>
      <c r="D4513" t="s">
        <v>83</v>
      </c>
      <c r="E4513" t="s">
        <v>182</v>
      </c>
      <c r="F4513" t="s">
        <v>8702</v>
      </c>
      <c r="G4513" t="s">
        <v>196</v>
      </c>
      <c r="H4513" t="s">
        <v>163</v>
      </c>
      <c r="I4513" t="s">
        <v>136</v>
      </c>
      <c r="J4513" t="s">
        <v>137</v>
      </c>
      <c r="K4513" t="s">
        <v>144</v>
      </c>
      <c r="L4513" t="s">
        <v>13071</v>
      </c>
      <c r="M4513" t="s">
        <v>13072</v>
      </c>
      <c r="N4513">
        <v>1.839948055</v>
      </c>
      <c r="O4513">
        <v>0</v>
      </c>
      <c r="P4513">
        <v>0</v>
      </c>
      <c r="Q4513">
        <v>0</v>
      </c>
      <c r="R4513">
        <v>0</v>
      </c>
      <c r="S4513">
        <v>0</v>
      </c>
      <c r="T4513">
        <v>178</v>
      </c>
      <c r="U4513">
        <v>0</v>
      </c>
      <c r="V4513">
        <v>8</v>
      </c>
      <c r="W4513">
        <v>0</v>
      </c>
      <c r="X4513">
        <v>0</v>
      </c>
      <c r="Y4513">
        <v>0</v>
      </c>
      <c r="Z4513">
        <v>0</v>
      </c>
      <c r="AA4513">
        <v>0</v>
      </c>
      <c r="AB4513">
        <v>357.56472445990295</v>
      </c>
      <c r="AC4513">
        <v>0</v>
      </c>
      <c r="AD4513">
        <v>78.587705271968261</v>
      </c>
      <c r="AE4513">
        <v>436.15242973187122</v>
      </c>
    </row>
    <row r="4514" spans="1:31" x14ac:dyDescent="0.25">
      <c r="A4514">
        <v>2237780</v>
      </c>
      <c r="B4514">
        <v>1</v>
      </c>
      <c r="C4514" t="s">
        <v>80</v>
      </c>
      <c r="D4514" t="s">
        <v>96</v>
      </c>
      <c r="E4514" t="s">
        <v>132</v>
      </c>
      <c r="F4514" t="s">
        <v>13073</v>
      </c>
      <c r="G4514" t="s">
        <v>148</v>
      </c>
      <c r="H4514" t="s">
        <v>135</v>
      </c>
      <c r="I4514" t="s">
        <v>136</v>
      </c>
      <c r="J4514" t="s">
        <v>137</v>
      </c>
      <c r="K4514" t="s">
        <v>138</v>
      </c>
      <c r="L4514" t="s">
        <v>13074</v>
      </c>
      <c r="M4514" t="s">
        <v>13075</v>
      </c>
      <c r="N4514">
        <v>1.2313888879999999</v>
      </c>
      <c r="O4514">
        <v>0</v>
      </c>
      <c r="P4514">
        <v>1</v>
      </c>
      <c r="Q4514">
        <v>0</v>
      </c>
      <c r="R4514">
        <v>0</v>
      </c>
      <c r="S4514">
        <v>0</v>
      </c>
      <c r="T4514">
        <v>0</v>
      </c>
      <c r="U4514">
        <v>0</v>
      </c>
      <c r="V4514">
        <v>0</v>
      </c>
      <c r="W4514">
        <v>0</v>
      </c>
      <c r="X4514">
        <v>1.5141466688222778</v>
      </c>
      <c r="Y4514">
        <v>0</v>
      </c>
      <c r="Z4514">
        <v>0</v>
      </c>
      <c r="AA4514">
        <v>0</v>
      </c>
      <c r="AB4514">
        <v>0</v>
      </c>
      <c r="AC4514">
        <v>0</v>
      </c>
      <c r="AD4514">
        <v>0</v>
      </c>
      <c r="AE4514">
        <v>1.5141466688222778</v>
      </c>
    </row>
    <row r="4515" spans="1:31" x14ac:dyDescent="0.25">
      <c r="A4515">
        <v>2237781</v>
      </c>
      <c r="B4515">
        <v>1</v>
      </c>
      <c r="C4515" t="s">
        <v>80</v>
      </c>
      <c r="D4515" t="s">
        <v>107</v>
      </c>
      <c r="E4515" t="s">
        <v>194</v>
      </c>
      <c r="F4515" t="s">
        <v>12952</v>
      </c>
      <c r="G4515" t="s">
        <v>390</v>
      </c>
      <c r="H4515" t="s">
        <v>135</v>
      </c>
      <c r="I4515" t="s">
        <v>136</v>
      </c>
      <c r="J4515" t="s">
        <v>137</v>
      </c>
      <c r="K4515" t="s">
        <v>138</v>
      </c>
      <c r="L4515" t="s">
        <v>13076</v>
      </c>
      <c r="M4515" t="s">
        <v>13077</v>
      </c>
      <c r="N4515">
        <v>1.284166666</v>
      </c>
      <c r="O4515">
        <v>0</v>
      </c>
      <c r="P4515">
        <v>36</v>
      </c>
      <c r="Q4515">
        <v>0</v>
      </c>
      <c r="R4515">
        <v>0</v>
      </c>
      <c r="S4515">
        <v>0</v>
      </c>
      <c r="T4515">
        <v>5</v>
      </c>
      <c r="U4515">
        <v>0</v>
      </c>
      <c r="V4515">
        <v>0</v>
      </c>
      <c r="W4515">
        <v>0</v>
      </c>
      <c r="X4515">
        <v>14.605180877845399</v>
      </c>
      <c r="Y4515">
        <v>0</v>
      </c>
      <c r="Z4515">
        <v>0</v>
      </c>
      <c r="AA4515">
        <v>0</v>
      </c>
      <c r="AB4515">
        <v>3.6150709508112953</v>
      </c>
      <c r="AC4515">
        <v>0</v>
      </c>
      <c r="AD4515">
        <v>0</v>
      </c>
      <c r="AE4515">
        <v>18.220251828656693</v>
      </c>
    </row>
    <row r="4516" spans="1:31" x14ac:dyDescent="0.25">
      <c r="A4516">
        <v>2237782</v>
      </c>
      <c r="B4516">
        <v>1</v>
      </c>
      <c r="C4516" t="s">
        <v>81</v>
      </c>
      <c r="D4516" t="s">
        <v>117</v>
      </c>
      <c r="E4516" t="s">
        <v>273</v>
      </c>
      <c r="F4516" t="s">
        <v>3210</v>
      </c>
      <c r="G4516" t="s">
        <v>196</v>
      </c>
      <c r="H4516" t="s">
        <v>163</v>
      </c>
      <c r="I4516" t="s">
        <v>136</v>
      </c>
      <c r="J4516" t="s">
        <v>137</v>
      </c>
      <c r="K4516" t="s">
        <v>144</v>
      </c>
      <c r="L4516" t="s">
        <v>13078</v>
      </c>
      <c r="M4516" t="s">
        <v>13079</v>
      </c>
      <c r="N4516">
        <v>2.9883333329999999</v>
      </c>
      <c r="O4516">
        <v>0</v>
      </c>
      <c r="P4516">
        <v>433</v>
      </c>
      <c r="Q4516">
        <v>36</v>
      </c>
      <c r="R4516">
        <v>41</v>
      </c>
      <c r="S4516">
        <v>5</v>
      </c>
      <c r="T4516">
        <v>34</v>
      </c>
      <c r="U4516">
        <v>1</v>
      </c>
      <c r="V4516">
        <v>0</v>
      </c>
      <c r="W4516">
        <v>0</v>
      </c>
      <c r="X4516">
        <v>146.8986387729945</v>
      </c>
      <c r="Y4516">
        <v>115.67738551742954</v>
      </c>
      <c r="Z4516">
        <v>17.886976053640705</v>
      </c>
      <c r="AA4516">
        <v>266.65352993328872</v>
      </c>
      <c r="AB4516">
        <v>56.502111165909788</v>
      </c>
      <c r="AC4516">
        <v>56.896386947109448</v>
      </c>
      <c r="AD4516">
        <v>0</v>
      </c>
      <c r="AE4516">
        <v>660.51502839037266</v>
      </c>
    </row>
    <row r="4517" spans="1:31" x14ac:dyDescent="0.25">
      <c r="A4517">
        <v>2237783</v>
      </c>
      <c r="B4517">
        <v>1</v>
      </c>
      <c r="C4517" t="s">
        <v>81</v>
      </c>
      <c r="D4517" t="s">
        <v>112</v>
      </c>
      <c r="E4517" t="s">
        <v>273</v>
      </c>
      <c r="F4517" t="s">
        <v>13080</v>
      </c>
      <c r="G4517" t="s">
        <v>174</v>
      </c>
      <c r="H4517" t="s">
        <v>163</v>
      </c>
      <c r="I4517" t="s">
        <v>136</v>
      </c>
      <c r="J4517" t="s">
        <v>137</v>
      </c>
      <c r="K4517" t="s">
        <v>138</v>
      </c>
      <c r="L4517" t="s">
        <v>13081</v>
      </c>
      <c r="M4517" t="s">
        <v>13082</v>
      </c>
      <c r="N4517">
        <v>0.60361111099999998</v>
      </c>
      <c r="O4517">
        <v>1</v>
      </c>
      <c r="P4517">
        <v>5000</v>
      </c>
      <c r="Q4517">
        <v>671</v>
      </c>
      <c r="R4517">
        <v>758</v>
      </c>
      <c r="S4517">
        <v>82</v>
      </c>
      <c r="T4517">
        <v>902</v>
      </c>
      <c r="U4517">
        <v>13</v>
      </c>
      <c r="V4517">
        <v>8</v>
      </c>
      <c r="W4517">
        <v>4.1851586875326668E-2</v>
      </c>
      <c r="X4517">
        <v>439.68860566298633</v>
      </c>
      <c r="Y4517">
        <v>72.37289042830264</v>
      </c>
      <c r="Z4517">
        <v>61.311335307292673</v>
      </c>
      <c r="AA4517">
        <v>148.0216782886404</v>
      </c>
      <c r="AB4517">
        <v>169.04542611206406</v>
      </c>
      <c r="AC4517">
        <v>169.70582476924432</v>
      </c>
      <c r="AD4517">
        <v>42.758893993481685</v>
      </c>
      <c r="AE4517">
        <v>1102.9465061488875</v>
      </c>
    </row>
    <row r="4518" spans="1:31" x14ac:dyDescent="0.25">
      <c r="A4518">
        <v>2237785</v>
      </c>
      <c r="B4518">
        <v>1</v>
      </c>
      <c r="C4518" t="s">
        <v>81</v>
      </c>
      <c r="D4518" t="s">
        <v>127</v>
      </c>
      <c r="E4518" t="s">
        <v>182</v>
      </c>
      <c r="F4518" t="s">
        <v>13083</v>
      </c>
      <c r="G4518" t="s">
        <v>174</v>
      </c>
      <c r="H4518" t="s">
        <v>163</v>
      </c>
      <c r="I4518" t="s">
        <v>136</v>
      </c>
      <c r="J4518" t="s">
        <v>137</v>
      </c>
      <c r="K4518" t="s">
        <v>138</v>
      </c>
      <c r="L4518" t="s">
        <v>13084</v>
      </c>
      <c r="M4518" t="s">
        <v>13085</v>
      </c>
      <c r="N4518">
        <v>2.0591666659999999</v>
      </c>
      <c r="O4518">
        <v>0</v>
      </c>
      <c r="P4518">
        <v>881</v>
      </c>
      <c r="Q4518">
        <v>0</v>
      </c>
      <c r="R4518">
        <v>6</v>
      </c>
      <c r="S4518">
        <v>0</v>
      </c>
      <c r="T4518">
        <v>46</v>
      </c>
      <c r="U4518">
        <v>0</v>
      </c>
      <c r="V4518">
        <v>0</v>
      </c>
      <c r="W4518">
        <v>0</v>
      </c>
      <c r="X4518">
        <v>451.21446877206205</v>
      </c>
      <c r="Y4518">
        <v>0</v>
      </c>
      <c r="Z4518">
        <v>3.5950644254096833</v>
      </c>
      <c r="AA4518">
        <v>0</v>
      </c>
      <c r="AB4518">
        <v>39.676602050854711</v>
      </c>
      <c r="AC4518">
        <v>0</v>
      </c>
      <c r="AD4518">
        <v>0</v>
      </c>
      <c r="AE4518">
        <v>494.48613524832649</v>
      </c>
    </row>
    <row r="4519" spans="1:31" x14ac:dyDescent="0.25">
      <c r="A4519">
        <v>2237787</v>
      </c>
      <c r="B4519">
        <v>1</v>
      </c>
      <c r="C4519" t="s">
        <v>81</v>
      </c>
      <c r="D4519" t="s">
        <v>113</v>
      </c>
      <c r="E4519" t="s">
        <v>141</v>
      </c>
      <c r="F4519" t="s">
        <v>13086</v>
      </c>
      <c r="G4519" t="s">
        <v>196</v>
      </c>
      <c r="H4519" t="s">
        <v>135</v>
      </c>
      <c r="I4519" t="s">
        <v>136</v>
      </c>
      <c r="J4519" t="s">
        <v>137</v>
      </c>
      <c r="K4519" t="s">
        <v>144</v>
      </c>
      <c r="L4519" t="s">
        <v>13087</v>
      </c>
      <c r="M4519" t="s">
        <v>13088</v>
      </c>
      <c r="N4519">
        <v>4.1527777769999998</v>
      </c>
      <c r="O4519">
        <v>0</v>
      </c>
      <c r="P4519">
        <v>125</v>
      </c>
      <c r="Q4519">
        <v>0</v>
      </c>
      <c r="R4519">
        <v>1</v>
      </c>
      <c r="S4519">
        <v>0</v>
      </c>
      <c r="T4519">
        <v>132</v>
      </c>
      <c r="U4519">
        <v>0</v>
      </c>
      <c r="V4519">
        <v>0</v>
      </c>
      <c r="W4519">
        <v>0</v>
      </c>
      <c r="X4519">
        <v>129.45523846388548</v>
      </c>
      <c r="Y4519">
        <v>0</v>
      </c>
      <c r="Z4519">
        <v>1.5793033758719468</v>
      </c>
      <c r="AA4519">
        <v>0</v>
      </c>
      <c r="AB4519">
        <v>388.50752556743402</v>
      </c>
      <c r="AC4519">
        <v>0</v>
      </c>
      <c r="AD4519">
        <v>0</v>
      </c>
      <c r="AE4519">
        <v>519.54206740719144</v>
      </c>
    </row>
    <row r="4520" spans="1:31" x14ac:dyDescent="0.25">
      <c r="A4520">
        <v>2237789</v>
      </c>
      <c r="B4520">
        <v>1</v>
      </c>
      <c r="C4520" t="s">
        <v>80</v>
      </c>
      <c r="D4520" t="s">
        <v>96</v>
      </c>
      <c r="E4520" t="s">
        <v>141</v>
      </c>
      <c r="F4520" t="s">
        <v>13089</v>
      </c>
      <c r="G4520" t="s">
        <v>187</v>
      </c>
      <c r="H4520" t="s">
        <v>135</v>
      </c>
      <c r="I4520" t="s">
        <v>136</v>
      </c>
      <c r="J4520" t="s">
        <v>137</v>
      </c>
      <c r="K4520" t="s">
        <v>138</v>
      </c>
      <c r="L4520" t="s">
        <v>13090</v>
      </c>
      <c r="M4520" t="s">
        <v>13091</v>
      </c>
      <c r="N4520">
        <v>0.50277777700000004</v>
      </c>
      <c r="O4520">
        <v>0</v>
      </c>
      <c r="P4520">
        <v>178</v>
      </c>
      <c r="Q4520">
        <v>0</v>
      </c>
      <c r="R4520">
        <v>1</v>
      </c>
      <c r="S4520">
        <v>0</v>
      </c>
      <c r="T4520">
        <v>12</v>
      </c>
      <c r="U4520">
        <v>0</v>
      </c>
      <c r="V4520">
        <v>0</v>
      </c>
      <c r="W4520">
        <v>0</v>
      </c>
      <c r="X4520">
        <v>27.772067213204075</v>
      </c>
      <c r="Y4520">
        <v>0</v>
      </c>
      <c r="Z4520">
        <v>1.0355171756240891</v>
      </c>
      <c r="AA4520">
        <v>0</v>
      </c>
      <c r="AB4520">
        <v>5.6586018797065325</v>
      </c>
      <c r="AC4520">
        <v>0</v>
      </c>
      <c r="AD4520">
        <v>0</v>
      </c>
      <c r="AE4520">
        <v>34.466186268534699</v>
      </c>
    </row>
    <row r="4521" spans="1:31" x14ac:dyDescent="0.25">
      <c r="A4521">
        <v>2237791</v>
      </c>
      <c r="B4521">
        <v>1</v>
      </c>
      <c r="C4521" t="s">
        <v>80</v>
      </c>
      <c r="D4521" t="s">
        <v>85</v>
      </c>
      <c r="E4521" t="s">
        <v>182</v>
      </c>
      <c r="F4521" t="s">
        <v>13092</v>
      </c>
      <c r="G4521" t="s">
        <v>174</v>
      </c>
      <c r="H4521" t="s">
        <v>163</v>
      </c>
      <c r="I4521" t="s">
        <v>136</v>
      </c>
      <c r="J4521" t="s">
        <v>137</v>
      </c>
      <c r="K4521" t="s">
        <v>138</v>
      </c>
      <c r="L4521" t="s">
        <v>13093</v>
      </c>
      <c r="M4521" t="s">
        <v>13094</v>
      </c>
      <c r="N4521">
        <v>1.3558333330000001</v>
      </c>
      <c r="O4521">
        <v>0</v>
      </c>
      <c r="P4521">
        <v>2599</v>
      </c>
      <c r="Q4521">
        <v>0</v>
      </c>
      <c r="R4521">
        <v>0</v>
      </c>
      <c r="S4521">
        <v>2</v>
      </c>
      <c r="T4521">
        <v>336</v>
      </c>
      <c r="U4521">
        <v>0</v>
      </c>
      <c r="V4521">
        <v>0</v>
      </c>
      <c r="W4521">
        <v>0</v>
      </c>
      <c r="X4521">
        <v>1014.8759207026418</v>
      </c>
      <c r="Y4521">
        <v>0</v>
      </c>
      <c r="Z4521">
        <v>0</v>
      </c>
      <c r="AA4521">
        <v>26.338559841270406</v>
      </c>
      <c r="AB4521">
        <v>260.86455281212068</v>
      </c>
      <c r="AC4521">
        <v>0</v>
      </c>
      <c r="AD4521">
        <v>0</v>
      </c>
      <c r="AE4521">
        <v>1302.0790333560331</v>
      </c>
    </row>
    <row r="4522" spans="1:31" x14ac:dyDescent="0.25">
      <c r="A4522">
        <v>2237792</v>
      </c>
      <c r="B4522">
        <v>1</v>
      </c>
      <c r="C4522" t="s">
        <v>80</v>
      </c>
      <c r="D4522" t="s">
        <v>82</v>
      </c>
      <c r="E4522" t="s">
        <v>177</v>
      </c>
      <c r="F4522" t="s">
        <v>939</v>
      </c>
      <c r="G4522" t="s">
        <v>235</v>
      </c>
      <c r="H4522" t="s">
        <v>135</v>
      </c>
      <c r="I4522" t="s">
        <v>136</v>
      </c>
      <c r="J4522" t="s">
        <v>137</v>
      </c>
      <c r="K4522" t="s">
        <v>138</v>
      </c>
      <c r="L4522" t="s">
        <v>13095</v>
      </c>
      <c r="M4522" t="s">
        <v>13096</v>
      </c>
      <c r="N4522">
        <v>7.7913888880000002</v>
      </c>
      <c r="O4522">
        <v>0</v>
      </c>
      <c r="P4522">
        <v>0</v>
      </c>
      <c r="Q4522">
        <v>0</v>
      </c>
      <c r="R4522">
        <v>0</v>
      </c>
      <c r="S4522">
        <v>0</v>
      </c>
      <c r="T4522">
        <v>87</v>
      </c>
      <c r="U4522">
        <v>0</v>
      </c>
      <c r="V4522">
        <v>0</v>
      </c>
      <c r="W4522">
        <v>0</v>
      </c>
      <c r="X4522">
        <v>0</v>
      </c>
      <c r="Y4522">
        <v>0</v>
      </c>
      <c r="Z4522">
        <v>0</v>
      </c>
      <c r="AA4522">
        <v>0</v>
      </c>
      <c r="AB4522">
        <v>324.65480068657718</v>
      </c>
      <c r="AC4522">
        <v>0</v>
      </c>
      <c r="AD4522">
        <v>0</v>
      </c>
      <c r="AE4522">
        <v>324.65480068657718</v>
      </c>
    </row>
    <row r="4523" spans="1:31" x14ac:dyDescent="0.25">
      <c r="A4523">
        <v>2237793</v>
      </c>
      <c r="B4523">
        <v>1</v>
      </c>
      <c r="C4523" t="s">
        <v>81</v>
      </c>
      <c r="D4523" t="s">
        <v>128</v>
      </c>
      <c r="E4523" t="s">
        <v>161</v>
      </c>
      <c r="F4523" t="s">
        <v>8749</v>
      </c>
      <c r="G4523" t="s">
        <v>174</v>
      </c>
      <c r="H4523" t="s">
        <v>163</v>
      </c>
      <c r="I4523" t="s">
        <v>136</v>
      </c>
      <c r="J4523" t="s">
        <v>137</v>
      </c>
      <c r="K4523" t="s">
        <v>138</v>
      </c>
      <c r="L4523" t="s">
        <v>13097</v>
      </c>
      <c r="M4523" t="s">
        <v>13098</v>
      </c>
      <c r="N4523">
        <v>0.35555555500000002</v>
      </c>
      <c r="O4523">
        <v>0</v>
      </c>
      <c r="P4523">
        <v>0</v>
      </c>
      <c r="Q4523">
        <v>0</v>
      </c>
      <c r="R4523">
        <v>0</v>
      </c>
      <c r="S4523">
        <v>6</v>
      </c>
      <c r="T4523">
        <v>0</v>
      </c>
      <c r="U4523">
        <v>4</v>
      </c>
      <c r="V4523">
        <v>0</v>
      </c>
      <c r="W4523">
        <v>0</v>
      </c>
      <c r="X4523">
        <v>0</v>
      </c>
      <c r="Y4523">
        <v>0</v>
      </c>
      <c r="Z4523">
        <v>0</v>
      </c>
      <c r="AA4523">
        <v>2.2116398372266666</v>
      </c>
      <c r="AB4523">
        <v>0</v>
      </c>
      <c r="AC4523">
        <v>117.34230517373439</v>
      </c>
      <c r="AD4523">
        <v>0</v>
      </c>
      <c r="AE4523">
        <v>119.55394501096106</v>
      </c>
    </row>
    <row r="4524" spans="1:31" x14ac:dyDescent="0.25">
      <c r="A4524">
        <v>2237794</v>
      </c>
      <c r="B4524">
        <v>1</v>
      </c>
      <c r="C4524" t="s">
        <v>80</v>
      </c>
      <c r="D4524" t="s">
        <v>86</v>
      </c>
      <c r="E4524" t="s">
        <v>132</v>
      </c>
      <c r="F4524" t="s">
        <v>13099</v>
      </c>
      <c r="G4524" t="s">
        <v>152</v>
      </c>
      <c r="H4524" t="s">
        <v>135</v>
      </c>
      <c r="I4524" t="s">
        <v>136</v>
      </c>
      <c r="J4524" t="s">
        <v>3</v>
      </c>
      <c r="K4524" t="s">
        <v>138</v>
      </c>
      <c r="L4524" t="s">
        <v>13100</v>
      </c>
      <c r="M4524" t="s">
        <v>13101</v>
      </c>
      <c r="N4524">
        <v>4.0047222219999998</v>
      </c>
      <c r="O4524">
        <v>0</v>
      </c>
      <c r="P4524">
        <v>21</v>
      </c>
      <c r="Q4524">
        <v>0</v>
      </c>
      <c r="R4524">
        <v>0</v>
      </c>
      <c r="S4524">
        <v>0</v>
      </c>
      <c r="T4524">
        <v>0</v>
      </c>
      <c r="U4524">
        <v>0</v>
      </c>
      <c r="V4524">
        <v>0</v>
      </c>
      <c r="W4524">
        <v>0</v>
      </c>
      <c r="X4524">
        <v>25.926066410048143</v>
      </c>
      <c r="Y4524">
        <v>0</v>
      </c>
      <c r="Z4524">
        <v>0</v>
      </c>
      <c r="AA4524">
        <v>0</v>
      </c>
      <c r="AB4524">
        <v>0</v>
      </c>
      <c r="AC4524">
        <v>0</v>
      </c>
      <c r="AD4524">
        <v>0</v>
      </c>
      <c r="AE4524">
        <v>25.926066410048143</v>
      </c>
    </row>
    <row r="4525" spans="1:31" x14ac:dyDescent="0.25">
      <c r="A4525">
        <v>2237795</v>
      </c>
      <c r="B4525">
        <v>1</v>
      </c>
      <c r="C4525" t="s">
        <v>80</v>
      </c>
      <c r="D4525" t="s">
        <v>104</v>
      </c>
      <c r="E4525" t="s">
        <v>132</v>
      </c>
      <c r="F4525" t="s">
        <v>13102</v>
      </c>
      <c r="G4525" t="s">
        <v>170</v>
      </c>
      <c r="H4525" t="s">
        <v>135</v>
      </c>
      <c r="I4525" t="s">
        <v>136</v>
      </c>
      <c r="J4525" t="s">
        <v>137</v>
      </c>
      <c r="K4525" t="s">
        <v>138</v>
      </c>
      <c r="L4525" t="s">
        <v>13103</v>
      </c>
      <c r="M4525" t="s">
        <v>13104</v>
      </c>
      <c r="N4525">
        <v>2.8477777770000001</v>
      </c>
      <c r="O4525">
        <v>0</v>
      </c>
      <c r="P4525">
        <v>7</v>
      </c>
      <c r="Q4525">
        <v>0</v>
      </c>
      <c r="R4525">
        <v>0</v>
      </c>
      <c r="S4525">
        <v>0</v>
      </c>
      <c r="T4525">
        <v>1</v>
      </c>
      <c r="U4525">
        <v>0</v>
      </c>
      <c r="V4525">
        <v>0</v>
      </c>
      <c r="W4525">
        <v>0</v>
      </c>
      <c r="X4525">
        <v>5.4276419232936526</v>
      </c>
      <c r="Y4525">
        <v>0</v>
      </c>
      <c r="Z4525">
        <v>0</v>
      </c>
      <c r="AA4525">
        <v>0</v>
      </c>
      <c r="AB4525">
        <v>0.53920045097650671</v>
      </c>
      <c r="AC4525">
        <v>0</v>
      </c>
      <c r="AD4525">
        <v>0</v>
      </c>
      <c r="AE4525">
        <v>5.9668423742701595</v>
      </c>
    </row>
    <row r="4526" spans="1:31" x14ac:dyDescent="0.25">
      <c r="A4526">
        <v>2237796</v>
      </c>
      <c r="B4526">
        <v>1</v>
      </c>
      <c r="C4526" t="s">
        <v>80</v>
      </c>
      <c r="D4526" t="s">
        <v>108</v>
      </c>
      <c r="E4526" t="s">
        <v>132</v>
      </c>
      <c r="F4526" t="s">
        <v>13105</v>
      </c>
      <c r="G4526" t="s">
        <v>148</v>
      </c>
      <c r="H4526" t="s">
        <v>135</v>
      </c>
      <c r="I4526" t="s">
        <v>136</v>
      </c>
      <c r="J4526" t="s">
        <v>137</v>
      </c>
      <c r="K4526" t="s">
        <v>138</v>
      </c>
      <c r="L4526" t="s">
        <v>13106</v>
      </c>
      <c r="M4526" t="s">
        <v>13107</v>
      </c>
      <c r="N4526">
        <v>1.4313888880000001</v>
      </c>
      <c r="O4526">
        <v>0</v>
      </c>
      <c r="P4526">
        <v>1</v>
      </c>
      <c r="Q4526">
        <v>0</v>
      </c>
      <c r="R4526">
        <v>0</v>
      </c>
      <c r="S4526">
        <v>0</v>
      </c>
      <c r="T4526">
        <v>0</v>
      </c>
      <c r="U4526">
        <v>0</v>
      </c>
      <c r="V4526">
        <v>0</v>
      </c>
      <c r="W4526">
        <v>0</v>
      </c>
      <c r="X4526">
        <v>0.32148380134892007</v>
      </c>
      <c r="Y4526">
        <v>0</v>
      </c>
      <c r="Z4526">
        <v>0</v>
      </c>
      <c r="AA4526">
        <v>0</v>
      </c>
      <c r="AB4526">
        <v>0</v>
      </c>
      <c r="AC4526">
        <v>0</v>
      </c>
      <c r="AD4526">
        <v>0</v>
      </c>
      <c r="AE4526">
        <v>0.32148380134892007</v>
      </c>
    </row>
    <row r="4527" spans="1:31" x14ac:dyDescent="0.25">
      <c r="A4527">
        <v>2237797</v>
      </c>
      <c r="B4527">
        <v>1</v>
      </c>
      <c r="C4527" t="s">
        <v>81</v>
      </c>
      <c r="D4527" t="s">
        <v>112</v>
      </c>
      <c r="E4527" t="s">
        <v>132</v>
      </c>
      <c r="F4527" t="s">
        <v>13108</v>
      </c>
      <c r="G4527" t="s">
        <v>148</v>
      </c>
      <c r="H4527" t="s">
        <v>135</v>
      </c>
      <c r="I4527" t="s">
        <v>136</v>
      </c>
      <c r="J4527" t="s">
        <v>137</v>
      </c>
      <c r="K4527" t="s">
        <v>138</v>
      </c>
      <c r="L4527" t="s">
        <v>13109</v>
      </c>
      <c r="M4527" t="s">
        <v>13110</v>
      </c>
      <c r="N4527">
        <v>1.3544444440000001</v>
      </c>
      <c r="O4527">
        <v>0</v>
      </c>
      <c r="P4527">
        <v>5</v>
      </c>
      <c r="Q4527">
        <v>0</v>
      </c>
      <c r="R4527">
        <v>0</v>
      </c>
      <c r="S4527">
        <v>0</v>
      </c>
      <c r="T4527">
        <v>0</v>
      </c>
      <c r="U4527">
        <v>0</v>
      </c>
      <c r="V4527">
        <v>0</v>
      </c>
      <c r="W4527">
        <v>0</v>
      </c>
      <c r="X4527">
        <v>0.73238142354421343</v>
      </c>
      <c r="Y4527">
        <v>0</v>
      </c>
      <c r="Z4527">
        <v>0</v>
      </c>
      <c r="AA4527">
        <v>0</v>
      </c>
      <c r="AB4527">
        <v>0</v>
      </c>
      <c r="AC4527">
        <v>0</v>
      </c>
      <c r="AD4527">
        <v>0</v>
      </c>
      <c r="AE4527">
        <v>0.73238142354421343</v>
      </c>
    </row>
    <row r="4528" spans="1:31" x14ac:dyDescent="0.25">
      <c r="A4528">
        <v>2237798</v>
      </c>
      <c r="B4528">
        <v>1</v>
      </c>
      <c r="C4528" t="s">
        <v>80</v>
      </c>
      <c r="D4528" t="s">
        <v>104</v>
      </c>
      <c r="E4528" t="s">
        <v>141</v>
      </c>
      <c r="F4528" t="s">
        <v>13111</v>
      </c>
      <c r="G4528" t="s">
        <v>143</v>
      </c>
      <c r="H4528" t="s">
        <v>135</v>
      </c>
      <c r="I4528" t="s">
        <v>136</v>
      </c>
      <c r="J4528" t="s">
        <v>137</v>
      </c>
      <c r="K4528" t="s">
        <v>144</v>
      </c>
      <c r="L4528" t="s">
        <v>13112</v>
      </c>
      <c r="M4528" t="s">
        <v>13113</v>
      </c>
      <c r="N4528">
        <v>7.9166666660000002</v>
      </c>
      <c r="O4528">
        <v>0</v>
      </c>
      <c r="P4528">
        <v>0</v>
      </c>
      <c r="Q4528">
        <v>0</v>
      </c>
      <c r="R4528">
        <v>1</v>
      </c>
      <c r="S4528">
        <v>0</v>
      </c>
      <c r="T4528">
        <v>179</v>
      </c>
      <c r="U4528">
        <v>0</v>
      </c>
      <c r="V4528">
        <v>2</v>
      </c>
      <c r="W4528">
        <v>0</v>
      </c>
      <c r="X4528">
        <v>0</v>
      </c>
      <c r="Y4528">
        <v>0</v>
      </c>
      <c r="Z4528">
        <v>7.6945203395200015E-2</v>
      </c>
      <c r="AA4528">
        <v>0</v>
      </c>
      <c r="AB4528">
        <v>888.6188475302481</v>
      </c>
      <c r="AC4528">
        <v>0</v>
      </c>
      <c r="AD4528">
        <v>168.51391462822889</v>
      </c>
      <c r="AE4528">
        <v>1057.2097073618722</v>
      </c>
    </row>
    <row r="4529" spans="1:31" x14ac:dyDescent="0.25">
      <c r="A4529">
        <v>2237800</v>
      </c>
      <c r="B4529">
        <v>1</v>
      </c>
      <c r="C4529" t="s">
        <v>80</v>
      </c>
      <c r="D4529" t="s">
        <v>96</v>
      </c>
      <c r="E4529" t="s">
        <v>194</v>
      </c>
      <c r="F4529" t="s">
        <v>13114</v>
      </c>
      <c r="G4529" t="s">
        <v>179</v>
      </c>
      <c r="H4529" t="s">
        <v>135</v>
      </c>
      <c r="I4529" t="s">
        <v>136</v>
      </c>
      <c r="J4529" t="s">
        <v>137</v>
      </c>
      <c r="K4529" t="s">
        <v>138</v>
      </c>
      <c r="L4529" t="s">
        <v>13115</v>
      </c>
      <c r="M4529" t="s">
        <v>13116</v>
      </c>
      <c r="N4529">
        <v>1.98</v>
      </c>
      <c r="O4529">
        <v>0</v>
      </c>
      <c r="P4529">
        <v>274</v>
      </c>
      <c r="Q4529">
        <v>0</v>
      </c>
      <c r="R4529">
        <v>0</v>
      </c>
      <c r="S4529">
        <v>0</v>
      </c>
      <c r="T4529">
        <v>29</v>
      </c>
      <c r="U4529">
        <v>0</v>
      </c>
      <c r="V4529">
        <v>0</v>
      </c>
      <c r="W4529">
        <v>0</v>
      </c>
      <c r="X4529">
        <v>197.399956121918</v>
      </c>
      <c r="Y4529">
        <v>0</v>
      </c>
      <c r="Z4529">
        <v>0</v>
      </c>
      <c r="AA4529">
        <v>0</v>
      </c>
      <c r="AB4529">
        <v>21.557731572899911</v>
      </c>
      <c r="AC4529">
        <v>0</v>
      </c>
      <c r="AD4529">
        <v>0</v>
      </c>
      <c r="AE4529">
        <v>218.95768769481791</v>
      </c>
    </row>
    <row r="4530" spans="1:31" x14ac:dyDescent="0.25">
      <c r="A4530">
        <v>2237802</v>
      </c>
      <c r="B4530">
        <v>1</v>
      </c>
      <c r="C4530" t="s">
        <v>80</v>
      </c>
      <c r="D4530" t="s">
        <v>97</v>
      </c>
      <c r="E4530" t="s">
        <v>273</v>
      </c>
      <c r="F4530" t="s">
        <v>3928</v>
      </c>
      <c r="G4530" t="s">
        <v>196</v>
      </c>
      <c r="H4530" t="s">
        <v>163</v>
      </c>
      <c r="I4530" t="s">
        <v>136</v>
      </c>
      <c r="J4530" t="s">
        <v>137</v>
      </c>
      <c r="K4530" t="s">
        <v>144</v>
      </c>
      <c r="L4530" t="s">
        <v>13117</v>
      </c>
      <c r="M4530" t="s">
        <v>13118</v>
      </c>
      <c r="N4530">
        <v>2.150833333</v>
      </c>
      <c r="O4530">
        <v>13</v>
      </c>
      <c r="P4530">
        <v>1587</v>
      </c>
      <c r="Q4530">
        <v>22</v>
      </c>
      <c r="R4530">
        <v>521</v>
      </c>
      <c r="S4530">
        <v>40</v>
      </c>
      <c r="T4530">
        <v>333</v>
      </c>
      <c r="U4530">
        <v>2</v>
      </c>
      <c r="V4530">
        <v>1</v>
      </c>
      <c r="W4530">
        <v>2628.4664242513645</v>
      </c>
      <c r="X4530">
        <v>1908.202786634102</v>
      </c>
      <c r="Y4530">
        <v>1152.0222494221307</v>
      </c>
      <c r="Z4530">
        <v>562.18328620116051</v>
      </c>
      <c r="AA4530">
        <v>939.07068059977337</v>
      </c>
      <c r="AB4530">
        <v>646.48088028268228</v>
      </c>
      <c r="AC4530">
        <v>21.819232839916204</v>
      </c>
      <c r="AD4530">
        <v>0</v>
      </c>
      <c r="AE4530">
        <v>7858.2455402311298</v>
      </c>
    </row>
    <row r="4531" spans="1:31" x14ac:dyDescent="0.25">
      <c r="A4531">
        <v>2237807</v>
      </c>
      <c r="B4531">
        <v>1</v>
      </c>
      <c r="C4531" t="s">
        <v>80</v>
      </c>
      <c r="D4531" t="s">
        <v>107</v>
      </c>
      <c r="E4531" t="s">
        <v>177</v>
      </c>
      <c r="F4531" t="s">
        <v>1677</v>
      </c>
      <c r="G4531" t="s">
        <v>235</v>
      </c>
      <c r="H4531" t="s">
        <v>135</v>
      </c>
      <c r="I4531" t="s">
        <v>136</v>
      </c>
      <c r="J4531" t="s">
        <v>137</v>
      </c>
      <c r="K4531" t="s">
        <v>138</v>
      </c>
      <c r="L4531" t="s">
        <v>13119</v>
      </c>
      <c r="M4531" t="s">
        <v>13120</v>
      </c>
      <c r="N4531">
        <v>0.77472222199999996</v>
      </c>
      <c r="O4531">
        <v>0</v>
      </c>
      <c r="P4531">
        <v>48</v>
      </c>
      <c r="Q4531">
        <v>0</v>
      </c>
      <c r="R4531">
        <v>0</v>
      </c>
      <c r="S4531">
        <v>0</v>
      </c>
      <c r="T4531">
        <v>48</v>
      </c>
      <c r="U4531">
        <v>0</v>
      </c>
      <c r="V4531">
        <v>0</v>
      </c>
      <c r="W4531">
        <v>0</v>
      </c>
      <c r="X4531">
        <v>9.081559888604021</v>
      </c>
      <c r="Y4531">
        <v>0</v>
      </c>
      <c r="Z4531">
        <v>0</v>
      </c>
      <c r="AA4531">
        <v>0</v>
      </c>
      <c r="AB4531">
        <v>29.922302127448859</v>
      </c>
      <c r="AC4531">
        <v>0</v>
      </c>
      <c r="AD4531">
        <v>0</v>
      </c>
      <c r="AE4531">
        <v>39.003862016052878</v>
      </c>
    </row>
    <row r="4532" spans="1:31" x14ac:dyDescent="0.25">
      <c r="A4532">
        <v>2237813</v>
      </c>
      <c r="B4532">
        <v>1</v>
      </c>
      <c r="C4532" t="s">
        <v>80</v>
      </c>
      <c r="D4532" t="s">
        <v>104</v>
      </c>
      <c r="E4532" t="s">
        <v>132</v>
      </c>
      <c r="F4532" t="s">
        <v>13121</v>
      </c>
      <c r="G4532" t="s">
        <v>148</v>
      </c>
      <c r="H4532" t="s">
        <v>135</v>
      </c>
      <c r="I4532" t="s">
        <v>136</v>
      </c>
      <c r="J4532" t="s">
        <v>137</v>
      </c>
      <c r="K4532" t="s">
        <v>138</v>
      </c>
      <c r="L4532" t="s">
        <v>13122</v>
      </c>
      <c r="M4532" t="s">
        <v>13123</v>
      </c>
      <c r="N4532">
        <v>2.8186111110000001</v>
      </c>
      <c r="O4532">
        <v>0</v>
      </c>
      <c r="P4532">
        <v>1</v>
      </c>
      <c r="Q4532">
        <v>0</v>
      </c>
      <c r="R4532">
        <v>0</v>
      </c>
      <c r="S4532">
        <v>0</v>
      </c>
      <c r="T4532">
        <v>0</v>
      </c>
      <c r="U4532">
        <v>0</v>
      </c>
      <c r="V4532">
        <v>0</v>
      </c>
      <c r="W4532">
        <v>0</v>
      </c>
      <c r="X4532">
        <v>0.89029106295294669</v>
      </c>
      <c r="Y4532">
        <v>0</v>
      </c>
      <c r="Z4532">
        <v>0</v>
      </c>
      <c r="AA4532">
        <v>0</v>
      </c>
      <c r="AB4532">
        <v>0</v>
      </c>
      <c r="AC4532">
        <v>0</v>
      </c>
      <c r="AD4532">
        <v>0</v>
      </c>
      <c r="AE4532">
        <v>0.89029106295294669</v>
      </c>
    </row>
    <row r="4533" spans="1:31" x14ac:dyDescent="0.25">
      <c r="A4533">
        <v>2237815</v>
      </c>
      <c r="B4533">
        <v>1</v>
      </c>
      <c r="C4533" t="s">
        <v>80</v>
      </c>
      <c r="D4533" t="s">
        <v>96</v>
      </c>
      <c r="E4533" t="s">
        <v>194</v>
      </c>
      <c r="F4533" t="s">
        <v>13124</v>
      </c>
      <c r="G4533" t="s">
        <v>179</v>
      </c>
      <c r="H4533" t="s">
        <v>135</v>
      </c>
      <c r="I4533" t="s">
        <v>136</v>
      </c>
      <c r="J4533" t="s">
        <v>137</v>
      </c>
      <c r="K4533" t="s">
        <v>138</v>
      </c>
      <c r="L4533" t="s">
        <v>13125</v>
      </c>
      <c r="M4533" t="s">
        <v>13126</v>
      </c>
      <c r="N4533">
        <v>1.520277777</v>
      </c>
      <c r="O4533">
        <v>0</v>
      </c>
      <c r="P4533">
        <v>143</v>
      </c>
      <c r="Q4533">
        <v>0</v>
      </c>
      <c r="R4533">
        <v>1</v>
      </c>
      <c r="S4533">
        <v>0</v>
      </c>
      <c r="T4533">
        <v>8</v>
      </c>
      <c r="U4533">
        <v>0</v>
      </c>
      <c r="V4533">
        <v>0</v>
      </c>
      <c r="W4533">
        <v>0</v>
      </c>
      <c r="X4533">
        <v>66.767493422675074</v>
      </c>
      <c r="Y4533">
        <v>0</v>
      </c>
      <c r="Z4533">
        <v>2.8408930077419736</v>
      </c>
      <c r="AA4533">
        <v>0</v>
      </c>
      <c r="AB4533">
        <v>10.05345752586193</v>
      </c>
      <c r="AC4533">
        <v>0</v>
      </c>
      <c r="AD4533">
        <v>0</v>
      </c>
      <c r="AE4533">
        <v>79.661843956278972</v>
      </c>
    </row>
    <row r="4534" spans="1:31" x14ac:dyDescent="0.25">
      <c r="A4534">
        <v>2237817</v>
      </c>
      <c r="B4534">
        <v>1</v>
      </c>
      <c r="C4534" t="s">
        <v>81</v>
      </c>
      <c r="D4534" t="s">
        <v>121</v>
      </c>
      <c r="E4534" t="s">
        <v>194</v>
      </c>
      <c r="F4534" t="s">
        <v>13127</v>
      </c>
      <c r="G4534" t="s">
        <v>885</v>
      </c>
      <c r="H4534" t="s">
        <v>135</v>
      </c>
      <c r="I4534" t="s">
        <v>136</v>
      </c>
      <c r="J4534" t="s">
        <v>137</v>
      </c>
      <c r="K4534" t="s">
        <v>138</v>
      </c>
      <c r="L4534" t="s">
        <v>13128</v>
      </c>
      <c r="M4534" t="s">
        <v>13129</v>
      </c>
      <c r="N4534">
        <v>2.2602777770000002</v>
      </c>
      <c r="O4534">
        <v>0</v>
      </c>
      <c r="P4534">
        <v>11</v>
      </c>
      <c r="Q4534">
        <v>0</v>
      </c>
      <c r="R4534">
        <v>1</v>
      </c>
      <c r="S4534">
        <v>0</v>
      </c>
      <c r="T4534">
        <v>0</v>
      </c>
      <c r="U4534">
        <v>0</v>
      </c>
      <c r="V4534">
        <v>0</v>
      </c>
      <c r="W4534">
        <v>0</v>
      </c>
      <c r="X4534">
        <v>5.1875106656003558</v>
      </c>
      <c r="Y4534">
        <v>0</v>
      </c>
      <c r="Z4534">
        <v>1.3175326287402225E-2</v>
      </c>
      <c r="AA4534">
        <v>0</v>
      </c>
      <c r="AB4534">
        <v>0</v>
      </c>
      <c r="AC4534">
        <v>0</v>
      </c>
      <c r="AD4534">
        <v>0</v>
      </c>
      <c r="AE4534">
        <v>5.2006859918877577</v>
      </c>
    </row>
    <row r="4535" spans="1:31" x14ac:dyDescent="0.25">
      <c r="A4535">
        <v>2237818</v>
      </c>
      <c r="B4535">
        <v>1</v>
      </c>
      <c r="C4535" t="s">
        <v>80</v>
      </c>
      <c r="D4535" t="s">
        <v>102</v>
      </c>
      <c r="E4535" t="s">
        <v>141</v>
      </c>
      <c r="F4535" t="s">
        <v>13130</v>
      </c>
      <c r="G4535" t="s">
        <v>187</v>
      </c>
      <c r="H4535" t="s">
        <v>135</v>
      </c>
      <c r="I4535" t="s">
        <v>136</v>
      </c>
      <c r="J4535" t="s">
        <v>137</v>
      </c>
      <c r="K4535" t="s">
        <v>138</v>
      </c>
      <c r="L4535" t="s">
        <v>13131</v>
      </c>
      <c r="M4535" t="s">
        <v>13132</v>
      </c>
      <c r="N4535">
        <v>3.9049999999999998</v>
      </c>
      <c r="O4535">
        <v>0</v>
      </c>
      <c r="P4535">
        <v>17</v>
      </c>
      <c r="Q4535">
        <v>0</v>
      </c>
      <c r="R4535">
        <v>0</v>
      </c>
      <c r="S4535">
        <v>0</v>
      </c>
      <c r="T4535">
        <v>1</v>
      </c>
      <c r="U4535">
        <v>0</v>
      </c>
      <c r="V4535">
        <v>0</v>
      </c>
      <c r="W4535">
        <v>0</v>
      </c>
      <c r="X4535">
        <v>3.1607418029496555</v>
      </c>
      <c r="Y4535">
        <v>0</v>
      </c>
      <c r="Z4535">
        <v>0</v>
      </c>
      <c r="AA4535">
        <v>0</v>
      </c>
      <c r="AB4535">
        <v>0</v>
      </c>
      <c r="AC4535">
        <v>0</v>
      </c>
      <c r="AD4535">
        <v>0</v>
      </c>
      <c r="AE4535">
        <v>3.1607418029496555</v>
      </c>
    </row>
    <row r="4536" spans="1:31" x14ac:dyDescent="0.25">
      <c r="A4536">
        <v>2237823</v>
      </c>
      <c r="B4536">
        <v>1</v>
      </c>
      <c r="C4536" t="s">
        <v>80</v>
      </c>
      <c r="D4536" t="s">
        <v>85</v>
      </c>
      <c r="E4536" t="s">
        <v>132</v>
      </c>
      <c r="F4536" t="s">
        <v>13133</v>
      </c>
      <c r="G4536" t="s">
        <v>170</v>
      </c>
      <c r="H4536" t="s">
        <v>135</v>
      </c>
      <c r="I4536" t="s">
        <v>136</v>
      </c>
      <c r="J4536" t="s">
        <v>137</v>
      </c>
      <c r="K4536" t="s">
        <v>138</v>
      </c>
      <c r="L4536" t="s">
        <v>13134</v>
      </c>
      <c r="M4536" t="s">
        <v>13135</v>
      </c>
      <c r="N4536">
        <v>3.3855555549999998</v>
      </c>
      <c r="O4536">
        <v>0</v>
      </c>
      <c r="P4536">
        <v>4</v>
      </c>
      <c r="Q4536">
        <v>0</v>
      </c>
      <c r="R4536">
        <v>0</v>
      </c>
      <c r="S4536">
        <v>0</v>
      </c>
      <c r="T4536">
        <v>0</v>
      </c>
      <c r="U4536">
        <v>0</v>
      </c>
      <c r="V4536">
        <v>0</v>
      </c>
      <c r="W4536">
        <v>0</v>
      </c>
      <c r="X4536">
        <v>4.6282156887033601</v>
      </c>
      <c r="Y4536">
        <v>0</v>
      </c>
      <c r="Z4536">
        <v>0</v>
      </c>
      <c r="AA4536">
        <v>0</v>
      </c>
      <c r="AB4536">
        <v>0</v>
      </c>
      <c r="AC4536">
        <v>0</v>
      </c>
      <c r="AD4536">
        <v>0</v>
      </c>
      <c r="AE4536">
        <v>4.6282156887033601</v>
      </c>
    </row>
    <row r="4537" spans="1:31" x14ac:dyDescent="0.25">
      <c r="A4537">
        <v>2237824</v>
      </c>
      <c r="B4537">
        <v>1</v>
      </c>
      <c r="C4537" t="s">
        <v>80</v>
      </c>
      <c r="D4537" t="s">
        <v>82</v>
      </c>
      <c r="E4537" t="s">
        <v>132</v>
      </c>
      <c r="F4537" t="s">
        <v>13136</v>
      </c>
      <c r="G4537" t="s">
        <v>191</v>
      </c>
      <c r="H4537" t="s">
        <v>135</v>
      </c>
      <c r="I4537" t="s">
        <v>136</v>
      </c>
      <c r="J4537" t="s">
        <v>137</v>
      </c>
      <c r="K4537" t="s">
        <v>138</v>
      </c>
      <c r="L4537" t="s">
        <v>13137</v>
      </c>
      <c r="M4537" t="s">
        <v>13138</v>
      </c>
      <c r="N4537">
        <v>1.2597222219999999</v>
      </c>
      <c r="O4537">
        <v>0</v>
      </c>
      <c r="P4537">
        <v>0</v>
      </c>
      <c r="Q4537">
        <v>0</v>
      </c>
      <c r="R4537">
        <v>0</v>
      </c>
      <c r="S4537">
        <v>0</v>
      </c>
      <c r="T4537">
        <v>2</v>
      </c>
      <c r="U4537">
        <v>0</v>
      </c>
      <c r="V4537">
        <v>0</v>
      </c>
      <c r="W4537">
        <v>0</v>
      </c>
      <c r="X4537">
        <v>0</v>
      </c>
      <c r="Y4537">
        <v>0</v>
      </c>
      <c r="Z4537">
        <v>0</v>
      </c>
      <c r="AA4537">
        <v>0</v>
      </c>
      <c r="AB4537">
        <v>0.27002037525936673</v>
      </c>
      <c r="AC4537">
        <v>0</v>
      </c>
      <c r="AD4537">
        <v>0</v>
      </c>
      <c r="AE4537">
        <v>0.27002037525936673</v>
      </c>
    </row>
    <row r="4538" spans="1:31" x14ac:dyDescent="0.25">
      <c r="A4538">
        <v>2237827</v>
      </c>
      <c r="B4538">
        <v>1</v>
      </c>
      <c r="C4538" t="s">
        <v>81</v>
      </c>
      <c r="D4538" t="s">
        <v>127</v>
      </c>
      <c r="E4538" t="s">
        <v>273</v>
      </c>
      <c r="F4538" t="s">
        <v>13139</v>
      </c>
      <c r="G4538" t="s">
        <v>152</v>
      </c>
      <c r="H4538" t="s">
        <v>163</v>
      </c>
      <c r="I4538" t="s">
        <v>136</v>
      </c>
      <c r="J4538" t="s">
        <v>137</v>
      </c>
      <c r="K4538" t="s">
        <v>138</v>
      </c>
      <c r="L4538" t="s">
        <v>13140</v>
      </c>
      <c r="M4538" t="s">
        <v>13141</v>
      </c>
      <c r="N4538">
        <v>1.102777777</v>
      </c>
      <c r="O4538">
        <v>0</v>
      </c>
      <c r="P4538">
        <v>6277</v>
      </c>
      <c r="Q4538">
        <v>0</v>
      </c>
      <c r="R4538">
        <v>49</v>
      </c>
      <c r="S4538">
        <v>0</v>
      </c>
      <c r="T4538">
        <v>306</v>
      </c>
      <c r="U4538">
        <v>0</v>
      </c>
      <c r="V4538">
        <v>0</v>
      </c>
      <c r="W4538">
        <v>0</v>
      </c>
      <c r="X4538">
        <v>1534.8427998713071</v>
      </c>
      <c r="Y4538">
        <v>0</v>
      </c>
      <c r="Z4538">
        <v>9.0778779703154537</v>
      </c>
      <c r="AA4538">
        <v>0</v>
      </c>
      <c r="AB4538">
        <v>187.28843025790556</v>
      </c>
      <c r="AC4538">
        <v>0</v>
      </c>
      <c r="AD4538">
        <v>0</v>
      </c>
      <c r="AE4538">
        <v>1731.2091080995281</v>
      </c>
    </row>
    <row r="4539" spans="1:31" x14ac:dyDescent="0.25">
      <c r="A4539">
        <v>2237829</v>
      </c>
      <c r="B4539">
        <v>1</v>
      </c>
      <c r="C4539" t="s">
        <v>80</v>
      </c>
      <c r="D4539" t="s">
        <v>96</v>
      </c>
      <c r="E4539" t="s">
        <v>194</v>
      </c>
      <c r="F4539" t="s">
        <v>13142</v>
      </c>
      <c r="G4539" t="s">
        <v>179</v>
      </c>
      <c r="H4539" t="s">
        <v>135</v>
      </c>
      <c r="I4539" t="s">
        <v>136</v>
      </c>
      <c r="J4539" t="s">
        <v>137</v>
      </c>
      <c r="K4539" t="s">
        <v>138</v>
      </c>
      <c r="L4539" t="s">
        <v>13143</v>
      </c>
      <c r="M4539" t="s">
        <v>13144</v>
      </c>
      <c r="N4539">
        <v>2.5183333330000002</v>
      </c>
      <c r="O4539">
        <v>0</v>
      </c>
      <c r="P4539">
        <v>2</v>
      </c>
      <c r="Q4539">
        <v>0</v>
      </c>
      <c r="R4539">
        <v>1</v>
      </c>
      <c r="S4539">
        <v>0</v>
      </c>
      <c r="T4539">
        <v>1</v>
      </c>
      <c r="U4539">
        <v>0</v>
      </c>
      <c r="V4539">
        <v>0</v>
      </c>
      <c r="W4539">
        <v>0</v>
      </c>
      <c r="X4539">
        <v>1.2239775826670933</v>
      </c>
      <c r="Y4539">
        <v>0</v>
      </c>
      <c r="Z4539">
        <v>3.7536243326400003E-3</v>
      </c>
      <c r="AA4539">
        <v>0</v>
      </c>
      <c r="AB4539">
        <v>2.7138728102108614</v>
      </c>
      <c r="AC4539">
        <v>0</v>
      </c>
      <c r="AD4539">
        <v>0</v>
      </c>
      <c r="AE4539">
        <v>3.9416040172105946</v>
      </c>
    </row>
    <row r="4540" spans="1:31" x14ac:dyDescent="0.25">
      <c r="A4540">
        <v>2237835</v>
      </c>
      <c r="B4540">
        <v>1</v>
      </c>
      <c r="C4540" t="s">
        <v>81</v>
      </c>
      <c r="D4540" t="s">
        <v>112</v>
      </c>
      <c r="E4540" t="s">
        <v>273</v>
      </c>
      <c r="F4540" t="s">
        <v>13080</v>
      </c>
      <c r="G4540" t="s">
        <v>174</v>
      </c>
      <c r="H4540" t="s">
        <v>163</v>
      </c>
      <c r="I4540" t="s">
        <v>136</v>
      </c>
      <c r="J4540" t="s">
        <v>137</v>
      </c>
      <c r="K4540" t="s">
        <v>138</v>
      </c>
      <c r="L4540" t="s">
        <v>13145</v>
      </c>
      <c r="M4540" t="s">
        <v>13146</v>
      </c>
      <c r="N4540">
        <v>0.47361111099999997</v>
      </c>
      <c r="O4540">
        <v>1</v>
      </c>
      <c r="P4540">
        <v>5000</v>
      </c>
      <c r="Q4540">
        <v>671</v>
      </c>
      <c r="R4540">
        <v>758</v>
      </c>
      <c r="S4540">
        <v>82</v>
      </c>
      <c r="T4540">
        <v>902</v>
      </c>
      <c r="U4540">
        <v>13</v>
      </c>
      <c r="V4540">
        <v>8</v>
      </c>
      <c r="W4540">
        <v>3.1800313944769995E-2</v>
      </c>
      <c r="X4540">
        <v>347.15798705587002</v>
      </c>
      <c r="Y4540">
        <v>54.072087714944587</v>
      </c>
      <c r="Z4540">
        <v>43.349989838737329</v>
      </c>
      <c r="AA4540">
        <v>114.85044791337286</v>
      </c>
      <c r="AB4540">
        <v>129.76746686424752</v>
      </c>
      <c r="AC4540">
        <v>122.12474392904906</v>
      </c>
      <c r="AD4540">
        <v>31.204519663354432</v>
      </c>
      <c r="AE4540">
        <v>842.5590432935204</v>
      </c>
    </row>
    <row r="4541" spans="1:31" x14ac:dyDescent="0.25">
      <c r="A4541">
        <v>2237836</v>
      </c>
      <c r="B4541">
        <v>1</v>
      </c>
      <c r="C4541" t="s">
        <v>80</v>
      </c>
      <c r="D4541" t="s">
        <v>100</v>
      </c>
      <c r="E4541" t="s">
        <v>132</v>
      </c>
      <c r="F4541" t="s">
        <v>13147</v>
      </c>
      <c r="G4541" t="s">
        <v>148</v>
      </c>
      <c r="H4541" t="s">
        <v>135</v>
      </c>
      <c r="I4541" t="s">
        <v>136</v>
      </c>
      <c r="J4541" t="s">
        <v>137</v>
      </c>
      <c r="K4541" t="s">
        <v>138</v>
      </c>
      <c r="L4541" t="s">
        <v>13148</v>
      </c>
      <c r="M4541" t="s">
        <v>13149</v>
      </c>
      <c r="N4541">
        <v>1.674722222</v>
      </c>
      <c r="O4541">
        <v>0</v>
      </c>
      <c r="P4541">
        <v>1</v>
      </c>
      <c r="Q4541">
        <v>0</v>
      </c>
      <c r="R4541">
        <v>0</v>
      </c>
      <c r="S4541">
        <v>0</v>
      </c>
      <c r="T4541">
        <v>0</v>
      </c>
      <c r="U4541">
        <v>0</v>
      </c>
      <c r="V4541">
        <v>0</v>
      </c>
      <c r="W4541">
        <v>0</v>
      </c>
      <c r="X4541">
        <v>0.1290206220215111</v>
      </c>
      <c r="Y4541">
        <v>0</v>
      </c>
      <c r="Z4541">
        <v>0</v>
      </c>
      <c r="AA4541">
        <v>0</v>
      </c>
      <c r="AB4541">
        <v>0</v>
      </c>
      <c r="AC4541">
        <v>0</v>
      </c>
      <c r="AD4541">
        <v>0</v>
      </c>
      <c r="AE4541">
        <v>0.1290206220215111</v>
      </c>
    </row>
    <row r="4542" spans="1:31" x14ac:dyDescent="0.25">
      <c r="A4542">
        <v>2237838</v>
      </c>
      <c r="B4542">
        <v>1</v>
      </c>
      <c r="C4542" t="s">
        <v>80</v>
      </c>
      <c r="D4542" t="s">
        <v>102</v>
      </c>
      <c r="E4542" t="s">
        <v>132</v>
      </c>
      <c r="F4542" t="s">
        <v>13150</v>
      </c>
      <c r="G4542" t="s">
        <v>148</v>
      </c>
      <c r="H4542" t="s">
        <v>135</v>
      </c>
      <c r="I4542" t="s">
        <v>136</v>
      </c>
      <c r="J4542" t="s">
        <v>137</v>
      </c>
      <c r="K4542" t="s">
        <v>138</v>
      </c>
      <c r="L4542" t="s">
        <v>13151</v>
      </c>
      <c r="M4542" t="s">
        <v>13152</v>
      </c>
      <c r="N4542">
        <v>2.443333333</v>
      </c>
      <c r="O4542">
        <v>0</v>
      </c>
      <c r="P4542">
        <v>2</v>
      </c>
      <c r="Q4542">
        <v>0</v>
      </c>
      <c r="R4542">
        <v>0</v>
      </c>
      <c r="S4542">
        <v>0</v>
      </c>
      <c r="T4542">
        <v>0</v>
      </c>
      <c r="U4542">
        <v>0</v>
      </c>
      <c r="V4542">
        <v>0</v>
      </c>
      <c r="W4542">
        <v>0</v>
      </c>
      <c r="X4542">
        <v>1.2843818169564358</v>
      </c>
      <c r="Y4542">
        <v>0</v>
      </c>
      <c r="Z4542">
        <v>0</v>
      </c>
      <c r="AA4542">
        <v>0</v>
      </c>
      <c r="AB4542">
        <v>0</v>
      </c>
      <c r="AC4542">
        <v>0</v>
      </c>
      <c r="AD4542">
        <v>0</v>
      </c>
      <c r="AE4542">
        <v>1.2843818169564358</v>
      </c>
    </row>
    <row r="4543" spans="1:31" x14ac:dyDescent="0.25">
      <c r="A4543">
        <v>2237840</v>
      </c>
      <c r="B4543">
        <v>1</v>
      </c>
      <c r="C4543" t="s">
        <v>80</v>
      </c>
      <c r="D4543" t="s">
        <v>103</v>
      </c>
      <c r="E4543" t="s">
        <v>405</v>
      </c>
      <c r="F4543" t="s">
        <v>13153</v>
      </c>
      <c r="G4543" t="s">
        <v>143</v>
      </c>
      <c r="H4543" t="s">
        <v>163</v>
      </c>
      <c r="I4543" t="s">
        <v>136</v>
      </c>
      <c r="J4543" t="s">
        <v>137</v>
      </c>
      <c r="K4543" t="s">
        <v>144</v>
      </c>
      <c r="L4543" t="s">
        <v>13154</v>
      </c>
      <c r="M4543" t="s">
        <v>13155</v>
      </c>
      <c r="N4543">
        <v>1.650555555</v>
      </c>
      <c r="O4543">
        <v>0</v>
      </c>
      <c r="P4543">
        <v>9</v>
      </c>
      <c r="Q4543">
        <v>6</v>
      </c>
      <c r="R4543">
        <v>0</v>
      </c>
      <c r="S4543">
        <v>15</v>
      </c>
      <c r="T4543">
        <v>16</v>
      </c>
      <c r="U4543">
        <v>11</v>
      </c>
      <c r="V4543">
        <v>0</v>
      </c>
      <c r="W4543">
        <v>0</v>
      </c>
      <c r="X4543">
        <v>2.8767437876188109</v>
      </c>
      <c r="Y4543">
        <v>55.911885724911308</v>
      </c>
      <c r="Z4543">
        <v>0</v>
      </c>
      <c r="AA4543">
        <v>332.55489289450514</v>
      </c>
      <c r="AB4543">
        <v>2.0737550564228826</v>
      </c>
      <c r="AC4543">
        <v>1347.3487734674011</v>
      </c>
      <c r="AD4543">
        <v>0</v>
      </c>
      <c r="AE4543">
        <v>1740.7660509308594</v>
      </c>
    </row>
    <row r="4544" spans="1:31" x14ac:dyDescent="0.25">
      <c r="A4544">
        <v>2237842</v>
      </c>
      <c r="B4544">
        <v>1</v>
      </c>
      <c r="C4544" t="s">
        <v>81</v>
      </c>
      <c r="D4544" t="s">
        <v>128</v>
      </c>
      <c r="E4544" t="s">
        <v>194</v>
      </c>
      <c r="F4544" t="s">
        <v>13156</v>
      </c>
      <c r="G4544" t="s">
        <v>179</v>
      </c>
      <c r="H4544" t="s">
        <v>135</v>
      </c>
      <c r="I4544" t="s">
        <v>136</v>
      </c>
      <c r="J4544" t="s">
        <v>137</v>
      </c>
      <c r="K4544" t="s">
        <v>138</v>
      </c>
      <c r="L4544" t="s">
        <v>13157</v>
      </c>
      <c r="M4544" t="s">
        <v>13158</v>
      </c>
      <c r="N4544">
        <v>1.6405555549999999</v>
      </c>
      <c r="O4544">
        <v>0</v>
      </c>
      <c r="P4544">
        <v>4</v>
      </c>
      <c r="Q4544">
        <v>0</v>
      </c>
      <c r="R4544">
        <v>0</v>
      </c>
      <c r="S4544">
        <v>0</v>
      </c>
      <c r="T4544">
        <v>0</v>
      </c>
      <c r="U4544">
        <v>0</v>
      </c>
      <c r="V4544">
        <v>0</v>
      </c>
      <c r="W4544">
        <v>0</v>
      </c>
      <c r="X4544">
        <v>1.0299492270812634</v>
      </c>
      <c r="Y4544">
        <v>0</v>
      </c>
      <c r="Z4544">
        <v>0</v>
      </c>
      <c r="AA4544">
        <v>0</v>
      </c>
      <c r="AB4544">
        <v>0</v>
      </c>
      <c r="AC4544">
        <v>0</v>
      </c>
      <c r="AD4544">
        <v>0</v>
      </c>
      <c r="AE4544">
        <v>1.0299492270812634</v>
      </c>
    </row>
    <row r="4545" spans="1:31" x14ac:dyDescent="0.25">
      <c r="A4545">
        <v>2237845</v>
      </c>
      <c r="B4545">
        <v>1</v>
      </c>
      <c r="C4545" t="s">
        <v>80</v>
      </c>
      <c r="D4545" t="s">
        <v>96</v>
      </c>
      <c r="E4545" t="s">
        <v>132</v>
      </c>
      <c r="F4545" t="s">
        <v>13159</v>
      </c>
      <c r="G4545" t="s">
        <v>170</v>
      </c>
      <c r="H4545" t="s">
        <v>135</v>
      </c>
      <c r="I4545" t="s">
        <v>136</v>
      </c>
      <c r="J4545" t="s">
        <v>137</v>
      </c>
      <c r="K4545" t="s">
        <v>138</v>
      </c>
      <c r="L4545" t="s">
        <v>13160</v>
      </c>
      <c r="M4545" t="s">
        <v>13161</v>
      </c>
      <c r="N4545">
        <v>4.8941666660000003</v>
      </c>
      <c r="O4545">
        <v>0</v>
      </c>
      <c r="P4545">
        <v>1</v>
      </c>
      <c r="Q4545">
        <v>0</v>
      </c>
      <c r="R4545">
        <v>0</v>
      </c>
      <c r="S4545">
        <v>0</v>
      </c>
      <c r="T4545">
        <v>0</v>
      </c>
      <c r="U4545">
        <v>0</v>
      </c>
      <c r="V4545">
        <v>0</v>
      </c>
      <c r="W4545">
        <v>0</v>
      </c>
      <c r="X4545">
        <v>1.3137280087951502</v>
      </c>
      <c r="Y4545">
        <v>0</v>
      </c>
      <c r="Z4545">
        <v>0</v>
      </c>
      <c r="AA4545">
        <v>0</v>
      </c>
      <c r="AB4545">
        <v>0</v>
      </c>
      <c r="AC4545">
        <v>0</v>
      </c>
      <c r="AD4545">
        <v>0</v>
      </c>
      <c r="AE4545">
        <v>1.3137280087951502</v>
      </c>
    </row>
    <row r="4546" spans="1:31" x14ac:dyDescent="0.25">
      <c r="A4546">
        <v>2237848</v>
      </c>
      <c r="B4546">
        <v>1</v>
      </c>
      <c r="C4546" t="s">
        <v>80</v>
      </c>
      <c r="D4546" t="s">
        <v>93</v>
      </c>
      <c r="E4546" t="s">
        <v>273</v>
      </c>
      <c r="F4546" t="s">
        <v>13162</v>
      </c>
      <c r="G4546" t="s">
        <v>174</v>
      </c>
      <c r="H4546" t="s">
        <v>163</v>
      </c>
      <c r="I4546" t="s">
        <v>261</v>
      </c>
      <c r="J4546" t="s">
        <v>137</v>
      </c>
      <c r="K4546" t="s">
        <v>138</v>
      </c>
      <c r="L4546" t="s">
        <v>13163</v>
      </c>
      <c r="M4546" t="s">
        <v>13164</v>
      </c>
      <c r="N4546">
        <v>1.5833333000000002E-2</v>
      </c>
      <c r="O4546">
        <v>0</v>
      </c>
      <c r="P4546">
        <v>2242</v>
      </c>
      <c r="Q4546">
        <v>149</v>
      </c>
      <c r="R4546">
        <v>446</v>
      </c>
      <c r="S4546">
        <v>32</v>
      </c>
      <c r="T4546">
        <v>427</v>
      </c>
      <c r="U4546">
        <v>1</v>
      </c>
      <c r="V4546">
        <v>1</v>
      </c>
      <c r="W4546">
        <v>0</v>
      </c>
      <c r="X4546">
        <v>7.8596565182964166</v>
      </c>
      <c r="Y4546">
        <v>2.6210111018513178</v>
      </c>
      <c r="Z4546">
        <v>5.2382654248962988</v>
      </c>
      <c r="AA4546">
        <v>1.6893681643469998</v>
      </c>
      <c r="AB4546">
        <v>2.8194019633388963</v>
      </c>
      <c r="AC4546">
        <v>1.5286911516688002</v>
      </c>
      <c r="AD4546">
        <v>0.22738834146868003</v>
      </c>
      <c r="AE4546">
        <v>21.983782665867405</v>
      </c>
    </row>
    <row r="4547" spans="1:31" x14ac:dyDescent="0.25">
      <c r="A4547">
        <v>2237849</v>
      </c>
      <c r="B4547">
        <v>1</v>
      </c>
      <c r="C4547" t="s">
        <v>80</v>
      </c>
      <c r="D4547" t="s">
        <v>93</v>
      </c>
      <c r="E4547" t="s">
        <v>273</v>
      </c>
      <c r="F4547" t="s">
        <v>13165</v>
      </c>
      <c r="G4547" t="s">
        <v>303</v>
      </c>
      <c r="H4547" t="s">
        <v>163</v>
      </c>
      <c r="I4547" t="s">
        <v>136</v>
      </c>
      <c r="J4547" t="s">
        <v>137</v>
      </c>
      <c r="K4547" t="s">
        <v>144</v>
      </c>
      <c r="L4547" t="s">
        <v>13166</v>
      </c>
      <c r="M4547" t="s">
        <v>13167</v>
      </c>
      <c r="N4547">
        <v>5.3583332999999997E-2</v>
      </c>
      <c r="O4547">
        <v>0</v>
      </c>
      <c r="P4547">
        <v>2242</v>
      </c>
      <c r="Q4547">
        <v>149</v>
      </c>
      <c r="R4547">
        <v>446</v>
      </c>
      <c r="S4547">
        <v>32</v>
      </c>
      <c r="T4547">
        <v>427</v>
      </c>
      <c r="U4547">
        <v>1</v>
      </c>
      <c r="V4547">
        <v>1</v>
      </c>
      <c r="W4547">
        <v>0</v>
      </c>
      <c r="X4547">
        <v>26.612521193529975</v>
      </c>
      <c r="Y4547">
        <v>8.8746516255667416</v>
      </c>
      <c r="Z4547">
        <v>17.736582929912043</v>
      </c>
      <c r="AA4547">
        <v>5.7201413284029989</v>
      </c>
      <c r="AB4547">
        <v>9.5463961214808286</v>
      </c>
      <c r="AC4547">
        <v>5.1760946012645332</v>
      </c>
      <c r="AD4547">
        <v>0.76992894567465331</v>
      </c>
      <c r="AE4547">
        <v>74.436316745831775</v>
      </c>
    </row>
    <row r="4548" spans="1:31" x14ac:dyDescent="0.25">
      <c r="A4548">
        <v>2237850</v>
      </c>
      <c r="B4548">
        <v>1</v>
      </c>
      <c r="C4548" t="s">
        <v>80</v>
      </c>
      <c r="D4548" t="s">
        <v>100</v>
      </c>
      <c r="E4548" t="s">
        <v>132</v>
      </c>
      <c r="F4548" t="s">
        <v>13168</v>
      </c>
      <c r="G4548" t="s">
        <v>170</v>
      </c>
      <c r="H4548" t="s">
        <v>135</v>
      </c>
      <c r="I4548" t="s">
        <v>136</v>
      </c>
      <c r="J4548" t="s">
        <v>137</v>
      </c>
      <c r="K4548" t="s">
        <v>138</v>
      </c>
      <c r="L4548" t="s">
        <v>13169</v>
      </c>
      <c r="M4548" t="s">
        <v>13170</v>
      </c>
      <c r="N4548">
        <v>3.4688888879999999</v>
      </c>
      <c r="O4548">
        <v>0</v>
      </c>
      <c r="P4548">
        <v>1</v>
      </c>
      <c r="Q4548">
        <v>0</v>
      </c>
      <c r="R4548">
        <v>0</v>
      </c>
      <c r="S4548">
        <v>0</v>
      </c>
      <c r="T4548">
        <v>0</v>
      </c>
      <c r="U4548">
        <v>0</v>
      </c>
      <c r="V4548">
        <v>0</v>
      </c>
      <c r="W4548">
        <v>0</v>
      </c>
      <c r="X4548">
        <v>0</v>
      </c>
      <c r="Y4548">
        <v>0</v>
      </c>
      <c r="Z4548">
        <v>0</v>
      </c>
      <c r="AA4548">
        <v>0</v>
      </c>
      <c r="AB4548">
        <v>0</v>
      </c>
      <c r="AC4548">
        <v>0</v>
      </c>
      <c r="AD4548">
        <v>0</v>
      </c>
      <c r="AE4548">
        <v>0</v>
      </c>
    </row>
    <row r="4549" spans="1:31" x14ac:dyDescent="0.25">
      <c r="A4549">
        <v>2237855</v>
      </c>
      <c r="B4549">
        <v>1</v>
      </c>
      <c r="C4549" t="s">
        <v>81</v>
      </c>
      <c r="D4549" t="s">
        <v>128</v>
      </c>
      <c r="E4549" t="s">
        <v>182</v>
      </c>
      <c r="F4549" t="s">
        <v>13171</v>
      </c>
      <c r="G4549" t="s">
        <v>152</v>
      </c>
      <c r="H4549" t="s">
        <v>163</v>
      </c>
      <c r="I4549" t="s">
        <v>136</v>
      </c>
      <c r="J4549" t="s">
        <v>137</v>
      </c>
      <c r="K4549" t="s">
        <v>138</v>
      </c>
      <c r="L4549" t="s">
        <v>13172</v>
      </c>
      <c r="M4549" t="s">
        <v>13173</v>
      </c>
      <c r="N4549">
        <v>2.082222222</v>
      </c>
      <c r="O4549">
        <v>0</v>
      </c>
      <c r="P4549">
        <v>47</v>
      </c>
      <c r="Q4549">
        <v>1</v>
      </c>
      <c r="R4549">
        <v>24</v>
      </c>
      <c r="S4549">
        <v>2</v>
      </c>
      <c r="T4549">
        <v>11</v>
      </c>
      <c r="U4549">
        <v>0</v>
      </c>
      <c r="V4549">
        <v>0</v>
      </c>
      <c r="W4549">
        <v>0</v>
      </c>
      <c r="X4549">
        <v>31.268693403429381</v>
      </c>
      <c r="Y4549">
        <v>6.3743663974666666E-3</v>
      </c>
      <c r="Z4549">
        <v>14.972432344918847</v>
      </c>
      <c r="AA4549">
        <v>8.3984652176984156</v>
      </c>
      <c r="AB4549">
        <v>12.404242781792954</v>
      </c>
      <c r="AC4549">
        <v>0</v>
      </c>
      <c r="AD4549">
        <v>0</v>
      </c>
      <c r="AE4549">
        <v>67.050208114237066</v>
      </c>
    </row>
    <row r="4550" spans="1:31" x14ac:dyDescent="0.25">
      <c r="A4550">
        <v>2237856</v>
      </c>
      <c r="B4550">
        <v>1</v>
      </c>
      <c r="C4550" t="s">
        <v>80</v>
      </c>
      <c r="D4550" t="s">
        <v>82</v>
      </c>
      <c r="E4550" t="s">
        <v>177</v>
      </c>
      <c r="F4550" t="s">
        <v>13174</v>
      </c>
      <c r="G4550" t="s">
        <v>558</v>
      </c>
      <c r="H4550" t="s">
        <v>135</v>
      </c>
      <c r="I4550" t="s">
        <v>136</v>
      </c>
      <c r="J4550" t="s">
        <v>137</v>
      </c>
      <c r="K4550" t="s">
        <v>138</v>
      </c>
      <c r="L4550" t="s">
        <v>13175</v>
      </c>
      <c r="M4550" t="s">
        <v>13176</v>
      </c>
      <c r="N4550">
        <v>2.2338888880000001</v>
      </c>
      <c r="O4550">
        <v>0</v>
      </c>
      <c r="P4550">
        <v>18</v>
      </c>
      <c r="Q4550">
        <v>0</v>
      </c>
      <c r="R4550">
        <v>0</v>
      </c>
      <c r="S4550">
        <v>0</v>
      </c>
      <c r="T4550">
        <v>16</v>
      </c>
      <c r="U4550">
        <v>0</v>
      </c>
      <c r="V4550">
        <v>1</v>
      </c>
      <c r="W4550">
        <v>0</v>
      </c>
      <c r="X4550">
        <v>13.718458909811289</v>
      </c>
      <c r="Y4550">
        <v>0</v>
      </c>
      <c r="Z4550">
        <v>0</v>
      </c>
      <c r="AA4550">
        <v>0</v>
      </c>
      <c r="AB4550">
        <v>4.9407766730801104</v>
      </c>
      <c r="AC4550">
        <v>0</v>
      </c>
      <c r="AD4550">
        <v>9.0492367752659604</v>
      </c>
      <c r="AE4550">
        <v>27.708472358157358</v>
      </c>
    </row>
    <row r="4551" spans="1:31" x14ac:dyDescent="0.25">
      <c r="A4551">
        <v>2237857</v>
      </c>
      <c r="B4551">
        <v>1</v>
      </c>
      <c r="C4551" t="s">
        <v>80</v>
      </c>
      <c r="D4551" t="s">
        <v>103</v>
      </c>
      <c r="E4551" t="s">
        <v>273</v>
      </c>
      <c r="F4551" t="s">
        <v>13177</v>
      </c>
      <c r="G4551" t="s">
        <v>174</v>
      </c>
      <c r="H4551" t="s">
        <v>163</v>
      </c>
      <c r="I4551" t="s">
        <v>136</v>
      </c>
      <c r="J4551" t="s">
        <v>137</v>
      </c>
      <c r="K4551" t="s">
        <v>138</v>
      </c>
      <c r="L4551" t="s">
        <v>13178</v>
      </c>
      <c r="M4551" t="s">
        <v>13179</v>
      </c>
      <c r="N4551">
        <v>0.64249999999999996</v>
      </c>
      <c r="O4551">
        <v>0</v>
      </c>
      <c r="P4551">
        <v>13</v>
      </c>
      <c r="Q4551">
        <v>13</v>
      </c>
      <c r="R4551">
        <v>80</v>
      </c>
      <c r="S4551">
        <v>7</v>
      </c>
      <c r="T4551">
        <v>13</v>
      </c>
      <c r="U4551">
        <v>1</v>
      </c>
      <c r="V4551">
        <v>0</v>
      </c>
      <c r="W4551">
        <v>0</v>
      </c>
      <c r="X4551">
        <v>2.8997465083000251</v>
      </c>
      <c r="Y4551">
        <v>3.7620182811732117</v>
      </c>
      <c r="Z4551">
        <v>45.14548953027716</v>
      </c>
      <c r="AA4551">
        <v>56.528255664856189</v>
      </c>
      <c r="AB4551">
        <v>2.4419094349737462</v>
      </c>
      <c r="AC4551">
        <v>40.133575501740005</v>
      </c>
      <c r="AD4551">
        <v>0</v>
      </c>
      <c r="AE4551">
        <v>150.91099492132034</v>
      </c>
    </row>
    <row r="4552" spans="1:31" x14ac:dyDescent="0.25">
      <c r="A4552">
        <v>2237858</v>
      </c>
      <c r="B4552">
        <v>1</v>
      </c>
      <c r="C4552" t="s">
        <v>81</v>
      </c>
      <c r="D4552" t="s">
        <v>118</v>
      </c>
      <c r="E4552" t="s">
        <v>182</v>
      </c>
      <c r="F4552" t="s">
        <v>13180</v>
      </c>
      <c r="G4552" t="s">
        <v>174</v>
      </c>
      <c r="H4552" t="s">
        <v>163</v>
      </c>
      <c r="I4552" t="s">
        <v>136</v>
      </c>
      <c r="J4552" t="s">
        <v>137</v>
      </c>
      <c r="K4552" t="s">
        <v>138</v>
      </c>
      <c r="L4552" t="s">
        <v>13181</v>
      </c>
      <c r="M4552" t="s">
        <v>13182</v>
      </c>
      <c r="N4552">
        <v>0.502222222</v>
      </c>
      <c r="O4552">
        <v>0</v>
      </c>
      <c r="P4552">
        <v>2314</v>
      </c>
      <c r="Q4552">
        <v>0</v>
      </c>
      <c r="R4552">
        <v>2</v>
      </c>
      <c r="S4552">
        <v>0</v>
      </c>
      <c r="T4552">
        <v>76</v>
      </c>
      <c r="U4552">
        <v>0</v>
      </c>
      <c r="V4552">
        <v>0</v>
      </c>
      <c r="W4552">
        <v>0</v>
      </c>
      <c r="X4552">
        <v>274.52449072352528</v>
      </c>
      <c r="Y4552">
        <v>0</v>
      </c>
      <c r="Z4552">
        <v>4.7519071894179987</v>
      </c>
      <c r="AA4552">
        <v>0</v>
      </c>
      <c r="AB4552">
        <v>11.855101757925542</v>
      </c>
      <c r="AC4552">
        <v>0</v>
      </c>
      <c r="AD4552">
        <v>0</v>
      </c>
      <c r="AE4552">
        <v>291.13149967086878</v>
      </c>
    </row>
    <row r="4553" spans="1:31" x14ac:dyDescent="0.25">
      <c r="A4553">
        <v>2237859</v>
      </c>
      <c r="B4553">
        <v>1</v>
      </c>
      <c r="C4553" t="s">
        <v>81</v>
      </c>
      <c r="D4553" t="s">
        <v>114</v>
      </c>
      <c r="E4553" t="s">
        <v>194</v>
      </c>
      <c r="F4553" t="s">
        <v>13183</v>
      </c>
      <c r="G4553" t="s">
        <v>179</v>
      </c>
      <c r="H4553" t="s">
        <v>135</v>
      </c>
      <c r="I4553" t="s">
        <v>136</v>
      </c>
      <c r="J4553" t="s">
        <v>137</v>
      </c>
      <c r="K4553" t="s">
        <v>138</v>
      </c>
      <c r="L4553" t="s">
        <v>13184</v>
      </c>
      <c r="M4553" t="s">
        <v>13185</v>
      </c>
      <c r="N4553">
        <v>1.7524999999999999</v>
      </c>
      <c r="O4553">
        <v>0</v>
      </c>
      <c r="P4553">
        <v>4</v>
      </c>
      <c r="Q4553">
        <v>0</v>
      </c>
      <c r="R4553">
        <v>0</v>
      </c>
      <c r="S4553">
        <v>0</v>
      </c>
      <c r="T4553">
        <v>0</v>
      </c>
      <c r="U4553">
        <v>0</v>
      </c>
      <c r="V4553">
        <v>0</v>
      </c>
      <c r="W4553">
        <v>0</v>
      </c>
      <c r="X4553">
        <v>9.6401269652333324E-2</v>
      </c>
      <c r="Y4553">
        <v>0</v>
      </c>
      <c r="Z4553">
        <v>0</v>
      </c>
      <c r="AA4553">
        <v>0</v>
      </c>
      <c r="AB4553">
        <v>0</v>
      </c>
      <c r="AC4553">
        <v>0</v>
      </c>
      <c r="AD4553">
        <v>0</v>
      </c>
      <c r="AE4553">
        <v>9.6401269652333324E-2</v>
      </c>
    </row>
    <row r="4554" spans="1:31" x14ac:dyDescent="0.25">
      <c r="A4554">
        <v>2237860</v>
      </c>
      <c r="B4554">
        <v>1</v>
      </c>
      <c r="C4554" t="s">
        <v>81</v>
      </c>
      <c r="D4554" t="s">
        <v>120</v>
      </c>
      <c r="E4554" t="s">
        <v>141</v>
      </c>
      <c r="F4554" t="s">
        <v>13186</v>
      </c>
      <c r="G4554" t="s">
        <v>187</v>
      </c>
      <c r="H4554" t="s">
        <v>135</v>
      </c>
      <c r="I4554" t="s">
        <v>136</v>
      </c>
      <c r="J4554" t="s">
        <v>137</v>
      </c>
      <c r="K4554" t="s">
        <v>138</v>
      </c>
      <c r="L4554" t="s">
        <v>13187</v>
      </c>
      <c r="M4554" t="s">
        <v>13188</v>
      </c>
      <c r="N4554">
        <v>2.911944444</v>
      </c>
      <c r="O4554">
        <v>0</v>
      </c>
      <c r="P4554">
        <v>0</v>
      </c>
      <c r="Q4554">
        <v>0</v>
      </c>
      <c r="R4554">
        <v>6</v>
      </c>
      <c r="S4554">
        <v>0</v>
      </c>
      <c r="T4554">
        <v>0</v>
      </c>
      <c r="U4554">
        <v>0</v>
      </c>
      <c r="V4554">
        <v>0</v>
      </c>
      <c r="W4554">
        <v>0</v>
      </c>
      <c r="X4554">
        <v>0</v>
      </c>
      <c r="Y4554">
        <v>0</v>
      </c>
      <c r="Z4554">
        <v>25.07688278294189</v>
      </c>
      <c r="AA4554">
        <v>0</v>
      </c>
      <c r="AB4554">
        <v>0</v>
      </c>
      <c r="AC4554">
        <v>0</v>
      </c>
      <c r="AD4554">
        <v>0</v>
      </c>
      <c r="AE4554">
        <v>25.07688278294189</v>
      </c>
    </row>
    <row r="4555" spans="1:31" x14ac:dyDescent="0.25">
      <c r="A4555">
        <v>2237861</v>
      </c>
      <c r="B4555">
        <v>1</v>
      </c>
      <c r="C4555" t="s">
        <v>80</v>
      </c>
      <c r="D4555" t="s">
        <v>109</v>
      </c>
      <c r="E4555" t="s">
        <v>132</v>
      </c>
      <c r="F4555" t="s">
        <v>13189</v>
      </c>
      <c r="G4555" t="s">
        <v>148</v>
      </c>
      <c r="H4555" t="s">
        <v>135</v>
      </c>
      <c r="I4555" t="s">
        <v>136</v>
      </c>
      <c r="J4555" t="s">
        <v>137</v>
      </c>
      <c r="K4555" t="s">
        <v>138</v>
      </c>
      <c r="L4555" t="s">
        <v>13190</v>
      </c>
      <c r="M4555" t="s">
        <v>13191</v>
      </c>
      <c r="N4555">
        <v>1.015833333</v>
      </c>
      <c r="O4555">
        <v>0</v>
      </c>
      <c r="P4555">
        <v>0</v>
      </c>
      <c r="Q4555">
        <v>0</v>
      </c>
      <c r="R4555">
        <v>0</v>
      </c>
      <c r="S4555">
        <v>0</v>
      </c>
      <c r="T4555">
        <v>1</v>
      </c>
      <c r="U4555">
        <v>0</v>
      </c>
      <c r="V4555">
        <v>0</v>
      </c>
      <c r="W4555">
        <v>0</v>
      </c>
      <c r="X4555">
        <v>0</v>
      </c>
      <c r="Y4555">
        <v>0</v>
      </c>
      <c r="Z4555">
        <v>0</v>
      </c>
      <c r="AA4555">
        <v>0</v>
      </c>
      <c r="AB4555">
        <v>5.6900966966666664E-5</v>
      </c>
      <c r="AC4555">
        <v>0</v>
      </c>
      <c r="AD4555">
        <v>0</v>
      </c>
      <c r="AE4555">
        <v>5.6900966966666664E-5</v>
      </c>
    </row>
    <row r="4556" spans="1:31" x14ac:dyDescent="0.25">
      <c r="A4556">
        <v>2237864</v>
      </c>
      <c r="B4556">
        <v>1</v>
      </c>
      <c r="C4556" t="s">
        <v>80</v>
      </c>
      <c r="D4556" t="s">
        <v>96</v>
      </c>
      <c r="E4556" t="s">
        <v>132</v>
      </c>
      <c r="F4556" t="s">
        <v>13192</v>
      </c>
      <c r="G4556" t="s">
        <v>191</v>
      </c>
      <c r="H4556" t="s">
        <v>135</v>
      </c>
      <c r="I4556" t="s">
        <v>136</v>
      </c>
      <c r="J4556" t="s">
        <v>137</v>
      </c>
      <c r="K4556" t="s">
        <v>138</v>
      </c>
      <c r="L4556" t="s">
        <v>13193</v>
      </c>
      <c r="M4556" t="s">
        <v>13194</v>
      </c>
      <c r="N4556">
        <v>4.5680555549999999</v>
      </c>
      <c r="O4556">
        <v>0</v>
      </c>
      <c r="P4556">
        <v>1</v>
      </c>
      <c r="Q4556">
        <v>0</v>
      </c>
      <c r="R4556">
        <v>0</v>
      </c>
      <c r="S4556">
        <v>0</v>
      </c>
      <c r="T4556">
        <v>0</v>
      </c>
      <c r="U4556">
        <v>0</v>
      </c>
      <c r="V4556">
        <v>0</v>
      </c>
      <c r="W4556">
        <v>0</v>
      </c>
      <c r="X4556">
        <v>0.2202665531457067</v>
      </c>
      <c r="Y4556">
        <v>0</v>
      </c>
      <c r="Z4556">
        <v>0</v>
      </c>
      <c r="AA4556">
        <v>0</v>
      </c>
      <c r="AB4556">
        <v>0</v>
      </c>
      <c r="AC4556">
        <v>0</v>
      </c>
      <c r="AD4556">
        <v>0</v>
      </c>
      <c r="AE4556">
        <v>0.2202665531457067</v>
      </c>
    </row>
    <row r="4557" spans="1:31" x14ac:dyDescent="0.25">
      <c r="A4557">
        <v>2237867</v>
      </c>
      <c r="B4557">
        <v>1</v>
      </c>
      <c r="C4557" t="s">
        <v>80</v>
      </c>
      <c r="D4557" t="s">
        <v>93</v>
      </c>
      <c r="E4557" t="s">
        <v>273</v>
      </c>
      <c r="F4557" t="s">
        <v>13195</v>
      </c>
      <c r="G4557" t="s">
        <v>303</v>
      </c>
      <c r="H4557" t="s">
        <v>163</v>
      </c>
      <c r="I4557" t="s">
        <v>261</v>
      </c>
      <c r="J4557" t="s">
        <v>137</v>
      </c>
      <c r="K4557" t="s">
        <v>144</v>
      </c>
      <c r="L4557" t="s">
        <v>13196</v>
      </c>
      <c r="M4557" t="s">
        <v>13197</v>
      </c>
      <c r="N4557">
        <v>1.6726666000000001E-2</v>
      </c>
      <c r="O4557">
        <v>0</v>
      </c>
      <c r="P4557">
        <v>4735</v>
      </c>
      <c r="Q4557">
        <v>2</v>
      </c>
      <c r="R4557">
        <v>15</v>
      </c>
      <c r="S4557">
        <v>1</v>
      </c>
      <c r="T4557">
        <v>424</v>
      </c>
      <c r="U4557">
        <v>2</v>
      </c>
      <c r="V4557">
        <v>1</v>
      </c>
      <c r="W4557">
        <v>0</v>
      </c>
      <c r="X4557">
        <v>19.668082829062527</v>
      </c>
      <c r="Y4557">
        <v>4.1521346547792229E-2</v>
      </c>
      <c r="Z4557">
        <v>0.27464151701777784</v>
      </c>
      <c r="AA4557">
        <v>1.7493944398750003E-2</v>
      </c>
      <c r="AB4557">
        <v>3.7248782501702697</v>
      </c>
      <c r="AC4557">
        <v>10.229619849254963</v>
      </c>
      <c r="AD4557">
        <v>0.15235901264630669</v>
      </c>
      <c r="AE4557">
        <v>34.108596749098389</v>
      </c>
    </row>
    <row r="4558" spans="1:31" x14ac:dyDescent="0.25">
      <c r="A4558">
        <v>2237868</v>
      </c>
      <c r="B4558">
        <v>1</v>
      </c>
      <c r="C4558" t="s">
        <v>81</v>
      </c>
      <c r="D4558" t="s">
        <v>112</v>
      </c>
      <c r="E4558" t="s">
        <v>161</v>
      </c>
      <c r="F4558" t="s">
        <v>1193</v>
      </c>
      <c r="G4558" t="s">
        <v>174</v>
      </c>
      <c r="H4558" t="s">
        <v>163</v>
      </c>
      <c r="I4558" t="s">
        <v>136</v>
      </c>
      <c r="J4558" t="s">
        <v>137</v>
      </c>
      <c r="K4558" t="s">
        <v>138</v>
      </c>
      <c r="L4558" t="s">
        <v>13198</v>
      </c>
      <c r="M4558" t="s">
        <v>13199</v>
      </c>
      <c r="N4558">
        <v>1.0041666659999999</v>
      </c>
      <c r="O4558">
        <v>0</v>
      </c>
      <c r="P4558">
        <v>77</v>
      </c>
      <c r="Q4558">
        <v>189</v>
      </c>
      <c r="R4558">
        <v>23</v>
      </c>
      <c r="S4558">
        <v>10</v>
      </c>
      <c r="T4558">
        <v>6</v>
      </c>
      <c r="U4558">
        <v>2</v>
      </c>
      <c r="V4558">
        <v>0</v>
      </c>
      <c r="W4558">
        <v>0</v>
      </c>
      <c r="X4558">
        <v>11.33130801893433</v>
      </c>
      <c r="Y4558">
        <v>23.03519859252788</v>
      </c>
      <c r="Z4558">
        <v>7.7772171796884209</v>
      </c>
      <c r="AA4558">
        <v>22.725849337154248</v>
      </c>
      <c r="AB4558">
        <v>0.37725117510935557</v>
      </c>
      <c r="AC4558">
        <v>32.386849358474521</v>
      </c>
      <c r="AD4558">
        <v>0</v>
      </c>
      <c r="AE4558">
        <v>97.63367366188875</v>
      </c>
    </row>
    <row r="4559" spans="1:31" x14ac:dyDescent="0.25">
      <c r="A4559">
        <v>2237869</v>
      </c>
      <c r="B4559">
        <v>1</v>
      </c>
      <c r="C4559" t="s">
        <v>80</v>
      </c>
      <c r="D4559" t="s">
        <v>100</v>
      </c>
      <c r="E4559" t="s">
        <v>194</v>
      </c>
      <c r="F4559" t="s">
        <v>13200</v>
      </c>
      <c r="G4559" t="s">
        <v>390</v>
      </c>
      <c r="H4559" t="s">
        <v>135</v>
      </c>
      <c r="I4559" t="s">
        <v>136</v>
      </c>
      <c r="J4559" t="s">
        <v>137</v>
      </c>
      <c r="K4559" t="s">
        <v>138</v>
      </c>
      <c r="L4559" t="s">
        <v>13201</v>
      </c>
      <c r="M4559" t="s">
        <v>13202</v>
      </c>
      <c r="N4559">
        <v>2.991944444</v>
      </c>
      <c r="O4559">
        <v>0</v>
      </c>
      <c r="P4559">
        <v>90</v>
      </c>
      <c r="Q4559">
        <v>0</v>
      </c>
      <c r="R4559">
        <v>0</v>
      </c>
      <c r="S4559">
        <v>0</v>
      </c>
      <c r="T4559">
        <v>5</v>
      </c>
      <c r="U4559">
        <v>0</v>
      </c>
      <c r="V4559">
        <v>0</v>
      </c>
      <c r="W4559">
        <v>0</v>
      </c>
      <c r="X4559">
        <v>77.697806614998612</v>
      </c>
      <c r="Y4559">
        <v>0</v>
      </c>
      <c r="Z4559">
        <v>0</v>
      </c>
      <c r="AA4559">
        <v>0</v>
      </c>
      <c r="AB4559">
        <v>3.1338726593162125</v>
      </c>
      <c r="AC4559">
        <v>0</v>
      </c>
      <c r="AD4559">
        <v>0</v>
      </c>
      <c r="AE4559">
        <v>80.831679274314823</v>
      </c>
    </row>
    <row r="4560" spans="1:31" x14ac:dyDescent="0.25">
      <c r="A4560">
        <v>2237872</v>
      </c>
      <c r="B4560">
        <v>1</v>
      </c>
      <c r="C4560" t="s">
        <v>80</v>
      </c>
      <c r="D4560" t="s">
        <v>82</v>
      </c>
      <c r="E4560" t="s">
        <v>132</v>
      </c>
      <c r="F4560" t="s">
        <v>13203</v>
      </c>
      <c r="G4560" t="s">
        <v>170</v>
      </c>
      <c r="H4560" t="s">
        <v>135</v>
      </c>
      <c r="I4560" t="s">
        <v>136</v>
      </c>
      <c r="J4560" t="s">
        <v>137</v>
      </c>
      <c r="K4560" t="s">
        <v>138</v>
      </c>
      <c r="L4560" t="s">
        <v>13204</v>
      </c>
      <c r="M4560" t="s">
        <v>13205</v>
      </c>
      <c r="N4560">
        <v>4.9524999999999997</v>
      </c>
      <c r="O4560">
        <v>0</v>
      </c>
      <c r="P4560">
        <v>0</v>
      </c>
      <c r="Q4560">
        <v>0</v>
      </c>
      <c r="R4560">
        <v>0</v>
      </c>
      <c r="S4560">
        <v>0</v>
      </c>
      <c r="T4560">
        <v>4</v>
      </c>
      <c r="U4560">
        <v>0</v>
      </c>
      <c r="V4560">
        <v>0</v>
      </c>
      <c r="W4560">
        <v>0</v>
      </c>
      <c r="X4560">
        <v>0</v>
      </c>
      <c r="Y4560">
        <v>0</v>
      </c>
      <c r="Z4560">
        <v>0</v>
      </c>
      <c r="AA4560">
        <v>0</v>
      </c>
      <c r="AB4560">
        <v>3.1715027665190569</v>
      </c>
      <c r="AC4560">
        <v>0</v>
      </c>
      <c r="AD4560">
        <v>0</v>
      </c>
      <c r="AE4560">
        <v>3.1715027665190569</v>
      </c>
    </row>
    <row r="4561" spans="1:31" x14ac:dyDescent="0.25">
      <c r="A4561">
        <v>2237873</v>
      </c>
      <c r="B4561">
        <v>1</v>
      </c>
      <c r="C4561" t="s">
        <v>81</v>
      </c>
      <c r="D4561" t="s">
        <v>112</v>
      </c>
      <c r="E4561" t="s">
        <v>194</v>
      </c>
      <c r="F4561" t="s">
        <v>13206</v>
      </c>
      <c r="G4561" t="s">
        <v>1507</v>
      </c>
      <c r="H4561" t="s">
        <v>135</v>
      </c>
      <c r="I4561" t="s">
        <v>136</v>
      </c>
      <c r="J4561" t="s">
        <v>137</v>
      </c>
      <c r="K4561" t="s">
        <v>138</v>
      </c>
      <c r="L4561" t="s">
        <v>13207</v>
      </c>
      <c r="M4561" t="s">
        <v>13208</v>
      </c>
      <c r="N4561">
        <v>1.902222222</v>
      </c>
      <c r="O4561">
        <v>0</v>
      </c>
      <c r="P4561">
        <v>38</v>
      </c>
      <c r="Q4561">
        <v>0</v>
      </c>
      <c r="R4561">
        <v>0</v>
      </c>
      <c r="S4561">
        <v>0</v>
      </c>
      <c r="T4561">
        <v>71</v>
      </c>
      <c r="U4561">
        <v>0</v>
      </c>
      <c r="V4561">
        <v>0</v>
      </c>
      <c r="W4561">
        <v>0</v>
      </c>
      <c r="X4561">
        <v>14.444346697392392</v>
      </c>
      <c r="Y4561">
        <v>0</v>
      </c>
      <c r="Z4561">
        <v>0</v>
      </c>
      <c r="AA4561">
        <v>0</v>
      </c>
      <c r="AB4561">
        <v>101.31413829808864</v>
      </c>
      <c r="AC4561">
        <v>0</v>
      </c>
      <c r="AD4561">
        <v>0</v>
      </c>
      <c r="AE4561">
        <v>115.75848499548103</v>
      </c>
    </row>
    <row r="4562" spans="1:31" x14ac:dyDescent="0.25">
      <c r="A4562">
        <v>2237874</v>
      </c>
      <c r="B4562">
        <v>1</v>
      </c>
      <c r="C4562" t="s">
        <v>80</v>
      </c>
      <c r="D4562" t="s">
        <v>105</v>
      </c>
      <c r="E4562" t="s">
        <v>273</v>
      </c>
      <c r="F4562" t="s">
        <v>13209</v>
      </c>
      <c r="G4562" t="s">
        <v>174</v>
      </c>
      <c r="H4562" t="s">
        <v>163</v>
      </c>
      <c r="I4562" t="s">
        <v>136</v>
      </c>
      <c r="J4562" t="s">
        <v>137</v>
      </c>
      <c r="K4562" t="s">
        <v>138</v>
      </c>
      <c r="L4562" t="s">
        <v>13210</v>
      </c>
      <c r="M4562" t="s">
        <v>13211</v>
      </c>
      <c r="N4562">
        <v>0.51194444400000005</v>
      </c>
      <c r="O4562">
        <v>17</v>
      </c>
      <c r="P4562">
        <v>790</v>
      </c>
      <c r="Q4562">
        <v>10</v>
      </c>
      <c r="R4562">
        <v>47</v>
      </c>
      <c r="S4562">
        <v>36</v>
      </c>
      <c r="T4562">
        <v>119</v>
      </c>
      <c r="U4562">
        <v>11</v>
      </c>
      <c r="V4562">
        <v>0</v>
      </c>
      <c r="W4562">
        <v>3.5895536185788015</v>
      </c>
      <c r="X4562">
        <v>115.00030263421266</v>
      </c>
      <c r="Y4562">
        <v>21.530971489035238</v>
      </c>
      <c r="Z4562">
        <v>8.5268624699140556</v>
      </c>
      <c r="AA4562">
        <v>110.0194031199409</v>
      </c>
      <c r="AB4562">
        <v>42.956479332532936</v>
      </c>
      <c r="AC4562">
        <v>108.34076539149133</v>
      </c>
      <c r="AD4562">
        <v>0</v>
      </c>
      <c r="AE4562">
        <v>409.96433805570592</v>
      </c>
    </row>
    <row r="4563" spans="1:31" x14ac:dyDescent="0.25">
      <c r="A4563">
        <v>2237876</v>
      </c>
      <c r="B4563">
        <v>1</v>
      </c>
      <c r="C4563" t="s">
        <v>80</v>
      </c>
      <c r="D4563" t="s">
        <v>103</v>
      </c>
      <c r="E4563" t="s">
        <v>132</v>
      </c>
      <c r="F4563" t="s">
        <v>13212</v>
      </c>
      <c r="G4563" t="s">
        <v>148</v>
      </c>
      <c r="H4563" t="s">
        <v>135</v>
      </c>
      <c r="I4563" t="s">
        <v>136</v>
      </c>
      <c r="J4563" t="s">
        <v>137</v>
      </c>
      <c r="K4563" t="s">
        <v>138</v>
      </c>
      <c r="L4563" t="s">
        <v>13213</v>
      </c>
      <c r="M4563" t="s">
        <v>13214</v>
      </c>
      <c r="N4563">
        <v>0.94444444400000005</v>
      </c>
      <c r="O4563">
        <v>0</v>
      </c>
      <c r="P4563">
        <v>55</v>
      </c>
      <c r="Q4563">
        <v>0</v>
      </c>
      <c r="R4563">
        <v>0</v>
      </c>
      <c r="S4563">
        <v>0</v>
      </c>
      <c r="T4563">
        <v>0</v>
      </c>
      <c r="U4563">
        <v>0</v>
      </c>
      <c r="V4563">
        <v>0</v>
      </c>
      <c r="W4563">
        <v>0</v>
      </c>
      <c r="X4563">
        <v>13.392405991995808</v>
      </c>
      <c r="Y4563">
        <v>0</v>
      </c>
      <c r="Z4563">
        <v>0</v>
      </c>
      <c r="AA4563">
        <v>0</v>
      </c>
      <c r="AB4563">
        <v>0</v>
      </c>
      <c r="AC4563">
        <v>0</v>
      </c>
      <c r="AD4563">
        <v>0</v>
      </c>
      <c r="AE4563">
        <v>13.392405991995808</v>
      </c>
    </row>
    <row r="4564" spans="1:31" x14ac:dyDescent="0.25">
      <c r="A4564">
        <v>2237877</v>
      </c>
      <c r="B4564">
        <v>1</v>
      </c>
      <c r="C4564" t="s">
        <v>80</v>
      </c>
      <c r="D4564" t="s">
        <v>100</v>
      </c>
      <c r="E4564" t="s">
        <v>132</v>
      </c>
      <c r="F4564" t="s">
        <v>13215</v>
      </c>
      <c r="G4564" t="s">
        <v>170</v>
      </c>
      <c r="H4564" t="s">
        <v>135</v>
      </c>
      <c r="I4564" t="s">
        <v>136</v>
      </c>
      <c r="J4564" t="s">
        <v>137</v>
      </c>
      <c r="K4564" t="s">
        <v>138</v>
      </c>
      <c r="L4564" t="s">
        <v>13216</v>
      </c>
      <c r="M4564" t="s">
        <v>13217</v>
      </c>
      <c r="N4564">
        <v>5.1988888879999999</v>
      </c>
      <c r="O4564">
        <v>0</v>
      </c>
      <c r="P4564">
        <v>4</v>
      </c>
      <c r="Q4564">
        <v>0</v>
      </c>
      <c r="R4564">
        <v>0</v>
      </c>
      <c r="S4564">
        <v>0</v>
      </c>
      <c r="T4564">
        <v>0</v>
      </c>
      <c r="U4564">
        <v>0</v>
      </c>
      <c r="V4564">
        <v>0</v>
      </c>
      <c r="W4564">
        <v>0</v>
      </c>
      <c r="X4564">
        <v>2.6168200078508916</v>
      </c>
      <c r="Y4564">
        <v>0</v>
      </c>
      <c r="Z4564">
        <v>0</v>
      </c>
      <c r="AA4564">
        <v>0</v>
      </c>
      <c r="AB4564">
        <v>0</v>
      </c>
      <c r="AC4564">
        <v>0</v>
      </c>
      <c r="AD4564">
        <v>0</v>
      </c>
      <c r="AE4564">
        <v>2.6168200078508916</v>
      </c>
    </row>
    <row r="4565" spans="1:31" x14ac:dyDescent="0.25">
      <c r="A4565">
        <v>2237880</v>
      </c>
      <c r="B4565">
        <v>1</v>
      </c>
      <c r="C4565" t="s">
        <v>80</v>
      </c>
      <c r="D4565" t="s">
        <v>105</v>
      </c>
      <c r="E4565" t="s">
        <v>182</v>
      </c>
      <c r="F4565" t="s">
        <v>2177</v>
      </c>
      <c r="G4565" t="s">
        <v>174</v>
      </c>
      <c r="H4565" t="s">
        <v>163</v>
      </c>
      <c r="I4565" t="s">
        <v>136</v>
      </c>
      <c r="J4565" t="s">
        <v>137</v>
      </c>
      <c r="K4565" t="s">
        <v>138</v>
      </c>
      <c r="L4565" t="s">
        <v>13218</v>
      </c>
      <c r="M4565" t="s">
        <v>13219</v>
      </c>
      <c r="N4565">
        <v>0.66805555500000002</v>
      </c>
      <c r="O4565">
        <v>0</v>
      </c>
      <c r="P4565">
        <v>0</v>
      </c>
      <c r="Q4565">
        <v>0</v>
      </c>
      <c r="R4565">
        <v>0</v>
      </c>
      <c r="S4565">
        <v>2</v>
      </c>
      <c r="T4565">
        <v>84</v>
      </c>
      <c r="U4565">
        <v>1</v>
      </c>
      <c r="V4565">
        <v>11</v>
      </c>
      <c r="W4565">
        <v>0</v>
      </c>
      <c r="X4565">
        <v>0</v>
      </c>
      <c r="Y4565">
        <v>0</v>
      </c>
      <c r="Z4565">
        <v>0</v>
      </c>
      <c r="AA4565">
        <v>1.3851546376380557</v>
      </c>
      <c r="AB4565">
        <v>61.619872296879727</v>
      </c>
      <c r="AC4565">
        <v>326.45553049661214</v>
      </c>
      <c r="AD4565">
        <v>149.49751955115246</v>
      </c>
      <c r="AE4565">
        <v>538.95807698228236</v>
      </c>
    </row>
    <row r="4566" spans="1:31" x14ac:dyDescent="0.25">
      <c r="A4566">
        <v>2237881</v>
      </c>
      <c r="B4566">
        <v>1</v>
      </c>
      <c r="C4566" t="s">
        <v>80</v>
      </c>
      <c r="D4566" t="s">
        <v>92</v>
      </c>
      <c r="E4566" t="s">
        <v>273</v>
      </c>
      <c r="F4566" t="s">
        <v>2987</v>
      </c>
      <c r="G4566" t="s">
        <v>174</v>
      </c>
      <c r="H4566" t="s">
        <v>163</v>
      </c>
      <c r="I4566" t="s">
        <v>136</v>
      </c>
      <c r="J4566" t="s">
        <v>137</v>
      </c>
      <c r="K4566" t="s">
        <v>138</v>
      </c>
      <c r="L4566" t="s">
        <v>13220</v>
      </c>
      <c r="M4566" t="s">
        <v>13221</v>
      </c>
      <c r="N4566">
        <v>0.19388888800000001</v>
      </c>
      <c r="O4566">
        <v>1</v>
      </c>
      <c r="P4566">
        <v>9082</v>
      </c>
      <c r="Q4566">
        <v>2</v>
      </c>
      <c r="R4566">
        <v>413</v>
      </c>
      <c r="S4566">
        <v>23</v>
      </c>
      <c r="T4566">
        <v>642</v>
      </c>
      <c r="U4566">
        <v>3</v>
      </c>
      <c r="V4566">
        <v>7</v>
      </c>
      <c r="W4566">
        <v>0</v>
      </c>
      <c r="X4566">
        <v>534.96615912258414</v>
      </c>
      <c r="Y4566">
        <v>1.1882275488452601</v>
      </c>
      <c r="Z4566">
        <v>17.403554019299808</v>
      </c>
      <c r="AA4566">
        <v>45.481489069126525</v>
      </c>
      <c r="AB4566">
        <v>95.526353868839735</v>
      </c>
      <c r="AC4566">
        <v>21.639442235580493</v>
      </c>
      <c r="AD4566">
        <v>0.21869567672956891</v>
      </c>
      <c r="AE4566">
        <v>716.42392154100548</v>
      </c>
    </row>
    <row r="4567" spans="1:31" x14ac:dyDescent="0.25">
      <c r="A4567">
        <v>2237882</v>
      </c>
      <c r="B4567">
        <v>1</v>
      </c>
      <c r="C4567" t="s">
        <v>80</v>
      </c>
      <c r="D4567" t="s">
        <v>103</v>
      </c>
      <c r="E4567" t="s">
        <v>132</v>
      </c>
      <c r="F4567" t="s">
        <v>13222</v>
      </c>
      <c r="G4567" t="s">
        <v>148</v>
      </c>
      <c r="H4567" t="s">
        <v>135</v>
      </c>
      <c r="I4567" t="s">
        <v>136</v>
      </c>
      <c r="J4567" t="s">
        <v>137</v>
      </c>
      <c r="K4567" t="s">
        <v>138</v>
      </c>
      <c r="L4567" t="s">
        <v>13223</v>
      </c>
      <c r="M4567" t="s">
        <v>13224</v>
      </c>
      <c r="N4567">
        <v>2.2083333330000001</v>
      </c>
      <c r="O4567">
        <v>0</v>
      </c>
      <c r="P4567">
        <v>0</v>
      </c>
      <c r="Q4567">
        <v>0</v>
      </c>
      <c r="R4567">
        <v>0</v>
      </c>
      <c r="S4567">
        <v>0</v>
      </c>
      <c r="T4567">
        <v>1</v>
      </c>
      <c r="U4567">
        <v>0</v>
      </c>
      <c r="V4567">
        <v>0</v>
      </c>
      <c r="W4567">
        <v>0</v>
      </c>
      <c r="X4567">
        <v>0</v>
      </c>
      <c r="Y4567">
        <v>0</v>
      </c>
      <c r="Z4567">
        <v>0</v>
      </c>
      <c r="AA4567">
        <v>0</v>
      </c>
      <c r="AB4567">
        <v>0.15530734534084001</v>
      </c>
      <c r="AC4567">
        <v>0</v>
      </c>
      <c r="AD4567">
        <v>0</v>
      </c>
      <c r="AE4567">
        <v>0.15530734534084001</v>
      </c>
    </row>
    <row r="4568" spans="1:31" x14ac:dyDescent="0.25">
      <c r="A4568">
        <v>2237884</v>
      </c>
      <c r="B4568">
        <v>1</v>
      </c>
      <c r="C4568" t="s">
        <v>80</v>
      </c>
      <c r="D4568" t="s">
        <v>88</v>
      </c>
      <c r="E4568" t="s">
        <v>141</v>
      </c>
      <c r="F4568" t="s">
        <v>13225</v>
      </c>
      <c r="G4568" t="s">
        <v>13226</v>
      </c>
      <c r="H4568" t="s">
        <v>135</v>
      </c>
      <c r="I4568" t="s">
        <v>136</v>
      </c>
      <c r="J4568" t="s">
        <v>137</v>
      </c>
      <c r="K4568" t="s">
        <v>138</v>
      </c>
      <c r="L4568" t="s">
        <v>13227</v>
      </c>
      <c r="M4568" t="s">
        <v>13228</v>
      </c>
      <c r="N4568">
        <v>3.170833333</v>
      </c>
      <c r="O4568">
        <v>0</v>
      </c>
      <c r="P4568">
        <v>20</v>
      </c>
      <c r="Q4568">
        <v>0</v>
      </c>
      <c r="R4568">
        <v>0</v>
      </c>
      <c r="S4568">
        <v>0</v>
      </c>
      <c r="T4568">
        <v>191</v>
      </c>
      <c r="U4568">
        <v>0</v>
      </c>
      <c r="V4568">
        <v>0</v>
      </c>
      <c r="W4568">
        <v>0</v>
      </c>
      <c r="X4568">
        <v>27.310498820560721</v>
      </c>
      <c r="Y4568">
        <v>0</v>
      </c>
      <c r="Z4568">
        <v>0</v>
      </c>
      <c r="AA4568">
        <v>0</v>
      </c>
      <c r="AB4568">
        <v>319.71246545158476</v>
      </c>
      <c r="AC4568">
        <v>0</v>
      </c>
      <c r="AD4568">
        <v>0</v>
      </c>
      <c r="AE4568">
        <v>347.02296427214549</v>
      </c>
    </row>
    <row r="4569" spans="1:31" x14ac:dyDescent="0.25">
      <c r="A4569">
        <v>2237888</v>
      </c>
      <c r="B4569">
        <v>1</v>
      </c>
      <c r="C4569" t="s">
        <v>80</v>
      </c>
      <c r="D4569" t="s">
        <v>98</v>
      </c>
      <c r="E4569" t="s">
        <v>132</v>
      </c>
      <c r="F4569" t="s">
        <v>13229</v>
      </c>
      <c r="G4569" t="s">
        <v>148</v>
      </c>
      <c r="H4569" t="s">
        <v>135</v>
      </c>
      <c r="I4569" t="s">
        <v>136</v>
      </c>
      <c r="J4569" t="s">
        <v>137</v>
      </c>
      <c r="K4569" t="s">
        <v>138</v>
      </c>
      <c r="L4569" t="s">
        <v>13230</v>
      </c>
      <c r="M4569" t="s">
        <v>13231</v>
      </c>
      <c r="N4569">
        <v>1.9455555550000001</v>
      </c>
      <c r="O4569">
        <v>0</v>
      </c>
      <c r="P4569">
        <v>1</v>
      </c>
      <c r="Q4569">
        <v>0</v>
      </c>
      <c r="R4569">
        <v>0</v>
      </c>
      <c r="S4569">
        <v>0</v>
      </c>
      <c r="T4569">
        <v>0</v>
      </c>
      <c r="U4569">
        <v>0</v>
      </c>
      <c r="V4569">
        <v>0</v>
      </c>
      <c r="W4569">
        <v>0</v>
      </c>
      <c r="X4569">
        <v>0.54347947841688671</v>
      </c>
      <c r="Y4569">
        <v>0</v>
      </c>
      <c r="Z4569">
        <v>0</v>
      </c>
      <c r="AA4569">
        <v>0</v>
      </c>
      <c r="AB4569">
        <v>0</v>
      </c>
      <c r="AC4569">
        <v>0</v>
      </c>
      <c r="AD4569">
        <v>0</v>
      </c>
      <c r="AE4569">
        <v>0.54347947841688671</v>
      </c>
    </row>
    <row r="4570" spans="1:31" x14ac:dyDescent="0.25">
      <c r="A4570">
        <v>2237892</v>
      </c>
      <c r="B4570">
        <v>1</v>
      </c>
      <c r="C4570" t="s">
        <v>81</v>
      </c>
      <c r="D4570" t="s">
        <v>121</v>
      </c>
      <c r="E4570" t="s">
        <v>141</v>
      </c>
      <c r="F4570" t="s">
        <v>13232</v>
      </c>
      <c r="G4570" t="s">
        <v>187</v>
      </c>
      <c r="H4570" t="s">
        <v>135</v>
      </c>
      <c r="I4570" t="s">
        <v>136</v>
      </c>
      <c r="J4570" t="s">
        <v>137</v>
      </c>
      <c r="K4570" t="s">
        <v>138</v>
      </c>
      <c r="L4570" t="s">
        <v>13233</v>
      </c>
      <c r="M4570" t="s">
        <v>13234</v>
      </c>
      <c r="N4570">
        <v>0.89361111100000001</v>
      </c>
      <c r="O4570">
        <v>0</v>
      </c>
      <c r="P4570">
        <v>85</v>
      </c>
      <c r="Q4570">
        <v>0</v>
      </c>
      <c r="R4570">
        <v>3</v>
      </c>
      <c r="S4570">
        <v>0</v>
      </c>
      <c r="T4570">
        <v>8</v>
      </c>
      <c r="U4570">
        <v>0</v>
      </c>
      <c r="V4570">
        <v>0</v>
      </c>
      <c r="W4570">
        <v>0</v>
      </c>
      <c r="X4570">
        <v>6.3283199196108031</v>
      </c>
      <c r="Y4570">
        <v>0</v>
      </c>
      <c r="Z4570">
        <v>0.70909155364926668</v>
      </c>
      <c r="AA4570">
        <v>0</v>
      </c>
      <c r="AB4570">
        <v>1.1901220474676215</v>
      </c>
      <c r="AC4570">
        <v>0</v>
      </c>
      <c r="AD4570">
        <v>0</v>
      </c>
      <c r="AE4570">
        <v>8.2275335207276914</v>
      </c>
    </row>
    <row r="4571" spans="1:31" x14ac:dyDescent="0.25">
      <c r="A4571">
        <v>2237895</v>
      </c>
      <c r="B4571">
        <v>1</v>
      </c>
      <c r="C4571" t="s">
        <v>80</v>
      </c>
      <c r="D4571" t="s">
        <v>93</v>
      </c>
      <c r="E4571" t="s">
        <v>182</v>
      </c>
      <c r="F4571" t="s">
        <v>13235</v>
      </c>
      <c r="G4571" t="s">
        <v>174</v>
      </c>
      <c r="H4571" t="s">
        <v>163</v>
      </c>
      <c r="I4571" t="s">
        <v>261</v>
      </c>
      <c r="J4571" t="s">
        <v>137</v>
      </c>
      <c r="K4571" t="s">
        <v>138</v>
      </c>
      <c r="L4571" t="s">
        <v>13236</v>
      </c>
      <c r="M4571" t="s">
        <v>13237</v>
      </c>
      <c r="N4571">
        <v>1.2500000000000001E-2</v>
      </c>
      <c r="O4571">
        <v>0</v>
      </c>
      <c r="P4571">
        <v>3511</v>
      </c>
      <c r="Q4571">
        <v>3</v>
      </c>
      <c r="R4571">
        <v>1</v>
      </c>
      <c r="S4571">
        <v>1</v>
      </c>
      <c r="T4571">
        <v>120</v>
      </c>
      <c r="U4571">
        <v>1</v>
      </c>
      <c r="V4571">
        <v>0</v>
      </c>
      <c r="W4571">
        <v>0</v>
      </c>
      <c r="X4571">
        <v>11.322407387604182</v>
      </c>
      <c r="Y4571">
        <v>0.13989102303225004</v>
      </c>
      <c r="Z4571">
        <v>7.1723976519999998E-4</v>
      </c>
      <c r="AA4571">
        <v>0.13675129190380003</v>
      </c>
      <c r="AB4571">
        <v>1.3199807145807507</v>
      </c>
      <c r="AC4571">
        <v>0.13035692162325002</v>
      </c>
      <c r="AD4571">
        <v>0</v>
      </c>
      <c r="AE4571">
        <v>13.050104578509432</v>
      </c>
    </row>
    <row r="4572" spans="1:31" x14ac:dyDescent="0.25">
      <c r="A4572">
        <v>2237896</v>
      </c>
      <c r="B4572">
        <v>1</v>
      </c>
      <c r="C4572" t="s">
        <v>80</v>
      </c>
      <c r="D4572" t="s">
        <v>93</v>
      </c>
      <c r="E4572" t="s">
        <v>273</v>
      </c>
      <c r="F4572" t="s">
        <v>13238</v>
      </c>
      <c r="G4572" t="s">
        <v>303</v>
      </c>
      <c r="H4572" t="s">
        <v>163</v>
      </c>
      <c r="I4572" t="s">
        <v>261</v>
      </c>
      <c r="J4572" t="s">
        <v>137</v>
      </c>
      <c r="K4572" t="s">
        <v>144</v>
      </c>
      <c r="L4572" t="s">
        <v>13239</v>
      </c>
      <c r="M4572" t="s">
        <v>13240</v>
      </c>
      <c r="N4572">
        <v>8.8888879999999993E-3</v>
      </c>
      <c r="O4572">
        <v>0</v>
      </c>
      <c r="P4572">
        <v>3472</v>
      </c>
      <c r="Q4572">
        <v>3</v>
      </c>
      <c r="R4572">
        <v>1</v>
      </c>
      <c r="S4572">
        <v>1</v>
      </c>
      <c r="T4572">
        <v>118</v>
      </c>
      <c r="U4572">
        <v>1</v>
      </c>
      <c r="V4572">
        <v>0</v>
      </c>
      <c r="W4572">
        <v>0</v>
      </c>
      <c r="X4572">
        <v>7.9454525707237673</v>
      </c>
      <c r="Y4572">
        <v>9.947806082293334E-2</v>
      </c>
      <c r="Z4572">
        <v>5.1003716636444443E-4</v>
      </c>
      <c r="AA4572">
        <v>9.7245363131591128E-2</v>
      </c>
      <c r="AB4572">
        <v>0.92876184262577777</v>
      </c>
      <c r="AC4572">
        <v>9.2698255376533326E-2</v>
      </c>
      <c r="AD4572">
        <v>0</v>
      </c>
      <c r="AE4572">
        <v>9.1641461298469657</v>
      </c>
    </row>
    <row r="4573" spans="1:31" x14ac:dyDescent="0.25">
      <c r="A4573">
        <v>2237898</v>
      </c>
      <c r="B4573">
        <v>1</v>
      </c>
      <c r="C4573" t="s">
        <v>81</v>
      </c>
      <c r="D4573" t="s">
        <v>118</v>
      </c>
      <c r="E4573" t="s">
        <v>132</v>
      </c>
      <c r="F4573" t="s">
        <v>13241</v>
      </c>
      <c r="G4573" t="s">
        <v>148</v>
      </c>
      <c r="H4573" t="s">
        <v>135</v>
      </c>
      <c r="I4573" t="s">
        <v>136</v>
      </c>
      <c r="J4573" t="s">
        <v>137</v>
      </c>
      <c r="K4573" t="s">
        <v>138</v>
      </c>
      <c r="L4573" t="s">
        <v>13242</v>
      </c>
      <c r="M4573" t="s">
        <v>13243</v>
      </c>
      <c r="N4573">
        <v>2.2152777769999998</v>
      </c>
      <c r="O4573">
        <v>0</v>
      </c>
      <c r="P4573">
        <v>1</v>
      </c>
      <c r="Q4573">
        <v>0</v>
      </c>
      <c r="R4573">
        <v>0</v>
      </c>
      <c r="S4573">
        <v>0</v>
      </c>
      <c r="T4573">
        <v>0</v>
      </c>
      <c r="U4573">
        <v>0</v>
      </c>
      <c r="V4573">
        <v>0</v>
      </c>
      <c r="W4573">
        <v>0</v>
      </c>
      <c r="X4573">
        <v>0</v>
      </c>
      <c r="Y4573">
        <v>0</v>
      </c>
      <c r="Z4573">
        <v>0</v>
      </c>
      <c r="AA4573">
        <v>0</v>
      </c>
      <c r="AB4573">
        <v>0</v>
      </c>
      <c r="AC4573">
        <v>0</v>
      </c>
      <c r="AD4573">
        <v>0</v>
      </c>
      <c r="AE4573">
        <v>0</v>
      </c>
    </row>
    <row r="4574" spans="1:31" x14ac:dyDescent="0.25">
      <c r="A4574">
        <v>2237900</v>
      </c>
      <c r="B4574">
        <v>1</v>
      </c>
      <c r="C4574" t="s">
        <v>80</v>
      </c>
      <c r="D4574" t="s">
        <v>104</v>
      </c>
      <c r="E4574" t="s">
        <v>194</v>
      </c>
      <c r="F4574" t="s">
        <v>13244</v>
      </c>
      <c r="G4574" t="s">
        <v>1031</v>
      </c>
      <c r="H4574" t="s">
        <v>135</v>
      </c>
      <c r="I4574" t="s">
        <v>136</v>
      </c>
      <c r="J4574" t="s">
        <v>137</v>
      </c>
      <c r="K4574" t="s">
        <v>138</v>
      </c>
      <c r="L4574" t="s">
        <v>13245</v>
      </c>
      <c r="M4574" t="s">
        <v>13246</v>
      </c>
      <c r="N4574">
        <v>1.331111111</v>
      </c>
      <c r="O4574">
        <v>0</v>
      </c>
      <c r="P4574">
        <v>278</v>
      </c>
      <c r="Q4574">
        <v>0</v>
      </c>
      <c r="R4574">
        <v>0</v>
      </c>
      <c r="S4574">
        <v>0</v>
      </c>
      <c r="T4574">
        <v>17</v>
      </c>
      <c r="U4574">
        <v>0</v>
      </c>
      <c r="V4574">
        <v>0</v>
      </c>
      <c r="W4574">
        <v>0</v>
      </c>
      <c r="X4574">
        <v>91.198900854570539</v>
      </c>
      <c r="Y4574">
        <v>0</v>
      </c>
      <c r="Z4574">
        <v>0</v>
      </c>
      <c r="AA4574">
        <v>0</v>
      </c>
      <c r="AB4574">
        <v>5.506920149654329</v>
      </c>
      <c r="AC4574">
        <v>0</v>
      </c>
      <c r="AD4574">
        <v>0</v>
      </c>
      <c r="AE4574">
        <v>96.705821004224873</v>
      </c>
    </row>
    <row r="4575" spans="1:31" x14ac:dyDescent="0.25">
      <c r="A4575">
        <v>2237904</v>
      </c>
      <c r="B4575">
        <v>1</v>
      </c>
      <c r="C4575" t="s">
        <v>80</v>
      </c>
      <c r="D4575" t="s">
        <v>85</v>
      </c>
      <c r="E4575" t="s">
        <v>132</v>
      </c>
      <c r="F4575" t="s">
        <v>13247</v>
      </c>
      <c r="G4575" t="s">
        <v>191</v>
      </c>
      <c r="H4575" t="s">
        <v>135</v>
      </c>
      <c r="I4575" t="s">
        <v>136</v>
      </c>
      <c r="J4575" t="s">
        <v>137</v>
      </c>
      <c r="K4575" t="s">
        <v>138</v>
      </c>
      <c r="L4575" t="s">
        <v>13248</v>
      </c>
      <c r="M4575" t="s">
        <v>13249</v>
      </c>
      <c r="N4575">
        <v>2.0975000000000001</v>
      </c>
      <c r="O4575">
        <v>0</v>
      </c>
      <c r="P4575">
        <v>7</v>
      </c>
      <c r="Q4575">
        <v>0</v>
      </c>
      <c r="R4575">
        <v>0</v>
      </c>
      <c r="S4575">
        <v>0</v>
      </c>
      <c r="T4575">
        <v>1</v>
      </c>
      <c r="U4575">
        <v>0</v>
      </c>
      <c r="V4575">
        <v>0</v>
      </c>
      <c r="W4575">
        <v>0</v>
      </c>
      <c r="X4575">
        <v>1.725306643807289</v>
      </c>
      <c r="Y4575">
        <v>0</v>
      </c>
      <c r="Z4575">
        <v>0</v>
      </c>
      <c r="AA4575">
        <v>0</v>
      </c>
      <c r="AB4575">
        <v>0.55020491535473326</v>
      </c>
      <c r="AC4575">
        <v>0</v>
      </c>
      <c r="AD4575">
        <v>0</v>
      </c>
      <c r="AE4575">
        <v>2.2755115591620223</v>
      </c>
    </row>
    <row r="4576" spans="1:31" x14ac:dyDescent="0.25">
      <c r="A4576">
        <v>2237905</v>
      </c>
      <c r="B4576">
        <v>1</v>
      </c>
      <c r="C4576" t="s">
        <v>80</v>
      </c>
      <c r="D4576" t="s">
        <v>94</v>
      </c>
      <c r="E4576" t="s">
        <v>194</v>
      </c>
      <c r="F4576" t="s">
        <v>13250</v>
      </c>
      <c r="G4576" t="s">
        <v>179</v>
      </c>
      <c r="H4576" t="s">
        <v>135</v>
      </c>
      <c r="I4576" t="s">
        <v>136</v>
      </c>
      <c r="J4576" t="s">
        <v>137</v>
      </c>
      <c r="K4576" t="s">
        <v>138</v>
      </c>
      <c r="L4576" t="s">
        <v>13251</v>
      </c>
      <c r="M4576" t="s">
        <v>13252</v>
      </c>
      <c r="N4576">
        <v>1.4344444439999999</v>
      </c>
      <c r="O4576">
        <v>0</v>
      </c>
      <c r="P4576">
        <v>122</v>
      </c>
      <c r="Q4576">
        <v>0</v>
      </c>
      <c r="R4576">
        <v>0</v>
      </c>
      <c r="S4576">
        <v>0</v>
      </c>
      <c r="T4576">
        <v>5</v>
      </c>
      <c r="U4576">
        <v>0</v>
      </c>
      <c r="V4576">
        <v>0</v>
      </c>
      <c r="W4576">
        <v>0</v>
      </c>
      <c r="X4576">
        <v>49.867664308185319</v>
      </c>
      <c r="Y4576">
        <v>0</v>
      </c>
      <c r="Z4576">
        <v>0</v>
      </c>
      <c r="AA4576">
        <v>0</v>
      </c>
      <c r="AB4576">
        <v>4.2693391927212803</v>
      </c>
      <c r="AC4576">
        <v>0</v>
      </c>
      <c r="AD4576">
        <v>0</v>
      </c>
      <c r="AE4576">
        <v>54.137003500906602</v>
      </c>
    </row>
    <row r="4577" spans="1:31" x14ac:dyDescent="0.25">
      <c r="A4577">
        <v>2237906</v>
      </c>
      <c r="B4577">
        <v>1</v>
      </c>
      <c r="C4577" t="s">
        <v>80</v>
      </c>
      <c r="D4577" t="s">
        <v>88</v>
      </c>
      <c r="E4577" t="s">
        <v>132</v>
      </c>
      <c r="F4577" t="s">
        <v>13253</v>
      </c>
      <c r="G4577" t="s">
        <v>148</v>
      </c>
      <c r="H4577" t="s">
        <v>135</v>
      </c>
      <c r="I4577" t="s">
        <v>136</v>
      </c>
      <c r="J4577" t="s">
        <v>137</v>
      </c>
      <c r="K4577" t="s">
        <v>138</v>
      </c>
      <c r="L4577" t="s">
        <v>13254</v>
      </c>
      <c r="M4577" t="s">
        <v>13255</v>
      </c>
      <c r="N4577">
        <v>0.92111111099999998</v>
      </c>
      <c r="O4577">
        <v>0</v>
      </c>
      <c r="P4577">
        <v>5</v>
      </c>
      <c r="Q4577">
        <v>0</v>
      </c>
      <c r="R4577">
        <v>0</v>
      </c>
      <c r="S4577">
        <v>0</v>
      </c>
      <c r="T4577">
        <v>0</v>
      </c>
      <c r="U4577">
        <v>0</v>
      </c>
      <c r="V4577">
        <v>0</v>
      </c>
      <c r="W4577">
        <v>0</v>
      </c>
      <c r="X4577">
        <v>0.77120030685600005</v>
      </c>
      <c r="Y4577">
        <v>0</v>
      </c>
      <c r="Z4577">
        <v>0</v>
      </c>
      <c r="AA4577">
        <v>0</v>
      </c>
      <c r="AB4577">
        <v>0</v>
      </c>
      <c r="AC4577">
        <v>0</v>
      </c>
      <c r="AD4577">
        <v>0</v>
      </c>
      <c r="AE4577">
        <v>0.77120030685600005</v>
      </c>
    </row>
    <row r="4578" spans="1:31" x14ac:dyDescent="0.25">
      <c r="A4578">
        <v>2237910</v>
      </c>
      <c r="B4578">
        <v>1</v>
      </c>
      <c r="C4578" t="s">
        <v>80</v>
      </c>
      <c r="D4578" t="s">
        <v>94</v>
      </c>
      <c r="E4578" t="s">
        <v>194</v>
      </c>
      <c r="F4578" t="s">
        <v>13256</v>
      </c>
      <c r="G4578" t="s">
        <v>179</v>
      </c>
      <c r="H4578" t="s">
        <v>135</v>
      </c>
      <c r="I4578" t="s">
        <v>136</v>
      </c>
      <c r="J4578" t="s">
        <v>137</v>
      </c>
      <c r="K4578" t="s">
        <v>138</v>
      </c>
      <c r="L4578" t="s">
        <v>13257</v>
      </c>
      <c r="M4578" t="s">
        <v>13258</v>
      </c>
      <c r="N4578">
        <v>1.673611111</v>
      </c>
      <c r="O4578">
        <v>0</v>
      </c>
      <c r="P4578">
        <v>22</v>
      </c>
      <c r="Q4578">
        <v>0</v>
      </c>
      <c r="R4578">
        <v>0</v>
      </c>
      <c r="S4578">
        <v>0</v>
      </c>
      <c r="T4578">
        <v>6</v>
      </c>
      <c r="U4578">
        <v>0</v>
      </c>
      <c r="V4578">
        <v>0</v>
      </c>
      <c r="W4578">
        <v>0</v>
      </c>
      <c r="X4578">
        <v>2.889326519215111</v>
      </c>
      <c r="Y4578">
        <v>0</v>
      </c>
      <c r="Z4578">
        <v>0</v>
      </c>
      <c r="AA4578">
        <v>0</v>
      </c>
      <c r="AB4578">
        <v>0.86212545666974993</v>
      </c>
      <c r="AC4578">
        <v>0</v>
      </c>
      <c r="AD4578">
        <v>0</v>
      </c>
      <c r="AE4578">
        <v>3.7514519758848608</v>
      </c>
    </row>
    <row r="4579" spans="1:31" x14ac:dyDescent="0.25">
      <c r="A4579">
        <v>2237915</v>
      </c>
      <c r="B4579">
        <v>1</v>
      </c>
      <c r="C4579" t="s">
        <v>80</v>
      </c>
      <c r="D4579" t="s">
        <v>104</v>
      </c>
      <c r="E4579" t="s">
        <v>194</v>
      </c>
      <c r="F4579" t="s">
        <v>13259</v>
      </c>
      <c r="G4579" t="s">
        <v>371</v>
      </c>
      <c r="H4579" t="s">
        <v>135</v>
      </c>
      <c r="I4579" t="s">
        <v>136</v>
      </c>
      <c r="J4579" t="s">
        <v>137</v>
      </c>
      <c r="K4579" t="s">
        <v>138</v>
      </c>
      <c r="L4579" t="s">
        <v>13260</v>
      </c>
      <c r="M4579" t="s">
        <v>13261</v>
      </c>
      <c r="N4579">
        <v>1.6950000000000001</v>
      </c>
      <c r="O4579">
        <v>0</v>
      </c>
      <c r="P4579">
        <v>1</v>
      </c>
      <c r="Q4579">
        <v>0</v>
      </c>
      <c r="R4579">
        <v>0</v>
      </c>
      <c r="S4579">
        <v>0</v>
      </c>
      <c r="T4579">
        <v>0</v>
      </c>
      <c r="U4579">
        <v>0</v>
      </c>
      <c r="V4579">
        <v>0</v>
      </c>
      <c r="W4579">
        <v>0</v>
      </c>
      <c r="X4579">
        <v>0.98275724420657795</v>
      </c>
      <c r="Y4579">
        <v>0</v>
      </c>
      <c r="Z4579">
        <v>0</v>
      </c>
      <c r="AA4579">
        <v>0</v>
      </c>
      <c r="AB4579">
        <v>0</v>
      </c>
      <c r="AC4579">
        <v>0</v>
      </c>
      <c r="AD4579">
        <v>0</v>
      </c>
      <c r="AE4579">
        <v>0.98275724420657795</v>
      </c>
    </row>
    <row r="4580" spans="1:31" x14ac:dyDescent="0.25">
      <c r="A4580">
        <v>2237917</v>
      </c>
      <c r="B4580">
        <v>1</v>
      </c>
      <c r="C4580" t="s">
        <v>80</v>
      </c>
      <c r="D4580" t="s">
        <v>106</v>
      </c>
      <c r="E4580" t="s">
        <v>161</v>
      </c>
      <c r="F4580" t="s">
        <v>13262</v>
      </c>
      <c r="G4580" t="s">
        <v>174</v>
      </c>
      <c r="H4580" t="s">
        <v>163</v>
      </c>
      <c r="I4580" t="s">
        <v>136</v>
      </c>
      <c r="J4580" t="s">
        <v>137</v>
      </c>
      <c r="K4580" t="s">
        <v>138</v>
      </c>
      <c r="L4580" t="s">
        <v>13263</v>
      </c>
      <c r="M4580" t="s">
        <v>13264</v>
      </c>
      <c r="N4580">
        <v>1.1425000000000001</v>
      </c>
      <c r="O4580">
        <v>2</v>
      </c>
      <c r="P4580">
        <v>729</v>
      </c>
      <c r="Q4580">
        <v>88</v>
      </c>
      <c r="R4580">
        <v>160</v>
      </c>
      <c r="S4580">
        <v>8</v>
      </c>
      <c r="T4580">
        <v>106</v>
      </c>
      <c r="U4580">
        <v>1</v>
      </c>
      <c r="V4580">
        <v>0</v>
      </c>
      <c r="W4580">
        <v>0.5972823540279556</v>
      </c>
      <c r="X4580">
        <v>162.87126658730449</v>
      </c>
      <c r="Y4580">
        <v>106.33181517384969</v>
      </c>
      <c r="Z4580">
        <v>151.94691760065945</v>
      </c>
      <c r="AA4580">
        <v>6.3368597358700054</v>
      </c>
      <c r="AB4580">
        <v>52.780553076438395</v>
      </c>
      <c r="AC4580">
        <v>2.1797162318462222</v>
      </c>
      <c r="AD4580">
        <v>0</v>
      </c>
      <c r="AE4580">
        <v>483.04441075999614</v>
      </c>
    </row>
    <row r="4581" spans="1:31" x14ac:dyDescent="0.25">
      <c r="A4581">
        <v>2237919</v>
      </c>
      <c r="B4581">
        <v>1</v>
      </c>
      <c r="C4581" t="s">
        <v>80</v>
      </c>
      <c r="D4581" t="s">
        <v>102</v>
      </c>
      <c r="E4581" t="s">
        <v>132</v>
      </c>
      <c r="F4581" t="s">
        <v>13265</v>
      </c>
      <c r="G4581" t="s">
        <v>191</v>
      </c>
      <c r="H4581" t="s">
        <v>135</v>
      </c>
      <c r="I4581" t="s">
        <v>136</v>
      </c>
      <c r="J4581" t="s">
        <v>137</v>
      </c>
      <c r="K4581" t="s">
        <v>138</v>
      </c>
      <c r="L4581" t="s">
        <v>13266</v>
      </c>
      <c r="M4581" t="s">
        <v>13267</v>
      </c>
      <c r="N4581">
        <v>1.2075</v>
      </c>
      <c r="O4581">
        <v>0</v>
      </c>
      <c r="P4581">
        <v>0</v>
      </c>
      <c r="Q4581">
        <v>0</v>
      </c>
      <c r="R4581">
        <v>0</v>
      </c>
      <c r="S4581">
        <v>0</v>
      </c>
      <c r="T4581">
        <v>1</v>
      </c>
      <c r="U4581">
        <v>0</v>
      </c>
      <c r="V4581">
        <v>0</v>
      </c>
      <c r="W4581">
        <v>0</v>
      </c>
      <c r="X4581">
        <v>0</v>
      </c>
      <c r="Y4581">
        <v>0</v>
      </c>
      <c r="Z4581">
        <v>0</v>
      </c>
      <c r="AA4581">
        <v>0</v>
      </c>
      <c r="AB4581">
        <v>0.28257013166613776</v>
      </c>
      <c r="AC4581">
        <v>0</v>
      </c>
      <c r="AD4581">
        <v>0</v>
      </c>
      <c r="AE4581">
        <v>0.28257013166613776</v>
      </c>
    </row>
    <row r="4582" spans="1:31" x14ac:dyDescent="0.25">
      <c r="A4582">
        <v>2237924</v>
      </c>
      <c r="B4582">
        <v>1</v>
      </c>
      <c r="C4582" t="s">
        <v>80</v>
      </c>
      <c r="D4582" t="s">
        <v>90</v>
      </c>
      <c r="E4582" t="s">
        <v>132</v>
      </c>
      <c r="F4582" t="s">
        <v>13268</v>
      </c>
      <c r="G4582" t="s">
        <v>148</v>
      </c>
      <c r="H4582" t="s">
        <v>135</v>
      </c>
      <c r="I4582" t="s">
        <v>136</v>
      </c>
      <c r="J4582" t="s">
        <v>137</v>
      </c>
      <c r="K4582" t="s">
        <v>138</v>
      </c>
      <c r="L4582" t="s">
        <v>13269</v>
      </c>
      <c r="M4582" t="s">
        <v>13270</v>
      </c>
      <c r="N4582">
        <v>1.8361111109999999</v>
      </c>
      <c r="O4582">
        <v>0</v>
      </c>
      <c r="P4582">
        <v>3</v>
      </c>
      <c r="Q4582">
        <v>0</v>
      </c>
      <c r="R4582">
        <v>0</v>
      </c>
      <c r="S4582">
        <v>0</v>
      </c>
      <c r="T4582">
        <v>0</v>
      </c>
      <c r="U4582">
        <v>0</v>
      </c>
      <c r="V4582">
        <v>0</v>
      </c>
      <c r="W4582">
        <v>0</v>
      </c>
      <c r="X4582">
        <v>1.4453280143008935</v>
      </c>
      <c r="Y4582">
        <v>0</v>
      </c>
      <c r="Z4582">
        <v>0</v>
      </c>
      <c r="AA4582">
        <v>0</v>
      </c>
      <c r="AB4582">
        <v>0</v>
      </c>
      <c r="AC4582">
        <v>0</v>
      </c>
      <c r="AD4582">
        <v>0</v>
      </c>
      <c r="AE4582">
        <v>1.4453280143008935</v>
      </c>
    </row>
    <row r="4583" spans="1:31" x14ac:dyDescent="0.25">
      <c r="A4583">
        <v>2237928</v>
      </c>
      <c r="B4583">
        <v>1</v>
      </c>
      <c r="C4583" t="s">
        <v>80</v>
      </c>
      <c r="D4583" t="s">
        <v>96</v>
      </c>
      <c r="E4583" t="s">
        <v>194</v>
      </c>
      <c r="F4583" t="s">
        <v>6771</v>
      </c>
      <c r="G4583" t="s">
        <v>390</v>
      </c>
      <c r="H4583" t="s">
        <v>135</v>
      </c>
      <c r="I4583" t="s">
        <v>136</v>
      </c>
      <c r="J4583" t="s">
        <v>137</v>
      </c>
      <c r="K4583" t="s">
        <v>138</v>
      </c>
      <c r="L4583" t="s">
        <v>13271</v>
      </c>
      <c r="M4583" t="s">
        <v>13272</v>
      </c>
      <c r="N4583">
        <v>1.1375</v>
      </c>
      <c r="O4583">
        <v>0</v>
      </c>
      <c r="P4583">
        <v>86</v>
      </c>
      <c r="Q4583">
        <v>0</v>
      </c>
      <c r="R4583">
        <v>0</v>
      </c>
      <c r="S4583">
        <v>0</v>
      </c>
      <c r="T4583">
        <v>2</v>
      </c>
      <c r="U4583">
        <v>0</v>
      </c>
      <c r="V4583">
        <v>0</v>
      </c>
      <c r="W4583">
        <v>0</v>
      </c>
      <c r="X4583">
        <v>32.154269708070622</v>
      </c>
      <c r="Y4583">
        <v>0</v>
      </c>
      <c r="Z4583">
        <v>0</v>
      </c>
      <c r="AA4583">
        <v>0</v>
      </c>
      <c r="AB4583">
        <v>0.90951419359371666</v>
      </c>
      <c r="AC4583">
        <v>0</v>
      </c>
      <c r="AD4583">
        <v>0</v>
      </c>
      <c r="AE4583">
        <v>33.063783901664337</v>
      </c>
    </row>
    <row r="4584" spans="1:31" x14ac:dyDescent="0.25">
      <c r="A4584">
        <v>2237929</v>
      </c>
      <c r="B4584">
        <v>1</v>
      </c>
      <c r="C4584" t="s">
        <v>80</v>
      </c>
      <c r="D4584" t="s">
        <v>83</v>
      </c>
      <c r="E4584" t="s">
        <v>132</v>
      </c>
      <c r="F4584" t="s">
        <v>13273</v>
      </c>
      <c r="G4584" t="s">
        <v>134</v>
      </c>
      <c r="H4584" t="s">
        <v>135</v>
      </c>
      <c r="I4584" t="s">
        <v>136</v>
      </c>
      <c r="J4584" t="s">
        <v>137</v>
      </c>
      <c r="K4584" t="s">
        <v>138</v>
      </c>
      <c r="L4584" t="s">
        <v>13274</v>
      </c>
      <c r="M4584" t="s">
        <v>13275</v>
      </c>
      <c r="N4584">
        <v>1.3574999999999999</v>
      </c>
      <c r="O4584">
        <v>0</v>
      </c>
      <c r="P4584">
        <v>2</v>
      </c>
      <c r="Q4584">
        <v>0</v>
      </c>
      <c r="R4584">
        <v>0</v>
      </c>
      <c r="S4584">
        <v>0</v>
      </c>
      <c r="T4584">
        <v>0</v>
      </c>
      <c r="U4584">
        <v>0</v>
      </c>
      <c r="V4584">
        <v>0</v>
      </c>
      <c r="W4584">
        <v>0</v>
      </c>
      <c r="X4584">
        <v>0.78791627188598679</v>
      </c>
      <c r="Y4584">
        <v>0</v>
      </c>
      <c r="Z4584">
        <v>0</v>
      </c>
      <c r="AA4584">
        <v>0</v>
      </c>
      <c r="AB4584">
        <v>0</v>
      </c>
      <c r="AC4584">
        <v>0</v>
      </c>
      <c r="AD4584">
        <v>0</v>
      </c>
      <c r="AE4584">
        <v>0.78791627188598679</v>
      </c>
    </row>
    <row r="4585" spans="1:31" x14ac:dyDescent="0.25">
      <c r="A4585">
        <v>2237931</v>
      </c>
      <c r="B4585">
        <v>1</v>
      </c>
      <c r="C4585" t="s">
        <v>81</v>
      </c>
      <c r="D4585" t="s">
        <v>116</v>
      </c>
      <c r="E4585" t="s">
        <v>194</v>
      </c>
      <c r="F4585" t="s">
        <v>13276</v>
      </c>
      <c r="G4585" t="s">
        <v>179</v>
      </c>
      <c r="H4585" t="s">
        <v>135</v>
      </c>
      <c r="I4585" t="s">
        <v>136</v>
      </c>
      <c r="J4585" t="s">
        <v>137</v>
      </c>
      <c r="K4585" t="s">
        <v>138</v>
      </c>
      <c r="L4585" t="s">
        <v>13277</v>
      </c>
      <c r="M4585" t="s">
        <v>13278</v>
      </c>
      <c r="N4585">
        <v>0.65</v>
      </c>
      <c r="O4585">
        <v>0</v>
      </c>
      <c r="P4585">
        <v>27</v>
      </c>
      <c r="Q4585">
        <v>0</v>
      </c>
      <c r="R4585">
        <v>0</v>
      </c>
      <c r="S4585">
        <v>0</v>
      </c>
      <c r="T4585">
        <v>0</v>
      </c>
      <c r="U4585">
        <v>0</v>
      </c>
      <c r="V4585">
        <v>0</v>
      </c>
      <c r="W4585">
        <v>0</v>
      </c>
      <c r="X4585">
        <v>3.3085190395400002</v>
      </c>
      <c r="Y4585">
        <v>0</v>
      </c>
      <c r="Z4585">
        <v>0</v>
      </c>
      <c r="AA4585">
        <v>0</v>
      </c>
      <c r="AB4585">
        <v>0</v>
      </c>
      <c r="AC4585">
        <v>0</v>
      </c>
      <c r="AD4585">
        <v>0</v>
      </c>
      <c r="AE4585">
        <v>3.3085190395400002</v>
      </c>
    </row>
    <row r="4586" spans="1:31" x14ac:dyDescent="0.25">
      <c r="A4586">
        <v>2237934</v>
      </c>
      <c r="B4586">
        <v>1</v>
      </c>
      <c r="C4586" t="s">
        <v>80</v>
      </c>
      <c r="D4586" t="s">
        <v>84</v>
      </c>
      <c r="E4586" t="s">
        <v>132</v>
      </c>
      <c r="F4586" t="s">
        <v>13279</v>
      </c>
      <c r="G4586" t="s">
        <v>148</v>
      </c>
      <c r="H4586" t="s">
        <v>135</v>
      </c>
      <c r="I4586" t="s">
        <v>136</v>
      </c>
      <c r="J4586" t="s">
        <v>137</v>
      </c>
      <c r="K4586" t="s">
        <v>138</v>
      </c>
      <c r="L4586" t="s">
        <v>13280</v>
      </c>
      <c r="M4586" t="s">
        <v>13281</v>
      </c>
      <c r="N4586">
        <v>3.9869444440000001</v>
      </c>
      <c r="O4586">
        <v>0</v>
      </c>
      <c r="P4586">
        <v>4</v>
      </c>
      <c r="Q4586">
        <v>0</v>
      </c>
      <c r="R4586">
        <v>0</v>
      </c>
      <c r="S4586">
        <v>0</v>
      </c>
      <c r="T4586">
        <v>1</v>
      </c>
      <c r="U4586">
        <v>0</v>
      </c>
      <c r="V4586">
        <v>0</v>
      </c>
      <c r="W4586">
        <v>0</v>
      </c>
      <c r="X4586">
        <v>9.0539284362698282</v>
      </c>
      <c r="Y4586">
        <v>0</v>
      </c>
      <c r="Z4586">
        <v>0</v>
      </c>
      <c r="AA4586">
        <v>0</v>
      </c>
      <c r="AB4586">
        <v>0.25533096613185002</v>
      </c>
      <c r="AC4586">
        <v>0</v>
      </c>
      <c r="AD4586">
        <v>0</v>
      </c>
      <c r="AE4586">
        <v>9.309259402401679</v>
      </c>
    </row>
    <row r="4587" spans="1:31" x14ac:dyDescent="0.25">
      <c r="A4587">
        <v>2237935</v>
      </c>
      <c r="B4587">
        <v>1</v>
      </c>
      <c r="C4587" t="s">
        <v>80</v>
      </c>
      <c r="D4587" t="s">
        <v>100</v>
      </c>
      <c r="E4587" t="s">
        <v>132</v>
      </c>
      <c r="F4587" t="s">
        <v>13282</v>
      </c>
      <c r="G4587" t="s">
        <v>148</v>
      </c>
      <c r="H4587" t="s">
        <v>135</v>
      </c>
      <c r="I4587" t="s">
        <v>136</v>
      </c>
      <c r="J4587" t="s">
        <v>137</v>
      </c>
      <c r="K4587" t="s">
        <v>138</v>
      </c>
      <c r="L4587" t="s">
        <v>13283</v>
      </c>
      <c r="M4587" t="s">
        <v>13284</v>
      </c>
      <c r="N4587">
        <v>2.778611111</v>
      </c>
      <c r="O4587">
        <v>0</v>
      </c>
      <c r="P4587">
        <v>3</v>
      </c>
      <c r="Q4587">
        <v>0</v>
      </c>
      <c r="R4587">
        <v>0</v>
      </c>
      <c r="S4587">
        <v>0</v>
      </c>
      <c r="T4587">
        <v>3</v>
      </c>
      <c r="U4587">
        <v>0</v>
      </c>
      <c r="V4587">
        <v>0</v>
      </c>
      <c r="W4587">
        <v>0</v>
      </c>
      <c r="X4587">
        <v>4.4549711630899846</v>
      </c>
      <c r="Y4587">
        <v>0</v>
      </c>
      <c r="Z4587">
        <v>0</v>
      </c>
      <c r="AA4587">
        <v>0</v>
      </c>
      <c r="AB4587">
        <v>1.3611921160446465</v>
      </c>
      <c r="AC4587">
        <v>0</v>
      </c>
      <c r="AD4587">
        <v>0</v>
      </c>
      <c r="AE4587">
        <v>5.8161632791346314</v>
      </c>
    </row>
    <row r="4588" spans="1:31" x14ac:dyDescent="0.25">
      <c r="A4588">
        <v>2237937</v>
      </c>
      <c r="B4588">
        <v>1</v>
      </c>
      <c r="C4588" t="s">
        <v>80</v>
      </c>
      <c r="D4588" t="s">
        <v>104</v>
      </c>
      <c r="E4588" t="s">
        <v>194</v>
      </c>
      <c r="F4588" t="s">
        <v>13285</v>
      </c>
      <c r="G4588" t="s">
        <v>179</v>
      </c>
      <c r="H4588" t="s">
        <v>135</v>
      </c>
      <c r="I4588" t="s">
        <v>136</v>
      </c>
      <c r="J4588" t="s">
        <v>137</v>
      </c>
      <c r="K4588" t="s">
        <v>138</v>
      </c>
      <c r="L4588" t="s">
        <v>13286</v>
      </c>
      <c r="M4588" t="s">
        <v>13287</v>
      </c>
      <c r="N4588">
        <v>4.0361111110000003</v>
      </c>
      <c r="O4588">
        <v>0</v>
      </c>
      <c r="P4588">
        <v>1</v>
      </c>
      <c r="Q4588">
        <v>0</v>
      </c>
      <c r="R4588">
        <v>6</v>
      </c>
      <c r="S4588">
        <v>0</v>
      </c>
      <c r="T4588">
        <v>1</v>
      </c>
      <c r="U4588">
        <v>0</v>
      </c>
      <c r="V4588">
        <v>0</v>
      </c>
      <c r="W4588">
        <v>0</v>
      </c>
      <c r="X4588">
        <v>1.4805536915366166</v>
      </c>
      <c r="Y4588">
        <v>0</v>
      </c>
      <c r="Z4588">
        <v>3.6002596771378612</v>
      </c>
      <c r="AA4588">
        <v>0</v>
      </c>
      <c r="AB4588">
        <v>3.9930913463350692</v>
      </c>
      <c r="AC4588">
        <v>0</v>
      </c>
      <c r="AD4588">
        <v>0</v>
      </c>
      <c r="AE4588">
        <v>9.0739047150095473</v>
      </c>
    </row>
    <row r="4589" spans="1:31" x14ac:dyDescent="0.25">
      <c r="A4589">
        <v>2237939</v>
      </c>
      <c r="B4589">
        <v>1</v>
      </c>
      <c r="C4589" t="s">
        <v>80</v>
      </c>
      <c r="D4589" t="s">
        <v>85</v>
      </c>
      <c r="E4589" t="s">
        <v>132</v>
      </c>
      <c r="F4589" t="s">
        <v>13288</v>
      </c>
      <c r="G4589" t="s">
        <v>148</v>
      </c>
      <c r="H4589" t="s">
        <v>135</v>
      </c>
      <c r="I4589" t="s">
        <v>136</v>
      </c>
      <c r="J4589" t="s">
        <v>137</v>
      </c>
      <c r="K4589" t="s">
        <v>138</v>
      </c>
      <c r="L4589" t="s">
        <v>13289</v>
      </c>
      <c r="M4589" t="s">
        <v>13290</v>
      </c>
      <c r="N4589">
        <v>0.77472222199999996</v>
      </c>
      <c r="O4589">
        <v>0</v>
      </c>
      <c r="P4589">
        <v>11</v>
      </c>
      <c r="Q4589">
        <v>0</v>
      </c>
      <c r="R4589">
        <v>0</v>
      </c>
      <c r="S4589">
        <v>0</v>
      </c>
      <c r="T4589">
        <v>0</v>
      </c>
      <c r="U4589">
        <v>0</v>
      </c>
      <c r="V4589">
        <v>0</v>
      </c>
      <c r="W4589">
        <v>0</v>
      </c>
      <c r="X4589">
        <v>3.5919491319564227</v>
      </c>
      <c r="Y4589">
        <v>0</v>
      </c>
      <c r="Z4589">
        <v>0</v>
      </c>
      <c r="AA4589">
        <v>0</v>
      </c>
      <c r="AB4589">
        <v>0</v>
      </c>
      <c r="AC4589">
        <v>0</v>
      </c>
      <c r="AD4589">
        <v>0</v>
      </c>
      <c r="AE4589">
        <v>3.5919491319564227</v>
      </c>
    </row>
    <row r="4590" spans="1:31" x14ac:dyDescent="0.25">
      <c r="A4590">
        <v>2237940</v>
      </c>
      <c r="B4590">
        <v>1</v>
      </c>
      <c r="C4590" t="s">
        <v>81</v>
      </c>
      <c r="D4590" t="s">
        <v>128</v>
      </c>
      <c r="E4590" t="s">
        <v>132</v>
      </c>
      <c r="F4590" t="s">
        <v>13291</v>
      </c>
      <c r="G4590" t="s">
        <v>191</v>
      </c>
      <c r="H4590" t="s">
        <v>135</v>
      </c>
      <c r="I4590" t="s">
        <v>136</v>
      </c>
      <c r="J4590" t="s">
        <v>137</v>
      </c>
      <c r="K4590" t="s">
        <v>138</v>
      </c>
      <c r="L4590" t="s">
        <v>13292</v>
      </c>
      <c r="M4590" t="s">
        <v>13293</v>
      </c>
      <c r="N4590">
        <v>2.2108333330000001</v>
      </c>
      <c r="O4590">
        <v>0</v>
      </c>
      <c r="P4590">
        <v>9</v>
      </c>
      <c r="Q4590">
        <v>0</v>
      </c>
      <c r="R4590">
        <v>0</v>
      </c>
      <c r="S4590">
        <v>0</v>
      </c>
      <c r="T4590">
        <v>2</v>
      </c>
      <c r="U4590">
        <v>0</v>
      </c>
      <c r="V4590">
        <v>0</v>
      </c>
      <c r="W4590">
        <v>0</v>
      </c>
      <c r="X4590">
        <v>4.8690203197813329</v>
      </c>
      <c r="Y4590">
        <v>0</v>
      </c>
      <c r="Z4590">
        <v>0</v>
      </c>
      <c r="AA4590">
        <v>0</v>
      </c>
      <c r="AB4590">
        <v>3.1996273824106902</v>
      </c>
      <c r="AC4590">
        <v>0</v>
      </c>
      <c r="AD4590">
        <v>0</v>
      </c>
      <c r="AE4590">
        <v>8.068647702192024</v>
      </c>
    </row>
    <row r="4591" spans="1:31" x14ac:dyDescent="0.25">
      <c r="A4591">
        <v>2237944</v>
      </c>
      <c r="B4591">
        <v>1</v>
      </c>
      <c r="C4591" t="s">
        <v>81</v>
      </c>
      <c r="D4591" t="s">
        <v>116</v>
      </c>
      <c r="E4591" t="s">
        <v>182</v>
      </c>
      <c r="F4591" t="s">
        <v>13294</v>
      </c>
      <c r="G4591" t="s">
        <v>319</v>
      </c>
      <c r="H4591" t="s">
        <v>163</v>
      </c>
      <c r="I4591" t="s">
        <v>136</v>
      </c>
      <c r="J4591" t="s">
        <v>137</v>
      </c>
      <c r="K4591" t="s">
        <v>138</v>
      </c>
      <c r="L4591" t="s">
        <v>13295</v>
      </c>
      <c r="M4591" t="s">
        <v>13296</v>
      </c>
      <c r="N4591">
        <v>1.923888888</v>
      </c>
      <c r="O4591">
        <v>0</v>
      </c>
      <c r="P4591">
        <v>228</v>
      </c>
      <c r="Q4591">
        <v>0</v>
      </c>
      <c r="R4591">
        <v>9</v>
      </c>
      <c r="S4591">
        <v>0</v>
      </c>
      <c r="T4591">
        <v>9</v>
      </c>
      <c r="U4591">
        <v>0</v>
      </c>
      <c r="V4591">
        <v>0</v>
      </c>
      <c r="W4591">
        <v>0</v>
      </c>
      <c r="X4591">
        <v>42.273235872430668</v>
      </c>
      <c r="Y4591">
        <v>0</v>
      </c>
      <c r="Z4591">
        <v>0.55275744603761123</v>
      </c>
      <c r="AA4591">
        <v>0</v>
      </c>
      <c r="AB4591">
        <v>1.6548286435562698</v>
      </c>
      <c r="AC4591">
        <v>0</v>
      </c>
      <c r="AD4591">
        <v>0</v>
      </c>
      <c r="AE4591">
        <v>44.48082196202455</v>
      </c>
    </row>
    <row r="4592" spans="1:31" x14ac:dyDescent="0.25">
      <c r="A4592">
        <v>2237952</v>
      </c>
      <c r="B4592">
        <v>1</v>
      </c>
      <c r="C4592" t="s">
        <v>80</v>
      </c>
      <c r="D4592" t="s">
        <v>85</v>
      </c>
      <c r="E4592" t="s">
        <v>132</v>
      </c>
      <c r="F4592" t="s">
        <v>1238</v>
      </c>
      <c r="G4592" t="s">
        <v>170</v>
      </c>
      <c r="H4592" t="s">
        <v>135</v>
      </c>
      <c r="I4592" t="s">
        <v>136</v>
      </c>
      <c r="J4592" t="s">
        <v>137</v>
      </c>
      <c r="K4592" t="s">
        <v>138</v>
      </c>
      <c r="L4592" t="s">
        <v>13297</v>
      </c>
      <c r="M4592" t="s">
        <v>13298</v>
      </c>
      <c r="N4592">
        <v>1.4880555550000001</v>
      </c>
      <c r="O4592">
        <v>0</v>
      </c>
      <c r="P4592">
        <v>36</v>
      </c>
      <c r="Q4592">
        <v>0</v>
      </c>
      <c r="R4592">
        <v>0</v>
      </c>
      <c r="S4592">
        <v>0</v>
      </c>
      <c r="T4592">
        <v>0</v>
      </c>
      <c r="U4592">
        <v>0</v>
      </c>
      <c r="V4592">
        <v>0</v>
      </c>
      <c r="W4592">
        <v>0</v>
      </c>
      <c r="X4592">
        <v>13.25105656543014</v>
      </c>
      <c r="Y4592">
        <v>0</v>
      </c>
      <c r="Z4592">
        <v>0</v>
      </c>
      <c r="AA4592">
        <v>0</v>
      </c>
      <c r="AB4592">
        <v>0</v>
      </c>
      <c r="AC4592">
        <v>0</v>
      </c>
      <c r="AD4592">
        <v>0</v>
      </c>
      <c r="AE4592">
        <v>13.25105656543014</v>
      </c>
    </row>
    <row r="4593" spans="1:31" x14ac:dyDescent="0.25">
      <c r="A4593">
        <v>2237954</v>
      </c>
      <c r="B4593">
        <v>1</v>
      </c>
      <c r="C4593" t="s">
        <v>80</v>
      </c>
      <c r="D4593" t="s">
        <v>85</v>
      </c>
      <c r="E4593" t="s">
        <v>132</v>
      </c>
      <c r="F4593" t="s">
        <v>13299</v>
      </c>
      <c r="G4593" t="s">
        <v>148</v>
      </c>
      <c r="H4593" t="s">
        <v>135</v>
      </c>
      <c r="I4593" t="s">
        <v>136</v>
      </c>
      <c r="J4593" t="s">
        <v>137</v>
      </c>
      <c r="K4593" t="s">
        <v>138</v>
      </c>
      <c r="L4593" t="s">
        <v>13300</v>
      </c>
      <c r="M4593" t="s">
        <v>13301</v>
      </c>
      <c r="N4593">
        <v>0.40861111100000003</v>
      </c>
      <c r="O4593">
        <v>0</v>
      </c>
      <c r="P4593">
        <v>10</v>
      </c>
      <c r="Q4593">
        <v>0</v>
      </c>
      <c r="R4593">
        <v>0</v>
      </c>
      <c r="S4593">
        <v>0</v>
      </c>
      <c r="T4593">
        <v>0</v>
      </c>
      <c r="U4593">
        <v>0</v>
      </c>
      <c r="V4593">
        <v>0</v>
      </c>
      <c r="W4593">
        <v>0</v>
      </c>
      <c r="X4593">
        <v>1.4344590896028244</v>
      </c>
      <c r="Y4593">
        <v>0</v>
      </c>
      <c r="Z4593">
        <v>0</v>
      </c>
      <c r="AA4593">
        <v>0</v>
      </c>
      <c r="AB4593">
        <v>0</v>
      </c>
      <c r="AC4593">
        <v>0</v>
      </c>
      <c r="AD4593">
        <v>0</v>
      </c>
      <c r="AE4593">
        <v>1.4344590896028244</v>
      </c>
    </row>
    <row r="4594" spans="1:31" x14ac:dyDescent="0.25">
      <c r="A4594">
        <v>2237958</v>
      </c>
      <c r="B4594">
        <v>1</v>
      </c>
      <c r="C4594" t="s">
        <v>80</v>
      </c>
      <c r="D4594" t="s">
        <v>107</v>
      </c>
      <c r="E4594" t="s">
        <v>141</v>
      </c>
      <c r="F4594" t="s">
        <v>11552</v>
      </c>
      <c r="G4594" t="s">
        <v>235</v>
      </c>
      <c r="H4594" t="s">
        <v>135</v>
      </c>
      <c r="I4594" t="s">
        <v>136</v>
      </c>
      <c r="J4594" t="s">
        <v>137</v>
      </c>
      <c r="K4594" t="s">
        <v>138</v>
      </c>
      <c r="L4594" t="s">
        <v>13302</v>
      </c>
      <c r="M4594" t="s">
        <v>13303</v>
      </c>
      <c r="N4594">
        <v>2.173611111</v>
      </c>
      <c r="O4594">
        <v>0</v>
      </c>
      <c r="P4594">
        <v>81</v>
      </c>
      <c r="Q4594">
        <v>0</v>
      </c>
      <c r="R4594">
        <v>0</v>
      </c>
      <c r="S4594">
        <v>0</v>
      </c>
      <c r="T4594">
        <v>27</v>
      </c>
      <c r="U4594">
        <v>0</v>
      </c>
      <c r="V4594">
        <v>0</v>
      </c>
      <c r="W4594">
        <v>0</v>
      </c>
      <c r="X4594">
        <v>48.012306616159002</v>
      </c>
      <c r="Y4594">
        <v>0</v>
      </c>
      <c r="Z4594">
        <v>0</v>
      </c>
      <c r="AA4594">
        <v>0</v>
      </c>
      <c r="AB4594">
        <v>99.501695388971683</v>
      </c>
      <c r="AC4594">
        <v>0</v>
      </c>
      <c r="AD4594">
        <v>0</v>
      </c>
      <c r="AE4594">
        <v>147.51400200513069</v>
      </c>
    </row>
    <row r="4595" spans="1:31" x14ac:dyDescent="0.25">
      <c r="A4595">
        <v>2237960</v>
      </c>
      <c r="B4595">
        <v>1</v>
      </c>
      <c r="C4595" t="s">
        <v>80</v>
      </c>
      <c r="D4595" t="s">
        <v>93</v>
      </c>
      <c r="E4595" t="s">
        <v>132</v>
      </c>
      <c r="F4595" t="s">
        <v>13304</v>
      </c>
      <c r="G4595" t="s">
        <v>148</v>
      </c>
      <c r="H4595" t="s">
        <v>135</v>
      </c>
      <c r="I4595" t="s">
        <v>136</v>
      </c>
      <c r="J4595" t="s">
        <v>137</v>
      </c>
      <c r="K4595" t="s">
        <v>138</v>
      </c>
      <c r="L4595" t="s">
        <v>13305</v>
      </c>
      <c r="M4595" t="s">
        <v>13306</v>
      </c>
      <c r="N4595">
        <v>2.4211111110000001</v>
      </c>
      <c r="O4595">
        <v>0</v>
      </c>
      <c r="P4595">
        <v>0</v>
      </c>
      <c r="Q4595">
        <v>0</v>
      </c>
      <c r="R4595">
        <v>1</v>
      </c>
      <c r="S4595">
        <v>0</v>
      </c>
      <c r="T4595">
        <v>0</v>
      </c>
      <c r="U4595">
        <v>0</v>
      </c>
      <c r="V4595">
        <v>0</v>
      </c>
      <c r="W4595">
        <v>0</v>
      </c>
      <c r="X4595">
        <v>0</v>
      </c>
      <c r="Y4595">
        <v>0</v>
      </c>
      <c r="Z4595">
        <v>0.40979469816623337</v>
      </c>
      <c r="AA4595">
        <v>0</v>
      </c>
      <c r="AB4595">
        <v>0</v>
      </c>
      <c r="AC4595">
        <v>0</v>
      </c>
      <c r="AD4595">
        <v>0</v>
      </c>
      <c r="AE4595">
        <v>0.40979469816623337</v>
      </c>
    </row>
    <row r="4596" spans="1:31" x14ac:dyDescent="0.25">
      <c r="A4596">
        <v>2237962</v>
      </c>
      <c r="B4596">
        <v>1</v>
      </c>
      <c r="C4596" t="s">
        <v>80</v>
      </c>
      <c r="D4596" t="s">
        <v>95</v>
      </c>
      <c r="E4596" t="s">
        <v>273</v>
      </c>
      <c r="F4596" t="s">
        <v>13307</v>
      </c>
      <c r="G4596" t="s">
        <v>174</v>
      </c>
      <c r="H4596" t="s">
        <v>163</v>
      </c>
      <c r="I4596" t="s">
        <v>136</v>
      </c>
      <c r="J4596" t="s">
        <v>137</v>
      </c>
      <c r="K4596" t="s">
        <v>138</v>
      </c>
      <c r="L4596" t="s">
        <v>13308</v>
      </c>
      <c r="M4596" t="s">
        <v>13309</v>
      </c>
      <c r="N4596">
        <v>0.276388888</v>
      </c>
      <c r="O4596">
        <v>0</v>
      </c>
      <c r="P4596">
        <v>25</v>
      </c>
      <c r="Q4596">
        <v>0</v>
      </c>
      <c r="R4596">
        <v>18</v>
      </c>
      <c r="S4596">
        <v>12</v>
      </c>
      <c r="T4596">
        <v>22</v>
      </c>
      <c r="U4596">
        <v>4</v>
      </c>
      <c r="V4596">
        <v>0</v>
      </c>
      <c r="W4596">
        <v>0</v>
      </c>
      <c r="X4596">
        <v>1.7811526240708195</v>
      </c>
      <c r="Y4596">
        <v>0</v>
      </c>
      <c r="Z4596">
        <v>1.4889415650335602</v>
      </c>
      <c r="AA4596">
        <v>21.514003428644148</v>
      </c>
      <c r="AB4596">
        <v>9.6463619136060625</v>
      </c>
      <c r="AC4596">
        <v>14.825103087911387</v>
      </c>
      <c r="AD4596">
        <v>0</v>
      </c>
      <c r="AE4596">
        <v>49.25556261926598</v>
      </c>
    </row>
    <row r="4597" spans="1:31" x14ac:dyDescent="0.25">
      <c r="A4597">
        <v>2237965</v>
      </c>
      <c r="B4597">
        <v>1</v>
      </c>
      <c r="C4597" t="s">
        <v>81</v>
      </c>
      <c r="D4597" t="s">
        <v>120</v>
      </c>
      <c r="E4597" t="s">
        <v>161</v>
      </c>
      <c r="F4597" t="s">
        <v>13018</v>
      </c>
      <c r="G4597" t="s">
        <v>196</v>
      </c>
      <c r="H4597" t="s">
        <v>163</v>
      </c>
      <c r="I4597" t="s">
        <v>136</v>
      </c>
      <c r="J4597" t="s">
        <v>137</v>
      </c>
      <c r="K4597" t="s">
        <v>144</v>
      </c>
      <c r="L4597" t="s">
        <v>13310</v>
      </c>
      <c r="M4597" t="s">
        <v>13311</v>
      </c>
      <c r="N4597">
        <v>0.389444444</v>
      </c>
      <c r="O4597">
        <v>0</v>
      </c>
      <c r="P4597">
        <v>2867</v>
      </c>
      <c r="Q4597">
        <v>204</v>
      </c>
      <c r="R4597">
        <v>141</v>
      </c>
      <c r="S4597">
        <v>35</v>
      </c>
      <c r="T4597">
        <v>300</v>
      </c>
      <c r="U4597">
        <v>2</v>
      </c>
      <c r="V4597">
        <v>0</v>
      </c>
      <c r="W4597">
        <v>0</v>
      </c>
      <c r="X4597">
        <v>223.57186214520888</v>
      </c>
      <c r="Y4597">
        <v>35.498326467710136</v>
      </c>
      <c r="Z4597">
        <v>24.230705270407189</v>
      </c>
      <c r="AA4597">
        <v>83.76033819435257</v>
      </c>
      <c r="AB4597">
        <v>29.434897906302592</v>
      </c>
      <c r="AC4597">
        <v>7.2800874528190649</v>
      </c>
      <c r="AD4597">
        <v>0</v>
      </c>
      <c r="AE4597">
        <v>403.77621743680049</v>
      </c>
    </row>
    <row r="4598" spans="1:31" x14ac:dyDescent="0.25">
      <c r="A4598">
        <v>2237967</v>
      </c>
      <c r="B4598">
        <v>1</v>
      </c>
      <c r="C4598" t="s">
        <v>81</v>
      </c>
      <c r="D4598" t="s">
        <v>113</v>
      </c>
      <c r="E4598" t="s">
        <v>132</v>
      </c>
      <c r="F4598" t="s">
        <v>13312</v>
      </c>
      <c r="G4598" t="s">
        <v>148</v>
      </c>
      <c r="H4598" t="s">
        <v>135</v>
      </c>
      <c r="I4598" t="s">
        <v>136</v>
      </c>
      <c r="J4598" t="s">
        <v>137</v>
      </c>
      <c r="K4598" t="s">
        <v>138</v>
      </c>
      <c r="L4598" t="s">
        <v>13313</v>
      </c>
      <c r="M4598" t="s">
        <v>13314</v>
      </c>
      <c r="N4598">
        <v>5.477222222</v>
      </c>
      <c r="O4598">
        <v>0</v>
      </c>
      <c r="P4598">
        <v>1</v>
      </c>
      <c r="Q4598">
        <v>0</v>
      </c>
      <c r="R4598">
        <v>0</v>
      </c>
      <c r="S4598">
        <v>0</v>
      </c>
      <c r="T4598">
        <v>0</v>
      </c>
      <c r="U4598">
        <v>0</v>
      </c>
      <c r="V4598">
        <v>0</v>
      </c>
      <c r="W4598">
        <v>0</v>
      </c>
      <c r="X4598">
        <v>0.50262687314167998</v>
      </c>
      <c r="Y4598">
        <v>0</v>
      </c>
      <c r="Z4598">
        <v>0</v>
      </c>
      <c r="AA4598">
        <v>0</v>
      </c>
      <c r="AB4598">
        <v>0</v>
      </c>
      <c r="AC4598">
        <v>0</v>
      </c>
      <c r="AD4598">
        <v>0</v>
      </c>
      <c r="AE4598">
        <v>0.50262687314167998</v>
      </c>
    </row>
    <row r="4599" spans="1:31" x14ac:dyDescent="0.25">
      <c r="A4599">
        <v>2237968</v>
      </c>
      <c r="B4599">
        <v>1</v>
      </c>
      <c r="C4599" t="s">
        <v>80</v>
      </c>
      <c r="D4599" t="s">
        <v>100</v>
      </c>
      <c r="E4599" t="s">
        <v>161</v>
      </c>
      <c r="F4599" t="s">
        <v>13315</v>
      </c>
      <c r="G4599" t="s">
        <v>174</v>
      </c>
      <c r="H4599" t="s">
        <v>163</v>
      </c>
      <c r="I4599" t="s">
        <v>136</v>
      </c>
      <c r="J4599" t="s">
        <v>137</v>
      </c>
      <c r="K4599" t="s">
        <v>138</v>
      </c>
      <c r="L4599" t="s">
        <v>13316</v>
      </c>
      <c r="M4599" t="s">
        <v>13317</v>
      </c>
      <c r="N4599">
        <v>0.76916666600000005</v>
      </c>
      <c r="O4599">
        <v>0</v>
      </c>
      <c r="P4599">
        <v>251</v>
      </c>
      <c r="Q4599">
        <v>0</v>
      </c>
      <c r="R4599">
        <v>25</v>
      </c>
      <c r="S4599">
        <v>3</v>
      </c>
      <c r="T4599">
        <v>217</v>
      </c>
      <c r="U4599">
        <v>5</v>
      </c>
      <c r="V4599">
        <v>12</v>
      </c>
      <c r="W4599">
        <v>0</v>
      </c>
      <c r="X4599">
        <v>64.104357644570584</v>
      </c>
      <c r="Y4599">
        <v>0</v>
      </c>
      <c r="Z4599">
        <v>4.8825501812941621</v>
      </c>
      <c r="AA4599">
        <v>49.858470572095349</v>
      </c>
      <c r="AB4599">
        <v>140.34076894933347</v>
      </c>
      <c r="AC4599">
        <v>47.444023181172533</v>
      </c>
      <c r="AD4599">
        <v>18.867533483097052</v>
      </c>
      <c r="AE4599">
        <v>325.4977040115632</v>
      </c>
    </row>
    <row r="4600" spans="1:31" x14ac:dyDescent="0.25">
      <c r="A4600">
        <v>2237971</v>
      </c>
      <c r="B4600">
        <v>1</v>
      </c>
      <c r="C4600" t="s">
        <v>81</v>
      </c>
      <c r="D4600" t="s">
        <v>118</v>
      </c>
      <c r="E4600" t="s">
        <v>132</v>
      </c>
      <c r="F4600" t="s">
        <v>13318</v>
      </c>
      <c r="G4600" t="s">
        <v>191</v>
      </c>
      <c r="H4600" t="s">
        <v>135</v>
      </c>
      <c r="I4600" t="s">
        <v>136</v>
      </c>
      <c r="J4600" t="s">
        <v>137</v>
      </c>
      <c r="K4600" t="s">
        <v>138</v>
      </c>
      <c r="L4600" t="s">
        <v>13319</v>
      </c>
      <c r="M4600" t="s">
        <v>13320</v>
      </c>
      <c r="N4600">
        <v>1.585</v>
      </c>
      <c r="O4600">
        <v>0</v>
      </c>
      <c r="P4600">
        <v>3</v>
      </c>
      <c r="Q4600">
        <v>0</v>
      </c>
      <c r="R4600">
        <v>0</v>
      </c>
      <c r="S4600">
        <v>0</v>
      </c>
      <c r="T4600">
        <v>0</v>
      </c>
      <c r="U4600">
        <v>0</v>
      </c>
      <c r="V4600">
        <v>0</v>
      </c>
      <c r="W4600">
        <v>0</v>
      </c>
      <c r="X4600">
        <v>1.3803764586783236</v>
      </c>
      <c r="Y4600">
        <v>0</v>
      </c>
      <c r="Z4600">
        <v>0</v>
      </c>
      <c r="AA4600">
        <v>0</v>
      </c>
      <c r="AB4600">
        <v>0</v>
      </c>
      <c r="AC4600">
        <v>0</v>
      </c>
      <c r="AD4600">
        <v>0</v>
      </c>
      <c r="AE4600">
        <v>1.3803764586783236</v>
      </c>
    </row>
    <row r="4601" spans="1:31" x14ac:dyDescent="0.25">
      <c r="A4601">
        <v>2237972</v>
      </c>
      <c r="B4601">
        <v>1</v>
      </c>
      <c r="C4601" t="s">
        <v>80</v>
      </c>
      <c r="D4601" t="s">
        <v>99</v>
      </c>
      <c r="E4601" t="s">
        <v>132</v>
      </c>
      <c r="F4601" t="s">
        <v>13321</v>
      </c>
      <c r="G4601" t="s">
        <v>148</v>
      </c>
      <c r="H4601" t="s">
        <v>135</v>
      </c>
      <c r="I4601" t="s">
        <v>136</v>
      </c>
      <c r="J4601" t="s">
        <v>137</v>
      </c>
      <c r="K4601" t="s">
        <v>138</v>
      </c>
      <c r="L4601" t="s">
        <v>13322</v>
      </c>
      <c r="M4601" t="s">
        <v>13323</v>
      </c>
      <c r="N4601">
        <v>1.673611111</v>
      </c>
      <c r="O4601">
        <v>0</v>
      </c>
      <c r="P4601">
        <v>2</v>
      </c>
      <c r="Q4601">
        <v>0</v>
      </c>
      <c r="R4601">
        <v>0</v>
      </c>
      <c r="S4601">
        <v>0</v>
      </c>
      <c r="T4601">
        <v>0</v>
      </c>
      <c r="U4601">
        <v>0</v>
      </c>
      <c r="V4601">
        <v>0</v>
      </c>
      <c r="W4601">
        <v>0</v>
      </c>
      <c r="X4601">
        <v>1.2699850928333722</v>
      </c>
      <c r="Y4601">
        <v>0</v>
      </c>
      <c r="Z4601">
        <v>0</v>
      </c>
      <c r="AA4601">
        <v>0</v>
      </c>
      <c r="AB4601">
        <v>0</v>
      </c>
      <c r="AC4601">
        <v>0</v>
      </c>
      <c r="AD4601">
        <v>0</v>
      </c>
      <c r="AE4601">
        <v>1.2699850928333722</v>
      </c>
    </row>
    <row r="4602" spans="1:31" x14ac:dyDescent="0.25">
      <c r="A4602">
        <v>2237974</v>
      </c>
      <c r="B4602">
        <v>1</v>
      </c>
      <c r="C4602" t="s">
        <v>80</v>
      </c>
      <c r="D4602" t="s">
        <v>90</v>
      </c>
      <c r="E4602" t="s">
        <v>194</v>
      </c>
      <c r="F4602" t="s">
        <v>13324</v>
      </c>
      <c r="G4602" t="s">
        <v>179</v>
      </c>
      <c r="H4602" t="s">
        <v>135</v>
      </c>
      <c r="I4602" t="s">
        <v>136</v>
      </c>
      <c r="J4602" t="s">
        <v>137</v>
      </c>
      <c r="K4602" t="s">
        <v>138</v>
      </c>
      <c r="L4602" t="s">
        <v>13325</v>
      </c>
      <c r="M4602" t="s">
        <v>13326</v>
      </c>
      <c r="N4602">
        <v>1.1597222220000001</v>
      </c>
      <c r="O4602">
        <v>0</v>
      </c>
      <c r="P4602">
        <v>226</v>
      </c>
      <c r="Q4602">
        <v>0</v>
      </c>
      <c r="R4602">
        <v>0</v>
      </c>
      <c r="S4602">
        <v>0</v>
      </c>
      <c r="T4602">
        <v>33</v>
      </c>
      <c r="U4602">
        <v>0</v>
      </c>
      <c r="V4602">
        <v>0</v>
      </c>
      <c r="W4602">
        <v>0</v>
      </c>
      <c r="X4602">
        <v>74.405554632309403</v>
      </c>
      <c r="Y4602">
        <v>0</v>
      </c>
      <c r="Z4602">
        <v>0</v>
      </c>
      <c r="AA4602">
        <v>0</v>
      </c>
      <c r="AB4602">
        <v>14.09005933263907</v>
      </c>
      <c r="AC4602">
        <v>0</v>
      </c>
      <c r="AD4602">
        <v>0</v>
      </c>
      <c r="AE4602">
        <v>88.495613964948475</v>
      </c>
    </row>
    <row r="4603" spans="1:31" x14ac:dyDescent="0.25">
      <c r="A4603">
        <v>2237976</v>
      </c>
      <c r="B4603">
        <v>1</v>
      </c>
      <c r="C4603" t="s">
        <v>80</v>
      </c>
      <c r="D4603" t="s">
        <v>102</v>
      </c>
      <c r="E4603" t="s">
        <v>132</v>
      </c>
      <c r="F4603" t="s">
        <v>13327</v>
      </c>
      <c r="G4603" t="s">
        <v>191</v>
      </c>
      <c r="H4603" t="s">
        <v>135</v>
      </c>
      <c r="I4603" t="s">
        <v>136</v>
      </c>
      <c r="J4603" t="s">
        <v>137</v>
      </c>
      <c r="K4603" t="s">
        <v>138</v>
      </c>
      <c r="L4603" t="s">
        <v>13328</v>
      </c>
      <c r="M4603" t="s">
        <v>13329</v>
      </c>
      <c r="N4603">
        <v>1.3194444439999999</v>
      </c>
      <c r="O4603">
        <v>0</v>
      </c>
      <c r="P4603">
        <v>0</v>
      </c>
      <c r="Q4603">
        <v>0</v>
      </c>
      <c r="R4603">
        <v>0</v>
      </c>
      <c r="S4603">
        <v>0</v>
      </c>
      <c r="T4603">
        <v>1</v>
      </c>
      <c r="U4603">
        <v>0</v>
      </c>
      <c r="V4603">
        <v>0</v>
      </c>
      <c r="W4603">
        <v>0</v>
      </c>
      <c r="X4603">
        <v>0</v>
      </c>
      <c r="Y4603">
        <v>0</v>
      </c>
      <c r="Z4603">
        <v>0</v>
      </c>
      <c r="AA4603">
        <v>0</v>
      </c>
      <c r="AB4603">
        <v>8.0814340381677785E-2</v>
      </c>
      <c r="AC4603">
        <v>0</v>
      </c>
      <c r="AD4603">
        <v>0</v>
      </c>
      <c r="AE4603">
        <v>8.0814340381677785E-2</v>
      </c>
    </row>
    <row r="4604" spans="1:31" x14ac:dyDescent="0.25">
      <c r="A4604">
        <v>2237977</v>
      </c>
      <c r="B4604">
        <v>1</v>
      </c>
      <c r="C4604" t="s">
        <v>80</v>
      </c>
      <c r="D4604" t="s">
        <v>103</v>
      </c>
      <c r="E4604" t="s">
        <v>182</v>
      </c>
      <c r="F4604" t="s">
        <v>13330</v>
      </c>
      <c r="G4604" t="s">
        <v>319</v>
      </c>
      <c r="H4604" t="s">
        <v>163</v>
      </c>
      <c r="I4604" t="s">
        <v>136</v>
      </c>
      <c r="J4604" t="s">
        <v>137</v>
      </c>
      <c r="K4604" t="s">
        <v>138</v>
      </c>
      <c r="L4604" t="s">
        <v>13331</v>
      </c>
      <c r="M4604" t="s">
        <v>13332</v>
      </c>
      <c r="N4604">
        <v>0.81944444400000005</v>
      </c>
      <c r="O4604">
        <v>0</v>
      </c>
      <c r="P4604">
        <v>100</v>
      </c>
      <c r="Q4604">
        <v>0</v>
      </c>
      <c r="R4604">
        <v>11</v>
      </c>
      <c r="S4604">
        <v>0</v>
      </c>
      <c r="T4604">
        <v>52</v>
      </c>
      <c r="U4604">
        <v>0</v>
      </c>
      <c r="V4604">
        <v>0</v>
      </c>
      <c r="W4604">
        <v>0</v>
      </c>
      <c r="X4604">
        <v>25.576602482438837</v>
      </c>
      <c r="Y4604">
        <v>0</v>
      </c>
      <c r="Z4604">
        <v>0.76399379109648013</v>
      </c>
      <c r="AA4604">
        <v>0</v>
      </c>
      <c r="AB4604">
        <v>16.626743028377568</v>
      </c>
      <c r="AC4604">
        <v>0</v>
      </c>
      <c r="AD4604">
        <v>0</v>
      </c>
      <c r="AE4604">
        <v>42.967339301912887</v>
      </c>
    </row>
    <row r="4605" spans="1:31" x14ac:dyDescent="0.25">
      <c r="A4605">
        <v>2237979</v>
      </c>
      <c r="B4605">
        <v>1</v>
      </c>
      <c r="C4605" t="s">
        <v>81</v>
      </c>
      <c r="D4605" t="s">
        <v>113</v>
      </c>
      <c r="E4605" t="s">
        <v>194</v>
      </c>
      <c r="F4605" t="s">
        <v>13333</v>
      </c>
      <c r="G4605" t="s">
        <v>390</v>
      </c>
      <c r="H4605" t="s">
        <v>135</v>
      </c>
      <c r="I4605" t="s">
        <v>136</v>
      </c>
      <c r="J4605" t="s">
        <v>137</v>
      </c>
      <c r="K4605" t="s">
        <v>138</v>
      </c>
      <c r="L4605" t="s">
        <v>13334</v>
      </c>
      <c r="M4605" t="s">
        <v>13335</v>
      </c>
      <c r="N4605">
        <v>3.7580555549999999</v>
      </c>
      <c r="O4605">
        <v>0</v>
      </c>
      <c r="P4605">
        <v>9</v>
      </c>
      <c r="Q4605">
        <v>0</v>
      </c>
      <c r="R4605">
        <v>2</v>
      </c>
      <c r="S4605">
        <v>0</v>
      </c>
      <c r="T4605">
        <v>0</v>
      </c>
      <c r="U4605">
        <v>0</v>
      </c>
      <c r="V4605">
        <v>0</v>
      </c>
      <c r="W4605">
        <v>0</v>
      </c>
      <c r="X4605">
        <v>3.3688650943927461</v>
      </c>
      <c r="Y4605">
        <v>0</v>
      </c>
      <c r="Z4605">
        <v>0</v>
      </c>
      <c r="AA4605">
        <v>0</v>
      </c>
      <c r="AB4605">
        <v>0</v>
      </c>
      <c r="AC4605">
        <v>0</v>
      </c>
      <c r="AD4605">
        <v>0</v>
      </c>
      <c r="AE4605">
        <v>3.3688650943927461</v>
      </c>
    </row>
    <row r="4606" spans="1:31" x14ac:dyDescent="0.25">
      <c r="A4606">
        <v>2237980</v>
      </c>
      <c r="B4606">
        <v>1</v>
      </c>
      <c r="C4606" t="s">
        <v>81</v>
      </c>
      <c r="D4606" t="s">
        <v>118</v>
      </c>
      <c r="E4606" t="s">
        <v>194</v>
      </c>
      <c r="F4606" t="s">
        <v>13336</v>
      </c>
      <c r="G4606" t="s">
        <v>885</v>
      </c>
      <c r="H4606" t="s">
        <v>135</v>
      </c>
      <c r="I4606" t="s">
        <v>136</v>
      </c>
      <c r="J4606" t="s">
        <v>137</v>
      </c>
      <c r="K4606" t="s">
        <v>138</v>
      </c>
      <c r="L4606" t="s">
        <v>13337</v>
      </c>
      <c r="M4606" t="s">
        <v>13338</v>
      </c>
      <c r="N4606">
        <v>1.7866666659999999</v>
      </c>
      <c r="O4606">
        <v>0</v>
      </c>
      <c r="P4606">
        <v>1</v>
      </c>
      <c r="Q4606">
        <v>0</v>
      </c>
      <c r="R4606">
        <v>0</v>
      </c>
      <c r="S4606">
        <v>0</v>
      </c>
      <c r="T4606">
        <v>0</v>
      </c>
      <c r="U4606">
        <v>0</v>
      </c>
      <c r="V4606">
        <v>0</v>
      </c>
      <c r="W4606">
        <v>0</v>
      </c>
      <c r="X4606">
        <v>0.25599645826439998</v>
      </c>
      <c r="Y4606">
        <v>0</v>
      </c>
      <c r="Z4606">
        <v>0</v>
      </c>
      <c r="AA4606">
        <v>0</v>
      </c>
      <c r="AB4606">
        <v>0</v>
      </c>
      <c r="AC4606">
        <v>0</v>
      </c>
      <c r="AD4606">
        <v>0</v>
      </c>
      <c r="AE4606">
        <v>0.25599645826439998</v>
      </c>
    </row>
    <row r="4607" spans="1:31" x14ac:dyDescent="0.25">
      <c r="A4607">
        <v>2237981</v>
      </c>
      <c r="B4607">
        <v>1</v>
      </c>
      <c r="C4607" t="s">
        <v>80</v>
      </c>
      <c r="D4607" t="s">
        <v>96</v>
      </c>
      <c r="E4607" t="s">
        <v>177</v>
      </c>
      <c r="F4607" t="s">
        <v>13339</v>
      </c>
      <c r="G4607" t="s">
        <v>3486</v>
      </c>
      <c r="H4607" t="s">
        <v>135</v>
      </c>
      <c r="I4607" t="s">
        <v>136</v>
      </c>
      <c r="J4607" t="s">
        <v>137</v>
      </c>
      <c r="K4607" t="s">
        <v>138</v>
      </c>
      <c r="L4607" t="s">
        <v>13340</v>
      </c>
      <c r="M4607" t="s">
        <v>13341</v>
      </c>
      <c r="N4607">
        <v>1.6427777770000001</v>
      </c>
      <c r="O4607">
        <v>0</v>
      </c>
      <c r="P4607">
        <v>20</v>
      </c>
      <c r="Q4607">
        <v>0</v>
      </c>
      <c r="R4607">
        <v>0</v>
      </c>
      <c r="S4607">
        <v>0</v>
      </c>
      <c r="T4607">
        <v>1</v>
      </c>
      <c r="U4607">
        <v>0</v>
      </c>
      <c r="V4607">
        <v>0</v>
      </c>
      <c r="W4607">
        <v>0</v>
      </c>
      <c r="X4607">
        <v>22.499605233661612</v>
      </c>
      <c r="Y4607">
        <v>0</v>
      </c>
      <c r="Z4607">
        <v>0</v>
      </c>
      <c r="AA4607">
        <v>0</v>
      </c>
      <c r="AB4607">
        <v>0.14474804176896</v>
      </c>
      <c r="AC4607">
        <v>0</v>
      </c>
      <c r="AD4607">
        <v>0</v>
      </c>
      <c r="AE4607">
        <v>22.644353275430571</v>
      </c>
    </row>
    <row r="4608" spans="1:31" x14ac:dyDescent="0.25">
      <c r="A4608">
        <v>2237985</v>
      </c>
      <c r="B4608">
        <v>1</v>
      </c>
      <c r="C4608" t="s">
        <v>81</v>
      </c>
      <c r="D4608" t="s">
        <v>128</v>
      </c>
      <c r="E4608" t="s">
        <v>132</v>
      </c>
      <c r="F4608" t="s">
        <v>13342</v>
      </c>
      <c r="G4608" t="s">
        <v>170</v>
      </c>
      <c r="H4608" t="s">
        <v>135</v>
      </c>
      <c r="I4608" t="s">
        <v>136</v>
      </c>
      <c r="J4608" t="s">
        <v>137</v>
      </c>
      <c r="K4608" t="s">
        <v>138</v>
      </c>
      <c r="L4608" t="s">
        <v>13343</v>
      </c>
      <c r="M4608" t="s">
        <v>13344</v>
      </c>
      <c r="N4608">
        <v>1.3911111110000001</v>
      </c>
      <c r="O4608">
        <v>0</v>
      </c>
      <c r="P4608">
        <v>5</v>
      </c>
      <c r="Q4608">
        <v>0</v>
      </c>
      <c r="R4608">
        <v>0</v>
      </c>
      <c r="S4608">
        <v>0</v>
      </c>
      <c r="T4608">
        <v>1</v>
      </c>
      <c r="U4608">
        <v>0</v>
      </c>
      <c r="V4608">
        <v>0</v>
      </c>
      <c r="W4608">
        <v>0</v>
      </c>
      <c r="X4608">
        <v>1.3255435611974578</v>
      </c>
      <c r="Y4608">
        <v>0</v>
      </c>
      <c r="Z4608">
        <v>0</v>
      </c>
      <c r="AA4608">
        <v>0</v>
      </c>
      <c r="AB4608">
        <v>0.25128087677205335</v>
      </c>
      <c r="AC4608">
        <v>0</v>
      </c>
      <c r="AD4608">
        <v>0</v>
      </c>
      <c r="AE4608">
        <v>1.5768244379695111</v>
      </c>
    </row>
    <row r="4609" spans="1:31" x14ac:dyDescent="0.25">
      <c r="A4609">
        <v>2237987</v>
      </c>
      <c r="B4609">
        <v>1</v>
      </c>
      <c r="C4609" t="s">
        <v>81</v>
      </c>
      <c r="D4609" t="s">
        <v>128</v>
      </c>
      <c r="E4609" t="s">
        <v>132</v>
      </c>
      <c r="F4609" t="s">
        <v>13345</v>
      </c>
      <c r="G4609" t="s">
        <v>148</v>
      </c>
      <c r="H4609" t="s">
        <v>135</v>
      </c>
      <c r="I4609" t="s">
        <v>136</v>
      </c>
      <c r="J4609" t="s">
        <v>137</v>
      </c>
      <c r="K4609" t="s">
        <v>138</v>
      </c>
      <c r="L4609" t="s">
        <v>13346</v>
      </c>
      <c r="M4609" t="s">
        <v>13347</v>
      </c>
      <c r="N4609">
        <v>2.5499999999999998</v>
      </c>
      <c r="O4609">
        <v>0</v>
      </c>
      <c r="P4609">
        <v>0</v>
      </c>
      <c r="Q4609">
        <v>0</v>
      </c>
      <c r="R4609">
        <v>0</v>
      </c>
      <c r="S4609">
        <v>0</v>
      </c>
      <c r="T4609">
        <v>1</v>
      </c>
      <c r="U4609">
        <v>0</v>
      </c>
      <c r="V4609">
        <v>0</v>
      </c>
      <c r="W4609">
        <v>0</v>
      </c>
      <c r="X4609">
        <v>0</v>
      </c>
      <c r="Y4609">
        <v>0</v>
      </c>
      <c r="Z4609">
        <v>0</v>
      </c>
      <c r="AA4609">
        <v>0</v>
      </c>
      <c r="AB4609">
        <v>1.86159099945E-2</v>
      </c>
      <c r="AC4609">
        <v>0</v>
      </c>
      <c r="AD4609">
        <v>0</v>
      </c>
      <c r="AE4609">
        <v>1.86159099945E-2</v>
      </c>
    </row>
    <row r="4610" spans="1:31" x14ac:dyDescent="0.25">
      <c r="A4610">
        <v>2237990</v>
      </c>
      <c r="B4610">
        <v>1</v>
      </c>
      <c r="C4610" t="s">
        <v>81</v>
      </c>
      <c r="D4610" t="s">
        <v>116</v>
      </c>
      <c r="E4610" t="s">
        <v>141</v>
      </c>
      <c r="F4610" t="s">
        <v>13348</v>
      </c>
      <c r="G4610" t="s">
        <v>134</v>
      </c>
      <c r="H4610" t="s">
        <v>135</v>
      </c>
      <c r="I4610" t="s">
        <v>136</v>
      </c>
      <c r="J4610" t="s">
        <v>137</v>
      </c>
      <c r="K4610" t="s">
        <v>138</v>
      </c>
      <c r="L4610" t="s">
        <v>13349</v>
      </c>
      <c r="M4610" t="s">
        <v>13350</v>
      </c>
      <c r="N4610">
        <v>0.895277777</v>
      </c>
      <c r="O4610">
        <v>0</v>
      </c>
      <c r="P4610">
        <v>95</v>
      </c>
      <c r="Q4610">
        <v>0</v>
      </c>
      <c r="R4610">
        <v>0</v>
      </c>
      <c r="S4610">
        <v>0</v>
      </c>
      <c r="T4610">
        <v>7</v>
      </c>
      <c r="U4610">
        <v>0</v>
      </c>
      <c r="V4610">
        <v>0</v>
      </c>
      <c r="W4610">
        <v>0</v>
      </c>
      <c r="X4610">
        <v>7.9308865808575684</v>
      </c>
      <c r="Y4610">
        <v>0</v>
      </c>
      <c r="Z4610">
        <v>0</v>
      </c>
      <c r="AA4610">
        <v>0</v>
      </c>
      <c r="AB4610">
        <v>0.60968984308332341</v>
      </c>
      <c r="AC4610">
        <v>0</v>
      </c>
      <c r="AD4610">
        <v>0</v>
      </c>
      <c r="AE4610">
        <v>8.540576423940891</v>
      </c>
    </row>
    <row r="4611" spans="1:31" x14ac:dyDescent="0.25">
      <c r="A4611">
        <v>2237993</v>
      </c>
      <c r="B4611">
        <v>1</v>
      </c>
      <c r="C4611" t="s">
        <v>80</v>
      </c>
      <c r="D4611" t="s">
        <v>103</v>
      </c>
      <c r="E4611" t="s">
        <v>182</v>
      </c>
      <c r="F4611" t="s">
        <v>13351</v>
      </c>
      <c r="G4611" t="s">
        <v>174</v>
      </c>
      <c r="H4611" t="s">
        <v>163</v>
      </c>
      <c r="I4611" t="s">
        <v>136</v>
      </c>
      <c r="J4611" t="s">
        <v>137</v>
      </c>
      <c r="K4611" t="s">
        <v>138</v>
      </c>
      <c r="L4611" t="s">
        <v>13352</v>
      </c>
      <c r="M4611" t="s">
        <v>13353</v>
      </c>
      <c r="N4611">
        <v>0.42888888800000002</v>
      </c>
      <c r="O4611">
        <v>0</v>
      </c>
      <c r="P4611">
        <v>11786</v>
      </c>
      <c r="Q4611">
        <v>0</v>
      </c>
      <c r="R4611">
        <v>48</v>
      </c>
      <c r="S4611">
        <v>5</v>
      </c>
      <c r="T4611">
        <v>711</v>
      </c>
      <c r="U4611">
        <v>0</v>
      </c>
      <c r="V4611">
        <v>1</v>
      </c>
      <c r="W4611">
        <v>0</v>
      </c>
      <c r="X4611">
        <v>1378.9035914411666</v>
      </c>
      <c r="Y4611">
        <v>0</v>
      </c>
      <c r="Z4611">
        <v>13.787457489588141</v>
      </c>
      <c r="AA4611">
        <v>33.083864954789291</v>
      </c>
      <c r="AB4611">
        <v>248.01417991884446</v>
      </c>
      <c r="AC4611">
        <v>0</v>
      </c>
      <c r="AD4611">
        <v>1.9642764205843024</v>
      </c>
      <c r="AE4611">
        <v>1675.753370224973</v>
      </c>
    </row>
    <row r="4612" spans="1:31" x14ac:dyDescent="0.25">
      <c r="A4612">
        <v>2237995</v>
      </c>
      <c r="B4612">
        <v>1</v>
      </c>
      <c r="C4612" t="s">
        <v>80</v>
      </c>
      <c r="D4612" t="s">
        <v>83</v>
      </c>
      <c r="E4612" t="s">
        <v>161</v>
      </c>
      <c r="F4612" t="s">
        <v>13354</v>
      </c>
      <c r="G4612" t="s">
        <v>174</v>
      </c>
      <c r="H4612" t="s">
        <v>163</v>
      </c>
      <c r="I4612" t="s">
        <v>136</v>
      </c>
      <c r="J4612" t="s">
        <v>137</v>
      </c>
      <c r="K4612" t="s">
        <v>138</v>
      </c>
      <c r="L4612" t="s">
        <v>13355</v>
      </c>
      <c r="M4612" t="s">
        <v>13356</v>
      </c>
      <c r="N4612">
        <v>8.0555555000000001E-2</v>
      </c>
      <c r="O4612">
        <v>0</v>
      </c>
      <c r="P4612">
        <v>0</v>
      </c>
      <c r="Q4612">
        <v>0</v>
      </c>
      <c r="R4612">
        <v>0</v>
      </c>
      <c r="S4612">
        <v>2</v>
      </c>
      <c r="T4612">
        <v>9</v>
      </c>
      <c r="U4612">
        <v>2</v>
      </c>
      <c r="V4612">
        <v>2</v>
      </c>
      <c r="W4612">
        <v>0</v>
      </c>
      <c r="X4612">
        <v>0</v>
      </c>
      <c r="Y4612">
        <v>0</v>
      </c>
      <c r="Z4612">
        <v>0</v>
      </c>
      <c r="AA4612">
        <v>2.9027088901287272</v>
      </c>
      <c r="AB4612">
        <v>0.68281165091735563</v>
      </c>
      <c r="AC4612">
        <v>5.9083645546096895</v>
      </c>
      <c r="AD4612">
        <v>1.868497436722778</v>
      </c>
      <c r="AE4612">
        <v>11.36238253237855</v>
      </c>
    </row>
    <row r="4613" spans="1:31" x14ac:dyDescent="0.25">
      <c r="A4613">
        <v>2237999</v>
      </c>
      <c r="B4613">
        <v>1</v>
      </c>
      <c r="C4613" t="s">
        <v>81</v>
      </c>
      <c r="D4613" t="s">
        <v>127</v>
      </c>
      <c r="E4613" t="s">
        <v>182</v>
      </c>
      <c r="F4613" t="s">
        <v>13357</v>
      </c>
      <c r="G4613" t="s">
        <v>1027</v>
      </c>
      <c r="H4613" t="s">
        <v>163</v>
      </c>
      <c r="I4613" t="s">
        <v>136</v>
      </c>
      <c r="J4613" t="s">
        <v>137</v>
      </c>
      <c r="K4613" t="s">
        <v>138</v>
      </c>
      <c r="L4613" t="s">
        <v>13358</v>
      </c>
      <c r="M4613" t="s">
        <v>13359</v>
      </c>
      <c r="N4613">
        <v>3.5633333330000001</v>
      </c>
      <c r="O4613">
        <v>0</v>
      </c>
      <c r="P4613">
        <v>0</v>
      </c>
      <c r="Q4613">
        <v>0</v>
      </c>
      <c r="R4613">
        <v>3</v>
      </c>
      <c r="S4613">
        <v>0</v>
      </c>
      <c r="T4613">
        <v>3</v>
      </c>
      <c r="U4613">
        <v>1</v>
      </c>
      <c r="V4613">
        <v>0</v>
      </c>
      <c r="W4613">
        <v>0</v>
      </c>
      <c r="X4613">
        <v>0</v>
      </c>
      <c r="Y4613">
        <v>0</v>
      </c>
      <c r="Z4613">
        <v>2.9677741252653669</v>
      </c>
      <c r="AA4613">
        <v>0</v>
      </c>
      <c r="AB4613">
        <v>3.2842136134041344</v>
      </c>
      <c r="AC4613">
        <v>5.2028901872918363</v>
      </c>
      <c r="AD4613">
        <v>0</v>
      </c>
      <c r="AE4613">
        <v>11.454877925961338</v>
      </c>
    </row>
    <row r="4614" spans="1:31" x14ac:dyDescent="0.25">
      <c r="A4614">
        <v>2238001</v>
      </c>
      <c r="B4614">
        <v>1</v>
      </c>
      <c r="C4614" t="s">
        <v>80</v>
      </c>
      <c r="D4614" t="s">
        <v>104</v>
      </c>
      <c r="E4614" t="s">
        <v>182</v>
      </c>
      <c r="F4614" t="s">
        <v>13360</v>
      </c>
      <c r="G4614" t="s">
        <v>174</v>
      </c>
      <c r="H4614" t="s">
        <v>163</v>
      </c>
      <c r="I4614" t="s">
        <v>136</v>
      </c>
      <c r="J4614" t="s">
        <v>137</v>
      </c>
      <c r="K4614" t="s">
        <v>138</v>
      </c>
      <c r="L4614" t="s">
        <v>13361</v>
      </c>
      <c r="M4614" t="s">
        <v>13362</v>
      </c>
      <c r="N4614">
        <v>1.351111111</v>
      </c>
      <c r="O4614">
        <v>0</v>
      </c>
      <c r="P4614">
        <v>18</v>
      </c>
      <c r="Q4614">
        <v>0</v>
      </c>
      <c r="R4614">
        <v>10</v>
      </c>
      <c r="S4614">
        <v>0</v>
      </c>
      <c r="T4614">
        <v>6</v>
      </c>
      <c r="U4614">
        <v>0</v>
      </c>
      <c r="V4614">
        <v>1</v>
      </c>
      <c r="W4614">
        <v>0</v>
      </c>
      <c r="X4614">
        <v>10.64673515324897</v>
      </c>
      <c r="Y4614">
        <v>0</v>
      </c>
      <c r="Z4614">
        <v>3.6059570861927828</v>
      </c>
      <c r="AA4614">
        <v>0</v>
      </c>
      <c r="AB4614">
        <v>4.8993468104642446</v>
      </c>
      <c r="AC4614">
        <v>0</v>
      </c>
      <c r="AD4614">
        <v>1.2399013316398801</v>
      </c>
      <c r="AE4614">
        <v>20.391940381545879</v>
      </c>
    </row>
    <row r="4615" spans="1:31" x14ac:dyDescent="0.25">
      <c r="A4615">
        <v>2238003</v>
      </c>
      <c r="B4615">
        <v>1</v>
      </c>
      <c r="C4615" t="s">
        <v>80</v>
      </c>
      <c r="D4615" t="s">
        <v>85</v>
      </c>
      <c r="E4615" t="s">
        <v>194</v>
      </c>
      <c r="F4615" t="s">
        <v>13363</v>
      </c>
      <c r="G4615" t="s">
        <v>390</v>
      </c>
      <c r="H4615" t="s">
        <v>135</v>
      </c>
      <c r="I4615" t="s">
        <v>136</v>
      </c>
      <c r="J4615" t="s">
        <v>137</v>
      </c>
      <c r="K4615" t="s">
        <v>138</v>
      </c>
      <c r="L4615" t="s">
        <v>13364</v>
      </c>
      <c r="M4615" t="s">
        <v>13365</v>
      </c>
      <c r="N4615">
        <v>2.2400000000000002</v>
      </c>
      <c r="O4615">
        <v>0</v>
      </c>
      <c r="P4615">
        <v>91</v>
      </c>
      <c r="Q4615">
        <v>0</v>
      </c>
      <c r="R4615">
        <v>0</v>
      </c>
      <c r="S4615">
        <v>0</v>
      </c>
      <c r="T4615">
        <v>6</v>
      </c>
      <c r="U4615">
        <v>0</v>
      </c>
      <c r="V4615">
        <v>0</v>
      </c>
      <c r="W4615">
        <v>0</v>
      </c>
      <c r="X4615">
        <v>92.930457416379312</v>
      </c>
      <c r="Y4615">
        <v>0</v>
      </c>
      <c r="Z4615">
        <v>0</v>
      </c>
      <c r="AA4615">
        <v>0</v>
      </c>
      <c r="AB4615">
        <v>1.3332653115478668</v>
      </c>
      <c r="AC4615">
        <v>0</v>
      </c>
      <c r="AD4615">
        <v>0</v>
      </c>
      <c r="AE4615">
        <v>94.263722727927174</v>
      </c>
    </row>
    <row r="4616" spans="1:31" x14ac:dyDescent="0.25">
      <c r="A4616">
        <v>2238006</v>
      </c>
      <c r="B4616">
        <v>1</v>
      </c>
      <c r="C4616" t="s">
        <v>80</v>
      </c>
      <c r="D4616" t="s">
        <v>94</v>
      </c>
      <c r="E4616" t="s">
        <v>194</v>
      </c>
      <c r="F4616" t="s">
        <v>13366</v>
      </c>
      <c r="G4616" t="s">
        <v>179</v>
      </c>
      <c r="H4616" t="s">
        <v>135</v>
      </c>
      <c r="I4616" t="s">
        <v>136</v>
      </c>
      <c r="J4616" t="s">
        <v>137</v>
      </c>
      <c r="K4616" t="s">
        <v>138</v>
      </c>
      <c r="L4616" t="s">
        <v>13367</v>
      </c>
      <c r="M4616" t="s">
        <v>13368</v>
      </c>
      <c r="N4616">
        <v>0.79722222200000004</v>
      </c>
      <c r="O4616">
        <v>0</v>
      </c>
      <c r="P4616">
        <v>21</v>
      </c>
      <c r="Q4616">
        <v>0</v>
      </c>
      <c r="R4616">
        <v>5</v>
      </c>
      <c r="S4616">
        <v>0</v>
      </c>
      <c r="T4616">
        <v>3</v>
      </c>
      <c r="U4616">
        <v>0</v>
      </c>
      <c r="V4616">
        <v>0</v>
      </c>
      <c r="W4616">
        <v>0</v>
      </c>
      <c r="X4616">
        <v>3.9521784824102495</v>
      </c>
      <c r="Y4616">
        <v>0</v>
      </c>
      <c r="Z4616">
        <v>5.9762439097946976</v>
      </c>
      <c r="AA4616">
        <v>0</v>
      </c>
      <c r="AB4616">
        <v>1.5967261757941509</v>
      </c>
      <c r="AC4616">
        <v>0</v>
      </c>
      <c r="AD4616">
        <v>0</v>
      </c>
      <c r="AE4616">
        <v>11.525148567999098</v>
      </c>
    </row>
    <row r="4617" spans="1:31" x14ac:dyDescent="0.25">
      <c r="A4617">
        <v>2238007</v>
      </c>
      <c r="B4617">
        <v>1</v>
      </c>
      <c r="C4617" t="s">
        <v>80</v>
      </c>
      <c r="D4617" t="s">
        <v>101</v>
      </c>
      <c r="E4617" t="s">
        <v>132</v>
      </c>
      <c r="F4617" t="s">
        <v>13369</v>
      </c>
      <c r="G4617" t="s">
        <v>148</v>
      </c>
      <c r="H4617" t="s">
        <v>135</v>
      </c>
      <c r="I4617" t="s">
        <v>136</v>
      </c>
      <c r="J4617" t="s">
        <v>137</v>
      </c>
      <c r="K4617" t="s">
        <v>138</v>
      </c>
      <c r="L4617" t="s">
        <v>13370</v>
      </c>
      <c r="M4617" t="s">
        <v>13371</v>
      </c>
      <c r="N4617">
        <v>1.088055555</v>
      </c>
      <c r="O4617">
        <v>0</v>
      </c>
      <c r="P4617">
        <v>1</v>
      </c>
      <c r="Q4617">
        <v>0</v>
      </c>
      <c r="R4617">
        <v>0</v>
      </c>
      <c r="S4617">
        <v>0</v>
      </c>
      <c r="T4617">
        <v>0</v>
      </c>
      <c r="U4617">
        <v>0</v>
      </c>
      <c r="V4617">
        <v>0</v>
      </c>
      <c r="W4617">
        <v>0</v>
      </c>
      <c r="X4617">
        <v>0</v>
      </c>
      <c r="Y4617">
        <v>0</v>
      </c>
      <c r="Z4617">
        <v>0</v>
      </c>
      <c r="AA4617">
        <v>0</v>
      </c>
      <c r="AB4617">
        <v>0</v>
      </c>
      <c r="AC4617">
        <v>0</v>
      </c>
      <c r="AD4617">
        <v>0</v>
      </c>
      <c r="AE4617">
        <v>0</v>
      </c>
    </row>
    <row r="4618" spans="1:31" x14ac:dyDescent="0.25">
      <c r="A4618">
        <v>2238008</v>
      </c>
      <c r="B4618">
        <v>1</v>
      </c>
      <c r="C4618" t="s">
        <v>80</v>
      </c>
      <c r="D4618" t="s">
        <v>107</v>
      </c>
      <c r="E4618" t="s">
        <v>177</v>
      </c>
      <c r="F4618" t="s">
        <v>1677</v>
      </c>
      <c r="G4618" t="s">
        <v>235</v>
      </c>
      <c r="H4618" t="s">
        <v>135</v>
      </c>
      <c r="I4618" t="s">
        <v>136</v>
      </c>
      <c r="J4618" t="s">
        <v>137</v>
      </c>
      <c r="K4618" t="s">
        <v>138</v>
      </c>
      <c r="L4618" t="s">
        <v>13372</v>
      </c>
      <c r="M4618" t="s">
        <v>13373</v>
      </c>
      <c r="N4618">
        <v>1.1244444440000001</v>
      </c>
      <c r="O4618">
        <v>0</v>
      </c>
      <c r="P4618">
        <v>48</v>
      </c>
      <c r="Q4618">
        <v>0</v>
      </c>
      <c r="R4618">
        <v>0</v>
      </c>
      <c r="S4618">
        <v>0</v>
      </c>
      <c r="T4618">
        <v>48</v>
      </c>
      <c r="U4618">
        <v>0</v>
      </c>
      <c r="V4618">
        <v>0</v>
      </c>
      <c r="W4618">
        <v>0</v>
      </c>
      <c r="X4618">
        <v>16.693443730192776</v>
      </c>
      <c r="Y4618">
        <v>0</v>
      </c>
      <c r="Z4618">
        <v>0</v>
      </c>
      <c r="AA4618">
        <v>0</v>
      </c>
      <c r="AB4618">
        <v>36.508221873328978</v>
      </c>
      <c r="AC4618">
        <v>0</v>
      </c>
      <c r="AD4618">
        <v>0</v>
      </c>
      <c r="AE4618">
        <v>53.201665603521754</v>
      </c>
    </row>
    <row r="4619" spans="1:31" x14ac:dyDescent="0.25">
      <c r="A4619">
        <v>2238010</v>
      </c>
      <c r="B4619">
        <v>1</v>
      </c>
      <c r="C4619" t="s">
        <v>81</v>
      </c>
      <c r="D4619" t="s">
        <v>113</v>
      </c>
      <c r="E4619" t="s">
        <v>194</v>
      </c>
      <c r="F4619" t="s">
        <v>4677</v>
      </c>
      <c r="G4619" t="s">
        <v>179</v>
      </c>
      <c r="H4619" t="s">
        <v>135</v>
      </c>
      <c r="I4619" t="s">
        <v>136</v>
      </c>
      <c r="J4619" t="s">
        <v>137</v>
      </c>
      <c r="K4619" t="s">
        <v>138</v>
      </c>
      <c r="L4619" t="s">
        <v>13374</v>
      </c>
      <c r="M4619" t="s">
        <v>13375</v>
      </c>
      <c r="N4619">
        <v>1.534444444</v>
      </c>
      <c r="O4619">
        <v>0</v>
      </c>
      <c r="P4619">
        <v>62</v>
      </c>
      <c r="Q4619">
        <v>0</v>
      </c>
      <c r="R4619">
        <v>0</v>
      </c>
      <c r="S4619">
        <v>0</v>
      </c>
      <c r="T4619">
        <v>2</v>
      </c>
      <c r="U4619">
        <v>0</v>
      </c>
      <c r="V4619">
        <v>0</v>
      </c>
      <c r="W4619">
        <v>0</v>
      </c>
      <c r="X4619">
        <v>24.194939169417257</v>
      </c>
      <c r="Y4619">
        <v>0</v>
      </c>
      <c r="Z4619">
        <v>0</v>
      </c>
      <c r="AA4619">
        <v>0</v>
      </c>
      <c r="AB4619">
        <v>0.23946457482048888</v>
      </c>
      <c r="AC4619">
        <v>0</v>
      </c>
      <c r="AD4619">
        <v>0</v>
      </c>
      <c r="AE4619">
        <v>24.434403744237745</v>
      </c>
    </row>
    <row r="4620" spans="1:31" x14ac:dyDescent="0.25">
      <c r="A4620">
        <v>2238014</v>
      </c>
      <c r="B4620">
        <v>1</v>
      </c>
      <c r="C4620" t="s">
        <v>80</v>
      </c>
      <c r="D4620" t="s">
        <v>82</v>
      </c>
      <c r="E4620" t="s">
        <v>132</v>
      </c>
      <c r="F4620" t="s">
        <v>13376</v>
      </c>
      <c r="G4620" t="s">
        <v>191</v>
      </c>
      <c r="H4620" t="s">
        <v>135</v>
      </c>
      <c r="I4620" t="s">
        <v>136</v>
      </c>
      <c r="J4620" t="s">
        <v>137</v>
      </c>
      <c r="K4620" t="s">
        <v>138</v>
      </c>
      <c r="L4620" t="s">
        <v>13377</v>
      </c>
      <c r="M4620" t="s">
        <v>13378</v>
      </c>
      <c r="N4620">
        <v>5.3597222220000003</v>
      </c>
      <c r="O4620">
        <v>0</v>
      </c>
      <c r="P4620">
        <v>0</v>
      </c>
      <c r="Q4620">
        <v>0</v>
      </c>
      <c r="R4620">
        <v>0</v>
      </c>
      <c r="S4620">
        <v>0</v>
      </c>
      <c r="T4620">
        <v>1</v>
      </c>
      <c r="U4620">
        <v>0</v>
      </c>
      <c r="V4620">
        <v>0</v>
      </c>
      <c r="W4620">
        <v>0</v>
      </c>
      <c r="X4620">
        <v>0</v>
      </c>
      <c r="Y4620">
        <v>0</v>
      </c>
      <c r="Z4620">
        <v>0</v>
      </c>
      <c r="AA4620">
        <v>0</v>
      </c>
      <c r="AB4620">
        <v>11.485849310452089</v>
      </c>
      <c r="AC4620">
        <v>0</v>
      </c>
      <c r="AD4620">
        <v>0</v>
      </c>
      <c r="AE4620">
        <v>11.485849310452089</v>
      </c>
    </row>
    <row r="4621" spans="1:31" x14ac:dyDescent="0.25">
      <c r="A4621">
        <v>2238016</v>
      </c>
      <c r="B4621">
        <v>1</v>
      </c>
      <c r="C4621" t="s">
        <v>81</v>
      </c>
      <c r="D4621" t="s">
        <v>112</v>
      </c>
      <c r="E4621" t="s">
        <v>132</v>
      </c>
      <c r="F4621" t="s">
        <v>13379</v>
      </c>
      <c r="G4621" t="s">
        <v>148</v>
      </c>
      <c r="H4621" t="s">
        <v>135</v>
      </c>
      <c r="I4621" t="s">
        <v>136</v>
      </c>
      <c r="J4621" t="s">
        <v>137</v>
      </c>
      <c r="K4621" t="s">
        <v>138</v>
      </c>
      <c r="L4621" t="s">
        <v>13380</v>
      </c>
      <c r="M4621" t="s">
        <v>13381</v>
      </c>
      <c r="N4621">
        <v>1.7383333329999999</v>
      </c>
      <c r="O4621">
        <v>0</v>
      </c>
      <c r="P4621">
        <v>6</v>
      </c>
      <c r="Q4621">
        <v>0</v>
      </c>
      <c r="R4621">
        <v>0</v>
      </c>
      <c r="S4621">
        <v>0</v>
      </c>
      <c r="T4621">
        <v>0</v>
      </c>
      <c r="U4621">
        <v>0</v>
      </c>
      <c r="V4621">
        <v>0</v>
      </c>
      <c r="W4621">
        <v>0</v>
      </c>
      <c r="X4621">
        <v>2.6405909592569836</v>
      </c>
      <c r="Y4621">
        <v>0</v>
      </c>
      <c r="Z4621">
        <v>0</v>
      </c>
      <c r="AA4621">
        <v>0</v>
      </c>
      <c r="AB4621">
        <v>0</v>
      </c>
      <c r="AC4621">
        <v>0</v>
      </c>
      <c r="AD4621">
        <v>0</v>
      </c>
      <c r="AE4621">
        <v>2.6405909592569836</v>
      </c>
    </row>
    <row r="4622" spans="1:31" x14ac:dyDescent="0.25">
      <c r="A4622">
        <v>2238019</v>
      </c>
      <c r="B4622">
        <v>1</v>
      </c>
      <c r="C4622" t="s">
        <v>80</v>
      </c>
      <c r="D4622" t="s">
        <v>84</v>
      </c>
      <c r="E4622" t="s">
        <v>132</v>
      </c>
      <c r="F4622" t="s">
        <v>13382</v>
      </c>
      <c r="G4622" t="s">
        <v>148</v>
      </c>
      <c r="H4622" t="s">
        <v>135</v>
      </c>
      <c r="I4622" t="s">
        <v>136</v>
      </c>
      <c r="J4622" t="s">
        <v>137</v>
      </c>
      <c r="K4622" t="s">
        <v>138</v>
      </c>
      <c r="L4622" t="s">
        <v>13383</v>
      </c>
      <c r="M4622" t="s">
        <v>13384</v>
      </c>
      <c r="N4622">
        <v>1.454722222</v>
      </c>
      <c r="O4622">
        <v>0</v>
      </c>
      <c r="P4622">
        <v>3</v>
      </c>
      <c r="Q4622">
        <v>0</v>
      </c>
      <c r="R4622">
        <v>0</v>
      </c>
      <c r="S4622">
        <v>0</v>
      </c>
      <c r="T4622">
        <v>0</v>
      </c>
      <c r="U4622">
        <v>0</v>
      </c>
      <c r="V4622">
        <v>0</v>
      </c>
      <c r="W4622">
        <v>0</v>
      </c>
      <c r="X4622">
        <v>1.6518443638058133</v>
      </c>
      <c r="Y4622">
        <v>0</v>
      </c>
      <c r="Z4622">
        <v>0</v>
      </c>
      <c r="AA4622">
        <v>0</v>
      </c>
      <c r="AB4622">
        <v>0</v>
      </c>
      <c r="AC4622">
        <v>0</v>
      </c>
      <c r="AD4622">
        <v>0</v>
      </c>
      <c r="AE4622">
        <v>1.6518443638058133</v>
      </c>
    </row>
    <row r="4623" spans="1:31" x14ac:dyDescent="0.25">
      <c r="A4623">
        <v>2238020</v>
      </c>
      <c r="B4623">
        <v>1</v>
      </c>
      <c r="C4623" t="s">
        <v>80</v>
      </c>
      <c r="D4623" t="s">
        <v>94</v>
      </c>
      <c r="E4623" t="s">
        <v>132</v>
      </c>
      <c r="F4623" t="s">
        <v>13385</v>
      </c>
      <c r="G4623" t="s">
        <v>148</v>
      </c>
      <c r="H4623" t="s">
        <v>135</v>
      </c>
      <c r="I4623" t="s">
        <v>136</v>
      </c>
      <c r="J4623" t="s">
        <v>137</v>
      </c>
      <c r="K4623" t="s">
        <v>138</v>
      </c>
      <c r="L4623" t="s">
        <v>13386</v>
      </c>
      <c r="M4623" t="s">
        <v>13387</v>
      </c>
      <c r="N4623">
        <v>1.9997222219999999</v>
      </c>
      <c r="O4623">
        <v>0</v>
      </c>
      <c r="P4623">
        <v>1</v>
      </c>
      <c r="Q4623">
        <v>0</v>
      </c>
      <c r="R4623">
        <v>0</v>
      </c>
      <c r="S4623">
        <v>0</v>
      </c>
      <c r="T4623">
        <v>0</v>
      </c>
      <c r="U4623">
        <v>0</v>
      </c>
      <c r="V4623">
        <v>0</v>
      </c>
      <c r="W4623">
        <v>0</v>
      </c>
      <c r="X4623">
        <v>0.12379260434595443</v>
      </c>
      <c r="Y4623">
        <v>0</v>
      </c>
      <c r="Z4623">
        <v>0</v>
      </c>
      <c r="AA4623">
        <v>0</v>
      </c>
      <c r="AB4623">
        <v>0</v>
      </c>
      <c r="AC4623">
        <v>0</v>
      </c>
      <c r="AD4623">
        <v>0</v>
      </c>
      <c r="AE4623">
        <v>0.12379260434595443</v>
      </c>
    </row>
    <row r="4624" spans="1:31" x14ac:dyDescent="0.25">
      <c r="A4624">
        <v>2238025</v>
      </c>
      <c r="B4624">
        <v>1</v>
      </c>
      <c r="C4624" t="s">
        <v>81</v>
      </c>
      <c r="D4624" t="s">
        <v>127</v>
      </c>
      <c r="E4624" t="s">
        <v>182</v>
      </c>
      <c r="F4624" t="s">
        <v>11770</v>
      </c>
      <c r="G4624" t="s">
        <v>174</v>
      </c>
      <c r="H4624" t="s">
        <v>163</v>
      </c>
      <c r="I4624" t="s">
        <v>136</v>
      </c>
      <c r="J4624" t="s">
        <v>137</v>
      </c>
      <c r="K4624" t="s">
        <v>138</v>
      </c>
      <c r="L4624" t="s">
        <v>13388</v>
      </c>
      <c r="M4624" t="s">
        <v>13389</v>
      </c>
      <c r="N4624">
        <v>1.544166666</v>
      </c>
      <c r="O4624">
        <v>0</v>
      </c>
      <c r="P4624">
        <v>0</v>
      </c>
      <c r="Q4624">
        <v>9</v>
      </c>
      <c r="R4624">
        <v>8</v>
      </c>
      <c r="S4624">
        <v>2</v>
      </c>
      <c r="T4624">
        <v>2</v>
      </c>
      <c r="U4624">
        <v>0</v>
      </c>
      <c r="V4624">
        <v>0</v>
      </c>
      <c r="W4624">
        <v>0</v>
      </c>
      <c r="X4624">
        <v>0</v>
      </c>
      <c r="Y4624">
        <v>2.5091555634348</v>
      </c>
      <c r="Z4624">
        <v>4.3445439689785479</v>
      </c>
      <c r="AA4624">
        <v>11.759853351309552</v>
      </c>
      <c r="AB4624">
        <v>4.1243857386043414</v>
      </c>
      <c r="AC4624">
        <v>0</v>
      </c>
      <c r="AD4624">
        <v>0</v>
      </c>
      <c r="AE4624">
        <v>22.737938622327242</v>
      </c>
    </row>
    <row r="4625" spans="1:31" x14ac:dyDescent="0.25">
      <c r="A4625">
        <v>2238026</v>
      </c>
      <c r="B4625">
        <v>1</v>
      </c>
      <c r="C4625" t="s">
        <v>80</v>
      </c>
      <c r="D4625" t="s">
        <v>108</v>
      </c>
      <c r="E4625" t="s">
        <v>141</v>
      </c>
      <c r="F4625" t="s">
        <v>13390</v>
      </c>
      <c r="G4625" t="s">
        <v>465</v>
      </c>
      <c r="H4625" t="s">
        <v>135</v>
      </c>
      <c r="I4625" t="s">
        <v>136</v>
      </c>
      <c r="J4625" t="s">
        <v>137</v>
      </c>
      <c r="K4625" t="s">
        <v>138</v>
      </c>
      <c r="L4625" t="s">
        <v>13391</v>
      </c>
      <c r="M4625" t="s">
        <v>13392</v>
      </c>
      <c r="N4625">
        <v>0.28333333300000002</v>
      </c>
      <c r="O4625">
        <v>0</v>
      </c>
      <c r="P4625">
        <v>76</v>
      </c>
      <c r="Q4625">
        <v>0</v>
      </c>
      <c r="R4625">
        <v>11</v>
      </c>
      <c r="S4625">
        <v>0</v>
      </c>
      <c r="T4625">
        <v>3</v>
      </c>
      <c r="U4625">
        <v>0</v>
      </c>
      <c r="V4625">
        <v>0</v>
      </c>
      <c r="W4625">
        <v>0</v>
      </c>
      <c r="X4625">
        <v>2.4484513409105926</v>
      </c>
      <c r="Y4625">
        <v>0</v>
      </c>
      <c r="Z4625">
        <v>0.18715627239190005</v>
      </c>
      <c r="AA4625">
        <v>0</v>
      </c>
      <c r="AB4625">
        <v>5.4314127555893335E-2</v>
      </c>
      <c r="AC4625">
        <v>0</v>
      </c>
      <c r="AD4625">
        <v>0</v>
      </c>
      <c r="AE4625">
        <v>2.6899217408583858</v>
      </c>
    </row>
    <row r="4626" spans="1:31" x14ac:dyDescent="0.25">
      <c r="A4626">
        <v>2238028</v>
      </c>
      <c r="B4626">
        <v>1</v>
      </c>
      <c r="C4626" t="s">
        <v>81</v>
      </c>
      <c r="D4626" t="s">
        <v>118</v>
      </c>
      <c r="E4626" t="s">
        <v>132</v>
      </c>
      <c r="F4626" t="s">
        <v>13393</v>
      </c>
      <c r="G4626" t="s">
        <v>148</v>
      </c>
      <c r="H4626" t="s">
        <v>135</v>
      </c>
      <c r="I4626" t="s">
        <v>136</v>
      </c>
      <c r="J4626" t="s">
        <v>137</v>
      </c>
      <c r="K4626" t="s">
        <v>138</v>
      </c>
      <c r="L4626" t="s">
        <v>13394</v>
      </c>
      <c r="M4626" t="s">
        <v>13395</v>
      </c>
      <c r="N4626">
        <v>1.250555555</v>
      </c>
      <c r="O4626">
        <v>0</v>
      </c>
      <c r="P4626">
        <v>1</v>
      </c>
      <c r="Q4626">
        <v>0</v>
      </c>
      <c r="R4626">
        <v>0</v>
      </c>
      <c r="S4626">
        <v>0</v>
      </c>
      <c r="T4626">
        <v>0</v>
      </c>
      <c r="U4626">
        <v>0</v>
      </c>
      <c r="V4626">
        <v>0</v>
      </c>
      <c r="W4626">
        <v>0</v>
      </c>
      <c r="X4626">
        <v>1.1720056469045088</v>
      </c>
      <c r="Y4626">
        <v>0</v>
      </c>
      <c r="Z4626">
        <v>0</v>
      </c>
      <c r="AA4626">
        <v>0</v>
      </c>
      <c r="AB4626">
        <v>0</v>
      </c>
      <c r="AC4626">
        <v>0</v>
      </c>
      <c r="AD4626">
        <v>0</v>
      </c>
      <c r="AE4626">
        <v>1.1720056469045088</v>
      </c>
    </row>
    <row r="4627" spans="1:31" x14ac:dyDescent="0.25">
      <c r="A4627">
        <v>2238030</v>
      </c>
      <c r="B4627">
        <v>1</v>
      </c>
      <c r="C4627" t="s">
        <v>80</v>
      </c>
      <c r="D4627" t="s">
        <v>83</v>
      </c>
      <c r="E4627" t="s">
        <v>182</v>
      </c>
      <c r="F4627" t="s">
        <v>13396</v>
      </c>
      <c r="G4627" t="s">
        <v>174</v>
      </c>
      <c r="H4627" t="s">
        <v>163</v>
      </c>
      <c r="I4627" t="s">
        <v>136</v>
      </c>
      <c r="J4627" t="s">
        <v>137</v>
      </c>
      <c r="K4627" t="s">
        <v>138</v>
      </c>
      <c r="L4627" t="s">
        <v>13397</v>
      </c>
      <c r="M4627" t="s">
        <v>13398</v>
      </c>
      <c r="N4627">
        <v>1.191944444</v>
      </c>
      <c r="O4627">
        <v>0</v>
      </c>
      <c r="P4627">
        <v>1</v>
      </c>
      <c r="Q4627">
        <v>0</v>
      </c>
      <c r="R4627">
        <v>0</v>
      </c>
      <c r="S4627">
        <v>9</v>
      </c>
      <c r="T4627">
        <v>29</v>
      </c>
      <c r="U4627">
        <v>7</v>
      </c>
      <c r="V4627">
        <v>10</v>
      </c>
      <c r="W4627">
        <v>0</v>
      </c>
      <c r="X4627">
        <v>1.5092439212912059</v>
      </c>
      <c r="Y4627">
        <v>0</v>
      </c>
      <c r="Z4627">
        <v>0</v>
      </c>
      <c r="AA4627">
        <v>72.833275118539561</v>
      </c>
      <c r="AB4627">
        <v>91.033499134474923</v>
      </c>
      <c r="AC4627">
        <v>469.78369616919377</v>
      </c>
      <c r="AD4627">
        <v>57.804897400823428</v>
      </c>
      <c r="AE4627">
        <v>692.96461174432284</v>
      </c>
    </row>
    <row r="4628" spans="1:31" x14ac:dyDescent="0.25">
      <c r="A4628">
        <v>2238031</v>
      </c>
      <c r="B4628">
        <v>1</v>
      </c>
      <c r="C4628" t="s">
        <v>80</v>
      </c>
      <c r="D4628" t="s">
        <v>107</v>
      </c>
      <c r="E4628" t="s">
        <v>132</v>
      </c>
      <c r="F4628" t="s">
        <v>13399</v>
      </c>
      <c r="G4628" t="s">
        <v>148</v>
      </c>
      <c r="H4628" t="s">
        <v>135</v>
      </c>
      <c r="I4628" t="s">
        <v>136</v>
      </c>
      <c r="J4628" t="s">
        <v>137</v>
      </c>
      <c r="K4628" t="s">
        <v>138</v>
      </c>
      <c r="L4628" t="s">
        <v>13400</v>
      </c>
      <c r="M4628" t="s">
        <v>13401</v>
      </c>
      <c r="N4628">
        <v>1.552777777</v>
      </c>
      <c r="O4628">
        <v>0</v>
      </c>
      <c r="P4628">
        <v>0</v>
      </c>
      <c r="Q4628">
        <v>0</v>
      </c>
      <c r="R4628">
        <v>1</v>
      </c>
      <c r="S4628">
        <v>0</v>
      </c>
      <c r="T4628">
        <v>0</v>
      </c>
      <c r="U4628">
        <v>0</v>
      </c>
      <c r="V4628">
        <v>0</v>
      </c>
      <c r="W4628">
        <v>0</v>
      </c>
      <c r="X4628">
        <v>0</v>
      </c>
      <c r="Y4628">
        <v>0</v>
      </c>
      <c r="Z4628">
        <v>0.34017211121599999</v>
      </c>
      <c r="AA4628">
        <v>0</v>
      </c>
      <c r="AB4628">
        <v>0</v>
      </c>
      <c r="AC4628">
        <v>0</v>
      </c>
      <c r="AD4628">
        <v>0</v>
      </c>
      <c r="AE4628">
        <v>0.34017211121599999</v>
      </c>
    </row>
    <row r="4629" spans="1:31" x14ac:dyDescent="0.25">
      <c r="A4629">
        <v>2238034</v>
      </c>
      <c r="B4629">
        <v>1</v>
      </c>
      <c r="C4629" t="s">
        <v>81</v>
      </c>
      <c r="D4629" t="s">
        <v>123</v>
      </c>
      <c r="E4629" t="s">
        <v>182</v>
      </c>
      <c r="F4629" t="s">
        <v>13402</v>
      </c>
      <c r="G4629" t="s">
        <v>1303</v>
      </c>
      <c r="H4629" t="s">
        <v>163</v>
      </c>
      <c r="I4629" t="s">
        <v>136</v>
      </c>
      <c r="J4629" t="s">
        <v>137</v>
      </c>
      <c r="K4629" t="s">
        <v>138</v>
      </c>
      <c r="L4629" t="s">
        <v>13403</v>
      </c>
      <c r="M4629" t="s">
        <v>13404</v>
      </c>
      <c r="N4629">
        <v>0.94138888799999998</v>
      </c>
      <c r="O4629">
        <v>0</v>
      </c>
      <c r="P4629">
        <v>1977</v>
      </c>
      <c r="Q4629">
        <v>0</v>
      </c>
      <c r="R4629">
        <v>3</v>
      </c>
      <c r="S4629">
        <v>2</v>
      </c>
      <c r="T4629">
        <v>115</v>
      </c>
      <c r="U4629">
        <v>0</v>
      </c>
      <c r="V4629">
        <v>1</v>
      </c>
      <c r="W4629">
        <v>0</v>
      </c>
      <c r="X4629">
        <v>493.82288721469354</v>
      </c>
      <c r="Y4629">
        <v>0</v>
      </c>
      <c r="Z4629">
        <v>1.745845318582727</v>
      </c>
      <c r="AA4629">
        <v>2.0366960110763705</v>
      </c>
      <c r="AB4629">
        <v>48.382578400010566</v>
      </c>
      <c r="AC4629">
        <v>0</v>
      </c>
      <c r="AD4629">
        <v>0.47190406152865111</v>
      </c>
      <c r="AE4629">
        <v>546.45991100589185</v>
      </c>
    </row>
    <row r="4630" spans="1:31" x14ac:dyDescent="0.25">
      <c r="A4630">
        <v>2238035</v>
      </c>
      <c r="B4630">
        <v>1</v>
      </c>
      <c r="C4630" t="s">
        <v>81</v>
      </c>
      <c r="D4630" t="s">
        <v>123</v>
      </c>
      <c r="E4630" t="s">
        <v>182</v>
      </c>
      <c r="F4630" t="s">
        <v>13405</v>
      </c>
      <c r="G4630" t="s">
        <v>1303</v>
      </c>
      <c r="H4630" t="s">
        <v>163</v>
      </c>
      <c r="I4630" t="s">
        <v>136</v>
      </c>
      <c r="J4630" t="s">
        <v>137</v>
      </c>
      <c r="K4630" t="s">
        <v>138</v>
      </c>
      <c r="L4630" t="s">
        <v>13403</v>
      </c>
      <c r="M4630" t="s">
        <v>13406</v>
      </c>
      <c r="N4630">
        <v>0.95805555499999995</v>
      </c>
      <c r="O4630">
        <v>0</v>
      </c>
      <c r="P4630">
        <v>4043</v>
      </c>
      <c r="Q4630">
        <v>0</v>
      </c>
      <c r="R4630">
        <v>59</v>
      </c>
      <c r="S4630">
        <v>4</v>
      </c>
      <c r="T4630">
        <v>329</v>
      </c>
      <c r="U4630">
        <v>0</v>
      </c>
      <c r="V4630">
        <v>2</v>
      </c>
      <c r="W4630">
        <v>0</v>
      </c>
      <c r="X4630">
        <v>1008.1505130259777</v>
      </c>
      <c r="Y4630">
        <v>0</v>
      </c>
      <c r="Z4630">
        <v>14.96227181171599</v>
      </c>
      <c r="AA4630">
        <v>2.0722212875903705</v>
      </c>
      <c r="AB4630">
        <v>149.49947493361233</v>
      </c>
      <c r="AC4630">
        <v>0</v>
      </c>
      <c r="AD4630">
        <v>2.3840641398656293</v>
      </c>
      <c r="AE4630">
        <v>1177.068545198762</v>
      </c>
    </row>
    <row r="4631" spans="1:31" x14ac:dyDescent="0.25">
      <c r="A4631">
        <v>2238041</v>
      </c>
      <c r="B4631">
        <v>1</v>
      </c>
      <c r="C4631" t="s">
        <v>80</v>
      </c>
      <c r="D4631" t="s">
        <v>100</v>
      </c>
      <c r="E4631" t="s">
        <v>132</v>
      </c>
      <c r="F4631" t="s">
        <v>13407</v>
      </c>
      <c r="G4631" t="s">
        <v>148</v>
      </c>
      <c r="H4631" t="s">
        <v>135</v>
      </c>
      <c r="I4631" t="s">
        <v>136</v>
      </c>
      <c r="J4631" t="s">
        <v>137</v>
      </c>
      <c r="K4631" t="s">
        <v>138</v>
      </c>
      <c r="L4631" t="s">
        <v>13408</v>
      </c>
      <c r="M4631" t="s">
        <v>13409</v>
      </c>
      <c r="N4631">
        <v>2.636666666</v>
      </c>
      <c r="O4631">
        <v>0</v>
      </c>
      <c r="P4631">
        <v>1</v>
      </c>
      <c r="Q4631">
        <v>0</v>
      </c>
      <c r="R4631">
        <v>0</v>
      </c>
      <c r="S4631">
        <v>0</v>
      </c>
      <c r="T4631">
        <v>0</v>
      </c>
      <c r="U4631">
        <v>0</v>
      </c>
      <c r="V4631">
        <v>0</v>
      </c>
      <c r="W4631">
        <v>0</v>
      </c>
      <c r="X4631">
        <v>5.6097782468248897E-2</v>
      </c>
      <c r="Y4631">
        <v>0</v>
      </c>
      <c r="Z4631">
        <v>0</v>
      </c>
      <c r="AA4631">
        <v>0</v>
      </c>
      <c r="AB4631">
        <v>0</v>
      </c>
      <c r="AC4631">
        <v>0</v>
      </c>
      <c r="AD4631">
        <v>0</v>
      </c>
      <c r="AE4631">
        <v>5.6097782468248897E-2</v>
      </c>
    </row>
    <row r="4632" spans="1:31" x14ac:dyDescent="0.25">
      <c r="A4632">
        <v>2238042</v>
      </c>
      <c r="B4632">
        <v>1</v>
      </c>
      <c r="C4632" t="s">
        <v>81</v>
      </c>
      <c r="D4632" t="s">
        <v>118</v>
      </c>
      <c r="E4632" t="s">
        <v>132</v>
      </c>
      <c r="F4632" t="s">
        <v>13410</v>
      </c>
      <c r="G4632" t="s">
        <v>148</v>
      </c>
      <c r="H4632" t="s">
        <v>135</v>
      </c>
      <c r="I4632" t="s">
        <v>136</v>
      </c>
      <c r="J4632" t="s">
        <v>137</v>
      </c>
      <c r="K4632" t="s">
        <v>138</v>
      </c>
      <c r="L4632" t="s">
        <v>13411</v>
      </c>
      <c r="M4632" t="s">
        <v>13412</v>
      </c>
      <c r="N4632">
        <v>1.6988888879999999</v>
      </c>
      <c r="O4632">
        <v>0</v>
      </c>
      <c r="P4632">
        <v>0</v>
      </c>
      <c r="Q4632">
        <v>0</v>
      </c>
      <c r="R4632">
        <v>2</v>
      </c>
      <c r="S4632">
        <v>0</v>
      </c>
      <c r="T4632">
        <v>3</v>
      </c>
      <c r="U4632">
        <v>0</v>
      </c>
      <c r="V4632">
        <v>0</v>
      </c>
      <c r="W4632">
        <v>0</v>
      </c>
      <c r="X4632">
        <v>0</v>
      </c>
      <c r="Y4632">
        <v>0</v>
      </c>
      <c r="Z4632">
        <v>5.4623919508812504</v>
      </c>
      <c r="AA4632">
        <v>0</v>
      </c>
      <c r="AB4632">
        <v>4.6850538322170916</v>
      </c>
      <c r="AC4632">
        <v>0</v>
      </c>
      <c r="AD4632">
        <v>0</v>
      </c>
      <c r="AE4632">
        <v>10.147445783098341</v>
      </c>
    </row>
    <row r="4633" spans="1:31" x14ac:dyDescent="0.25">
      <c r="A4633">
        <v>2238043</v>
      </c>
      <c r="B4633">
        <v>1</v>
      </c>
      <c r="C4633" t="s">
        <v>80</v>
      </c>
      <c r="D4633" t="s">
        <v>97</v>
      </c>
      <c r="E4633" t="s">
        <v>132</v>
      </c>
      <c r="F4633" t="s">
        <v>13413</v>
      </c>
      <c r="G4633" t="s">
        <v>148</v>
      </c>
      <c r="H4633" t="s">
        <v>135</v>
      </c>
      <c r="I4633" t="s">
        <v>136</v>
      </c>
      <c r="J4633" t="s">
        <v>137</v>
      </c>
      <c r="K4633" t="s">
        <v>138</v>
      </c>
      <c r="L4633" t="s">
        <v>13414</v>
      </c>
      <c r="M4633" t="s">
        <v>13415</v>
      </c>
      <c r="N4633">
        <v>2.8897222220000001</v>
      </c>
      <c r="O4633">
        <v>0</v>
      </c>
      <c r="P4633">
        <v>1</v>
      </c>
      <c r="Q4633">
        <v>0</v>
      </c>
      <c r="R4633">
        <v>0</v>
      </c>
      <c r="S4633">
        <v>0</v>
      </c>
      <c r="T4633">
        <v>0</v>
      </c>
      <c r="U4633">
        <v>0</v>
      </c>
      <c r="V4633">
        <v>0</v>
      </c>
      <c r="W4633">
        <v>0</v>
      </c>
      <c r="X4633">
        <v>4.4508287605596895</v>
      </c>
      <c r="Y4633">
        <v>0</v>
      </c>
      <c r="Z4633">
        <v>0</v>
      </c>
      <c r="AA4633">
        <v>0</v>
      </c>
      <c r="AB4633">
        <v>0</v>
      </c>
      <c r="AC4633">
        <v>0</v>
      </c>
      <c r="AD4633">
        <v>0</v>
      </c>
      <c r="AE4633">
        <v>4.4508287605596895</v>
      </c>
    </row>
    <row r="4634" spans="1:31" x14ac:dyDescent="0.25">
      <c r="A4634">
        <v>2238044</v>
      </c>
      <c r="B4634">
        <v>1</v>
      </c>
      <c r="C4634" t="s">
        <v>80</v>
      </c>
      <c r="D4634" t="s">
        <v>84</v>
      </c>
      <c r="E4634" t="s">
        <v>132</v>
      </c>
      <c r="F4634" t="s">
        <v>13416</v>
      </c>
      <c r="G4634" t="s">
        <v>148</v>
      </c>
      <c r="H4634" t="s">
        <v>135</v>
      </c>
      <c r="I4634" t="s">
        <v>136</v>
      </c>
      <c r="J4634" t="s">
        <v>137</v>
      </c>
      <c r="K4634" t="s">
        <v>138</v>
      </c>
      <c r="L4634" t="s">
        <v>13417</v>
      </c>
      <c r="M4634" t="s">
        <v>13418</v>
      </c>
      <c r="N4634">
        <v>3.1386111109999999</v>
      </c>
      <c r="O4634">
        <v>0</v>
      </c>
      <c r="P4634">
        <v>0</v>
      </c>
      <c r="Q4634">
        <v>0</v>
      </c>
      <c r="R4634">
        <v>0</v>
      </c>
      <c r="S4634">
        <v>0</v>
      </c>
      <c r="T4634">
        <v>1</v>
      </c>
      <c r="U4634">
        <v>0</v>
      </c>
      <c r="V4634">
        <v>0</v>
      </c>
      <c r="W4634">
        <v>0</v>
      </c>
      <c r="X4634">
        <v>0</v>
      </c>
      <c r="Y4634">
        <v>0</v>
      </c>
      <c r="Z4634">
        <v>0</v>
      </c>
      <c r="AA4634">
        <v>0</v>
      </c>
      <c r="AB4634">
        <v>2.7804058989340419</v>
      </c>
      <c r="AC4634">
        <v>0</v>
      </c>
      <c r="AD4634">
        <v>0</v>
      </c>
      <c r="AE4634">
        <v>2.7804058989340419</v>
      </c>
    </row>
    <row r="4635" spans="1:31" x14ac:dyDescent="0.25">
      <c r="A4635">
        <v>2238046</v>
      </c>
      <c r="B4635">
        <v>1</v>
      </c>
      <c r="C4635" t="s">
        <v>80</v>
      </c>
      <c r="D4635" t="s">
        <v>83</v>
      </c>
      <c r="E4635" t="s">
        <v>132</v>
      </c>
      <c r="F4635" t="s">
        <v>13419</v>
      </c>
      <c r="G4635" t="s">
        <v>148</v>
      </c>
      <c r="H4635" t="s">
        <v>135</v>
      </c>
      <c r="I4635" t="s">
        <v>136</v>
      </c>
      <c r="J4635" t="s">
        <v>137</v>
      </c>
      <c r="K4635" t="s">
        <v>138</v>
      </c>
      <c r="L4635" t="s">
        <v>13420</v>
      </c>
      <c r="M4635" t="s">
        <v>13421</v>
      </c>
      <c r="N4635">
        <v>0.9</v>
      </c>
      <c r="O4635">
        <v>0</v>
      </c>
      <c r="P4635">
        <v>1</v>
      </c>
      <c r="Q4635">
        <v>0</v>
      </c>
      <c r="R4635">
        <v>0</v>
      </c>
      <c r="S4635">
        <v>0</v>
      </c>
      <c r="T4635">
        <v>0</v>
      </c>
      <c r="U4635">
        <v>0</v>
      </c>
      <c r="V4635">
        <v>0</v>
      </c>
      <c r="W4635">
        <v>0</v>
      </c>
      <c r="X4635">
        <v>0.38218146545796</v>
      </c>
      <c r="Y4635">
        <v>0</v>
      </c>
      <c r="Z4635">
        <v>0</v>
      </c>
      <c r="AA4635">
        <v>0</v>
      </c>
      <c r="AB4635">
        <v>0</v>
      </c>
      <c r="AC4635">
        <v>0</v>
      </c>
      <c r="AD4635">
        <v>0</v>
      </c>
      <c r="AE4635">
        <v>0.38218146545796</v>
      </c>
    </row>
    <row r="4636" spans="1:31" x14ac:dyDescent="0.25">
      <c r="A4636">
        <v>2238047</v>
      </c>
      <c r="B4636">
        <v>1</v>
      </c>
      <c r="C4636" t="s">
        <v>80</v>
      </c>
      <c r="D4636" t="s">
        <v>98</v>
      </c>
      <c r="E4636" t="s">
        <v>132</v>
      </c>
      <c r="F4636" t="s">
        <v>13422</v>
      </c>
      <c r="G4636" t="s">
        <v>148</v>
      </c>
      <c r="H4636" t="s">
        <v>135</v>
      </c>
      <c r="I4636" t="s">
        <v>136</v>
      </c>
      <c r="J4636" t="s">
        <v>137</v>
      </c>
      <c r="K4636" t="s">
        <v>138</v>
      </c>
      <c r="L4636" t="s">
        <v>13423</v>
      </c>
      <c r="M4636" t="s">
        <v>13424</v>
      </c>
      <c r="N4636">
        <v>0.68416666599999998</v>
      </c>
      <c r="O4636">
        <v>0</v>
      </c>
      <c r="P4636">
        <v>0</v>
      </c>
      <c r="Q4636">
        <v>0</v>
      </c>
      <c r="R4636">
        <v>0</v>
      </c>
      <c r="S4636">
        <v>0</v>
      </c>
      <c r="T4636">
        <v>1</v>
      </c>
      <c r="U4636">
        <v>0</v>
      </c>
      <c r="V4636">
        <v>0</v>
      </c>
      <c r="W4636">
        <v>0</v>
      </c>
      <c r="X4636">
        <v>0</v>
      </c>
      <c r="Y4636">
        <v>0</v>
      </c>
      <c r="Z4636">
        <v>0</v>
      </c>
      <c r="AA4636">
        <v>0</v>
      </c>
      <c r="AB4636">
        <v>0.10279028080039446</v>
      </c>
      <c r="AC4636">
        <v>0</v>
      </c>
      <c r="AD4636">
        <v>0</v>
      </c>
      <c r="AE4636">
        <v>0.10279028080039446</v>
      </c>
    </row>
    <row r="4637" spans="1:31" x14ac:dyDescent="0.25">
      <c r="A4637">
        <v>2238051</v>
      </c>
      <c r="B4637">
        <v>1</v>
      </c>
      <c r="C4637" t="s">
        <v>80</v>
      </c>
      <c r="D4637" t="s">
        <v>82</v>
      </c>
      <c r="E4637" t="s">
        <v>182</v>
      </c>
      <c r="F4637" t="s">
        <v>13425</v>
      </c>
      <c r="G4637" t="s">
        <v>1303</v>
      </c>
      <c r="H4637" t="s">
        <v>163</v>
      </c>
      <c r="I4637" t="s">
        <v>136</v>
      </c>
      <c r="J4637" t="s">
        <v>137</v>
      </c>
      <c r="K4637" t="s">
        <v>138</v>
      </c>
      <c r="L4637" t="s">
        <v>13426</v>
      </c>
      <c r="M4637" t="s">
        <v>13427</v>
      </c>
      <c r="N4637">
        <v>1.428055555</v>
      </c>
      <c r="O4637">
        <v>0</v>
      </c>
      <c r="P4637">
        <v>19</v>
      </c>
      <c r="Q4637">
        <v>0</v>
      </c>
      <c r="R4637">
        <v>0</v>
      </c>
      <c r="S4637">
        <v>0</v>
      </c>
      <c r="T4637">
        <v>202</v>
      </c>
      <c r="U4637">
        <v>0</v>
      </c>
      <c r="V4637">
        <v>9</v>
      </c>
      <c r="W4637">
        <v>0</v>
      </c>
      <c r="X4637">
        <v>12.505942505247447</v>
      </c>
      <c r="Y4637">
        <v>0</v>
      </c>
      <c r="Z4637">
        <v>0</v>
      </c>
      <c r="AA4637">
        <v>0</v>
      </c>
      <c r="AB4637">
        <v>203.95879767466144</v>
      </c>
      <c r="AC4637">
        <v>0</v>
      </c>
      <c r="AD4637">
        <v>14.325526618019719</v>
      </c>
      <c r="AE4637">
        <v>230.79026679792861</v>
      </c>
    </row>
    <row r="4638" spans="1:31" x14ac:dyDescent="0.25">
      <c r="A4638">
        <v>2238055</v>
      </c>
      <c r="B4638">
        <v>1</v>
      </c>
      <c r="C4638" t="s">
        <v>81</v>
      </c>
      <c r="D4638" t="s">
        <v>123</v>
      </c>
      <c r="E4638" t="s">
        <v>182</v>
      </c>
      <c r="F4638" t="s">
        <v>13428</v>
      </c>
      <c r="G4638" t="s">
        <v>1303</v>
      </c>
      <c r="H4638" t="s">
        <v>163</v>
      </c>
      <c r="I4638" t="s">
        <v>136</v>
      </c>
      <c r="J4638" t="s">
        <v>137</v>
      </c>
      <c r="K4638" t="s">
        <v>138</v>
      </c>
      <c r="L4638" t="s">
        <v>13429</v>
      </c>
      <c r="M4638" t="s">
        <v>13430</v>
      </c>
      <c r="N4638">
        <v>0.68194444399999998</v>
      </c>
      <c r="O4638">
        <v>0</v>
      </c>
      <c r="P4638">
        <v>750</v>
      </c>
      <c r="Q4638">
        <v>0</v>
      </c>
      <c r="R4638">
        <v>0</v>
      </c>
      <c r="S4638">
        <v>0</v>
      </c>
      <c r="T4638">
        <v>78</v>
      </c>
      <c r="U4638">
        <v>0</v>
      </c>
      <c r="V4638">
        <v>0</v>
      </c>
      <c r="W4638">
        <v>0</v>
      </c>
      <c r="X4638">
        <v>127.6717811275573</v>
      </c>
      <c r="Y4638">
        <v>0</v>
      </c>
      <c r="Z4638">
        <v>0</v>
      </c>
      <c r="AA4638">
        <v>0</v>
      </c>
      <c r="AB4638">
        <v>32.993873913370216</v>
      </c>
      <c r="AC4638">
        <v>0</v>
      </c>
      <c r="AD4638">
        <v>0</v>
      </c>
      <c r="AE4638">
        <v>160.6656550409275</v>
      </c>
    </row>
    <row r="4639" spans="1:31" x14ac:dyDescent="0.25">
      <c r="A4639">
        <v>2238063</v>
      </c>
      <c r="B4639">
        <v>1</v>
      </c>
      <c r="C4639" t="s">
        <v>81</v>
      </c>
      <c r="D4639" t="s">
        <v>112</v>
      </c>
      <c r="E4639" t="s">
        <v>132</v>
      </c>
      <c r="F4639" t="s">
        <v>11378</v>
      </c>
      <c r="G4639" t="s">
        <v>148</v>
      </c>
      <c r="H4639" t="s">
        <v>135</v>
      </c>
      <c r="I4639" t="s">
        <v>136</v>
      </c>
      <c r="J4639" t="s">
        <v>137</v>
      </c>
      <c r="K4639" t="s">
        <v>138</v>
      </c>
      <c r="L4639" t="s">
        <v>13431</v>
      </c>
      <c r="M4639" t="s">
        <v>13432</v>
      </c>
      <c r="N4639">
        <v>1.8347222219999999</v>
      </c>
      <c r="O4639">
        <v>0</v>
      </c>
      <c r="P4639">
        <v>1</v>
      </c>
      <c r="Q4639">
        <v>0</v>
      </c>
      <c r="R4639">
        <v>0</v>
      </c>
      <c r="S4639">
        <v>0</v>
      </c>
      <c r="T4639">
        <v>0</v>
      </c>
      <c r="U4639">
        <v>0</v>
      </c>
      <c r="V4639">
        <v>0</v>
      </c>
      <c r="W4639">
        <v>0</v>
      </c>
      <c r="X4639">
        <v>0.25927461217607445</v>
      </c>
      <c r="Y4639">
        <v>0</v>
      </c>
      <c r="Z4639">
        <v>0</v>
      </c>
      <c r="AA4639">
        <v>0</v>
      </c>
      <c r="AB4639">
        <v>0</v>
      </c>
      <c r="AC4639">
        <v>0</v>
      </c>
      <c r="AD4639">
        <v>0</v>
      </c>
      <c r="AE4639">
        <v>0.25927461217607445</v>
      </c>
    </row>
    <row r="4640" spans="1:31" x14ac:dyDescent="0.25">
      <c r="A4640">
        <v>2238064</v>
      </c>
      <c r="B4640">
        <v>1</v>
      </c>
      <c r="C4640" t="s">
        <v>81</v>
      </c>
      <c r="D4640" t="s">
        <v>115</v>
      </c>
      <c r="E4640" t="s">
        <v>161</v>
      </c>
      <c r="F4640" t="s">
        <v>13433</v>
      </c>
      <c r="G4640" t="s">
        <v>174</v>
      </c>
      <c r="H4640" t="s">
        <v>163</v>
      </c>
      <c r="I4640" t="s">
        <v>136</v>
      </c>
      <c r="J4640" t="s">
        <v>137</v>
      </c>
      <c r="K4640" t="s">
        <v>138</v>
      </c>
      <c r="L4640" t="s">
        <v>13434</v>
      </c>
      <c r="M4640" t="s">
        <v>13435</v>
      </c>
      <c r="N4640">
        <v>0.77444444400000001</v>
      </c>
      <c r="O4640">
        <v>0</v>
      </c>
      <c r="P4640">
        <v>350</v>
      </c>
      <c r="Q4640">
        <v>0</v>
      </c>
      <c r="R4640">
        <v>1</v>
      </c>
      <c r="S4640">
        <v>0</v>
      </c>
      <c r="T4640">
        <v>42</v>
      </c>
      <c r="U4640">
        <v>1</v>
      </c>
      <c r="V4640">
        <v>0</v>
      </c>
      <c r="W4640">
        <v>0</v>
      </c>
      <c r="X4640">
        <v>19.143959988934231</v>
      </c>
      <c r="Y4640">
        <v>0</v>
      </c>
      <c r="Z4640">
        <v>0</v>
      </c>
      <c r="AA4640">
        <v>0</v>
      </c>
      <c r="AB4640">
        <v>3.0035461054330668</v>
      </c>
      <c r="AC4640">
        <v>0.2199408638466667</v>
      </c>
      <c r="AD4640">
        <v>0</v>
      </c>
      <c r="AE4640">
        <v>22.367446958213964</v>
      </c>
    </row>
    <row r="4641" spans="1:31" x14ac:dyDescent="0.25">
      <c r="A4641">
        <v>2238066</v>
      </c>
      <c r="B4641">
        <v>1</v>
      </c>
      <c r="C4641" t="s">
        <v>81</v>
      </c>
      <c r="D4641" t="s">
        <v>127</v>
      </c>
      <c r="E4641" t="s">
        <v>182</v>
      </c>
      <c r="F4641" t="s">
        <v>11770</v>
      </c>
      <c r="G4641" t="s">
        <v>174</v>
      </c>
      <c r="H4641" t="s">
        <v>163</v>
      </c>
      <c r="I4641" t="s">
        <v>136</v>
      </c>
      <c r="J4641" t="s">
        <v>137</v>
      </c>
      <c r="K4641" t="s">
        <v>138</v>
      </c>
      <c r="L4641" t="s">
        <v>13436</v>
      </c>
      <c r="M4641" t="s">
        <v>13437</v>
      </c>
      <c r="N4641">
        <v>1.9894444440000001</v>
      </c>
      <c r="O4641">
        <v>0</v>
      </c>
      <c r="P4641">
        <v>0</v>
      </c>
      <c r="Q4641">
        <v>9</v>
      </c>
      <c r="R4641">
        <v>8</v>
      </c>
      <c r="S4641">
        <v>2</v>
      </c>
      <c r="T4641">
        <v>2</v>
      </c>
      <c r="U4641">
        <v>0</v>
      </c>
      <c r="V4641">
        <v>0</v>
      </c>
      <c r="W4641">
        <v>0</v>
      </c>
      <c r="X4641">
        <v>0</v>
      </c>
      <c r="Y4641">
        <v>2.9628929685021332</v>
      </c>
      <c r="Z4641">
        <v>4.6590064926764958</v>
      </c>
      <c r="AA4641">
        <v>14.336222612684342</v>
      </c>
      <c r="AB4641">
        <v>4.975663876384167</v>
      </c>
      <c r="AC4641">
        <v>0</v>
      </c>
      <c r="AD4641">
        <v>0</v>
      </c>
      <c r="AE4641">
        <v>26.933785950247138</v>
      </c>
    </row>
    <row r="4642" spans="1:31" x14ac:dyDescent="0.25">
      <c r="A4642">
        <v>2238076</v>
      </c>
      <c r="B4642">
        <v>1</v>
      </c>
      <c r="C4642" t="s">
        <v>80</v>
      </c>
      <c r="D4642" t="s">
        <v>90</v>
      </c>
      <c r="E4642" t="s">
        <v>141</v>
      </c>
      <c r="F4642" t="s">
        <v>13438</v>
      </c>
      <c r="G4642" t="s">
        <v>472</v>
      </c>
      <c r="H4642" t="s">
        <v>135</v>
      </c>
      <c r="I4642" t="s">
        <v>136</v>
      </c>
      <c r="J4642" t="s">
        <v>137</v>
      </c>
      <c r="K4642" t="s">
        <v>138</v>
      </c>
      <c r="L4642" t="s">
        <v>13439</v>
      </c>
      <c r="M4642" t="s">
        <v>13440</v>
      </c>
      <c r="N4642">
        <v>0.73055555500000002</v>
      </c>
      <c r="O4642">
        <v>0</v>
      </c>
      <c r="P4642">
        <v>489</v>
      </c>
      <c r="Q4642">
        <v>0</v>
      </c>
      <c r="R4642">
        <v>0</v>
      </c>
      <c r="S4642">
        <v>0</v>
      </c>
      <c r="T4642">
        <v>25</v>
      </c>
      <c r="U4642">
        <v>0</v>
      </c>
      <c r="V4642">
        <v>0</v>
      </c>
      <c r="W4642">
        <v>0</v>
      </c>
      <c r="X4642">
        <v>137.0825435970761</v>
      </c>
      <c r="Y4642">
        <v>0</v>
      </c>
      <c r="Z4642">
        <v>0</v>
      </c>
      <c r="AA4642">
        <v>0</v>
      </c>
      <c r="AB4642">
        <v>11.477613678393556</v>
      </c>
      <c r="AC4642">
        <v>0</v>
      </c>
      <c r="AD4642">
        <v>0</v>
      </c>
      <c r="AE4642">
        <v>148.56015727546966</v>
      </c>
    </row>
    <row r="4643" spans="1:31" x14ac:dyDescent="0.25">
      <c r="A4643">
        <v>2238080</v>
      </c>
      <c r="B4643">
        <v>1</v>
      </c>
      <c r="C4643" t="s">
        <v>80</v>
      </c>
      <c r="D4643" t="s">
        <v>84</v>
      </c>
      <c r="E4643" t="s">
        <v>194</v>
      </c>
      <c r="F4643" t="s">
        <v>13441</v>
      </c>
      <c r="G4643" t="s">
        <v>179</v>
      </c>
      <c r="H4643" t="s">
        <v>135</v>
      </c>
      <c r="I4643" t="s">
        <v>136</v>
      </c>
      <c r="J4643" t="s">
        <v>137</v>
      </c>
      <c r="K4643" t="s">
        <v>138</v>
      </c>
      <c r="L4643" t="s">
        <v>13442</v>
      </c>
      <c r="M4643" t="s">
        <v>13443</v>
      </c>
      <c r="N4643">
        <v>1.701944444</v>
      </c>
      <c r="O4643">
        <v>0</v>
      </c>
      <c r="P4643">
        <v>99</v>
      </c>
      <c r="Q4643">
        <v>0</v>
      </c>
      <c r="R4643">
        <v>0</v>
      </c>
      <c r="S4643">
        <v>0</v>
      </c>
      <c r="T4643">
        <v>2</v>
      </c>
      <c r="U4643">
        <v>0</v>
      </c>
      <c r="V4643">
        <v>0</v>
      </c>
      <c r="W4643">
        <v>0</v>
      </c>
      <c r="X4643">
        <v>42.740533075947646</v>
      </c>
      <c r="Y4643">
        <v>0</v>
      </c>
      <c r="Z4643">
        <v>0</v>
      </c>
      <c r="AA4643">
        <v>0</v>
      </c>
      <c r="AB4643">
        <v>7.8884883565973341E-2</v>
      </c>
      <c r="AC4643">
        <v>0</v>
      </c>
      <c r="AD4643">
        <v>0</v>
      </c>
      <c r="AE4643">
        <v>42.819417959513622</v>
      </c>
    </row>
    <row r="4644" spans="1:31" x14ac:dyDescent="0.25">
      <c r="A4644">
        <v>2238086</v>
      </c>
      <c r="B4644">
        <v>1</v>
      </c>
      <c r="C4644" t="s">
        <v>80</v>
      </c>
      <c r="D4644" t="s">
        <v>84</v>
      </c>
      <c r="E4644" t="s">
        <v>132</v>
      </c>
      <c r="F4644" t="s">
        <v>13444</v>
      </c>
      <c r="G4644" t="s">
        <v>148</v>
      </c>
      <c r="H4644" t="s">
        <v>135</v>
      </c>
      <c r="I4644" t="s">
        <v>136</v>
      </c>
      <c r="J4644" t="s">
        <v>137</v>
      </c>
      <c r="K4644" t="s">
        <v>138</v>
      </c>
      <c r="L4644" t="s">
        <v>13445</v>
      </c>
      <c r="M4644" t="s">
        <v>13446</v>
      </c>
      <c r="N4644">
        <v>1.3983333330000001</v>
      </c>
      <c r="O4644">
        <v>0</v>
      </c>
      <c r="P4644">
        <v>9</v>
      </c>
      <c r="Q4644">
        <v>0</v>
      </c>
      <c r="R4644">
        <v>0</v>
      </c>
      <c r="S4644">
        <v>0</v>
      </c>
      <c r="T4644">
        <v>0</v>
      </c>
      <c r="U4644">
        <v>0</v>
      </c>
      <c r="V4644">
        <v>0</v>
      </c>
      <c r="W4644">
        <v>0</v>
      </c>
      <c r="X4644">
        <v>2.9491864832510428</v>
      </c>
      <c r="Y4644">
        <v>0</v>
      </c>
      <c r="Z4644">
        <v>0</v>
      </c>
      <c r="AA4644">
        <v>0</v>
      </c>
      <c r="AB4644">
        <v>0</v>
      </c>
      <c r="AC4644">
        <v>0</v>
      </c>
      <c r="AD4644">
        <v>0</v>
      </c>
      <c r="AE4644">
        <v>2.9491864832510428</v>
      </c>
    </row>
    <row r="4645" spans="1:31" x14ac:dyDescent="0.25">
      <c r="A4645">
        <v>2238092</v>
      </c>
      <c r="B4645">
        <v>1</v>
      </c>
      <c r="C4645" t="s">
        <v>81</v>
      </c>
      <c r="D4645" t="s">
        <v>127</v>
      </c>
      <c r="E4645" t="s">
        <v>141</v>
      </c>
      <c r="F4645" t="s">
        <v>13447</v>
      </c>
      <c r="G4645" t="s">
        <v>187</v>
      </c>
      <c r="H4645" t="s">
        <v>135</v>
      </c>
      <c r="I4645" t="s">
        <v>136</v>
      </c>
      <c r="J4645" t="s">
        <v>137</v>
      </c>
      <c r="K4645" t="s">
        <v>138</v>
      </c>
      <c r="L4645" t="s">
        <v>13448</v>
      </c>
      <c r="M4645" t="s">
        <v>13449</v>
      </c>
      <c r="N4645">
        <v>2.2838888879999999</v>
      </c>
      <c r="O4645">
        <v>0</v>
      </c>
      <c r="P4645">
        <v>0</v>
      </c>
      <c r="Q4645">
        <v>0</v>
      </c>
      <c r="R4645">
        <v>3</v>
      </c>
      <c r="S4645">
        <v>0</v>
      </c>
      <c r="T4645">
        <v>1</v>
      </c>
      <c r="U4645">
        <v>0</v>
      </c>
      <c r="V4645">
        <v>0</v>
      </c>
      <c r="W4645">
        <v>0</v>
      </c>
      <c r="X4645">
        <v>0</v>
      </c>
      <c r="Y4645">
        <v>0</v>
      </c>
      <c r="Z4645">
        <v>0.31343103270546668</v>
      </c>
      <c r="AA4645">
        <v>0</v>
      </c>
      <c r="AB4645">
        <v>3.5728347247655998</v>
      </c>
      <c r="AC4645">
        <v>0</v>
      </c>
      <c r="AD4645">
        <v>0</v>
      </c>
      <c r="AE4645">
        <v>3.8862657574710666</v>
      </c>
    </row>
    <row r="4646" spans="1:31" x14ac:dyDescent="0.25">
      <c r="A4646">
        <v>2238093</v>
      </c>
      <c r="B4646">
        <v>1</v>
      </c>
      <c r="C4646" t="s">
        <v>80</v>
      </c>
      <c r="D4646" t="s">
        <v>82</v>
      </c>
      <c r="E4646" t="s">
        <v>132</v>
      </c>
      <c r="F4646" t="s">
        <v>13450</v>
      </c>
      <c r="G4646" t="s">
        <v>148</v>
      </c>
      <c r="H4646" t="s">
        <v>135</v>
      </c>
      <c r="I4646" t="s">
        <v>136</v>
      </c>
      <c r="J4646" t="s">
        <v>137</v>
      </c>
      <c r="K4646" t="s">
        <v>138</v>
      </c>
      <c r="L4646" t="s">
        <v>13451</v>
      </c>
      <c r="M4646" t="s">
        <v>13452</v>
      </c>
      <c r="N4646">
        <v>0.41222222200000003</v>
      </c>
      <c r="O4646">
        <v>0</v>
      </c>
      <c r="P4646">
        <v>1</v>
      </c>
      <c r="Q4646">
        <v>0</v>
      </c>
      <c r="R4646">
        <v>0</v>
      </c>
      <c r="S4646">
        <v>0</v>
      </c>
      <c r="T4646">
        <v>0</v>
      </c>
      <c r="U4646">
        <v>0</v>
      </c>
      <c r="V4646">
        <v>0</v>
      </c>
      <c r="W4646">
        <v>0</v>
      </c>
      <c r="X4646">
        <v>0.34334637628175113</v>
      </c>
      <c r="Y4646">
        <v>0</v>
      </c>
      <c r="Z4646">
        <v>0</v>
      </c>
      <c r="AA4646">
        <v>0</v>
      </c>
      <c r="AB4646">
        <v>0</v>
      </c>
      <c r="AC4646">
        <v>0</v>
      </c>
      <c r="AD4646">
        <v>0</v>
      </c>
      <c r="AE4646">
        <v>0.34334637628175113</v>
      </c>
    </row>
    <row r="4647" spans="1:31" x14ac:dyDescent="0.25">
      <c r="A4647">
        <v>2238094</v>
      </c>
      <c r="B4647">
        <v>1</v>
      </c>
      <c r="C4647" t="s">
        <v>81</v>
      </c>
      <c r="D4647" t="s">
        <v>113</v>
      </c>
      <c r="E4647" t="s">
        <v>141</v>
      </c>
      <c r="F4647" t="s">
        <v>13453</v>
      </c>
      <c r="G4647" t="s">
        <v>187</v>
      </c>
      <c r="H4647" t="s">
        <v>135</v>
      </c>
      <c r="I4647" t="s">
        <v>136</v>
      </c>
      <c r="J4647" t="s">
        <v>137</v>
      </c>
      <c r="K4647" t="s">
        <v>138</v>
      </c>
      <c r="L4647" t="s">
        <v>13454</v>
      </c>
      <c r="M4647" t="s">
        <v>13455</v>
      </c>
      <c r="N4647">
        <v>1.299722222</v>
      </c>
      <c r="O4647">
        <v>0</v>
      </c>
      <c r="P4647">
        <v>499</v>
      </c>
      <c r="Q4647">
        <v>0</v>
      </c>
      <c r="R4647">
        <v>0</v>
      </c>
      <c r="S4647">
        <v>0</v>
      </c>
      <c r="T4647">
        <v>96</v>
      </c>
      <c r="U4647">
        <v>0</v>
      </c>
      <c r="V4647">
        <v>0</v>
      </c>
      <c r="W4647">
        <v>0</v>
      </c>
      <c r="X4647">
        <v>138.88570430854418</v>
      </c>
      <c r="Y4647">
        <v>0</v>
      </c>
      <c r="Z4647">
        <v>0</v>
      </c>
      <c r="AA4647">
        <v>0</v>
      </c>
      <c r="AB4647">
        <v>72.360849714724139</v>
      </c>
      <c r="AC4647">
        <v>0</v>
      </c>
      <c r="AD4647">
        <v>0</v>
      </c>
      <c r="AE4647">
        <v>211.24655402326832</v>
      </c>
    </row>
    <row r="4648" spans="1:31" x14ac:dyDescent="0.25">
      <c r="A4648">
        <v>2238102</v>
      </c>
      <c r="B4648">
        <v>1</v>
      </c>
      <c r="C4648" t="s">
        <v>80</v>
      </c>
      <c r="D4648" t="s">
        <v>93</v>
      </c>
      <c r="E4648" t="s">
        <v>405</v>
      </c>
      <c r="F4648" t="s">
        <v>11928</v>
      </c>
      <c r="G4648" t="s">
        <v>196</v>
      </c>
      <c r="H4648" t="s">
        <v>163</v>
      </c>
      <c r="I4648" t="s">
        <v>136</v>
      </c>
      <c r="J4648" t="s">
        <v>137</v>
      </c>
      <c r="K4648" t="s">
        <v>144</v>
      </c>
      <c r="L4648" t="s">
        <v>13456</v>
      </c>
      <c r="M4648" t="s">
        <v>13457</v>
      </c>
      <c r="N4648">
        <v>0.58499999999999996</v>
      </c>
      <c r="O4648">
        <v>0</v>
      </c>
      <c r="P4648">
        <v>15365</v>
      </c>
      <c r="Q4648">
        <v>16</v>
      </c>
      <c r="R4648">
        <v>1972</v>
      </c>
      <c r="S4648">
        <v>52</v>
      </c>
      <c r="T4648">
        <v>3657</v>
      </c>
      <c r="U4648">
        <v>17</v>
      </c>
      <c r="V4648">
        <v>8</v>
      </c>
      <c r="W4648">
        <v>0</v>
      </c>
      <c r="X4648">
        <v>1784.7702350780119</v>
      </c>
      <c r="Y4648">
        <v>5.8798327113068396</v>
      </c>
      <c r="Z4648">
        <v>300.40189164619829</v>
      </c>
      <c r="AA4648">
        <v>324.44626635656232</v>
      </c>
      <c r="AB4648">
        <v>688.22312949220793</v>
      </c>
      <c r="AC4648">
        <v>419.01956587422592</v>
      </c>
      <c r="AD4648">
        <v>28.920373751833193</v>
      </c>
      <c r="AE4648">
        <v>3551.6612949103464</v>
      </c>
    </row>
    <row r="4649" spans="1:31" x14ac:dyDescent="0.25">
      <c r="A4649">
        <v>2238111</v>
      </c>
      <c r="B4649">
        <v>1</v>
      </c>
      <c r="C4649" t="s">
        <v>80</v>
      </c>
      <c r="D4649" t="s">
        <v>99</v>
      </c>
      <c r="E4649" t="s">
        <v>132</v>
      </c>
      <c r="F4649" t="s">
        <v>13458</v>
      </c>
      <c r="G4649" t="s">
        <v>148</v>
      </c>
      <c r="H4649" t="s">
        <v>135</v>
      </c>
      <c r="I4649" t="s">
        <v>136</v>
      </c>
      <c r="J4649" t="s">
        <v>137</v>
      </c>
      <c r="K4649" t="s">
        <v>138</v>
      </c>
      <c r="L4649" t="s">
        <v>13459</v>
      </c>
      <c r="M4649" t="s">
        <v>13460</v>
      </c>
      <c r="N4649">
        <v>1.1147222219999999</v>
      </c>
      <c r="O4649">
        <v>0</v>
      </c>
      <c r="P4649">
        <v>0</v>
      </c>
      <c r="Q4649">
        <v>0</v>
      </c>
      <c r="R4649">
        <v>1</v>
      </c>
      <c r="S4649">
        <v>0</v>
      </c>
      <c r="T4649">
        <v>0</v>
      </c>
      <c r="U4649">
        <v>0</v>
      </c>
      <c r="V4649">
        <v>0</v>
      </c>
      <c r="W4649">
        <v>0</v>
      </c>
      <c r="X4649">
        <v>0</v>
      </c>
      <c r="Y4649">
        <v>0</v>
      </c>
      <c r="Z4649">
        <v>9.8429210290833333E-2</v>
      </c>
      <c r="AA4649">
        <v>0</v>
      </c>
      <c r="AB4649">
        <v>0</v>
      </c>
      <c r="AC4649">
        <v>0</v>
      </c>
      <c r="AD4649">
        <v>0</v>
      </c>
      <c r="AE4649">
        <v>9.8429210290833333E-2</v>
      </c>
    </row>
    <row r="4650" spans="1:31" x14ac:dyDescent="0.25">
      <c r="A4650">
        <v>2238115</v>
      </c>
      <c r="B4650">
        <v>1</v>
      </c>
      <c r="C4650" t="s">
        <v>81</v>
      </c>
      <c r="D4650" t="s">
        <v>113</v>
      </c>
      <c r="E4650" t="s">
        <v>182</v>
      </c>
      <c r="F4650" t="s">
        <v>13461</v>
      </c>
      <c r="G4650" t="s">
        <v>1303</v>
      </c>
      <c r="H4650" t="s">
        <v>163</v>
      </c>
      <c r="I4650" t="s">
        <v>136</v>
      </c>
      <c r="J4650" t="s">
        <v>137</v>
      </c>
      <c r="K4650" t="s">
        <v>138</v>
      </c>
      <c r="L4650" t="s">
        <v>13462</v>
      </c>
      <c r="M4650" t="s">
        <v>13463</v>
      </c>
      <c r="N4650">
        <v>2.9313888879999999</v>
      </c>
      <c r="O4650">
        <v>0</v>
      </c>
      <c r="P4650">
        <v>632</v>
      </c>
      <c r="Q4650">
        <v>2</v>
      </c>
      <c r="R4650">
        <v>42</v>
      </c>
      <c r="S4650">
        <v>5</v>
      </c>
      <c r="T4650">
        <v>120</v>
      </c>
      <c r="U4650">
        <v>3</v>
      </c>
      <c r="V4650">
        <v>4</v>
      </c>
      <c r="W4650">
        <v>0</v>
      </c>
      <c r="X4650">
        <v>422.48624537843551</v>
      </c>
      <c r="Y4650">
        <v>3.4884056819772469</v>
      </c>
      <c r="Z4650">
        <v>15.507936180947269</v>
      </c>
      <c r="AA4650">
        <v>474.02552623615281</v>
      </c>
      <c r="AB4650">
        <v>222.31211294834853</v>
      </c>
      <c r="AC4650">
        <v>111.15048746141167</v>
      </c>
      <c r="AD4650">
        <v>29.566187801712452</v>
      </c>
      <c r="AE4650">
        <v>1278.5369016889856</v>
      </c>
    </row>
    <row r="4651" spans="1:31" x14ac:dyDescent="0.25">
      <c r="A4651">
        <v>2238150</v>
      </c>
      <c r="B4651">
        <v>1</v>
      </c>
      <c r="C4651" t="s">
        <v>80</v>
      </c>
      <c r="D4651" t="s">
        <v>96</v>
      </c>
      <c r="E4651" t="s">
        <v>177</v>
      </c>
      <c r="F4651" t="s">
        <v>13015</v>
      </c>
      <c r="G4651" t="s">
        <v>235</v>
      </c>
      <c r="H4651" t="s">
        <v>135</v>
      </c>
      <c r="I4651" t="s">
        <v>136</v>
      </c>
      <c r="J4651" t="s">
        <v>137</v>
      </c>
      <c r="K4651" t="s">
        <v>138</v>
      </c>
      <c r="L4651" t="s">
        <v>13464</v>
      </c>
      <c r="M4651" t="s">
        <v>13465</v>
      </c>
      <c r="N4651">
        <v>1.7238888880000001</v>
      </c>
      <c r="O4651">
        <v>0</v>
      </c>
      <c r="P4651">
        <v>125</v>
      </c>
      <c r="Q4651">
        <v>0</v>
      </c>
      <c r="R4651">
        <v>0</v>
      </c>
      <c r="S4651">
        <v>0</v>
      </c>
      <c r="T4651">
        <v>28</v>
      </c>
      <c r="U4651">
        <v>0</v>
      </c>
      <c r="V4651">
        <v>0</v>
      </c>
      <c r="W4651">
        <v>0</v>
      </c>
      <c r="X4651">
        <v>100.79974010972806</v>
      </c>
      <c r="Y4651">
        <v>0</v>
      </c>
      <c r="Z4651">
        <v>0</v>
      </c>
      <c r="AA4651">
        <v>0</v>
      </c>
      <c r="AB4651">
        <v>12.50735993890846</v>
      </c>
      <c r="AC4651">
        <v>0</v>
      </c>
      <c r="AD4651">
        <v>0</v>
      </c>
      <c r="AE4651">
        <v>113.30710004863653</v>
      </c>
    </row>
    <row r="4652" spans="1:31" x14ac:dyDescent="0.25">
      <c r="A4652">
        <v>2238154</v>
      </c>
      <c r="B4652">
        <v>1</v>
      </c>
      <c r="C4652" t="s">
        <v>80</v>
      </c>
      <c r="D4652" t="s">
        <v>106</v>
      </c>
      <c r="E4652" t="s">
        <v>194</v>
      </c>
      <c r="F4652" t="s">
        <v>13466</v>
      </c>
      <c r="G4652" t="s">
        <v>179</v>
      </c>
      <c r="H4652" t="s">
        <v>135</v>
      </c>
      <c r="I4652" t="s">
        <v>136</v>
      </c>
      <c r="J4652" t="s">
        <v>137</v>
      </c>
      <c r="K4652" t="s">
        <v>138</v>
      </c>
      <c r="L4652" t="s">
        <v>13467</v>
      </c>
      <c r="M4652" t="s">
        <v>13468</v>
      </c>
      <c r="N4652">
        <v>1.4941666659999999</v>
      </c>
      <c r="O4652">
        <v>0</v>
      </c>
      <c r="P4652">
        <v>22</v>
      </c>
      <c r="Q4652">
        <v>0</v>
      </c>
      <c r="R4652">
        <v>0</v>
      </c>
      <c r="S4652">
        <v>0</v>
      </c>
      <c r="T4652">
        <v>0</v>
      </c>
      <c r="U4652">
        <v>0</v>
      </c>
      <c r="V4652">
        <v>0</v>
      </c>
      <c r="W4652">
        <v>0</v>
      </c>
      <c r="X4652">
        <v>5.1808255553468978</v>
      </c>
      <c r="Y4652">
        <v>0</v>
      </c>
      <c r="Z4652">
        <v>0</v>
      </c>
      <c r="AA4652">
        <v>0</v>
      </c>
      <c r="AB4652">
        <v>0</v>
      </c>
      <c r="AC4652">
        <v>0</v>
      </c>
      <c r="AD4652">
        <v>0</v>
      </c>
      <c r="AE4652">
        <v>5.1808255553468978</v>
      </c>
    </row>
    <row r="4653" spans="1:31" x14ac:dyDescent="0.25">
      <c r="A4653">
        <v>2238155</v>
      </c>
      <c r="B4653">
        <v>1</v>
      </c>
      <c r="C4653" t="s">
        <v>80</v>
      </c>
      <c r="D4653" t="s">
        <v>96</v>
      </c>
      <c r="E4653" t="s">
        <v>273</v>
      </c>
      <c r="F4653" t="s">
        <v>13469</v>
      </c>
      <c r="G4653" t="s">
        <v>174</v>
      </c>
      <c r="H4653" t="s">
        <v>163</v>
      </c>
      <c r="I4653" t="s">
        <v>136</v>
      </c>
      <c r="J4653" t="s">
        <v>137</v>
      </c>
      <c r="K4653" t="s">
        <v>138</v>
      </c>
      <c r="L4653" t="s">
        <v>13470</v>
      </c>
      <c r="M4653" t="s">
        <v>13471</v>
      </c>
      <c r="N4653">
        <v>0.70166666600000005</v>
      </c>
      <c r="O4653">
        <v>0</v>
      </c>
      <c r="P4653">
        <v>1956</v>
      </c>
      <c r="Q4653">
        <v>0</v>
      </c>
      <c r="R4653">
        <v>2</v>
      </c>
      <c r="S4653">
        <v>1</v>
      </c>
      <c r="T4653">
        <v>635</v>
      </c>
      <c r="U4653">
        <v>0</v>
      </c>
      <c r="V4653">
        <v>0</v>
      </c>
      <c r="W4653">
        <v>0</v>
      </c>
      <c r="X4653">
        <v>646.4573013183774</v>
      </c>
      <c r="Y4653">
        <v>0</v>
      </c>
      <c r="Z4653">
        <v>8.0440639419233351E-3</v>
      </c>
      <c r="AA4653">
        <v>67.604033078627822</v>
      </c>
      <c r="AB4653">
        <v>393.71523509100098</v>
      </c>
      <c r="AC4653">
        <v>0</v>
      </c>
      <c r="AD4653">
        <v>0</v>
      </c>
      <c r="AE4653">
        <v>1107.784613551948</v>
      </c>
    </row>
    <row r="4654" spans="1:31" x14ac:dyDescent="0.25">
      <c r="A4654">
        <v>2238163</v>
      </c>
      <c r="B4654">
        <v>1</v>
      </c>
      <c r="C4654" t="s">
        <v>80</v>
      </c>
      <c r="D4654" t="s">
        <v>89</v>
      </c>
      <c r="E4654" t="s">
        <v>132</v>
      </c>
      <c r="F4654" t="s">
        <v>13472</v>
      </c>
      <c r="G4654" t="s">
        <v>148</v>
      </c>
      <c r="H4654" t="s">
        <v>135</v>
      </c>
      <c r="I4654" t="s">
        <v>136</v>
      </c>
      <c r="J4654" t="s">
        <v>137</v>
      </c>
      <c r="K4654" t="s">
        <v>138</v>
      </c>
      <c r="L4654" t="s">
        <v>13473</v>
      </c>
      <c r="M4654" t="s">
        <v>13474</v>
      </c>
      <c r="N4654">
        <v>0.51749999999999996</v>
      </c>
      <c r="O4654">
        <v>0</v>
      </c>
      <c r="P4654">
        <v>0</v>
      </c>
      <c r="Q4654">
        <v>0</v>
      </c>
      <c r="R4654">
        <v>0</v>
      </c>
      <c r="S4654">
        <v>0</v>
      </c>
      <c r="T4654">
        <v>1</v>
      </c>
      <c r="U4654">
        <v>0</v>
      </c>
      <c r="V4654">
        <v>0</v>
      </c>
      <c r="W4654">
        <v>0</v>
      </c>
      <c r="X4654">
        <v>0</v>
      </c>
      <c r="Y4654">
        <v>0</v>
      </c>
      <c r="Z4654">
        <v>0</v>
      </c>
      <c r="AA4654">
        <v>0</v>
      </c>
      <c r="AB4654">
        <v>0</v>
      </c>
      <c r="AC4654">
        <v>0</v>
      </c>
      <c r="AD4654">
        <v>0</v>
      </c>
      <c r="AE4654">
        <v>0</v>
      </c>
    </row>
    <row r="4655" spans="1:31" x14ac:dyDescent="0.25">
      <c r="A4655">
        <v>2238164</v>
      </c>
      <c r="B4655">
        <v>1</v>
      </c>
      <c r="C4655" t="s">
        <v>81</v>
      </c>
      <c r="D4655" t="s">
        <v>128</v>
      </c>
      <c r="E4655" t="s">
        <v>132</v>
      </c>
      <c r="F4655" t="s">
        <v>13475</v>
      </c>
      <c r="G4655" t="s">
        <v>148</v>
      </c>
      <c r="H4655" t="s">
        <v>135</v>
      </c>
      <c r="I4655" t="s">
        <v>136</v>
      </c>
      <c r="J4655" t="s">
        <v>137</v>
      </c>
      <c r="K4655" t="s">
        <v>138</v>
      </c>
      <c r="L4655" t="s">
        <v>13476</v>
      </c>
      <c r="M4655" t="s">
        <v>13477</v>
      </c>
      <c r="N4655">
        <v>2.3333333330000001</v>
      </c>
      <c r="O4655">
        <v>0</v>
      </c>
      <c r="P4655">
        <v>2</v>
      </c>
      <c r="Q4655">
        <v>0</v>
      </c>
      <c r="R4655">
        <v>0</v>
      </c>
      <c r="S4655">
        <v>0</v>
      </c>
      <c r="T4655">
        <v>0</v>
      </c>
      <c r="U4655">
        <v>0</v>
      </c>
      <c r="V4655">
        <v>0</v>
      </c>
      <c r="W4655">
        <v>0</v>
      </c>
      <c r="X4655">
        <v>1.5445445899333334</v>
      </c>
      <c r="Y4655">
        <v>0</v>
      </c>
      <c r="Z4655">
        <v>0</v>
      </c>
      <c r="AA4655">
        <v>0</v>
      </c>
      <c r="AB4655">
        <v>0</v>
      </c>
      <c r="AC4655">
        <v>0</v>
      </c>
      <c r="AD4655">
        <v>0</v>
      </c>
      <c r="AE4655">
        <v>1.5445445899333334</v>
      </c>
    </row>
    <row r="4656" spans="1:31" x14ac:dyDescent="0.25">
      <c r="A4656">
        <v>2238165</v>
      </c>
      <c r="B4656">
        <v>1</v>
      </c>
      <c r="C4656" t="s">
        <v>81</v>
      </c>
      <c r="D4656" t="s">
        <v>128</v>
      </c>
      <c r="E4656" t="s">
        <v>132</v>
      </c>
      <c r="F4656" t="s">
        <v>13478</v>
      </c>
      <c r="G4656" t="s">
        <v>191</v>
      </c>
      <c r="H4656" t="s">
        <v>135</v>
      </c>
      <c r="I4656" t="s">
        <v>136</v>
      </c>
      <c r="J4656" t="s">
        <v>137</v>
      </c>
      <c r="K4656" t="s">
        <v>138</v>
      </c>
      <c r="L4656" t="s">
        <v>13479</v>
      </c>
      <c r="M4656" t="s">
        <v>13480</v>
      </c>
      <c r="N4656">
        <v>1.2427777769999999</v>
      </c>
      <c r="O4656">
        <v>0</v>
      </c>
      <c r="P4656">
        <v>5</v>
      </c>
      <c r="Q4656">
        <v>0</v>
      </c>
      <c r="R4656">
        <v>0</v>
      </c>
      <c r="S4656">
        <v>0</v>
      </c>
      <c r="T4656">
        <v>0</v>
      </c>
      <c r="U4656">
        <v>0</v>
      </c>
      <c r="V4656">
        <v>0</v>
      </c>
      <c r="W4656">
        <v>0</v>
      </c>
      <c r="X4656">
        <v>1.6185739115387958</v>
      </c>
      <c r="Y4656">
        <v>0</v>
      </c>
      <c r="Z4656">
        <v>0</v>
      </c>
      <c r="AA4656">
        <v>0</v>
      </c>
      <c r="AB4656">
        <v>0</v>
      </c>
      <c r="AC4656">
        <v>0</v>
      </c>
      <c r="AD4656">
        <v>0</v>
      </c>
      <c r="AE4656">
        <v>1.6185739115387958</v>
      </c>
    </row>
    <row r="4657" spans="1:31" x14ac:dyDescent="0.25">
      <c r="A4657">
        <v>2238168</v>
      </c>
      <c r="B4657">
        <v>1</v>
      </c>
      <c r="C4657" t="s">
        <v>80</v>
      </c>
      <c r="D4657" t="s">
        <v>84</v>
      </c>
      <c r="E4657" t="s">
        <v>194</v>
      </c>
      <c r="F4657" t="s">
        <v>13481</v>
      </c>
      <c r="G4657" t="s">
        <v>143</v>
      </c>
      <c r="H4657" t="s">
        <v>135</v>
      </c>
      <c r="I4657" t="s">
        <v>136</v>
      </c>
      <c r="J4657" t="s">
        <v>137</v>
      </c>
      <c r="K4657" t="s">
        <v>144</v>
      </c>
      <c r="L4657" t="s">
        <v>13482</v>
      </c>
      <c r="M4657" t="s">
        <v>13483</v>
      </c>
      <c r="N4657">
        <v>8.3433711109999997</v>
      </c>
      <c r="O4657">
        <v>0</v>
      </c>
      <c r="P4657">
        <v>63</v>
      </c>
      <c r="Q4657">
        <v>0</v>
      </c>
      <c r="R4657">
        <v>0</v>
      </c>
      <c r="S4657">
        <v>0</v>
      </c>
      <c r="T4657">
        <v>8</v>
      </c>
      <c r="U4657">
        <v>0</v>
      </c>
      <c r="V4657">
        <v>0</v>
      </c>
      <c r="W4657">
        <v>0</v>
      </c>
      <c r="X4657">
        <v>123.55671989489768</v>
      </c>
      <c r="Y4657">
        <v>0</v>
      </c>
      <c r="Z4657">
        <v>0</v>
      </c>
      <c r="AA4657">
        <v>0</v>
      </c>
      <c r="AB4657">
        <v>44.034559270255009</v>
      </c>
      <c r="AC4657">
        <v>0</v>
      </c>
      <c r="AD4657">
        <v>0</v>
      </c>
      <c r="AE4657">
        <v>167.59127916515268</v>
      </c>
    </row>
    <row r="4658" spans="1:31" x14ac:dyDescent="0.25">
      <c r="A4658">
        <v>2238170</v>
      </c>
      <c r="B4658">
        <v>1</v>
      </c>
      <c r="C4658" t="s">
        <v>80</v>
      </c>
      <c r="D4658" t="s">
        <v>97</v>
      </c>
      <c r="E4658" t="s">
        <v>194</v>
      </c>
      <c r="F4658" t="s">
        <v>13484</v>
      </c>
      <c r="G4658" t="s">
        <v>143</v>
      </c>
      <c r="H4658" t="s">
        <v>135</v>
      </c>
      <c r="I4658" t="s">
        <v>136</v>
      </c>
      <c r="J4658" t="s">
        <v>137</v>
      </c>
      <c r="K4658" t="s">
        <v>144</v>
      </c>
      <c r="L4658" t="s">
        <v>13485</v>
      </c>
      <c r="M4658" t="s">
        <v>13486</v>
      </c>
      <c r="N4658">
        <v>2.4936111109999999</v>
      </c>
      <c r="O4658">
        <v>0</v>
      </c>
      <c r="P4658">
        <v>73</v>
      </c>
      <c r="Q4658">
        <v>0</v>
      </c>
      <c r="R4658">
        <v>0</v>
      </c>
      <c r="S4658">
        <v>0</v>
      </c>
      <c r="T4658">
        <v>2</v>
      </c>
      <c r="U4658">
        <v>0</v>
      </c>
      <c r="V4658">
        <v>0</v>
      </c>
      <c r="W4658">
        <v>0</v>
      </c>
      <c r="X4658">
        <v>85.272888852985318</v>
      </c>
      <c r="Y4658">
        <v>0</v>
      </c>
      <c r="Z4658">
        <v>0</v>
      </c>
      <c r="AA4658">
        <v>0</v>
      </c>
      <c r="AB4658">
        <v>6.6733384357197885</v>
      </c>
      <c r="AC4658">
        <v>0</v>
      </c>
      <c r="AD4658">
        <v>0</v>
      </c>
      <c r="AE4658">
        <v>91.946227288705103</v>
      </c>
    </row>
    <row r="4659" spans="1:31" x14ac:dyDescent="0.25">
      <c r="A4659">
        <v>2238172</v>
      </c>
      <c r="B4659">
        <v>1</v>
      </c>
      <c r="C4659" t="s">
        <v>81</v>
      </c>
      <c r="D4659" t="s">
        <v>120</v>
      </c>
      <c r="E4659" t="s">
        <v>194</v>
      </c>
      <c r="F4659" t="s">
        <v>13487</v>
      </c>
      <c r="G4659" t="s">
        <v>1507</v>
      </c>
      <c r="H4659" t="s">
        <v>135</v>
      </c>
      <c r="I4659" t="s">
        <v>136</v>
      </c>
      <c r="J4659" t="s">
        <v>137</v>
      </c>
      <c r="K4659" t="s">
        <v>138</v>
      </c>
      <c r="L4659" t="s">
        <v>13488</v>
      </c>
      <c r="M4659" t="s">
        <v>13489</v>
      </c>
      <c r="N4659">
        <v>2.804166666</v>
      </c>
      <c r="O4659">
        <v>0</v>
      </c>
      <c r="P4659">
        <v>87</v>
      </c>
      <c r="Q4659">
        <v>0</v>
      </c>
      <c r="R4659">
        <v>0</v>
      </c>
      <c r="S4659">
        <v>0</v>
      </c>
      <c r="T4659">
        <v>11</v>
      </c>
      <c r="U4659">
        <v>0</v>
      </c>
      <c r="V4659">
        <v>0</v>
      </c>
      <c r="W4659">
        <v>0</v>
      </c>
      <c r="X4659">
        <v>66.192605995496251</v>
      </c>
      <c r="Y4659">
        <v>0</v>
      </c>
      <c r="Z4659">
        <v>0</v>
      </c>
      <c r="AA4659">
        <v>0</v>
      </c>
      <c r="AB4659">
        <v>26.469803495730872</v>
      </c>
      <c r="AC4659">
        <v>0</v>
      </c>
      <c r="AD4659">
        <v>0</v>
      </c>
      <c r="AE4659">
        <v>92.662409491227123</v>
      </c>
    </row>
    <row r="4660" spans="1:31" x14ac:dyDescent="0.25">
      <c r="A4660">
        <v>2238173</v>
      </c>
      <c r="B4660">
        <v>1</v>
      </c>
      <c r="C4660" t="s">
        <v>80</v>
      </c>
      <c r="D4660" t="s">
        <v>103</v>
      </c>
      <c r="E4660" t="s">
        <v>194</v>
      </c>
      <c r="F4660" t="s">
        <v>13490</v>
      </c>
      <c r="G4660" t="s">
        <v>179</v>
      </c>
      <c r="H4660" t="s">
        <v>135</v>
      </c>
      <c r="I4660" t="s">
        <v>136</v>
      </c>
      <c r="J4660" t="s">
        <v>137</v>
      </c>
      <c r="K4660" t="s">
        <v>138</v>
      </c>
      <c r="L4660" t="s">
        <v>13491</v>
      </c>
      <c r="M4660" t="s">
        <v>13492</v>
      </c>
      <c r="N4660">
        <v>0.63388888799999998</v>
      </c>
      <c r="O4660">
        <v>0</v>
      </c>
      <c r="P4660">
        <v>74</v>
      </c>
      <c r="Q4660">
        <v>0</v>
      </c>
      <c r="R4660">
        <v>0</v>
      </c>
      <c r="S4660">
        <v>0</v>
      </c>
      <c r="T4660">
        <v>7</v>
      </c>
      <c r="U4660">
        <v>0</v>
      </c>
      <c r="V4660">
        <v>0</v>
      </c>
      <c r="W4660">
        <v>0</v>
      </c>
      <c r="X4660">
        <v>17.097893728506136</v>
      </c>
      <c r="Y4660">
        <v>0</v>
      </c>
      <c r="Z4660">
        <v>0</v>
      </c>
      <c r="AA4660">
        <v>0</v>
      </c>
      <c r="AB4660">
        <v>3.2194675089260261</v>
      </c>
      <c r="AC4660">
        <v>0</v>
      </c>
      <c r="AD4660">
        <v>0</v>
      </c>
      <c r="AE4660">
        <v>20.317361237432163</v>
      </c>
    </row>
    <row r="4661" spans="1:31" x14ac:dyDescent="0.25">
      <c r="A4661">
        <v>2238175</v>
      </c>
      <c r="B4661">
        <v>1</v>
      </c>
      <c r="C4661" t="s">
        <v>80</v>
      </c>
      <c r="D4661" t="s">
        <v>99</v>
      </c>
      <c r="E4661" t="s">
        <v>194</v>
      </c>
      <c r="F4661" t="s">
        <v>13493</v>
      </c>
      <c r="G4661" t="s">
        <v>179</v>
      </c>
      <c r="H4661" t="s">
        <v>135</v>
      </c>
      <c r="I4661" t="s">
        <v>136</v>
      </c>
      <c r="J4661" t="s">
        <v>137</v>
      </c>
      <c r="K4661" t="s">
        <v>138</v>
      </c>
      <c r="L4661" t="s">
        <v>13494</v>
      </c>
      <c r="M4661" t="s">
        <v>13495</v>
      </c>
      <c r="N4661">
        <v>0.98527777699999997</v>
      </c>
      <c r="O4661">
        <v>0</v>
      </c>
      <c r="P4661">
        <v>5</v>
      </c>
      <c r="Q4661">
        <v>0</v>
      </c>
      <c r="R4661">
        <v>0</v>
      </c>
      <c r="S4661">
        <v>0</v>
      </c>
      <c r="T4661">
        <v>1</v>
      </c>
      <c r="U4661">
        <v>0</v>
      </c>
      <c r="V4661">
        <v>0</v>
      </c>
      <c r="W4661">
        <v>0</v>
      </c>
      <c r="X4661">
        <v>2.5309752786579645</v>
      </c>
      <c r="Y4661">
        <v>0</v>
      </c>
      <c r="Z4661">
        <v>0</v>
      </c>
      <c r="AA4661">
        <v>0</v>
      </c>
      <c r="AB4661">
        <v>0.16680331341352</v>
      </c>
      <c r="AC4661">
        <v>0</v>
      </c>
      <c r="AD4661">
        <v>0</v>
      </c>
      <c r="AE4661">
        <v>2.6977785920714843</v>
      </c>
    </row>
    <row r="4662" spans="1:31" x14ac:dyDescent="0.25">
      <c r="A4662">
        <v>2238176</v>
      </c>
      <c r="B4662">
        <v>1</v>
      </c>
      <c r="C4662" t="s">
        <v>80</v>
      </c>
      <c r="D4662" t="s">
        <v>87</v>
      </c>
      <c r="E4662" t="s">
        <v>132</v>
      </c>
      <c r="F4662" t="s">
        <v>13496</v>
      </c>
      <c r="G4662" t="s">
        <v>191</v>
      </c>
      <c r="H4662" t="s">
        <v>135</v>
      </c>
      <c r="I4662" t="s">
        <v>136</v>
      </c>
      <c r="J4662" t="s">
        <v>137</v>
      </c>
      <c r="K4662" t="s">
        <v>138</v>
      </c>
      <c r="L4662" t="s">
        <v>13497</v>
      </c>
      <c r="M4662" t="s">
        <v>13498</v>
      </c>
      <c r="N4662">
        <v>1.4627777769999999</v>
      </c>
      <c r="O4662">
        <v>0</v>
      </c>
      <c r="P4662">
        <v>0</v>
      </c>
      <c r="Q4662">
        <v>0</v>
      </c>
      <c r="R4662">
        <v>0</v>
      </c>
      <c r="S4662">
        <v>0</v>
      </c>
      <c r="T4662">
        <v>0</v>
      </c>
      <c r="U4662">
        <v>0</v>
      </c>
      <c r="V4662">
        <v>1</v>
      </c>
      <c r="W4662">
        <v>0</v>
      </c>
      <c r="X4662">
        <v>0</v>
      </c>
      <c r="Y4662">
        <v>0</v>
      </c>
      <c r="Z4662">
        <v>0</v>
      </c>
      <c r="AA4662">
        <v>0</v>
      </c>
      <c r="AB4662">
        <v>0</v>
      </c>
      <c r="AC4662">
        <v>0</v>
      </c>
      <c r="AD4662">
        <v>71.370914672422785</v>
      </c>
      <c r="AE4662">
        <v>71.370914672422785</v>
      </c>
    </row>
    <row r="4663" spans="1:31" x14ac:dyDescent="0.25">
      <c r="A4663">
        <v>2238178</v>
      </c>
      <c r="B4663">
        <v>1</v>
      </c>
      <c r="C4663" t="s">
        <v>80</v>
      </c>
      <c r="D4663" t="s">
        <v>109</v>
      </c>
      <c r="E4663" t="s">
        <v>273</v>
      </c>
      <c r="F4663" t="s">
        <v>13499</v>
      </c>
      <c r="G4663" t="s">
        <v>174</v>
      </c>
      <c r="H4663" t="s">
        <v>163</v>
      </c>
      <c r="I4663" t="s">
        <v>261</v>
      </c>
      <c r="J4663" t="s">
        <v>137</v>
      </c>
      <c r="K4663" t="s">
        <v>138</v>
      </c>
      <c r="L4663" t="s">
        <v>13500</v>
      </c>
      <c r="M4663" t="s">
        <v>13501</v>
      </c>
      <c r="N4663">
        <v>0.05</v>
      </c>
      <c r="O4663">
        <v>0</v>
      </c>
      <c r="P4663">
        <v>131</v>
      </c>
      <c r="Q4663">
        <v>0</v>
      </c>
      <c r="R4663">
        <v>49</v>
      </c>
      <c r="S4663">
        <v>4</v>
      </c>
      <c r="T4663">
        <v>61</v>
      </c>
      <c r="U4663">
        <v>2</v>
      </c>
      <c r="V4663">
        <v>0</v>
      </c>
      <c r="W4663">
        <v>0</v>
      </c>
      <c r="X4663">
        <v>1.9490393959077996</v>
      </c>
      <c r="Y4663">
        <v>0</v>
      </c>
      <c r="Z4663">
        <v>1.7594000286150002</v>
      </c>
      <c r="AA4663">
        <v>8.954132869096501</v>
      </c>
      <c r="AB4663">
        <v>1.1930272752624</v>
      </c>
      <c r="AC4663">
        <v>17.013876536833401</v>
      </c>
      <c r="AD4663">
        <v>0</v>
      </c>
      <c r="AE4663">
        <v>30.869476105715101</v>
      </c>
    </row>
    <row r="4664" spans="1:31" x14ac:dyDescent="0.25">
      <c r="A4664">
        <v>2238179</v>
      </c>
      <c r="B4664">
        <v>1</v>
      </c>
      <c r="C4664" t="s">
        <v>80</v>
      </c>
      <c r="D4664" t="s">
        <v>96</v>
      </c>
      <c r="E4664" t="s">
        <v>132</v>
      </c>
      <c r="F4664" t="s">
        <v>13502</v>
      </c>
      <c r="G4664" t="s">
        <v>170</v>
      </c>
      <c r="H4664" t="s">
        <v>135</v>
      </c>
      <c r="I4664" t="s">
        <v>136</v>
      </c>
      <c r="J4664" t="s">
        <v>137</v>
      </c>
      <c r="K4664" t="s">
        <v>138</v>
      </c>
      <c r="L4664" t="s">
        <v>13503</v>
      </c>
      <c r="M4664" t="s">
        <v>13504</v>
      </c>
      <c r="N4664">
        <v>4.153611111</v>
      </c>
      <c r="O4664">
        <v>0</v>
      </c>
      <c r="P4664">
        <v>1</v>
      </c>
      <c r="Q4664">
        <v>0</v>
      </c>
      <c r="R4664">
        <v>0</v>
      </c>
      <c r="S4664">
        <v>0</v>
      </c>
      <c r="T4664">
        <v>0</v>
      </c>
      <c r="U4664">
        <v>0</v>
      </c>
      <c r="V4664">
        <v>0</v>
      </c>
      <c r="W4664">
        <v>0</v>
      </c>
      <c r="X4664">
        <v>1.3603314462852489</v>
      </c>
      <c r="Y4664">
        <v>0</v>
      </c>
      <c r="Z4664">
        <v>0</v>
      </c>
      <c r="AA4664">
        <v>0</v>
      </c>
      <c r="AB4664">
        <v>0</v>
      </c>
      <c r="AC4664">
        <v>0</v>
      </c>
      <c r="AD4664">
        <v>0</v>
      </c>
      <c r="AE4664">
        <v>1.3603314462852489</v>
      </c>
    </row>
    <row r="4665" spans="1:31" x14ac:dyDescent="0.25">
      <c r="A4665">
        <v>2238180</v>
      </c>
      <c r="B4665">
        <v>1</v>
      </c>
      <c r="C4665" t="s">
        <v>81</v>
      </c>
      <c r="D4665" t="s">
        <v>112</v>
      </c>
      <c r="E4665" t="s">
        <v>273</v>
      </c>
      <c r="F4665" t="s">
        <v>2106</v>
      </c>
      <c r="G4665" t="s">
        <v>174</v>
      </c>
      <c r="H4665" t="s">
        <v>163</v>
      </c>
      <c r="I4665" t="s">
        <v>136</v>
      </c>
      <c r="J4665" t="s">
        <v>137</v>
      </c>
      <c r="K4665" t="s">
        <v>138</v>
      </c>
      <c r="L4665" t="s">
        <v>13505</v>
      </c>
      <c r="M4665" t="s">
        <v>13506</v>
      </c>
      <c r="N4665">
        <v>0.29638888800000002</v>
      </c>
      <c r="O4665">
        <v>1</v>
      </c>
      <c r="P4665">
        <v>5000</v>
      </c>
      <c r="Q4665">
        <v>671</v>
      </c>
      <c r="R4665">
        <v>758</v>
      </c>
      <c r="S4665">
        <v>82</v>
      </c>
      <c r="T4665">
        <v>902</v>
      </c>
      <c r="U4665">
        <v>13</v>
      </c>
      <c r="V4665">
        <v>8</v>
      </c>
      <c r="W4665">
        <v>1.9951439954833335E-2</v>
      </c>
      <c r="X4665">
        <v>267.27498302027931</v>
      </c>
      <c r="Y4665">
        <v>37.960748237124058</v>
      </c>
      <c r="Z4665">
        <v>29.410835154708582</v>
      </c>
      <c r="AA4665">
        <v>117.03173510288953</v>
      </c>
      <c r="AB4665">
        <v>143.72163427556649</v>
      </c>
      <c r="AC4665">
        <v>235.64911112868677</v>
      </c>
      <c r="AD4665">
        <v>75.632648208607108</v>
      </c>
      <c r="AE4665">
        <v>906.70164656781662</v>
      </c>
    </row>
    <row r="4666" spans="1:31" x14ac:dyDescent="0.25">
      <c r="A4666">
        <v>2238183</v>
      </c>
      <c r="B4666">
        <v>1</v>
      </c>
      <c r="C4666" t="s">
        <v>80</v>
      </c>
      <c r="D4666" t="s">
        <v>106</v>
      </c>
      <c r="E4666" t="s">
        <v>161</v>
      </c>
      <c r="F4666" t="s">
        <v>13507</v>
      </c>
      <c r="G4666" t="s">
        <v>196</v>
      </c>
      <c r="H4666" t="s">
        <v>163</v>
      </c>
      <c r="I4666" t="s">
        <v>136</v>
      </c>
      <c r="J4666" t="s">
        <v>137</v>
      </c>
      <c r="K4666" t="s">
        <v>144</v>
      </c>
      <c r="L4666" t="s">
        <v>13508</v>
      </c>
      <c r="M4666" t="s">
        <v>13509</v>
      </c>
      <c r="N4666">
        <v>6.2474999999999996</v>
      </c>
      <c r="O4666">
        <v>0</v>
      </c>
      <c r="P4666">
        <v>584</v>
      </c>
      <c r="Q4666">
        <v>0</v>
      </c>
      <c r="R4666">
        <v>15</v>
      </c>
      <c r="S4666">
        <v>3</v>
      </c>
      <c r="T4666">
        <v>64</v>
      </c>
      <c r="U4666">
        <v>0</v>
      </c>
      <c r="V4666">
        <v>0</v>
      </c>
      <c r="W4666">
        <v>0</v>
      </c>
      <c r="X4666">
        <v>436.19928684085824</v>
      </c>
      <c r="Y4666">
        <v>0</v>
      </c>
      <c r="Z4666">
        <v>7.9923514866346661</v>
      </c>
      <c r="AA4666">
        <v>40.108923420461778</v>
      </c>
      <c r="AB4666">
        <v>107.95613141924294</v>
      </c>
      <c r="AC4666">
        <v>0</v>
      </c>
      <c r="AD4666">
        <v>0</v>
      </c>
      <c r="AE4666">
        <v>592.25669316719768</v>
      </c>
    </row>
    <row r="4667" spans="1:31" x14ac:dyDescent="0.25">
      <c r="A4667">
        <v>2238184</v>
      </c>
      <c r="B4667">
        <v>1</v>
      </c>
      <c r="C4667" t="s">
        <v>80</v>
      </c>
      <c r="D4667" t="s">
        <v>92</v>
      </c>
      <c r="E4667" t="s">
        <v>177</v>
      </c>
      <c r="F4667" t="s">
        <v>13510</v>
      </c>
      <c r="G4667" t="s">
        <v>179</v>
      </c>
      <c r="H4667" t="s">
        <v>135</v>
      </c>
      <c r="I4667" t="s">
        <v>136</v>
      </c>
      <c r="J4667" t="s">
        <v>137</v>
      </c>
      <c r="K4667" t="s">
        <v>138</v>
      </c>
      <c r="L4667" t="s">
        <v>13511</v>
      </c>
      <c r="M4667" t="s">
        <v>13512</v>
      </c>
      <c r="N4667">
        <v>5.4855555550000004</v>
      </c>
      <c r="O4667">
        <v>0</v>
      </c>
      <c r="P4667">
        <v>28</v>
      </c>
      <c r="Q4667">
        <v>0</v>
      </c>
      <c r="R4667">
        <v>0</v>
      </c>
      <c r="S4667">
        <v>0</v>
      </c>
      <c r="T4667">
        <v>1</v>
      </c>
      <c r="U4667">
        <v>0</v>
      </c>
      <c r="V4667">
        <v>0</v>
      </c>
      <c r="W4667">
        <v>0</v>
      </c>
      <c r="X4667">
        <v>40.623485675710505</v>
      </c>
      <c r="Y4667">
        <v>0</v>
      </c>
      <c r="Z4667">
        <v>0</v>
      </c>
      <c r="AA4667">
        <v>0</v>
      </c>
      <c r="AB4667">
        <v>10.310988891450389</v>
      </c>
      <c r="AC4667">
        <v>0</v>
      </c>
      <c r="AD4667">
        <v>0</v>
      </c>
      <c r="AE4667">
        <v>50.934474567160891</v>
      </c>
    </row>
    <row r="4668" spans="1:31" x14ac:dyDescent="0.25">
      <c r="A4668">
        <v>2238185</v>
      </c>
      <c r="B4668">
        <v>1</v>
      </c>
      <c r="C4668" t="s">
        <v>80</v>
      </c>
      <c r="D4668" t="s">
        <v>107</v>
      </c>
      <c r="E4668" t="s">
        <v>194</v>
      </c>
      <c r="F4668" t="s">
        <v>13513</v>
      </c>
      <c r="G4668" t="s">
        <v>179</v>
      </c>
      <c r="H4668" t="s">
        <v>135</v>
      </c>
      <c r="I4668" t="s">
        <v>136</v>
      </c>
      <c r="J4668" t="s">
        <v>137</v>
      </c>
      <c r="K4668" t="s">
        <v>138</v>
      </c>
      <c r="L4668" t="s">
        <v>13514</v>
      </c>
      <c r="M4668" t="s">
        <v>13515</v>
      </c>
      <c r="N4668">
        <v>2.6094444440000002</v>
      </c>
      <c r="O4668">
        <v>0</v>
      </c>
      <c r="P4668">
        <v>0</v>
      </c>
      <c r="Q4668">
        <v>0</v>
      </c>
      <c r="R4668">
        <v>1</v>
      </c>
      <c r="S4668">
        <v>0</v>
      </c>
      <c r="T4668">
        <v>0</v>
      </c>
      <c r="U4668">
        <v>0</v>
      </c>
      <c r="V4668">
        <v>0</v>
      </c>
      <c r="W4668">
        <v>0</v>
      </c>
      <c r="X4668">
        <v>0</v>
      </c>
      <c r="Y4668">
        <v>0</v>
      </c>
      <c r="Z4668">
        <v>0.2490758407789789</v>
      </c>
      <c r="AA4668">
        <v>0</v>
      </c>
      <c r="AB4668">
        <v>0</v>
      </c>
      <c r="AC4668">
        <v>0</v>
      </c>
      <c r="AD4668">
        <v>0</v>
      </c>
      <c r="AE4668">
        <v>0.2490758407789789</v>
      </c>
    </row>
    <row r="4669" spans="1:31" x14ac:dyDescent="0.25">
      <c r="A4669">
        <v>2238186</v>
      </c>
      <c r="B4669">
        <v>1</v>
      </c>
      <c r="C4669" t="s">
        <v>80</v>
      </c>
      <c r="D4669" t="s">
        <v>93</v>
      </c>
      <c r="E4669" t="s">
        <v>405</v>
      </c>
      <c r="F4669" t="s">
        <v>13516</v>
      </c>
      <c r="G4669" t="s">
        <v>143</v>
      </c>
      <c r="H4669" t="s">
        <v>163</v>
      </c>
      <c r="I4669" t="s">
        <v>136</v>
      </c>
      <c r="J4669" t="s">
        <v>137</v>
      </c>
      <c r="K4669" t="s">
        <v>144</v>
      </c>
      <c r="L4669" t="s">
        <v>13517</v>
      </c>
      <c r="M4669" t="s">
        <v>13518</v>
      </c>
      <c r="N4669">
        <v>9.4013888879999996</v>
      </c>
      <c r="O4669">
        <v>9</v>
      </c>
      <c r="P4669">
        <v>4624</v>
      </c>
      <c r="Q4669">
        <v>238</v>
      </c>
      <c r="R4669">
        <v>1348</v>
      </c>
      <c r="S4669">
        <v>58</v>
      </c>
      <c r="T4669">
        <v>1215</v>
      </c>
      <c r="U4669">
        <v>7</v>
      </c>
      <c r="V4669">
        <v>0</v>
      </c>
      <c r="W4669">
        <v>149.14891410192399</v>
      </c>
      <c r="X4669">
        <v>8514.8755269405938</v>
      </c>
      <c r="Y4669">
        <v>4326.8521284356684</v>
      </c>
      <c r="Z4669">
        <v>5919.2084661381841</v>
      </c>
      <c r="AA4669">
        <v>2979.9641426205881</v>
      </c>
      <c r="AB4669">
        <v>7322.7378259198758</v>
      </c>
      <c r="AC4669">
        <v>4711.7352044627269</v>
      </c>
      <c r="AD4669">
        <v>0</v>
      </c>
      <c r="AE4669">
        <v>33924.522208619564</v>
      </c>
    </row>
    <row r="4670" spans="1:31" x14ac:dyDescent="0.25">
      <c r="A4670">
        <v>2238187</v>
      </c>
      <c r="B4670">
        <v>1</v>
      </c>
      <c r="C4670" t="s">
        <v>80</v>
      </c>
      <c r="D4670" t="s">
        <v>97</v>
      </c>
      <c r="E4670" t="s">
        <v>273</v>
      </c>
      <c r="F4670" t="s">
        <v>13519</v>
      </c>
      <c r="G4670" t="s">
        <v>143</v>
      </c>
      <c r="H4670" t="s">
        <v>163</v>
      </c>
      <c r="I4670" t="s">
        <v>136</v>
      </c>
      <c r="J4670" t="s">
        <v>137</v>
      </c>
      <c r="K4670" t="s">
        <v>144</v>
      </c>
      <c r="L4670" t="s">
        <v>13520</v>
      </c>
      <c r="M4670" t="s">
        <v>13521</v>
      </c>
      <c r="N4670">
        <v>8.7404869440000006</v>
      </c>
      <c r="O4670">
        <v>6</v>
      </c>
      <c r="P4670">
        <v>855</v>
      </c>
      <c r="Q4670">
        <v>13</v>
      </c>
      <c r="R4670">
        <v>428</v>
      </c>
      <c r="S4670">
        <v>19</v>
      </c>
      <c r="T4670">
        <v>224</v>
      </c>
      <c r="U4670">
        <v>2</v>
      </c>
      <c r="V4670">
        <v>1</v>
      </c>
      <c r="W4670">
        <v>672.4244333563845</v>
      </c>
      <c r="X4670">
        <v>4924.8224504415339</v>
      </c>
      <c r="Y4670">
        <v>442.01384639249778</v>
      </c>
      <c r="Z4670">
        <v>1959.285592609828</v>
      </c>
      <c r="AA4670">
        <v>2431.4816862065836</v>
      </c>
      <c r="AB4670">
        <v>2619.4380823169408</v>
      </c>
      <c r="AC4670">
        <v>236.03225129701229</v>
      </c>
      <c r="AD4670">
        <v>0</v>
      </c>
      <c r="AE4670">
        <v>13285.498342620782</v>
      </c>
    </row>
    <row r="4671" spans="1:31" x14ac:dyDescent="0.25">
      <c r="A4671">
        <v>2238188</v>
      </c>
      <c r="B4671">
        <v>1</v>
      </c>
      <c r="C4671" t="s">
        <v>80</v>
      </c>
      <c r="D4671" t="s">
        <v>93</v>
      </c>
      <c r="E4671" t="s">
        <v>405</v>
      </c>
      <c r="F4671" t="s">
        <v>13522</v>
      </c>
      <c r="G4671" t="s">
        <v>143</v>
      </c>
      <c r="H4671" t="s">
        <v>163</v>
      </c>
      <c r="I4671" t="s">
        <v>136</v>
      </c>
      <c r="J4671" t="s">
        <v>137</v>
      </c>
      <c r="K4671" t="s">
        <v>144</v>
      </c>
      <c r="L4671" t="s">
        <v>13523</v>
      </c>
      <c r="M4671" t="s">
        <v>13524</v>
      </c>
      <c r="N4671">
        <v>9.7072183330000001</v>
      </c>
      <c r="O4671">
        <v>0</v>
      </c>
      <c r="P4671">
        <v>0</v>
      </c>
      <c r="Q4671">
        <v>0</v>
      </c>
      <c r="R4671">
        <v>0</v>
      </c>
      <c r="S4671">
        <v>1</v>
      </c>
      <c r="T4671">
        <v>0</v>
      </c>
      <c r="U4671">
        <v>0</v>
      </c>
      <c r="V4671">
        <v>0</v>
      </c>
      <c r="W4671">
        <v>0</v>
      </c>
      <c r="X4671">
        <v>0</v>
      </c>
      <c r="Y4671">
        <v>0</v>
      </c>
      <c r="Z4671">
        <v>0</v>
      </c>
      <c r="AA4671">
        <v>14.368778016859389</v>
      </c>
      <c r="AB4671">
        <v>0</v>
      </c>
      <c r="AC4671">
        <v>0</v>
      </c>
      <c r="AD4671">
        <v>0</v>
      </c>
      <c r="AE4671">
        <v>14.368778016859389</v>
      </c>
    </row>
    <row r="4672" spans="1:31" x14ac:dyDescent="0.25">
      <c r="A4672">
        <v>2238189</v>
      </c>
      <c r="B4672">
        <v>1</v>
      </c>
      <c r="C4672" t="s">
        <v>80</v>
      </c>
      <c r="D4672" t="s">
        <v>90</v>
      </c>
      <c r="E4672" t="s">
        <v>132</v>
      </c>
      <c r="F4672" t="s">
        <v>13525</v>
      </c>
      <c r="G4672" t="s">
        <v>148</v>
      </c>
      <c r="H4672" t="s">
        <v>135</v>
      </c>
      <c r="I4672" t="s">
        <v>136</v>
      </c>
      <c r="J4672" t="s">
        <v>137</v>
      </c>
      <c r="K4672" t="s">
        <v>138</v>
      </c>
      <c r="L4672" t="s">
        <v>13526</v>
      </c>
      <c r="M4672" t="s">
        <v>13527</v>
      </c>
      <c r="N4672">
        <v>2.5027777769999999</v>
      </c>
      <c r="O4672">
        <v>0</v>
      </c>
      <c r="P4672">
        <v>2</v>
      </c>
      <c r="Q4672">
        <v>0</v>
      </c>
      <c r="R4672">
        <v>0</v>
      </c>
      <c r="S4672">
        <v>0</v>
      </c>
      <c r="T4672">
        <v>0</v>
      </c>
      <c r="U4672">
        <v>0</v>
      </c>
      <c r="V4672">
        <v>0</v>
      </c>
      <c r="W4672">
        <v>0</v>
      </c>
      <c r="X4672">
        <v>0.85826180734785562</v>
      </c>
      <c r="Y4672">
        <v>0</v>
      </c>
      <c r="Z4672">
        <v>0</v>
      </c>
      <c r="AA4672">
        <v>0</v>
      </c>
      <c r="AB4672">
        <v>0</v>
      </c>
      <c r="AC4672">
        <v>0</v>
      </c>
      <c r="AD4672">
        <v>0</v>
      </c>
      <c r="AE4672">
        <v>0.85826180734785562</v>
      </c>
    </row>
    <row r="4673" spans="1:31" x14ac:dyDescent="0.25">
      <c r="A4673">
        <v>2238190</v>
      </c>
      <c r="B4673">
        <v>1</v>
      </c>
      <c r="C4673" t="s">
        <v>81</v>
      </c>
      <c r="D4673" t="s">
        <v>123</v>
      </c>
      <c r="E4673" t="s">
        <v>194</v>
      </c>
      <c r="F4673" t="s">
        <v>13528</v>
      </c>
      <c r="G4673" t="s">
        <v>143</v>
      </c>
      <c r="H4673" t="s">
        <v>135</v>
      </c>
      <c r="I4673" t="s">
        <v>136</v>
      </c>
      <c r="J4673" t="s">
        <v>137</v>
      </c>
      <c r="K4673" t="s">
        <v>144</v>
      </c>
      <c r="L4673" t="s">
        <v>13529</v>
      </c>
      <c r="M4673" t="s">
        <v>13530</v>
      </c>
      <c r="N4673">
        <v>6.7724647219999996</v>
      </c>
      <c r="O4673">
        <v>0</v>
      </c>
      <c r="P4673">
        <v>0</v>
      </c>
      <c r="Q4673">
        <v>0</v>
      </c>
      <c r="R4673">
        <v>0</v>
      </c>
      <c r="S4673">
        <v>0</v>
      </c>
      <c r="T4673">
        <v>1</v>
      </c>
      <c r="U4673">
        <v>0</v>
      </c>
      <c r="V4673">
        <v>0</v>
      </c>
      <c r="W4673">
        <v>0</v>
      </c>
      <c r="X4673">
        <v>0</v>
      </c>
      <c r="Y4673">
        <v>0</v>
      </c>
      <c r="Z4673">
        <v>0</v>
      </c>
      <c r="AA4673">
        <v>0</v>
      </c>
      <c r="AB4673">
        <v>32.024737749706375</v>
      </c>
      <c r="AC4673">
        <v>0</v>
      </c>
      <c r="AD4673">
        <v>0</v>
      </c>
      <c r="AE4673">
        <v>32.024737749706375</v>
      </c>
    </row>
    <row r="4674" spans="1:31" x14ac:dyDescent="0.25">
      <c r="A4674">
        <v>2238191</v>
      </c>
      <c r="B4674">
        <v>1</v>
      </c>
      <c r="C4674" t="s">
        <v>80</v>
      </c>
      <c r="D4674" t="s">
        <v>109</v>
      </c>
      <c r="E4674" t="s">
        <v>194</v>
      </c>
      <c r="F4674" t="s">
        <v>13531</v>
      </c>
      <c r="G4674" t="s">
        <v>179</v>
      </c>
      <c r="H4674" t="s">
        <v>135</v>
      </c>
      <c r="I4674" t="s">
        <v>136</v>
      </c>
      <c r="J4674" t="s">
        <v>137</v>
      </c>
      <c r="K4674" t="s">
        <v>138</v>
      </c>
      <c r="L4674" t="s">
        <v>13532</v>
      </c>
      <c r="M4674" t="s">
        <v>13480</v>
      </c>
      <c r="N4674">
        <v>0.56055555499999998</v>
      </c>
      <c r="O4674">
        <v>0</v>
      </c>
      <c r="P4674">
        <v>1</v>
      </c>
      <c r="Q4674">
        <v>0</v>
      </c>
      <c r="R4674">
        <v>4</v>
      </c>
      <c r="S4674">
        <v>0</v>
      </c>
      <c r="T4674">
        <v>6</v>
      </c>
      <c r="U4674">
        <v>0</v>
      </c>
      <c r="V4674">
        <v>0</v>
      </c>
      <c r="W4674">
        <v>0</v>
      </c>
      <c r="X4674">
        <v>0.11650602941612447</v>
      </c>
      <c r="Y4674">
        <v>0</v>
      </c>
      <c r="Z4674">
        <v>2.1504246911816045</v>
      </c>
      <c r="AA4674">
        <v>0</v>
      </c>
      <c r="AB4674">
        <v>3.4974877936399626</v>
      </c>
      <c r="AC4674">
        <v>0</v>
      </c>
      <c r="AD4674">
        <v>0</v>
      </c>
      <c r="AE4674">
        <v>5.7644185142376916</v>
      </c>
    </row>
    <row r="4675" spans="1:31" x14ac:dyDescent="0.25">
      <c r="A4675">
        <v>2238192</v>
      </c>
      <c r="B4675">
        <v>1</v>
      </c>
      <c r="C4675" t="s">
        <v>80</v>
      </c>
      <c r="D4675" t="s">
        <v>95</v>
      </c>
      <c r="E4675" t="s">
        <v>182</v>
      </c>
      <c r="F4675" t="s">
        <v>13533</v>
      </c>
      <c r="G4675" t="s">
        <v>319</v>
      </c>
      <c r="H4675" t="s">
        <v>163</v>
      </c>
      <c r="I4675" t="s">
        <v>136</v>
      </c>
      <c r="J4675" t="s">
        <v>137</v>
      </c>
      <c r="K4675" t="s">
        <v>138</v>
      </c>
      <c r="L4675" t="s">
        <v>13534</v>
      </c>
      <c r="M4675" t="s">
        <v>13535</v>
      </c>
      <c r="N4675">
        <v>1.0149999999999999</v>
      </c>
      <c r="O4675">
        <v>2</v>
      </c>
      <c r="P4675">
        <v>0</v>
      </c>
      <c r="Q4675">
        <v>2</v>
      </c>
      <c r="R4675">
        <v>0</v>
      </c>
      <c r="S4675">
        <v>12</v>
      </c>
      <c r="T4675">
        <v>0</v>
      </c>
      <c r="U4675">
        <v>1</v>
      </c>
      <c r="V4675">
        <v>0</v>
      </c>
      <c r="W4675">
        <v>2.0926672260694201</v>
      </c>
      <c r="X4675">
        <v>0</v>
      </c>
      <c r="Y4675">
        <v>0.53245918132605341</v>
      </c>
      <c r="Z4675">
        <v>0</v>
      </c>
      <c r="AA4675">
        <v>71.016126652733547</v>
      </c>
      <c r="AB4675">
        <v>0</v>
      </c>
      <c r="AC4675">
        <v>30.395404636819745</v>
      </c>
      <c r="AD4675">
        <v>0</v>
      </c>
      <c r="AE4675">
        <v>104.03665769694877</v>
      </c>
    </row>
    <row r="4676" spans="1:31" x14ac:dyDescent="0.25">
      <c r="A4676">
        <v>2238193</v>
      </c>
      <c r="B4676">
        <v>1</v>
      </c>
      <c r="C4676" t="s">
        <v>80</v>
      </c>
      <c r="D4676" t="s">
        <v>88</v>
      </c>
      <c r="E4676" t="s">
        <v>182</v>
      </c>
      <c r="F4676" t="s">
        <v>13536</v>
      </c>
      <c r="G4676" t="s">
        <v>143</v>
      </c>
      <c r="H4676" t="s">
        <v>163</v>
      </c>
      <c r="I4676" t="s">
        <v>136</v>
      </c>
      <c r="J4676" t="s">
        <v>137</v>
      </c>
      <c r="K4676" t="s">
        <v>144</v>
      </c>
      <c r="L4676" t="s">
        <v>13537</v>
      </c>
      <c r="M4676" t="s">
        <v>13538</v>
      </c>
      <c r="N4676">
        <v>10.050000000000001</v>
      </c>
      <c r="O4676">
        <v>0</v>
      </c>
      <c r="P4676">
        <v>407</v>
      </c>
      <c r="Q4676">
        <v>0</v>
      </c>
      <c r="R4676">
        <v>0</v>
      </c>
      <c r="S4676">
        <v>0</v>
      </c>
      <c r="T4676">
        <v>16</v>
      </c>
      <c r="U4676">
        <v>0</v>
      </c>
      <c r="V4676">
        <v>0</v>
      </c>
      <c r="W4676">
        <v>0</v>
      </c>
      <c r="X4676">
        <v>1210.0210025419178</v>
      </c>
      <c r="Y4676">
        <v>0</v>
      </c>
      <c r="Z4676">
        <v>0</v>
      </c>
      <c r="AA4676">
        <v>0</v>
      </c>
      <c r="AB4676">
        <v>111.55338078921122</v>
      </c>
      <c r="AC4676">
        <v>0</v>
      </c>
      <c r="AD4676">
        <v>0</v>
      </c>
      <c r="AE4676">
        <v>1321.574383331129</v>
      </c>
    </row>
    <row r="4677" spans="1:31" x14ac:dyDescent="0.25">
      <c r="A4677">
        <v>2238196</v>
      </c>
      <c r="B4677">
        <v>1</v>
      </c>
      <c r="C4677" t="s">
        <v>80</v>
      </c>
      <c r="D4677" t="s">
        <v>108</v>
      </c>
      <c r="E4677" t="s">
        <v>141</v>
      </c>
      <c r="F4677" t="s">
        <v>4005</v>
      </c>
      <c r="G4677" t="s">
        <v>143</v>
      </c>
      <c r="H4677" t="s">
        <v>135</v>
      </c>
      <c r="I4677" t="s">
        <v>136</v>
      </c>
      <c r="J4677" t="s">
        <v>137</v>
      </c>
      <c r="K4677" t="s">
        <v>144</v>
      </c>
      <c r="L4677" t="s">
        <v>13539</v>
      </c>
      <c r="M4677" t="s">
        <v>13540</v>
      </c>
      <c r="N4677">
        <v>8.0296072219999992</v>
      </c>
      <c r="O4677">
        <v>0</v>
      </c>
      <c r="P4677">
        <v>16</v>
      </c>
      <c r="Q4677">
        <v>0</v>
      </c>
      <c r="R4677">
        <v>10</v>
      </c>
      <c r="S4677">
        <v>0</v>
      </c>
      <c r="T4677">
        <v>4</v>
      </c>
      <c r="U4677">
        <v>0</v>
      </c>
      <c r="V4677">
        <v>0</v>
      </c>
      <c r="W4677">
        <v>0</v>
      </c>
      <c r="X4677">
        <v>20.496269440345692</v>
      </c>
      <c r="Y4677">
        <v>0</v>
      </c>
      <c r="Z4677">
        <v>4.6629555435218775</v>
      </c>
      <c r="AA4677">
        <v>0</v>
      </c>
      <c r="AB4677">
        <v>12.671893874792049</v>
      </c>
      <c r="AC4677">
        <v>0</v>
      </c>
      <c r="AD4677">
        <v>0</v>
      </c>
      <c r="AE4677">
        <v>37.831118858659622</v>
      </c>
    </row>
    <row r="4678" spans="1:31" x14ac:dyDescent="0.25">
      <c r="A4678">
        <v>2238198</v>
      </c>
      <c r="B4678">
        <v>1</v>
      </c>
      <c r="C4678" t="s">
        <v>80</v>
      </c>
      <c r="D4678" t="s">
        <v>106</v>
      </c>
      <c r="E4678" t="s">
        <v>161</v>
      </c>
      <c r="F4678" t="s">
        <v>5014</v>
      </c>
      <c r="G4678" t="s">
        <v>143</v>
      </c>
      <c r="H4678" t="s">
        <v>163</v>
      </c>
      <c r="I4678" t="s">
        <v>136</v>
      </c>
      <c r="J4678" t="s">
        <v>137</v>
      </c>
      <c r="K4678" t="s">
        <v>144</v>
      </c>
      <c r="L4678" t="s">
        <v>13541</v>
      </c>
      <c r="M4678" t="s">
        <v>13542</v>
      </c>
      <c r="N4678">
        <v>3.693333333</v>
      </c>
      <c r="O4678">
        <v>0</v>
      </c>
      <c r="P4678">
        <v>596</v>
      </c>
      <c r="Q4678">
        <v>0</v>
      </c>
      <c r="R4678">
        <v>53</v>
      </c>
      <c r="S4678">
        <v>1</v>
      </c>
      <c r="T4678">
        <v>94</v>
      </c>
      <c r="U4678">
        <v>0</v>
      </c>
      <c r="V4678">
        <v>0</v>
      </c>
      <c r="W4678">
        <v>0</v>
      </c>
      <c r="X4678">
        <v>292.84454216670076</v>
      </c>
      <c r="Y4678">
        <v>0</v>
      </c>
      <c r="Z4678">
        <v>23.623254853785951</v>
      </c>
      <c r="AA4678">
        <v>7.0842402553104016</v>
      </c>
      <c r="AB4678">
        <v>189.23401733315575</v>
      </c>
      <c r="AC4678">
        <v>0</v>
      </c>
      <c r="AD4678">
        <v>0</v>
      </c>
      <c r="AE4678">
        <v>512.7860546089529</v>
      </c>
    </row>
    <row r="4679" spans="1:31" x14ac:dyDescent="0.25">
      <c r="A4679">
        <v>2238199</v>
      </c>
      <c r="B4679">
        <v>1</v>
      </c>
      <c r="C4679" t="s">
        <v>80</v>
      </c>
      <c r="D4679" t="s">
        <v>95</v>
      </c>
      <c r="E4679" t="s">
        <v>141</v>
      </c>
      <c r="F4679" t="s">
        <v>13543</v>
      </c>
      <c r="G4679" t="s">
        <v>785</v>
      </c>
      <c r="H4679" t="s">
        <v>135</v>
      </c>
      <c r="I4679" t="s">
        <v>136</v>
      </c>
      <c r="J4679" t="s">
        <v>137</v>
      </c>
      <c r="K4679" t="s">
        <v>138</v>
      </c>
      <c r="L4679" t="s">
        <v>13544</v>
      </c>
      <c r="M4679" t="s">
        <v>13545</v>
      </c>
      <c r="N4679">
        <v>2.4341666659999999</v>
      </c>
      <c r="O4679">
        <v>0</v>
      </c>
      <c r="P4679">
        <v>4</v>
      </c>
      <c r="Q4679">
        <v>0</v>
      </c>
      <c r="R4679">
        <v>12</v>
      </c>
      <c r="S4679">
        <v>0</v>
      </c>
      <c r="T4679">
        <v>2</v>
      </c>
      <c r="U4679">
        <v>0</v>
      </c>
      <c r="V4679">
        <v>0</v>
      </c>
      <c r="W4679">
        <v>0</v>
      </c>
      <c r="X4679">
        <v>2.894293083282518</v>
      </c>
      <c r="Y4679">
        <v>0</v>
      </c>
      <c r="Z4679">
        <v>10.103674541873641</v>
      </c>
      <c r="AA4679">
        <v>0</v>
      </c>
      <c r="AB4679">
        <v>6.8663653713100095</v>
      </c>
      <c r="AC4679">
        <v>0</v>
      </c>
      <c r="AD4679">
        <v>0</v>
      </c>
      <c r="AE4679">
        <v>19.864332996466167</v>
      </c>
    </row>
    <row r="4680" spans="1:31" x14ac:dyDescent="0.25">
      <c r="A4680">
        <v>2238200</v>
      </c>
      <c r="B4680">
        <v>1</v>
      </c>
      <c r="C4680" t="s">
        <v>80</v>
      </c>
      <c r="D4680" t="s">
        <v>98</v>
      </c>
      <c r="E4680" t="s">
        <v>182</v>
      </c>
      <c r="F4680" t="s">
        <v>7268</v>
      </c>
      <c r="G4680" t="s">
        <v>143</v>
      </c>
      <c r="H4680" t="s">
        <v>163</v>
      </c>
      <c r="I4680" t="s">
        <v>136</v>
      </c>
      <c r="J4680" t="s">
        <v>137</v>
      </c>
      <c r="K4680" t="s">
        <v>144</v>
      </c>
      <c r="L4680" t="s">
        <v>13546</v>
      </c>
      <c r="M4680" t="s">
        <v>13547</v>
      </c>
      <c r="N4680">
        <v>9.2064702769999993</v>
      </c>
      <c r="O4680">
        <v>0</v>
      </c>
      <c r="P4680">
        <v>182</v>
      </c>
      <c r="Q4680">
        <v>0</v>
      </c>
      <c r="R4680">
        <v>2</v>
      </c>
      <c r="S4680">
        <v>0</v>
      </c>
      <c r="T4680">
        <v>22</v>
      </c>
      <c r="U4680">
        <v>0</v>
      </c>
      <c r="V4680">
        <v>0</v>
      </c>
      <c r="W4680">
        <v>0</v>
      </c>
      <c r="X4680">
        <v>264.10544332607157</v>
      </c>
      <c r="Y4680">
        <v>0</v>
      </c>
      <c r="Z4680">
        <v>0.33393881833766997</v>
      </c>
      <c r="AA4680">
        <v>0</v>
      </c>
      <c r="AB4680">
        <v>80.212473565989569</v>
      </c>
      <c r="AC4680">
        <v>0</v>
      </c>
      <c r="AD4680">
        <v>0</v>
      </c>
      <c r="AE4680">
        <v>344.65185571039882</v>
      </c>
    </row>
    <row r="4681" spans="1:31" x14ac:dyDescent="0.25">
      <c r="A4681">
        <v>2238201</v>
      </c>
      <c r="B4681">
        <v>1</v>
      </c>
      <c r="C4681" t="s">
        <v>80</v>
      </c>
      <c r="D4681" t="s">
        <v>89</v>
      </c>
      <c r="E4681" t="s">
        <v>132</v>
      </c>
      <c r="F4681" t="s">
        <v>13548</v>
      </c>
      <c r="G4681" t="s">
        <v>152</v>
      </c>
      <c r="H4681" t="s">
        <v>135</v>
      </c>
      <c r="I4681" t="s">
        <v>136</v>
      </c>
      <c r="J4681" t="s">
        <v>137</v>
      </c>
      <c r="K4681" t="s">
        <v>138</v>
      </c>
      <c r="L4681" t="s">
        <v>13549</v>
      </c>
      <c r="M4681" t="s">
        <v>13550</v>
      </c>
      <c r="N4681">
        <v>0.73499999999999999</v>
      </c>
      <c r="O4681">
        <v>0</v>
      </c>
      <c r="P4681">
        <v>1</v>
      </c>
      <c r="Q4681">
        <v>0</v>
      </c>
      <c r="R4681">
        <v>0</v>
      </c>
      <c r="S4681">
        <v>0</v>
      </c>
      <c r="T4681">
        <v>0</v>
      </c>
      <c r="U4681">
        <v>0</v>
      </c>
      <c r="V4681">
        <v>0</v>
      </c>
      <c r="W4681">
        <v>0</v>
      </c>
      <c r="X4681">
        <v>1.0210184569141512</v>
      </c>
      <c r="Y4681">
        <v>0</v>
      </c>
      <c r="Z4681">
        <v>0</v>
      </c>
      <c r="AA4681">
        <v>0</v>
      </c>
      <c r="AB4681">
        <v>0</v>
      </c>
      <c r="AC4681">
        <v>0</v>
      </c>
      <c r="AD4681">
        <v>0</v>
      </c>
      <c r="AE4681">
        <v>1.0210184569141512</v>
      </c>
    </row>
    <row r="4682" spans="1:31" x14ac:dyDescent="0.25">
      <c r="A4682">
        <v>2238202</v>
      </c>
      <c r="B4682">
        <v>1</v>
      </c>
      <c r="C4682" t="s">
        <v>80</v>
      </c>
      <c r="D4682" t="s">
        <v>108</v>
      </c>
      <c r="E4682" t="s">
        <v>141</v>
      </c>
      <c r="F4682" t="s">
        <v>6100</v>
      </c>
      <c r="G4682" t="s">
        <v>143</v>
      </c>
      <c r="H4682" t="s">
        <v>135</v>
      </c>
      <c r="I4682" t="s">
        <v>136</v>
      </c>
      <c r="J4682" t="s">
        <v>137</v>
      </c>
      <c r="K4682" t="s">
        <v>144</v>
      </c>
      <c r="L4682" t="s">
        <v>13551</v>
      </c>
      <c r="M4682" t="s">
        <v>13552</v>
      </c>
      <c r="N4682">
        <v>7.9477777769999998</v>
      </c>
      <c r="O4682">
        <v>0</v>
      </c>
      <c r="P4682">
        <v>73</v>
      </c>
      <c r="Q4682">
        <v>0</v>
      </c>
      <c r="R4682">
        <v>13</v>
      </c>
      <c r="S4682">
        <v>0</v>
      </c>
      <c r="T4682">
        <v>6</v>
      </c>
      <c r="U4682">
        <v>0</v>
      </c>
      <c r="V4682">
        <v>0</v>
      </c>
      <c r="W4682">
        <v>0</v>
      </c>
      <c r="X4682">
        <v>82.224460166221704</v>
      </c>
      <c r="Y4682">
        <v>0</v>
      </c>
      <c r="Z4682">
        <v>8.2921531167824654</v>
      </c>
      <c r="AA4682">
        <v>0</v>
      </c>
      <c r="AB4682">
        <v>4.5574678159762883</v>
      </c>
      <c r="AC4682">
        <v>0</v>
      </c>
      <c r="AD4682">
        <v>0</v>
      </c>
      <c r="AE4682">
        <v>95.074081098980457</v>
      </c>
    </row>
    <row r="4683" spans="1:31" x14ac:dyDescent="0.25">
      <c r="A4683">
        <v>2238203</v>
      </c>
      <c r="B4683">
        <v>1</v>
      </c>
      <c r="C4683" t="s">
        <v>80</v>
      </c>
      <c r="D4683" t="s">
        <v>85</v>
      </c>
      <c r="E4683" t="s">
        <v>194</v>
      </c>
      <c r="F4683" t="s">
        <v>760</v>
      </c>
      <c r="G4683" t="s">
        <v>143</v>
      </c>
      <c r="H4683" t="s">
        <v>135</v>
      </c>
      <c r="I4683" t="s">
        <v>136</v>
      </c>
      <c r="J4683" t="s">
        <v>137</v>
      </c>
      <c r="K4683" t="s">
        <v>144</v>
      </c>
      <c r="L4683" t="s">
        <v>13553</v>
      </c>
      <c r="M4683" t="s">
        <v>13554</v>
      </c>
      <c r="N4683">
        <v>9.352777777</v>
      </c>
      <c r="O4683">
        <v>0</v>
      </c>
      <c r="P4683">
        <v>91</v>
      </c>
      <c r="Q4683">
        <v>0</v>
      </c>
      <c r="R4683">
        <v>0</v>
      </c>
      <c r="S4683">
        <v>0</v>
      </c>
      <c r="T4683">
        <v>14</v>
      </c>
      <c r="U4683">
        <v>0</v>
      </c>
      <c r="V4683">
        <v>0</v>
      </c>
      <c r="W4683">
        <v>0</v>
      </c>
      <c r="X4683">
        <v>251.68415289004989</v>
      </c>
      <c r="Y4683">
        <v>0</v>
      </c>
      <c r="Z4683">
        <v>0</v>
      </c>
      <c r="AA4683">
        <v>0</v>
      </c>
      <c r="AB4683">
        <v>194.50853686864261</v>
      </c>
      <c r="AC4683">
        <v>0</v>
      </c>
      <c r="AD4683">
        <v>0</v>
      </c>
      <c r="AE4683">
        <v>446.1926897586925</v>
      </c>
    </row>
    <row r="4684" spans="1:31" x14ac:dyDescent="0.25">
      <c r="A4684">
        <v>2238207</v>
      </c>
      <c r="B4684">
        <v>1</v>
      </c>
      <c r="C4684" t="s">
        <v>81</v>
      </c>
      <c r="D4684" t="s">
        <v>123</v>
      </c>
      <c r="E4684" t="s">
        <v>161</v>
      </c>
      <c r="F4684" t="s">
        <v>13555</v>
      </c>
      <c r="G4684" t="s">
        <v>174</v>
      </c>
      <c r="H4684" t="s">
        <v>163</v>
      </c>
      <c r="I4684" t="s">
        <v>136</v>
      </c>
      <c r="J4684" t="s">
        <v>137</v>
      </c>
      <c r="K4684" t="s">
        <v>138</v>
      </c>
      <c r="L4684" t="s">
        <v>13556</v>
      </c>
      <c r="M4684" t="s">
        <v>13557</v>
      </c>
      <c r="N4684">
        <v>5.66</v>
      </c>
      <c r="O4684">
        <v>0</v>
      </c>
      <c r="P4684">
        <v>359</v>
      </c>
      <c r="Q4684">
        <v>137</v>
      </c>
      <c r="R4684">
        <v>52</v>
      </c>
      <c r="S4684">
        <v>12</v>
      </c>
      <c r="T4684">
        <v>36</v>
      </c>
      <c r="U4684">
        <v>0</v>
      </c>
      <c r="V4684">
        <v>0</v>
      </c>
      <c r="W4684">
        <v>0</v>
      </c>
      <c r="X4684">
        <v>306.15886202821548</v>
      </c>
      <c r="Y4684">
        <v>596.1152873880709</v>
      </c>
      <c r="Z4684">
        <v>114.64336770788442</v>
      </c>
      <c r="AA4684">
        <v>45.184058826704941</v>
      </c>
      <c r="AB4684">
        <v>151.64587019579648</v>
      </c>
      <c r="AC4684">
        <v>0</v>
      </c>
      <c r="AD4684">
        <v>0</v>
      </c>
      <c r="AE4684">
        <v>1213.7474461466722</v>
      </c>
    </row>
    <row r="4685" spans="1:31" x14ac:dyDescent="0.25">
      <c r="A4685">
        <v>2238214</v>
      </c>
      <c r="B4685">
        <v>1</v>
      </c>
      <c r="C4685" t="s">
        <v>80</v>
      </c>
      <c r="D4685" t="s">
        <v>97</v>
      </c>
      <c r="E4685" t="s">
        <v>194</v>
      </c>
      <c r="F4685" t="s">
        <v>3191</v>
      </c>
      <c r="G4685" t="s">
        <v>143</v>
      </c>
      <c r="H4685" t="s">
        <v>135</v>
      </c>
      <c r="I4685" t="s">
        <v>136</v>
      </c>
      <c r="J4685" t="s">
        <v>137</v>
      </c>
      <c r="K4685" t="s">
        <v>144</v>
      </c>
      <c r="L4685" t="s">
        <v>13558</v>
      </c>
      <c r="M4685" t="s">
        <v>13559</v>
      </c>
      <c r="N4685">
        <v>1.449166666</v>
      </c>
      <c r="O4685">
        <v>0</v>
      </c>
      <c r="P4685">
        <v>110</v>
      </c>
      <c r="Q4685">
        <v>0</v>
      </c>
      <c r="R4685">
        <v>0</v>
      </c>
      <c r="S4685">
        <v>0</v>
      </c>
      <c r="T4685">
        <v>4</v>
      </c>
      <c r="U4685">
        <v>0</v>
      </c>
      <c r="V4685">
        <v>0</v>
      </c>
      <c r="W4685">
        <v>0</v>
      </c>
      <c r="X4685">
        <v>99.334498045298872</v>
      </c>
      <c r="Y4685">
        <v>0</v>
      </c>
      <c r="Z4685">
        <v>0</v>
      </c>
      <c r="AA4685">
        <v>0</v>
      </c>
      <c r="AB4685">
        <v>18.454506962026393</v>
      </c>
      <c r="AC4685">
        <v>0</v>
      </c>
      <c r="AD4685">
        <v>0</v>
      </c>
      <c r="AE4685">
        <v>117.78900500732527</v>
      </c>
    </row>
    <row r="4686" spans="1:31" x14ac:dyDescent="0.25">
      <c r="A4686">
        <v>2238217</v>
      </c>
      <c r="B4686">
        <v>1</v>
      </c>
      <c r="C4686" t="s">
        <v>80</v>
      </c>
      <c r="D4686" t="s">
        <v>97</v>
      </c>
      <c r="E4686" t="s">
        <v>194</v>
      </c>
      <c r="F4686" t="s">
        <v>13560</v>
      </c>
      <c r="G4686" t="s">
        <v>143</v>
      </c>
      <c r="H4686" t="s">
        <v>135</v>
      </c>
      <c r="I4686" t="s">
        <v>136</v>
      </c>
      <c r="J4686" t="s">
        <v>137</v>
      </c>
      <c r="K4686" t="s">
        <v>144</v>
      </c>
      <c r="L4686" t="s">
        <v>13561</v>
      </c>
      <c r="M4686" t="s">
        <v>13562</v>
      </c>
      <c r="N4686">
        <v>8.0613888879999998</v>
      </c>
      <c r="O4686">
        <v>0</v>
      </c>
      <c r="P4686">
        <v>19</v>
      </c>
      <c r="Q4686">
        <v>0</v>
      </c>
      <c r="R4686">
        <v>9</v>
      </c>
      <c r="S4686">
        <v>0</v>
      </c>
      <c r="T4686">
        <v>8</v>
      </c>
      <c r="U4686">
        <v>0</v>
      </c>
      <c r="V4686">
        <v>0</v>
      </c>
      <c r="W4686">
        <v>0</v>
      </c>
      <c r="X4686">
        <v>116.50186220261247</v>
      </c>
      <c r="Y4686">
        <v>0</v>
      </c>
      <c r="Z4686">
        <v>30.153703592593128</v>
      </c>
      <c r="AA4686">
        <v>0</v>
      </c>
      <c r="AB4686">
        <v>44.862721590651617</v>
      </c>
      <c r="AC4686">
        <v>0</v>
      </c>
      <c r="AD4686">
        <v>0</v>
      </c>
      <c r="AE4686">
        <v>191.51828738585721</v>
      </c>
    </row>
    <row r="4687" spans="1:31" x14ac:dyDescent="0.25">
      <c r="A4687">
        <v>2238223</v>
      </c>
      <c r="B4687">
        <v>1</v>
      </c>
      <c r="C4687" t="s">
        <v>81</v>
      </c>
      <c r="D4687" t="s">
        <v>118</v>
      </c>
      <c r="E4687" t="s">
        <v>182</v>
      </c>
      <c r="F4687" t="s">
        <v>13563</v>
      </c>
      <c r="G4687" t="s">
        <v>196</v>
      </c>
      <c r="H4687" t="s">
        <v>163</v>
      </c>
      <c r="I4687" t="s">
        <v>136</v>
      </c>
      <c r="J4687" t="s">
        <v>137</v>
      </c>
      <c r="K4687" t="s">
        <v>144</v>
      </c>
      <c r="L4687" t="s">
        <v>13480</v>
      </c>
      <c r="M4687" t="s">
        <v>13564</v>
      </c>
      <c r="N4687">
        <v>7.0666666659999997</v>
      </c>
      <c r="O4687">
        <v>0</v>
      </c>
      <c r="P4687">
        <v>3</v>
      </c>
      <c r="Q4687">
        <v>0</v>
      </c>
      <c r="R4687">
        <v>10</v>
      </c>
      <c r="S4687">
        <v>0</v>
      </c>
      <c r="T4687">
        <v>20</v>
      </c>
      <c r="U4687">
        <v>0</v>
      </c>
      <c r="V4687">
        <v>2</v>
      </c>
      <c r="W4687">
        <v>0</v>
      </c>
      <c r="X4687">
        <v>21.589231034716803</v>
      </c>
      <c r="Y4687">
        <v>0</v>
      </c>
      <c r="Z4687">
        <v>11.093943068315467</v>
      </c>
      <c r="AA4687">
        <v>0</v>
      </c>
      <c r="AB4687">
        <v>294.85973459695947</v>
      </c>
      <c r="AC4687">
        <v>0</v>
      </c>
      <c r="AD4687">
        <v>246.33831603467519</v>
      </c>
      <c r="AE4687">
        <v>573.88122473466694</v>
      </c>
    </row>
    <row r="4688" spans="1:31" x14ac:dyDescent="0.25">
      <c r="A4688">
        <v>2238224</v>
      </c>
      <c r="B4688">
        <v>1</v>
      </c>
      <c r="C4688" t="s">
        <v>80</v>
      </c>
      <c r="D4688" t="s">
        <v>93</v>
      </c>
      <c r="E4688" t="s">
        <v>141</v>
      </c>
      <c r="F4688" t="s">
        <v>13565</v>
      </c>
      <c r="G4688" t="s">
        <v>143</v>
      </c>
      <c r="H4688" t="s">
        <v>135</v>
      </c>
      <c r="I4688" t="s">
        <v>136</v>
      </c>
      <c r="J4688" t="s">
        <v>137</v>
      </c>
      <c r="K4688" t="s">
        <v>144</v>
      </c>
      <c r="L4688" t="s">
        <v>13566</v>
      </c>
      <c r="M4688" t="s">
        <v>13567</v>
      </c>
      <c r="N4688">
        <v>9.0955555550000007</v>
      </c>
      <c r="O4688">
        <v>0</v>
      </c>
      <c r="P4688">
        <v>0</v>
      </c>
      <c r="Q4688">
        <v>0</v>
      </c>
      <c r="R4688">
        <v>0</v>
      </c>
      <c r="S4688">
        <v>0</v>
      </c>
      <c r="T4688">
        <v>132</v>
      </c>
      <c r="U4688">
        <v>0</v>
      </c>
      <c r="V4688">
        <v>3</v>
      </c>
      <c r="W4688">
        <v>0</v>
      </c>
      <c r="X4688">
        <v>0</v>
      </c>
      <c r="Y4688">
        <v>0</v>
      </c>
      <c r="Z4688">
        <v>0</v>
      </c>
      <c r="AA4688">
        <v>0</v>
      </c>
      <c r="AB4688">
        <v>722.27586254320931</v>
      </c>
      <c r="AC4688">
        <v>0</v>
      </c>
      <c r="AD4688">
        <v>1535.5965162336947</v>
      </c>
      <c r="AE4688">
        <v>2257.872378776904</v>
      </c>
    </row>
    <row r="4689" spans="1:31" x14ac:dyDescent="0.25">
      <c r="A4689">
        <v>2238227</v>
      </c>
      <c r="B4689">
        <v>1</v>
      </c>
      <c r="C4689" t="s">
        <v>80</v>
      </c>
      <c r="D4689" t="s">
        <v>99</v>
      </c>
      <c r="E4689" t="s">
        <v>141</v>
      </c>
      <c r="F4689" t="s">
        <v>13568</v>
      </c>
      <c r="G4689" t="s">
        <v>196</v>
      </c>
      <c r="H4689" t="s">
        <v>135</v>
      </c>
      <c r="I4689" t="s">
        <v>136</v>
      </c>
      <c r="J4689" t="s">
        <v>137</v>
      </c>
      <c r="K4689" t="s">
        <v>144</v>
      </c>
      <c r="L4689" t="s">
        <v>13569</v>
      </c>
      <c r="M4689" t="s">
        <v>13570</v>
      </c>
      <c r="N4689">
        <v>5.5302777770000002</v>
      </c>
      <c r="O4689">
        <v>0</v>
      </c>
      <c r="P4689">
        <v>82</v>
      </c>
      <c r="Q4689">
        <v>0</v>
      </c>
      <c r="R4689">
        <v>0</v>
      </c>
      <c r="S4689">
        <v>0</v>
      </c>
      <c r="T4689">
        <v>6</v>
      </c>
      <c r="U4689">
        <v>0</v>
      </c>
      <c r="V4689">
        <v>0</v>
      </c>
      <c r="W4689">
        <v>0</v>
      </c>
      <c r="X4689">
        <v>106.56008198887122</v>
      </c>
      <c r="Y4689">
        <v>0</v>
      </c>
      <c r="Z4689">
        <v>0</v>
      </c>
      <c r="AA4689">
        <v>0</v>
      </c>
      <c r="AB4689">
        <v>31.432898254109531</v>
      </c>
      <c r="AC4689">
        <v>0</v>
      </c>
      <c r="AD4689">
        <v>0</v>
      </c>
      <c r="AE4689">
        <v>137.99298024298076</v>
      </c>
    </row>
    <row r="4690" spans="1:31" x14ac:dyDescent="0.25">
      <c r="A4690">
        <v>2238228</v>
      </c>
      <c r="B4690">
        <v>1</v>
      </c>
      <c r="C4690" t="s">
        <v>80</v>
      </c>
      <c r="D4690" t="s">
        <v>83</v>
      </c>
      <c r="E4690" t="s">
        <v>273</v>
      </c>
      <c r="F4690" t="s">
        <v>13571</v>
      </c>
      <c r="G4690" t="s">
        <v>152</v>
      </c>
      <c r="H4690" t="s">
        <v>163</v>
      </c>
      <c r="I4690" t="s">
        <v>136</v>
      </c>
      <c r="J4690" t="s">
        <v>3</v>
      </c>
      <c r="K4690" t="s">
        <v>138</v>
      </c>
      <c r="L4690" t="s">
        <v>13572</v>
      </c>
      <c r="M4690" t="s">
        <v>13573</v>
      </c>
      <c r="N4690">
        <v>0.68333333299999999</v>
      </c>
      <c r="O4690">
        <v>0</v>
      </c>
      <c r="P4690">
        <v>1216</v>
      </c>
      <c r="Q4690">
        <v>0</v>
      </c>
      <c r="R4690">
        <v>0</v>
      </c>
      <c r="S4690">
        <v>4</v>
      </c>
      <c r="T4690">
        <v>197</v>
      </c>
      <c r="U4690">
        <v>1</v>
      </c>
      <c r="V4690">
        <v>7</v>
      </c>
      <c r="W4690">
        <v>0</v>
      </c>
      <c r="X4690">
        <v>273.26318406754052</v>
      </c>
      <c r="Y4690">
        <v>0</v>
      </c>
      <c r="Z4690">
        <v>0</v>
      </c>
      <c r="AA4690">
        <v>45.209291008291238</v>
      </c>
      <c r="AB4690">
        <v>312.74538611010246</v>
      </c>
      <c r="AC4690">
        <v>18.887219447507601</v>
      </c>
      <c r="AD4690">
        <v>158.46131371136923</v>
      </c>
      <c r="AE4690">
        <v>808.5663943448111</v>
      </c>
    </row>
    <row r="4691" spans="1:31" x14ac:dyDescent="0.25">
      <c r="A4691">
        <v>2238229</v>
      </c>
      <c r="B4691">
        <v>1</v>
      </c>
      <c r="C4691" t="s">
        <v>80</v>
      </c>
      <c r="D4691" t="s">
        <v>88</v>
      </c>
      <c r="E4691" t="s">
        <v>141</v>
      </c>
      <c r="F4691" t="s">
        <v>13574</v>
      </c>
      <c r="G4691" t="s">
        <v>143</v>
      </c>
      <c r="H4691" t="s">
        <v>135</v>
      </c>
      <c r="I4691" t="s">
        <v>136</v>
      </c>
      <c r="J4691" t="s">
        <v>137</v>
      </c>
      <c r="K4691" t="s">
        <v>144</v>
      </c>
      <c r="L4691" t="s">
        <v>13569</v>
      </c>
      <c r="M4691" t="s">
        <v>13575</v>
      </c>
      <c r="N4691">
        <v>2.5499999999999998</v>
      </c>
      <c r="O4691">
        <v>0</v>
      </c>
      <c r="P4691">
        <v>34</v>
      </c>
      <c r="Q4691">
        <v>0</v>
      </c>
      <c r="R4691">
        <v>0</v>
      </c>
      <c r="S4691">
        <v>0</v>
      </c>
      <c r="T4691">
        <v>2</v>
      </c>
      <c r="U4691">
        <v>0</v>
      </c>
      <c r="V4691">
        <v>0</v>
      </c>
      <c r="W4691">
        <v>0</v>
      </c>
      <c r="X4691">
        <v>112.07005502008541</v>
      </c>
      <c r="Y4691">
        <v>0</v>
      </c>
      <c r="Z4691">
        <v>0</v>
      </c>
      <c r="AA4691">
        <v>0</v>
      </c>
      <c r="AB4691">
        <v>9.6997490276116665</v>
      </c>
      <c r="AC4691">
        <v>0</v>
      </c>
      <c r="AD4691">
        <v>0</v>
      </c>
      <c r="AE4691">
        <v>121.76980404769708</v>
      </c>
    </row>
    <row r="4692" spans="1:31" x14ac:dyDescent="0.25">
      <c r="A4692">
        <v>2238230</v>
      </c>
      <c r="B4692">
        <v>1</v>
      </c>
      <c r="C4692" t="s">
        <v>81</v>
      </c>
      <c r="D4692" t="s">
        <v>114</v>
      </c>
      <c r="E4692" t="s">
        <v>194</v>
      </c>
      <c r="F4692" t="s">
        <v>1049</v>
      </c>
      <c r="G4692" t="s">
        <v>143</v>
      </c>
      <c r="H4692" t="s">
        <v>135</v>
      </c>
      <c r="I4692" t="s">
        <v>136</v>
      </c>
      <c r="J4692" t="s">
        <v>137</v>
      </c>
      <c r="K4692" t="s">
        <v>144</v>
      </c>
      <c r="L4692" t="s">
        <v>13569</v>
      </c>
      <c r="M4692" t="s">
        <v>13576</v>
      </c>
      <c r="N4692">
        <v>8.8663888879999995</v>
      </c>
      <c r="O4692">
        <v>0</v>
      </c>
      <c r="P4692">
        <v>46</v>
      </c>
      <c r="Q4692">
        <v>0</v>
      </c>
      <c r="R4692">
        <v>0</v>
      </c>
      <c r="S4692">
        <v>0</v>
      </c>
      <c r="T4692">
        <v>0</v>
      </c>
      <c r="U4692">
        <v>0</v>
      </c>
      <c r="V4692">
        <v>1</v>
      </c>
      <c r="W4692">
        <v>0</v>
      </c>
      <c r="X4692">
        <v>71.966358942735482</v>
      </c>
      <c r="Y4692">
        <v>0</v>
      </c>
      <c r="Z4692">
        <v>0</v>
      </c>
      <c r="AA4692">
        <v>0</v>
      </c>
      <c r="AB4692">
        <v>0</v>
      </c>
      <c r="AC4692">
        <v>0</v>
      </c>
      <c r="AD4692">
        <v>0.22733721326658221</v>
      </c>
      <c r="AE4692">
        <v>72.193696156002062</v>
      </c>
    </row>
    <row r="4693" spans="1:31" x14ac:dyDescent="0.25">
      <c r="A4693">
        <v>2238233</v>
      </c>
      <c r="B4693">
        <v>1</v>
      </c>
      <c r="C4693" t="s">
        <v>80</v>
      </c>
      <c r="D4693" t="s">
        <v>93</v>
      </c>
      <c r="E4693" t="s">
        <v>141</v>
      </c>
      <c r="F4693" t="s">
        <v>3967</v>
      </c>
      <c r="G4693" t="s">
        <v>143</v>
      </c>
      <c r="H4693" t="s">
        <v>135</v>
      </c>
      <c r="I4693" t="s">
        <v>136</v>
      </c>
      <c r="J4693" t="s">
        <v>137</v>
      </c>
      <c r="K4693" t="s">
        <v>144</v>
      </c>
      <c r="L4693" t="s">
        <v>13577</v>
      </c>
      <c r="M4693" t="s">
        <v>13578</v>
      </c>
      <c r="N4693">
        <v>6.6166666660000004</v>
      </c>
      <c r="O4693">
        <v>0</v>
      </c>
      <c r="P4693">
        <v>379</v>
      </c>
      <c r="Q4693">
        <v>0</v>
      </c>
      <c r="R4693">
        <v>1</v>
      </c>
      <c r="S4693">
        <v>0</v>
      </c>
      <c r="T4693">
        <v>19</v>
      </c>
      <c r="U4693">
        <v>0</v>
      </c>
      <c r="V4693">
        <v>0</v>
      </c>
      <c r="W4693">
        <v>0</v>
      </c>
      <c r="X4693">
        <v>641.18958896835284</v>
      </c>
      <c r="Y4693">
        <v>0</v>
      </c>
      <c r="Z4693">
        <v>0</v>
      </c>
      <c r="AA4693">
        <v>0</v>
      </c>
      <c r="AB4693">
        <v>94.044223979225691</v>
      </c>
      <c r="AC4693">
        <v>0</v>
      </c>
      <c r="AD4693">
        <v>0</v>
      </c>
      <c r="AE4693">
        <v>735.23381294757849</v>
      </c>
    </row>
    <row r="4694" spans="1:31" x14ac:dyDescent="0.25">
      <c r="A4694">
        <v>2238234</v>
      </c>
      <c r="B4694">
        <v>1</v>
      </c>
      <c r="C4694" t="s">
        <v>80</v>
      </c>
      <c r="D4694" t="s">
        <v>96</v>
      </c>
      <c r="E4694" t="s">
        <v>132</v>
      </c>
      <c r="F4694" t="s">
        <v>13579</v>
      </c>
      <c r="G4694" t="s">
        <v>152</v>
      </c>
      <c r="H4694" t="s">
        <v>135</v>
      </c>
      <c r="I4694" t="s">
        <v>136</v>
      </c>
      <c r="J4694" t="s">
        <v>3</v>
      </c>
      <c r="K4694" t="s">
        <v>138</v>
      </c>
      <c r="L4694" t="s">
        <v>13580</v>
      </c>
      <c r="M4694" t="s">
        <v>13581</v>
      </c>
      <c r="N4694">
        <v>5.4275000000000002</v>
      </c>
      <c r="O4694">
        <v>0</v>
      </c>
      <c r="P4694">
        <v>0</v>
      </c>
      <c r="Q4694">
        <v>0</v>
      </c>
      <c r="R4694">
        <v>0</v>
      </c>
      <c r="S4694">
        <v>0</v>
      </c>
      <c r="T4694">
        <v>1</v>
      </c>
      <c r="U4694">
        <v>0</v>
      </c>
      <c r="V4694">
        <v>0</v>
      </c>
      <c r="W4694">
        <v>0</v>
      </c>
      <c r="X4694">
        <v>0</v>
      </c>
      <c r="Y4694">
        <v>0</v>
      </c>
      <c r="Z4694">
        <v>0</v>
      </c>
      <c r="AA4694">
        <v>0</v>
      </c>
      <c r="AB4694">
        <v>9.8724319731032075</v>
      </c>
      <c r="AC4694">
        <v>0</v>
      </c>
      <c r="AD4694">
        <v>0</v>
      </c>
      <c r="AE4694">
        <v>9.8724319731032075</v>
      </c>
    </row>
    <row r="4695" spans="1:31" x14ac:dyDescent="0.25">
      <c r="A4695">
        <v>2238235</v>
      </c>
      <c r="B4695">
        <v>1</v>
      </c>
      <c r="C4695" t="s">
        <v>80</v>
      </c>
      <c r="D4695" t="s">
        <v>92</v>
      </c>
      <c r="E4695" t="s">
        <v>194</v>
      </c>
      <c r="F4695" t="s">
        <v>13582</v>
      </c>
      <c r="G4695" t="s">
        <v>465</v>
      </c>
      <c r="H4695" t="s">
        <v>135</v>
      </c>
      <c r="I4695" t="s">
        <v>136</v>
      </c>
      <c r="J4695" t="s">
        <v>137</v>
      </c>
      <c r="K4695" t="s">
        <v>138</v>
      </c>
      <c r="L4695" t="s">
        <v>13583</v>
      </c>
      <c r="M4695" t="s">
        <v>13584</v>
      </c>
      <c r="N4695">
        <v>1.2933333330000001</v>
      </c>
      <c r="O4695">
        <v>0</v>
      </c>
      <c r="P4695">
        <v>81</v>
      </c>
      <c r="Q4695">
        <v>0</v>
      </c>
      <c r="R4695">
        <v>1</v>
      </c>
      <c r="S4695">
        <v>0</v>
      </c>
      <c r="T4695">
        <v>9</v>
      </c>
      <c r="U4695">
        <v>0</v>
      </c>
      <c r="V4695">
        <v>0</v>
      </c>
      <c r="W4695">
        <v>0</v>
      </c>
      <c r="X4695">
        <v>33.838037039695195</v>
      </c>
      <c r="Y4695">
        <v>0</v>
      </c>
      <c r="Z4695">
        <v>3.1875015977280007E-2</v>
      </c>
      <c r="AA4695">
        <v>0</v>
      </c>
      <c r="AB4695">
        <v>1.6606902976107736</v>
      </c>
      <c r="AC4695">
        <v>0</v>
      </c>
      <c r="AD4695">
        <v>0</v>
      </c>
      <c r="AE4695">
        <v>35.530602353283243</v>
      </c>
    </row>
    <row r="4696" spans="1:31" x14ac:dyDescent="0.25">
      <c r="A4696">
        <v>2238241</v>
      </c>
      <c r="B4696">
        <v>1</v>
      </c>
      <c r="C4696" t="s">
        <v>81</v>
      </c>
      <c r="D4696" t="s">
        <v>120</v>
      </c>
      <c r="E4696" t="s">
        <v>141</v>
      </c>
      <c r="F4696" t="s">
        <v>13585</v>
      </c>
      <c r="G4696" t="s">
        <v>187</v>
      </c>
      <c r="H4696" t="s">
        <v>135</v>
      </c>
      <c r="I4696" t="s">
        <v>136</v>
      </c>
      <c r="J4696" t="s">
        <v>137</v>
      </c>
      <c r="K4696" t="s">
        <v>138</v>
      </c>
      <c r="L4696" t="s">
        <v>13583</v>
      </c>
      <c r="M4696" t="s">
        <v>13586</v>
      </c>
      <c r="N4696">
        <v>3.0888888880000001</v>
      </c>
      <c r="O4696">
        <v>0</v>
      </c>
      <c r="P4696">
        <v>177</v>
      </c>
      <c r="Q4696">
        <v>0</v>
      </c>
      <c r="R4696">
        <v>7</v>
      </c>
      <c r="S4696">
        <v>0</v>
      </c>
      <c r="T4696">
        <v>13</v>
      </c>
      <c r="U4696">
        <v>0</v>
      </c>
      <c r="V4696">
        <v>0</v>
      </c>
      <c r="W4696">
        <v>0</v>
      </c>
      <c r="X4696">
        <v>89.356818043821534</v>
      </c>
      <c r="Y4696">
        <v>0</v>
      </c>
      <c r="Z4696">
        <v>1.5884584640642669</v>
      </c>
      <c r="AA4696">
        <v>0</v>
      </c>
      <c r="AB4696">
        <v>2337.5818104208583</v>
      </c>
      <c r="AC4696">
        <v>0</v>
      </c>
      <c r="AD4696">
        <v>0</v>
      </c>
      <c r="AE4696">
        <v>2428.5270869287442</v>
      </c>
    </row>
    <row r="4697" spans="1:31" x14ac:dyDescent="0.25">
      <c r="A4697">
        <v>2238247</v>
      </c>
      <c r="B4697">
        <v>1</v>
      </c>
      <c r="C4697" t="s">
        <v>80</v>
      </c>
      <c r="D4697" t="s">
        <v>106</v>
      </c>
      <c r="E4697" t="s">
        <v>182</v>
      </c>
      <c r="F4697" t="s">
        <v>13587</v>
      </c>
      <c r="G4697" t="s">
        <v>143</v>
      </c>
      <c r="H4697" t="s">
        <v>163</v>
      </c>
      <c r="I4697" t="s">
        <v>136</v>
      </c>
      <c r="J4697" t="s">
        <v>137</v>
      </c>
      <c r="K4697" t="s">
        <v>144</v>
      </c>
      <c r="L4697" t="s">
        <v>13588</v>
      </c>
      <c r="M4697" t="s">
        <v>13589</v>
      </c>
      <c r="N4697">
        <v>9.6677777769999995</v>
      </c>
      <c r="O4697">
        <v>0</v>
      </c>
      <c r="P4697">
        <v>435</v>
      </c>
      <c r="Q4697">
        <v>0</v>
      </c>
      <c r="R4697">
        <v>18</v>
      </c>
      <c r="S4697">
        <v>1</v>
      </c>
      <c r="T4697">
        <v>66</v>
      </c>
      <c r="U4697">
        <v>0</v>
      </c>
      <c r="V4697">
        <v>0</v>
      </c>
      <c r="W4697">
        <v>0</v>
      </c>
      <c r="X4697">
        <v>525.69285537548558</v>
      </c>
      <c r="Y4697">
        <v>0</v>
      </c>
      <c r="Z4697">
        <v>23.920407701901667</v>
      </c>
      <c r="AA4697">
        <v>16.866907483698224</v>
      </c>
      <c r="AB4697">
        <v>289.47755433645187</v>
      </c>
      <c r="AC4697">
        <v>0</v>
      </c>
      <c r="AD4697">
        <v>0</v>
      </c>
      <c r="AE4697">
        <v>855.95772489753745</v>
      </c>
    </row>
    <row r="4698" spans="1:31" x14ac:dyDescent="0.25">
      <c r="A4698">
        <v>2238248</v>
      </c>
      <c r="B4698">
        <v>1</v>
      </c>
      <c r="C4698" t="s">
        <v>80</v>
      </c>
      <c r="D4698" t="s">
        <v>100</v>
      </c>
      <c r="E4698" t="s">
        <v>132</v>
      </c>
      <c r="F4698" t="s">
        <v>13590</v>
      </c>
      <c r="G4698" t="s">
        <v>148</v>
      </c>
      <c r="H4698" t="s">
        <v>135</v>
      </c>
      <c r="I4698" t="s">
        <v>136</v>
      </c>
      <c r="J4698" t="s">
        <v>137</v>
      </c>
      <c r="K4698" t="s">
        <v>138</v>
      </c>
      <c r="L4698" t="s">
        <v>13591</v>
      </c>
      <c r="M4698" t="s">
        <v>13592</v>
      </c>
      <c r="N4698">
        <v>1.615</v>
      </c>
      <c r="O4698">
        <v>0</v>
      </c>
      <c r="P4698">
        <v>2</v>
      </c>
      <c r="Q4698">
        <v>0</v>
      </c>
      <c r="R4698">
        <v>0</v>
      </c>
      <c r="S4698">
        <v>0</v>
      </c>
      <c r="T4698">
        <v>0</v>
      </c>
      <c r="U4698">
        <v>0</v>
      </c>
      <c r="V4698">
        <v>0</v>
      </c>
      <c r="W4698">
        <v>0</v>
      </c>
      <c r="X4698">
        <v>0.32211153567614004</v>
      </c>
      <c r="Y4698">
        <v>0</v>
      </c>
      <c r="Z4698">
        <v>0</v>
      </c>
      <c r="AA4698">
        <v>0</v>
      </c>
      <c r="AB4698">
        <v>0</v>
      </c>
      <c r="AC4698">
        <v>0</v>
      </c>
      <c r="AD4698">
        <v>0</v>
      </c>
      <c r="AE4698">
        <v>0.32211153567614004</v>
      </c>
    </row>
    <row r="4699" spans="1:31" x14ac:dyDescent="0.25">
      <c r="A4699">
        <v>2238251</v>
      </c>
      <c r="B4699">
        <v>1</v>
      </c>
      <c r="C4699" t="s">
        <v>80</v>
      </c>
      <c r="D4699" t="s">
        <v>98</v>
      </c>
      <c r="E4699" t="s">
        <v>141</v>
      </c>
      <c r="F4699" t="s">
        <v>142</v>
      </c>
      <c r="G4699" t="s">
        <v>143</v>
      </c>
      <c r="H4699" t="s">
        <v>135</v>
      </c>
      <c r="I4699" t="s">
        <v>136</v>
      </c>
      <c r="J4699" t="s">
        <v>137</v>
      </c>
      <c r="K4699" t="s">
        <v>144</v>
      </c>
      <c r="L4699" t="s">
        <v>13593</v>
      </c>
      <c r="M4699" t="s">
        <v>13594</v>
      </c>
      <c r="N4699">
        <v>7.8963888879999997</v>
      </c>
      <c r="O4699">
        <v>0</v>
      </c>
      <c r="P4699">
        <v>338</v>
      </c>
      <c r="Q4699">
        <v>0</v>
      </c>
      <c r="R4699">
        <v>0</v>
      </c>
      <c r="S4699">
        <v>0</v>
      </c>
      <c r="T4699">
        <v>11</v>
      </c>
      <c r="U4699">
        <v>0</v>
      </c>
      <c r="V4699">
        <v>0</v>
      </c>
      <c r="W4699">
        <v>0</v>
      </c>
      <c r="X4699">
        <v>699.23029400447865</v>
      </c>
      <c r="Y4699">
        <v>0</v>
      </c>
      <c r="Z4699">
        <v>0</v>
      </c>
      <c r="AA4699">
        <v>0</v>
      </c>
      <c r="AB4699">
        <v>63.951367831886394</v>
      </c>
      <c r="AC4699">
        <v>0</v>
      </c>
      <c r="AD4699">
        <v>0</v>
      </c>
      <c r="AE4699">
        <v>763.18166183636504</v>
      </c>
    </row>
    <row r="4700" spans="1:31" x14ac:dyDescent="0.25">
      <c r="A4700">
        <v>2238256</v>
      </c>
      <c r="B4700">
        <v>1</v>
      </c>
      <c r="C4700" t="s">
        <v>81</v>
      </c>
      <c r="D4700" t="s">
        <v>115</v>
      </c>
      <c r="E4700" t="s">
        <v>141</v>
      </c>
      <c r="F4700" t="s">
        <v>13595</v>
      </c>
      <c r="G4700" t="s">
        <v>143</v>
      </c>
      <c r="H4700" t="s">
        <v>135</v>
      </c>
      <c r="I4700" t="s">
        <v>136</v>
      </c>
      <c r="J4700" t="s">
        <v>137</v>
      </c>
      <c r="K4700" t="s">
        <v>144</v>
      </c>
      <c r="L4700" t="s">
        <v>13596</v>
      </c>
      <c r="M4700" t="s">
        <v>13597</v>
      </c>
      <c r="N4700">
        <v>1.9602777769999999</v>
      </c>
      <c r="O4700">
        <v>0</v>
      </c>
      <c r="P4700">
        <v>15</v>
      </c>
      <c r="Q4700">
        <v>0</v>
      </c>
      <c r="R4700">
        <v>2</v>
      </c>
      <c r="S4700">
        <v>0</v>
      </c>
      <c r="T4700">
        <v>1</v>
      </c>
      <c r="U4700">
        <v>0</v>
      </c>
      <c r="V4700">
        <v>0</v>
      </c>
      <c r="W4700">
        <v>0</v>
      </c>
      <c r="X4700">
        <v>2.1726375339736901</v>
      </c>
      <c r="Y4700">
        <v>0</v>
      </c>
      <c r="Z4700">
        <v>2.0430693256892369</v>
      </c>
      <c r="AA4700">
        <v>0</v>
      </c>
      <c r="AB4700">
        <v>6.4338085599199993E-3</v>
      </c>
      <c r="AC4700">
        <v>0</v>
      </c>
      <c r="AD4700">
        <v>0</v>
      </c>
      <c r="AE4700">
        <v>4.2221406682228464</v>
      </c>
    </row>
    <row r="4701" spans="1:31" x14ac:dyDescent="0.25">
      <c r="A4701">
        <v>2238271</v>
      </c>
      <c r="B4701">
        <v>1</v>
      </c>
      <c r="C4701" t="s">
        <v>81</v>
      </c>
      <c r="D4701" t="s">
        <v>120</v>
      </c>
      <c r="E4701" t="s">
        <v>194</v>
      </c>
      <c r="F4701" t="s">
        <v>13598</v>
      </c>
      <c r="G4701" t="s">
        <v>179</v>
      </c>
      <c r="H4701" t="s">
        <v>135</v>
      </c>
      <c r="I4701" t="s">
        <v>136</v>
      </c>
      <c r="J4701" t="s">
        <v>137</v>
      </c>
      <c r="K4701" t="s">
        <v>138</v>
      </c>
      <c r="L4701" t="s">
        <v>13599</v>
      </c>
      <c r="M4701" t="s">
        <v>13600</v>
      </c>
      <c r="N4701">
        <v>1.989166666</v>
      </c>
      <c r="O4701">
        <v>0</v>
      </c>
      <c r="P4701">
        <v>26</v>
      </c>
      <c r="Q4701">
        <v>0</v>
      </c>
      <c r="R4701">
        <v>1</v>
      </c>
      <c r="S4701">
        <v>0</v>
      </c>
      <c r="T4701">
        <v>8</v>
      </c>
      <c r="U4701">
        <v>0</v>
      </c>
      <c r="V4701">
        <v>0</v>
      </c>
      <c r="W4701">
        <v>0</v>
      </c>
      <c r="X4701">
        <v>14.294963349000284</v>
      </c>
      <c r="Y4701">
        <v>0</v>
      </c>
      <c r="Z4701">
        <v>0</v>
      </c>
      <c r="AA4701">
        <v>0</v>
      </c>
      <c r="AB4701">
        <v>4.2204442730252758</v>
      </c>
      <c r="AC4701">
        <v>0</v>
      </c>
      <c r="AD4701">
        <v>0</v>
      </c>
      <c r="AE4701">
        <v>18.51540762202556</v>
      </c>
    </row>
    <row r="4702" spans="1:31" x14ac:dyDescent="0.25">
      <c r="A4702">
        <v>2238272</v>
      </c>
      <c r="B4702">
        <v>1</v>
      </c>
      <c r="C4702" t="s">
        <v>80</v>
      </c>
      <c r="D4702" t="s">
        <v>104</v>
      </c>
      <c r="E4702" t="s">
        <v>132</v>
      </c>
      <c r="F4702" t="s">
        <v>13601</v>
      </c>
      <c r="G4702" t="s">
        <v>148</v>
      </c>
      <c r="H4702" t="s">
        <v>135</v>
      </c>
      <c r="I4702" t="s">
        <v>136</v>
      </c>
      <c r="J4702" t="s">
        <v>137</v>
      </c>
      <c r="K4702" t="s">
        <v>138</v>
      </c>
      <c r="L4702" t="s">
        <v>13602</v>
      </c>
      <c r="M4702" t="s">
        <v>13603</v>
      </c>
      <c r="N4702">
        <v>2.7497222219999999</v>
      </c>
      <c r="O4702">
        <v>0</v>
      </c>
      <c r="P4702">
        <v>2</v>
      </c>
      <c r="Q4702">
        <v>0</v>
      </c>
      <c r="R4702">
        <v>0</v>
      </c>
      <c r="S4702">
        <v>0</v>
      </c>
      <c r="T4702">
        <v>0</v>
      </c>
      <c r="U4702">
        <v>0</v>
      </c>
      <c r="V4702">
        <v>0</v>
      </c>
      <c r="W4702">
        <v>0</v>
      </c>
      <c r="X4702">
        <v>1.8605513008984225</v>
      </c>
      <c r="Y4702">
        <v>0</v>
      </c>
      <c r="Z4702">
        <v>0</v>
      </c>
      <c r="AA4702">
        <v>0</v>
      </c>
      <c r="AB4702">
        <v>0</v>
      </c>
      <c r="AC4702">
        <v>0</v>
      </c>
      <c r="AD4702">
        <v>0</v>
      </c>
      <c r="AE4702">
        <v>1.8605513008984225</v>
      </c>
    </row>
    <row r="4703" spans="1:31" x14ac:dyDescent="0.25">
      <c r="A4703">
        <v>2238277</v>
      </c>
      <c r="B4703">
        <v>1</v>
      </c>
      <c r="C4703" t="s">
        <v>81</v>
      </c>
      <c r="D4703" t="s">
        <v>119</v>
      </c>
      <c r="E4703" t="s">
        <v>132</v>
      </c>
      <c r="F4703" t="s">
        <v>13604</v>
      </c>
      <c r="G4703" t="s">
        <v>191</v>
      </c>
      <c r="H4703" t="s">
        <v>135</v>
      </c>
      <c r="I4703" t="s">
        <v>136</v>
      </c>
      <c r="J4703" t="s">
        <v>137</v>
      </c>
      <c r="K4703" t="s">
        <v>138</v>
      </c>
      <c r="L4703" t="s">
        <v>13605</v>
      </c>
      <c r="M4703" t="s">
        <v>13606</v>
      </c>
      <c r="N4703">
        <v>0.90277777699999995</v>
      </c>
      <c r="O4703">
        <v>0</v>
      </c>
      <c r="P4703">
        <v>1</v>
      </c>
      <c r="Q4703">
        <v>0</v>
      </c>
      <c r="R4703">
        <v>0</v>
      </c>
      <c r="S4703">
        <v>0</v>
      </c>
      <c r="T4703">
        <v>0</v>
      </c>
      <c r="U4703">
        <v>0</v>
      </c>
      <c r="V4703">
        <v>0</v>
      </c>
      <c r="W4703">
        <v>0</v>
      </c>
      <c r="X4703">
        <v>0.12375109723274666</v>
      </c>
      <c r="Y4703">
        <v>0</v>
      </c>
      <c r="Z4703">
        <v>0</v>
      </c>
      <c r="AA4703">
        <v>0</v>
      </c>
      <c r="AB4703">
        <v>0</v>
      </c>
      <c r="AC4703">
        <v>0</v>
      </c>
      <c r="AD4703">
        <v>0</v>
      </c>
      <c r="AE4703">
        <v>0.12375109723274666</v>
      </c>
    </row>
    <row r="4704" spans="1:31" x14ac:dyDescent="0.25">
      <c r="A4704">
        <v>2238278</v>
      </c>
      <c r="B4704">
        <v>1</v>
      </c>
      <c r="C4704" t="s">
        <v>81</v>
      </c>
      <c r="D4704" t="s">
        <v>118</v>
      </c>
      <c r="E4704" t="s">
        <v>161</v>
      </c>
      <c r="F4704" t="s">
        <v>13607</v>
      </c>
      <c r="G4704" t="s">
        <v>174</v>
      </c>
      <c r="H4704" t="s">
        <v>163</v>
      </c>
      <c r="I4704" t="s">
        <v>136</v>
      </c>
      <c r="J4704" t="s">
        <v>137</v>
      </c>
      <c r="K4704" t="s">
        <v>138</v>
      </c>
      <c r="L4704" t="s">
        <v>13608</v>
      </c>
      <c r="M4704" t="s">
        <v>13609</v>
      </c>
      <c r="N4704">
        <v>0.87916666600000004</v>
      </c>
      <c r="O4704">
        <v>0</v>
      </c>
      <c r="P4704">
        <v>0</v>
      </c>
      <c r="Q4704">
        <v>1</v>
      </c>
      <c r="R4704">
        <v>60</v>
      </c>
      <c r="S4704">
        <v>2</v>
      </c>
      <c r="T4704">
        <v>3</v>
      </c>
      <c r="U4704">
        <v>0</v>
      </c>
      <c r="V4704">
        <v>0</v>
      </c>
      <c r="W4704">
        <v>0</v>
      </c>
      <c r="X4704">
        <v>0</v>
      </c>
      <c r="Y4704">
        <v>0.48769949566577497</v>
      </c>
      <c r="Z4704">
        <v>45.423980773896531</v>
      </c>
      <c r="AA4704">
        <v>6.4203399382355997</v>
      </c>
      <c r="AB4704">
        <v>5.122753451279066</v>
      </c>
      <c r="AC4704">
        <v>0</v>
      </c>
      <c r="AD4704">
        <v>0</v>
      </c>
      <c r="AE4704">
        <v>57.45477365907697</v>
      </c>
    </row>
    <row r="4705" spans="1:31" x14ac:dyDescent="0.25">
      <c r="A4705">
        <v>2238453</v>
      </c>
      <c r="B4705">
        <v>1</v>
      </c>
      <c r="C4705" t="s">
        <v>81</v>
      </c>
      <c r="D4705" t="s">
        <v>113</v>
      </c>
      <c r="E4705" t="s">
        <v>177</v>
      </c>
      <c r="F4705" t="s">
        <v>13610</v>
      </c>
      <c r="G4705" t="s">
        <v>215</v>
      </c>
      <c r="H4705" t="s">
        <v>135</v>
      </c>
      <c r="I4705" t="s">
        <v>136</v>
      </c>
      <c r="J4705" t="s">
        <v>137</v>
      </c>
      <c r="K4705" t="s">
        <v>138</v>
      </c>
      <c r="L4705" t="s">
        <v>13611</v>
      </c>
      <c r="M4705" t="s">
        <v>13612</v>
      </c>
      <c r="N4705">
        <v>0.94361111099999995</v>
      </c>
      <c r="O4705">
        <v>0</v>
      </c>
      <c r="P4705">
        <v>25</v>
      </c>
      <c r="Q4705">
        <v>0</v>
      </c>
      <c r="R4705">
        <v>0</v>
      </c>
      <c r="S4705">
        <v>0</v>
      </c>
      <c r="T4705">
        <v>11</v>
      </c>
      <c r="U4705">
        <v>0</v>
      </c>
      <c r="V4705">
        <v>0</v>
      </c>
      <c r="W4705">
        <v>0</v>
      </c>
      <c r="X4705">
        <v>11.744877470021864</v>
      </c>
      <c r="Y4705">
        <v>0</v>
      </c>
      <c r="Z4705">
        <v>0</v>
      </c>
      <c r="AA4705">
        <v>0</v>
      </c>
      <c r="AB4705">
        <v>10.766056288178733</v>
      </c>
      <c r="AC4705">
        <v>0</v>
      </c>
      <c r="AD4705">
        <v>0</v>
      </c>
      <c r="AE4705">
        <v>22.510933758200597</v>
      </c>
    </row>
    <row r="4706" spans="1:31" x14ac:dyDescent="0.25">
      <c r="A4706">
        <v>2238454</v>
      </c>
      <c r="B4706">
        <v>1</v>
      </c>
      <c r="C4706" t="s">
        <v>80</v>
      </c>
      <c r="D4706" t="s">
        <v>90</v>
      </c>
      <c r="E4706" t="s">
        <v>194</v>
      </c>
      <c r="F4706" t="s">
        <v>13613</v>
      </c>
      <c r="G4706" t="s">
        <v>179</v>
      </c>
      <c r="H4706" t="s">
        <v>135</v>
      </c>
      <c r="I4706" t="s">
        <v>136</v>
      </c>
      <c r="J4706" t="s">
        <v>137</v>
      </c>
      <c r="K4706" t="s">
        <v>138</v>
      </c>
      <c r="L4706" t="s">
        <v>13614</v>
      </c>
      <c r="M4706" t="s">
        <v>13615</v>
      </c>
      <c r="N4706">
        <v>1.8305555549999999</v>
      </c>
      <c r="O4706">
        <v>0</v>
      </c>
      <c r="P4706">
        <v>4</v>
      </c>
      <c r="Q4706">
        <v>0</v>
      </c>
      <c r="R4706">
        <v>0</v>
      </c>
      <c r="S4706">
        <v>0</v>
      </c>
      <c r="T4706">
        <v>62</v>
      </c>
      <c r="U4706">
        <v>0</v>
      </c>
      <c r="V4706">
        <v>0</v>
      </c>
      <c r="W4706">
        <v>0</v>
      </c>
      <c r="X4706">
        <v>1.1298835645712999</v>
      </c>
      <c r="Y4706">
        <v>0</v>
      </c>
      <c r="Z4706">
        <v>0</v>
      </c>
      <c r="AA4706">
        <v>0</v>
      </c>
      <c r="AB4706">
        <v>263.42765756277561</v>
      </c>
      <c r="AC4706">
        <v>0</v>
      </c>
      <c r="AD4706">
        <v>0</v>
      </c>
      <c r="AE4706">
        <v>264.55754112734689</v>
      </c>
    </row>
    <row r="4707" spans="1:31" x14ac:dyDescent="0.25">
      <c r="A4707">
        <v>2238462</v>
      </c>
      <c r="B4707">
        <v>1</v>
      </c>
      <c r="C4707" t="s">
        <v>80</v>
      </c>
      <c r="D4707" t="s">
        <v>99</v>
      </c>
      <c r="E4707" t="s">
        <v>132</v>
      </c>
      <c r="F4707" t="s">
        <v>13616</v>
      </c>
      <c r="G4707" t="s">
        <v>148</v>
      </c>
      <c r="H4707" t="s">
        <v>135</v>
      </c>
      <c r="I4707" t="s">
        <v>136</v>
      </c>
      <c r="J4707" t="s">
        <v>137</v>
      </c>
      <c r="K4707" t="s">
        <v>138</v>
      </c>
      <c r="L4707" t="s">
        <v>13617</v>
      </c>
      <c r="M4707" t="s">
        <v>13618</v>
      </c>
      <c r="N4707">
        <v>1.063055555</v>
      </c>
      <c r="O4707">
        <v>0</v>
      </c>
      <c r="P4707">
        <v>1</v>
      </c>
      <c r="Q4707">
        <v>0</v>
      </c>
      <c r="R4707">
        <v>0</v>
      </c>
      <c r="S4707">
        <v>0</v>
      </c>
      <c r="T4707">
        <v>0</v>
      </c>
      <c r="U4707">
        <v>0</v>
      </c>
      <c r="V4707">
        <v>0</v>
      </c>
      <c r="W4707">
        <v>0</v>
      </c>
      <c r="X4707">
        <v>0.10065198012957112</v>
      </c>
      <c r="Y4707">
        <v>0</v>
      </c>
      <c r="Z4707">
        <v>0</v>
      </c>
      <c r="AA4707">
        <v>0</v>
      </c>
      <c r="AB4707">
        <v>0</v>
      </c>
      <c r="AC4707">
        <v>0</v>
      </c>
      <c r="AD4707">
        <v>0</v>
      </c>
      <c r="AE4707">
        <v>0.10065198012957112</v>
      </c>
    </row>
    <row r="4708" spans="1:31" x14ac:dyDescent="0.25">
      <c r="A4708">
        <v>2238463</v>
      </c>
      <c r="B4708">
        <v>1</v>
      </c>
      <c r="C4708" t="s">
        <v>80</v>
      </c>
      <c r="D4708" t="s">
        <v>105</v>
      </c>
      <c r="E4708" t="s">
        <v>132</v>
      </c>
      <c r="F4708" t="s">
        <v>13619</v>
      </c>
      <c r="G4708" t="s">
        <v>152</v>
      </c>
      <c r="H4708" t="s">
        <v>135</v>
      </c>
      <c r="I4708" t="s">
        <v>136</v>
      </c>
      <c r="J4708" t="s">
        <v>137</v>
      </c>
      <c r="K4708" t="s">
        <v>138</v>
      </c>
      <c r="L4708" t="s">
        <v>13620</v>
      </c>
      <c r="M4708" t="s">
        <v>13621</v>
      </c>
      <c r="N4708">
        <v>2.8558333330000001</v>
      </c>
      <c r="O4708">
        <v>0</v>
      </c>
      <c r="P4708">
        <v>0</v>
      </c>
      <c r="Q4708">
        <v>0</v>
      </c>
      <c r="R4708">
        <v>0</v>
      </c>
      <c r="S4708">
        <v>0</v>
      </c>
      <c r="T4708">
        <v>1</v>
      </c>
      <c r="U4708">
        <v>0</v>
      </c>
      <c r="V4708">
        <v>0</v>
      </c>
      <c r="W4708">
        <v>0</v>
      </c>
      <c r="X4708">
        <v>0</v>
      </c>
      <c r="Y4708">
        <v>0</v>
      </c>
      <c r="Z4708">
        <v>0</v>
      </c>
      <c r="AA4708">
        <v>0</v>
      </c>
      <c r="AB4708">
        <v>0</v>
      </c>
      <c r="AC4708">
        <v>0</v>
      </c>
      <c r="AD4708">
        <v>0</v>
      </c>
      <c r="AE4708">
        <v>0</v>
      </c>
    </row>
    <row r="4709" spans="1:31" x14ac:dyDescent="0.25">
      <c r="A4709">
        <v>2238467</v>
      </c>
      <c r="B4709">
        <v>1</v>
      </c>
      <c r="C4709" t="s">
        <v>80</v>
      </c>
      <c r="D4709" t="s">
        <v>100</v>
      </c>
      <c r="E4709" t="s">
        <v>132</v>
      </c>
      <c r="F4709" t="s">
        <v>12679</v>
      </c>
      <c r="G4709" t="s">
        <v>148</v>
      </c>
      <c r="H4709" t="s">
        <v>135</v>
      </c>
      <c r="I4709" t="s">
        <v>136</v>
      </c>
      <c r="J4709" t="s">
        <v>137</v>
      </c>
      <c r="K4709" t="s">
        <v>138</v>
      </c>
      <c r="L4709" t="s">
        <v>13622</v>
      </c>
      <c r="M4709" t="s">
        <v>13623</v>
      </c>
      <c r="N4709">
        <v>1.3744444440000001</v>
      </c>
      <c r="O4709">
        <v>0</v>
      </c>
      <c r="P4709">
        <v>1</v>
      </c>
      <c r="Q4709">
        <v>0</v>
      </c>
      <c r="R4709">
        <v>0</v>
      </c>
      <c r="S4709">
        <v>0</v>
      </c>
      <c r="T4709">
        <v>0</v>
      </c>
      <c r="U4709">
        <v>0</v>
      </c>
      <c r="V4709">
        <v>0</v>
      </c>
      <c r="W4709">
        <v>0</v>
      </c>
      <c r="X4709">
        <v>0.85748692602377785</v>
      </c>
      <c r="Y4709">
        <v>0</v>
      </c>
      <c r="Z4709">
        <v>0</v>
      </c>
      <c r="AA4709">
        <v>0</v>
      </c>
      <c r="AB4709">
        <v>0</v>
      </c>
      <c r="AC4709">
        <v>0</v>
      </c>
      <c r="AD4709">
        <v>0</v>
      </c>
      <c r="AE4709">
        <v>0.85748692602377785</v>
      </c>
    </row>
    <row r="4710" spans="1:31" x14ac:dyDescent="0.25">
      <c r="A4710">
        <v>2238469</v>
      </c>
      <c r="B4710">
        <v>1</v>
      </c>
      <c r="C4710" t="s">
        <v>80</v>
      </c>
      <c r="D4710" t="s">
        <v>83</v>
      </c>
      <c r="E4710" t="s">
        <v>405</v>
      </c>
      <c r="F4710" t="s">
        <v>8622</v>
      </c>
      <c r="G4710" t="s">
        <v>174</v>
      </c>
      <c r="H4710" t="s">
        <v>163</v>
      </c>
      <c r="I4710" t="s">
        <v>136</v>
      </c>
      <c r="J4710" t="s">
        <v>137</v>
      </c>
      <c r="K4710" t="s">
        <v>138</v>
      </c>
      <c r="L4710" t="s">
        <v>13624</v>
      </c>
      <c r="M4710" t="s">
        <v>13625</v>
      </c>
      <c r="N4710">
        <v>0.73416666600000002</v>
      </c>
      <c r="O4710">
        <v>0</v>
      </c>
      <c r="P4710">
        <v>65</v>
      </c>
      <c r="Q4710">
        <v>0</v>
      </c>
      <c r="R4710">
        <v>12</v>
      </c>
      <c r="S4710">
        <v>4</v>
      </c>
      <c r="T4710">
        <v>2682</v>
      </c>
      <c r="U4710">
        <v>4</v>
      </c>
      <c r="V4710">
        <v>61</v>
      </c>
      <c r="W4710">
        <v>0</v>
      </c>
      <c r="X4710">
        <v>26.955568553210295</v>
      </c>
      <c r="Y4710">
        <v>0</v>
      </c>
      <c r="Z4710">
        <v>7.8592163912005573</v>
      </c>
      <c r="AA4710">
        <v>111.26436842913014</v>
      </c>
      <c r="AB4710">
        <v>1965.7801649603878</v>
      </c>
      <c r="AC4710">
        <v>231.73214278505674</v>
      </c>
      <c r="AD4710">
        <v>832.82657330969096</v>
      </c>
      <c r="AE4710">
        <v>3176.4180344286765</v>
      </c>
    </row>
    <row r="4711" spans="1:31" x14ac:dyDescent="0.25">
      <c r="A4711">
        <v>2238474</v>
      </c>
      <c r="B4711">
        <v>1</v>
      </c>
      <c r="C4711" t="s">
        <v>80</v>
      </c>
      <c r="D4711" t="s">
        <v>93</v>
      </c>
      <c r="E4711" t="s">
        <v>194</v>
      </c>
      <c r="F4711" t="s">
        <v>13626</v>
      </c>
      <c r="G4711" t="s">
        <v>472</v>
      </c>
      <c r="H4711" t="s">
        <v>135</v>
      </c>
      <c r="I4711" t="s">
        <v>136</v>
      </c>
      <c r="J4711" t="s">
        <v>137</v>
      </c>
      <c r="K4711" t="s">
        <v>138</v>
      </c>
      <c r="L4711" t="s">
        <v>13627</v>
      </c>
      <c r="M4711" t="s">
        <v>13628</v>
      </c>
      <c r="N4711">
        <v>3.5980555550000002</v>
      </c>
      <c r="O4711">
        <v>0</v>
      </c>
      <c r="P4711">
        <v>1</v>
      </c>
      <c r="Q4711">
        <v>0</v>
      </c>
      <c r="R4711">
        <v>1</v>
      </c>
      <c r="S4711">
        <v>0</v>
      </c>
      <c r="T4711">
        <v>2</v>
      </c>
      <c r="U4711">
        <v>0</v>
      </c>
      <c r="V4711">
        <v>0</v>
      </c>
      <c r="W4711">
        <v>0</v>
      </c>
      <c r="X4711">
        <v>5.1662140146944459E-3</v>
      </c>
      <c r="Y4711">
        <v>0</v>
      </c>
      <c r="Z4711">
        <v>0</v>
      </c>
      <c r="AA4711">
        <v>0</v>
      </c>
      <c r="AB4711">
        <v>3.1058765277423343E-2</v>
      </c>
      <c r="AC4711">
        <v>0</v>
      </c>
      <c r="AD4711">
        <v>0</v>
      </c>
      <c r="AE4711">
        <v>3.6224979292117793E-2</v>
      </c>
    </row>
    <row r="4712" spans="1:31" x14ac:dyDescent="0.25">
      <c r="A4712">
        <v>2238475</v>
      </c>
      <c r="B4712">
        <v>1</v>
      </c>
      <c r="C4712" t="s">
        <v>81</v>
      </c>
      <c r="D4712" t="s">
        <v>118</v>
      </c>
      <c r="E4712" t="s">
        <v>182</v>
      </c>
      <c r="F4712" t="s">
        <v>13629</v>
      </c>
      <c r="G4712" t="s">
        <v>319</v>
      </c>
      <c r="H4712" t="s">
        <v>163</v>
      </c>
      <c r="I4712" t="s">
        <v>136</v>
      </c>
      <c r="J4712" t="s">
        <v>137</v>
      </c>
      <c r="K4712" t="s">
        <v>138</v>
      </c>
      <c r="L4712" t="s">
        <v>13630</v>
      </c>
      <c r="M4712" t="s">
        <v>13631</v>
      </c>
      <c r="N4712">
        <v>0.76249999999999996</v>
      </c>
      <c r="O4712">
        <v>0</v>
      </c>
      <c r="P4712">
        <v>0</v>
      </c>
      <c r="Q4712">
        <v>13</v>
      </c>
      <c r="R4712">
        <v>0</v>
      </c>
      <c r="S4712">
        <v>2</v>
      </c>
      <c r="T4712">
        <v>0</v>
      </c>
      <c r="U4712">
        <v>0</v>
      </c>
      <c r="V4712">
        <v>0</v>
      </c>
      <c r="W4712">
        <v>0</v>
      </c>
      <c r="X4712">
        <v>0</v>
      </c>
      <c r="Y4712">
        <v>34.390092519706272</v>
      </c>
      <c r="Z4712">
        <v>0</v>
      </c>
      <c r="AA4712">
        <v>2.3314513713484</v>
      </c>
      <c r="AB4712">
        <v>0</v>
      </c>
      <c r="AC4712">
        <v>0</v>
      </c>
      <c r="AD4712">
        <v>0</v>
      </c>
      <c r="AE4712">
        <v>36.721543891054672</v>
      </c>
    </row>
    <row r="4713" spans="1:31" x14ac:dyDescent="0.25">
      <c r="A4713">
        <v>2238476</v>
      </c>
      <c r="B4713">
        <v>1</v>
      </c>
      <c r="C4713" t="s">
        <v>80</v>
      </c>
      <c r="D4713" t="s">
        <v>85</v>
      </c>
      <c r="E4713" t="s">
        <v>132</v>
      </c>
      <c r="F4713" t="s">
        <v>13632</v>
      </c>
      <c r="G4713" t="s">
        <v>152</v>
      </c>
      <c r="H4713" t="s">
        <v>135</v>
      </c>
      <c r="I4713" t="s">
        <v>136</v>
      </c>
      <c r="J4713" t="s">
        <v>137</v>
      </c>
      <c r="K4713" t="s">
        <v>138</v>
      </c>
      <c r="L4713" t="s">
        <v>13633</v>
      </c>
      <c r="M4713" t="s">
        <v>13634</v>
      </c>
      <c r="N4713">
        <v>3.2766666660000001</v>
      </c>
      <c r="O4713">
        <v>0</v>
      </c>
      <c r="P4713">
        <v>17</v>
      </c>
      <c r="Q4713">
        <v>0</v>
      </c>
      <c r="R4713">
        <v>0</v>
      </c>
      <c r="S4713">
        <v>0</v>
      </c>
      <c r="T4713">
        <v>1</v>
      </c>
      <c r="U4713">
        <v>0</v>
      </c>
      <c r="V4713">
        <v>0</v>
      </c>
      <c r="W4713">
        <v>0</v>
      </c>
      <c r="X4713">
        <v>37.235536749637383</v>
      </c>
      <c r="Y4713">
        <v>0</v>
      </c>
      <c r="Z4713">
        <v>0</v>
      </c>
      <c r="AA4713">
        <v>0</v>
      </c>
      <c r="AB4713">
        <v>0.14356864885398002</v>
      </c>
      <c r="AC4713">
        <v>0</v>
      </c>
      <c r="AD4713">
        <v>0</v>
      </c>
      <c r="AE4713">
        <v>37.379105398491362</v>
      </c>
    </row>
    <row r="4714" spans="1:31" x14ac:dyDescent="0.25">
      <c r="A4714">
        <v>2238477</v>
      </c>
      <c r="B4714">
        <v>1</v>
      </c>
      <c r="C4714" t="s">
        <v>81</v>
      </c>
      <c r="D4714" t="s">
        <v>112</v>
      </c>
      <c r="E4714" t="s">
        <v>132</v>
      </c>
      <c r="F4714" t="s">
        <v>13635</v>
      </c>
      <c r="G4714" t="s">
        <v>148</v>
      </c>
      <c r="H4714" t="s">
        <v>135</v>
      </c>
      <c r="I4714" t="s">
        <v>136</v>
      </c>
      <c r="J4714" t="s">
        <v>137</v>
      </c>
      <c r="K4714" t="s">
        <v>138</v>
      </c>
      <c r="L4714" t="s">
        <v>13636</v>
      </c>
      <c r="M4714" t="s">
        <v>13637</v>
      </c>
      <c r="N4714">
        <v>1.2480555550000001</v>
      </c>
      <c r="O4714">
        <v>0</v>
      </c>
      <c r="P4714">
        <v>1</v>
      </c>
      <c r="Q4714">
        <v>0</v>
      </c>
      <c r="R4714">
        <v>0</v>
      </c>
      <c r="S4714">
        <v>0</v>
      </c>
      <c r="T4714">
        <v>0</v>
      </c>
      <c r="U4714">
        <v>0</v>
      </c>
      <c r="V4714">
        <v>0</v>
      </c>
      <c r="W4714">
        <v>0</v>
      </c>
      <c r="X4714">
        <v>0</v>
      </c>
      <c r="Y4714">
        <v>0</v>
      </c>
      <c r="Z4714">
        <v>0</v>
      </c>
      <c r="AA4714">
        <v>0</v>
      </c>
      <c r="AB4714">
        <v>0</v>
      </c>
      <c r="AC4714">
        <v>0</v>
      </c>
      <c r="AD4714">
        <v>0</v>
      </c>
      <c r="AE4714">
        <v>0</v>
      </c>
    </row>
    <row r="4715" spans="1:31" x14ac:dyDescent="0.25">
      <c r="A4715">
        <v>2238479</v>
      </c>
      <c r="B4715">
        <v>1</v>
      </c>
      <c r="C4715" t="s">
        <v>81</v>
      </c>
      <c r="D4715" t="s">
        <v>118</v>
      </c>
      <c r="E4715" t="s">
        <v>132</v>
      </c>
      <c r="F4715" t="s">
        <v>13638</v>
      </c>
      <c r="G4715" t="s">
        <v>170</v>
      </c>
      <c r="H4715" t="s">
        <v>135</v>
      </c>
      <c r="I4715" t="s">
        <v>136</v>
      </c>
      <c r="J4715" t="s">
        <v>137</v>
      </c>
      <c r="K4715" t="s">
        <v>138</v>
      </c>
      <c r="L4715" t="s">
        <v>13639</v>
      </c>
      <c r="M4715" t="s">
        <v>13640</v>
      </c>
      <c r="N4715">
        <v>1.042777777</v>
      </c>
      <c r="O4715">
        <v>0</v>
      </c>
      <c r="P4715">
        <v>10</v>
      </c>
      <c r="Q4715">
        <v>0</v>
      </c>
      <c r="R4715">
        <v>0</v>
      </c>
      <c r="S4715">
        <v>0</v>
      </c>
      <c r="T4715">
        <v>0</v>
      </c>
      <c r="U4715">
        <v>0</v>
      </c>
      <c r="V4715">
        <v>0</v>
      </c>
      <c r="W4715">
        <v>0</v>
      </c>
      <c r="X4715">
        <v>3.6099593282834292</v>
      </c>
      <c r="Y4715">
        <v>0</v>
      </c>
      <c r="Z4715">
        <v>0</v>
      </c>
      <c r="AA4715">
        <v>0</v>
      </c>
      <c r="AB4715">
        <v>0</v>
      </c>
      <c r="AC4715">
        <v>0</v>
      </c>
      <c r="AD4715">
        <v>0</v>
      </c>
      <c r="AE4715">
        <v>3.6099593282834292</v>
      </c>
    </row>
    <row r="4716" spans="1:31" x14ac:dyDescent="0.25">
      <c r="A4716">
        <v>2238480</v>
      </c>
      <c r="B4716">
        <v>1</v>
      </c>
      <c r="C4716" t="s">
        <v>81</v>
      </c>
      <c r="D4716" t="s">
        <v>123</v>
      </c>
      <c r="E4716" t="s">
        <v>141</v>
      </c>
      <c r="F4716" t="s">
        <v>13641</v>
      </c>
      <c r="G4716" t="s">
        <v>187</v>
      </c>
      <c r="H4716" t="s">
        <v>135</v>
      </c>
      <c r="I4716" t="s">
        <v>136</v>
      </c>
      <c r="J4716" t="s">
        <v>137</v>
      </c>
      <c r="K4716" t="s">
        <v>138</v>
      </c>
      <c r="L4716" t="s">
        <v>13642</v>
      </c>
      <c r="M4716" t="s">
        <v>13643</v>
      </c>
      <c r="N4716">
        <v>0.36361111099999999</v>
      </c>
      <c r="O4716">
        <v>0</v>
      </c>
      <c r="P4716">
        <v>14</v>
      </c>
      <c r="Q4716">
        <v>0</v>
      </c>
      <c r="R4716">
        <v>1</v>
      </c>
      <c r="S4716">
        <v>0</v>
      </c>
      <c r="T4716">
        <v>24</v>
      </c>
      <c r="U4716">
        <v>0</v>
      </c>
      <c r="V4716">
        <v>0</v>
      </c>
      <c r="W4716">
        <v>0</v>
      </c>
      <c r="X4716">
        <v>1.1036334492017914</v>
      </c>
      <c r="Y4716">
        <v>0</v>
      </c>
      <c r="Z4716">
        <v>0</v>
      </c>
      <c r="AA4716">
        <v>0</v>
      </c>
      <c r="AB4716">
        <v>10.688135391736832</v>
      </c>
      <c r="AC4716">
        <v>0</v>
      </c>
      <c r="AD4716">
        <v>0</v>
      </c>
      <c r="AE4716">
        <v>11.791768840938623</v>
      </c>
    </row>
    <row r="4717" spans="1:31" x14ac:dyDescent="0.25">
      <c r="A4717">
        <v>2238481</v>
      </c>
      <c r="B4717">
        <v>1</v>
      </c>
      <c r="C4717" t="s">
        <v>80</v>
      </c>
      <c r="D4717" t="s">
        <v>93</v>
      </c>
      <c r="E4717" t="s">
        <v>194</v>
      </c>
      <c r="F4717" t="s">
        <v>13644</v>
      </c>
      <c r="G4717" t="s">
        <v>179</v>
      </c>
      <c r="H4717" t="s">
        <v>135</v>
      </c>
      <c r="I4717" t="s">
        <v>136</v>
      </c>
      <c r="J4717" t="s">
        <v>137</v>
      </c>
      <c r="K4717" t="s">
        <v>138</v>
      </c>
      <c r="L4717" t="s">
        <v>13645</v>
      </c>
      <c r="M4717" t="s">
        <v>13646</v>
      </c>
      <c r="N4717">
        <v>6.1680555549999996</v>
      </c>
      <c r="O4717">
        <v>0</v>
      </c>
      <c r="P4717">
        <v>17</v>
      </c>
      <c r="Q4717">
        <v>0</v>
      </c>
      <c r="R4717">
        <v>13</v>
      </c>
      <c r="S4717">
        <v>0</v>
      </c>
      <c r="T4717">
        <v>7</v>
      </c>
      <c r="U4717">
        <v>0</v>
      </c>
      <c r="V4717">
        <v>0</v>
      </c>
      <c r="W4717">
        <v>0</v>
      </c>
      <c r="X4717">
        <v>9.4937978783820896</v>
      </c>
      <c r="Y4717">
        <v>0</v>
      </c>
      <c r="Z4717">
        <v>7.9828012146928611</v>
      </c>
      <c r="AA4717">
        <v>0</v>
      </c>
      <c r="AB4717">
        <v>20.091855021974659</v>
      </c>
      <c r="AC4717">
        <v>0</v>
      </c>
      <c r="AD4717">
        <v>0</v>
      </c>
      <c r="AE4717">
        <v>37.568454115049612</v>
      </c>
    </row>
    <row r="4718" spans="1:31" x14ac:dyDescent="0.25">
      <c r="A4718">
        <v>2238484</v>
      </c>
      <c r="B4718">
        <v>1</v>
      </c>
      <c r="C4718" t="s">
        <v>80</v>
      </c>
      <c r="D4718" t="s">
        <v>84</v>
      </c>
      <c r="E4718" t="s">
        <v>132</v>
      </c>
      <c r="F4718" t="s">
        <v>13647</v>
      </c>
      <c r="G4718" t="s">
        <v>148</v>
      </c>
      <c r="H4718" t="s">
        <v>135</v>
      </c>
      <c r="I4718" t="s">
        <v>136</v>
      </c>
      <c r="J4718" t="s">
        <v>137</v>
      </c>
      <c r="K4718" t="s">
        <v>138</v>
      </c>
      <c r="L4718" t="s">
        <v>13648</v>
      </c>
      <c r="M4718" t="s">
        <v>13649</v>
      </c>
      <c r="N4718">
        <v>4.9172222220000004</v>
      </c>
      <c r="O4718">
        <v>0</v>
      </c>
      <c r="P4718">
        <v>4</v>
      </c>
      <c r="Q4718">
        <v>0</v>
      </c>
      <c r="R4718">
        <v>0</v>
      </c>
      <c r="S4718">
        <v>0</v>
      </c>
      <c r="T4718">
        <v>0</v>
      </c>
      <c r="U4718">
        <v>0</v>
      </c>
      <c r="V4718">
        <v>0</v>
      </c>
      <c r="W4718">
        <v>0</v>
      </c>
      <c r="X4718">
        <v>7.9960949369107954</v>
      </c>
      <c r="Y4718">
        <v>0</v>
      </c>
      <c r="Z4718">
        <v>0</v>
      </c>
      <c r="AA4718">
        <v>0</v>
      </c>
      <c r="AB4718">
        <v>0</v>
      </c>
      <c r="AC4718">
        <v>0</v>
      </c>
      <c r="AD4718">
        <v>0</v>
      </c>
      <c r="AE4718">
        <v>7.9960949369107954</v>
      </c>
    </row>
    <row r="4719" spans="1:31" x14ac:dyDescent="0.25">
      <c r="A4719">
        <v>2238486</v>
      </c>
      <c r="B4719">
        <v>1</v>
      </c>
      <c r="C4719" t="s">
        <v>81</v>
      </c>
      <c r="D4719" t="s">
        <v>127</v>
      </c>
      <c r="E4719" t="s">
        <v>182</v>
      </c>
      <c r="F4719" t="s">
        <v>13650</v>
      </c>
      <c r="G4719" t="s">
        <v>174</v>
      </c>
      <c r="H4719" t="s">
        <v>163</v>
      </c>
      <c r="I4719" t="s">
        <v>136</v>
      </c>
      <c r="J4719" t="s">
        <v>137</v>
      </c>
      <c r="K4719" t="s">
        <v>138</v>
      </c>
      <c r="L4719" t="s">
        <v>13651</v>
      </c>
      <c r="M4719" t="s">
        <v>13652</v>
      </c>
      <c r="N4719">
        <v>0.700555555</v>
      </c>
      <c r="O4719">
        <v>0</v>
      </c>
      <c r="P4719">
        <v>352</v>
      </c>
      <c r="Q4719">
        <v>6</v>
      </c>
      <c r="R4719">
        <v>16</v>
      </c>
      <c r="S4719">
        <v>4</v>
      </c>
      <c r="T4719">
        <v>90</v>
      </c>
      <c r="U4719">
        <v>7</v>
      </c>
      <c r="V4719">
        <v>2</v>
      </c>
      <c r="W4719">
        <v>0</v>
      </c>
      <c r="X4719">
        <v>65.931430105745804</v>
      </c>
      <c r="Y4719">
        <v>2.17650224628265</v>
      </c>
      <c r="Z4719">
        <v>5.9486176216816844</v>
      </c>
      <c r="AA4719">
        <v>125.99905653181875</v>
      </c>
      <c r="AB4719">
        <v>40.73922081354516</v>
      </c>
      <c r="AC4719">
        <v>188.81847593199686</v>
      </c>
      <c r="AD4719">
        <v>2.7223134724887115</v>
      </c>
      <c r="AE4719">
        <v>432.33561672355961</v>
      </c>
    </row>
    <row r="4720" spans="1:31" x14ac:dyDescent="0.25">
      <c r="A4720">
        <v>2238487</v>
      </c>
      <c r="B4720">
        <v>1</v>
      </c>
      <c r="C4720" t="s">
        <v>80</v>
      </c>
      <c r="D4720" t="s">
        <v>90</v>
      </c>
      <c r="E4720" t="s">
        <v>132</v>
      </c>
      <c r="F4720" t="s">
        <v>13653</v>
      </c>
      <c r="G4720" t="s">
        <v>148</v>
      </c>
      <c r="H4720" t="s">
        <v>135</v>
      </c>
      <c r="I4720" t="s">
        <v>136</v>
      </c>
      <c r="J4720" t="s">
        <v>137</v>
      </c>
      <c r="K4720" t="s">
        <v>138</v>
      </c>
      <c r="L4720" t="s">
        <v>13654</v>
      </c>
      <c r="M4720" t="s">
        <v>13655</v>
      </c>
      <c r="N4720">
        <v>3.1475</v>
      </c>
      <c r="O4720">
        <v>0</v>
      </c>
      <c r="P4720">
        <v>5</v>
      </c>
      <c r="Q4720">
        <v>0</v>
      </c>
      <c r="R4720">
        <v>0</v>
      </c>
      <c r="S4720">
        <v>0</v>
      </c>
      <c r="T4720">
        <v>0</v>
      </c>
      <c r="U4720">
        <v>0</v>
      </c>
      <c r="V4720">
        <v>0</v>
      </c>
      <c r="W4720">
        <v>0</v>
      </c>
      <c r="X4720">
        <v>6.3240419552710714</v>
      </c>
      <c r="Y4720">
        <v>0</v>
      </c>
      <c r="Z4720">
        <v>0</v>
      </c>
      <c r="AA4720">
        <v>0</v>
      </c>
      <c r="AB4720">
        <v>0</v>
      </c>
      <c r="AC4720">
        <v>0</v>
      </c>
      <c r="AD4720">
        <v>0</v>
      </c>
      <c r="AE4720">
        <v>6.3240419552710714</v>
      </c>
    </row>
    <row r="4721" spans="1:31" x14ac:dyDescent="0.25">
      <c r="A4721">
        <v>2238489</v>
      </c>
      <c r="B4721">
        <v>1</v>
      </c>
      <c r="C4721" t="s">
        <v>80</v>
      </c>
      <c r="D4721" t="s">
        <v>87</v>
      </c>
      <c r="E4721" t="s">
        <v>194</v>
      </c>
      <c r="F4721" t="s">
        <v>13656</v>
      </c>
      <c r="G4721" t="s">
        <v>134</v>
      </c>
      <c r="H4721" t="s">
        <v>135</v>
      </c>
      <c r="I4721" t="s">
        <v>136</v>
      </c>
      <c r="J4721" t="s">
        <v>137</v>
      </c>
      <c r="K4721" t="s">
        <v>138</v>
      </c>
      <c r="L4721" t="s">
        <v>13657</v>
      </c>
      <c r="M4721" t="s">
        <v>13658</v>
      </c>
      <c r="N4721">
        <v>1.2569444439999999</v>
      </c>
      <c r="O4721">
        <v>0</v>
      </c>
      <c r="P4721">
        <v>0</v>
      </c>
      <c r="Q4721">
        <v>0</v>
      </c>
      <c r="R4721">
        <v>0</v>
      </c>
      <c r="S4721">
        <v>0</v>
      </c>
      <c r="T4721">
        <v>6</v>
      </c>
      <c r="U4721">
        <v>0</v>
      </c>
      <c r="V4721">
        <v>1</v>
      </c>
      <c r="W4721">
        <v>0</v>
      </c>
      <c r="X4721">
        <v>0</v>
      </c>
      <c r="Y4721">
        <v>0</v>
      </c>
      <c r="Z4721">
        <v>0</v>
      </c>
      <c r="AA4721">
        <v>0</v>
      </c>
      <c r="AB4721">
        <v>141.59527533305135</v>
      </c>
      <c r="AC4721">
        <v>0</v>
      </c>
      <c r="AD4721">
        <v>73.315175425180826</v>
      </c>
      <c r="AE4721">
        <v>214.91045075823217</v>
      </c>
    </row>
    <row r="4722" spans="1:31" x14ac:dyDescent="0.25">
      <c r="A4722">
        <v>2238490</v>
      </c>
      <c r="B4722">
        <v>1</v>
      </c>
      <c r="C4722" t="s">
        <v>80</v>
      </c>
      <c r="D4722" t="s">
        <v>83</v>
      </c>
      <c r="E4722" t="s">
        <v>182</v>
      </c>
      <c r="F4722" t="s">
        <v>13659</v>
      </c>
      <c r="G4722" t="s">
        <v>174</v>
      </c>
      <c r="H4722" t="s">
        <v>163</v>
      </c>
      <c r="I4722" t="s">
        <v>136</v>
      </c>
      <c r="J4722" t="s">
        <v>137</v>
      </c>
      <c r="K4722" t="s">
        <v>138</v>
      </c>
      <c r="L4722" t="s">
        <v>13660</v>
      </c>
      <c r="M4722" t="s">
        <v>13518</v>
      </c>
      <c r="N4722">
        <v>1.004444444</v>
      </c>
      <c r="O4722">
        <v>0</v>
      </c>
      <c r="P4722">
        <v>600</v>
      </c>
      <c r="Q4722">
        <v>0</v>
      </c>
      <c r="R4722">
        <v>0</v>
      </c>
      <c r="S4722">
        <v>1</v>
      </c>
      <c r="T4722">
        <v>96</v>
      </c>
      <c r="U4722">
        <v>1</v>
      </c>
      <c r="V4722">
        <v>10</v>
      </c>
      <c r="W4722">
        <v>0</v>
      </c>
      <c r="X4722">
        <v>315.48864614470739</v>
      </c>
      <c r="Y4722">
        <v>0</v>
      </c>
      <c r="Z4722">
        <v>0</v>
      </c>
      <c r="AA4722">
        <v>13.235361340501317</v>
      </c>
      <c r="AB4722">
        <v>140.04438524469495</v>
      </c>
      <c r="AC4722">
        <v>188.06385141633189</v>
      </c>
      <c r="AD4722">
        <v>104.15078793461019</v>
      </c>
      <c r="AE4722">
        <v>760.98303208084576</v>
      </c>
    </row>
    <row r="4723" spans="1:31" x14ac:dyDescent="0.25">
      <c r="A4723">
        <v>2238493</v>
      </c>
      <c r="B4723">
        <v>1</v>
      </c>
      <c r="C4723" t="s">
        <v>80</v>
      </c>
      <c r="D4723" t="s">
        <v>96</v>
      </c>
      <c r="E4723" t="s">
        <v>177</v>
      </c>
      <c r="F4723" t="s">
        <v>13661</v>
      </c>
      <c r="G4723" t="s">
        <v>215</v>
      </c>
      <c r="H4723" t="s">
        <v>135</v>
      </c>
      <c r="I4723" t="s">
        <v>136</v>
      </c>
      <c r="J4723" t="s">
        <v>137</v>
      </c>
      <c r="K4723" t="s">
        <v>138</v>
      </c>
      <c r="L4723" t="s">
        <v>13662</v>
      </c>
      <c r="M4723" t="s">
        <v>13663</v>
      </c>
      <c r="N4723">
        <v>3.6294444440000002</v>
      </c>
      <c r="O4723">
        <v>0</v>
      </c>
      <c r="P4723">
        <v>11</v>
      </c>
      <c r="Q4723">
        <v>0</v>
      </c>
      <c r="R4723">
        <v>0</v>
      </c>
      <c r="S4723">
        <v>0</v>
      </c>
      <c r="T4723">
        <v>0</v>
      </c>
      <c r="U4723">
        <v>0</v>
      </c>
      <c r="V4723">
        <v>0</v>
      </c>
      <c r="W4723">
        <v>0</v>
      </c>
      <c r="X4723">
        <v>37.802074336184013</v>
      </c>
      <c r="Y4723">
        <v>0</v>
      </c>
      <c r="Z4723">
        <v>0</v>
      </c>
      <c r="AA4723">
        <v>0</v>
      </c>
      <c r="AB4723">
        <v>0</v>
      </c>
      <c r="AC4723">
        <v>0</v>
      </c>
      <c r="AD4723">
        <v>0</v>
      </c>
      <c r="AE4723">
        <v>37.802074336184013</v>
      </c>
    </row>
    <row r="4724" spans="1:31" x14ac:dyDescent="0.25">
      <c r="A4724">
        <v>2238494</v>
      </c>
      <c r="B4724">
        <v>1</v>
      </c>
      <c r="C4724" t="s">
        <v>80</v>
      </c>
      <c r="D4724" t="s">
        <v>85</v>
      </c>
      <c r="E4724" t="s">
        <v>194</v>
      </c>
      <c r="F4724" t="s">
        <v>13664</v>
      </c>
      <c r="G4724" t="s">
        <v>2818</v>
      </c>
      <c r="H4724" t="s">
        <v>135</v>
      </c>
      <c r="I4724" t="s">
        <v>136</v>
      </c>
      <c r="J4724" t="s">
        <v>137</v>
      </c>
      <c r="K4724" t="s">
        <v>138</v>
      </c>
      <c r="L4724" t="s">
        <v>13665</v>
      </c>
      <c r="M4724" t="s">
        <v>13666</v>
      </c>
      <c r="N4724">
        <v>1.7641666659999999</v>
      </c>
      <c r="O4724">
        <v>0</v>
      </c>
      <c r="P4724">
        <v>90</v>
      </c>
      <c r="Q4724">
        <v>0</v>
      </c>
      <c r="R4724">
        <v>0</v>
      </c>
      <c r="S4724">
        <v>0</v>
      </c>
      <c r="T4724">
        <v>5</v>
      </c>
      <c r="U4724">
        <v>0</v>
      </c>
      <c r="V4724">
        <v>0</v>
      </c>
      <c r="W4724">
        <v>0</v>
      </c>
      <c r="X4724">
        <v>60.758752116058318</v>
      </c>
      <c r="Y4724">
        <v>0</v>
      </c>
      <c r="Z4724">
        <v>0</v>
      </c>
      <c r="AA4724">
        <v>0</v>
      </c>
      <c r="AB4724">
        <v>1.9431212422440001</v>
      </c>
      <c r="AC4724">
        <v>0</v>
      </c>
      <c r="AD4724">
        <v>0</v>
      </c>
      <c r="AE4724">
        <v>62.701873358302315</v>
      </c>
    </row>
    <row r="4725" spans="1:31" x14ac:dyDescent="0.25">
      <c r="A4725">
        <v>2238496</v>
      </c>
      <c r="B4725">
        <v>1</v>
      </c>
      <c r="C4725" t="s">
        <v>81</v>
      </c>
      <c r="D4725" t="s">
        <v>127</v>
      </c>
      <c r="E4725" t="s">
        <v>132</v>
      </c>
      <c r="F4725" t="s">
        <v>13667</v>
      </c>
      <c r="G4725" t="s">
        <v>134</v>
      </c>
      <c r="H4725" t="s">
        <v>135</v>
      </c>
      <c r="I4725" t="s">
        <v>136</v>
      </c>
      <c r="J4725" t="s">
        <v>137</v>
      </c>
      <c r="K4725" t="s">
        <v>138</v>
      </c>
      <c r="L4725" t="s">
        <v>13668</v>
      </c>
      <c r="M4725" t="s">
        <v>13669</v>
      </c>
      <c r="N4725">
        <v>2.883888888</v>
      </c>
      <c r="O4725">
        <v>0</v>
      </c>
      <c r="P4725">
        <v>1</v>
      </c>
      <c r="Q4725">
        <v>0</v>
      </c>
      <c r="R4725">
        <v>0</v>
      </c>
      <c r="S4725">
        <v>0</v>
      </c>
      <c r="T4725">
        <v>0</v>
      </c>
      <c r="U4725">
        <v>0</v>
      </c>
      <c r="V4725">
        <v>0</v>
      </c>
      <c r="W4725">
        <v>0</v>
      </c>
      <c r="X4725">
        <v>0.23027951825931117</v>
      </c>
      <c r="Y4725">
        <v>0</v>
      </c>
      <c r="Z4725">
        <v>0</v>
      </c>
      <c r="AA4725">
        <v>0</v>
      </c>
      <c r="AB4725">
        <v>0</v>
      </c>
      <c r="AC4725">
        <v>0</v>
      </c>
      <c r="AD4725">
        <v>0</v>
      </c>
      <c r="AE4725">
        <v>0.23027951825931117</v>
      </c>
    </row>
    <row r="4726" spans="1:31" x14ac:dyDescent="0.25">
      <c r="A4726">
        <v>2238497</v>
      </c>
      <c r="B4726">
        <v>1</v>
      </c>
      <c r="C4726" t="s">
        <v>80</v>
      </c>
      <c r="D4726" t="s">
        <v>83</v>
      </c>
      <c r="E4726" t="s">
        <v>132</v>
      </c>
      <c r="F4726" t="s">
        <v>13670</v>
      </c>
      <c r="G4726" t="s">
        <v>148</v>
      </c>
      <c r="H4726" t="s">
        <v>135</v>
      </c>
      <c r="I4726" t="s">
        <v>136</v>
      </c>
      <c r="J4726" t="s">
        <v>137</v>
      </c>
      <c r="K4726" t="s">
        <v>138</v>
      </c>
      <c r="L4726" t="s">
        <v>13671</v>
      </c>
      <c r="M4726" t="s">
        <v>13672</v>
      </c>
      <c r="N4726">
        <v>1.978611111</v>
      </c>
      <c r="O4726">
        <v>0</v>
      </c>
      <c r="P4726">
        <v>2</v>
      </c>
      <c r="Q4726">
        <v>0</v>
      </c>
      <c r="R4726">
        <v>0</v>
      </c>
      <c r="S4726">
        <v>0</v>
      </c>
      <c r="T4726">
        <v>0</v>
      </c>
      <c r="U4726">
        <v>0</v>
      </c>
      <c r="V4726">
        <v>0</v>
      </c>
      <c r="W4726">
        <v>0</v>
      </c>
      <c r="X4726">
        <v>3.6004167557306666</v>
      </c>
      <c r="Y4726">
        <v>0</v>
      </c>
      <c r="Z4726">
        <v>0</v>
      </c>
      <c r="AA4726">
        <v>0</v>
      </c>
      <c r="AB4726">
        <v>0</v>
      </c>
      <c r="AC4726">
        <v>0</v>
      </c>
      <c r="AD4726">
        <v>0</v>
      </c>
      <c r="AE4726">
        <v>3.6004167557306666</v>
      </c>
    </row>
    <row r="4727" spans="1:31" x14ac:dyDescent="0.25">
      <c r="A4727">
        <v>2238502</v>
      </c>
      <c r="B4727">
        <v>1</v>
      </c>
      <c r="C4727" t="s">
        <v>80</v>
      </c>
      <c r="D4727" t="s">
        <v>83</v>
      </c>
      <c r="E4727" t="s">
        <v>194</v>
      </c>
      <c r="F4727" t="s">
        <v>13673</v>
      </c>
      <c r="G4727" t="s">
        <v>179</v>
      </c>
      <c r="H4727" t="s">
        <v>135</v>
      </c>
      <c r="I4727" t="s">
        <v>136</v>
      </c>
      <c r="J4727" t="s">
        <v>137</v>
      </c>
      <c r="K4727" t="s">
        <v>138</v>
      </c>
      <c r="L4727" t="s">
        <v>13674</v>
      </c>
      <c r="M4727" t="s">
        <v>13675</v>
      </c>
      <c r="N4727">
        <v>1.000277777</v>
      </c>
      <c r="O4727">
        <v>0</v>
      </c>
      <c r="P4727">
        <v>11</v>
      </c>
      <c r="Q4727">
        <v>0</v>
      </c>
      <c r="R4727">
        <v>0</v>
      </c>
      <c r="S4727">
        <v>0</v>
      </c>
      <c r="T4727">
        <v>53</v>
      </c>
      <c r="U4727">
        <v>0</v>
      </c>
      <c r="V4727">
        <v>0</v>
      </c>
      <c r="W4727">
        <v>0</v>
      </c>
      <c r="X4727">
        <v>3.553424353195243</v>
      </c>
      <c r="Y4727">
        <v>0</v>
      </c>
      <c r="Z4727">
        <v>0</v>
      </c>
      <c r="AA4727">
        <v>0</v>
      </c>
      <c r="AB4727">
        <v>55.229905845907595</v>
      </c>
      <c r="AC4727">
        <v>0</v>
      </c>
      <c r="AD4727">
        <v>0</v>
      </c>
      <c r="AE4727">
        <v>58.783330199102835</v>
      </c>
    </row>
    <row r="4728" spans="1:31" x14ac:dyDescent="0.25">
      <c r="A4728">
        <v>2238503</v>
      </c>
      <c r="B4728">
        <v>1</v>
      </c>
      <c r="C4728" t="s">
        <v>80</v>
      </c>
      <c r="D4728" t="s">
        <v>82</v>
      </c>
      <c r="E4728" t="s">
        <v>132</v>
      </c>
      <c r="F4728" t="s">
        <v>13676</v>
      </c>
      <c r="G4728" t="s">
        <v>148</v>
      </c>
      <c r="H4728" t="s">
        <v>135</v>
      </c>
      <c r="I4728" t="s">
        <v>136</v>
      </c>
      <c r="J4728" t="s">
        <v>137</v>
      </c>
      <c r="K4728" t="s">
        <v>138</v>
      </c>
      <c r="L4728" t="s">
        <v>13677</v>
      </c>
      <c r="M4728" t="s">
        <v>13678</v>
      </c>
      <c r="N4728">
        <v>4.4397222220000003</v>
      </c>
      <c r="O4728">
        <v>0</v>
      </c>
      <c r="P4728">
        <v>0</v>
      </c>
      <c r="Q4728">
        <v>0</v>
      </c>
      <c r="R4728">
        <v>0</v>
      </c>
      <c r="S4728">
        <v>0</v>
      </c>
      <c r="T4728">
        <v>5</v>
      </c>
      <c r="U4728">
        <v>0</v>
      </c>
      <c r="V4728">
        <v>0</v>
      </c>
      <c r="W4728">
        <v>0</v>
      </c>
      <c r="X4728">
        <v>0</v>
      </c>
      <c r="Y4728">
        <v>0</v>
      </c>
      <c r="Z4728">
        <v>0</v>
      </c>
      <c r="AA4728">
        <v>0</v>
      </c>
      <c r="AB4728">
        <v>0</v>
      </c>
      <c r="AC4728">
        <v>0</v>
      </c>
      <c r="AD4728">
        <v>0</v>
      </c>
      <c r="AE4728">
        <v>0</v>
      </c>
    </row>
    <row r="4729" spans="1:31" x14ac:dyDescent="0.25">
      <c r="A4729">
        <v>2238506</v>
      </c>
      <c r="B4729">
        <v>1</v>
      </c>
      <c r="C4729" t="s">
        <v>80</v>
      </c>
      <c r="D4729" t="s">
        <v>97</v>
      </c>
      <c r="E4729" t="s">
        <v>132</v>
      </c>
      <c r="F4729" t="s">
        <v>13679</v>
      </c>
      <c r="G4729" t="s">
        <v>148</v>
      </c>
      <c r="H4729" t="s">
        <v>135</v>
      </c>
      <c r="I4729" t="s">
        <v>136</v>
      </c>
      <c r="J4729" t="s">
        <v>137</v>
      </c>
      <c r="K4729" t="s">
        <v>138</v>
      </c>
      <c r="L4729" t="s">
        <v>13680</v>
      </c>
      <c r="M4729" t="s">
        <v>13681</v>
      </c>
      <c r="N4729">
        <v>2.0674999999999999</v>
      </c>
      <c r="O4729">
        <v>0</v>
      </c>
      <c r="P4729">
        <v>1</v>
      </c>
      <c r="Q4729">
        <v>0</v>
      </c>
      <c r="R4729">
        <v>0</v>
      </c>
      <c r="S4729">
        <v>0</v>
      </c>
      <c r="T4729">
        <v>0</v>
      </c>
      <c r="U4729">
        <v>0</v>
      </c>
      <c r="V4729">
        <v>0</v>
      </c>
      <c r="W4729">
        <v>0</v>
      </c>
      <c r="X4729">
        <v>6.7667171390777782E-3</v>
      </c>
      <c r="Y4729">
        <v>0</v>
      </c>
      <c r="Z4729">
        <v>0</v>
      </c>
      <c r="AA4729">
        <v>0</v>
      </c>
      <c r="AB4729">
        <v>0</v>
      </c>
      <c r="AC4729">
        <v>0</v>
      </c>
      <c r="AD4729">
        <v>0</v>
      </c>
      <c r="AE4729">
        <v>6.7667171390777782E-3</v>
      </c>
    </row>
    <row r="4730" spans="1:31" x14ac:dyDescent="0.25">
      <c r="A4730">
        <v>2238507</v>
      </c>
      <c r="B4730">
        <v>1</v>
      </c>
      <c r="C4730" t="s">
        <v>81</v>
      </c>
      <c r="D4730" t="s">
        <v>114</v>
      </c>
      <c r="E4730" t="s">
        <v>194</v>
      </c>
      <c r="F4730" t="s">
        <v>13682</v>
      </c>
      <c r="G4730" t="s">
        <v>179</v>
      </c>
      <c r="H4730" t="s">
        <v>135</v>
      </c>
      <c r="I4730" t="s">
        <v>136</v>
      </c>
      <c r="J4730" t="s">
        <v>137</v>
      </c>
      <c r="K4730" t="s">
        <v>138</v>
      </c>
      <c r="L4730" t="s">
        <v>13615</v>
      </c>
      <c r="M4730" t="s">
        <v>13683</v>
      </c>
      <c r="N4730">
        <v>0.34888888800000001</v>
      </c>
      <c r="O4730">
        <v>0</v>
      </c>
      <c r="P4730">
        <v>0</v>
      </c>
      <c r="Q4730">
        <v>0</v>
      </c>
      <c r="R4730">
        <v>0</v>
      </c>
      <c r="S4730">
        <v>0</v>
      </c>
      <c r="T4730">
        <v>1</v>
      </c>
      <c r="U4730">
        <v>0</v>
      </c>
      <c r="V4730">
        <v>0</v>
      </c>
      <c r="W4730">
        <v>0</v>
      </c>
      <c r="X4730">
        <v>0</v>
      </c>
      <c r="Y4730">
        <v>0</v>
      </c>
      <c r="Z4730">
        <v>0</v>
      </c>
      <c r="AA4730">
        <v>0</v>
      </c>
      <c r="AB4730">
        <v>0.29690393043621338</v>
      </c>
      <c r="AC4730">
        <v>0</v>
      </c>
      <c r="AD4730">
        <v>0</v>
      </c>
      <c r="AE4730">
        <v>0.29690393043621338</v>
      </c>
    </row>
    <row r="4731" spans="1:31" x14ac:dyDescent="0.25">
      <c r="A4731">
        <v>2238508</v>
      </c>
      <c r="B4731">
        <v>1</v>
      </c>
      <c r="C4731" t="s">
        <v>81</v>
      </c>
      <c r="D4731" t="s">
        <v>123</v>
      </c>
      <c r="E4731" t="s">
        <v>132</v>
      </c>
      <c r="F4731" t="s">
        <v>13684</v>
      </c>
      <c r="G4731" t="s">
        <v>148</v>
      </c>
      <c r="H4731" t="s">
        <v>135</v>
      </c>
      <c r="I4731" t="s">
        <v>136</v>
      </c>
      <c r="J4731" t="s">
        <v>137</v>
      </c>
      <c r="K4731" t="s">
        <v>138</v>
      </c>
      <c r="L4731" t="s">
        <v>13685</v>
      </c>
      <c r="M4731" t="s">
        <v>13686</v>
      </c>
      <c r="N4731">
        <v>3.713333333</v>
      </c>
      <c r="O4731">
        <v>0</v>
      </c>
      <c r="P4731">
        <v>0</v>
      </c>
      <c r="Q4731">
        <v>0</v>
      </c>
      <c r="R4731">
        <v>0</v>
      </c>
      <c r="S4731">
        <v>0</v>
      </c>
      <c r="T4731">
        <v>1</v>
      </c>
      <c r="U4731">
        <v>0</v>
      </c>
      <c r="V4731">
        <v>0</v>
      </c>
      <c r="W4731">
        <v>0</v>
      </c>
      <c r="X4731">
        <v>0</v>
      </c>
      <c r="Y4731">
        <v>0</v>
      </c>
      <c r="Z4731">
        <v>0</v>
      </c>
      <c r="AA4731">
        <v>0</v>
      </c>
      <c r="AB4731">
        <v>0.76010194394524455</v>
      </c>
      <c r="AC4731">
        <v>0</v>
      </c>
      <c r="AD4731">
        <v>0</v>
      </c>
      <c r="AE4731">
        <v>0.76010194394524455</v>
      </c>
    </row>
    <row r="4732" spans="1:31" x14ac:dyDescent="0.25">
      <c r="A4732">
        <v>2238509</v>
      </c>
      <c r="B4732">
        <v>1</v>
      </c>
      <c r="C4732" t="s">
        <v>81</v>
      </c>
      <c r="D4732" t="s">
        <v>112</v>
      </c>
      <c r="E4732" t="s">
        <v>132</v>
      </c>
      <c r="F4732" t="s">
        <v>13687</v>
      </c>
      <c r="G4732" t="s">
        <v>191</v>
      </c>
      <c r="H4732" t="s">
        <v>135</v>
      </c>
      <c r="I4732" t="s">
        <v>136</v>
      </c>
      <c r="J4732" t="s">
        <v>137</v>
      </c>
      <c r="K4732" t="s">
        <v>138</v>
      </c>
      <c r="L4732" t="s">
        <v>13688</v>
      </c>
      <c r="M4732" t="s">
        <v>13689</v>
      </c>
      <c r="N4732">
        <v>1.9597222219999999</v>
      </c>
      <c r="O4732">
        <v>0</v>
      </c>
      <c r="P4732">
        <v>9</v>
      </c>
      <c r="Q4732">
        <v>0</v>
      </c>
      <c r="R4732">
        <v>0</v>
      </c>
      <c r="S4732">
        <v>0</v>
      </c>
      <c r="T4732">
        <v>3</v>
      </c>
      <c r="U4732">
        <v>0</v>
      </c>
      <c r="V4732">
        <v>0</v>
      </c>
      <c r="W4732">
        <v>0</v>
      </c>
      <c r="X4732">
        <v>6.3517008961198993</v>
      </c>
      <c r="Y4732">
        <v>0</v>
      </c>
      <c r="Z4732">
        <v>0</v>
      </c>
      <c r="AA4732">
        <v>0</v>
      </c>
      <c r="AB4732">
        <v>3.1821946483509587</v>
      </c>
      <c r="AC4732">
        <v>0</v>
      </c>
      <c r="AD4732">
        <v>0</v>
      </c>
      <c r="AE4732">
        <v>9.5338955444708589</v>
      </c>
    </row>
    <row r="4733" spans="1:31" x14ac:dyDescent="0.25">
      <c r="A4733">
        <v>2238510</v>
      </c>
      <c r="B4733">
        <v>1</v>
      </c>
      <c r="C4733" t="s">
        <v>80</v>
      </c>
      <c r="D4733" t="s">
        <v>105</v>
      </c>
      <c r="E4733" t="s">
        <v>177</v>
      </c>
      <c r="F4733" t="s">
        <v>13690</v>
      </c>
      <c r="G4733" t="s">
        <v>390</v>
      </c>
      <c r="H4733" t="s">
        <v>135</v>
      </c>
      <c r="I4733" t="s">
        <v>136</v>
      </c>
      <c r="J4733" t="s">
        <v>137</v>
      </c>
      <c r="K4733" t="s">
        <v>138</v>
      </c>
      <c r="L4733" t="s">
        <v>13691</v>
      </c>
      <c r="M4733" t="s">
        <v>13692</v>
      </c>
      <c r="N4733">
        <v>2.5244444439999998</v>
      </c>
      <c r="O4733">
        <v>0</v>
      </c>
      <c r="P4733">
        <v>128</v>
      </c>
      <c r="Q4733">
        <v>0</v>
      </c>
      <c r="R4733">
        <v>0</v>
      </c>
      <c r="S4733">
        <v>0</v>
      </c>
      <c r="T4733">
        <v>17</v>
      </c>
      <c r="U4733">
        <v>0</v>
      </c>
      <c r="V4733">
        <v>0</v>
      </c>
      <c r="W4733">
        <v>0</v>
      </c>
      <c r="X4733">
        <v>98.096785633848029</v>
      </c>
      <c r="Y4733">
        <v>0</v>
      </c>
      <c r="Z4733">
        <v>0</v>
      </c>
      <c r="AA4733">
        <v>0</v>
      </c>
      <c r="AB4733">
        <v>43.375075663978073</v>
      </c>
      <c r="AC4733">
        <v>0</v>
      </c>
      <c r="AD4733">
        <v>0</v>
      </c>
      <c r="AE4733">
        <v>141.47186129782611</v>
      </c>
    </row>
    <row r="4734" spans="1:31" x14ac:dyDescent="0.25">
      <c r="A4734">
        <v>2238512</v>
      </c>
      <c r="B4734">
        <v>1</v>
      </c>
      <c r="C4734" t="s">
        <v>80</v>
      </c>
      <c r="D4734" t="s">
        <v>105</v>
      </c>
      <c r="E4734" t="s">
        <v>132</v>
      </c>
      <c r="F4734" t="s">
        <v>13693</v>
      </c>
      <c r="G4734" t="s">
        <v>134</v>
      </c>
      <c r="H4734" t="s">
        <v>135</v>
      </c>
      <c r="I4734" t="s">
        <v>136</v>
      </c>
      <c r="J4734" t="s">
        <v>137</v>
      </c>
      <c r="K4734" t="s">
        <v>138</v>
      </c>
      <c r="L4734" t="s">
        <v>13694</v>
      </c>
      <c r="M4734" t="s">
        <v>13695</v>
      </c>
      <c r="N4734">
        <v>2.5677777769999999</v>
      </c>
      <c r="O4734">
        <v>0</v>
      </c>
      <c r="P4734">
        <v>0</v>
      </c>
      <c r="Q4734">
        <v>0</v>
      </c>
      <c r="R4734">
        <v>0</v>
      </c>
      <c r="S4734">
        <v>0</v>
      </c>
      <c r="T4734">
        <v>1</v>
      </c>
      <c r="U4734">
        <v>0</v>
      </c>
      <c r="V4734">
        <v>0</v>
      </c>
      <c r="W4734">
        <v>0</v>
      </c>
      <c r="X4734">
        <v>0</v>
      </c>
      <c r="Y4734">
        <v>0</v>
      </c>
      <c r="Z4734">
        <v>0</v>
      </c>
      <c r="AA4734">
        <v>0</v>
      </c>
      <c r="AB4734">
        <v>1.4289125646211112E-3</v>
      </c>
      <c r="AC4734">
        <v>0</v>
      </c>
      <c r="AD4734">
        <v>0</v>
      </c>
      <c r="AE4734">
        <v>1.4289125646211112E-3</v>
      </c>
    </row>
    <row r="4735" spans="1:31" x14ac:dyDescent="0.25">
      <c r="A4735">
        <v>2238513</v>
      </c>
      <c r="B4735">
        <v>1</v>
      </c>
      <c r="C4735" t="s">
        <v>80</v>
      </c>
      <c r="D4735" t="s">
        <v>96</v>
      </c>
      <c r="E4735" t="s">
        <v>177</v>
      </c>
      <c r="F4735" t="s">
        <v>13696</v>
      </c>
      <c r="G4735" t="s">
        <v>215</v>
      </c>
      <c r="H4735" t="s">
        <v>135</v>
      </c>
      <c r="I4735" t="s">
        <v>136</v>
      </c>
      <c r="J4735" t="s">
        <v>137</v>
      </c>
      <c r="K4735" t="s">
        <v>138</v>
      </c>
      <c r="L4735" t="s">
        <v>13697</v>
      </c>
      <c r="M4735" t="s">
        <v>13698</v>
      </c>
      <c r="N4735">
        <v>1.3238888879999999</v>
      </c>
      <c r="O4735">
        <v>0</v>
      </c>
      <c r="P4735">
        <v>32</v>
      </c>
      <c r="Q4735">
        <v>0</v>
      </c>
      <c r="R4735">
        <v>0</v>
      </c>
      <c r="S4735">
        <v>0</v>
      </c>
      <c r="T4735">
        <v>3</v>
      </c>
      <c r="U4735">
        <v>0</v>
      </c>
      <c r="V4735">
        <v>0</v>
      </c>
      <c r="W4735">
        <v>0</v>
      </c>
      <c r="X4735">
        <v>21.167817588470456</v>
      </c>
      <c r="Y4735">
        <v>0</v>
      </c>
      <c r="Z4735">
        <v>0</v>
      </c>
      <c r="AA4735">
        <v>0</v>
      </c>
      <c r="AB4735">
        <v>1.4252436292439334</v>
      </c>
      <c r="AC4735">
        <v>0</v>
      </c>
      <c r="AD4735">
        <v>0</v>
      </c>
      <c r="AE4735">
        <v>22.593061217714389</v>
      </c>
    </row>
    <row r="4736" spans="1:31" x14ac:dyDescent="0.25">
      <c r="A4736">
        <v>2238514</v>
      </c>
      <c r="B4736">
        <v>1</v>
      </c>
      <c r="C4736" t="s">
        <v>80</v>
      </c>
      <c r="D4736" t="s">
        <v>107</v>
      </c>
      <c r="E4736" t="s">
        <v>132</v>
      </c>
      <c r="F4736" t="s">
        <v>13699</v>
      </c>
      <c r="G4736" t="s">
        <v>170</v>
      </c>
      <c r="H4736" t="s">
        <v>135</v>
      </c>
      <c r="I4736" t="s">
        <v>136</v>
      </c>
      <c r="J4736" t="s">
        <v>137</v>
      </c>
      <c r="K4736" t="s">
        <v>138</v>
      </c>
      <c r="L4736" t="s">
        <v>13700</v>
      </c>
      <c r="M4736" t="s">
        <v>13701</v>
      </c>
      <c r="N4736">
        <v>1.37</v>
      </c>
      <c r="O4736">
        <v>0</v>
      </c>
      <c r="P4736">
        <v>1</v>
      </c>
      <c r="Q4736">
        <v>0</v>
      </c>
      <c r="R4736">
        <v>0</v>
      </c>
      <c r="S4736">
        <v>0</v>
      </c>
      <c r="T4736">
        <v>0</v>
      </c>
      <c r="U4736">
        <v>0</v>
      </c>
      <c r="V4736">
        <v>0</v>
      </c>
      <c r="W4736">
        <v>0</v>
      </c>
      <c r="X4736">
        <v>4.6715966190133337E-3</v>
      </c>
      <c r="Y4736">
        <v>0</v>
      </c>
      <c r="Z4736">
        <v>0</v>
      </c>
      <c r="AA4736">
        <v>0</v>
      </c>
      <c r="AB4736">
        <v>0</v>
      </c>
      <c r="AC4736">
        <v>0</v>
      </c>
      <c r="AD4736">
        <v>0</v>
      </c>
      <c r="AE4736">
        <v>4.6715966190133337E-3</v>
      </c>
    </row>
    <row r="4737" spans="1:31" x14ac:dyDescent="0.25">
      <c r="A4737">
        <v>2238516</v>
      </c>
      <c r="B4737">
        <v>1</v>
      </c>
      <c r="C4737" t="s">
        <v>80</v>
      </c>
      <c r="D4737" t="s">
        <v>87</v>
      </c>
      <c r="E4737" t="s">
        <v>141</v>
      </c>
      <c r="F4737" t="s">
        <v>13702</v>
      </c>
      <c r="G4737" t="s">
        <v>134</v>
      </c>
      <c r="H4737" t="s">
        <v>135</v>
      </c>
      <c r="I4737" t="s">
        <v>136</v>
      </c>
      <c r="J4737" t="s">
        <v>137</v>
      </c>
      <c r="K4737" t="s">
        <v>138</v>
      </c>
      <c r="L4737" t="s">
        <v>13703</v>
      </c>
      <c r="M4737" t="s">
        <v>13704</v>
      </c>
      <c r="N4737">
        <v>0.30416666599999997</v>
      </c>
      <c r="O4737">
        <v>0</v>
      </c>
      <c r="P4737">
        <v>196</v>
      </c>
      <c r="Q4737">
        <v>0</v>
      </c>
      <c r="R4737">
        <v>0</v>
      </c>
      <c r="S4737">
        <v>0</v>
      </c>
      <c r="T4737">
        <v>9</v>
      </c>
      <c r="U4737">
        <v>0</v>
      </c>
      <c r="V4737">
        <v>0</v>
      </c>
      <c r="W4737">
        <v>0</v>
      </c>
      <c r="X4737">
        <v>21.876719087173672</v>
      </c>
      <c r="Y4737">
        <v>0</v>
      </c>
      <c r="Z4737">
        <v>0</v>
      </c>
      <c r="AA4737">
        <v>0</v>
      </c>
      <c r="AB4737">
        <v>3.0252413557392894</v>
      </c>
      <c r="AC4737">
        <v>0</v>
      </c>
      <c r="AD4737">
        <v>0</v>
      </c>
      <c r="AE4737">
        <v>24.901960442912962</v>
      </c>
    </row>
    <row r="4738" spans="1:31" x14ac:dyDescent="0.25">
      <c r="A4738">
        <v>2238517</v>
      </c>
      <c r="B4738">
        <v>1</v>
      </c>
      <c r="C4738" t="s">
        <v>80</v>
      </c>
      <c r="D4738" t="s">
        <v>100</v>
      </c>
      <c r="E4738" t="s">
        <v>194</v>
      </c>
      <c r="F4738" t="s">
        <v>13705</v>
      </c>
      <c r="G4738" t="s">
        <v>179</v>
      </c>
      <c r="H4738" t="s">
        <v>135</v>
      </c>
      <c r="I4738" t="s">
        <v>136</v>
      </c>
      <c r="J4738" t="s">
        <v>137</v>
      </c>
      <c r="K4738" t="s">
        <v>138</v>
      </c>
      <c r="L4738" t="s">
        <v>13706</v>
      </c>
      <c r="M4738" t="s">
        <v>13707</v>
      </c>
      <c r="N4738">
        <v>0.77194444399999995</v>
      </c>
      <c r="O4738">
        <v>0</v>
      </c>
      <c r="P4738">
        <v>50</v>
      </c>
      <c r="Q4738">
        <v>0</v>
      </c>
      <c r="R4738">
        <v>0</v>
      </c>
      <c r="S4738">
        <v>0</v>
      </c>
      <c r="T4738">
        <v>1</v>
      </c>
      <c r="U4738">
        <v>0</v>
      </c>
      <c r="V4738">
        <v>0</v>
      </c>
      <c r="W4738">
        <v>0</v>
      </c>
      <c r="X4738">
        <v>15.069023417862056</v>
      </c>
      <c r="Y4738">
        <v>0</v>
      </c>
      <c r="Z4738">
        <v>0</v>
      </c>
      <c r="AA4738">
        <v>0</v>
      </c>
      <c r="AB4738">
        <v>8.0801836296999999E-3</v>
      </c>
      <c r="AC4738">
        <v>0</v>
      </c>
      <c r="AD4738">
        <v>0</v>
      </c>
      <c r="AE4738">
        <v>15.077103601491755</v>
      </c>
    </row>
    <row r="4739" spans="1:31" x14ac:dyDescent="0.25">
      <c r="A4739">
        <v>2238519</v>
      </c>
      <c r="B4739">
        <v>1</v>
      </c>
      <c r="C4739" t="s">
        <v>80</v>
      </c>
      <c r="D4739" t="s">
        <v>99</v>
      </c>
      <c r="E4739" t="s">
        <v>132</v>
      </c>
      <c r="F4739" t="s">
        <v>13616</v>
      </c>
      <c r="G4739" t="s">
        <v>134</v>
      </c>
      <c r="H4739" t="s">
        <v>135</v>
      </c>
      <c r="I4739" t="s">
        <v>136</v>
      </c>
      <c r="J4739" t="s">
        <v>137</v>
      </c>
      <c r="K4739" t="s">
        <v>138</v>
      </c>
      <c r="L4739" t="s">
        <v>13708</v>
      </c>
      <c r="M4739" t="s">
        <v>13709</v>
      </c>
      <c r="N4739">
        <v>2.1969444440000001</v>
      </c>
      <c r="O4739">
        <v>0</v>
      </c>
      <c r="P4739">
        <v>1</v>
      </c>
      <c r="Q4739">
        <v>0</v>
      </c>
      <c r="R4739">
        <v>0</v>
      </c>
      <c r="S4739">
        <v>0</v>
      </c>
      <c r="T4739">
        <v>0</v>
      </c>
      <c r="U4739">
        <v>0</v>
      </c>
      <c r="V4739">
        <v>0</v>
      </c>
      <c r="W4739">
        <v>0</v>
      </c>
      <c r="X4739">
        <v>0.22154222733019224</v>
      </c>
      <c r="Y4739">
        <v>0</v>
      </c>
      <c r="Z4739">
        <v>0</v>
      </c>
      <c r="AA4739">
        <v>0</v>
      </c>
      <c r="AB4739">
        <v>0</v>
      </c>
      <c r="AC4739">
        <v>0</v>
      </c>
      <c r="AD4739">
        <v>0</v>
      </c>
      <c r="AE4739">
        <v>0.22154222733019224</v>
      </c>
    </row>
    <row r="4740" spans="1:31" x14ac:dyDescent="0.25">
      <c r="A4740">
        <v>2238520</v>
      </c>
      <c r="B4740">
        <v>1</v>
      </c>
      <c r="C4740" t="s">
        <v>80</v>
      </c>
      <c r="D4740" t="s">
        <v>108</v>
      </c>
      <c r="E4740" t="s">
        <v>132</v>
      </c>
      <c r="F4740" t="s">
        <v>13710</v>
      </c>
      <c r="G4740" t="s">
        <v>148</v>
      </c>
      <c r="H4740" t="s">
        <v>135</v>
      </c>
      <c r="I4740" t="s">
        <v>136</v>
      </c>
      <c r="J4740" t="s">
        <v>137</v>
      </c>
      <c r="K4740" t="s">
        <v>138</v>
      </c>
      <c r="L4740" t="s">
        <v>13711</v>
      </c>
      <c r="M4740" t="s">
        <v>13712</v>
      </c>
      <c r="N4740">
        <v>1.351111111</v>
      </c>
      <c r="O4740">
        <v>0</v>
      </c>
      <c r="P4740">
        <v>1</v>
      </c>
      <c r="Q4740">
        <v>0</v>
      </c>
      <c r="R4740">
        <v>0</v>
      </c>
      <c r="S4740">
        <v>0</v>
      </c>
      <c r="T4740">
        <v>0</v>
      </c>
      <c r="U4740">
        <v>0</v>
      </c>
      <c r="V4740">
        <v>0</v>
      </c>
      <c r="W4740">
        <v>0</v>
      </c>
      <c r="X4740">
        <v>0</v>
      </c>
      <c r="Y4740">
        <v>0</v>
      </c>
      <c r="Z4740">
        <v>0</v>
      </c>
      <c r="AA4740">
        <v>0</v>
      </c>
      <c r="AB4740">
        <v>0</v>
      </c>
      <c r="AC4740">
        <v>0</v>
      </c>
      <c r="AD4740">
        <v>0</v>
      </c>
      <c r="AE4740">
        <v>0</v>
      </c>
    </row>
    <row r="4741" spans="1:31" x14ac:dyDescent="0.25">
      <c r="A4741">
        <v>2238521</v>
      </c>
      <c r="B4741">
        <v>1</v>
      </c>
      <c r="C4741" t="s">
        <v>80</v>
      </c>
      <c r="D4741" t="s">
        <v>99</v>
      </c>
      <c r="E4741" t="s">
        <v>132</v>
      </c>
      <c r="F4741" t="s">
        <v>13713</v>
      </c>
      <c r="G4741" t="s">
        <v>148</v>
      </c>
      <c r="H4741" t="s">
        <v>135</v>
      </c>
      <c r="I4741" t="s">
        <v>136</v>
      </c>
      <c r="J4741" t="s">
        <v>137</v>
      </c>
      <c r="K4741" t="s">
        <v>138</v>
      </c>
      <c r="L4741" t="s">
        <v>13714</v>
      </c>
      <c r="M4741" t="s">
        <v>13715</v>
      </c>
      <c r="N4741">
        <v>3.0794444439999999</v>
      </c>
      <c r="O4741">
        <v>0</v>
      </c>
      <c r="P4741">
        <v>1</v>
      </c>
      <c r="Q4741">
        <v>0</v>
      </c>
      <c r="R4741">
        <v>0</v>
      </c>
      <c r="S4741">
        <v>0</v>
      </c>
      <c r="T4741">
        <v>0</v>
      </c>
      <c r="U4741">
        <v>0</v>
      </c>
      <c r="V4741">
        <v>0</v>
      </c>
      <c r="W4741">
        <v>0</v>
      </c>
      <c r="X4741">
        <v>0.16332183708387557</v>
      </c>
      <c r="Y4741">
        <v>0</v>
      </c>
      <c r="Z4741">
        <v>0</v>
      </c>
      <c r="AA4741">
        <v>0</v>
      </c>
      <c r="AB4741">
        <v>0</v>
      </c>
      <c r="AC4741">
        <v>0</v>
      </c>
      <c r="AD4741">
        <v>0</v>
      </c>
      <c r="AE4741">
        <v>0.16332183708387557</v>
      </c>
    </row>
    <row r="4742" spans="1:31" x14ac:dyDescent="0.25">
      <c r="A4742">
        <v>2238522</v>
      </c>
      <c r="B4742">
        <v>1</v>
      </c>
      <c r="C4742" t="s">
        <v>81</v>
      </c>
      <c r="D4742" t="s">
        <v>120</v>
      </c>
      <c r="E4742" t="s">
        <v>194</v>
      </c>
      <c r="F4742" t="s">
        <v>13716</v>
      </c>
      <c r="G4742" t="s">
        <v>179</v>
      </c>
      <c r="H4742" t="s">
        <v>135</v>
      </c>
      <c r="I4742" t="s">
        <v>136</v>
      </c>
      <c r="J4742" t="s">
        <v>137</v>
      </c>
      <c r="K4742" t="s">
        <v>138</v>
      </c>
      <c r="L4742" t="s">
        <v>13717</v>
      </c>
      <c r="M4742" t="s">
        <v>13718</v>
      </c>
      <c r="N4742">
        <v>1.8516666660000001</v>
      </c>
      <c r="O4742">
        <v>0</v>
      </c>
      <c r="P4742">
        <v>0</v>
      </c>
      <c r="Q4742">
        <v>0</v>
      </c>
      <c r="R4742">
        <v>4</v>
      </c>
      <c r="S4742">
        <v>0</v>
      </c>
      <c r="T4742">
        <v>0</v>
      </c>
      <c r="U4742">
        <v>0</v>
      </c>
      <c r="V4742">
        <v>0</v>
      </c>
      <c r="W4742">
        <v>0</v>
      </c>
      <c r="X4742">
        <v>0</v>
      </c>
      <c r="Y4742">
        <v>0</v>
      </c>
      <c r="Z4742">
        <v>37.777681622875683</v>
      </c>
      <c r="AA4742">
        <v>0</v>
      </c>
      <c r="AB4742">
        <v>0</v>
      </c>
      <c r="AC4742">
        <v>0</v>
      </c>
      <c r="AD4742">
        <v>0</v>
      </c>
      <c r="AE4742">
        <v>37.777681622875683</v>
      </c>
    </row>
    <row r="4743" spans="1:31" x14ac:dyDescent="0.25">
      <c r="A4743">
        <v>2238523</v>
      </c>
      <c r="B4743">
        <v>1</v>
      </c>
      <c r="C4743" t="s">
        <v>81</v>
      </c>
      <c r="D4743" t="s">
        <v>113</v>
      </c>
      <c r="E4743" t="s">
        <v>132</v>
      </c>
      <c r="F4743" t="s">
        <v>13719</v>
      </c>
      <c r="G4743" t="s">
        <v>148</v>
      </c>
      <c r="H4743" t="s">
        <v>135</v>
      </c>
      <c r="I4743" t="s">
        <v>136</v>
      </c>
      <c r="J4743" t="s">
        <v>137</v>
      </c>
      <c r="K4743" t="s">
        <v>138</v>
      </c>
      <c r="L4743" t="s">
        <v>13720</v>
      </c>
      <c r="M4743" t="s">
        <v>13721</v>
      </c>
      <c r="N4743">
        <v>1.483333333</v>
      </c>
      <c r="O4743">
        <v>0</v>
      </c>
      <c r="P4743">
        <v>4</v>
      </c>
      <c r="Q4743">
        <v>0</v>
      </c>
      <c r="R4743">
        <v>0</v>
      </c>
      <c r="S4743">
        <v>0</v>
      </c>
      <c r="T4743">
        <v>0</v>
      </c>
      <c r="U4743">
        <v>0</v>
      </c>
      <c r="V4743">
        <v>0</v>
      </c>
      <c r="W4743">
        <v>0</v>
      </c>
      <c r="X4743">
        <v>1.5482778972888578</v>
      </c>
      <c r="Y4743">
        <v>0</v>
      </c>
      <c r="Z4743">
        <v>0</v>
      </c>
      <c r="AA4743">
        <v>0</v>
      </c>
      <c r="AB4743">
        <v>0</v>
      </c>
      <c r="AC4743">
        <v>0</v>
      </c>
      <c r="AD4743">
        <v>0</v>
      </c>
      <c r="AE4743">
        <v>1.5482778972888578</v>
      </c>
    </row>
    <row r="4744" spans="1:31" x14ac:dyDescent="0.25">
      <c r="A4744">
        <v>2238524</v>
      </c>
      <c r="B4744">
        <v>1</v>
      </c>
      <c r="C4744" t="s">
        <v>81</v>
      </c>
      <c r="D4744" t="s">
        <v>125</v>
      </c>
      <c r="E4744" t="s">
        <v>182</v>
      </c>
      <c r="F4744" t="s">
        <v>13722</v>
      </c>
      <c r="G4744" t="s">
        <v>319</v>
      </c>
      <c r="H4744" t="s">
        <v>163</v>
      </c>
      <c r="I4744" t="s">
        <v>136</v>
      </c>
      <c r="J4744" t="s">
        <v>137</v>
      </c>
      <c r="K4744" t="s">
        <v>138</v>
      </c>
      <c r="L4744" t="s">
        <v>13723</v>
      </c>
      <c r="M4744" t="s">
        <v>13724</v>
      </c>
      <c r="N4744">
        <v>1.42</v>
      </c>
      <c r="O4744">
        <v>0</v>
      </c>
      <c r="P4744">
        <v>85</v>
      </c>
      <c r="Q4744">
        <v>0</v>
      </c>
      <c r="R4744">
        <v>2</v>
      </c>
      <c r="S4744">
        <v>0</v>
      </c>
      <c r="T4744">
        <v>4</v>
      </c>
      <c r="U4744">
        <v>0</v>
      </c>
      <c r="V4744">
        <v>0</v>
      </c>
      <c r="W4744">
        <v>0</v>
      </c>
      <c r="X4744">
        <v>33.689580623487863</v>
      </c>
      <c r="Y4744">
        <v>0</v>
      </c>
      <c r="Z4744">
        <v>0.4559929525648001</v>
      </c>
      <c r="AA4744">
        <v>0</v>
      </c>
      <c r="AB4744">
        <v>2.2001314322437668</v>
      </c>
      <c r="AC4744">
        <v>0</v>
      </c>
      <c r="AD4744">
        <v>0</v>
      </c>
      <c r="AE4744">
        <v>36.345705008296427</v>
      </c>
    </row>
    <row r="4745" spans="1:31" x14ac:dyDescent="0.25">
      <c r="A4745">
        <v>2238525</v>
      </c>
      <c r="B4745">
        <v>1</v>
      </c>
      <c r="C4745" t="s">
        <v>81</v>
      </c>
      <c r="D4745" t="s">
        <v>127</v>
      </c>
      <c r="E4745" t="s">
        <v>161</v>
      </c>
      <c r="F4745" t="s">
        <v>6282</v>
      </c>
      <c r="G4745" t="s">
        <v>174</v>
      </c>
      <c r="H4745" t="s">
        <v>163</v>
      </c>
      <c r="I4745" t="s">
        <v>136</v>
      </c>
      <c r="J4745" t="s">
        <v>137</v>
      </c>
      <c r="K4745" t="s">
        <v>138</v>
      </c>
      <c r="L4745" t="s">
        <v>13725</v>
      </c>
      <c r="M4745" t="s">
        <v>13726</v>
      </c>
      <c r="N4745">
        <v>0.65722222200000002</v>
      </c>
      <c r="O4745">
        <v>0</v>
      </c>
      <c r="P4745">
        <v>128</v>
      </c>
      <c r="Q4745">
        <v>34</v>
      </c>
      <c r="R4745">
        <v>44</v>
      </c>
      <c r="S4745">
        <v>0</v>
      </c>
      <c r="T4745">
        <v>20</v>
      </c>
      <c r="U4745">
        <v>0</v>
      </c>
      <c r="V4745">
        <v>0</v>
      </c>
      <c r="W4745">
        <v>0</v>
      </c>
      <c r="X4745">
        <v>17.20633085697304</v>
      </c>
      <c r="Y4745">
        <v>8.2349875363343461</v>
      </c>
      <c r="Z4745">
        <v>8.699169051965514</v>
      </c>
      <c r="AA4745">
        <v>0</v>
      </c>
      <c r="AB4745">
        <v>6.2092696257672912</v>
      </c>
      <c r="AC4745">
        <v>0</v>
      </c>
      <c r="AD4745">
        <v>0</v>
      </c>
      <c r="AE4745">
        <v>40.349757071040187</v>
      </c>
    </row>
    <row r="4746" spans="1:31" x14ac:dyDescent="0.25">
      <c r="A4746">
        <v>2238526</v>
      </c>
      <c r="B4746">
        <v>1</v>
      </c>
      <c r="C4746" t="s">
        <v>80</v>
      </c>
      <c r="D4746" t="s">
        <v>82</v>
      </c>
      <c r="E4746" t="s">
        <v>177</v>
      </c>
      <c r="F4746" t="s">
        <v>939</v>
      </c>
      <c r="G4746" t="s">
        <v>179</v>
      </c>
      <c r="H4746" t="s">
        <v>135</v>
      </c>
      <c r="I4746" t="s">
        <v>136</v>
      </c>
      <c r="J4746" t="s">
        <v>137</v>
      </c>
      <c r="K4746" t="s">
        <v>138</v>
      </c>
      <c r="L4746" t="s">
        <v>13727</v>
      </c>
      <c r="M4746" t="s">
        <v>13728</v>
      </c>
      <c r="N4746">
        <v>1.1744444439999999</v>
      </c>
      <c r="O4746">
        <v>0</v>
      </c>
      <c r="P4746">
        <v>0</v>
      </c>
      <c r="Q4746">
        <v>0</v>
      </c>
      <c r="R4746">
        <v>0</v>
      </c>
      <c r="S4746">
        <v>0</v>
      </c>
      <c r="T4746">
        <v>87</v>
      </c>
      <c r="U4746">
        <v>0</v>
      </c>
      <c r="V4746">
        <v>0</v>
      </c>
      <c r="W4746">
        <v>0</v>
      </c>
      <c r="X4746">
        <v>0</v>
      </c>
      <c r="Y4746">
        <v>0</v>
      </c>
      <c r="Z4746">
        <v>0</v>
      </c>
      <c r="AA4746">
        <v>0</v>
      </c>
      <c r="AB4746">
        <v>49.347137849740406</v>
      </c>
      <c r="AC4746">
        <v>0</v>
      </c>
      <c r="AD4746">
        <v>0</v>
      </c>
      <c r="AE4746">
        <v>49.347137849740406</v>
      </c>
    </row>
    <row r="4747" spans="1:31" x14ac:dyDescent="0.25">
      <c r="A4747">
        <v>2238527</v>
      </c>
      <c r="B4747">
        <v>1</v>
      </c>
      <c r="C4747" t="s">
        <v>81</v>
      </c>
      <c r="D4747" t="s">
        <v>123</v>
      </c>
      <c r="E4747" t="s">
        <v>182</v>
      </c>
      <c r="F4747" t="s">
        <v>13729</v>
      </c>
      <c r="G4747" t="s">
        <v>174</v>
      </c>
      <c r="H4747" t="s">
        <v>163</v>
      </c>
      <c r="I4747" t="s">
        <v>136</v>
      </c>
      <c r="J4747" t="s">
        <v>137</v>
      </c>
      <c r="K4747" t="s">
        <v>138</v>
      </c>
      <c r="L4747" t="s">
        <v>13730</v>
      </c>
      <c r="M4747" t="s">
        <v>13731</v>
      </c>
      <c r="N4747">
        <v>0.38388888799999998</v>
      </c>
      <c r="O4747">
        <v>0</v>
      </c>
      <c r="P4747">
        <v>861</v>
      </c>
      <c r="Q4747">
        <v>0</v>
      </c>
      <c r="R4747">
        <v>57</v>
      </c>
      <c r="S4747">
        <v>1</v>
      </c>
      <c r="T4747">
        <v>35</v>
      </c>
      <c r="U4747">
        <v>0</v>
      </c>
      <c r="V4747">
        <v>0</v>
      </c>
      <c r="W4747">
        <v>0</v>
      </c>
      <c r="X4747">
        <v>92.015974151710466</v>
      </c>
      <c r="Y4747">
        <v>0</v>
      </c>
      <c r="Z4747">
        <v>5.4836895322677996</v>
      </c>
      <c r="AA4747">
        <v>0</v>
      </c>
      <c r="AB4747">
        <v>5.6754775194941338</v>
      </c>
      <c r="AC4747">
        <v>0</v>
      </c>
      <c r="AD4747">
        <v>0</v>
      </c>
      <c r="AE4747">
        <v>103.17514120347241</v>
      </c>
    </row>
    <row r="4748" spans="1:31" x14ac:dyDescent="0.25">
      <c r="A4748">
        <v>2238530</v>
      </c>
      <c r="B4748">
        <v>1</v>
      </c>
      <c r="C4748" t="s">
        <v>81</v>
      </c>
      <c r="D4748" t="s">
        <v>128</v>
      </c>
      <c r="E4748" t="s">
        <v>132</v>
      </c>
      <c r="F4748" t="s">
        <v>13732</v>
      </c>
      <c r="G4748" t="s">
        <v>191</v>
      </c>
      <c r="H4748" t="s">
        <v>135</v>
      </c>
      <c r="I4748" t="s">
        <v>136</v>
      </c>
      <c r="J4748" t="s">
        <v>137</v>
      </c>
      <c r="K4748" t="s">
        <v>138</v>
      </c>
      <c r="L4748" t="s">
        <v>13733</v>
      </c>
      <c r="M4748" t="s">
        <v>13734</v>
      </c>
      <c r="N4748">
        <v>3.434722222</v>
      </c>
      <c r="O4748">
        <v>0</v>
      </c>
      <c r="P4748">
        <v>7</v>
      </c>
      <c r="Q4748">
        <v>0</v>
      </c>
      <c r="R4748">
        <v>0</v>
      </c>
      <c r="S4748">
        <v>0</v>
      </c>
      <c r="T4748">
        <v>1</v>
      </c>
      <c r="U4748">
        <v>0</v>
      </c>
      <c r="V4748">
        <v>0</v>
      </c>
      <c r="W4748">
        <v>0</v>
      </c>
      <c r="X4748">
        <v>6.0079587622381201</v>
      </c>
      <c r="Y4748">
        <v>0</v>
      </c>
      <c r="Z4748">
        <v>0</v>
      </c>
      <c r="AA4748">
        <v>0</v>
      </c>
      <c r="AB4748">
        <v>4.5523372844444445E-4</v>
      </c>
      <c r="AC4748">
        <v>0</v>
      </c>
      <c r="AD4748">
        <v>0</v>
      </c>
      <c r="AE4748">
        <v>6.0084139959665643</v>
      </c>
    </row>
    <row r="4749" spans="1:31" x14ac:dyDescent="0.25">
      <c r="A4749">
        <v>2238532</v>
      </c>
      <c r="B4749">
        <v>1</v>
      </c>
      <c r="C4749" t="s">
        <v>80</v>
      </c>
      <c r="D4749" t="s">
        <v>98</v>
      </c>
      <c r="E4749" t="s">
        <v>132</v>
      </c>
      <c r="F4749" t="s">
        <v>13735</v>
      </c>
      <c r="G4749" t="s">
        <v>148</v>
      </c>
      <c r="H4749" t="s">
        <v>135</v>
      </c>
      <c r="I4749" t="s">
        <v>136</v>
      </c>
      <c r="J4749" t="s">
        <v>137</v>
      </c>
      <c r="K4749" t="s">
        <v>138</v>
      </c>
      <c r="L4749" t="s">
        <v>13736</v>
      </c>
      <c r="M4749" t="s">
        <v>13737</v>
      </c>
      <c r="N4749">
        <v>1.0872222220000001</v>
      </c>
      <c r="O4749">
        <v>0</v>
      </c>
      <c r="P4749">
        <v>0</v>
      </c>
      <c r="Q4749">
        <v>0</v>
      </c>
      <c r="R4749">
        <v>1</v>
      </c>
      <c r="S4749">
        <v>0</v>
      </c>
      <c r="T4749">
        <v>1</v>
      </c>
      <c r="U4749">
        <v>0</v>
      </c>
      <c r="V4749">
        <v>0</v>
      </c>
      <c r="W4749">
        <v>0</v>
      </c>
      <c r="X4749">
        <v>0</v>
      </c>
      <c r="Y4749">
        <v>0</v>
      </c>
      <c r="Z4749">
        <v>1.70251706025625</v>
      </c>
      <c r="AA4749">
        <v>0</v>
      </c>
      <c r="AB4749">
        <v>1.0530392808378333</v>
      </c>
      <c r="AC4749">
        <v>0</v>
      </c>
      <c r="AD4749">
        <v>0</v>
      </c>
      <c r="AE4749">
        <v>2.7555563410940831</v>
      </c>
    </row>
    <row r="4750" spans="1:31" x14ac:dyDescent="0.25">
      <c r="A4750">
        <v>2238533</v>
      </c>
      <c r="B4750">
        <v>1</v>
      </c>
      <c r="C4750" t="s">
        <v>81</v>
      </c>
      <c r="D4750" t="s">
        <v>123</v>
      </c>
      <c r="E4750" t="s">
        <v>182</v>
      </c>
      <c r="F4750" t="s">
        <v>13729</v>
      </c>
      <c r="G4750" t="s">
        <v>174</v>
      </c>
      <c r="H4750" t="s">
        <v>163</v>
      </c>
      <c r="I4750" t="s">
        <v>136</v>
      </c>
      <c r="J4750" t="s">
        <v>137</v>
      </c>
      <c r="K4750" t="s">
        <v>138</v>
      </c>
      <c r="L4750" t="s">
        <v>13738</v>
      </c>
      <c r="M4750" t="s">
        <v>13739</v>
      </c>
      <c r="N4750">
        <v>7.8888888000000004E-2</v>
      </c>
      <c r="O4750">
        <v>0</v>
      </c>
      <c r="P4750">
        <v>861</v>
      </c>
      <c r="Q4750">
        <v>0</v>
      </c>
      <c r="R4750">
        <v>57</v>
      </c>
      <c r="S4750">
        <v>1</v>
      </c>
      <c r="T4750">
        <v>35</v>
      </c>
      <c r="U4750">
        <v>0</v>
      </c>
      <c r="V4750">
        <v>0</v>
      </c>
      <c r="W4750">
        <v>0</v>
      </c>
      <c r="X4750">
        <v>18.909216106429685</v>
      </c>
      <c r="Y4750">
        <v>0</v>
      </c>
      <c r="Z4750">
        <v>1.1268942309435999</v>
      </c>
      <c r="AA4750">
        <v>0</v>
      </c>
      <c r="AB4750">
        <v>1.1663065235429335</v>
      </c>
      <c r="AC4750">
        <v>0</v>
      </c>
      <c r="AD4750">
        <v>0</v>
      </c>
      <c r="AE4750">
        <v>21.202416860916216</v>
      </c>
    </row>
    <row r="4751" spans="1:31" x14ac:dyDescent="0.25">
      <c r="A4751">
        <v>2238540</v>
      </c>
      <c r="B4751">
        <v>1</v>
      </c>
      <c r="C4751" t="s">
        <v>80</v>
      </c>
      <c r="D4751" t="s">
        <v>100</v>
      </c>
      <c r="E4751" t="s">
        <v>132</v>
      </c>
      <c r="F4751" t="s">
        <v>13740</v>
      </c>
      <c r="G4751" t="s">
        <v>148</v>
      </c>
      <c r="H4751" t="s">
        <v>135</v>
      </c>
      <c r="I4751" t="s">
        <v>136</v>
      </c>
      <c r="J4751" t="s">
        <v>137</v>
      </c>
      <c r="K4751" t="s">
        <v>138</v>
      </c>
      <c r="L4751" t="s">
        <v>13741</v>
      </c>
      <c r="M4751" t="s">
        <v>13742</v>
      </c>
      <c r="N4751">
        <v>0.82861111099999996</v>
      </c>
      <c r="O4751">
        <v>0</v>
      </c>
      <c r="P4751">
        <v>3</v>
      </c>
      <c r="Q4751">
        <v>0</v>
      </c>
      <c r="R4751">
        <v>0</v>
      </c>
      <c r="S4751">
        <v>0</v>
      </c>
      <c r="T4751">
        <v>0</v>
      </c>
      <c r="U4751">
        <v>0</v>
      </c>
      <c r="V4751">
        <v>0</v>
      </c>
      <c r="W4751">
        <v>0</v>
      </c>
      <c r="X4751">
        <v>1.0136548203156432</v>
      </c>
      <c r="Y4751">
        <v>0</v>
      </c>
      <c r="Z4751">
        <v>0</v>
      </c>
      <c r="AA4751">
        <v>0</v>
      </c>
      <c r="AB4751">
        <v>0</v>
      </c>
      <c r="AC4751">
        <v>0</v>
      </c>
      <c r="AD4751">
        <v>0</v>
      </c>
      <c r="AE4751">
        <v>1.0136548203156432</v>
      </c>
    </row>
    <row r="4752" spans="1:31" x14ac:dyDescent="0.25">
      <c r="A4752">
        <v>2238542</v>
      </c>
      <c r="B4752">
        <v>1</v>
      </c>
      <c r="C4752" t="s">
        <v>80</v>
      </c>
      <c r="D4752" t="s">
        <v>96</v>
      </c>
      <c r="E4752" t="s">
        <v>132</v>
      </c>
      <c r="F4752" t="s">
        <v>13743</v>
      </c>
      <c r="G4752" t="s">
        <v>148</v>
      </c>
      <c r="H4752" t="s">
        <v>135</v>
      </c>
      <c r="I4752" t="s">
        <v>136</v>
      </c>
      <c r="J4752" t="s">
        <v>137</v>
      </c>
      <c r="K4752" t="s">
        <v>138</v>
      </c>
      <c r="L4752" t="s">
        <v>13744</v>
      </c>
      <c r="M4752" t="s">
        <v>13745</v>
      </c>
      <c r="N4752">
        <v>1.6802777769999999</v>
      </c>
      <c r="O4752">
        <v>0</v>
      </c>
      <c r="P4752">
        <v>1</v>
      </c>
      <c r="Q4752">
        <v>0</v>
      </c>
      <c r="R4752">
        <v>0</v>
      </c>
      <c r="S4752">
        <v>0</v>
      </c>
      <c r="T4752">
        <v>0</v>
      </c>
      <c r="U4752">
        <v>0</v>
      </c>
      <c r="V4752">
        <v>0</v>
      </c>
      <c r="W4752">
        <v>0</v>
      </c>
      <c r="X4752">
        <v>2.7751517242555557E-3</v>
      </c>
      <c r="Y4752">
        <v>0</v>
      </c>
      <c r="Z4752">
        <v>0</v>
      </c>
      <c r="AA4752">
        <v>0</v>
      </c>
      <c r="AB4752">
        <v>0</v>
      </c>
      <c r="AC4752">
        <v>0</v>
      </c>
      <c r="AD4752">
        <v>0</v>
      </c>
      <c r="AE4752">
        <v>2.7751517242555557E-3</v>
      </c>
    </row>
    <row r="4753" spans="1:31" x14ac:dyDescent="0.25">
      <c r="A4753">
        <v>2238545</v>
      </c>
      <c r="B4753">
        <v>1</v>
      </c>
      <c r="C4753" t="s">
        <v>81</v>
      </c>
      <c r="D4753" t="s">
        <v>120</v>
      </c>
      <c r="E4753" t="s">
        <v>161</v>
      </c>
      <c r="F4753" t="s">
        <v>13746</v>
      </c>
      <c r="G4753" t="s">
        <v>174</v>
      </c>
      <c r="H4753" t="s">
        <v>163</v>
      </c>
      <c r="I4753" t="s">
        <v>136</v>
      </c>
      <c r="J4753" t="s">
        <v>137</v>
      </c>
      <c r="K4753" t="s">
        <v>138</v>
      </c>
      <c r="L4753" t="s">
        <v>13747</v>
      </c>
      <c r="M4753" t="s">
        <v>13748</v>
      </c>
      <c r="N4753">
        <v>7.2777777000000002E-2</v>
      </c>
      <c r="O4753">
        <v>1</v>
      </c>
      <c r="P4753">
        <v>577</v>
      </c>
      <c r="Q4753">
        <v>65</v>
      </c>
      <c r="R4753">
        <v>89</v>
      </c>
      <c r="S4753">
        <v>6</v>
      </c>
      <c r="T4753">
        <v>81</v>
      </c>
      <c r="U4753">
        <v>0</v>
      </c>
      <c r="V4753">
        <v>1</v>
      </c>
      <c r="W4753">
        <v>3.8789471690666671E-3</v>
      </c>
      <c r="X4753">
        <v>11.098517639829714</v>
      </c>
      <c r="Y4753">
        <v>2.5236746617810422</v>
      </c>
      <c r="Z4753">
        <v>2.7807201833166149</v>
      </c>
      <c r="AA4753">
        <v>1.9692333125490697</v>
      </c>
      <c r="AB4753">
        <v>1.1482013170788197</v>
      </c>
      <c r="AC4753">
        <v>0</v>
      </c>
      <c r="AD4753">
        <v>0.39150509781688669</v>
      </c>
      <c r="AE4753">
        <v>19.91573115954121</v>
      </c>
    </row>
    <row r="4754" spans="1:31" x14ac:dyDescent="0.25">
      <c r="A4754">
        <v>2238549</v>
      </c>
      <c r="B4754">
        <v>1</v>
      </c>
      <c r="C4754" t="s">
        <v>80</v>
      </c>
      <c r="D4754" t="s">
        <v>82</v>
      </c>
      <c r="E4754" t="s">
        <v>132</v>
      </c>
      <c r="F4754" t="s">
        <v>13749</v>
      </c>
      <c r="G4754" t="s">
        <v>191</v>
      </c>
      <c r="H4754" t="s">
        <v>135</v>
      </c>
      <c r="I4754" t="s">
        <v>136</v>
      </c>
      <c r="J4754" t="s">
        <v>137</v>
      </c>
      <c r="K4754" t="s">
        <v>138</v>
      </c>
      <c r="L4754" t="s">
        <v>13750</v>
      </c>
      <c r="M4754" t="s">
        <v>13751</v>
      </c>
      <c r="N4754">
        <v>1.510277777</v>
      </c>
      <c r="O4754">
        <v>0</v>
      </c>
      <c r="P4754">
        <v>3</v>
      </c>
      <c r="Q4754">
        <v>0</v>
      </c>
      <c r="R4754">
        <v>0</v>
      </c>
      <c r="S4754">
        <v>0</v>
      </c>
      <c r="T4754">
        <v>1</v>
      </c>
      <c r="U4754">
        <v>0</v>
      </c>
      <c r="V4754">
        <v>0</v>
      </c>
      <c r="W4754">
        <v>0</v>
      </c>
      <c r="X4754">
        <v>1.0635909755236737</v>
      </c>
      <c r="Y4754">
        <v>0</v>
      </c>
      <c r="Z4754">
        <v>0</v>
      </c>
      <c r="AA4754">
        <v>0</v>
      </c>
      <c r="AB4754">
        <v>0.12364536004667001</v>
      </c>
      <c r="AC4754">
        <v>0</v>
      </c>
      <c r="AD4754">
        <v>0</v>
      </c>
      <c r="AE4754">
        <v>1.1872363355703437</v>
      </c>
    </row>
    <row r="4755" spans="1:31" x14ac:dyDescent="0.25">
      <c r="A4755">
        <v>2238550</v>
      </c>
      <c r="B4755">
        <v>1</v>
      </c>
      <c r="C4755" t="s">
        <v>80</v>
      </c>
      <c r="D4755" t="s">
        <v>96</v>
      </c>
      <c r="E4755" t="s">
        <v>132</v>
      </c>
      <c r="F4755" t="s">
        <v>13752</v>
      </c>
      <c r="G4755" t="s">
        <v>170</v>
      </c>
      <c r="H4755" t="s">
        <v>135</v>
      </c>
      <c r="I4755" t="s">
        <v>136</v>
      </c>
      <c r="J4755" t="s">
        <v>137</v>
      </c>
      <c r="K4755" t="s">
        <v>138</v>
      </c>
      <c r="L4755" t="s">
        <v>13753</v>
      </c>
      <c r="M4755" t="s">
        <v>13754</v>
      </c>
      <c r="N4755">
        <v>1.5891666659999999</v>
      </c>
      <c r="O4755">
        <v>0</v>
      </c>
      <c r="P4755">
        <v>0</v>
      </c>
      <c r="Q4755">
        <v>0</v>
      </c>
      <c r="R4755">
        <v>0</v>
      </c>
      <c r="S4755">
        <v>0</v>
      </c>
      <c r="T4755">
        <v>1</v>
      </c>
      <c r="U4755">
        <v>0</v>
      </c>
      <c r="V4755">
        <v>0</v>
      </c>
      <c r="W4755">
        <v>0</v>
      </c>
      <c r="X4755">
        <v>0</v>
      </c>
      <c r="Y4755">
        <v>0</v>
      </c>
      <c r="Z4755">
        <v>0</v>
      </c>
      <c r="AA4755">
        <v>0</v>
      </c>
      <c r="AB4755">
        <v>4.1831856437750874</v>
      </c>
      <c r="AC4755">
        <v>0</v>
      </c>
      <c r="AD4755">
        <v>0</v>
      </c>
      <c r="AE4755">
        <v>4.1831856437750874</v>
      </c>
    </row>
    <row r="4756" spans="1:31" x14ac:dyDescent="0.25">
      <c r="A4756">
        <v>2238551</v>
      </c>
      <c r="B4756">
        <v>1</v>
      </c>
      <c r="C4756" t="s">
        <v>80</v>
      </c>
      <c r="D4756" t="s">
        <v>93</v>
      </c>
      <c r="E4756" t="s">
        <v>273</v>
      </c>
      <c r="F4756" t="s">
        <v>12976</v>
      </c>
      <c r="G4756" t="s">
        <v>174</v>
      </c>
      <c r="H4756" t="s">
        <v>163</v>
      </c>
      <c r="I4756" t="s">
        <v>136</v>
      </c>
      <c r="J4756" t="s">
        <v>137</v>
      </c>
      <c r="K4756" t="s">
        <v>138</v>
      </c>
      <c r="L4756" t="s">
        <v>13755</v>
      </c>
      <c r="M4756" t="s">
        <v>13756</v>
      </c>
      <c r="N4756">
        <v>0.47222222200000002</v>
      </c>
      <c r="O4756">
        <v>1</v>
      </c>
      <c r="P4756">
        <v>68</v>
      </c>
      <c r="Q4756">
        <v>3</v>
      </c>
      <c r="R4756">
        <v>9</v>
      </c>
      <c r="S4756">
        <v>3</v>
      </c>
      <c r="T4756">
        <v>9</v>
      </c>
      <c r="U4756">
        <v>0</v>
      </c>
      <c r="V4756">
        <v>0</v>
      </c>
      <c r="W4756">
        <v>0.3652054297422222</v>
      </c>
      <c r="X4756">
        <v>2.7707530743634456</v>
      </c>
      <c r="Y4756">
        <v>0.48802511137722226</v>
      </c>
      <c r="Z4756">
        <v>0.77256581445866679</v>
      </c>
      <c r="AA4756">
        <v>1.089395037516611</v>
      </c>
      <c r="AB4756">
        <v>1.0829513687583334</v>
      </c>
      <c r="AC4756">
        <v>0</v>
      </c>
      <c r="AD4756">
        <v>0</v>
      </c>
      <c r="AE4756">
        <v>6.5688958362165017</v>
      </c>
    </row>
    <row r="4757" spans="1:31" x14ac:dyDescent="0.25">
      <c r="A4757">
        <v>2238553</v>
      </c>
      <c r="B4757">
        <v>1</v>
      </c>
      <c r="C4757" t="s">
        <v>80</v>
      </c>
      <c r="D4757" t="s">
        <v>82</v>
      </c>
      <c r="E4757" t="s">
        <v>194</v>
      </c>
      <c r="F4757" t="s">
        <v>13757</v>
      </c>
      <c r="G4757" t="s">
        <v>390</v>
      </c>
      <c r="H4757" t="s">
        <v>135</v>
      </c>
      <c r="I4757" t="s">
        <v>136</v>
      </c>
      <c r="J4757" t="s">
        <v>137</v>
      </c>
      <c r="K4757" t="s">
        <v>138</v>
      </c>
      <c r="L4757" t="s">
        <v>13758</v>
      </c>
      <c r="M4757" t="s">
        <v>13759</v>
      </c>
      <c r="N4757">
        <v>3.6466666659999998</v>
      </c>
      <c r="O4757">
        <v>0</v>
      </c>
      <c r="P4757">
        <v>60</v>
      </c>
      <c r="Q4757">
        <v>0</v>
      </c>
      <c r="R4757">
        <v>0</v>
      </c>
      <c r="S4757">
        <v>0</v>
      </c>
      <c r="T4757">
        <v>7</v>
      </c>
      <c r="U4757">
        <v>0</v>
      </c>
      <c r="V4757">
        <v>0</v>
      </c>
      <c r="W4757">
        <v>0</v>
      </c>
      <c r="X4757">
        <v>77.36366514852061</v>
      </c>
      <c r="Y4757">
        <v>0</v>
      </c>
      <c r="Z4757">
        <v>0</v>
      </c>
      <c r="AA4757">
        <v>0</v>
      </c>
      <c r="AB4757">
        <v>14.303476052599704</v>
      </c>
      <c r="AC4757">
        <v>0</v>
      </c>
      <c r="AD4757">
        <v>0</v>
      </c>
      <c r="AE4757">
        <v>91.667141201120316</v>
      </c>
    </row>
    <row r="4758" spans="1:31" x14ac:dyDescent="0.25">
      <c r="A4758">
        <v>2238555</v>
      </c>
      <c r="B4758">
        <v>1</v>
      </c>
      <c r="C4758" t="s">
        <v>80</v>
      </c>
      <c r="D4758" t="s">
        <v>82</v>
      </c>
      <c r="E4758" t="s">
        <v>141</v>
      </c>
      <c r="F4758" t="s">
        <v>13760</v>
      </c>
      <c r="G4758" t="s">
        <v>1257</v>
      </c>
      <c r="H4758" t="s">
        <v>135</v>
      </c>
      <c r="I4758" t="s">
        <v>136</v>
      </c>
      <c r="J4758" t="s">
        <v>137</v>
      </c>
      <c r="K4758" t="s">
        <v>138</v>
      </c>
      <c r="L4758" t="s">
        <v>13761</v>
      </c>
      <c r="M4758" t="s">
        <v>13762</v>
      </c>
      <c r="N4758">
        <v>6.1069444439999998</v>
      </c>
      <c r="O4758">
        <v>0</v>
      </c>
      <c r="P4758">
        <v>1</v>
      </c>
      <c r="Q4758">
        <v>0</v>
      </c>
      <c r="R4758">
        <v>0</v>
      </c>
      <c r="S4758">
        <v>0</v>
      </c>
      <c r="T4758">
        <v>180</v>
      </c>
      <c r="U4758">
        <v>0</v>
      </c>
      <c r="V4758">
        <v>0</v>
      </c>
      <c r="W4758">
        <v>0</v>
      </c>
      <c r="X4758">
        <v>3.6816059238699995E-2</v>
      </c>
      <c r="Y4758">
        <v>0</v>
      </c>
      <c r="Z4758">
        <v>0</v>
      </c>
      <c r="AA4758">
        <v>0</v>
      </c>
      <c r="AB4758">
        <v>506.93281873379919</v>
      </c>
      <c r="AC4758">
        <v>0</v>
      </c>
      <c r="AD4758">
        <v>0</v>
      </c>
      <c r="AE4758">
        <v>506.96963479303787</v>
      </c>
    </row>
    <row r="4759" spans="1:31" x14ac:dyDescent="0.25">
      <c r="A4759">
        <v>2238557</v>
      </c>
      <c r="B4759">
        <v>1</v>
      </c>
      <c r="C4759" t="s">
        <v>80</v>
      </c>
      <c r="D4759" t="s">
        <v>99</v>
      </c>
      <c r="E4759" t="s">
        <v>194</v>
      </c>
      <c r="F4759" t="s">
        <v>2634</v>
      </c>
      <c r="G4759" t="s">
        <v>179</v>
      </c>
      <c r="H4759" t="s">
        <v>135</v>
      </c>
      <c r="I4759" t="s">
        <v>136</v>
      </c>
      <c r="J4759" t="s">
        <v>137</v>
      </c>
      <c r="K4759" t="s">
        <v>138</v>
      </c>
      <c r="L4759" t="s">
        <v>13763</v>
      </c>
      <c r="M4759" t="s">
        <v>13764</v>
      </c>
      <c r="N4759">
        <v>1.4566666660000001</v>
      </c>
      <c r="O4759">
        <v>0</v>
      </c>
      <c r="P4759">
        <v>42</v>
      </c>
      <c r="Q4759">
        <v>0</v>
      </c>
      <c r="R4759">
        <v>0</v>
      </c>
      <c r="S4759">
        <v>0</v>
      </c>
      <c r="T4759">
        <v>4</v>
      </c>
      <c r="U4759">
        <v>0</v>
      </c>
      <c r="V4759">
        <v>0</v>
      </c>
      <c r="W4759">
        <v>0</v>
      </c>
      <c r="X4759">
        <v>7.7845758657329185</v>
      </c>
      <c r="Y4759">
        <v>0</v>
      </c>
      <c r="Z4759">
        <v>0</v>
      </c>
      <c r="AA4759">
        <v>0</v>
      </c>
      <c r="AB4759">
        <v>0.83538784185266679</v>
      </c>
      <c r="AC4759">
        <v>0</v>
      </c>
      <c r="AD4759">
        <v>0</v>
      </c>
      <c r="AE4759">
        <v>8.6199637075855851</v>
      </c>
    </row>
    <row r="4760" spans="1:31" x14ac:dyDescent="0.25">
      <c r="A4760">
        <v>2238558</v>
      </c>
      <c r="B4760">
        <v>1</v>
      </c>
      <c r="C4760" t="s">
        <v>81</v>
      </c>
      <c r="D4760" t="s">
        <v>112</v>
      </c>
      <c r="E4760" t="s">
        <v>177</v>
      </c>
      <c r="F4760" t="s">
        <v>1760</v>
      </c>
      <c r="G4760" t="s">
        <v>1507</v>
      </c>
      <c r="H4760" t="s">
        <v>135</v>
      </c>
      <c r="I4760" t="s">
        <v>136</v>
      </c>
      <c r="J4760" t="s">
        <v>137</v>
      </c>
      <c r="K4760" t="s">
        <v>138</v>
      </c>
      <c r="L4760" t="s">
        <v>13765</v>
      </c>
      <c r="M4760" t="s">
        <v>13766</v>
      </c>
      <c r="N4760">
        <v>1.872777777</v>
      </c>
      <c r="O4760">
        <v>0</v>
      </c>
      <c r="P4760">
        <v>49</v>
      </c>
      <c r="Q4760">
        <v>0</v>
      </c>
      <c r="R4760">
        <v>0</v>
      </c>
      <c r="S4760">
        <v>0</v>
      </c>
      <c r="T4760">
        <v>20</v>
      </c>
      <c r="U4760">
        <v>0</v>
      </c>
      <c r="V4760">
        <v>0</v>
      </c>
      <c r="W4760">
        <v>0</v>
      </c>
      <c r="X4760">
        <v>16.254623235966456</v>
      </c>
      <c r="Y4760">
        <v>0</v>
      </c>
      <c r="Z4760">
        <v>0</v>
      </c>
      <c r="AA4760">
        <v>0</v>
      </c>
      <c r="AB4760">
        <v>16.361983287143492</v>
      </c>
      <c r="AC4760">
        <v>0</v>
      </c>
      <c r="AD4760">
        <v>0</v>
      </c>
      <c r="AE4760">
        <v>32.616606523109951</v>
      </c>
    </row>
    <row r="4761" spans="1:31" x14ac:dyDescent="0.25">
      <c r="A4761">
        <v>2238561</v>
      </c>
      <c r="B4761">
        <v>1</v>
      </c>
      <c r="C4761" t="s">
        <v>80</v>
      </c>
      <c r="D4761" t="s">
        <v>89</v>
      </c>
      <c r="E4761" t="s">
        <v>194</v>
      </c>
      <c r="F4761" t="s">
        <v>13767</v>
      </c>
      <c r="G4761" t="s">
        <v>179</v>
      </c>
      <c r="H4761" t="s">
        <v>135</v>
      </c>
      <c r="I4761" t="s">
        <v>136</v>
      </c>
      <c r="J4761" t="s">
        <v>137</v>
      </c>
      <c r="K4761" t="s">
        <v>138</v>
      </c>
      <c r="L4761" t="s">
        <v>13768</v>
      </c>
      <c r="M4761" t="s">
        <v>13769</v>
      </c>
      <c r="N4761">
        <v>0.46333333300000001</v>
      </c>
      <c r="O4761">
        <v>0</v>
      </c>
      <c r="P4761">
        <v>52</v>
      </c>
      <c r="Q4761">
        <v>0</v>
      </c>
      <c r="R4761">
        <v>8</v>
      </c>
      <c r="S4761">
        <v>0</v>
      </c>
      <c r="T4761">
        <v>21</v>
      </c>
      <c r="U4761">
        <v>0</v>
      </c>
      <c r="V4761">
        <v>0</v>
      </c>
      <c r="W4761">
        <v>0</v>
      </c>
      <c r="X4761">
        <v>11.430089987283466</v>
      </c>
      <c r="Y4761">
        <v>0</v>
      </c>
      <c r="Z4761">
        <v>0.78780279230141992</v>
      </c>
      <c r="AA4761">
        <v>0</v>
      </c>
      <c r="AB4761">
        <v>11.058009993104895</v>
      </c>
      <c r="AC4761">
        <v>0</v>
      </c>
      <c r="AD4761">
        <v>0</v>
      </c>
      <c r="AE4761">
        <v>23.275902772689783</v>
      </c>
    </row>
    <row r="4762" spans="1:31" x14ac:dyDescent="0.25">
      <c r="A4762">
        <v>2248566</v>
      </c>
      <c r="B4762">
        <v>1</v>
      </c>
      <c r="C4762" t="s">
        <v>80</v>
      </c>
      <c r="D4762" t="s">
        <v>82</v>
      </c>
      <c r="E4762" t="s">
        <v>132</v>
      </c>
      <c r="F4762" t="s">
        <v>13770</v>
      </c>
      <c r="G4762" t="s">
        <v>170</v>
      </c>
      <c r="H4762" t="s">
        <v>135</v>
      </c>
      <c r="I4762" t="s">
        <v>136</v>
      </c>
      <c r="J4762" t="s">
        <v>137</v>
      </c>
      <c r="K4762" t="s">
        <v>138</v>
      </c>
      <c r="L4762" t="s">
        <v>13771</v>
      </c>
      <c r="M4762" t="s">
        <v>13772</v>
      </c>
      <c r="N4762">
        <v>2.6188888879999999</v>
      </c>
      <c r="O4762">
        <v>0</v>
      </c>
      <c r="P4762">
        <v>4</v>
      </c>
      <c r="Q4762">
        <v>0</v>
      </c>
      <c r="R4762">
        <v>0</v>
      </c>
      <c r="S4762">
        <v>0</v>
      </c>
      <c r="T4762">
        <v>1</v>
      </c>
      <c r="U4762">
        <v>0</v>
      </c>
      <c r="V4762">
        <v>0</v>
      </c>
      <c r="W4762">
        <v>0</v>
      </c>
      <c r="X4762">
        <v>1.6636588190824</v>
      </c>
      <c r="Y4762">
        <v>0</v>
      </c>
      <c r="Z4762">
        <v>0</v>
      </c>
      <c r="AA4762">
        <v>0</v>
      </c>
      <c r="AB4762">
        <v>2.251507004284278</v>
      </c>
      <c r="AC4762">
        <v>0</v>
      </c>
      <c r="AD4762">
        <v>0</v>
      </c>
      <c r="AE4762">
        <v>3.915165823366678</v>
      </c>
    </row>
    <row r="4763" spans="1:31" x14ac:dyDescent="0.25">
      <c r="A4763">
        <v>2248567</v>
      </c>
      <c r="B4763">
        <v>1</v>
      </c>
      <c r="C4763" t="s">
        <v>80</v>
      </c>
      <c r="D4763" t="s">
        <v>84</v>
      </c>
      <c r="E4763" t="s">
        <v>132</v>
      </c>
      <c r="F4763" t="s">
        <v>13773</v>
      </c>
      <c r="G4763" t="s">
        <v>148</v>
      </c>
      <c r="H4763" t="s">
        <v>135</v>
      </c>
      <c r="I4763" t="s">
        <v>136</v>
      </c>
      <c r="J4763" t="s">
        <v>137</v>
      </c>
      <c r="K4763" t="s">
        <v>138</v>
      </c>
      <c r="L4763" t="s">
        <v>13774</v>
      </c>
      <c r="M4763" t="s">
        <v>13775</v>
      </c>
      <c r="N4763">
        <v>2.0074999999999998</v>
      </c>
      <c r="O4763">
        <v>0</v>
      </c>
      <c r="P4763">
        <v>7</v>
      </c>
      <c r="Q4763">
        <v>0</v>
      </c>
      <c r="R4763">
        <v>0</v>
      </c>
      <c r="S4763">
        <v>0</v>
      </c>
      <c r="T4763">
        <v>0</v>
      </c>
      <c r="U4763">
        <v>0</v>
      </c>
      <c r="V4763">
        <v>0</v>
      </c>
      <c r="W4763">
        <v>0</v>
      </c>
      <c r="X4763">
        <v>2.68357085099999</v>
      </c>
      <c r="Y4763">
        <v>0</v>
      </c>
      <c r="Z4763">
        <v>0</v>
      </c>
      <c r="AA4763">
        <v>0</v>
      </c>
      <c r="AB4763">
        <v>0</v>
      </c>
      <c r="AC4763">
        <v>0</v>
      </c>
      <c r="AD4763">
        <v>0</v>
      </c>
      <c r="AE4763">
        <v>2.68357085099999</v>
      </c>
    </row>
    <row r="4764" spans="1:31" x14ac:dyDescent="0.25">
      <c r="A4764">
        <v>2248568</v>
      </c>
      <c r="B4764">
        <v>1</v>
      </c>
      <c r="C4764" t="s">
        <v>80</v>
      </c>
      <c r="D4764" t="s">
        <v>84</v>
      </c>
      <c r="E4764" t="s">
        <v>132</v>
      </c>
      <c r="F4764" t="s">
        <v>13776</v>
      </c>
      <c r="G4764" t="s">
        <v>148</v>
      </c>
      <c r="H4764" t="s">
        <v>135</v>
      </c>
      <c r="I4764" t="s">
        <v>136</v>
      </c>
      <c r="J4764" t="s">
        <v>137</v>
      </c>
      <c r="K4764" t="s">
        <v>138</v>
      </c>
      <c r="L4764" t="s">
        <v>13777</v>
      </c>
      <c r="M4764" t="s">
        <v>13778</v>
      </c>
      <c r="N4764">
        <v>2.6577777770000002</v>
      </c>
      <c r="O4764">
        <v>0</v>
      </c>
      <c r="P4764">
        <v>1</v>
      </c>
      <c r="Q4764">
        <v>0</v>
      </c>
      <c r="R4764">
        <v>0</v>
      </c>
      <c r="S4764">
        <v>0</v>
      </c>
      <c r="T4764">
        <v>0</v>
      </c>
      <c r="U4764">
        <v>0</v>
      </c>
      <c r="V4764">
        <v>0</v>
      </c>
      <c r="W4764">
        <v>0</v>
      </c>
      <c r="X4764">
        <v>0.28041474268325001</v>
      </c>
      <c r="Y4764">
        <v>0</v>
      </c>
      <c r="Z4764">
        <v>0</v>
      </c>
      <c r="AA4764">
        <v>0</v>
      </c>
      <c r="AB4764">
        <v>0</v>
      </c>
      <c r="AC4764">
        <v>0</v>
      </c>
      <c r="AD4764">
        <v>0</v>
      </c>
      <c r="AE4764">
        <v>0.28041474268325001</v>
      </c>
    </row>
    <row r="4765" spans="1:31" x14ac:dyDescent="0.25">
      <c r="A4765">
        <v>2248569</v>
      </c>
      <c r="B4765">
        <v>1</v>
      </c>
      <c r="C4765" t="s">
        <v>80</v>
      </c>
      <c r="D4765" t="s">
        <v>86</v>
      </c>
      <c r="E4765" t="s">
        <v>194</v>
      </c>
      <c r="F4765" t="s">
        <v>13779</v>
      </c>
      <c r="G4765" t="s">
        <v>390</v>
      </c>
      <c r="H4765" t="s">
        <v>135</v>
      </c>
      <c r="I4765" t="s">
        <v>136</v>
      </c>
      <c r="J4765" t="s">
        <v>137</v>
      </c>
      <c r="K4765" t="s">
        <v>138</v>
      </c>
      <c r="L4765" t="s">
        <v>13780</v>
      </c>
      <c r="M4765" t="s">
        <v>13781</v>
      </c>
      <c r="N4765">
        <v>2.1297222219999998</v>
      </c>
      <c r="O4765">
        <v>0</v>
      </c>
      <c r="P4765">
        <v>181</v>
      </c>
      <c r="Q4765">
        <v>0</v>
      </c>
      <c r="R4765">
        <v>0</v>
      </c>
      <c r="S4765">
        <v>0</v>
      </c>
      <c r="T4765">
        <v>6</v>
      </c>
      <c r="U4765">
        <v>0</v>
      </c>
      <c r="V4765">
        <v>0</v>
      </c>
      <c r="W4765">
        <v>0</v>
      </c>
      <c r="X4765">
        <v>139.14937324007769</v>
      </c>
      <c r="Y4765">
        <v>0</v>
      </c>
      <c r="Z4765">
        <v>0</v>
      </c>
      <c r="AA4765">
        <v>0</v>
      </c>
      <c r="AB4765">
        <v>18.158213267695125</v>
      </c>
      <c r="AC4765">
        <v>0</v>
      </c>
      <c r="AD4765">
        <v>0</v>
      </c>
      <c r="AE4765">
        <v>157.30758650777281</v>
      </c>
    </row>
    <row r="4766" spans="1:31" x14ac:dyDescent="0.25">
      <c r="A4766">
        <v>2248570</v>
      </c>
      <c r="B4766">
        <v>1</v>
      </c>
      <c r="C4766" t="s">
        <v>80</v>
      </c>
      <c r="D4766" t="s">
        <v>99</v>
      </c>
      <c r="E4766" t="s">
        <v>141</v>
      </c>
      <c r="F4766" t="s">
        <v>13782</v>
      </c>
      <c r="G4766" t="s">
        <v>187</v>
      </c>
      <c r="H4766" t="s">
        <v>135</v>
      </c>
      <c r="I4766" t="s">
        <v>136</v>
      </c>
      <c r="J4766" t="s">
        <v>137</v>
      </c>
      <c r="K4766" t="s">
        <v>138</v>
      </c>
      <c r="L4766" t="s">
        <v>13783</v>
      </c>
      <c r="M4766" t="s">
        <v>13784</v>
      </c>
      <c r="N4766">
        <v>1.052777777</v>
      </c>
      <c r="O4766">
        <v>0</v>
      </c>
      <c r="P4766">
        <v>120</v>
      </c>
      <c r="Q4766">
        <v>0</v>
      </c>
      <c r="R4766">
        <v>1</v>
      </c>
      <c r="S4766">
        <v>0</v>
      </c>
      <c r="T4766">
        <v>9</v>
      </c>
      <c r="U4766">
        <v>0</v>
      </c>
      <c r="V4766">
        <v>1</v>
      </c>
      <c r="W4766">
        <v>0</v>
      </c>
      <c r="X4766">
        <v>17.850034634537753</v>
      </c>
      <c r="Y4766">
        <v>0</v>
      </c>
      <c r="Z4766">
        <v>3.6427941891133332E-2</v>
      </c>
      <c r="AA4766">
        <v>0</v>
      </c>
      <c r="AB4766">
        <v>1.7992093265777642</v>
      </c>
      <c r="AC4766">
        <v>0</v>
      </c>
      <c r="AD4766">
        <v>69.681821165402994</v>
      </c>
      <c r="AE4766">
        <v>89.367493068409644</v>
      </c>
    </row>
    <row r="4767" spans="1:31" x14ac:dyDescent="0.25">
      <c r="A4767">
        <v>2248912</v>
      </c>
      <c r="B4767">
        <v>1</v>
      </c>
      <c r="C4767" t="s">
        <v>80</v>
      </c>
      <c r="D4767" t="s">
        <v>110</v>
      </c>
      <c r="E4767" t="s">
        <v>194</v>
      </c>
      <c r="F4767" t="s">
        <v>13785</v>
      </c>
      <c r="G4767" t="s">
        <v>196</v>
      </c>
      <c r="H4767" t="s">
        <v>135</v>
      </c>
      <c r="I4767" t="s">
        <v>136</v>
      </c>
      <c r="J4767" t="s">
        <v>137</v>
      </c>
      <c r="K4767" t="s">
        <v>144</v>
      </c>
      <c r="L4767" t="s">
        <v>13786</v>
      </c>
      <c r="M4767" t="s">
        <v>13787</v>
      </c>
      <c r="N4767">
        <v>1</v>
      </c>
      <c r="O4767">
        <v>0</v>
      </c>
      <c r="P4767">
        <v>107</v>
      </c>
      <c r="Q4767">
        <v>0</v>
      </c>
      <c r="R4767">
        <v>1</v>
      </c>
      <c r="S4767">
        <v>0</v>
      </c>
      <c r="T4767">
        <v>7</v>
      </c>
      <c r="U4767">
        <v>0</v>
      </c>
      <c r="V4767">
        <v>0</v>
      </c>
      <c r="W4767">
        <v>0</v>
      </c>
      <c r="X4767">
        <v>51.327884503367997</v>
      </c>
      <c r="Y4767">
        <v>0</v>
      </c>
      <c r="Z4767">
        <v>1.4714515155200001</v>
      </c>
      <c r="AA4767">
        <v>0</v>
      </c>
      <c r="AB4767">
        <v>22.939164453838004</v>
      </c>
      <c r="AC4767">
        <v>0</v>
      </c>
      <c r="AD4767">
        <v>0</v>
      </c>
      <c r="AE4767">
        <v>75.738500472726002</v>
      </c>
    </row>
    <row r="4768" spans="1:31" x14ac:dyDescent="0.25">
      <c r="A4768">
        <v>2248571</v>
      </c>
      <c r="B4768">
        <v>1</v>
      </c>
      <c r="C4768" t="s">
        <v>81</v>
      </c>
      <c r="D4768" t="s">
        <v>127</v>
      </c>
      <c r="E4768" t="s">
        <v>132</v>
      </c>
      <c r="F4768" t="s">
        <v>13788</v>
      </c>
      <c r="G4768" t="s">
        <v>148</v>
      </c>
      <c r="H4768" t="s">
        <v>135</v>
      </c>
      <c r="I4768" t="s">
        <v>136</v>
      </c>
      <c r="J4768" t="s">
        <v>137</v>
      </c>
      <c r="K4768" t="s">
        <v>138</v>
      </c>
      <c r="L4768" t="s">
        <v>13789</v>
      </c>
      <c r="M4768" t="s">
        <v>13790</v>
      </c>
      <c r="N4768">
        <v>0.73027777699999996</v>
      </c>
      <c r="O4768">
        <v>0</v>
      </c>
      <c r="P4768">
        <v>1</v>
      </c>
      <c r="Q4768">
        <v>0</v>
      </c>
      <c r="R4768">
        <v>0</v>
      </c>
      <c r="S4768">
        <v>0</v>
      </c>
      <c r="T4768">
        <v>0</v>
      </c>
      <c r="U4768">
        <v>0</v>
      </c>
      <c r="V4768">
        <v>0</v>
      </c>
      <c r="W4768">
        <v>0</v>
      </c>
      <c r="X4768">
        <v>2.1758325470871111E-2</v>
      </c>
      <c r="Y4768">
        <v>0</v>
      </c>
      <c r="Z4768">
        <v>0</v>
      </c>
      <c r="AA4768">
        <v>0</v>
      </c>
      <c r="AB4768">
        <v>0</v>
      </c>
      <c r="AC4768">
        <v>0</v>
      </c>
      <c r="AD4768">
        <v>0</v>
      </c>
      <c r="AE4768">
        <v>2.1758325470871111E-2</v>
      </c>
    </row>
    <row r="4769" spans="1:31" x14ac:dyDescent="0.25">
      <c r="A4769">
        <v>2248572</v>
      </c>
      <c r="B4769">
        <v>1</v>
      </c>
      <c r="C4769" t="s">
        <v>80</v>
      </c>
      <c r="D4769" t="s">
        <v>96</v>
      </c>
      <c r="E4769" t="s">
        <v>141</v>
      </c>
      <c r="F4769" t="s">
        <v>13791</v>
      </c>
      <c r="G4769" t="s">
        <v>1909</v>
      </c>
      <c r="H4769" t="s">
        <v>135</v>
      </c>
      <c r="I4769" t="s">
        <v>136</v>
      </c>
      <c r="J4769" t="s">
        <v>137</v>
      </c>
      <c r="K4769" t="s">
        <v>138</v>
      </c>
      <c r="L4769" t="s">
        <v>13792</v>
      </c>
      <c r="M4769" t="s">
        <v>13793</v>
      </c>
      <c r="N4769">
        <v>2.5591666659999999</v>
      </c>
      <c r="O4769">
        <v>0</v>
      </c>
      <c r="P4769">
        <v>132</v>
      </c>
      <c r="Q4769">
        <v>0</v>
      </c>
      <c r="R4769">
        <v>0</v>
      </c>
      <c r="S4769">
        <v>0</v>
      </c>
      <c r="T4769">
        <v>142</v>
      </c>
      <c r="U4769">
        <v>0</v>
      </c>
      <c r="V4769">
        <v>0</v>
      </c>
      <c r="W4769">
        <v>0</v>
      </c>
      <c r="X4769">
        <v>159.85502022695692</v>
      </c>
      <c r="Y4769">
        <v>0</v>
      </c>
      <c r="Z4769">
        <v>0</v>
      </c>
      <c r="AA4769">
        <v>0</v>
      </c>
      <c r="AB4769">
        <v>216.43443694552386</v>
      </c>
      <c r="AC4769">
        <v>0</v>
      </c>
      <c r="AD4769">
        <v>0</v>
      </c>
      <c r="AE4769">
        <v>376.28945717248075</v>
      </c>
    </row>
    <row r="4770" spans="1:31" x14ac:dyDescent="0.25">
      <c r="A4770">
        <v>2248574</v>
      </c>
      <c r="B4770">
        <v>1</v>
      </c>
      <c r="C4770" t="s">
        <v>81</v>
      </c>
      <c r="D4770" t="s">
        <v>112</v>
      </c>
      <c r="E4770" t="s">
        <v>182</v>
      </c>
      <c r="F4770" t="s">
        <v>13794</v>
      </c>
      <c r="G4770" t="s">
        <v>2631</v>
      </c>
      <c r="H4770" t="s">
        <v>163</v>
      </c>
      <c r="I4770" t="s">
        <v>136</v>
      </c>
      <c r="J4770" t="s">
        <v>137</v>
      </c>
      <c r="K4770" t="s">
        <v>138</v>
      </c>
      <c r="L4770" t="s">
        <v>13795</v>
      </c>
      <c r="M4770" t="s">
        <v>13796</v>
      </c>
      <c r="N4770">
        <v>0.207777777</v>
      </c>
      <c r="O4770">
        <v>0</v>
      </c>
      <c r="P4770">
        <v>596</v>
      </c>
      <c r="Q4770">
        <v>0</v>
      </c>
      <c r="R4770">
        <v>30</v>
      </c>
      <c r="S4770">
        <v>0</v>
      </c>
      <c r="T4770">
        <v>38</v>
      </c>
      <c r="U4770">
        <v>0</v>
      </c>
      <c r="V4770">
        <v>0</v>
      </c>
      <c r="W4770">
        <v>0</v>
      </c>
      <c r="X4770">
        <v>21.567353162685333</v>
      </c>
      <c r="Y4770">
        <v>0</v>
      </c>
      <c r="Z4770">
        <v>0.38536691609039553</v>
      </c>
      <c r="AA4770">
        <v>0</v>
      </c>
      <c r="AB4770">
        <v>2.3577841964788724</v>
      </c>
      <c r="AC4770">
        <v>0</v>
      </c>
      <c r="AD4770">
        <v>0</v>
      </c>
      <c r="AE4770">
        <v>24.310504275254598</v>
      </c>
    </row>
    <row r="4771" spans="1:31" x14ac:dyDescent="0.25">
      <c r="A4771">
        <v>2248575</v>
      </c>
      <c r="B4771">
        <v>1</v>
      </c>
      <c r="C4771" t="s">
        <v>80</v>
      </c>
      <c r="D4771" t="s">
        <v>99</v>
      </c>
      <c r="E4771" t="s">
        <v>194</v>
      </c>
      <c r="F4771" t="s">
        <v>2634</v>
      </c>
      <c r="G4771" t="s">
        <v>179</v>
      </c>
      <c r="H4771" t="s">
        <v>135</v>
      </c>
      <c r="I4771" t="s">
        <v>136</v>
      </c>
      <c r="J4771" t="s">
        <v>137</v>
      </c>
      <c r="K4771" t="s">
        <v>138</v>
      </c>
      <c r="L4771" t="s">
        <v>13797</v>
      </c>
      <c r="M4771" t="s">
        <v>13798</v>
      </c>
      <c r="N4771">
        <v>2.5161111109999998</v>
      </c>
      <c r="O4771">
        <v>0</v>
      </c>
      <c r="P4771">
        <v>42</v>
      </c>
      <c r="Q4771">
        <v>0</v>
      </c>
      <c r="R4771">
        <v>0</v>
      </c>
      <c r="S4771">
        <v>0</v>
      </c>
      <c r="T4771">
        <v>4</v>
      </c>
      <c r="U4771">
        <v>0</v>
      </c>
      <c r="V4771">
        <v>0</v>
      </c>
      <c r="W4771">
        <v>0</v>
      </c>
      <c r="X4771">
        <v>11.613856690717553</v>
      </c>
      <c r="Y4771">
        <v>0</v>
      </c>
      <c r="Z4771">
        <v>0</v>
      </c>
      <c r="AA4771">
        <v>0</v>
      </c>
      <c r="AB4771">
        <v>1.3444296220663001</v>
      </c>
      <c r="AC4771">
        <v>0</v>
      </c>
      <c r="AD4771">
        <v>0</v>
      </c>
      <c r="AE4771">
        <v>12.958286312783853</v>
      </c>
    </row>
    <row r="4772" spans="1:31" x14ac:dyDescent="0.25">
      <c r="A4772">
        <v>2248576</v>
      </c>
      <c r="B4772">
        <v>1</v>
      </c>
      <c r="C4772" t="s">
        <v>80</v>
      </c>
      <c r="D4772" t="s">
        <v>94</v>
      </c>
      <c r="E4772" t="s">
        <v>273</v>
      </c>
      <c r="F4772" t="s">
        <v>13799</v>
      </c>
      <c r="G4772" t="s">
        <v>174</v>
      </c>
      <c r="H4772" t="s">
        <v>163</v>
      </c>
      <c r="I4772" t="s">
        <v>136</v>
      </c>
      <c r="J4772" t="s">
        <v>137</v>
      </c>
      <c r="K4772" t="s">
        <v>138</v>
      </c>
      <c r="L4772" t="s">
        <v>13800</v>
      </c>
      <c r="M4772" t="s">
        <v>13801</v>
      </c>
      <c r="N4772">
        <v>0.176666666</v>
      </c>
      <c r="O4772">
        <v>0</v>
      </c>
      <c r="P4772">
        <v>3312</v>
      </c>
      <c r="Q4772">
        <v>0</v>
      </c>
      <c r="R4772">
        <v>1</v>
      </c>
      <c r="S4772">
        <v>0</v>
      </c>
      <c r="T4772">
        <v>969</v>
      </c>
      <c r="U4772">
        <v>0</v>
      </c>
      <c r="V4772">
        <v>0</v>
      </c>
      <c r="W4772">
        <v>0</v>
      </c>
      <c r="X4772">
        <v>156.8132664304396</v>
      </c>
      <c r="Y4772">
        <v>0</v>
      </c>
      <c r="Z4772">
        <v>0.12269680604496001</v>
      </c>
      <c r="AA4772">
        <v>0</v>
      </c>
      <c r="AB4772">
        <v>83.519392168681037</v>
      </c>
      <c r="AC4772">
        <v>0</v>
      </c>
      <c r="AD4772">
        <v>0</v>
      </c>
      <c r="AE4772">
        <v>240.45535540516559</v>
      </c>
    </row>
    <row r="4773" spans="1:31" x14ac:dyDescent="0.25">
      <c r="A4773">
        <v>2248578</v>
      </c>
      <c r="B4773">
        <v>1</v>
      </c>
      <c r="C4773" t="s">
        <v>80</v>
      </c>
      <c r="D4773" t="s">
        <v>110</v>
      </c>
      <c r="E4773" t="s">
        <v>273</v>
      </c>
      <c r="F4773" t="s">
        <v>13802</v>
      </c>
      <c r="G4773" t="s">
        <v>174</v>
      </c>
      <c r="H4773" t="s">
        <v>163</v>
      </c>
      <c r="I4773" t="s">
        <v>136</v>
      </c>
      <c r="J4773" t="s">
        <v>137</v>
      </c>
      <c r="K4773" t="s">
        <v>138</v>
      </c>
      <c r="L4773" t="s">
        <v>13803</v>
      </c>
      <c r="M4773" t="s">
        <v>13804</v>
      </c>
      <c r="N4773">
        <v>0.69777777699999999</v>
      </c>
      <c r="O4773">
        <v>0</v>
      </c>
      <c r="P4773">
        <v>3034</v>
      </c>
      <c r="Q4773">
        <v>0</v>
      </c>
      <c r="R4773">
        <v>0</v>
      </c>
      <c r="S4773">
        <v>0</v>
      </c>
      <c r="T4773">
        <v>138</v>
      </c>
      <c r="U4773">
        <v>0</v>
      </c>
      <c r="V4773">
        <v>1</v>
      </c>
      <c r="W4773">
        <v>0</v>
      </c>
      <c r="X4773">
        <v>758.48370852645337</v>
      </c>
      <c r="Y4773">
        <v>0</v>
      </c>
      <c r="Z4773">
        <v>0</v>
      </c>
      <c r="AA4773">
        <v>0</v>
      </c>
      <c r="AB4773">
        <v>51.377847545032779</v>
      </c>
      <c r="AC4773">
        <v>0</v>
      </c>
      <c r="AD4773">
        <v>6.8258647469729423</v>
      </c>
      <c r="AE4773">
        <v>816.68742081845903</v>
      </c>
    </row>
    <row r="4774" spans="1:31" x14ac:dyDescent="0.25">
      <c r="A4774">
        <v>2248580</v>
      </c>
      <c r="B4774">
        <v>1</v>
      </c>
      <c r="C4774" t="s">
        <v>80</v>
      </c>
      <c r="D4774" t="s">
        <v>94</v>
      </c>
      <c r="E4774" t="s">
        <v>182</v>
      </c>
      <c r="F4774" t="s">
        <v>13805</v>
      </c>
      <c r="G4774" t="s">
        <v>174</v>
      </c>
      <c r="H4774" t="s">
        <v>163</v>
      </c>
      <c r="I4774" t="s">
        <v>136</v>
      </c>
      <c r="J4774" t="s">
        <v>137</v>
      </c>
      <c r="K4774" t="s">
        <v>138</v>
      </c>
      <c r="L4774" t="s">
        <v>13806</v>
      </c>
      <c r="M4774" t="s">
        <v>13807</v>
      </c>
      <c r="N4774">
        <v>2.6613888879999998</v>
      </c>
      <c r="O4774">
        <v>0</v>
      </c>
      <c r="P4774">
        <v>1726</v>
      </c>
      <c r="Q4774">
        <v>0</v>
      </c>
      <c r="R4774">
        <v>0</v>
      </c>
      <c r="S4774">
        <v>0</v>
      </c>
      <c r="T4774">
        <v>140</v>
      </c>
      <c r="U4774">
        <v>0</v>
      </c>
      <c r="V4774">
        <v>0</v>
      </c>
      <c r="W4774">
        <v>0</v>
      </c>
      <c r="X4774">
        <v>1145.8528541080491</v>
      </c>
      <c r="Y4774">
        <v>0</v>
      </c>
      <c r="Z4774">
        <v>0</v>
      </c>
      <c r="AA4774">
        <v>0</v>
      </c>
      <c r="AB4774">
        <v>239.1507328510456</v>
      </c>
      <c r="AC4774">
        <v>0</v>
      </c>
      <c r="AD4774">
        <v>0</v>
      </c>
      <c r="AE4774">
        <v>1385.0035869590947</v>
      </c>
    </row>
    <row r="4775" spans="1:31" x14ac:dyDescent="0.25">
      <c r="A4775">
        <v>2248581</v>
      </c>
      <c r="B4775">
        <v>1</v>
      </c>
      <c r="C4775" t="s">
        <v>80</v>
      </c>
      <c r="D4775" t="s">
        <v>110</v>
      </c>
      <c r="E4775" t="s">
        <v>182</v>
      </c>
      <c r="F4775" t="s">
        <v>13808</v>
      </c>
      <c r="G4775" t="s">
        <v>1963</v>
      </c>
      <c r="H4775" t="s">
        <v>163</v>
      </c>
      <c r="I4775" t="s">
        <v>136</v>
      </c>
      <c r="J4775" t="s">
        <v>137</v>
      </c>
      <c r="K4775" t="s">
        <v>138</v>
      </c>
      <c r="L4775" t="s">
        <v>13809</v>
      </c>
      <c r="M4775" t="s">
        <v>13810</v>
      </c>
      <c r="N4775">
        <v>12.173055554999999</v>
      </c>
      <c r="O4775">
        <v>0</v>
      </c>
      <c r="P4775">
        <v>263</v>
      </c>
      <c r="Q4775">
        <v>0</v>
      </c>
      <c r="R4775">
        <v>0</v>
      </c>
      <c r="S4775">
        <v>0</v>
      </c>
      <c r="T4775">
        <v>12</v>
      </c>
      <c r="U4775">
        <v>0</v>
      </c>
      <c r="V4775">
        <v>0</v>
      </c>
      <c r="W4775">
        <v>0</v>
      </c>
      <c r="X4775">
        <v>1511.6036461671465</v>
      </c>
      <c r="Y4775">
        <v>0</v>
      </c>
      <c r="Z4775">
        <v>0</v>
      </c>
      <c r="AA4775">
        <v>0</v>
      </c>
      <c r="AB4775">
        <v>42.32488125855793</v>
      </c>
      <c r="AC4775">
        <v>0</v>
      </c>
      <c r="AD4775">
        <v>0</v>
      </c>
      <c r="AE4775">
        <v>1553.9285274257045</v>
      </c>
    </row>
    <row r="4776" spans="1:31" x14ac:dyDescent="0.25">
      <c r="A4776">
        <v>2248583</v>
      </c>
      <c r="B4776">
        <v>1</v>
      </c>
      <c r="C4776" t="s">
        <v>80</v>
      </c>
      <c r="D4776" t="s">
        <v>94</v>
      </c>
      <c r="E4776" t="s">
        <v>273</v>
      </c>
      <c r="F4776" t="s">
        <v>13811</v>
      </c>
      <c r="G4776" t="s">
        <v>174</v>
      </c>
      <c r="H4776" t="s">
        <v>163</v>
      </c>
      <c r="I4776" t="s">
        <v>136</v>
      </c>
      <c r="J4776" t="s">
        <v>137</v>
      </c>
      <c r="K4776" t="s">
        <v>138</v>
      </c>
      <c r="L4776" t="s">
        <v>13812</v>
      </c>
      <c r="M4776" t="s">
        <v>13813</v>
      </c>
      <c r="N4776">
        <v>0.30333333299999998</v>
      </c>
      <c r="O4776">
        <v>0</v>
      </c>
      <c r="P4776">
        <v>7313</v>
      </c>
      <c r="Q4776">
        <v>0</v>
      </c>
      <c r="R4776">
        <v>0</v>
      </c>
      <c r="S4776">
        <v>0</v>
      </c>
      <c r="T4776">
        <v>596</v>
      </c>
      <c r="U4776">
        <v>0</v>
      </c>
      <c r="V4776">
        <v>0</v>
      </c>
      <c r="W4776">
        <v>0</v>
      </c>
      <c r="X4776">
        <v>551.1166386486077</v>
      </c>
      <c r="Y4776">
        <v>0</v>
      </c>
      <c r="Z4776">
        <v>0</v>
      </c>
      <c r="AA4776">
        <v>0</v>
      </c>
      <c r="AB4776">
        <v>96.513723795290744</v>
      </c>
      <c r="AC4776">
        <v>0</v>
      </c>
      <c r="AD4776">
        <v>0</v>
      </c>
      <c r="AE4776">
        <v>647.63036244389843</v>
      </c>
    </row>
    <row r="4777" spans="1:31" x14ac:dyDescent="0.25">
      <c r="A4777">
        <v>2248586</v>
      </c>
      <c r="B4777">
        <v>1</v>
      </c>
      <c r="C4777" t="s">
        <v>81</v>
      </c>
      <c r="D4777" t="s">
        <v>112</v>
      </c>
      <c r="E4777" t="s">
        <v>182</v>
      </c>
      <c r="F4777" t="s">
        <v>13814</v>
      </c>
      <c r="G4777" t="s">
        <v>2631</v>
      </c>
      <c r="H4777" t="s">
        <v>163</v>
      </c>
      <c r="I4777" t="s">
        <v>136</v>
      </c>
      <c r="J4777" t="s">
        <v>137</v>
      </c>
      <c r="K4777" t="s">
        <v>138</v>
      </c>
      <c r="L4777" t="s">
        <v>13815</v>
      </c>
      <c r="M4777" t="s">
        <v>13816</v>
      </c>
      <c r="N4777">
        <v>0.93638888799999997</v>
      </c>
      <c r="O4777">
        <v>0</v>
      </c>
      <c r="P4777">
        <v>613</v>
      </c>
      <c r="Q4777">
        <v>0</v>
      </c>
      <c r="R4777">
        <v>33</v>
      </c>
      <c r="S4777">
        <v>0</v>
      </c>
      <c r="T4777">
        <v>36</v>
      </c>
      <c r="U4777">
        <v>0</v>
      </c>
      <c r="V4777">
        <v>0</v>
      </c>
      <c r="W4777">
        <v>0</v>
      </c>
      <c r="X4777">
        <v>100.08798291651289</v>
      </c>
      <c r="Y4777">
        <v>0</v>
      </c>
      <c r="Z4777">
        <v>1.3956189386675437</v>
      </c>
      <c r="AA4777">
        <v>0</v>
      </c>
      <c r="AB4777">
        <v>12.654725703418093</v>
      </c>
      <c r="AC4777">
        <v>0</v>
      </c>
      <c r="AD4777">
        <v>0</v>
      </c>
      <c r="AE4777">
        <v>114.13832755859852</v>
      </c>
    </row>
    <row r="4778" spans="1:31" x14ac:dyDescent="0.25">
      <c r="A4778">
        <v>2248587</v>
      </c>
      <c r="B4778">
        <v>1</v>
      </c>
      <c r="C4778" t="s">
        <v>81</v>
      </c>
      <c r="D4778" t="s">
        <v>128</v>
      </c>
      <c r="E4778" t="s">
        <v>161</v>
      </c>
      <c r="F4778" t="s">
        <v>290</v>
      </c>
      <c r="G4778" t="s">
        <v>174</v>
      </c>
      <c r="H4778" t="s">
        <v>163</v>
      </c>
      <c r="I4778" t="s">
        <v>136</v>
      </c>
      <c r="J4778" t="s">
        <v>137</v>
      </c>
      <c r="K4778" t="s">
        <v>138</v>
      </c>
      <c r="L4778" t="s">
        <v>13817</v>
      </c>
      <c r="M4778" t="s">
        <v>13818</v>
      </c>
      <c r="N4778">
        <v>1.506388888</v>
      </c>
      <c r="O4778">
        <v>1</v>
      </c>
      <c r="P4778">
        <v>580</v>
      </c>
      <c r="Q4778">
        <v>4</v>
      </c>
      <c r="R4778">
        <v>3</v>
      </c>
      <c r="S4778">
        <v>9</v>
      </c>
      <c r="T4778">
        <v>48</v>
      </c>
      <c r="U4778">
        <v>0</v>
      </c>
      <c r="V4778">
        <v>0</v>
      </c>
      <c r="W4778">
        <v>0.26534534549599997</v>
      </c>
      <c r="X4778">
        <v>85.489012653391896</v>
      </c>
      <c r="Y4778">
        <v>6.3391386394000158</v>
      </c>
      <c r="Z4778">
        <v>0.32610778427588666</v>
      </c>
      <c r="AA4778">
        <v>66.397135684561206</v>
      </c>
      <c r="AB4778">
        <v>20.917598335748124</v>
      </c>
      <c r="AC4778">
        <v>0</v>
      </c>
      <c r="AD4778">
        <v>0</v>
      </c>
      <c r="AE4778">
        <v>179.73433844287314</v>
      </c>
    </row>
    <row r="4779" spans="1:31" x14ac:dyDescent="0.25">
      <c r="A4779">
        <v>2248590</v>
      </c>
      <c r="B4779">
        <v>1</v>
      </c>
      <c r="C4779" t="s">
        <v>81</v>
      </c>
      <c r="D4779" t="s">
        <v>118</v>
      </c>
      <c r="E4779" t="s">
        <v>182</v>
      </c>
      <c r="F4779" t="s">
        <v>13819</v>
      </c>
      <c r="G4779" t="s">
        <v>174</v>
      </c>
      <c r="H4779" t="s">
        <v>163</v>
      </c>
      <c r="I4779" t="s">
        <v>136</v>
      </c>
      <c r="J4779" t="s">
        <v>137</v>
      </c>
      <c r="K4779" t="s">
        <v>138</v>
      </c>
      <c r="L4779" t="s">
        <v>13820</v>
      </c>
      <c r="M4779" t="s">
        <v>13821</v>
      </c>
      <c r="N4779">
        <v>1.0169444439999999</v>
      </c>
      <c r="O4779">
        <v>0</v>
      </c>
      <c r="P4779">
        <v>244</v>
      </c>
      <c r="Q4779">
        <v>0</v>
      </c>
      <c r="R4779">
        <v>14</v>
      </c>
      <c r="S4779">
        <v>0</v>
      </c>
      <c r="T4779">
        <v>22</v>
      </c>
      <c r="U4779">
        <v>0</v>
      </c>
      <c r="V4779">
        <v>0</v>
      </c>
      <c r="W4779">
        <v>0</v>
      </c>
      <c r="X4779">
        <v>43.518107738048414</v>
      </c>
      <c r="Y4779">
        <v>0</v>
      </c>
      <c r="Z4779">
        <v>6.8217655628000662</v>
      </c>
      <c r="AA4779">
        <v>0</v>
      </c>
      <c r="AB4779">
        <v>7.6365718411806718</v>
      </c>
      <c r="AC4779">
        <v>0</v>
      </c>
      <c r="AD4779">
        <v>0</v>
      </c>
      <c r="AE4779">
        <v>57.976445142029149</v>
      </c>
    </row>
    <row r="4780" spans="1:31" x14ac:dyDescent="0.25">
      <c r="A4780">
        <v>2248591</v>
      </c>
      <c r="B4780">
        <v>1</v>
      </c>
      <c r="C4780" t="s">
        <v>80</v>
      </c>
      <c r="D4780" t="s">
        <v>82</v>
      </c>
      <c r="E4780" t="s">
        <v>177</v>
      </c>
      <c r="F4780" t="s">
        <v>939</v>
      </c>
      <c r="G4780" t="s">
        <v>235</v>
      </c>
      <c r="H4780" t="s">
        <v>135</v>
      </c>
      <c r="I4780" t="s">
        <v>136</v>
      </c>
      <c r="J4780" t="s">
        <v>137</v>
      </c>
      <c r="K4780" t="s">
        <v>138</v>
      </c>
      <c r="L4780" t="s">
        <v>13822</v>
      </c>
      <c r="M4780" t="s">
        <v>13823</v>
      </c>
      <c r="N4780">
        <v>4.2658333329999998</v>
      </c>
      <c r="O4780">
        <v>0</v>
      </c>
      <c r="P4780">
        <v>0</v>
      </c>
      <c r="Q4780">
        <v>0</v>
      </c>
      <c r="R4780">
        <v>0</v>
      </c>
      <c r="S4780">
        <v>0</v>
      </c>
      <c r="T4780">
        <v>87</v>
      </c>
      <c r="U4780">
        <v>0</v>
      </c>
      <c r="V4780">
        <v>0</v>
      </c>
      <c r="W4780">
        <v>0</v>
      </c>
      <c r="X4780">
        <v>0</v>
      </c>
      <c r="Y4780">
        <v>0</v>
      </c>
      <c r="Z4780">
        <v>0</v>
      </c>
      <c r="AA4780">
        <v>0</v>
      </c>
      <c r="AB4780">
        <v>185.56430659261014</v>
      </c>
      <c r="AC4780">
        <v>0</v>
      </c>
      <c r="AD4780">
        <v>0</v>
      </c>
      <c r="AE4780">
        <v>185.56430659261014</v>
      </c>
    </row>
    <row r="4781" spans="1:31" x14ac:dyDescent="0.25">
      <c r="A4781">
        <v>2248597</v>
      </c>
      <c r="B4781">
        <v>1</v>
      </c>
      <c r="C4781" t="s">
        <v>80</v>
      </c>
      <c r="D4781" t="s">
        <v>104</v>
      </c>
      <c r="E4781" t="s">
        <v>161</v>
      </c>
      <c r="F4781" t="s">
        <v>11994</v>
      </c>
      <c r="G4781" t="s">
        <v>174</v>
      </c>
      <c r="H4781" t="s">
        <v>163</v>
      </c>
      <c r="I4781" t="s">
        <v>136</v>
      </c>
      <c r="J4781" t="s">
        <v>137</v>
      </c>
      <c r="K4781" t="s">
        <v>138</v>
      </c>
      <c r="L4781" t="s">
        <v>13824</v>
      </c>
      <c r="M4781" t="s">
        <v>13825</v>
      </c>
      <c r="N4781">
        <v>2.6769444440000001</v>
      </c>
      <c r="O4781">
        <v>1</v>
      </c>
      <c r="P4781">
        <v>715</v>
      </c>
      <c r="Q4781">
        <v>9</v>
      </c>
      <c r="R4781">
        <v>8</v>
      </c>
      <c r="S4781">
        <v>30</v>
      </c>
      <c r="T4781">
        <v>60</v>
      </c>
      <c r="U4781">
        <v>6</v>
      </c>
      <c r="V4781">
        <v>0</v>
      </c>
      <c r="W4781">
        <v>0.10828180992160001</v>
      </c>
      <c r="X4781">
        <v>446.43912266305654</v>
      </c>
      <c r="Y4781">
        <v>232.1516355778339</v>
      </c>
      <c r="Z4781">
        <v>19.762507131260371</v>
      </c>
      <c r="AA4781">
        <v>3472.7275174774318</v>
      </c>
      <c r="AB4781">
        <v>47.080986270270813</v>
      </c>
      <c r="AC4781">
        <v>950.23664231456098</v>
      </c>
      <c r="AD4781">
        <v>0</v>
      </c>
      <c r="AE4781">
        <v>5168.506693244336</v>
      </c>
    </row>
    <row r="4782" spans="1:31" x14ac:dyDescent="0.25">
      <c r="A4782">
        <v>2248598</v>
      </c>
      <c r="B4782">
        <v>1</v>
      </c>
      <c r="C4782" t="s">
        <v>80</v>
      </c>
      <c r="D4782" t="s">
        <v>105</v>
      </c>
      <c r="E4782" t="s">
        <v>182</v>
      </c>
      <c r="F4782" t="s">
        <v>13826</v>
      </c>
      <c r="G4782" t="s">
        <v>196</v>
      </c>
      <c r="H4782" t="s">
        <v>163</v>
      </c>
      <c r="I4782" t="s">
        <v>136</v>
      </c>
      <c r="J4782" t="s">
        <v>137</v>
      </c>
      <c r="K4782" t="s">
        <v>144</v>
      </c>
      <c r="L4782" t="s">
        <v>13827</v>
      </c>
      <c r="M4782" t="s">
        <v>13828</v>
      </c>
      <c r="N4782">
        <v>0.55527777700000003</v>
      </c>
      <c r="O4782">
        <v>0</v>
      </c>
      <c r="P4782">
        <v>3691</v>
      </c>
      <c r="Q4782">
        <v>0</v>
      </c>
      <c r="R4782">
        <v>0</v>
      </c>
      <c r="S4782">
        <v>0</v>
      </c>
      <c r="T4782">
        <v>283</v>
      </c>
      <c r="U4782">
        <v>0</v>
      </c>
      <c r="V4782">
        <v>0</v>
      </c>
      <c r="W4782">
        <v>0</v>
      </c>
      <c r="X4782">
        <v>597.62935719725965</v>
      </c>
      <c r="Y4782">
        <v>0</v>
      </c>
      <c r="Z4782">
        <v>0</v>
      </c>
      <c r="AA4782">
        <v>0</v>
      </c>
      <c r="AB4782">
        <v>79.313254524053789</v>
      </c>
      <c r="AC4782">
        <v>0</v>
      </c>
      <c r="AD4782">
        <v>0</v>
      </c>
      <c r="AE4782">
        <v>676.94261172131348</v>
      </c>
    </row>
    <row r="4783" spans="1:31" x14ac:dyDescent="0.25">
      <c r="A4783">
        <v>2248600</v>
      </c>
      <c r="B4783">
        <v>1</v>
      </c>
      <c r="C4783" t="s">
        <v>80</v>
      </c>
      <c r="D4783" t="s">
        <v>84</v>
      </c>
      <c r="E4783" t="s">
        <v>177</v>
      </c>
      <c r="F4783" t="s">
        <v>13829</v>
      </c>
      <c r="G4783" t="s">
        <v>215</v>
      </c>
      <c r="H4783" t="s">
        <v>135</v>
      </c>
      <c r="I4783" t="s">
        <v>136</v>
      </c>
      <c r="J4783" t="s">
        <v>137</v>
      </c>
      <c r="K4783" t="s">
        <v>138</v>
      </c>
      <c r="L4783" t="s">
        <v>13830</v>
      </c>
      <c r="M4783" t="s">
        <v>13831</v>
      </c>
      <c r="N4783">
        <v>3.5502777769999998</v>
      </c>
      <c r="O4783">
        <v>0</v>
      </c>
      <c r="P4783">
        <v>59</v>
      </c>
      <c r="Q4783">
        <v>0</v>
      </c>
      <c r="R4783">
        <v>0</v>
      </c>
      <c r="S4783">
        <v>0</v>
      </c>
      <c r="T4783">
        <v>6</v>
      </c>
      <c r="U4783">
        <v>0</v>
      </c>
      <c r="V4783">
        <v>0</v>
      </c>
      <c r="W4783">
        <v>0</v>
      </c>
      <c r="X4783">
        <v>71.270962033196611</v>
      </c>
      <c r="Y4783">
        <v>0</v>
      </c>
      <c r="Z4783">
        <v>0</v>
      </c>
      <c r="AA4783">
        <v>0</v>
      </c>
      <c r="AB4783">
        <v>19.227070512714903</v>
      </c>
      <c r="AC4783">
        <v>0</v>
      </c>
      <c r="AD4783">
        <v>0</v>
      </c>
      <c r="AE4783">
        <v>90.498032545911514</v>
      </c>
    </row>
    <row r="4784" spans="1:31" x14ac:dyDescent="0.25">
      <c r="A4784">
        <v>2248604</v>
      </c>
      <c r="B4784">
        <v>1</v>
      </c>
      <c r="C4784" t="s">
        <v>80</v>
      </c>
      <c r="D4784" t="s">
        <v>82</v>
      </c>
      <c r="E4784" t="s">
        <v>132</v>
      </c>
      <c r="F4784" t="s">
        <v>13770</v>
      </c>
      <c r="G4784" t="s">
        <v>1919</v>
      </c>
      <c r="H4784" t="s">
        <v>135</v>
      </c>
      <c r="I4784" t="s">
        <v>136</v>
      </c>
      <c r="J4784" t="s">
        <v>137</v>
      </c>
      <c r="K4784" t="s">
        <v>138</v>
      </c>
      <c r="L4784" t="s">
        <v>13832</v>
      </c>
      <c r="M4784" t="s">
        <v>13833</v>
      </c>
      <c r="N4784">
        <v>4.2402777770000002</v>
      </c>
      <c r="O4784">
        <v>0</v>
      </c>
      <c r="P4784">
        <v>4</v>
      </c>
      <c r="Q4784">
        <v>0</v>
      </c>
      <c r="R4784">
        <v>0</v>
      </c>
      <c r="S4784">
        <v>0</v>
      </c>
      <c r="T4784">
        <v>1</v>
      </c>
      <c r="U4784">
        <v>0</v>
      </c>
      <c r="V4784">
        <v>0</v>
      </c>
      <c r="W4784">
        <v>0</v>
      </c>
      <c r="X4784">
        <v>3.2188062504025998</v>
      </c>
      <c r="Y4784">
        <v>0</v>
      </c>
      <c r="Z4784">
        <v>0</v>
      </c>
      <c r="AA4784">
        <v>0</v>
      </c>
      <c r="AB4784">
        <v>7.3743620643461805</v>
      </c>
      <c r="AC4784">
        <v>0</v>
      </c>
      <c r="AD4784">
        <v>0</v>
      </c>
      <c r="AE4784">
        <v>10.59316831474878</v>
      </c>
    </row>
    <row r="4785" spans="1:31" x14ac:dyDescent="0.25">
      <c r="A4785">
        <v>2248607</v>
      </c>
      <c r="B4785">
        <v>1</v>
      </c>
      <c r="C4785" t="s">
        <v>81</v>
      </c>
      <c r="D4785" t="s">
        <v>123</v>
      </c>
      <c r="E4785" t="s">
        <v>132</v>
      </c>
      <c r="F4785" t="s">
        <v>13834</v>
      </c>
      <c r="G4785" t="s">
        <v>191</v>
      </c>
      <c r="H4785" t="s">
        <v>135</v>
      </c>
      <c r="I4785" t="s">
        <v>136</v>
      </c>
      <c r="J4785" t="s">
        <v>137</v>
      </c>
      <c r="K4785" t="s">
        <v>138</v>
      </c>
      <c r="L4785" t="s">
        <v>13835</v>
      </c>
      <c r="M4785" t="s">
        <v>13836</v>
      </c>
      <c r="N4785">
        <v>1.669444444</v>
      </c>
      <c r="O4785">
        <v>0</v>
      </c>
      <c r="P4785">
        <v>1</v>
      </c>
      <c r="Q4785">
        <v>0</v>
      </c>
      <c r="R4785">
        <v>0</v>
      </c>
      <c r="S4785">
        <v>0</v>
      </c>
      <c r="T4785">
        <v>0</v>
      </c>
      <c r="U4785">
        <v>0</v>
      </c>
      <c r="V4785">
        <v>0</v>
      </c>
      <c r="W4785">
        <v>0</v>
      </c>
      <c r="X4785">
        <v>0.61189880788843332</v>
      </c>
      <c r="Y4785">
        <v>0</v>
      </c>
      <c r="Z4785">
        <v>0</v>
      </c>
      <c r="AA4785">
        <v>0</v>
      </c>
      <c r="AB4785">
        <v>0</v>
      </c>
      <c r="AC4785">
        <v>0</v>
      </c>
      <c r="AD4785">
        <v>0</v>
      </c>
      <c r="AE4785">
        <v>0.61189880788843332</v>
      </c>
    </row>
    <row r="4786" spans="1:31" x14ac:dyDescent="0.25">
      <c r="A4786">
        <v>2248608</v>
      </c>
      <c r="B4786">
        <v>1</v>
      </c>
      <c r="C4786" t="s">
        <v>80</v>
      </c>
      <c r="D4786" t="s">
        <v>104</v>
      </c>
      <c r="E4786" t="s">
        <v>161</v>
      </c>
      <c r="F4786" t="s">
        <v>8832</v>
      </c>
      <c r="G4786" t="s">
        <v>174</v>
      </c>
      <c r="H4786" t="s">
        <v>163</v>
      </c>
      <c r="I4786" t="s">
        <v>136</v>
      </c>
      <c r="J4786" t="s">
        <v>137</v>
      </c>
      <c r="K4786" t="s">
        <v>138</v>
      </c>
      <c r="L4786" t="s">
        <v>13837</v>
      </c>
      <c r="M4786" t="s">
        <v>13838</v>
      </c>
      <c r="N4786">
        <v>0.248611111</v>
      </c>
      <c r="O4786">
        <v>0</v>
      </c>
      <c r="P4786">
        <v>349</v>
      </c>
      <c r="Q4786">
        <v>7</v>
      </c>
      <c r="R4786">
        <v>1</v>
      </c>
      <c r="S4786">
        <v>19</v>
      </c>
      <c r="T4786">
        <v>32</v>
      </c>
      <c r="U4786">
        <v>5</v>
      </c>
      <c r="V4786">
        <v>0</v>
      </c>
      <c r="W4786">
        <v>0</v>
      </c>
      <c r="X4786">
        <v>22.323449547220811</v>
      </c>
      <c r="Y4786">
        <v>24.111647781668651</v>
      </c>
      <c r="Z4786">
        <v>2.2484653411111114E-5</v>
      </c>
      <c r="AA4786">
        <v>124.92011494777707</v>
      </c>
      <c r="AB4786">
        <v>2.3676926765474668</v>
      </c>
      <c r="AC4786">
        <v>89.130871795216805</v>
      </c>
      <c r="AD4786">
        <v>0</v>
      </c>
      <c r="AE4786">
        <v>262.8537992330842</v>
      </c>
    </row>
    <row r="4787" spans="1:31" x14ac:dyDescent="0.25">
      <c r="A4787">
        <v>2248609</v>
      </c>
      <c r="B4787">
        <v>1</v>
      </c>
      <c r="C4787" t="s">
        <v>81</v>
      </c>
      <c r="D4787" t="s">
        <v>112</v>
      </c>
      <c r="E4787" t="s">
        <v>273</v>
      </c>
      <c r="F4787" t="s">
        <v>3243</v>
      </c>
      <c r="G4787" t="s">
        <v>174</v>
      </c>
      <c r="H4787" t="s">
        <v>163</v>
      </c>
      <c r="I4787" t="s">
        <v>136</v>
      </c>
      <c r="J4787" t="s">
        <v>137</v>
      </c>
      <c r="K4787" t="s">
        <v>138</v>
      </c>
      <c r="L4787" t="s">
        <v>13839</v>
      </c>
      <c r="M4787" t="s">
        <v>13840</v>
      </c>
      <c r="N4787">
        <v>0.163333333</v>
      </c>
      <c r="O4787">
        <v>0</v>
      </c>
      <c r="P4787">
        <v>0</v>
      </c>
      <c r="Q4787">
        <v>0</v>
      </c>
      <c r="R4787">
        <v>0</v>
      </c>
      <c r="S4787">
        <v>1</v>
      </c>
      <c r="T4787">
        <v>0</v>
      </c>
      <c r="U4787">
        <v>0</v>
      </c>
      <c r="V4787">
        <v>0</v>
      </c>
      <c r="W4787">
        <v>0</v>
      </c>
      <c r="X4787">
        <v>0</v>
      </c>
      <c r="Y4787">
        <v>0</v>
      </c>
      <c r="Z4787">
        <v>0</v>
      </c>
      <c r="AA4787">
        <v>34.900606866246051</v>
      </c>
      <c r="AB4787">
        <v>0</v>
      </c>
      <c r="AC4787">
        <v>0</v>
      </c>
      <c r="AD4787">
        <v>0</v>
      </c>
      <c r="AE4787">
        <v>34.900606866246051</v>
      </c>
    </row>
    <row r="4788" spans="1:31" x14ac:dyDescent="0.25">
      <c r="A4788">
        <v>2248611</v>
      </c>
      <c r="B4788">
        <v>1</v>
      </c>
      <c r="C4788" t="s">
        <v>80</v>
      </c>
      <c r="D4788" t="s">
        <v>100</v>
      </c>
      <c r="E4788" t="s">
        <v>182</v>
      </c>
      <c r="F4788" t="s">
        <v>13841</v>
      </c>
      <c r="G4788" t="s">
        <v>174</v>
      </c>
      <c r="H4788" t="s">
        <v>163</v>
      </c>
      <c r="I4788" t="s">
        <v>136</v>
      </c>
      <c r="J4788" t="s">
        <v>137</v>
      </c>
      <c r="K4788" t="s">
        <v>138</v>
      </c>
      <c r="L4788" t="s">
        <v>13842</v>
      </c>
      <c r="M4788" t="s">
        <v>13843</v>
      </c>
      <c r="N4788">
        <v>0.54305555500000002</v>
      </c>
      <c r="O4788">
        <v>0</v>
      </c>
      <c r="P4788">
        <v>642</v>
      </c>
      <c r="Q4788">
        <v>0</v>
      </c>
      <c r="R4788">
        <v>13</v>
      </c>
      <c r="S4788">
        <v>1</v>
      </c>
      <c r="T4788">
        <v>84</v>
      </c>
      <c r="U4788">
        <v>1</v>
      </c>
      <c r="V4788">
        <v>1</v>
      </c>
      <c r="W4788">
        <v>0</v>
      </c>
      <c r="X4788">
        <v>106.45559176685369</v>
      </c>
      <c r="Y4788">
        <v>0</v>
      </c>
      <c r="Z4788">
        <v>2.6886113493186499</v>
      </c>
      <c r="AA4788">
        <v>7.8981520826936764</v>
      </c>
      <c r="AB4788">
        <v>60.904480219501878</v>
      </c>
      <c r="AC4788">
        <v>22.391286871680727</v>
      </c>
      <c r="AD4788">
        <v>101.67256588882559</v>
      </c>
      <c r="AE4788">
        <v>302.0106881788742</v>
      </c>
    </row>
    <row r="4789" spans="1:31" x14ac:dyDescent="0.25">
      <c r="A4789">
        <v>2248613</v>
      </c>
      <c r="B4789">
        <v>1</v>
      </c>
      <c r="C4789" t="s">
        <v>80</v>
      </c>
      <c r="D4789" t="s">
        <v>90</v>
      </c>
      <c r="E4789" t="s">
        <v>132</v>
      </c>
      <c r="F4789" t="s">
        <v>13844</v>
      </c>
      <c r="G4789" t="s">
        <v>148</v>
      </c>
      <c r="H4789" t="s">
        <v>135</v>
      </c>
      <c r="I4789" t="s">
        <v>136</v>
      </c>
      <c r="J4789" t="s">
        <v>137</v>
      </c>
      <c r="K4789" t="s">
        <v>138</v>
      </c>
      <c r="L4789" t="s">
        <v>13842</v>
      </c>
      <c r="M4789" t="s">
        <v>13845</v>
      </c>
      <c r="N4789">
        <v>2.153333333</v>
      </c>
      <c r="O4789">
        <v>0</v>
      </c>
      <c r="P4789">
        <v>3</v>
      </c>
      <c r="Q4789">
        <v>0</v>
      </c>
      <c r="R4789">
        <v>0</v>
      </c>
      <c r="S4789">
        <v>0</v>
      </c>
      <c r="T4789">
        <v>0</v>
      </c>
      <c r="U4789">
        <v>0</v>
      </c>
      <c r="V4789">
        <v>0</v>
      </c>
      <c r="W4789">
        <v>0</v>
      </c>
      <c r="X4789">
        <v>3.1333684533924582</v>
      </c>
      <c r="Y4789">
        <v>0</v>
      </c>
      <c r="Z4789">
        <v>0</v>
      </c>
      <c r="AA4789">
        <v>0</v>
      </c>
      <c r="AB4789">
        <v>0</v>
      </c>
      <c r="AC4789">
        <v>0</v>
      </c>
      <c r="AD4789">
        <v>0</v>
      </c>
      <c r="AE4789">
        <v>3.1333684533924582</v>
      </c>
    </row>
    <row r="4790" spans="1:31" x14ac:dyDescent="0.25">
      <c r="A4790">
        <v>2248617</v>
      </c>
      <c r="B4790">
        <v>1</v>
      </c>
      <c r="C4790" t="s">
        <v>80</v>
      </c>
      <c r="D4790" t="s">
        <v>96</v>
      </c>
      <c r="E4790" t="s">
        <v>194</v>
      </c>
      <c r="F4790" t="s">
        <v>13846</v>
      </c>
      <c r="G4790" t="s">
        <v>465</v>
      </c>
      <c r="H4790" t="s">
        <v>135</v>
      </c>
      <c r="I4790" t="s">
        <v>136</v>
      </c>
      <c r="J4790" t="s">
        <v>137</v>
      </c>
      <c r="K4790" t="s">
        <v>138</v>
      </c>
      <c r="L4790" t="s">
        <v>13847</v>
      </c>
      <c r="M4790" t="s">
        <v>13848</v>
      </c>
      <c r="N4790">
        <v>1.2536111109999999</v>
      </c>
      <c r="O4790">
        <v>0</v>
      </c>
      <c r="P4790">
        <v>32</v>
      </c>
      <c r="Q4790">
        <v>0</v>
      </c>
      <c r="R4790">
        <v>0</v>
      </c>
      <c r="S4790">
        <v>0</v>
      </c>
      <c r="T4790">
        <v>3</v>
      </c>
      <c r="U4790">
        <v>0</v>
      </c>
      <c r="V4790">
        <v>0</v>
      </c>
      <c r="W4790">
        <v>0</v>
      </c>
      <c r="X4790">
        <v>39.310872919683298</v>
      </c>
      <c r="Y4790">
        <v>0</v>
      </c>
      <c r="Z4790">
        <v>0</v>
      </c>
      <c r="AA4790">
        <v>0</v>
      </c>
      <c r="AB4790">
        <v>35.652491614643395</v>
      </c>
      <c r="AC4790">
        <v>0</v>
      </c>
      <c r="AD4790">
        <v>0</v>
      </c>
      <c r="AE4790">
        <v>74.963364534326701</v>
      </c>
    </row>
    <row r="4791" spans="1:31" x14ac:dyDescent="0.25">
      <c r="A4791">
        <v>2248625</v>
      </c>
      <c r="B4791">
        <v>1</v>
      </c>
      <c r="C4791" t="s">
        <v>80</v>
      </c>
      <c r="D4791" t="s">
        <v>84</v>
      </c>
      <c r="E4791" t="s">
        <v>405</v>
      </c>
      <c r="F4791" t="s">
        <v>13849</v>
      </c>
      <c r="G4791" t="s">
        <v>558</v>
      </c>
      <c r="H4791" t="s">
        <v>163</v>
      </c>
      <c r="I4791" t="s">
        <v>136</v>
      </c>
      <c r="J4791" t="s">
        <v>3</v>
      </c>
      <c r="K4791" t="s">
        <v>138</v>
      </c>
      <c r="L4791" t="s">
        <v>13850</v>
      </c>
      <c r="M4791" t="s">
        <v>13851</v>
      </c>
      <c r="N4791">
        <v>1.5888888880000001</v>
      </c>
      <c r="O4791">
        <v>0</v>
      </c>
      <c r="P4791">
        <v>2038</v>
      </c>
      <c r="Q4791">
        <v>0</v>
      </c>
      <c r="R4791">
        <v>0</v>
      </c>
      <c r="S4791">
        <v>1</v>
      </c>
      <c r="T4791">
        <v>477</v>
      </c>
      <c r="U4791">
        <v>0</v>
      </c>
      <c r="V4791">
        <v>0</v>
      </c>
      <c r="W4791">
        <v>0</v>
      </c>
      <c r="X4791">
        <v>934.01937473604926</v>
      </c>
      <c r="Y4791">
        <v>0</v>
      </c>
      <c r="Z4791">
        <v>0</v>
      </c>
      <c r="AA4791">
        <v>2.6064842269488748</v>
      </c>
      <c r="AB4791">
        <v>1006.7335143805024</v>
      </c>
      <c r="AC4791">
        <v>0</v>
      </c>
      <c r="AD4791">
        <v>0</v>
      </c>
      <c r="AE4791">
        <v>1943.3593733435005</v>
      </c>
    </row>
    <row r="4792" spans="1:31" x14ac:dyDescent="0.25">
      <c r="A4792">
        <v>2248627</v>
      </c>
      <c r="B4792">
        <v>1</v>
      </c>
      <c r="C4792" t="s">
        <v>80</v>
      </c>
      <c r="D4792" t="s">
        <v>83</v>
      </c>
      <c r="E4792" t="s">
        <v>177</v>
      </c>
      <c r="F4792" t="s">
        <v>13852</v>
      </c>
      <c r="G4792" t="s">
        <v>235</v>
      </c>
      <c r="H4792" t="s">
        <v>135</v>
      </c>
      <c r="I4792" t="s">
        <v>136</v>
      </c>
      <c r="J4792" t="s">
        <v>137</v>
      </c>
      <c r="K4792" t="s">
        <v>138</v>
      </c>
      <c r="L4792" t="s">
        <v>13853</v>
      </c>
      <c r="M4792" t="s">
        <v>13854</v>
      </c>
      <c r="N4792">
        <v>7.7858333330000002</v>
      </c>
      <c r="O4792">
        <v>0</v>
      </c>
      <c r="P4792">
        <v>1</v>
      </c>
      <c r="Q4792">
        <v>0</v>
      </c>
      <c r="R4792">
        <v>0</v>
      </c>
      <c r="S4792">
        <v>0</v>
      </c>
      <c r="T4792">
        <v>12</v>
      </c>
      <c r="U4792">
        <v>0</v>
      </c>
      <c r="V4792">
        <v>0</v>
      </c>
      <c r="W4792">
        <v>0</v>
      </c>
      <c r="X4792">
        <v>1.5657343820927667</v>
      </c>
      <c r="Y4792">
        <v>0</v>
      </c>
      <c r="Z4792">
        <v>0</v>
      </c>
      <c r="AA4792">
        <v>0</v>
      </c>
      <c r="AB4792">
        <v>201.3252646760661</v>
      </c>
      <c r="AC4792">
        <v>0</v>
      </c>
      <c r="AD4792">
        <v>0</v>
      </c>
      <c r="AE4792">
        <v>202.89099905815885</v>
      </c>
    </row>
    <row r="4793" spans="1:31" x14ac:dyDescent="0.25">
      <c r="A4793">
        <v>2248629</v>
      </c>
      <c r="B4793">
        <v>1</v>
      </c>
      <c r="C4793" t="s">
        <v>81</v>
      </c>
      <c r="D4793" t="s">
        <v>120</v>
      </c>
      <c r="E4793" t="s">
        <v>177</v>
      </c>
      <c r="F4793" t="s">
        <v>13855</v>
      </c>
      <c r="G4793" t="s">
        <v>1507</v>
      </c>
      <c r="H4793" t="s">
        <v>135</v>
      </c>
      <c r="I4793" t="s">
        <v>136</v>
      </c>
      <c r="J4793" t="s">
        <v>137</v>
      </c>
      <c r="K4793" t="s">
        <v>138</v>
      </c>
      <c r="L4793" t="s">
        <v>13856</v>
      </c>
      <c r="M4793" t="s">
        <v>13857</v>
      </c>
      <c r="N4793">
        <v>3.5669444440000002</v>
      </c>
      <c r="O4793">
        <v>0</v>
      </c>
      <c r="P4793">
        <v>81</v>
      </c>
      <c r="Q4793">
        <v>0</v>
      </c>
      <c r="R4793">
        <v>0</v>
      </c>
      <c r="S4793">
        <v>0</v>
      </c>
      <c r="T4793">
        <v>6</v>
      </c>
      <c r="U4793">
        <v>0</v>
      </c>
      <c r="V4793">
        <v>0</v>
      </c>
      <c r="W4793">
        <v>0</v>
      </c>
      <c r="X4793">
        <v>75.594073888885234</v>
      </c>
      <c r="Y4793">
        <v>0</v>
      </c>
      <c r="Z4793">
        <v>0</v>
      </c>
      <c r="AA4793">
        <v>0</v>
      </c>
      <c r="AB4793">
        <v>28.160429347376287</v>
      </c>
      <c r="AC4793">
        <v>0</v>
      </c>
      <c r="AD4793">
        <v>0</v>
      </c>
      <c r="AE4793">
        <v>103.75450323626151</v>
      </c>
    </row>
    <row r="4794" spans="1:31" x14ac:dyDescent="0.25">
      <c r="A4794">
        <v>2248630</v>
      </c>
      <c r="B4794">
        <v>1</v>
      </c>
      <c r="C4794" t="s">
        <v>80</v>
      </c>
      <c r="D4794" t="s">
        <v>100</v>
      </c>
      <c r="E4794" t="s">
        <v>141</v>
      </c>
      <c r="F4794" t="s">
        <v>13858</v>
      </c>
      <c r="G4794" t="s">
        <v>472</v>
      </c>
      <c r="H4794" t="s">
        <v>135</v>
      </c>
      <c r="I4794" t="s">
        <v>136</v>
      </c>
      <c r="J4794" t="s">
        <v>137</v>
      </c>
      <c r="K4794" t="s">
        <v>138</v>
      </c>
      <c r="L4794" t="s">
        <v>13859</v>
      </c>
      <c r="M4794" t="s">
        <v>13860</v>
      </c>
      <c r="N4794">
        <v>2.099444444</v>
      </c>
      <c r="O4794">
        <v>0</v>
      </c>
      <c r="P4794">
        <v>12</v>
      </c>
      <c r="Q4794">
        <v>0</v>
      </c>
      <c r="R4794">
        <v>9</v>
      </c>
      <c r="S4794">
        <v>0</v>
      </c>
      <c r="T4794">
        <v>4</v>
      </c>
      <c r="U4794">
        <v>0</v>
      </c>
      <c r="V4794">
        <v>0</v>
      </c>
      <c r="W4794">
        <v>0</v>
      </c>
      <c r="X4794">
        <v>25.490936115649205</v>
      </c>
      <c r="Y4794">
        <v>0</v>
      </c>
      <c r="Z4794">
        <v>8.2076176848964977</v>
      </c>
      <c r="AA4794">
        <v>0</v>
      </c>
      <c r="AB4794">
        <v>5.505893512022066</v>
      </c>
      <c r="AC4794">
        <v>0</v>
      </c>
      <c r="AD4794">
        <v>0</v>
      </c>
      <c r="AE4794">
        <v>39.204447312567765</v>
      </c>
    </row>
    <row r="4795" spans="1:31" x14ac:dyDescent="0.25">
      <c r="A4795">
        <v>2248631</v>
      </c>
      <c r="B4795">
        <v>1</v>
      </c>
      <c r="C4795" t="s">
        <v>81</v>
      </c>
      <c r="D4795" t="s">
        <v>127</v>
      </c>
      <c r="E4795" t="s">
        <v>177</v>
      </c>
      <c r="F4795" t="s">
        <v>13861</v>
      </c>
      <c r="G4795" t="s">
        <v>1909</v>
      </c>
      <c r="H4795" t="s">
        <v>135</v>
      </c>
      <c r="I4795" t="s">
        <v>136</v>
      </c>
      <c r="J4795" t="s">
        <v>137</v>
      </c>
      <c r="K4795" t="s">
        <v>138</v>
      </c>
      <c r="L4795" t="s">
        <v>13862</v>
      </c>
      <c r="M4795" t="s">
        <v>13863</v>
      </c>
      <c r="N4795">
        <v>6.2744444440000002</v>
      </c>
      <c r="O4795">
        <v>0</v>
      </c>
      <c r="P4795">
        <v>12</v>
      </c>
      <c r="Q4795">
        <v>0</v>
      </c>
      <c r="R4795">
        <v>0</v>
      </c>
      <c r="S4795">
        <v>0</v>
      </c>
      <c r="T4795">
        <v>2</v>
      </c>
      <c r="U4795">
        <v>0</v>
      </c>
      <c r="V4795">
        <v>0</v>
      </c>
      <c r="W4795">
        <v>0</v>
      </c>
      <c r="X4795">
        <v>24.303455844265141</v>
      </c>
      <c r="Y4795">
        <v>0</v>
      </c>
      <c r="Z4795">
        <v>0</v>
      </c>
      <c r="AA4795">
        <v>0</v>
      </c>
      <c r="AB4795">
        <v>11.784686955718346</v>
      </c>
      <c r="AC4795">
        <v>0</v>
      </c>
      <c r="AD4795">
        <v>0</v>
      </c>
      <c r="AE4795">
        <v>36.088142799983487</v>
      </c>
    </row>
    <row r="4796" spans="1:31" x14ac:dyDescent="0.25">
      <c r="A4796">
        <v>2248633</v>
      </c>
      <c r="B4796">
        <v>1</v>
      </c>
      <c r="C4796" t="s">
        <v>81</v>
      </c>
      <c r="D4796" t="s">
        <v>112</v>
      </c>
      <c r="E4796" t="s">
        <v>132</v>
      </c>
      <c r="F4796" t="s">
        <v>13864</v>
      </c>
      <c r="G4796" t="s">
        <v>148</v>
      </c>
      <c r="H4796" t="s">
        <v>135</v>
      </c>
      <c r="I4796" t="s">
        <v>136</v>
      </c>
      <c r="J4796" t="s">
        <v>137</v>
      </c>
      <c r="K4796" t="s">
        <v>138</v>
      </c>
      <c r="L4796" t="s">
        <v>13865</v>
      </c>
      <c r="M4796" t="s">
        <v>13866</v>
      </c>
      <c r="N4796">
        <v>2.5208333330000001</v>
      </c>
      <c r="O4796">
        <v>0</v>
      </c>
      <c r="P4796">
        <v>1</v>
      </c>
      <c r="Q4796">
        <v>0</v>
      </c>
      <c r="R4796">
        <v>0</v>
      </c>
      <c r="S4796">
        <v>0</v>
      </c>
      <c r="T4796">
        <v>0</v>
      </c>
      <c r="U4796">
        <v>0</v>
      </c>
      <c r="V4796">
        <v>0</v>
      </c>
      <c r="W4796">
        <v>0</v>
      </c>
      <c r="X4796">
        <v>1.0914865913223613</v>
      </c>
      <c r="Y4796">
        <v>0</v>
      </c>
      <c r="Z4796">
        <v>0</v>
      </c>
      <c r="AA4796">
        <v>0</v>
      </c>
      <c r="AB4796">
        <v>0</v>
      </c>
      <c r="AC4796">
        <v>0</v>
      </c>
      <c r="AD4796">
        <v>0</v>
      </c>
      <c r="AE4796">
        <v>1.0914865913223613</v>
      </c>
    </row>
    <row r="4797" spans="1:31" x14ac:dyDescent="0.25">
      <c r="A4797">
        <v>2248635</v>
      </c>
      <c r="B4797">
        <v>1</v>
      </c>
      <c r="C4797" t="s">
        <v>80</v>
      </c>
      <c r="D4797" t="s">
        <v>99</v>
      </c>
      <c r="E4797" t="s">
        <v>194</v>
      </c>
      <c r="F4797" t="s">
        <v>13867</v>
      </c>
      <c r="G4797" t="s">
        <v>235</v>
      </c>
      <c r="H4797" t="s">
        <v>135</v>
      </c>
      <c r="I4797" t="s">
        <v>136</v>
      </c>
      <c r="J4797" t="s">
        <v>137</v>
      </c>
      <c r="K4797" t="s">
        <v>138</v>
      </c>
      <c r="L4797" t="s">
        <v>13868</v>
      </c>
      <c r="M4797" t="s">
        <v>13869</v>
      </c>
      <c r="N4797">
        <v>2.6355555549999998</v>
      </c>
      <c r="O4797">
        <v>0</v>
      </c>
      <c r="P4797">
        <v>29</v>
      </c>
      <c r="Q4797">
        <v>0</v>
      </c>
      <c r="R4797">
        <v>1</v>
      </c>
      <c r="S4797">
        <v>0</v>
      </c>
      <c r="T4797">
        <v>3</v>
      </c>
      <c r="U4797">
        <v>0</v>
      </c>
      <c r="V4797">
        <v>1</v>
      </c>
      <c r="W4797">
        <v>0</v>
      </c>
      <c r="X4797">
        <v>22.077844867805705</v>
      </c>
      <c r="Y4797">
        <v>0</v>
      </c>
      <c r="Z4797">
        <v>0.12561372566176002</v>
      </c>
      <c r="AA4797">
        <v>0</v>
      </c>
      <c r="AB4797">
        <v>6.8108854744628973</v>
      </c>
      <c r="AC4797">
        <v>0</v>
      </c>
      <c r="AD4797">
        <v>481.22196682152645</v>
      </c>
      <c r="AE4797">
        <v>510.23631088945683</v>
      </c>
    </row>
    <row r="4798" spans="1:31" x14ac:dyDescent="0.25">
      <c r="A4798">
        <v>2248638</v>
      </c>
      <c r="B4798">
        <v>1</v>
      </c>
      <c r="C4798" t="s">
        <v>81</v>
      </c>
      <c r="D4798" t="s">
        <v>122</v>
      </c>
      <c r="E4798" t="s">
        <v>182</v>
      </c>
      <c r="F4798" t="s">
        <v>13870</v>
      </c>
      <c r="G4798" t="s">
        <v>196</v>
      </c>
      <c r="H4798" t="s">
        <v>163</v>
      </c>
      <c r="I4798" t="s">
        <v>136</v>
      </c>
      <c r="J4798" t="s">
        <v>137</v>
      </c>
      <c r="K4798" t="s">
        <v>144</v>
      </c>
      <c r="L4798" t="s">
        <v>13871</v>
      </c>
      <c r="M4798" t="s">
        <v>13872</v>
      </c>
      <c r="N4798">
        <v>1.145</v>
      </c>
      <c r="O4798">
        <v>0</v>
      </c>
      <c r="P4798">
        <v>5298</v>
      </c>
      <c r="Q4798">
        <v>0</v>
      </c>
      <c r="R4798">
        <v>0</v>
      </c>
      <c r="S4798">
        <v>3</v>
      </c>
      <c r="T4798">
        <v>336</v>
      </c>
      <c r="U4798">
        <v>0</v>
      </c>
      <c r="V4798">
        <v>0</v>
      </c>
      <c r="W4798">
        <v>0</v>
      </c>
      <c r="X4798">
        <v>1548.8542444191967</v>
      </c>
      <c r="Y4798">
        <v>0</v>
      </c>
      <c r="Z4798">
        <v>0</v>
      </c>
      <c r="AA4798">
        <v>310.65034865384803</v>
      </c>
      <c r="AB4798">
        <v>352.55503581367304</v>
      </c>
      <c r="AC4798">
        <v>0</v>
      </c>
      <c r="AD4798">
        <v>0</v>
      </c>
      <c r="AE4798">
        <v>2212.0596288867177</v>
      </c>
    </row>
    <row r="4799" spans="1:31" x14ac:dyDescent="0.25">
      <c r="A4799">
        <v>2248649</v>
      </c>
      <c r="B4799">
        <v>1</v>
      </c>
      <c r="C4799" t="s">
        <v>81</v>
      </c>
      <c r="D4799" t="s">
        <v>118</v>
      </c>
      <c r="E4799" t="s">
        <v>194</v>
      </c>
      <c r="F4799" t="s">
        <v>13873</v>
      </c>
      <c r="G4799" t="s">
        <v>1257</v>
      </c>
      <c r="H4799" t="s">
        <v>135</v>
      </c>
      <c r="I4799" t="s">
        <v>136</v>
      </c>
      <c r="J4799" t="s">
        <v>137</v>
      </c>
      <c r="K4799" t="s">
        <v>138</v>
      </c>
      <c r="L4799" t="s">
        <v>13874</v>
      </c>
      <c r="M4799" t="s">
        <v>13875</v>
      </c>
      <c r="N4799">
        <v>2.7250000000000001</v>
      </c>
      <c r="O4799">
        <v>0</v>
      </c>
      <c r="P4799">
        <v>1</v>
      </c>
      <c r="Q4799">
        <v>0</v>
      </c>
      <c r="R4799">
        <v>0</v>
      </c>
      <c r="S4799">
        <v>0</v>
      </c>
      <c r="T4799">
        <v>0</v>
      </c>
      <c r="U4799">
        <v>0</v>
      </c>
      <c r="V4799">
        <v>0</v>
      </c>
      <c r="W4799">
        <v>0</v>
      </c>
      <c r="X4799">
        <v>0.14526676035375002</v>
      </c>
      <c r="Y4799">
        <v>0</v>
      </c>
      <c r="Z4799">
        <v>0</v>
      </c>
      <c r="AA4799">
        <v>0</v>
      </c>
      <c r="AB4799">
        <v>0</v>
      </c>
      <c r="AC4799">
        <v>0</v>
      </c>
      <c r="AD4799">
        <v>0</v>
      </c>
      <c r="AE4799">
        <v>0.14526676035375002</v>
      </c>
    </row>
    <row r="4800" spans="1:31" x14ac:dyDescent="0.25">
      <c r="A4800">
        <v>2248651</v>
      </c>
      <c r="B4800">
        <v>1</v>
      </c>
      <c r="C4800" t="s">
        <v>80</v>
      </c>
      <c r="D4800" t="s">
        <v>99</v>
      </c>
      <c r="E4800" t="s">
        <v>132</v>
      </c>
      <c r="F4800" t="s">
        <v>13876</v>
      </c>
      <c r="G4800" t="s">
        <v>148</v>
      </c>
      <c r="H4800" t="s">
        <v>135</v>
      </c>
      <c r="I4800" t="s">
        <v>136</v>
      </c>
      <c r="J4800" t="s">
        <v>137</v>
      </c>
      <c r="K4800" t="s">
        <v>138</v>
      </c>
      <c r="L4800" t="s">
        <v>13877</v>
      </c>
      <c r="M4800" t="s">
        <v>13878</v>
      </c>
      <c r="N4800">
        <v>3.2813888879999999</v>
      </c>
      <c r="O4800">
        <v>0</v>
      </c>
      <c r="P4800">
        <v>1</v>
      </c>
      <c r="Q4800">
        <v>0</v>
      </c>
      <c r="R4800">
        <v>0</v>
      </c>
      <c r="S4800">
        <v>0</v>
      </c>
      <c r="T4800">
        <v>0</v>
      </c>
      <c r="U4800">
        <v>0</v>
      </c>
      <c r="V4800">
        <v>0</v>
      </c>
      <c r="W4800">
        <v>0</v>
      </c>
      <c r="X4800">
        <v>0</v>
      </c>
      <c r="Y4800">
        <v>0</v>
      </c>
      <c r="Z4800">
        <v>0</v>
      </c>
      <c r="AA4800">
        <v>0</v>
      </c>
      <c r="AB4800">
        <v>0</v>
      </c>
      <c r="AC4800">
        <v>0</v>
      </c>
      <c r="AD4800">
        <v>0</v>
      </c>
      <c r="AE4800">
        <v>0</v>
      </c>
    </row>
    <row r="4801" spans="1:31" x14ac:dyDescent="0.25">
      <c r="A4801">
        <v>2248653</v>
      </c>
      <c r="B4801">
        <v>1</v>
      </c>
      <c r="C4801" t="s">
        <v>81</v>
      </c>
      <c r="D4801" t="s">
        <v>113</v>
      </c>
      <c r="E4801" t="s">
        <v>194</v>
      </c>
      <c r="F4801" t="s">
        <v>13879</v>
      </c>
      <c r="G4801" t="s">
        <v>143</v>
      </c>
      <c r="H4801" t="s">
        <v>135</v>
      </c>
      <c r="I4801" t="s">
        <v>136</v>
      </c>
      <c r="J4801" t="s">
        <v>137</v>
      </c>
      <c r="K4801" t="s">
        <v>144</v>
      </c>
      <c r="L4801" t="s">
        <v>13880</v>
      </c>
      <c r="M4801" t="s">
        <v>13881</v>
      </c>
      <c r="N4801">
        <v>7.744444444</v>
      </c>
      <c r="O4801">
        <v>0</v>
      </c>
      <c r="P4801">
        <v>46</v>
      </c>
      <c r="Q4801">
        <v>0</v>
      </c>
      <c r="R4801">
        <v>0</v>
      </c>
      <c r="S4801">
        <v>0</v>
      </c>
      <c r="T4801">
        <v>3</v>
      </c>
      <c r="U4801">
        <v>0</v>
      </c>
      <c r="V4801">
        <v>0</v>
      </c>
      <c r="W4801">
        <v>0</v>
      </c>
      <c r="X4801">
        <v>73.047271940698522</v>
      </c>
      <c r="Y4801">
        <v>0</v>
      </c>
      <c r="Z4801">
        <v>0</v>
      </c>
      <c r="AA4801">
        <v>0</v>
      </c>
      <c r="AB4801">
        <v>21.994036531041758</v>
      </c>
      <c r="AC4801">
        <v>0</v>
      </c>
      <c r="AD4801">
        <v>0</v>
      </c>
      <c r="AE4801">
        <v>95.04130847174028</v>
      </c>
    </row>
    <row r="4802" spans="1:31" x14ac:dyDescent="0.25">
      <c r="A4802">
        <v>2248654</v>
      </c>
      <c r="B4802">
        <v>1</v>
      </c>
      <c r="C4802" t="s">
        <v>80</v>
      </c>
      <c r="D4802" t="s">
        <v>96</v>
      </c>
      <c r="E4802" t="s">
        <v>177</v>
      </c>
      <c r="F4802" t="s">
        <v>13882</v>
      </c>
      <c r="G4802" t="s">
        <v>465</v>
      </c>
      <c r="H4802" t="s">
        <v>135</v>
      </c>
      <c r="I4802" t="s">
        <v>136</v>
      </c>
      <c r="J4802" t="s">
        <v>137</v>
      </c>
      <c r="K4802" t="s">
        <v>138</v>
      </c>
      <c r="L4802" t="s">
        <v>13883</v>
      </c>
      <c r="M4802" t="s">
        <v>13884</v>
      </c>
      <c r="N4802">
        <v>1.6702777769999999</v>
      </c>
      <c r="O4802">
        <v>0</v>
      </c>
      <c r="P4802">
        <v>17</v>
      </c>
      <c r="Q4802">
        <v>0</v>
      </c>
      <c r="R4802">
        <v>0</v>
      </c>
      <c r="S4802">
        <v>0</v>
      </c>
      <c r="T4802">
        <v>0</v>
      </c>
      <c r="U4802">
        <v>0</v>
      </c>
      <c r="V4802">
        <v>0</v>
      </c>
      <c r="W4802">
        <v>0</v>
      </c>
      <c r="X4802">
        <v>14.376103961538604</v>
      </c>
      <c r="Y4802">
        <v>0</v>
      </c>
      <c r="Z4802">
        <v>0</v>
      </c>
      <c r="AA4802">
        <v>0</v>
      </c>
      <c r="AB4802">
        <v>0</v>
      </c>
      <c r="AC4802">
        <v>0</v>
      </c>
      <c r="AD4802">
        <v>0</v>
      </c>
      <c r="AE4802">
        <v>14.376103961538604</v>
      </c>
    </row>
    <row r="4803" spans="1:31" x14ac:dyDescent="0.25">
      <c r="A4803">
        <v>2248656</v>
      </c>
      <c r="B4803">
        <v>1</v>
      </c>
      <c r="C4803" t="s">
        <v>80</v>
      </c>
      <c r="D4803" t="s">
        <v>88</v>
      </c>
      <c r="E4803" t="s">
        <v>177</v>
      </c>
      <c r="F4803" t="s">
        <v>13885</v>
      </c>
      <c r="G4803" t="s">
        <v>1507</v>
      </c>
      <c r="H4803" t="s">
        <v>135</v>
      </c>
      <c r="I4803" t="s">
        <v>136</v>
      </c>
      <c r="J4803" t="s">
        <v>137</v>
      </c>
      <c r="K4803" t="s">
        <v>138</v>
      </c>
      <c r="L4803" t="s">
        <v>13886</v>
      </c>
      <c r="M4803" t="s">
        <v>13887</v>
      </c>
      <c r="N4803">
        <v>1.831111111</v>
      </c>
      <c r="O4803">
        <v>0</v>
      </c>
      <c r="P4803">
        <v>105</v>
      </c>
      <c r="Q4803">
        <v>0</v>
      </c>
      <c r="R4803">
        <v>0</v>
      </c>
      <c r="S4803">
        <v>0</v>
      </c>
      <c r="T4803">
        <v>8</v>
      </c>
      <c r="U4803">
        <v>0</v>
      </c>
      <c r="V4803">
        <v>0</v>
      </c>
      <c r="W4803">
        <v>0</v>
      </c>
      <c r="X4803">
        <v>48.644976395828152</v>
      </c>
      <c r="Y4803">
        <v>0</v>
      </c>
      <c r="Z4803">
        <v>0</v>
      </c>
      <c r="AA4803">
        <v>0</v>
      </c>
      <c r="AB4803">
        <v>28.458591322887134</v>
      </c>
      <c r="AC4803">
        <v>0</v>
      </c>
      <c r="AD4803">
        <v>0</v>
      </c>
      <c r="AE4803">
        <v>77.103567718715283</v>
      </c>
    </row>
    <row r="4804" spans="1:31" x14ac:dyDescent="0.25">
      <c r="A4804">
        <v>2248657</v>
      </c>
      <c r="B4804">
        <v>1</v>
      </c>
      <c r="C4804" t="s">
        <v>80</v>
      </c>
      <c r="D4804" t="s">
        <v>104</v>
      </c>
      <c r="E4804" t="s">
        <v>194</v>
      </c>
      <c r="F4804" t="s">
        <v>13888</v>
      </c>
      <c r="G4804" t="s">
        <v>465</v>
      </c>
      <c r="H4804" t="s">
        <v>135</v>
      </c>
      <c r="I4804" t="s">
        <v>136</v>
      </c>
      <c r="J4804" t="s">
        <v>137</v>
      </c>
      <c r="K4804" t="s">
        <v>138</v>
      </c>
      <c r="L4804" t="s">
        <v>13889</v>
      </c>
      <c r="M4804" t="s">
        <v>13890</v>
      </c>
      <c r="N4804">
        <v>0.67416666599999997</v>
      </c>
      <c r="O4804">
        <v>0</v>
      </c>
      <c r="P4804">
        <v>282</v>
      </c>
      <c r="Q4804">
        <v>0</v>
      </c>
      <c r="R4804">
        <v>0</v>
      </c>
      <c r="S4804">
        <v>0</v>
      </c>
      <c r="T4804">
        <v>13</v>
      </c>
      <c r="U4804">
        <v>0</v>
      </c>
      <c r="V4804">
        <v>0</v>
      </c>
      <c r="W4804">
        <v>0</v>
      </c>
      <c r="X4804">
        <v>51.857726246692756</v>
      </c>
      <c r="Y4804">
        <v>0</v>
      </c>
      <c r="Z4804">
        <v>0</v>
      </c>
      <c r="AA4804">
        <v>0</v>
      </c>
      <c r="AB4804">
        <v>6.0235705027137794</v>
      </c>
      <c r="AC4804">
        <v>0</v>
      </c>
      <c r="AD4804">
        <v>0</v>
      </c>
      <c r="AE4804">
        <v>57.881296749406538</v>
      </c>
    </row>
    <row r="4805" spans="1:31" x14ac:dyDescent="0.25">
      <c r="A4805">
        <v>2248658</v>
      </c>
      <c r="B4805">
        <v>1</v>
      </c>
      <c r="C4805" t="s">
        <v>81</v>
      </c>
      <c r="D4805" t="s">
        <v>113</v>
      </c>
      <c r="E4805" t="s">
        <v>141</v>
      </c>
      <c r="F4805" t="s">
        <v>6177</v>
      </c>
      <c r="G4805" t="s">
        <v>1031</v>
      </c>
      <c r="H4805" t="s">
        <v>135</v>
      </c>
      <c r="I4805" t="s">
        <v>136</v>
      </c>
      <c r="J4805" t="s">
        <v>137</v>
      </c>
      <c r="K4805" t="s">
        <v>138</v>
      </c>
      <c r="L4805" t="s">
        <v>13891</v>
      </c>
      <c r="M4805" t="s">
        <v>13892</v>
      </c>
      <c r="N4805">
        <v>1.896666666</v>
      </c>
      <c r="O4805">
        <v>0</v>
      </c>
      <c r="P4805">
        <v>22</v>
      </c>
      <c r="Q4805">
        <v>0</v>
      </c>
      <c r="R4805">
        <v>8</v>
      </c>
      <c r="S4805">
        <v>0</v>
      </c>
      <c r="T4805">
        <v>9</v>
      </c>
      <c r="U4805">
        <v>0</v>
      </c>
      <c r="V4805">
        <v>0</v>
      </c>
      <c r="W4805">
        <v>0</v>
      </c>
      <c r="X4805">
        <v>6.2754373456978527</v>
      </c>
      <c r="Y4805">
        <v>0</v>
      </c>
      <c r="Z4805">
        <v>13.811631262196755</v>
      </c>
      <c r="AA4805">
        <v>0</v>
      </c>
      <c r="AB4805">
        <v>70.682875617601169</v>
      </c>
      <c r="AC4805">
        <v>0</v>
      </c>
      <c r="AD4805">
        <v>0</v>
      </c>
      <c r="AE4805">
        <v>90.769944225495777</v>
      </c>
    </row>
    <row r="4806" spans="1:31" x14ac:dyDescent="0.25">
      <c r="A4806">
        <v>2248659</v>
      </c>
      <c r="B4806">
        <v>1</v>
      </c>
      <c r="C4806" t="s">
        <v>80</v>
      </c>
      <c r="D4806" t="s">
        <v>102</v>
      </c>
      <c r="E4806" t="s">
        <v>141</v>
      </c>
      <c r="F4806" t="s">
        <v>13893</v>
      </c>
      <c r="G4806" t="s">
        <v>134</v>
      </c>
      <c r="H4806" t="s">
        <v>135</v>
      </c>
      <c r="I4806" t="s">
        <v>136</v>
      </c>
      <c r="J4806" t="s">
        <v>137</v>
      </c>
      <c r="K4806" t="s">
        <v>138</v>
      </c>
      <c r="L4806" t="s">
        <v>13894</v>
      </c>
      <c r="M4806" t="s">
        <v>13895</v>
      </c>
      <c r="N4806">
        <v>0.42611111099999999</v>
      </c>
      <c r="O4806">
        <v>0</v>
      </c>
      <c r="P4806">
        <v>80</v>
      </c>
      <c r="Q4806">
        <v>0</v>
      </c>
      <c r="R4806">
        <v>3</v>
      </c>
      <c r="S4806">
        <v>0</v>
      </c>
      <c r="T4806">
        <v>9</v>
      </c>
      <c r="U4806">
        <v>0</v>
      </c>
      <c r="V4806">
        <v>0</v>
      </c>
      <c r="W4806">
        <v>0</v>
      </c>
      <c r="X4806">
        <v>8.1375126596616401</v>
      </c>
      <c r="Y4806">
        <v>0</v>
      </c>
      <c r="Z4806">
        <v>0.13330828856436</v>
      </c>
      <c r="AA4806">
        <v>0</v>
      </c>
      <c r="AB4806">
        <v>2.1236385130298001</v>
      </c>
      <c r="AC4806">
        <v>0</v>
      </c>
      <c r="AD4806">
        <v>0</v>
      </c>
      <c r="AE4806">
        <v>10.394459461255799</v>
      </c>
    </row>
    <row r="4807" spans="1:31" x14ac:dyDescent="0.25">
      <c r="A4807">
        <v>2248660</v>
      </c>
      <c r="B4807">
        <v>1</v>
      </c>
      <c r="C4807" t="s">
        <v>80</v>
      </c>
      <c r="D4807" t="s">
        <v>97</v>
      </c>
      <c r="E4807" t="s">
        <v>273</v>
      </c>
      <c r="F4807" t="s">
        <v>13896</v>
      </c>
      <c r="G4807" t="s">
        <v>143</v>
      </c>
      <c r="H4807" t="s">
        <v>163</v>
      </c>
      <c r="I4807" t="s">
        <v>136</v>
      </c>
      <c r="J4807" t="s">
        <v>137</v>
      </c>
      <c r="K4807" t="s">
        <v>144</v>
      </c>
      <c r="L4807" t="s">
        <v>13897</v>
      </c>
      <c r="M4807" t="s">
        <v>13898</v>
      </c>
      <c r="N4807">
        <v>8.2022222219999996</v>
      </c>
      <c r="O4807">
        <v>6</v>
      </c>
      <c r="P4807">
        <v>874</v>
      </c>
      <c r="Q4807">
        <v>13</v>
      </c>
      <c r="R4807">
        <v>430</v>
      </c>
      <c r="S4807">
        <v>19</v>
      </c>
      <c r="T4807">
        <v>227</v>
      </c>
      <c r="U4807">
        <v>2</v>
      </c>
      <c r="V4807">
        <v>1</v>
      </c>
      <c r="W4807">
        <v>636.95317909710104</v>
      </c>
      <c r="X4807">
        <v>4722.0283391265548</v>
      </c>
      <c r="Y4807">
        <v>412.82244360910829</v>
      </c>
      <c r="Z4807">
        <v>1888.7170334468074</v>
      </c>
      <c r="AA4807">
        <v>2302.7346986158786</v>
      </c>
      <c r="AB4807">
        <v>2521.1912210161563</v>
      </c>
      <c r="AC4807">
        <v>222.75648888090046</v>
      </c>
      <c r="AD4807">
        <v>0</v>
      </c>
      <c r="AE4807">
        <v>12707.20340379251</v>
      </c>
    </row>
    <row r="4808" spans="1:31" x14ac:dyDescent="0.25">
      <c r="A4808">
        <v>2248661</v>
      </c>
      <c r="B4808">
        <v>1</v>
      </c>
      <c r="C4808" t="s">
        <v>80</v>
      </c>
      <c r="D4808" t="s">
        <v>96</v>
      </c>
      <c r="E4808" t="s">
        <v>132</v>
      </c>
      <c r="F4808" t="s">
        <v>13899</v>
      </c>
      <c r="G4808" t="s">
        <v>170</v>
      </c>
      <c r="H4808" t="s">
        <v>135</v>
      </c>
      <c r="I4808" t="s">
        <v>136</v>
      </c>
      <c r="J4808" t="s">
        <v>137</v>
      </c>
      <c r="K4808" t="s">
        <v>138</v>
      </c>
      <c r="L4808" t="s">
        <v>13900</v>
      </c>
      <c r="M4808" t="s">
        <v>13901</v>
      </c>
      <c r="N4808">
        <v>1.365277777</v>
      </c>
      <c r="O4808">
        <v>0</v>
      </c>
      <c r="P4808">
        <v>1</v>
      </c>
      <c r="Q4808">
        <v>0</v>
      </c>
      <c r="R4808">
        <v>0</v>
      </c>
      <c r="S4808">
        <v>0</v>
      </c>
      <c r="T4808">
        <v>0</v>
      </c>
      <c r="U4808">
        <v>0</v>
      </c>
      <c r="V4808">
        <v>0</v>
      </c>
      <c r="W4808">
        <v>0</v>
      </c>
      <c r="X4808">
        <v>0.49083505954295559</v>
      </c>
      <c r="Y4808">
        <v>0</v>
      </c>
      <c r="Z4808">
        <v>0</v>
      </c>
      <c r="AA4808">
        <v>0</v>
      </c>
      <c r="AB4808">
        <v>0</v>
      </c>
      <c r="AC4808">
        <v>0</v>
      </c>
      <c r="AD4808">
        <v>0</v>
      </c>
      <c r="AE4808">
        <v>0.49083505954295559</v>
      </c>
    </row>
    <row r="4809" spans="1:31" x14ac:dyDescent="0.25">
      <c r="A4809">
        <v>2248663</v>
      </c>
      <c r="B4809">
        <v>1</v>
      </c>
      <c r="C4809" t="s">
        <v>80</v>
      </c>
      <c r="D4809" t="s">
        <v>88</v>
      </c>
      <c r="E4809" t="s">
        <v>182</v>
      </c>
      <c r="F4809" t="s">
        <v>13902</v>
      </c>
      <c r="G4809" t="s">
        <v>143</v>
      </c>
      <c r="H4809" t="s">
        <v>163</v>
      </c>
      <c r="I4809" t="s">
        <v>136</v>
      </c>
      <c r="J4809" t="s">
        <v>137</v>
      </c>
      <c r="K4809" t="s">
        <v>144</v>
      </c>
      <c r="L4809" t="s">
        <v>13903</v>
      </c>
      <c r="M4809" t="s">
        <v>13904</v>
      </c>
      <c r="N4809">
        <v>8.0374999999999996</v>
      </c>
      <c r="O4809">
        <v>0</v>
      </c>
      <c r="P4809">
        <v>635</v>
      </c>
      <c r="Q4809">
        <v>0</v>
      </c>
      <c r="R4809">
        <v>0</v>
      </c>
      <c r="S4809">
        <v>0</v>
      </c>
      <c r="T4809">
        <v>25</v>
      </c>
      <c r="U4809">
        <v>0</v>
      </c>
      <c r="V4809">
        <v>0</v>
      </c>
      <c r="W4809">
        <v>0</v>
      </c>
      <c r="X4809">
        <v>1520.5633175481732</v>
      </c>
      <c r="Y4809">
        <v>0</v>
      </c>
      <c r="Z4809">
        <v>0</v>
      </c>
      <c r="AA4809">
        <v>0</v>
      </c>
      <c r="AB4809">
        <v>114.73854832722857</v>
      </c>
      <c r="AC4809">
        <v>0</v>
      </c>
      <c r="AD4809">
        <v>0</v>
      </c>
      <c r="AE4809">
        <v>1635.3018658754017</v>
      </c>
    </row>
    <row r="4810" spans="1:31" x14ac:dyDescent="0.25">
      <c r="A4810">
        <v>2248664</v>
      </c>
      <c r="B4810">
        <v>1</v>
      </c>
      <c r="C4810" t="s">
        <v>80</v>
      </c>
      <c r="D4810" t="s">
        <v>103</v>
      </c>
      <c r="E4810" t="s">
        <v>161</v>
      </c>
      <c r="F4810" t="s">
        <v>5162</v>
      </c>
      <c r="G4810" t="s">
        <v>303</v>
      </c>
      <c r="H4810" t="s">
        <v>163</v>
      </c>
      <c r="I4810" t="s">
        <v>136</v>
      </c>
      <c r="J4810" t="s">
        <v>137</v>
      </c>
      <c r="K4810" t="s">
        <v>144</v>
      </c>
      <c r="L4810" t="s">
        <v>13905</v>
      </c>
      <c r="M4810" t="s">
        <v>13906</v>
      </c>
      <c r="N4810">
        <v>0.115555555</v>
      </c>
      <c r="O4810">
        <v>3</v>
      </c>
      <c r="P4810">
        <v>1986</v>
      </c>
      <c r="Q4810">
        <v>21</v>
      </c>
      <c r="R4810">
        <v>269</v>
      </c>
      <c r="S4810">
        <v>29</v>
      </c>
      <c r="T4810">
        <v>646</v>
      </c>
      <c r="U4810">
        <v>2</v>
      </c>
      <c r="V4810">
        <v>1</v>
      </c>
      <c r="W4810">
        <v>7.8513730121493347E-2</v>
      </c>
      <c r="X4810">
        <v>44.204507660445913</v>
      </c>
      <c r="Y4810">
        <v>6.0713529374402668</v>
      </c>
      <c r="Z4810">
        <v>3.9520361093509679</v>
      </c>
      <c r="AA4810">
        <v>10.122509001357649</v>
      </c>
      <c r="AB4810">
        <v>33.925550534494462</v>
      </c>
      <c r="AC4810">
        <v>10.565181247601991</v>
      </c>
      <c r="AD4810">
        <v>0.84259278495715562</v>
      </c>
      <c r="AE4810">
        <v>109.7622440057699</v>
      </c>
    </row>
    <row r="4811" spans="1:31" x14ac:dyDescent="0.25">
      <c r="A4811">
        <v>2248665</v>
      </c>
      <c r="B4811">
        <v>1</v>
      </c>
      <c r="C4811" t="s">
        <v>80</v>
      </c>
      <c r="D4811" t="s">
        <v>83</v>
      </c>
      <c r="E4811" t="s">
        <v>194</v>
      </c>
      <c r="F4811" t="s">
        <v>5990</v>
      </c>
      <c r="G4811" t="s">
        <v>143</v>
      </c>
      <c r="H4811" t="s">
        <v>135</v>
      </c>
      <c r="I4811" t="s">
        <v>136</v>
      </c>
      <c r="J4811" t="s">
        <v>137</v>
      </c>
      <c r="K4811" t="s">
        <v>144</v>
      </c>
      <c r="L4811" t="s">
        <v>13907</v>
      </c>
      <c r="M4811" t="s">
        <v>13908</v>
      </c>
      <c r="N4811">
        <v>5.1833333330000002</v>
      </c>
      <c r="O4811">
        <v>0</v>
      </c>
      <c r="P4811">
        <v>56</v>
      </c>
      <c r="Q4811">
        <v>0</v>
      </c>
      <c r="R4811">
        <v>0</v>
      </c>
      <c r="S4811">
        <v>0</v>
      </c>
      <c r="T4811">
        <v>38</v>
      </c>
      <c r="U4811">
        <v>0</v>
      </c>
      <c r="V4811">
        <v>0</v>
      </c>
      <c r="W4811">
        <v>0</v>
      </c>
      <c r="X4811">
        <v>120.93293590984388</v>
      </c>
      <c r="Y4811">
        <v>0</v>
      </c>
      <c r="Z4811">
        <v>0</v>
      </c>
      <c r="AA4811">
        <v>0</v>
      </c>
      <c r="AB4811">
        <v>518.81925250327197</v>
      </c>
      <c r="AC4811">
        <v>0</v>
      </c>
      <c r="AD4811">
        <v>0</v>
      </c>
      <c r="AE4811">
        <v>639.75218841311585</v>
      </c>
    </row>
    <row r="4812" spans="1:31" x14ac:dyDescent="0.25">
      <c r="A4812">
        <v>2248667</v>
      </c>
      <c r="B4812">
        <v>1</v>
      </c>
      <c r="C4812" t="s">
        <v>80</v>
      </c>
      <c r="D4812" t="s">
        <v>101</v>
      </c>
      <c r="E4812" t="s">
        <v>177</v>
      </c>
      <c r="F4812" t="s">
        <v>13909</v>
      </c>
      <c r="G4812" t="s">
        <v>179</v>
      </c>
      <c r="H4812" t="s">
        <v>135</v>
      </c>
      <c r="I4812" t="s">
        <v>136</v>
      </c>
      <c r="J4812" t="s">
        <v>137</v>
      </c>
      <c r="K4812" t="s">
        <v>138</v>
      </c>
      <c r="L4812" t="s">
        <v>13910</v>
      </c>
      <c r="M4812" t="s">
        <v>13911</v>
      </c>
      <c r="N4812">
        <v>1.7819444440000001</v>
      </c>
      <c r="O4812">
        <v>0</v>
      </c>
      <c r="P4812">
        <v>14</v>
      </c>
      <c r="Q4812">
        <v>0</v>
      </c>
      <c r="R4812">
        <v>0</v>
      </c>
      <c r="S4812">
        <v>0</v>
      </c>
      <c r="T4812">
        <v>0</v>
      </c>
      <c r="U4812">
        <v>0</v>
      </c>
      <c r="V4812">
        <v>0</v>
      </c>
      <c r="W4812">
        <v>0</v>
      </c>
      <c r="X4812">
        <v>9.1364279633670655</v>
      </c>
      <c r="Y4812">
        <v>0</v>
      </c>
      <c r="Z4812">
        <v>0</v>
      </c>
      <c r="AA4812">
        <v>0</v>
      </c>
      <c r="AB4812">
        <v>0</v>
      </c>
      <c r="AC4812">
        <v>0</v>
      </c>
      <c r="AD4812">
        <v>0</v>
      </c>
      <c r="AE4812">
        <v>9.1364279633670655</v>
      </c>
    </row>
    <row r="4813" spans="1:31" x14ac:dyDescent="0.25">
      <c r="A4813">
        <v>2248670</v>
      </c>
      <c r="B4813">
        <v>1</v>
      </c>
      <c r="C4813" t="s">
        <v>81</v>
      </c>
      <c r="D4813" t="s">
        <v>127</v>
      </c>
      <c r="E4813" t="s">
        <v>194</v>
      </c>
      <c r="F4813" t="s">
        <v>13912</v>
      </c>
      <c r="G4813" t="s">
        <v>196</v>
      </c>
      <c r="H4813" t="s">
        <v>135</v>
      </c>
      <c r="I4813" t="s">
        <v>136</v>
      </c>
      <c r="J4813" t="s">
        <v>137</v>
      </c>
      <c r="K4813" t="s">
        <v>144</v>
      </c>
      <c r="L4813" t="s">
        <v>13913</v>
      </c>
      <c r="M4813" t="s">
        <v>13914</v>
      </c>
      <c r="N4813">
        <v>3.9750000000000001</v>
      </c>
      <c r="O4813">
        <v>0</v>
      </c>
      <c r="P4813">
        <v>163</v>
      </c>
      <c r="Q4813">
        <v>0</v>
      </c>
      <c r="R4813">
        <v>0</v>
      </c>
      <c r="S4813">
        <v>0</v>
      </c>
      <c r="T4813">
        <v>28</v>
      </c>
      <c r="U4813">
        <v>0</v>
      </c>
      <c r="V4813">
        <v>0</v>
      </c>
      <c r="W4813">
        <v>0</v>
      </c>
      <c r="X4813">
        <v>114.55616910921366</v>
      </c>
      <c r="Y4813">
        <v>0</v>
      </c>
      <c r="Z4813">
        <v>0</v>
      </c>
      <c r="AA4813">
        <v>0</v>
      </c>
      <c r="AB4813">
        <v>89.638312124249239</v>
      </c>
      <c r="AC4813">
        <v>0</v>
      </c>
      <c r="AD4813">
        <v>0</v>
      </c>
      <c r="AE4813">
        <v>204.19448123346291</v>
      </c>
    </row>
    <row r="4814" spans="1:31" x14ac:dyDescent="0.25">
      <c r="A4814">
        <v>2248672</v>
      </c>
      <c r="B4814">
        <v>1</v>
      </c>
      <c r="C4814" t="s">
        <v>80</v>
      </c>
      <c r="D4814" t="s">
        <v>93</v>
      </c>
      <c r="E4814" t="s">
        <v>141</v>
      </c>
      <c r="F4814" t="s">
        <v>6369</v>
      </c>
      <c r="G4814" t="s">
        <v>143</v>
      </c>
      <c r="H4814" t="s">
        <v>135</v>
      </c>
      <c r="I4814" t="s">
        <v>136</v>
      </c>
      <c r="J4814" t="s">
        <v>137</v>
      </c>
      <c r="K4814" t="s">
        <v>144</v>
      </c>
      <c r="L4814" t="s">
        <v>13915</v>
      </c>
      <c r="M4814" t="s">
        <v>13916</v>
      </c>
      <c r="N4814">
        <v>7.8736111109999998</v>
      </c>
      <c r="O4814">
        <v>0</v>
      </c>
      <c r="P4814">
        <v>1</v>
      </c>
      <c r="Q4814">
        <v>0</v>
      </c>
      <c r="R4814">
        <v>1</v>
      </c>
      <c r="S4814">
        <v>0</v>
      </c>
      <c r="T4814">
        <v>140</v>
      </c>
      <c r="U4814">
        <v>0</v>
      </c>
      <c r="V4814">
        <v>0</v>
      </c>
      <c r="W4814">
        <v>0</v>
      </c>
      <c r="X4814">
        <v>6.299388966344445E-2</v>
      </c>
      <c r="Y4814">
        <v>0</v>
      </c>
      <c r="Z4814">
        <v>3.4044259159244445</v>
      </c>
      <c r="AA4814">
        <v>0</v>
      </c>
      <c r="AB4814">
        <v>655.26794162028079</v>
      </c>
      <c r="AC4814">
        <v>0</v>
      </c>
      <c r="AD4814">
        <v>0</v>
      </c>
      <c r="AE4814">
        <v>658.73536142586863</v>
      </c>
    </row>
    <row r="4815" spans="1:31" x14ac:dyDescent="0.25">
      <c r="A4815">
        <v>2248673</v>
      </c>
      <c r="B4815">
        <v>1</v>
      </c>
      <c r="C4815" t="s">
        <v>81</v>
      </c>
      <c r="D4815" t="s">
        <v>128</v>
      </c>
      <c r="E4815" t="s">
        <v>132</v>
      </c>
      <c r="F4815" t="s">
        <v>13917</v>
      </c>
      <c r="G4815" t="s">
        <v>1919</v>
      </c>
      <c r="H4815" t="s">
        <v>135</v>
      </c>
      <c r="I4815" t="s">
        <v>136</v>
      </c>
      <c r="J4815" t="s">
        <v>137</v>
      </c>
      <c r="K4815" t="s">
        <v>138</v>
      </c>
      <c r="L4815" t="s">
        <v>13918</v>
      </c>
      <c r="M4815" t="s">
        <v>13919</v>
      </c>
      <c r="N4815">
        <v>5.9711111109999999</v>
      </c>
      <c r="O4815">
        <v>0</v>
      </c>
      <c r="P4815">
        <v>0</v>
      </c>
      <c r="Q4815">
        <v>0</v>
      </c>
      <c r="R4815">
        <v>0</v>
      </c>
      <c r="S4815">
        <v>0</v>
      </c>
      <c r="T4815">
        <v>1</v>
      </c>
      <c r="U4815">
        <v>0</v>
      </c>
      <c r="V4815">
        <v>0</v>
      </c>
      <c r="W4815">
        <v>0</v>
      </c>
      <c r="X4815">
        <v>0</v>
      </c>
      <c r="Y4815">
        <v>0</v>
      </c>
      <c r="Z4815">
        <v>0</v>
      </c>
      <c r="AA4815">
        <v>0</v>
      </c>
      <c r="AB4815">
        <v>11.078180408780444</v>
      </c>
      <c r="AC4815">
        <v>0</v>
      </c>
      <c r="AD4815">
        <v>0</v>
      </c>
      <c r="AE4815">
        <v>11.078180408780444</v>
      </c>
    </row>
    <row r="4816" spans="1:31" x14ac:dyDescent="0.25">
      <c r="A4816">
        <v>2248674</v>
      </c>
      <c r="B4816">
        <v>1</v>
      </c>
      <c r="C4816" t="s">
        <v>81</v>
      </c>
      <c r="D4816" t="s">
        <v>113</v>
      </c>
      <c r="E4816" t="s">
        <v>132</v>
      </c>
      <c r="F4816" t="s">
        <v>13920</v>
      </c>
      <c r="G4816" t="s">
        <v>148</v>
      </c>
      <c r="H4816" t="s">
        <v>135</v>
      </c>
      <c r="I4816" t="s">
        <v>136</v>
      </c>
      <c r="J4816" t="s">
        <v>137</v>
      </c>
      <c r="K4816" t="s">
        <v>138</v>
      </c>
      <c r="L4816" t="s">
        <v>13921</v>
      </c>
      <c r="M4816" t="s">
        <v>13922</v>
      </c>
      <c r="N4816">
        <v>1.7547222220000001</v>
      </c>
      <c r="O4816">
        <v>0</v>
      </c>
      <c r="P4816">
        <v>1</v>
      </c>
      <c r="Q4816">
        <v>0</v>
      </c>
      <c r="R4816">
        <v>0</v>
      </c>
      <c r="S4816">
        <v>0</v>
      </c>
      <c r="T4816">
        <v>0</v>
      </c>
      <c r="U4816">
        <v>0</v>
      </c>
      <c r="V4816">
        <v>0</v>
      </c>
      <c r="W4816">
        <v>0</v>
      </c>
      <c r="X4816">
        <v>0.28277964124081001</v>
      </c>
      <c r="Y4816">
        <v>0</v>
      </c>
      <c r="Z4816">
        <v>0</v>
      </c>
      <c r="AA4816">
        <v>0</v>
      </c>
      <c r="AB4816">
        <v>0</v>
      </c>
      <c r="AC4816">
        <v>0</v>
      </c>
      <c r="AD4816">
        <v>0</v>
      </c>
      <c r="AE4816">
        <v>0.28277964124081001</v>
      </c>
    </row>
    <row r="4817" spans="1:31" x14ac:dyDescent="0.25">
      <c r="A4817">
        <v>2248675</v>
      </c>
      <c r="B4817">
        <v>1</v>
      </c>
      <c r="C4817" t="s">
        <v>81</v>
      </c>
      <c r="D4817" t="s">
        <v>128</v>
      </c>
      <c r="E4817" t="s">
        <v>194</v>
      </c>
      <c r="F4817" t="s">
        <v>13923</v>
      </c>
      <c r="G4817" t="s">
        <v>143</v>
      </c>
      <c r="H4817" t="s">
        <v>135</v>
      </c>
      <c r="I4817" t="s">
        <v>136</v>
      </c>
      <c r="J4817" t="s">
        <v>137</v>
      </c>
      <c r="K4817" t="s">
        <v>144</v>
      </c>
      <c r="L4817" t="s">
        <v>13924</v>
      </c>
      <c r="M4817" t="s">
        <v>13925</v>
      </c>
      <c r="N4817">
        <v>8.7327777770000008</v>
      </c>
      <c r="O4817">
        <v>0</v>
      </c>
      <c r="P4817">
        <v>167</v>
      </c>
      <c r="Q4817">
        <v>0</v>
      </c>
      <c r="R4817">
        <v>0</v>
      </c>
      <c r="S4817">
        <v>0</v>
      </c>
      <c r="T4817">
        <v>5</v>
      </c>
      <c r="U4817">
        <v>0</v>
      </c>
      <c r="V4817">
        <v>0</v>
      </c>
      <c r="W4817">
        <v>0</v>
      </c>
      <c r="X4817">
        <v>338.10224998956062</v>
      </c>
      <c r="Y4817">
        <v>0</v>
      </c>
      <c r="Z4817">
        <v>0</v>
      </c>
      <c r="AA4817">
        <v>0</v>
      </c>
      <c r="AB4817">
        <v>76.518006550700164</v>
      </c>
      <c r="AC4817">
        <v>0</v>
      </c>
      <c r="AD4817">
        <v>0</v>
      </c>
      <c r="AE4817">
        <v>414.62025654026081</v>
      </c>
    </row>
    <row r="4818" spans="1:31" x14ac:dyDescent="0.25">
      <c r="A4818">
        <v>2248678</v>
      </c>
      <c r="B4818">
        <v>1</v>
      </c>
      <c r="C4818" t="s">
        <v>80</v>
      </c>
      <c r="D4818" t="s">
        <v>104</v>
      </c>
      <c r="E4818" t="s">
        <v>161</v>
      </c>
      <c r="F4818" t="s">
        <v>13926</v>
      </c>
      <c r="G4818" t="s">
        <v>174</v>
      </c>
      <c r="H4818" t="s">
        <v>163</v>
      </c>
      <c r="I4818" t="s">
        <v>136</v>
      </c>
      <c r="J4818" t="s">
        <v>137</v>
      </c>
      <c r="K4818" t="s">
        <v>138</v>
      </c>
      <c r="L4818" t="s">
        <v>13927</v>
      </c>
      <c r="M4818" t="s">
        <v>13928</v>
      </c>
      <c r="N4818">
        <v>0.50972222199999995</v>
      </c>
      <c r="O4818">
        <v>0</v>
      </c>
      <c r="P4818">
        <v>112</v>
      </c>
      <c r="Q4818">
        <v>3</v>
      </c>
      <c r="R4818">
        <v>5</v>
      </c>
      <c r="S4818">
        <v>13</v>
      </c>
      <c r="T4818">
        <v>11</v>
      </c>
      <c r="U4818">
        <v>2</v>
      </c>
      <c r="V4818">
        <v>0</v>
      </c>
      <c r="W4818">
        <v>0</v>
      </c>
      <c r="X4818">
        <v>16.433378063634088</v>
      </c>
      <c r="Y4818">
        <v>0.51218634324184442</v>
      </c>
      <c r="Z4818">
        <v>0.68603008045461655</v>
      </c>
      <c r="AA4818">
        <v>64.458649080411547</v>
      </c>
      <c r="AB4818">
        <v>1.4621739819866666</v>
      </c>
      <c r="AC4818">
        <v>93.70436320682343</v>
      </c>
      <c r="AD4818">
        <v>0</v>
      </c>
      <c r="AE4818">
        <v>177.25678075655219</v>
      </c>
    </row>
    <row r="4819" spans="1:31" x14ac:dyDescent="0.25">
      <c r="A4819">
        <v>2248679</v>
      </c>
      <c r="B4819">
        <v>1</v>
      </c>
      <c r="C4819" t="s">
        <v>81</v>
      </c>
      <c r="D4819" t="s">
        <v>118</v>
      </c>
      <c r="E4819" t="s">
        <v>132</v>
      </c>
      <c r="F4819" t="s">
        <v>13929</v>
      </c>
      <c r="G4819" t="s">
        <v>134</v>
      </c>
      <c r="H4819" t="s">
        <v>135</v>
      </c>
      <c r="I4819" t="s">
        <v>136</v>
      </c>
      <c r="J4819" t="s">
        <v>137</v>
      </c>
      <c r="K4819" t="s">
        <v>138</v>
      </c>
      <c r="L4819" t="s">
        <v>13930</v>
      </c>
      <c r="M4819" t="s">
        <v>13931</v>
      </c>
      <c r="N4819">
        <v>0.86222222199999998</v>
      </c>
      <c r="O4819">
        <v>0</v>
      </c>
      <c r="P4819">
        <v>5</v>
      </c>
      <c r="Q4819">
        <v>0</v>
      </c>
      <c r="R4819">
        <v>0</v>
      </c>
      <c r="S4819">
        <v>0</v>
      </c>
      <c r="T4819">
        <v>0</v>
      </c>
      <c r="U4819">
        <v>0</v>
      </c>
      <c r="V4819">
        <v>0</v>
      </c>
      <c r="W4819">
        <v>0</v>
      </c>
      <c r="X4819">
        <v>0.73607622274931117</v>
      </c>
      <c r="Y4819">
        <v>0</v>
      </c>
      <c r="Z4819">
        <v>0</v>
      </c>
      <c r="AA4819">
        <v>0</v>
      </c>
      <c r="AB4819">
        <v>0</v>
      </c>
      <c r="AC4819">
        <v>0</v>
      </c>
      <c r="AD4819">
        <v>0</v>
      </c>
      <c r="AE4819">
        <v>0.73607622274931117</v>
      </c>
    </row>
    <row r="4820" spans="1:31" x14ac:dyDescent="0.25">
      <c r="A4820">
        <v>2248680</v>
      </c>
      <c r="B4820">
        <v>1</v>
      </c>
      <c r="C4820" t="s">
        <v>80</v>
      </c>
      <c r="D4820" t="s">
        <v>105</v>
      </c>
      <c r="E4820" t="s">
        <v>194</v>
      </c>
      <c r="F4820" t="s">
        <v>13932</v>
      </c>
      <c r="G4820" t="s">
        <v>196</v>
      </c>
      <c r="H4820" t="s">
        <v>135</v>
      </c>
      <c r="I4820" t="s">
        <v>136</v>
      </c>
      <c r="J4820" t="s">
        <v>137</v>
      </c>
      <c r="K4820" t="s">
        <v>144</v>
      </c>
      <c r="L4820" t="s">
        <v>13933</v>
      </c>
      <c r="M4820" t="s">
        <v>13934</v>
      </c>
      <c r="N4820">
        <v>3.230277777</v>
      </c>
      <c r="O4820">
        <v>0</v>
      </c>
      <c r="P4820">
        <v>53</v>
      </c>
      <c r="Q4820">
        <v>0</v>
      </c>
      <c r="R4820">
        <v>0</v>
      </c>
      <c r="S4820">
        <v>0</v>
      </c>
      <c r="T4820">
        <v>3</v>
      </c>
      <c r="U4820">
        <v>0</v>
      </c>
      <c r="V4820">
        <v>0</v>
      </c>
      <c r="W4820">
        <v>0</v>
      </c>
      <c r="X4820">
        <v>62.715136424695899</v>
      </c>
      <c r="Y4820">
        <v>0</v>
      </c>
      <c r="Z4820">
        <v>0</v>
      </c>
      <c r="AA4820">
        <v>0</v>
      </c>
      <c r="AB4820">
        <v>18.438826406382496</v>
      </c>
      <c r="AC4820">
        <v>0</v>
      </c>
      <c r="AD4820">
        <v>0</v>
      </c>
      <c r="AE4820">
        <v>81.153962831078388</v>
      </c>
    </row>
    <row r="4821" spans="1:31" x14ac:dyDescent="0.25">
      <c r="A4821">
        <v>2248681</v>
      </c>
      <c r="B4821">
        <v>1</v>
      </c>
      <c r="C4821" t="s">
        <v>80</v>
      </c>
      <c r="D4821" t="s">
        <v>104</v>
      </c>
      <c r="E4821" t="s">
        <v>141</v>
      </c>
      <c r="F4821" t="s">
        <v>13935</v>
      </c>
      <c r="G4821" t="s">
        <v>143</v>
      </c>
      <c r="H4821" t="s">
        <v>135</v>
      </c>
      <c r="I4821" t="s">
        <v>136</v>
      </c>
      <c r="J4821" t="s">
        <v>137</v>
      </c>
      <c r="K4821" t="s">
        <v>144</v>
      </c>
      <c r="L4821" t="s">
        <v>13936</v>
      </c>
      <c r="M4821" t="s">
        <v>13937</v>
      </c>
      <c r="N4821">
        <v>7.8716666660000003</v>
      </c>
      <c r="O4821">
        <v>0</v>
      </c>
      <c r="P4821">
        <v>422</v>
      </c>
      <c r="Q4821">
        <v>0</v>
      </c>
      <c r="R4821">
        <v>0</v>
      </c>
      <c r="S4821">
        <v>0</v>
      </c>
      <c r="T4821">
        <v>18</v>
      </c>
      <c r="U4821">
        <v>0</v>
      </c>
      <c r="V4821">
        <v>0</v>
      </c>
      <c r="W4821">
        <v>0</v>
      </c>
      <c r="X4821">
        <v>1312.9248289429063</v>
      </c>
      <c r="Y4821">
        <v>0</v>
      </c>
      <c r="Z4821">
        <v>0</v>
      </c>
      <c r="AA4821">
        <v>0</v>
      </c>
      <c r="AB4821">
        <v>171.29747740608346</v>
      </c>
      <c r="AC4821">
        <v>0</v>
      </c>
      <c r="AD4821">
        <v>0</v>
      </c>
      <c r="AE4821">
        <v>1484.2223063489898</v>
      </c>
    </row>
    <row r="4822" spans="1:31" x14ac:dyDescent="0.25">
      <c r="A4822">
        <v>2248682</v>
      </c>
      <c r="B4822">
        <v>1</v>
      </c>
      <c r="C4822" t="s">
        <v>80</v>
      </c>
      <c r="D4822" t="s">
        <v>103</v>
      </c>
      <c r="E4822" t="s">
        <v>182</v>
      </c>
      <c r="F4822" t="s">
        <v>10167</v>
      </c>
      <c r="G4822" t="s">
        <v>196</v>
      </c>
      <c r="H4822" t="s">
        <v>163</v>
      </c>
      <c r="I4822" t="s">
        <v>136</v>
      </c>
      <c r="J4822" t="s">
        <v>137</v>
      </c>
      <c r="K4822" t="s">
        <v>144</v>
      </c>
      <c r="L4822" t="s">
        <v>13938</v>
      </c>
      <c r="M4822" t="s">
        <v>13939</v>
      </c>
      <c r="N4822">
        <v>6.4552777770000001</v>
      </c>
      <c r="O4822">
        <v>0</v>
      </c>
      <c r="P4822">
        <v>97</v>
      </c>
      <c r="Q4822">
        <v>0</v>
      </c>
      <c r="R4822">
        <v>2</v>
      </c>
      <c r="S4822">
        <v>0</v>
      </c>
      <c r="T4822">
        <v>31</v>
      </c>
      <c r="U4822">
        <v>0</v>
      </c>
      <c r="V4822">
        <v>0</v>
      </c>
      <c r="W4822">
        <v>0</v>
      </c>
      <c r="X4822">
        <v>120.88338019231723</v>
      </c>
      <c r="Y4822">
        <v>0</v>
      </c>
      <c r="Z4822">
        <v>1.3172896519115356</v>
      </c>
      <c r="AA4822">
        <v>0</v>
      </c>
      <c r="AB4822">
        <v>90.385679209144499</v>
      </c>
      <c r="AC4822">
        <v>0</v>
      </c>
      <c r="AD4822">
        <v>0</v>
      </c>
      <c r="AE4822">
        <v>212.58634905337328</v>
      </c>
    </row>
    <row r="4823" spans="1:31" x14ac:dyDescent="0.25">
      <c r="A4823">
        <v>2248683</v>
      </c>
      <c r="B4823">
        <v>1</v>
      </c>
      <c r="C4823" t="s">
        <v>81</v>
      </c>
      <c r="D4823" t="s">
        <v>128</v>
      </c>
      <c r="E4823" t="s">
        <v>182</v>
      </c>
      <c r="F4823" t="s">
        <v>13940</v>
      </c>
      <c r="G4823" t="s">
        <v>143</v>
      </c>
      <c r="H4823" t="s">
        <v>163</v>
      </c>
      <c r="I4823" t="s">
        <v>136</v>
      </c>
      <c r="J4823" t="s">
        <v>137</v>
      </c>
      <c r="K4823" t="s">
        <v>144</v>
      </c>
      <c r="L4823" t="s">
        <v>13941</v>
      </c>
      <c r="M4823" t="s">
        <v>13942</v>
      </c>
      <c r="N4823">
        <v>8.2952777770000008</v>
      </c>
      <c r="O4823">
        <v>0</v>
      </c>
      <c r="P4823">
        <v>1319</v>
      </c>
      <c r="Q4823">
        <v>0</v>
      </c>
      <c r="R4823">
        <v>0</v>
      </c>
      <c r="S4823">
        <v>0</v>
      </c>
      <c r="T4823">
        <v>40</v>
      </c>
      <c r="U4823">
        <v>0</v>
      </c>
      <c r="V4823">
        <v>0</v>
      </c>
      <c r="W4823">
        <v>0</v>
      </c>
      <c r="X4823">
        <v>2696.1892822889836</v>
      </c>
      <c r="Y4823">
        <v>0</v>
      </c>
      <c r="Z4823">
        <v>0</v>
      </c>
      <c r="AA4823">
        <v>0</v>
      </c>
      <c r="AB4823">
        <v>231.09091196805247</v>
      </c>
      <c r="AC4823">
        <v>0</v>
      </c>
      <c r="AD4823">
        <v>0</v>
      </c>
      <c r="AE4823">
        <v>2927.2801942570359</v>
      </c>
    </row>
    <row r="4824" spans="1:31" x14ac:dyDescent="0.25">
      <c r="A4824">
        <v>2248684</v>
      </c>
      <c r="B4824">
        <v>1</v>
      </c>
      <c r="C4824" t="s">
        <v>80</v>
      </c>
      <c r="D4824" t="s">
        <v>104</v>
      </c>
      <c r="E4824" t="s">
        <v>182</v>
      </c>
      <c r="F4824" t="s">
        <v>8714</v>
      </c>
      <c r="G4824" t="s">
        <v>319</v>
      </c>
      <c r="H4824" t="s">
        <v>163</v>
      </c>
      <c r="I4824" t="s">
        <v>136</v>
      </c>
      <c r="J4824" t="s">
        <v>137</v>
      </c>
      <c r="K4824" t="s">
        <v>138</v>
      </c>
      <c r="L4824" t="s">
        <v>13943</v>
      </c>
      <c r="M4824" t="s">
        <v>13944</v>
      </c>
      <c r="N4824">
        <v>2.4216666660000001</v>
      </c>
      <c r="O4824">
        <v>0</v>
      </c>
      <c r="P4824">
        <v>0</v>
      </c>
      <c r="Q4824">
        <v>1</v>
      </c>
      <c r="R4824">
        <v>0</v>
      </c>
      <c r="S4824">
        <v>2</v>
      </c>
      <c r="T4824">
        <v>0</v>
      </c>
      <c r="U4824">
        <v>0</v>
      </c>
      <c r="V4824">
        <v>0</v>
      </c>
      <c r="W4824">
        <v>0</v>
      </c>
      <c r="X4824">
        <v>0</v>
      </c>
      <c r="Y4824">
        <v>3.8726068608033337</v>
      </c>
      <c r="Z4824">
        <v>0</v>
      </c>
      <c r="AA4824">
        <v>7.8748497293059172</v>
      </c>
      <c r="AB4824">
        <v>0</v>
      </c>
      <c r="AC4824">
        <v>0</v>
      </c>
      <c r="AD4824">
        <v>0</v>
      </c>
      <c r="AE4824">
        <v>11.747456590109252</v>
      </c>
    </row>
    <row r="4825" spans="1:31" x14ac:dyDescent="0.25">
      <c r="A4825">
        <v>2248685</v>
      </c>
      <c r="B4825">
        <v>1</v>
      </c>
      <c r="C4825" t="s">
        <v>80</v>
      </c>
      <c r="D4825" t="s">
        <v>97</v>
      </c>
      <c r="E4825" t="s">
        <v>194</v>
      </c>
      <c r="F4825" t="s">
        <v>13945</v>
      </c>
      <c r="G4825" t="s">
        <v>143</v>
      </c>
      <c r="H4825" t="s">
        <v>135</v>
      </c>
      <c r="I4825" t="s">
        <v>136</v>
      </c>
      <c r="J4825" t="s">
        <v>137</v>
      </c>
      <c r="K4825" t="s">
        <v>144</v>
      </c>
      <c r="L4825" t="s">
        <v>13946</v>
      </c>
      <c r="M4825" t="s">
        <v>13947</v>
      </c>
      <c r="N4825">
        <v>7.7636111110000003</v>
      </c>
      <c r="O4825">
        <v>0</v>
      </c>
      <c r="P4825">
        <v>15</v>
      </c>
      <c r="Q4825">
        <v>0</v>
      </c>
      <c r="R4825">
        <v>34</v>
      </c>
      <c r="S4825">
        <v>0</v>
      </c>
      <c r="T4825">
        <v>13</v>
      </c>
      <c r="U4825">
        <v>0</v>
      </c>
      <c r="V4825">
        <v>0</v>
      </c>
      <c r="W4825">
        <v>0</v>
      </c>
      <c r="X4825">
        <v>71.59482167805993</v>
      </c>
      <c r="Y4825">
        <v>0</v>
      </c>
      <c r="Z4825">
        <v>88.320514341612792</v>
      </c>
      <c r="AA4825">
        <v>0</v>
      </c>
      <c r="AB4825">
        <v>85.917288975124123</v>
      </c>
      <c r="AC4825">
        <v>0</v>
      </c>
      <c r="AD4825">
        <v>0</v>
      </c>
      <c r="AE4825">
        <v>245.83262499479684</v>
      </c>
    </row>
    <row r="4826" spans="1:31" x14ac:dyDescent="0.25">
      <c r="A4826">
        <v>2248686</v>
      </c>
      <c r="B4826">
        <v>1</v>
      </c>
      <c r="C4826" t="s">
        <v>80</v>
      </c>
      <c r="D4826" t="s">
        <v>104</v>
      </c>
      <c r="E4826" t="s">
        <v>161</v>
      </c>
      <c r="F4826" t="s">
        <v>13948</v>
      </c>
      <c r="G4826" t="s">
        <v>548</v>
      </c>
      <c r="H4826" t="s">
        <v>163</v>
      </c>
      <c r="I4826" t="s">
        <v>136</v>
      </c>
      <c r="J4826" t="s">
        <v>137</v>
      </c>
      <c r="K4826" t="s">
        <v>138</v>
      </c>
      <c r="L4826" t="s">
        <v>13949</v>
      </c>
      <c r="M4826" t="s">
        <v>13950</v>
      </c>
      <c r="N4826">
        <v>1.173611111</v>
      </c>
      <c r="O4826">
        <v>16</v>
      </c>
      <c r="P4826">
        <v>93</v>
      </c>
      <c r="Q4826">
        <v>19</v>
      </c>
      <c r="R4826">
        <v>23</v>
      </c>
      <c r="S4826">
        <v>39</v>
      </c>
      <c r="T4826">
        <v>25</v>
      </c>
      <c r="U4826">
        <v>5</v>
      </c>
      <c r="V4826">
        <v>2</v>
      </c>
      <c r="W4826">
        <v>28.858886281694247</v>
      </c>
      <c r="X4826">
        <v>67.93938255146567</v>
      </c>
      <c r="Y4826">
        <v>25.655017497589547</v>
      </c>
      <c r="Z4826">
        <v>16.617751430276872</v>
      </c>
      <c r="AA4826">
        <v>510.93621046687178</v>
      </c>
      <c r="AB4826">
        <v>59.002196068022243</v>
      </c>
      <c r="AC4826">
        <v>1194.0790813286383</v>
      </c>
      <c r="AD4826">
        <v>275.18380374695272</v>
      </c>
      <c r="AE4826">
        <v>2178.2723293715117</v>
      </c>
    </row>
    <row r="4827" spans="1:31" x14ac:dyDescent="0.25">
      <c r="A4827">
        <v>2248687</v>
      </c>
      <c r="B4827">
        <v>1</v>
      </c>
      <c r="C4827" t="s">
        <v>80</v>
      </c>
      <c r="D4827" t="s">
        <v>84</v>
      </c>
      <c r="E4827" t="s">
        <v>141</v>
      </c>
      <c r="F4827" t="s">
        <v>11030</v>
      </c>
      <c r="G4827" t="s">
        <v>143</v>
      </c>
      <c r="H4827" t="s">
        <v>135</v>
      </c>
      <c r="I4827" t="s">
        <v>136</v>
      </c>
      <c r="J4827" t="s">
        <v>137</v>
      </c>
      <c r="K4827" t="s">
        <v>144</v>
      </c>
      <c r="L4827" t="s">
        <v>13951</v>
      </c>
      <c r="M4827" t="s">
        <v>13952</v>
      </c>
      <c r="N4827">
        <v>6.6908333329999996</v>
      </c>
      <c r="O4827">
        <v>0</v>
      </c>
      <c r="P4827">
        <v>484</v>
      </c>
      <c r="Q4827">
        <v>0</v>
      </c>
      <c r="R4827">
        <v>0</v>
      </c>
      <c r="S4827">
        <v>0</v>
      </c>
      <c r="T4827">
        <v>33</v>
      </c>
      <c r="U4827">
        <v>0</v>
      </c>
      <c r="V4827">
        <v>0</v>
      </c>
      <c r="W4827">
        <v>0</v>
      </c>
      <c r="X4827">
        <v>886.60485356987704</v>
      </c>
      <c r="Y4827">
        <v>0</v>
      </c>
      <c r="Z4827">
        <v>0</v>
      </c>
      <c r="AA4827">
        <v>0</v>
      </c>
      <c r="AB4827">
        <v>160.30072415461697</v>
      </c>
      <c r="AC4827">
        <v>0</v>
      </c>
      <c r="AD4827">
        <v>0</v>
      </c>
      <c r="AE4827">
        <v>1046.9055777244939</v>
      </c>
    </row>
    <row r="4828" spans="1:31" x14ac:dyDescent="0.25">
      <c r="A4828">
        <v>2248688</v>
      </c>
      <c r="B4828">
        <v>1</v>
      </c>
      <c r="C4828" t="s">
        <v>80</v>
      </c>
      <c r="D4828" t="s">
        <v>83</v>
      </c>
      <c r="E4828" t="s">
        <v>194</v>
      </c>
      <c r="F4828" t="s">
        <v>11694</v>
      </c>
      <c r="G4828" t="s">
        <v>143</v>
      </c>
      <c r="H4828" t="s">
        <v>135</v>
      </c>
      <c r="I4828" t="s">
        <v>136</v>
      </c>
      <c r="J4828" t="s">
        <v>137</v>
      </c>
      <c r="K4828" t="s">
        <v>144</v>
      </c>
      <c r="L4828" t="s">
        <v>13953</v>
      </c>
      <c r="M4828" t="s">
        <v>13954</v>
      </c>
      <c r="N4828">
        <v>6.1833333330000002</v>
      </c>
      <c r="O4828">
        <v>0</v>
      </c>
      <c r="P4828">
        <v>0</v>
      </c>
      <c r="Q4828">
        <v>0</v>
      </c>
      <c r="R4828">
        <v>0</v>
      </c>
      <c r="S4828">
        <v>0</v>
      </c>
      <c r="T4828">
        <v>4</v>
      </c>
      <c r="U4828">
        <v>0</v>
      </c>
      <c r="V4828">
        <v>1</v>
      </c>
      <c r="W4828">
        <v>0</v>
      </c>
      <c r="X4828">
        <v>0</v>
      </c>
      <c r="Y4828">
        <v>0</v>
      </c>
      <c r="Z4828">
        <v>0</v>
      </c>
      <c r="AA4828">
        <v>0</v>
      </c>
      <c r="AB4828">
        <v>164.53435965171519</v>
      </c>
      <c r="AC4828">
        <v>0</v>
      </c>
      <c r="AD4828">
        <v>200.29993209968001</v>
      </c>
      <c r="AE4828">
        <v>364.8342917513952</v>
      </c>
    </row>
    <row r="4829" spans="1:31" x14ac:dyDescent="0.25">
      <c r="A4829">
        <v>2248691</v>
      </c>
      <c r="B4829">
        <v>1</v>
      </c>
      <c r="C4829" t="s">
        <v>80</v>
      </c>
      <c r="D4829" t="s">
        <v>96</v>
      </c>
      <c r="E4829" t="s">
        <v>132</v>
      </c>
      <c r="F4829" t="s">
        <v>13955</v>
      </c>
      <c r="G4829" t="s">
        <v>170</v>
      </c>
      <c r="H4829" t="s">
        <v>135</v>
      </c>
      <c r="I4829" t="s">
        <v>136</v>
      </c>
      <c r="J4829" t="s">
        <v>137</v>
      </c>
      <c r="K4829" t="s">
        <v>138</v>
      </c>
      <c r="L4829" t="s">
        <v>13956</v>
      </c>
      <c r="M4829" t="s">
        <v>13957</v>
      </c>
      <c r="N4829">
        <v>7.9011111109999996</v>
      </c>
      <c r="O4829">
        <v>0</v>
      </c>
      <c r="P4829">
        <v>2</v>
      </c>
      <c r="Q4829">
        <v>0</v>
      </c>
      <c r="R4829">
        <v>0</v>
      </c>
      <c r="S4829">
        <v>0</v>
      </c>
      <c r="T4829">
        <v>0</v>
      </c>
      <c r="U4829">
        <v>0</v>
      </c>
      <c r="V4829">
        <v>0</v>
      </c>
      <c r="W4829">
        <v>0</v>
      </c>
      <c r="X4829">
        <v>5.8924907182101336</v>
      </c>
      <c r="Y4829">
        <v>0</v>
      </c>
      <c r="Z4829">
        <v>0</v>
      </c>
      <c r="AA4829">
        <v>0</v>
      </c>
      <c r="AB4829">
        <v>0</v>
      </c>
      <c r="AC4829">
        <v>0</v>
      </c>
      <c r="AD4829">
        <v>0</v>
      </c>
      <c r="AE4829">
        <v>5.8924907182101336</v>
      </c>
    </row>
    <row r="4830" spans="1:31" x14ac:dyDescent="0.25">
      <c r="A4830">
        <v>2248692</v>
      </c>
      <c r="B4830">
        <v>1</v>
      </c>
      <c r="C4830" t="s">
        <v>80</v>
      </c>
      <c r="D4830" t="s">
        <v>96</v>
      </c>
      <c r="E4830" t="s">
        <v>194</v>
      </c>
      <c r="F4830" t="s">
        <v>13958</v>
      </c>
      <c r="G4830" t="s">
        <v>134</v>
      </c>
      <c r="H4830" t="s">
        <v>135</v>
      </c>
      <c r="I4830" t="s">
        <v>136</v>
      </c>
      <c r="J4830" t="s">
        <v>137</v>
      </c>
      <c r="K4830" t="s">
        <v>138</v>
      </c>
      <c r="L4830" t="s">
        <v>13959</v>
      </c>
      <c r="M4830" t="s">
        <v>13960</v>
      </c>
      <c r="N4830">
        <v>9.6380555549999993</v>
      </c>
      <c r="O4830">
        <v>0</v>
      </c>
      <c r="P4830">
        <v>36</v>
      </c>
      <c r="Q4830">
        <v>0</v>
      </c>
      <c r="R4830">
        <v>0</v>
      </c>
      <c r="S4830">
        <v>0</v>
      </c>
      <c r="T4830">
        <v>2</v>
      </c>
      <c r="U4830">
        <v>0</v>
      </c>
      <c r="V4830">
        <v>0</v>
      </c>
      <c r="W4830">
        <v>0</v>
      </c>
      <c r="X4830">
        <v>124.20885850956775</v>
      </c>
      <c r="Y4830">
        <v>0</v>
      </c>
      <c r="Z4830">
        <v>0</v>
      </c>
      <c r="AA4830">
        <v>0</v>
      </c>
      <c r="AB4830">
        <v>16.203190080775133</v>
      </c>
      <c r="AC4830">
        <v>0</v>
      </c>
      <c r="AD4830">
        <v>0</v>
      </c>
      <c r="AE4830">
        <v>140.41204859034289</v>
      </c>
    </row>
    <row r="4831" spans="1:31" x14ac:dyDescent="0.25">
      <c r="A4831">
        <v>2248696</v>
      </c>
      <c r="B4831">
        <v>1</v>
      </c>
      <c r="C4831" t="s">
        <v>81</v>
      </c>
      <c r="D4831" t="s">
        <v>118</v>
      </c>
      <c r="E4831" t="s">
        <v>182</v>
      </c>
      <c r="F4831" t="s">
        <v>13961</v>
      </c>
      <c r="G4831" t="s">
        <v>196</v>
      </c>
      <c r="H4831" t="s">
        <v>163</v>
      </c>
      <c r="I4831" t="s">
        <v>136</v>
      </c>
      <c r="J4831" t="s">
        <v>137</v>
      </c>
      <c r="K4831" t="s">
        <v>144</v>
      </c>
      <c r="L4831" t="s">
        <v>13962</v>
      </c>
      <c r="M4831" t="s">
        <v>13963</v>
      </c>
      <c r="N4831">
        <v>8.5666666659999997</v>
      </c>
      <c r="O4831">
        <v>0</v>
      </c>
      <c r="P4831">
        <v>987</v>
      </c>
      <c r="Q4831">
        <v>0</v>
      </c>
      <c r="R4831">
        <v>2</v>
      </c>
      <c r="S4831">
        <v>4</v>
      </c>
      <c r="T4831">
        <v>125</v>
      </c>
      <c r="U4831">
        <v>0</v>
      </c>
      <c r="V4831">
        <v>0</v>
      </c>
      <c r="W4831">
        <v>0</v>
      </c>
      <c r="X4831">
        <v>2145.1210482438782</v>
      </c>
      <c r="Y4831">
        <v>0</v>
      </c>
      <c r="Z4831">
        <v>2.4478525522533596</v>
      </c>
      <c r="AA4831">
        <v>296.32541990663191</v>
      </c>
      <c r="AB4831">
        <v>816.47961969151686</v>
      </c>
      <c r="AC4831">
        <v>0</v>
      </c>
      <c r="AD4831">
        <v>0</v>
      </c>
      <c r="AE4831">
        <v>3260.37394039428</v>
      </c>
    </row>
    <row r="4832" spans="1:31" x14ac:dyDescent="0.25">
      <c r="A4832">
        <v>2248699</v>
      </c>
      <c r="B4832">
        <v>1</v>
      </c>
      <c r="C4832" t="s">
        <v>80</v>
      </c>
      <c r="D4832" t="s">
        <v>101</v>
      </c>
      <c r="E4832" t="s">
        <v>132</v>
      </c>
      <c r="F4832" t="s">
        <v>13964</v>
      </c>
      <c r="G4832" t="s">
        <v>148</v>
      </c>
      <c r="H4832" t="s">
        <v>135</v>
      </c>
      <c r="I4832" t="s">
        <v>136</v>
      </c>
      <c r="J4832" t="s">
        <v>137</v>
      </c>
      <c r="K4832" t="s">
        <v>138</v>
      </c>
      <c r="L4832" t="s">
        <v>13965</v>
      </c>
      <c r="M4832" t="s">
        <v>13966</v>
      </c>
      <c r="N4832">
        <v>3.7694444439999999</v>
      </c>
      <c r="O4832">
        <v>0</v>
      </c>
      <c r="P4832">
        <v>1</v>
      </c>
      <c r="Q4832">
        <v>0</v>
      </c>
      <c r="R4832">
        <v>0</v>
      </c>
      <c r="S4832">
        <v>0</v>
      </c>
      <c r="T4832">
        <v>0</v>
      </c>
      <c r="U4832">
        <v>0</v>
      </c>
      <c r="V4832">
        <v>0</v>
      </c>
      <c r="W4832">
        <v>0</v>
      </c>
      <c r="X4832">
        <v>2.8126415293458615</v>
      </c>
      <c r="Y4832">
        <v>0</v>
      </c>
      <c r="Z4832">
        <v>0</v>
      </c>
      <c r="AA4832">
        <v>0</v>
      </c>
      <c r="AB4832">
        <v>0</v>
      </c>
      <c r="AC4832">
        <v>0</v>
      </c>
      <c r="AD4832">
        <v>0</v>
      </c>
      <c r="AE4832">
        <v>2.8126415293458615</v>
      </c>
    </row>
    <row r="4833" spans="1:31" x14ac:dyDescent="0.25">
      <c r="A4833">
        <v>2248700</v>
      </c>
      <c r="B4833">
        <v>1</v>
      </c>
      <c r="C4833" t="s">
        <v>80</v>
      </c>
      <c r="D4833" t="s">
        <v>85</v>
      </c>
      <c r="E4833" t="s">
        <v>194</v>
      </c>
      <c r="F4833" t="s">
        <v>13967</v>
      </c>
      <c r="G4833" t="s">
        <v>196</v>
      </c>
      <c r="H4833" t="s">
        <v>135</v>
      </c>
      <c r="I4833" t="s">
        <v>136</v>
      </c>
      <c r="J4833" t="s">
        <v>137</v>
      </c>
      <c r="K4833" t="s">
        <v>144</v>
      </c>
      <c r="L4833" t="s">
        <v>13968</v>
      </c>
      <c r="M4833" t="s">
        <v>13969</v>
      </c>
      <c r="N4833">
        <v>1.2833333330000001</v>
      </c>
      <c r="O4833">
        <v>0</v>
      </c>
      <c r="P4833">
        <v>58</v>
      </c>
      <c r="Q4833">
        <v>0</v>
      </c>
      <c r="R4833">
        <v>0</v>
      </c>
      <c r="S4833">
        <v>0</v>
      </c>
      <c r="T4833">
        <v>24</v>
      </c>
      <c r="U4833">
        <v>0</v>
      </c>
      <c r="V4833">
        <v>0</v>
      </c>
      <c r="W4833">
        <v>0</v>
      </c>
      <c r="X4833">
        <v>24.57536586518566</v>
      </c>
      <c r="Y4833">
        <v>0</v>
      </c>
      <c r="Z4833">
        <v>0</v>
      </c>
      <c r="AA4833">
        <v>0</v>
      </c>
      <c r="AB4833">
        <v>24.262512264637198</v>
      </c>
      <c r="AC4833">
        <v>0</v>
      </c>
      <c r="AD4833">
        <v>0</v>
      </c>
      <c r="AE4833">
        <v>48.837878129822855</v>
      </c>
    </row>
    <row r="4834" spans="1:31" x14ac:dyDescent="0.25">
      <c r="A4834">
        <v>2248703</v>
      </c>
      <c r="B4834">
        <v>1</v>
      </c>
      <c r="C4834" t="s">
        <v>81</v>
      </c>
      <c r="D4834" t="s">
        <v>113</v>
      </c>
      <c r="E4834" t="s">
        <v>273</v>
      </c>
      <c r="F4834" t="s">
        <v>13970</v>
      </c>
      <c r="G4834" t="s">
        <v>174</v>
      </c>
      <c r="H4834" t="s">
        <v>163</v>
      </c>
      <c r="I4834" t="s">
        <v>136</v>
      </c>
      <c r="J4834" t="s">
        <v>137</v>
      </c>
      <c r="K4834" t="s">
        <v>138</v>
      </c>
      <c r="L4834" t="s">
        <v>13971</v>
      </c>
      <c r="M4834" t="s">
        <v>13972</v>
      </c>
      <c r="N4834">
        <v>0.14611111099999999</v>
      </c>
      <c r="O4834">
        <v>6</v>
      </c>
      <c r="P4834">
        <v>1336</v>
      </c>
      <c r="Q4834">
        <v>53</v>
      </c>
      <c r="R4834">
        <v>400</v>
      </c>
      <c r="S4834">
        <v>46</v>
      </c>
      <c r="T4834">
        <v>442</v>
      </c>
      <c r="U4834">
        <v>19</v>
      </c>
      <c r="V4834">
        <v>6</v>
      </c>
      <c r="W4834">
        <v>0.13622304853739556</v>
      </c>
      <c r="X4834">
        <v>37.177563639168888</v>
      </c>
      <c r="Y4834">
        <v>4.457606606238552</v>
      </c>
      <c r="Z4834">
        <v>18.016020881770725</v>
      </c>
      <c r="AA4834">
        <v>103.87435490832843</v>
      </c>
      <c r="AB4834">
        <v>70.984490185234009</v>
      </c>
      <c r="AC4834">
        <v>435.59519932254392</v>
      </c>
      <c r="AD4834">
        <v>4.4802151788434141</v>
      </c>
      <c r="AE4834">
        <v>674.72167377066535</v>
      </c>
    </row>
    <row r="4835" spans="1:31" x14ac:dyDescent="0.25">
      <c r="A4835">
        <v>2248704</v>
      </c>
      <c r="B4835">
        <v>1</v>
      </c>
      <c r="C4835" t="s">
        <v>80</v>
      </c>
      <c r="D4835" t="s">
        <v>96</v>
      </c>
      <c r="E4835" t="s">
        <v>132</v>
      </c>
      <c r="F4835" t="s">
        <v>13973</v>
      </c>
      <c r="G4835" t="s">
        <v>170</v>
      </c>
      <c r="H4835" t="s">
        <v>135</v>
      </c>
      <c r="I4835" t="s">
        <v>136</v>
      </c>
      <c r="J4835" t="s">
        <v>137</v>
      </c>
      <c r="K4835" t="s">
        <v>138</v>
      </c>
      <c r="L4835" t="s">
        <v>13974</v>
      </c>
      <c r="M4835" t="s">
        <v>13975</v>
      </c>
      <c r="N4835">
        <v>3.5419444439999999</v>
      </c>
      <c r="O4835">
        <v>0</v>
      </c>
      <c r="P4835">
        <v>1</v>
      </c>
      <c r="Q4835">
        <v>0</v>
      </c>
      <c r="R4835">
        <v>0</v>
      </c>
      <c r="S4835">
        <v>0</v>
      </c>
      <c r="T4835">
        <v>0</v>
      </c>
      <c r="U4835">
        <v>0</v>
      </c>
      <c r="V4835">
        <v>0</v>
      </c>
      <c r="W4835">
        <v>0</v>
      </c>
      <c r="X4835">
        <v>1.6382067747328888</v>
      </c>
      <c r="Y4835">
        <v>0</v>
      </c>
      <c r="Z4835">
        <v>0</v>
      </c>
      <c r="AA4835">
        <v>0</v>
      </c>
      <c r="AB4835">
        <v>0</v>
      </c>
      <c r="AC4835">
        <v>0</v>
      </c>
      <c r="AD4835">
        <v>0</v>
      </c>
      <c r="AE4835">
        <v>1.6382067747328888</v>
      </c>
    </row>
    <row r="4836" spans="1:31" x14ac:dyDescent="0.25">
      <c r="A4836">
        <v>2248709</v>
      </c>
      <c r="B4836">
        <v>1</v>
      </c>
      <c r="C4836" t="s">
        <v>80</v>
      </c>
      <c r="D4836" t="s">
        <v>84</v>
      </c>
      <c r="E4836" t="s">
        <v>182</v>
      </c>
      <c r="F4836" t="s">
        <v>13976</v>
      </c>
      <c r="G4836" t="s">
        <v>558</v>
      </c>
      <c r="H4836" t="s">
        <v>163</v>
      </c>
      <c r="I4836" t="s">
        <v>136</v>
      </c>
      <c r="J4836" t="s">
        <v>137</v>
      </c>
      <c r="K4836" t="s">
        <v>138</v>
      </c>
      <c r="L4836" t="s">
        <v>13977</v>
      </c>
      <c r="M4836" t="s">
        <v>13978</v>
      </c>
      <c r="N4836">
        <v>5.6111110999999998E-2</v>
      </c>
      <c r="O4836">
        <v>0</v>
      </c>
      <c r="P4836">
        <v>1475</v>
      </c>
      <c r="Q4836">
        <v>0</v>
      </c>
      <c r="R4836">
        <v>0</v>
      </c>
      <c r="S4836">
        <v>0</v>
      </c>
      <c r="T4836">
        <v>65</v>
      </c>
      <c r="U4836">
        <v>0</v>
      </c>
      <c r="V4836">
        <v>0</v>
      </c>
      <c r="W4836">
        <v>0</v>
      </c>
      <c r="X4836">
        <v>24.49454552119418</v>
      </c>
      <c r="Y4836">
        <v>0</v>
      </c>
      <c r="Z4836">
        <v>0</v>
      </c>
      <c r="AA4836">
        <v>0</v>
      </c>
      <c r="AB4836">
        <v>5.9148723086841901</v>
      </c>
      <c r="AC4836">
        <v>0</v>
      </c>
      <c r="AD4836">
        <v>0</v>
      </c>
      <c r="AE4836">
        <v>30.409417829878372</v>
      </c>
    </row>
    <row r="4837" spans="1:31" x14ac:dyDescent="0.25">
      <c r="A4837">
        <v>2248715</v>
      </c>
      <c r="B4837">
        <v>1</v>
      </c>
      <c r="C4837" t="s">
        <v>81</v>
      </c>
      <c r="D4837" t="s">
        <v>126</v>
      </c>
      <c r="E4837" t="s">
        <v>141</v>
      </c>
      <c r="F4837" t="s">
        <v>13979</v>
      </c>
      <c r="G4837" t="s">
        <v>143</v>
      </c>
      <c r="H4837" t="s">
        <v>135</v>
      </c>
      <c r="I4837" t="s">
        <v>136</v>
      </c>
      <c r="J4837" t="s">
        <v>137</v>
      </c>
      <c r="K4837" t="s">
        <v>144</v>
      </c>
      <c r="L4837" t="s">
        <v>13980</v>
      </c>
      <c r="M4837" t="s">
        <v>13981</v>
      </c>
      <c r="N4837">
        <v>5.8552777770000004</v>
      </c>
      <c r="O4837">
        <v>0</v>
      </c>
      <c r="P4837">
        <v>149</v>
      </c>
      <c r="Q4837">
        <v>0</v>
      </c>
      <c r="R4837">
        <v>7</v>
      </c>
      <c r="S4837">
        <v>0</v>
      </c>
      <c r="T4837">
        <v>4</v>
      </c>
      <c r="U4837">
        <v>0</v>
      </c>
      <c r="V4837">
        <v>0</v>
      </c>
      <c r="W4837">
        <v>0</v>
      </c>
      <c r="X4837">
        <v>288.44710539536561</v>
      </c>
      <c r="Y4837">
        <v>0</v>
      </c>
      <c r="Z4837">
        <v>2.1055492346748612</v>
      </c>
      <c r="AA4837">
        <v>0</v>
      </c>
      <c r="AB4837">
        <v>59.278803116477611</v>
      </c>
      <c r="AC4837">
        <v>0</v>
      </c>
      <c r="AD4837">
        <v>0</v>
      </c>
      <c r="AE4837">
        <v>349.83145774651808</v>
      </c>
    </row>
    <row r="4838" spans="1:31" x14ac:dyDescent="0.25">
      <c r="A4838">
        <v>2248718</v>
      </c>
      <c r="B4838">
        <v>1</v>
      </c>
      <c r="C4838" t="s">
        <v>80</v>
      </c>
      <c r="D4838" t="s">
        <v>103</v>
      </c>
      <c r="E4838" t="s">
        <v>273</v>
      </c>
      <c r="F4838" t="s">
        <v>13982</v>
      </c>
      <c r="G4838" t="s">
        <v>174</v>
      </c>
      <c r="H4838" t="s">
        <v>163</v>
      </c>
      <c r="I4838" t="s">
        <v>136</v>
      </c>
      <c r="J4838" t="s">
        <v>137</v>
      </c>
      <c r="K4838" t="s">
        <v>138</v>
      </c>
      <c r="L4838" t="s">
        <v>13983</v>
      </c>
      <c r="M4838" t="s">
        <v>13984</v>
      </c>
      <c r="N4838">
        <v>6.3333333000000006E-2</v>
      </c>
      <c r="O4838">
        <v>3</v>
      </c>
      <c r="P4838">
        <v>2592</v>
      </c>
      <c r="Q4838">
        <v>36</v>
      </c>
      <c r="R4838">
        <v>81</v>
      </c>
      <c r="S4838">
        <v>17</v>
      </c>
      <c r="T4838">
        <v>333</v>
      </c>
      <c r="U4838">
        <v>8</v>
      </c>
      <c r="V4838">
        <v>9</v>
      </c>
      <c r="W4838">
        <v>0.90763065081080008</v>
      </c>
      <c r="X4838">
        <v>76.673073320865768</v>
      </c>
      <c r="Y4838">
        <v>3.0601290477960532</v>
      </c>
      <c r="Z4838">
        <v>4.2747823180234663</v>
      </c>
      <c r="AA4838">
        <v>14.20868832764234</v>
      </c>
      <c r="AB4838">
        <v>24.087783783381823</v>
      </c>
      <c r="AC4838">
        <v>145.47974357943599</v>
      </c>
      <c r="AD4838">
        <v>24.185534046283312</v>
      </c>
      <c r="AE4838">
        <v>292.87736507423955</v>
      </c>
    </row>
    <row r="4839" spans="1:31" x14ac:dyDescent="0.25">
      <c r="A4839">
        <v>2248720</v>
      </c>
      <c r="B4839">
        <v>1</v>
      </c>
      <c r="C4839" t="s">
        <v>80</v>
      </c>
      <c r="D4839" t="s">
        <v>85</v>
      </c>
      <c r="E4839" t="s">
        <v>194</v>
      </c>
      <c r="F4839" t="s">
        <v>13985</v>
      </c>
      <c r="G4839" t="s">
        <v>196</v>
      </c>
      <c r="H4839" t="s">
        <v>135</v>
      </c>
      <c r="I4839" t="s">
        <v>136</v>
      </c>
      <c r="J4839" t="s">
        <v>137</v>
      </c>
      <c r="K4839" t="s">
        <v>144</v>
      </c>
      <c r="L4839" t="s">
        <v>13986</v>
      </c>
      <c r="M4839" t="s">
        <v>13987</v>
      </c>
      <c r="N4839">
        <v>0.86666666599999997</v>
      </c>
      <c r="O4839">
        <v>0</v>
      </c>
      <c r="P4839">
        <v>135</v>
      </c>
      <c r="Q4839">
        <v>0</v>
      </c>
      <c r="R4839">
        <v>0</v>
      </c>
      <c r="S4839">
        <v>0</v>
      </c>
      <c r="T4839">
        <v>20</v>
      </c>
      <c r="U4839">
        <v>0</v>
      </c>
      <c r="V4839">
        <v>0</v>
      </c>
      <c r="W4839">
        <v>0</v>
      </c>
      <c r="X4839">
        <v>33.284026208386408</v>
      </c>
      <c r="Y4839">
        <v>0</v>
      </c>
      <c r="Z4839">
        <v>0</v>
      </c>
      <c r="AA4839">
        <v>0</v>
      </c>
      <c r="AB4839">
        <v>22.297532026241999</v>
      </c>
      <c r="AC4839">
        <v>0</v>
      </c>
      <c r="AD4839">
        <v>0</v>
      </c>
      <c r="AE4839">
        <v>55.581558234628403</v>
      </c>
    </row>
    <row r="4840" spans="1:31" x14ac:dyDescent="0.25">
      <c r="A4840">
        <v>2248723</v>
      </c>
      <c r="B4840">
        <v>1</v>
      </c>
      <c r="C4840" t="s">
        <v>80</v>
      </c>
      <c r="D4840" t="s">
        <v>83</v>
      </c>
      <c r="E4840" t="s">
        <v>132</v>
      </c>
      <c r="F4840" t="s">
        <v>13988</v>
      </c>
      <c r="G4840" t="s">
        <v>152</v>
      </c>
      <c r="H4840" t="s">
        <v>135</v>
      </c>
      <c r="I4840" t="s">
        <v>136</v>
      </c>
      <c r="J4840" t="s">
        <v>137</v>
      </c>
      <c r="K4840" t="s">
        <v>138</v>
      </c>
      <c r="L4840" t="s">
        <v>13989</v>
      </c>
      <c r="M4840" t="s">
        <v>13990</v>
      </c>
      <c r="N4840">
        <v>6.3375000000000004</v>
      </c>
      <c r="O4840">
        <v>0</v>
      </c>
      <c r="P4840">
        <v>4</v>
      </c>
      <c r="Q4840">
        <v>0</v>
      </c>
      <c r="R4840">
        <v>0</v>
      </c>
      <c r="S4840">
        <v>0</v>
      </c>
      <c r="T4840">
        <v>0</v>
      </c>
      <c r="U4840">
        <v>0</v>
      </c>
      <c r="V4840">
        <v>0</v>
      </c>
      <c r="W4840">
        <v>0</v>
      </c>
      <c r="X4840">
        <v>6.3617262607583989</v>
      </c>
      <c r="Y4840">
        <v>0</v>
      </c>
      <c r="Z4840">
        <v>0</v>
      </c>
      <c r="AA4840">
        <v>0</v>
      </c>
      <c r="AB4840">
        <v>0</v>
      </c>
      <c r="AC4840">
        <v>0</v>
      </c>
      <c r="AD4840">
        <v>0</v>
      </c>
      <c r="AE4840">
        <v>6.3617262607583989</v>
      </c>
    </row>
    <row r="4841" spans="1:31" x14ac:dyDescent="0.25">
      <c r="A4841">
        <v>2248725</v>
      </c>
      <c r="B4841">
        <v>1</v>
      </c>
      <c r="C4841" t="s">
        <v>80</v>
      </c>
      <c r="D4841" t="s">
        <v>84</v>
      </c>
      <c r="E4841" t="s">
        <v>182</v>
      </c>
      <c r="F4841" t="s">
        <v>13991</v>
      </c>
      <c r="G4841" t="s">
        <v>558</v>
      </c>
      <c r="H4841" t="s">
        <v>163</v>
      </c>
      <c r="I4841" t="s">
        <v>136</v>
      </c>
      <c r="J4841" t="s">
        <v>3</v>
      </c>
      <c r="K4841" t="s">
        <v>138</v>
      </c>
      <c r="L4841" t="s">
        <v>13992</v>
      </c>
      <c r="M4841" t="s">
        <v>13993</v>
      </c>
      <c r="N4841">
        <v>2.7025000000000001</v>
      </c>
      <c r="O4841">
        <v>0</v>
      </c>
      <c r="P4841">
        <v>858</v>
      </c>
      <c r="Q4841">
        <v>0</v>
      </c>
      <c r="R4841">
        <v>0</v>
      </c>
      <c r="S4841">
        <v>0</v>
      </c>
      <c r="T4841">
        <v>226</v>
      </c>
      <c r="U4841">
        <v>0</v>
      </c>
      <c r="V4841">
        <v>0</v>
      </c>
      <c r="W4841">
        <v>0</v>
      </c>
      <c r="X4841">
        <v>644.75086024120355</v>
      </c>
      <c r="Y4841">
        <v>0</v>
      </c>
      <c r="Z4841">
        <v>0</v>
      </c>
      <c r="AA4841">
        <v>0</v>
      </c>
      <c r="AB4841">
        <v>763.04667590109534</v>
      </c>
      <c r="AC4841">
        <v>0</v>
      </c>
      <c r="AD4841">
        <v>0</v>
      </c>
      <c r="AE4841">
        <v>1407.7975361422989</v>
      </c>
    </row>
    <row r="4842" spans="1:31" x14ac:dyDescent="0.25">
      <c r="A4842">
        <v>2248726</v>
      </c>
      <c r="B4842">
        <v>1</v>
      </c>
      <c r="C4842" t="s">
        <v>81</v>
      </c>
      <c r="D4842" t="s">
        <v>127</v>
      </c>
      <c r="E4842" t="s">
        <v>141</v>
      </c>
      <c r="F4842" t="s">
        <v>13994</v>
      </c>
      <c r="G4842" t="s">
        <v>187</v>
      </c>
      <c r="H4842" t="s">
        <v>135</v>
      </c>
      <c r="I4842" t="s">
        <v>136</v>
      </c>
      <c r="J4842" t="s">
        <v>137</v>
      </c>
      <c r="K4842" t="s">
        <v>138</v>
      </c>
      <c r="L4842" t="s">
        <v>13995</v>
      </c>
      <c r="M4842" t="s">
        <v>13996</v>
      </c>
      <c r="N4842">
        <v>4.1616666660000003</v>
      </c>
      <c r="O4842">
        <v>0</v>
      </c>
      <c r="P4842">
        <v>38</v>
      </c>
      <c r="Q4842">
        <v>0</v>
      </c>
      <c r="R4842">
        <v>0</v>
      </c>
      <c r="S4842">
        <v>0</v>
      </c>
      <c r="T4842">
        <v>3</v>
      </c>
      <c r="U4842">
        <v>0</v>
      </c>
      <c r="V4842">
        <v>0</v>
      </c>
      <c r="W4842">
        <v>0</v>
      </c>
      <c r="X4842">
        <v>21.489958093584448</v>
      </c>
      <c r="Y4842">
        <v>0</v>
      </c>
      <c r="Z4842">
        <v>0</v>
      </c>
      <c r="AA4842">
        <v>0</v>
      </c>
      <c r="AB4842">
        <v>4.2787078071453335</v>
      </c>
      <c r="AC4842">
        <v>0</v>
      </c>
      <c r="AD4842">
        <v>0</v>
      </c>
      <c r="AE4842">
        <v>25.768665900729783</v>
      </c>
    </row>
    <row r="4843" spans="1:31" x14ac:dyDescent="0.25">
      <c r="A4843">
        <v>2248727</v>
      </c>
      <c r="B4843">
        <v>1</v>
      </c>
      <c r="C4843" t="s">
        <v>81</v>
      </c>
      <c r="D4843" t="s">
        <v>113</v>
      </c>
      <c r="E4843" t="s">
        <v>161</v>
      </c>
      <c r="F4843" t="s">
        <v>13997</v>
      </c>
      <c r="G4843" t="s">
        <v>174</v>
      </c>
      <c r="H4843" t="s">
        <v>163</v>
      </c>
      <c r="I4843" t="s">
        <v>136</v>
      </c>
      <c r="J4843" t="s">
        <v>137</v>
      </c>
      <c r="K4843" t="s">
        <v>138</v>
      </c>
      <c r="L4843" t="s">
        <v>13998</v>
      </c>
      <c r="M4843" t="s">
        <v>13999</v>
      </c>
      <c r="N4843">
        <v>1.538888888</v>
      </c>
      <c r="O4843">
        <v>4</v>
      </c>
      <c r="P4843">
        <v>1625</v>
      </c>
      <c r="Q4843">
        <v>20</v>
      </c>
      <c r="R4843">
        <v>84</v>
      </c>
      <c r="S4843">
        <v>4</v>
      </c>
      <c r="T4843">
        <v>259</v>
      </c>
      <c r="U4843">
        <v>2</v>
      </c>
      <c r="V4843">
        <v>1</v>
      </c>
      <c r="W4843">
        <v>12.990570209598443</v>
      </c>
      <c r="X4843">
        <v>486.65175480458828</v>
      </c>
      <c r="Y4843">
        <v>17.054616004170864</v>
      </c>
      <c r="Z4843">
        <v>43.203019075282697</v>
      </c>
      <c r="AA4843">
        <v>40.484242660213056</v>
      </c>
      <c r="AB4843">
        <v>264.56973325885048</v>
      </c>
      <c r="AC4843">
        <v>341.35529726653448</v>
      </c>
      <c r="AD4843">
        <v>12.645687518518194</v>
      </c>
      <c r="AE4843">
        <v>1218.9549207977564</v>
      </c>
    </row>
    <row r="4844" spans="1:31" x14ac:dyDescent="0.25">
      <c r="A4844">
        <v>2248728</v>
      </c>
      <c r="B4844">
        <v>1</v>
      </c>
      <c r="C4844" t="s">
        <v>80</v>
      </c>
      <c r="D4844" t="s">
        <v>103</v>
      </c>
      <c r="E4844" t="s">
        <v>273</v>
      </c>
      <c r="F4844" t="s">
        <v>14000</v>
      </c>
      <c r="G4844" t="s">
        <v>174</v>
      </c>
      <c r="H4844" t="s">
        <v>163</v>
      </c>
      <c r="I4844" t="s">
        <v>136</v>
      </c>
      <c r="J4844" t="s">
        <v>137</v>
      </c>
      <c r="K4844" t="s">
        <v>138</v>
      </c>
      <c r="L4844" t="s">
        <v>14001</v>
      </c>
      <c r="M4844" t="s">
        <v>14002</v>
      </c>
      <c r="N4844">
        <v>0.38166666599999999</v>
      </c>
      <c r="O4844">
        <v>0</v>
      </c>
      <c r="P4844">
        <v>0</v>
      </c>
      <c r="Q4844">
        <v>0</v>
      </c>
      <c r="R4844">
        <v>0</v>
      </c>
      <c r="S4844">
        <v>1</v>
      </c>
      <c r="T4844">
        <v>0</v>
      </c>
      <c r="U4844">
        <v>8</v>
      </c>
      <c r="V4844">
        <v>0</v>
      </c>
      <c r="W4844">
        <v>0</v>
      </c>
      <c r="X4844">
        <v>0</v>
      </c>
      <c r="Y4844">
        <v>0</v>
      </c>
      <c r="Z4844">
        <v>0</v>
      </c>
      <c r="AA4844">
        <v>1.3462102629966666</v>
      </c>
      <c r="AB4844">
        <v>0</v>
      </c>
      <c r="AC4844">
        <v>934.93201583890186</v>
      </c>
      <c r="AD4844">
        <v>0</v>
      </c>
      <c r="AE4844">
        <v>936.27822610189855</v>
      </c>
    </row>
    <row r="4845" spans="1:31" x14ac:dyDescent="0.25">
      <c r="A4845">
        <v>2248730</v>
      </c>
      <c r="B4845">
        <v>1</v>
      </c>
      <c r="C4845" t="s">
        <v>80</v>
      </c>
      <c r="D4845" t="s">
        <v>83</v>
      </c>
      <c r="E4845" t="s">
        <v>132</v>
      </c>
      <c r="F4845" t="s">
        <v>14003</v>
      </c>
      <c r="G4845" t="s">
        <v>148</v>
      </c>
      <c r="H4845" t="s">
        <v>135</v>
      </c>
      <c r="I4845" t="s">
        <v>136</v>
      </c>
      <c r="J4845" t="s">
        <v>137</v>
      </c>
      <c r="K4845" t="s">
        <v>138</v>
      </c>
      <c r="L4845" t="s">
        <v>14004</v>
      </c>
      <c r="M4845" t="s">
        <v>14005</v>
      </c>
      <c r="N4845">
        <v>2.9836111110000001</v>
      </c>
      <c r="O4845">
        <v>0</v>
      </c>
      <c r="P4845">
        <v>1</v>
      </c>
      <c r="Q4845">
        <v>0</v>
      </c>
      <c r="R4845">
        <v>0</v>
      </c>
      <c r="S4845">
        <v>0</v>
      </c>
      <c r="T4845">
        <v>0</v>
      </c>
      <c r="U4845">
        <v>0</v>
      </c>
      <c r="V4845">
        <v>0</v>
      </c>
      <c r="W4845">
        <v>0</v>
      </c>
      <c r="X4845">
        <v>1.7290735256430843</v>
      </c>
      <c r="Y4845">
        <v>0</v>
      </c>
      <c r="Z4845">
        <v>0</v>
      </c>
      <c r="AA4845">
        <v>0</v>
      </c>
      <c r="AB4845">
        <v>0</v>
      </c>
      <c r="AC4845">
        <v>0</v>
      </c>
      <c r="AD4845">
        <v>0</v>
      </c>
      <c r="AE4845">
        <v>1.7290735256430843</v>
      </c>
    </row>
    <row r="4846" spans="1:31" x14ac:dyDescent="0.25">
      <c r="A4846">
        <v>2248740</v>
      </c>
      <c r="B4846">
        <v>1</v>
      </c>
      <c r="C4846" t="s">
        <v>80</v>
      </c>
      <c r="D4846" t="s">
        <v>108</v>
      </c>
      <c r="E4846" t="s">
        <v>194</v>
      </c>
      <c r="F4846" t="s">
        <v>14006</v>
      </c>
      <c r="G4846" t="s">
        <v>465</v>
      </c>
      <c r="H4846" t="s">
        <v>135</v>
      </c>
      <c r="I4846" t="s">
        <v>136</v>
      </c>
      <c r="J4846" t="s">
        <v>137</v>
      </c>
      <c r="K4846" t="s">
        <v>138</v>
      </c>
      <c r="L4846" t="s">
        <v>14007</v>
      </c>
      <c r="M4846" t="s">
        <v>14008</v>
      </c>
      <c r="N4846">
        <v>2.68</v>
      </c>
      <c r="O4846">
        <v>0</v>
      </c>
      <c r="P4846">
        <v>7</v>
      </c>
      <c r="Q4846">
        <v>0</v>
      </c>
      <c r="R4846">
        <v>2</v>
      </c>
      <c r="S4846">
        <v>0</v>
      </c>
      <c r="T4846">
        <v>0</v>
      </c>
      <c r="U4846">
        <v>0</v>
      </c>
      <c r="V4846">
        <v>0</v>
      </c>
      <c r="W4846">
        <v>0</v>
      </c>
      <c r="X4846">
        <v>1.2146074369511135</v>
      </c>
      <c r="Y4846">
        <v>0</v>
      </c>
      <c r="Z4846">
        <v>3.8314512377166671E-3</v>
      </c>
      <c r="AA4846">
        <v>0</v>
      </c>
      <c r="AB4846">
        <v>0</v>
      </c>
      <c r="AC4846">
        <v>0</v>
      </c>
      <c r="AD4846">
        <v>0</v>
      </c>
      <c r="AE4846">
        <v>1.2184388881888302</v>
      </c>
    </row>
    <row r="4847" spans="1:31" x14ac:dyDescent="0.25">
      <c r="A4847">
        <v>2248742</v>
      </c>
      <c r="B4847">
        <v>1</v>
      </c>
      <c r="C4847" t="s">
        <v>80</v>
      </c>
      <c r="D4847" t="s">
        <v>83</v>
      </c>
      <c r="E4847" t="s">
        <v>132</v>
      </c>
      <c r="F4847" t="s">
        <v>14009</v>
      </c>
      <c r="G4847" t="s">
        <v>191</v>
      </c>
      <c r="H4847" t="s">
        <v>135</v>
      </c>
      <c r="I4847" t="s">
        <v>136</v>
      </c>
      <c r="J4847" t="s">
        <v>137</v>
      </c>
      <c r="K4847" t="s">
        <v>138</v>
      </c>
      <c r="L4847" t="s">
        <v>14010</v>
      </c>
      <c r="M4847" t="s">
        <v>14011</v>
      </c>
      <c r="N4847">
        <v>0.73361111099999998</v>
      </c>
      <c r="O4847">
        <v>0</v>
      </c>
      <c r="P4847">
        <v>0</v>
      </c>
      <c r="Q4847">
        <v>0</v>
      </c>
      <c r="R4847">
        <v>0</v>
      </c>
      <c r="S4847">
        <v>0</v>
      </c>
      <c r="T4847">
        <v>1</v>
      </c>
      <c r="U4847">
        <v>0</v>
      </c>
      <c r="V4847">
        <v>0</v>
      </c>
      <c r="W4847">
        <v>0</v>
      </c>
      <c r="X4847">
        <v>0</v>
      </c>
      <c r="Y4847">
        <v>0</v>
      </c>
      <c r="Z4847">
        <v>0</v>
      </c>
      <c r="AA4847">
        <v>0</v>
      </c>
      <c r="AB4847">
        <v>0</v>
      </c>
      <c r="AC4847">
        <v>0</v>
      </c>
      <c r="AD4847">
        <v>0</v>
      </c>
      <c r="AE4847">
        <v>0</v>
      </c>
    </row>
    <row r="4848" spans="1:31" x14ac:dyDescent="0.25">
      <c r="A4848">
        <v>2248743</v>
      </c>
      <c r="B4848">
        <v>1</v>
      </c>
      <c r="C4848" t="s">
        <v>80</v>
      </c>
      <c r="D4848" t="s">
        <v>93</v>
      </c>
      <c r="E4848" t="s">
        <v>194</v>
      </c>
      <c r="F4848" t="s">
        <v>6762</v>
      </c>
      <c r="G4848" t="s">
        <v>179</v>
      </c>
      <c r="H4848" t="s">
        <v>135</v>
      </c>
      <c r="I4848" t="s">
        <v>136</v>
      </c>
      <c r="J4848" t="s">
        <v>137</v>
      </c>
      <c r="K4848" t="s">
        <v>138</v>
      </c>
      <c r="L4848" t="s">
        <v>14012</v>
      </c>
      <c r="M4848" t="s">
        <v>14013</v>
      </c>
      <c r="N4848">
        <v>3.0105555549999998</v>
      </c>
      <c r="O4848">
        <v>0</v>
      </c>
      <c r="P4848">
        <v>20</v>
      </c>
      <c r="Q4848">
        <v>0</v>
      </c>
      <c r="R4848">
        <v>19</v>
      </c>
      <c r="S4848">
        <v>0</v>
      </c>
      <c r="T4848">
        <v>3</v>
      </c>
      <c r="U4848">
        <v>0</v>
      </c>
      <c r="V4848">
        <v>0</v>
      </c>
      <c r="W4848">
        <v>0</v>
      </c>
      <c r="X4848">
        <v>5.6211991845076676</v>
      </c>
      <c r="Y4848">
        <v>0</v>
      </c>
      <c r="Z4848">
        <v>15.158951745970858</v>
      </c>
      <c r="AA4848">
        <v>0</v>
      </c>
      <c r="AB4848">
        <v>6.2003914258962602</v>
      </c>
      <c r="AC4848">
        <v>0</v>
      </c>
      <c r="AD4848">
        <v>0</v>
      </c>
      <c r="AE4848">
        <v>26.980542356374787</v>
      </c>
    </row>
    <row r="4849" spans="1:31" x14ac:dyDescent="0.25">
      <c r="A4849">
        <v>2248744</v>
      </c>
      <c r="B4849">
        <v>1</v>
      </c>
      <c r="C4849" t="s">
        <v>80</v>
      </c>
      <c r="D4849" t="s">
        <v>101</v>
      </c>
      <c r="E4849" t="s">
        <v>194</v>
      </c>
      <c r="F4849" t="s">
        <v>14014</v>
      </c>
      <c r="G4849" t="s">
        <v>1257</v>
      </c>
      <c r="H4849" t="s">
        <v>135</v>
      </c>
      <c r="I4849" t="s">
        <v>136</v>
      </c>
      <c r="J4849" t="s">
        <v>137</v>
      </c>
      <c r="K4849" t="s">
        <v>138</v>
      </c>
      <c r="L4849" t="s">
        <v>14015</v>
      </c>
      <c r="M4849" t="s">
        <v>14016</v>
      </c>
      <c r="N4849">
        <v>2.0047222219999998</v>
      </c>
      <c r="O4849">
        <v>0</v>
      </c>
      <c r="P4849">
        <v>21</v>
      </c>
      <c r="Q4849">
        <v>0</v>
      </c>
      <c r="R4849">
        <v>0</v>
      </c>
      <c r="S4849">
        <v>0</v>
      </c>
      <c r="T4849">
        <v>0</v>
      </c>
      <c r="U4849">
        <v>0</v>
      </c>
      <c r="V4849">
        <v>0</v>
      </c>
      <c r="W4849">
        <v>0</v>
      </c>
      <c r="X4849">
        <v>9.730427531015108</v>
      </c>
      <c r="Y4849">
        <v>0</v>
      </c>
      <c r="Z4849">
        <v>0</v>
      </c>
      <c r="AA4849">
        <v>0</v>
      </c>
      <c r="AB4849">
        <v>0</v>
      </c>
      <c r="AC4849">
        <v>0</v>
      </c>
      <c r="AD4849">
        <v>0</v>
      </c>
      <c r="AE4849">
        <v>9.730427531015108</v>
      </c>
    </row>
    <row r="4850" spans="1:31" x14ac:dyDescent="0.25">
      <c r="A4850">
        <v>2248745</v>
      </c>
      <c r="B4850">
        <v>1</v>
      </c>
      <c r="C4850" t="s">
        <v>80</v>
      </c>
      <c r="D4850" t="s">
        <v>104</v>
      </c>
      <c r="E4850" t="s">
        <v>161</v>
      </c>
      <c r="F4850" t="s">
        <v>13948</v>
      </c>
      <c r="G4850" t="s">
        <v>548</v>
      </c>
      <c r="H4850" t="s">
        <v>163</v>
      </c>
      <c r="I4850" t="s">
        <v>136</v>
      </c>
      <c r="J4850" t="s">
        <v>137</v>
      </c>
      <c r="K4850" t="s">
        <v>138</v>
      </c>
      <c r="L4850" t="s">
        <v>14017</v>
      </c>
      <c r="M4850" t="s">
        <v>14018</v>
      </c>
      <c r="N4850">
        <v>1.6755555550000001</v>
      </c>
      <c r="O4850">
        <v>16</v>
      </c>
      <c r="P4850">
        <v>93</v>
      </c>
      <c r="Q4850">
        <v>19</v>
      </c>
      <c r="R4850">
        <v>23</v>
      </c>
      <c r="S4850">
        <v>39</v>
      </c>
      <c r="T4850">
        <v>25</v>
      </c>
      <c r="U4850">
        <v>5</v>
      </c>
      <c r="V4850">
        <v>2</v>
      </c>
      <c r="W4850">
        <v>40.539043981843328</v>
      </c>
      <c r="X4850">
        <v>96.268381706242877</v>
      </c>
      <c r="Y4850">
        <v>34.612538571508466</v>
      </c>
      <c r="Z4850">
        <v>21.350317552477126</v>
      </c>
      <c r="AA4850">
        <v>695.53838965224475</v>
      </c>
      <c r="AB4850">
        <v>82.126112348030304</v>
      </c>
      <c r="AC4850">
        <v>1495.8552732610983</v>
      </c>
      <c r="AD4850">
        <v>350.18499739193197</v>
      </c>
      <c r="AE4850">
        <v>2816.4750544653775</v>
      </c>
    </row>
    <row r="4851" spans="1:31" x14ac:dyDescent="0.25">
      <c r="A4851">
        <v>2248746</v>
      </c>
      <c r="B4851">
        <v>1</v>
      </c>
      <c r="C4851" t="s">
        <v>81</v>
      </c>
      <c r="D4851" t="s">
        <v>113</v>
      </c>
      <c r="E4851" t="s">
        <v>141</v>
      </c>
      <c r="F4851" t="s">
        <v>14019</v>
      </c>
      <c r="G4851" t="s">
        <v>390</v>
      </c>
      <c r="H4851" t="s">
        <v>135</v>
      </c>
      <c r="I4851" t="s">
        <v>136</v>
      </c>
      <c r="J4851" t="s">
        <v>137</v>
      </c>
      <c r="K4851" t="s">
        <v>138</v>
      </c>
      <c r="L4851" t="s">
        <v>14020</v>
      </c>
      <c r="M4851" t="s">
        <v>14021</v>
      </c>
      <c r="N4851">
        <v>2.0083333329999999</v>
      </c>
      <c r="O4851">
        <v>0</v>
      </c>
      <c r="P4851">
        <v>19</v>
      </c>
      <c r="Q4851">
        <v>0</v>
      </c>
      <c r="R4851">
        <v>33</v>
      </c>
      <c r="S4851">
        <v>0</v>
      </c>
      <c r="T4851">
        <v>3</v>
      </c>
      <c r="U4851">
        <v>0</v>
      </c>
      <c r="V4851">
        <v>0</v>
      </c>
      <c r="W4851">
        <v>0</v>
      </c>
      <c r="X4851">
        <v>4.248899221842473</v>
      </c>
      <c r="Y4851">
        <v>0</v>
      </c>
      <c r="Z4851">
        <v>14.570843830708242</v>
      </c>
      <c r="AA4851">
        <v>0</v>
      </c>
      <c r="AB4851">
        <v>15.470735743957899</v>
      </c>
      <c r="AC4851">
        <v>0</v>
      </c>
      <c r="AD4851">
        <v>0</v>
      </c>
      <c r="AE4851">
        <v>34.290478796508609</v>
      </c>
    </row>
    <row r="4852" spans="1:31" x14ac:dyDescent="0.25">
      <c r="A4852">
        <v>2248747</v>
      </c>
      <c r="B4852">
        <v>1</v>
      </c>
      <c r="C4852" t="s">
        <v>80</v>
      </c>
      <c r="D4852" t="s">
        <v>100</v>
      </c>
      <c r="E4852" t="s">
        <v>194</v>
      </c>
      <c r="F4852" t="s">
        <v>14022</v>
      </c>
      <c r="G4852" t="s">
        <v>134</v>
      </c>
      <c r="H4852" t="s">
        <v>135</v>
      </c>
      <c r="I4852" t="s">
        <v>136</v>
      </c>
      <c r="J4852" t="s">
        <v>137</v>
      </c>
      <c r="K4852" t="s">
        <v>138</v>
      </c>
      <c r="L4852" t="s">
        <v>14023</v>
      </c>
      <c r="M4852" t="s">
        <v>14024</v>
      </c>
      <c r="N4852">
        <v>1.211944444</v>
      </c>
      <c r="O4852">
        <v>0</v>
      </c>
      <c r="P4852">
        <v>101</v>
      </c>
      <c r="Q4852">
        <v>0</v>
      </c>
      <c r="R4852">
        <v>0</v>
      </c>
      <c r="S4852">
        <v>0</v>
      </c>
      <c r="T4852">
        <v>5</v>
      </c>
      <c r="U4852">
        <v>0</v>
      </c>
      <c r="V4852">
        <v>0</v>
      </c>
      <c r="W4852">
        <v>0</v>
      </c>
      <c r="X4852">
        <v>44.625916944565517</v>
      </c>
      <c r="Y4852">
        <v>0</v>
      </c>
      <c r="Z4852">
        <v>0</v>
      </c>
      <c r="AA4852">
        <v>0</v>
      </c>
      <c r="AB4852">
        <v>16.468399612589238</v>
      </c>
      <c r="AC4852">
        <v>0</v>
      </c>
      <c r="AD4852">
        <v>0</v>
      </c>
      <c r="AE4852">
        <v>61.094316557154755</v>
      </c>
    </row>
    <row r="4853" spans="1:31" x14ac:dyDescent="0.25">
      <c r="A4853">
        <v>2248748</v>
      </c>
      <c r="B4853">
        <v>1</v>
      </c>
      <c r="C4853" t="s">
        <v>80</v>
      </c>
      <c r="D4853" t="s">
        <v>83</v>
      </c>
      <c r="E4853" t="s">
        <v>132</v>
      </c>
      <c r="F4853" t="s">
        <v>14025</v>
      </c>
      <c r="G4853" t="s">
        <v>148</v>
      </c>
      <c r="H4853" t="s">
        <v>135</v>
      </c>
      <c r="I4853" t="s">
        <v>136</v>
      </c>
      <c r="J4853" t="s">
        <v>137</v>
      </c>
      <c r="K4853" t="s">
        <v>138</v>
      </c>
      <c r="L4853" t="s">
        <v>14026</v>
      </c>
      <c r="M4853" t="s">
        <v>14027</v>
      </c>
      <c r="N4853">
        <v>2.0127777770000002</v>
      </c>
      <c r="O4853">
        <v>0</v>
      </c>
      <c r="P4853">
        <v>3</v>
      </c>
      <c r="Q4853">
        <v>0</v>
      </c>
      <c r="R4853">
        <v>0</v>
      </c>
      <c r="S4853">
        <v>0</v>
      </c>
      <c r="T4853">
        <v>0</v>
      </c>
      <c r="U4853">
        <v>0</v>
      </c>
      <c r="V4853">
        <v>0</v>
      </c>
      <c r="W4853">
        <v>0</v>
      </c>
      <c r="X4853">
        <v>3.1061570928214399</v>
      </c>
      <c r="Y4853">
        <v>0</v>
      </c>
      <c r="Z4853">
        <v>0</v>
      </c>
      <c r="AA4853">
        <v>0</v>
      </c>
      <c r="AB4853">
        <v>0</v>
      </c>
      <c r="AC4853">
        <v>0</v>
      </c>
      <c r="AD4853">
        <v>0</v>
      </c>
      <c r="AE4853">
        <v>3.1061570928214399</v>
      </c>
    </row>
    <row r="4854" spans="1:31" x14ac:dyDescent="0.25">
      <c r="A4854">
        <v>2248749</v>
      </c>
      <c r="B4854">
        <v>1</v>
      </c>
      <c r="C4854" t="s">
        <v>81</v>
      </c>
      <c r="D4854" t="s">
        <v>115</v>
      </c>
      <c r="E4854" t="s">
        <v>194</v>
      </c>
      <c r="F4854" t="s">
        <v>14028</v>
      </c>
      <c r="G4854" t="s">
        <v>179</v>
      </c>
      <c r="H4854" t="s">
        <v>135</v>
      </c>
      <c r="I4854" t="s">
        <v>136</v>
      </c>
      <c r="J4854" t="s">
        <v>137</v>
      </c>
      <c r="K4854" t="s">
        <v>138</v>
      </c>
      <c r="L4854" t="s">
        <v>14029</v>
      </c>
      <c r="M4854" t="s">
        <v>14030</v>
      </c>
      <c r="N4854">
        <v>1.0349999999999999</v>
      </c>
      <c r="O4854">
        <v>0</v>
      </c>
      <c r="P4854">
        <v>17</v>
      </c>
      <c r="Q4854">
        <v>0</v>
      </c>
      <c r="R4854">
        <v>2</v>
      </c>
      <c r="S4854">
        <v>0</v>
      </c>
      <c r="T4854">
        <v>0</v>
      </c>
      <c r="U4854">
        <v>0</v>
      </c>
      <c r="V4854">
        <v>0</v>
      </c>
      <c r="W4854">
        <v>0</v>
      </c>
      <c r="X4854">
        <v>0.44143825073014353</v>
      </c>
      <c r="Y4854">
        <v>0</v>
      </c>
      <c r="Z4854">
        <v>8.369857825098001E-2</v>
      </c>
      <c r="AA4854">
        <v>0</v>
      </c>
      <c r="AB4854">
        <v>0</v>
      </c>
      <c r="AC4854">
        <v>0</v>
      </c>
      <c r="AD4854">
        <v>0</v>
      </c>
      <c r="AE4854">
        <v>0.52513682898112357</v>
      </c>
    </row>
    <row r="4855" spans="1:31" x14ac:dyDescent="0.25">
      <c r="A4855">
        <v>2248751</v>
      </c>
      <c r="B4855">
        <v>1</v>
      </c>
      <c r="C4855" t="s">
        <v>80</v>
      </c>
      <c r="D4855" t="s">
        <v>107</v>
      </c>
      <c r="E4855" t="s">
        <v>177</v>
      </c>
      <c r="F4855" t="s">
        <v>14031</v>
      </c>
      <c r="G4855" t="s">
        <v>134</v>
      </c>
      <c r="H4855" t="s">
        <v>135</v>
      </c>
      <c r="I4855" t="s">
        <v>136</v>
      </c>
      <c r="J4855" t="s">
        <v>137</v>
      </c>
      <c r="K4855" t="s">
        <v>138</v>
      </c>
      <c r="L4855" t="s">
        <v>14032</v>
      </c>
      <c r="M4855" t="s">
        <v>14033</v>
      </c>
      <c r="N4855">
        <v>0.67055555499999997</v>
      </c>
      <c r="O4855">
        <v>0</v>
      </c>
      <c r="P4855">
        <v>18</v>
      </c>
      <c r="Q4855">
        <v>0</v>
      </c>
      <c r="R4855">
        <v>0</v>
      </c>
      <c r="S4855">
        <v>0</v>
      </c>
      <c r="T4855">
        <v>0</v>
      </c>
      <c r="U4855">
        <v>0</v>
      </c>
      <c r="V4855">
        <v>0</v>
      </c>
      <c r="W4855">
        <v>0</v>
      </c>
      <c r="X4855">
        <v>5.407944224659273</v>
      </c>
      <c r="Y4855">
        <v>0</v>
      </c>
      <c r="Z4855">
        <v>0</v>
      </c>
      <c r="AA4855">
        <v>0</v>
      </c>
      <c r="AB4855">
        <v>0</v>
      </c>
      <c r="AC4855">
        <v>0</v>
      </c>
      <c r="AD4855">
        <v>0</v>
      </c>
      <c r="AE4855">
        <v>5.407944224659273</v>
      </c>
    </row>
    <row r="4856" spans="1:31" x14ac:dyDescent="0.25">
      <c r="A4856">
        <v>2248753</v>
      </c>
      <c r="B4856">
        <v>1</v>
      </c>
      <c r="C4856" t="s">
        <v>80</v>
      </c>
      <c r="D4856" t="s">
        <v>104</v>
      </c>
      <c r="E4856" t="s">
        <v>132</v>
      </c>
      <c r="F4856" t="s">
        <v>14034</v>
      </c>
      <c r="G4856" t="s">
        <v>148</v>
      </c>
      <c r="H4856" t="s">
        <v>135</v>
      </c>
      <c r="I4856" t="s">
        <v>136</v>
      </c>
      <c r="J4856" t="s">
        <v>137</v>
      </c>
      <c r="K4856" t="s">
        <v>138</v>
      </c>
      <c r="L4856" t="s">
        <v>14035</v>
      </c>
      <c r="M4856" t="s">
        <v>14036</v>
      </c>
      <c r="N4856">
        <v>3.11</v>
      </c>
      <c r="O4856">
        <v>0</v>
      </c>
      <c r="P4856">
        <v>1</v>
      </c>
      <c r="Q4856">
        <v>0</v>
      </c>
      <c r="R4856">
        <v>0</v>
      </c>
      <c r="S4856">
        <v>0</v>
      </c>
      <c r="T4856">
        <v>0</v>
      </c>
      <c r="U4856">
        <v>0</v>
      </c>
      <c r="V4856">
        <v>0</v>
      </c>
      <c r="W4856">
        <v>0</v>
      </c>
      <c r="X4856">
        <v>0.31621646879125331</v>
      </c>
      <c r="Y4856">
        <v>0</v>
      </c>
      <c r="Z4856">
        <v>0</v>
      </c>
      <c r="AA4856">
        <v>0</v>
      </c>
      <c r="AB4856">
        <v>0</v>
      </c>
      <c r="AC4856">
        <v>0</v>
      </c>
      <c r="AD4856">
        <v>0</v>
      </c>
      <c r="AE4856">
        <v>0.31621646879125331</v>
      </c>
    </row>
    <row r="4857" spans="1:31" x14ac:dyDescent="0.25">
      <c r="A4857">
        <v>2248754</v>
      </c>
      <c r="B4857">
        <v>1</v>
      </c>
      <c r="C4857" t="s">
        <v>80</v>
      </c>
      <c r="D4857" t="s">
        <v>105</v>
      </c>
      <c r="E4857" t="s">
        <v>132</v>
      </c>
      <c r="F4857" t="s">
        <v>14037</v>
      </c>
      <c r="G4857" t="s">
        <v>152</v>
      </c>
      <c r="H4857" t="s">
        <v>135</v>
      </c>
      <c r="I4857" t="s">
        <v>136</v>
      </c>
      <c r="J4857" t="s">
        <v>3</v>
      </c>
      <c r="K4857" t="s">
        <v>138</v>
      </c>
      <c r="L4857" t="s">
        <v>14038</v>
      </c>
      <c r="M4857" t="s">
        <v>14039</v>
      </c>
      <c r="N4857">
        <v>3.47</v>
      </c>
      <c r="O4857">
        <v>0</v>
      </c>
      <c r="P4857">
        <v>2</v>
      </c>
      <c r="Q4857">
        <v>0</v>
      </c>
      <c r="R4857">
        <v>0</v>
      </c>
      <c r="S4857">
        <v>0</v>
      </c>
      <c r="T4857">
        <v>0</v>
      </c>
      <c r="U4857">
        <v>0</v>
      </c>
      <c r="V4857">
        <v>0</v>
      </c>
      <c r="W4857">
        <v>0</v>
      </c>
      <c r="X4857">
        <v>7.7401510484769567</v>
      </c>
      <c r="Y4857">
        <v>0</v>
      </c>
      <c r="Z4857">
        <v>0</v>
      </c>
      <c r="AA4857">
        <v>0</v>
      </c>
      <c r="AB4857">
        <v>0</v>
      </c>
      <c r="AC4857">
        <v>0</v>
      </c>
      <c r="AD4857">
        <v>0</v>
      </c>
      <c r="AE4857">
        <v>7.7401510484769567</v>
      </c>
    </row>
    <row r="4858" spans="1:31" x14ac:dyDescent="0.25">
      <c r="A4858">
        <v>2248755</v>
      </c>
      <c r="B4858">
        <v>1</v>
      </c>
      <c r="C4858" t="s">
        <v>81</v>
      </c>
      <c r="D4858" t="s">
        <v>121</v>
      </c>
      <c r="E4858" t="s">
        <v>194</v>
      </c>
      <c r="F4858" t="s">
        <v>14040</v>
      </c>
      <c r="G4858" t="s">
        <v>179</v>
      </c>
      <c r="H4858" t="s">
        <v>135</v>
      </c>
      <c r="I4858" t="s">
        <v>136</v>
      </c>
      <c r="J4858" t="s">
        <v>137</v>
      </c>
      <c r="K4858" t="s">
        <v>138</v>
      </c>
      <c r="L4858" t="s">
        <v>14041</v>
      </c>
      <c r="M4858" t="s">
        <v>14042</v>
      </c>
      <c r="N4858">
        <v>2.7311111110000001</v>
      </c>
      <c r="O4858">
        <v>0</v>
      </c>
      <c r="P4858">
        <v>9</v>
      </c>
      <c r="Q4858">
        <v>0</v>
      </c>
      <c r="R4858">
        <v>1</v>
      </c>
      <c r="S4858">
        <v>0</v>
      </c>
      <c r="T4858">
        <v>2</v>
      </c>
      <c r="U4858">
        <v>0</v>
      </c>
      <c r="V4858">
        <v>0</v>
      </c>
      <c r="W4858">
        <v>0</v>
      </c>
      <c r="X4858">
        <v>3.4330391254149886</v>
      </c>
      <c r="Y4858">
        <v>0</v>
      </c>
      <c r="Z4858">
        <v>0.98085202739825006</v>
      </c>
      <c r="AA4858">
        <v>0</v>
      </c>
      <c r="AB4858">
        <v>0.13682097852702221</v>
      </c>
      <c r="AC4858">
        <v>0</v>
      </c>
      <c r="AD4858">
        <v>0</v>
      </c>
      <c r="AE4858">
        <v>4.5507121313402612</v>
      </c>
    </row>
    <row r="4859" spans="1:31" x14ac:dyDescent="0.25">
      <c r="A4859">
        <v>2248757</v>
      </c>
      <c r="B4859">
        <v>1</v>
      </c>
      <c r="C4859" t="s">
        <v>80</v>
      </c>
      <c r="D4859" t="s">
        <v>82</v>
      </c>
      <c r="E4859" t="s">
        <v>132</v>
      </c>
      <c r="F4859" t="s">
        <v>14043</v>
      </c>
      <c r="G4859" t="s">
        <v>1919</v>
      </c>
      <c r="H4859" t="s">
        <v>135</v>
      </c>
      <c r="I4859" t="s">
        <v>136</v>
      </c>
      <c r="J4859" t="s">
        <v>137</v>
      </c>
      <c r="K4859" t="s">
        <v>138</v>
      </c>
      <c r="L4859" t="s">
        <v>14044</v>
      </c>
      <c r="M4859" t="s">
        <v>14045</v>
      </c>
      <c r="N4859">
        <v>1.115</v>
      </c>
      <c r="O4859">
        <v>0</v>
      </c>
      <c r="P4859">
        <v>0</v>
      </c>
      <c r="Q4859">
        <v>0</v>
      </c>
      <c r="R4859">
        <v>0</v>
      </c>
      <c r="S4859">
        <v>0</v>
      </c>
      <c r="T4859">
        <v>1</v>
      </c>
      <c r="U4859">
        <v>0</v>
      </c>
      <c r="V4859">
        <v>0</v>
      </c>
      <c r="W4859">
        <v>0</v>
      </c>
      <c r="X4859">
        <v>0</v>
      </c>
      <c r="Y4859">
        <v>0</v>
      </c>
      <c r="Z4859">
        <v>0</v>
      </c>
      <c r="AA4859">
        <v>0</v>
      </c>
      <c r="AB4859">
        <v>9.1007125330654404</v>
      </c>
      <c r="AC4859">
        <v>0</v>
      </c>
      <c r="AD4859">
        <v>0</v>
      </c>
      <c r="AE4859">
        <v>9.1007125330654404</v>
      </c>
    </row>
    <row r="4860" spans="1:31" x14ac:dyDescent="0.25">
      <c r="A4860">
        <v>2248759</v>
      </c>
      <c r="B4860">
        <v>1</v>
      </c>
      <c r="C4860" t="s">
        <v>80</v>
      </c>
      <c r="D4860" t="s">
        <v>99</v>
      </c>
      <c r="E4860" t="s">
        <v>132</v>
      </c>
      <c r="F4860" t="s">
        <v>14046</v>
      </c>
      <c r="G4860" t="s">
        <v>148</v>
      </c>
      <c r="H4860" t="s">
        <v>135</v>
      </c>
      <c r="I4860" t="s">
        <v>136</v>
      </c>
      <c r="J4860" t="s">
        <v>137</v>
      </c>
      <c r="K4860" t="s">
        <v>138</v>
      </c>
      <c r="L4860" t="s">
        <v>14047</v>
      </c>
      <c r="M4860" t="s">
        <v>14048</v>
      </c>
      <c r="N4860">
        <v>3.1944444440000002</v>
      </c>
      <c r="O4860">
        <v>0</v>
      </c>
      <c r="P4860">
        <v>1</v>
      </c>
      <c r="Q4860">
        <v>0</v>
      </c>
      <c r="R4860">
        <v>0</v>
      </c>
      <c r="S4860">
        <v>0</v>
      </c>
      <c r="T4860">
        <v>0</v>
      </c>
      <c r="U4860">
        <v>0</v>
      </c>
      <c r="V4860">
        <v>0</v>
      </c>
      <c r="W4860">
        <v>0</v>
      </c>
      <c r="X4860">
        <v>0.36866865481211109</v>
      </c>
      <c r="Y4860">
        <v>0</v>
      </c>
      <c r="Z4860">
        <v>0</v>
      </c>
      <c r="AA4860">
        <v>0</v>
      </c>
      <c r="AB4860">
        <v>0</v>
      </c>
      <c r="AC4860">
        <v>0</v>
      </c>
      <c r="AD4860">
        <v>0</v>
      </c>
      <c r="AE4860">
        <v>0.36866865481211109</v>
      </c>
    </row>
    <row r="4861" spans="1:31" x14ac:dyDescent="0.25">
      <c r="A4861">
        <v>2248762</v>
      </c>
      <c r="B4861">
        <v>1</v>
      </c>
      <c r="C4861" t="s">
        <v>80</v>
      </c>
      <c r="D4861" t="s">
        <v>97</v>
      </c>
      <c r="E4861" t="s">
        <v>132</v>
      </c>
      <c r="F4861" t="s">
        <v>14049</v>
      </c>
      <c r="G4861" t="s">
        <v>152</v>
      </c>
      <c r="H4861" t="s">
        <v>135</v>
      </c>
      <c r="I4861" t="s">
        <v>136</v>
      </c>
      <c r="J4861" t="s">
        <v>137</v>
      </c>
      <c r="K4861" t="s">
        <v>138</v>
      </c>
      <c r="L4861" t="s">
        <v>14050</v>
      </c>
      <c r="M4861" t="s">
        <v>14051</v>
      </c>
      <c r="N4861">
        <v>7.903888888</v>
      </c>
      <c r="O4861">
        <v>0</v>
      </c>
      <c r="P4861">
        <v>1</v>
      </c>
      <c r="Q4861">
        <v>0</v>
      </c>
      <c r="R4861">
        <v>0</v>
      </c>
      <c r="S4861">
        <v>0</v>
      </c>
      <c r="T4861">
        <v>0</v>
      </c>
      <c r="U4861">
        <v>0</v>
      </c>
      <c r="V4861">
        <v>0</v>
      </c>
      <c r="W4861">
        <v>0</v>
      </c>
      <c r="X4861">
        <v>1.0544358217839134</v>
      </c>
      <c r="Y4861">
        <v>0</v>
      </c>
      <c r="Z4861">
        <v>0</v>
      </c>
      <c r="AA4861">
        <v>0</v>
      </c>
      <c r="AB4861">
        <v>0</v>
      </c>
      <c r="AC4861">
        <v>0</v>
      </c>
      <c r="AD4861">
        <v>0</v>
      </c>
      <c r="AE4861">
        <v>1.0544358217839134</v>
      </c>
    </row>
    <row r="4862" spans="1:31" x14ac:dyDescent="0.25">
      <c r="A4862">
        <v>2248764</v>
      </c>
      <c r="B4862">
        <v>1</v>
      </c>
      <c r="C4862" t="s">
        <v>80</v>
      </c>
      <c r="D4862" t="s">
        <v>96</v>
      </c>
      <c r="E4862" t="s">
        <v>194</v>
      </c>
      <c r="F4862" t="s">
        <v>14052</v>
      </c>
      <c r="G4862" t="s">
        <v>465</v>
      </c>
      <c r="H4862" t="s">
        <v>135</v>
      </c>
      <c r="I4862" t="s">
        <v>136</v>
      </c>
      <c r="J4862" t="s">
        <v>137</v>
      </c>
      <c r="K4862" t="s">
        <v>138</v>
      </c>
      <c r="L4862" t="s">
        <v>14053</v>
      </c>
      <c r="M4862" t="s">
        <v>14054</v>
      </c>
      <c r="N4862">
        <v>1.015833333</v>
      </c>
      <c r="O4862">
        <v>0</v>
      </c>
      <c r="P4862">
        <v>109</v>
      </c>
      <c r="Q4862">
        <v>0</v>
      </c>
      <c r="R4862">
        <v>0</v>
      </c>
      <c r="S4862">
        <v>0</v>
      </c>
      <c r="T4862">
        <v>12</v>
      </c>
      <c r="U4862">
        <v>0</v>
      </c>
      <c r="V4862">
        <v>0</v>
      </c>
      <c r="W4862">
        <v>0</v>
      </c>
      <c r="X4862">
        <v>74.298352762166473</v>
      </c>
      <c r="Y4862">
        <v>0</v>
      </c>
      <c r="Z4862">
        <v>0</v>
      </c>
      <c r="AA4862">
        <v>0</v>
      </c>
      <c r="AB4862">
        <v>12.437021354273744</v>
      </c>
      <c r="AC4862">
        <v>0</v>
      </c>
      <c r="AD4862">
        <v>0</v>
      </c>
      <c r="AE4862">
        <v>86.735374116440212</v>
      </c>
    </row>
    <row r="4863" spans="1:31" x14ac:dyDescent="0.25">
      <c r="A4863">
        <v>2248765</v>
      </c>
      <c r="B4863">
        <v>1</v>
      </c>
      <c r="C4863" t="s">
        <v>81</v>
      </c>
      <c r="D4863" t="s">
        <v>123</v>
      </c>
      <c r="E4863" t="s">
        <v>132</v>
      </c>
      <c r="F4863" t="s">
        <v>14055</v>
      </c>
      <c r="G4863" t="s">
        <v>170</v>
      </c>
      <c r="H4863" t="s">
        <v>135</v>
      </c>
      <c r="I4863" t="s">
        <v>136</v>
      </c>
      <c r="J4863" t="s">
        <v>137</v>
      </c>
      <c r="K4863" t="s">
        <v>138</v>
      </c>
      <c r="L4863" t="s">
        <v>14056</v>
      </c>
      <c r="M4863" t="s">
        <v>14057</v>
      </c>
      <c r="N4863">
        <v>3.323611111</v>
      </c>
      <c r="O4863">
        <v>0</v>
      </c>
      <c r="P4863">
        <v>1</v>
      </c>
      <c r="Q4863">
        <v>0</v>
      </c>
      <c r="R4863">
        <v>0</v>
      </c>
      <c r="S4863">
        <v>0</v>
      </c>
      <c r="T4863">
        <v>0</v>
      </c>
      <c r="U4863">
        <v>0</v>
      </c>
      <c r="V4863">
        <v>0</v>
      </c>
      <c r="W4863">
        <v>0</v>
      </c>
      <c r="X4863">
        <v>0.81108363635698</v>
      </c>
      <c r="Y4863">
        <v>0</v>
      </c>
      <c r="Z4863">
        <v>0</v>
      </c>
      <c r="AA4863">
        <v>0</v>
      </c>
      <c r="AB4863">
        <v>0</v>
      </c>
      <c r="AC4863">
        <v>0</v>
      </c>
      <c r="AD4863">
        <v>0</v>
      </c>
      <c r="AE4863">
        <v>0.81108363635698</v>
      </c>
    </row>
    <row r="4864" spans="1:31" x14ac:dyDescent="0.25">
      <c r="A4864">
        <v>2248767</v>
      </c>
      <c r="B4864">
        <v>1</v>
      </c>
      <c r="C4864" t="s">
        <v>80</v>
      </c>
      <c r="D4864" t="s">
        <v>85</v>
      </c>
      <c r="E4864" t="s">
        <v>141</v>
      </c>
      <c r="F4864" t="s">
        <v>14058</v>
      </c>
      <c r="G4864" t="s">
        <v>196</v>
      </c>
      <c r="H4864" t="s">
        <v>135</v>
      </c>
      <c r="I4864" t="s">
        <v>136</v>
      </c>
      <c r="J4864" t="s">
        <v>137</v>
      </c>
      <c r="K4864" t="s">
        <v>144</v>
      </c>
      <c r="L4864" t="s">
        <v>14059</v>
      </c>
      <c r="M4864" t="s">
        <v>14060</v>
      </c>
      <c r="N4864">
        <v>0.33333333300000001</v>
      </c>
      <c r="O4864">
        <v>0</v>
      </c>
      <c r="P4864">
        <v>732</v>
      </c>
      <c r="Q4864">
        <v>0</v>
      </c>
      <c r="R4864">
        <v>0</v>
      </c>
      <c r="S4864">
        <v>0</v>
      </c>
      <c r="T4864">
        <v>53</v>
      </c>
      <c r="U4864">
        <v>0</v>
      </c>
      <c r="V4864">
        <v>0</v>
      </c>
      <c r="W4864">
        <v>0</v>
      </c>
      <c r="X4864">
        <v>74.327740223882586</v>
      </c>
      <c r="Y4864">
        <v>0</v>
      </c>
      <c r="Z4864">
        <v>0</v>
      </c>
      <c r="AA4864">
        <v>0</v>
      </c>
      <c r="AB4864">
        <v>10.963262091939999</v>
      </c>
      <c r="AC4864">
        <v>0</v>
      </c>
      <c r="AD4864">
        <v>0</v>
      </c>
      <c r="AE4864">
        <v>85.291002315822581</v>
      </c>
    </row>
    <row r="4865" spans="1:31" x14ac:dyDescent="0.25">
      <c r="A4865">
        <v>2248769</v>
      </c>
      <c r="B4865">
        <v>1</v>
      </c>
      <c r="C4865" t="s">
        <v>81</v>
      </c>
      <c r="D4865" t="s">
        <v>112</v>
      </c>
      <c r="E4865" t="s">
        <v>161</v>
      </c>
      <c r="F4865" t="s">
        <v>1193</v>
      </c>
      <c r="G4865" t="s">
        <v>174</v>
      </c>
      <c r="H4865" t="s">
        <v>163</v>
      </c>
      <c r="I4865" t="s">
        <v>136</v>
      </c>
      <c r="J4865" t="s">
        <v>137</v>
      </c>
      <c r="K4865" t="s">
        <v>138</v>
      </c>
      <c r="L4865" t="s">
        <v>14061</v>
      </c>
      <c r="M4865" t="s">
        <v>14062</v>
      </c>
      <c r="N4865">
        <v>2.3319444439999999</v>
      </c>
      <c r="O4865">
        <v>0</v>
      </c>
      <c r="P4865">
        <v>77</v>
      </c>
      <c r="Q4865">
        <v>189</v>
      </c>
      <c r="R4865">
        <v>23</v>
      </c>
      <c r="S4865">
        <v>10</v>
      </c>
      <c r="T4865">
        <v>6</v>
      </c>
      <c r="U4865">
        <v>2</v>
      </c>
      <c r="V4865">
        <v>0</v>
      </c>
      <c r="W4865">
        <v>0</v>
      </c>
      <c r="X4865">
        <v>31.637380215390383</v>
      </c>
      <c r="Y4865">
        <v>54.693553354826726</v>
      </c>
      <c r="Z4865">
        <v>17.780092324977193</v>
      </c>
      <c r="AA4865">
        <v>80.508795462661368</v>
      </c>
      <c r="AB4865">
        <v>1.533081045915222</v>
      </c>
      <c r="AC4865">
        <v>204.3914672849719</v>
      </c>
      <c r="AD4865">
        <v>0</v>
      </c>
      <c r="AE4865">
        <v>390.54436968874279</v>
      </c>
    </row>
    <row r="4866" spans="1:31" x14ac:dyDescent="0.25">
      <c r="A4866">
        <v>2248770</v>
      </c>
      <c r="B4866">
        <v>1</v>
      </c>
      <c r="C4866" t="s">
        <v>80</v>
      </c>
      <c r="D4866" t="s">
        <v>99</v>
      </c>
      <c r="E4866" t="s">
        <v>132</v>
      </c>
      <c r="F4866" t="s">
        <v>14063</v>
      </c>
      <c r="G4866" t="s">
        <v>191</v>
      </c>
      <c r="H4866" t="s">
        <v>135</v>
      </c>
      <c r="I4866" t="s">
        <v>136</v>
      </c>
      <c r="J4866" t="s">
        <v>137</v>
      </c>
      <c r="K4866" t="s">
        <v>138</v>
      </c>
      <c r="L4866" t="s">
        <v>14064</v>
      </c>
      <c r="M4866" t="s">
        <v>14065</v>
      </c>
      <c r="N4866">
        <v>2.52</v>
      </c>
      <c r="O4866">
        <v>0</v>
      </c>
      <c r="P4866">
        <v>2</v>
      </c>
      <c r="Q4866">
        <v>0</v>
      </c>
      <c r="R4866">
        <v>0</v>
      </c>
      <c r="S4866">
        <v>0</v>
      </c>
      <c r="T4866">
        <v>0</v>
      </c>
      <c r="U4866">
        <v>0</v>
      </c>
      <c r="V4866">
        <v>0</v>
      </c>
      <c r="W4866">
        <v>0</v>
      </c>
      <c r="X4866">
        <v>2.305948069495793</v>
      </c>
      <c r="Y4866">
        <v>0</v>
      </c>
      <c r="Z4866">
        <v>0</v>
      </c>
      <c r="AA4866">
        <v>0</v>
      </c>
      <c r="AB4866">
        <v>0</v>
      </c>
      <c r="AC4866">
        <v>0</v>
      </c>
      <c r="AD4866">
        <v>0</v>
      </c>
      <c r="AE4866">
        <v>2.305948069495793</v>
      </c>
    </row>
    <row r="4867" spans="1:31" x14ac:dyDescent="0.25">
      <c r="A4867">
        <v>2248772</v>
      </c>
      <c r="B4867">
        <v>1</v>
      </c>
      <c r="C4867" t="s">
        <v>80</v>
      </c>
      <c r="D4867" t="s">
        <v>100</v>
      </c>
      <c r="E4867" t="s">
        <v>141</v>
      </c>
      <c r="F4867" t="s">
        <v>14066</v>
      </c>
      <c r="G4867" t="s">
        <v>134</v>
      </c>
      <c r="H4867" t="s">
        <v>135</v>
      </c>
      <c r="I4867" t="s">
        <v>136</v>
      </c>
      <c r="J4867" t="s">
        <v>137</v>
      </c>
      <c r="K4867" t="s">
        <v>138</v>
      </c>
      <c r="L4867" t="s">
        <v>14067</v>
      </c>
      <c r="M4867" t="s">
        <v>14068</v>
      </c>
      <c r="N4867">
        <v>0.27722222200000002</v>
      </c>
      <c r="O4867">
        <v>0</v>
      </c>
      <c r="P4867">
        <v>40</v>
      </c>
      <c r="Q4867">
        <v>0</v>
      </c>
      <c r="R4867">
        <v>0</v>
      </c>
      <c r="S4867">
        <v>0</v>
      </c>
      <c r="T4867">
        <v>5</v>
      </c>
      <c r="U4867">
        <v>0</v>
      </c>
      <c r="V4867">
        <v>0</v>
      </c>
      <c r="W4867">
        <v>0</v>
      </c>
      <c r="X4867">
        <v>3.9607387274890375</v>
      </c>
      <c r="Y4867">
        <v>0</v>
      </c>
      <c r="Z4867">
        <v>0</v>
      </c>
      <c r="AA4867">
        <v>0</v>
      </c>
      <c r="AB4867">
        <v>3.2361589294420217</v>
      </c>
      <c r="AC4867">
        <v>0</v>
      </c>
      <c r="AD4867">
        <v>0</v>
      </c>
      <c r="AE4867">
        <v>7.1968976569310588</v>
      </c>
    </row>
    <row r="4868" spans="1:31" x14ac:dyDescent="0.25">
      <c r="A4868">
        <v>2248774</v>
      </c>
      <c r="B4868">
        <v>1</v>
      </c>
      <c r="C4868" t="s">
        <v>81</v>
      </c>
      <c r="D4868" t="s">
        <v>113</v>
      </c>
      <c r="E4868" t="s">
        <v>182</v>
      </c>
      <c r="F4868" t="s">
        <v>14069</v>
      </c>
      <c r="G4868" t="s">
        <v>174</v>
      </c>
      <c r="H4868" t="s">
        <v>163</v>
      </c>
      <c r="I4868" t="s">
        <v>136</v>
      </c>
      <c r="J4868" t="s">
        <v>137</v>
      </c>
      <c r="K4868" t="s">
        <v>138</v>
      </c>
      <c r="L4868" t="s">
        <v>14070</v>
      </c>
      <c r="M4868" t="s">
        <v>14071</v>
      </c>
      <c r="N4868">
        <v>5.2663888879999998</v>
      </c>
      <c r="O4868">
        <v>0</v>
      </c>
      <c r="P4868">
        <v>6</v>
      </c>
      <c r="Q4868">
        <v>0</v>
      </c>
      <c r="R4868">
        <v>0</v>
      </c>
      <c r="S4868">
        <v>0</v>
      </c>
      <c r="T4868">
        <v>2</v>
      </c>
      <c r="U4868">
        <v>0</v>
      </c>
      <c r="V4868">
        <v>0</v>
      </c>
      <c r="W4868">
        <v>0</v>
      </c>
      <c r="X4868">
        <v>5.1580115798687167</v>
      </c>
      <c r="Y4868">
        <v>0</v>
      </c>
      <c r="Z4868">
        <v>0</v>
      </c>
      <c r="AA4868">
        <v>0</v>
      </c>
      <c r="AB4868">
        <v>25.645187011601333</v>
      </c>
      <c r="AC4868">
        <v>0</v>
      </c>
      <c r="AD4868">
        <v>0</v>
      </c>
      <c r="AE4868">
        <v>30.80319859147005</v>
      </c>
    </row>
    <row r="4869" spans="1:31" x14ac:dyDescent="0.25">
      <c r="A4869">
        <v>2248790</v>
      </c>
      <c r="B4869">
        <v>1</v>
      </c>
      <c r="C4869" t="s">
        <v>80</v>
      </c>
      <c r="D4869" t="s">
        <v>92</v>
      </c>
      <c r="E4869" t="s">
        <v>132</v>
      </c>
      <c r="F4869" t="s">
        <v>12845</v>
      </c>
      <c r="G4869" t="s">
        <v>170</v>
      </c>
      <c r="H4869" t="s">
        <v>135</v>
      </c>
      <c r="I4869" t="s">
        <v>136</v>
      </c>
      <c r="J4869" t="s">
        <v>137</v>
      </c>
      <c r="K4869" t="s">
        <v>138</v>
      </c>
      <c r="L4869" t="s">
        <v>14072</v>
      </c>
      <c r="M4869" t="s">
        <v>14073</v>
      </c>
      <c r="N4869">
        <v>0.94361111099999995</v>
      </c>
      <c r="O4869">
        <v>0</v>
      </c>
      <c r="P4869">
        <v>1</v>
      </c>
      <c r="Q4869">
        <v>0</v>
      </c>
      <c r="R4869">
        <v>0</v>
      </c>
      <c r="S4869">
        <v>0</v>
      </c>
      <c r="T4869">
        <v>0</v>
      </c>
      <c r="U4869">
        <v>0</v>
      </c>
      <c r="V4869">
        <v>0</v>
      </c>
      <c r="W4869">
        <v>0</v>
      </c>
      <c r="X4869">
        <v>0.15426157613419</v>
      </c>
      <c r="Y4869">
        <v>0</v>
      </c>
      <c r="Z4869">
        <v>0</v>
      </c>
      <c r="AA4869">
        <v>0</v>
      </c>
      <c r="AB4869">
        <v>0</v>
      </c>
      <c r="AC4869">
        <v>0</v>
      </c>
      <c r="AD4869">
        <v>0</v>
      </c>
      <c r="AE4869">
        <v>0.15426157613419</v>
      </c>
    </row>
    <row r="4870" spans="1:31" x14ac:dyDescent="0.25">
      <c r="A4870">
        <v>2248791</v>
      </c>
      <c r="B4870">
        <v>1</v>
      </c>
      <c r="C4870" t="s">
        <v>80</v>
      </c>
      <c r="D4870" t="s">
        <v>105</v>
      </c>
      <c r="E4870" t="s">
        <v>132</v>
      </c>
      <c r="F4870" t="s">
        <v>14074</v>
      </c>
      <c r="G4870" t="s">
        <v>148</v>
      </c>
      <c r="H4870" t="s">
        <v>135</v>
      </c>
      <c r="I4870" t="s">
        <v>136</v>
      </c>
      <c r="J4870" t="s">
        <v>137</v>
      </c>
      <c r="K4870" t="s">
        <v>138</v>
      </c>
      <c r="L4870" t="s">
        <v>14075</v>
      </c>
      <c r="M4870" t="s">
        <v>14076</v>
      </c>
      <c r="N4870">
        <v>1.838333333</v>
      </c>
      <c r="O4870">
        <v>0</v>
      </c>
      <c r="P4870">
        <v>0</v>
      </c>
      <c r="Q4870">
        <v>0</v>
      </c>
      <c r="R4870">
        <v>1</v>
      </c>
      <c r="S4870">
        <v>0</v>
      </c>
      <c r="T4870">
        <v>0</v>
      </c>
      <c r="U4870">
        <v>0</v>
      </c>
      <c r="V4870">
        <v>0</v>
      </c>
      <c r="W4870">
        <v>0</v>
      </c>
      <c r="X4870">
        <v>0</v>
      </c>
      <c r="Y4870">
        <v>0</v>
      </c>
      <c r="Z4870">
        <v>0.1771447271025367</v>
      </c>
      <c r="AA4870">
        <v>0</v>
      </c>
      <c r="AB4870">
        <v>0</v>
      </c>
      <c r="AC4870">
        <v>0</v>
      </c>
      <c r="AD4870">
        <v>0</v>
      </c>
      <c r="AE4870">
        <v>0.1771447271025367</v>
      </c>
    </row>
    <row r="4871" spans="1:31" x14ac:dyDescent="0.25">
      <c r="A4871">
        <v>2248792</v>
      </c>
      <c r="B4871">
        <v>1</v>
      </c>
      <c r="C4871" t="s">
        <v>80</v>
      </c>
      <c r="D4871" t="s">
        <v>85</v>
      </c>
      <c r="E4871" t="s">
        <v>194</v>
      </c>
      <c r="F4871" t="s">
        <v>14077</v>
      </c>
      <c r="G4871" t="s">
        <v>196</v>
      </c>
      <c r="H4871" t="s">
        <v>135</v>
      </c>
      <c r="I4871" t="s">
        <v>136</v>
      </c>
      <c r="J4871" t="s">
        <v>137</v>
      </c>
      <c r="K4871" t="s">
        <v>144</v>
      </c>
      <c r="L4871" t="s">
        <v>14078</v>
      </c>
      <c r="M4871" t="s">
        <v>13934</v>
      </c>
      <c r="N4871">
        <v>0.95</v>
      </c>
      <c r="O4871">
        <v>0</v>
      </c>
      <c r="P4871">
        <v>147</v>
      </c>
      <c r="Q4871">
        <v>0</v>
      </c>
      <c r="R4871">
        <v>0</v>
      </c>
      <c r="S4871">
        <v>0</v>
      </c>
      <c r="T4871">
        <v>15</v>
      </c>
      <c r="U4871">
        <v>0</v>
      </c>
      <c r="V4871">
        <v>0</v>
      </c>
      <c r="W4871">
        <v>0</v>
      </c>
      <c r="X4871">
        <v>49.121405568390635</v>
      </c>
      <c r="Y4871">
        <v>0</v>
      </c>
      <c r="Z4871">
        <v>0</v>
      </c>
      <c r="AA4871">
        <v>0</v>
      </c>
      <c r="AB4871">
        <v>7.9423809467939996</v>
      </c>
      <c r="AC4871">
        <v>0</v>
      </c>
      <c r="AD4871">
        <v>0</v>
      </c>
      <c r="AE4871">
        <v>57.063786515184631</v>
      </c>
    </row>
    <row r="4872" spans="1:31" x14ac:dyDescent="0.25">
      <c r="A4872">
        <v>2248793</v>
      </c>
      <c r="B4872">
        <v>1</v>
      </c>
      <c r="C4872" t="s">
        <v>80</v>
      </c>
      <c r="D4872" t="s">
        <v>90</v>
      </c>
      <c r="E4872" t="s">
        <v>194</v>
      </c>
      <c r="F4872" t="s">
        <v>14079</v>
      </c>
      <c r="G4872" t="s">
        <v>422</v>
      </c>
      <c r="H4872" t="s">
        <v>135</v>
      </c>
      <c r="I4872" t="s">
        <v>136</v>
      </c>
      <c r="J4872" t="s">
        <v>137</v>
      </c>
      <c r="K4872" t="s">
        <v>138</v>
      </c>
      <c r="L4872" t="s">
        <v>14080</v>
      </c>
      <c r="M4872" t="s">
        <v>14081</v>
      </c>
      <c r="N4872">
        <v>0.91583333300000003</v>
      </c>
      <c r="O4872">
        <v>0</v>
      </c>
      <c r="P4872">
        <v>31</v>
      </c>
      <c r="Q4872">
        <v>0</v>
      </c>
      <c r="R4872">
        <v>0</v>
      </c>
      <c r="S4872">
        <v>0</v>
      </c>
      <c r="T4872">
        <v>8</v>
      </c>
      <c r="U4872">
        <v>0</v>
      </c>
      <c r="V4872">
        <v>0</v>
      </c>
      <c r="W4872">
        <v>0</v>
      </c>
      <c r="X4872">
        <v>12.060091308660709</v>
      </c>
      <c r="Y4872">
        <v>0</v>
      </c>
      <c r="Z4872">
        <v>0</v>
      </c>
      <c r="AA4872">
        <v>0</v>
      </c>
      <c r="AB4872">
        <v>8.3514154604983197</v>
      </c>
      <c r="AC4872">
        <v>0</v>
      </c>
      <c r="AD4872">
        <v>0</v>
      </c>
      <c r="AE4872">
        <v>20.411506769159029</v>
      </c>
    </row>
    <row r="4873" spans="1:31" x14ac:dyDescent="0.25">
      <c r="A4873">
        <v>2248796</v>
      </c>
      <c r="B4873">
        <v>1</v>
      </c>
      <c r="C4873" t="s">
        <v>81</v>
      </c>
      <c r="D4873" t="s">
        <v>117</v>
      </c>
      <c r="E4873" t="s">
        <v>273</v>
      </c>
      <c r="F4873" t="s">
        <v>14082</v>
      </c>
      <c r="G4873" t="s">
        <v>196</v>
      </c>
      <c r="H4873" t="s">
        <v>163</v>
      </c>
      <c r="I4873" t="s">
        <v>136</v>
      </c>
      <c r="J4873" t="s">
        <v>137</v>
      </c>
      <c r="K4873" t="s">
        <v>144</v>
      </c>
      <c r="L4873" t="s">
        <v>14083</v>
      </c>
      <c r="M4873" t="s">
        <v>14084</v>
      </c>
      <c r="N4873">
        <v>0.71833333300000002</v>
      </c>
      <c r="O4873">
        <v>14</v>
      </c>
      <c r="P4873">
        <v>19281</v>
      </c>
      <c r="Q4873">
        <v>284</v>
      </c>
      <c r="R4873">
        <v>794</v>
      </c>
      <c r="S4873">
        <v>123</v>
      </c>
      <c r="T4873">
        <v>2597</v>
      </c>
      <c r="U4873">
        <v>20</v>
      </c>
      <c r="V4873">
        <v>24</v>
      </c>
      <c r="W4873">
        <v>5.5779694267612392</v>
      </c>
      <c r="X4873">
        <v>2533.5876894230805</v>
      </c>
      <c r="Y4873">
        <v>295.52482353958948</v>
      </c>
      <c r="Z4873">
        <v>95.592239396516092</v>
      </c>
      <c r="AA4873">
        <v>882.86750072967823</v>
      </c>
      <c r="AB4873">
        <v>1405.2077849247103</v>
      </c>
      <c r="AC4873">
        <v>1305.1859611781613</v>
      </c>
      <c r="AD4873">
        <v>262.08755945970267</v>
      </c>
      <c r="AE4873">
        <v>6785.6315280782001</v>
      </c>
    </row>
    <row r="4874" spans="1:31" x14ac:dyDescent="0.25">
      <c r="A4874">
        <v>2248797</v>
      </c>
      <c r="B4874">
        <v>1</v>
      </c>
      <c r="C4874" t="s">
        <v>80</v>
      </c>
      <c r="D4874" t="s">
        <v>97</v>
      </c>
      <c r="E4874" t="s">
        <v>177</v>
      </c>
      <c r="F4874" t="s">
        <v>14085</v>
      </c>
      <c r="G4874" t="s">
        <v>215</v>
      </c>
      <c r="H4874" t="s">
        <v>135</v>
      </c>
      <c r="I4874" t="s">
        <v>136</v>
      </c>
      <c r="J4874" t="s">
        <v>137</v>
      </c>
      <c r="K4874" t="s">
        <v>138</v>
      </c>
      <c r="L4874" t="s">
        <v>14086</v>
      </c>
      <c r="M4874" t="s">
        <v>14087</v>
      </c>
      <c r="N4874">
        <v>2.4763888879999998</v>
      </c>
      <c r="O4874">
        <v>0</v>
      </c>
      <c r="P4874">
        <v>12</v>
      </c>
      <c r="Q4874">
        <v>0</v>
      </c>
      <c r="R4874">
        <v>0</v>
      </c>
      <c r="S4874">
        <v>0</v>
      </c>
      <c r="T4874">
        <v>0</v>
      </c>
      <c r="U4874">
        <v>0</v>
      </c>
      <c r="V4874">
        <v>0</v>
      </c>
      <c r="W4874">
        <v>0</v>
      </c>
      <c r="X4874">
        <v>28.64843373074131</v>
      </c>
      <c r="Y4874">
        <v>0</v>
      </c>
      <c r="Z4874">
        <v>0</v>
      </c>
      <c r="AA4874">
        <v>0</v>
      </c>
      <c r="AB4874">
        <v>0</v>
      </c>
      <c r="AC4874">
        <v>0</v>
      </c>
      <c r="AD4874">
        <v>0</v>
      </c>
      <c r="AE4874">
        <v>28.64843373074131</v>
      </c>
    </row>
    <row r="4875" spans="1:31" x14ac:dyDescent="0.25">
      <c r="A4875">
        <v>2248801</v>
      </c>
      <c r="B4875">
        <v>1</v>
      </c>
      <c r="C4875" t="s">
        <v>80</v>
      </c>
      <c r="D4875" t="s">
        <v>103</v>
      </c>
      <c r="E4875" t="s">
        <v>141</v>
      </c>
      <c r="F4875" t="s">
        <v>14088</v>
      </c>
      <c r="G4875" t="s">
        <v>187</v>
      </c>
      <c r="H4875" t="s">
        <v>135</v>
      </c>
      <c r="I4875" t="s">
        <v>136</v>
      </c>
      <c r="J4875" t="s">
        <v>137</v>
      </c>
      <c r="K4875" t="s">
        <v>138</v>
      </c>
      <c r="L4875" t="s">
        <v>14089</v>
      </c>
      <c r="M4875" t="s">
        <v>14090</v>
      </c>
      <c r="N4875">
        <v>1.686111111</v>
      </c>
      <c r="O4875">
        <v>0</v>
      </c>
      <c r="P4875">
        <v>0</v>
      </c>
      <c r="Q4875">
        <v>0</v>
      </c>
      <c r="R4875">
        <v>0</v>
      </c>
      <c r="S4875">
        <v>0</v>
      </c>
      <c r="T4875">
        <v>1</v>
      </c>
      <c r="U4875">
        <v>0</v>
      </c>
      <c r="V4875">
        <v>0</v>
      </c>
      <c r="W4875">
        <v>0</v>
      </c>
      <c r="X4875">
        <v>0</v>
      </c>
      <c r="Y4875">
        <v>0</v>
      </c>
      <c r="Z4875">
        <v>0</v>
      </c>
      <c r="AA4875">
        <v>0</v>
      </c>
      <c r="AB4875">
        <v>46.543942716264894</v>
      </c>
      <c r="AC4875">
        <v>0</v>
      </c>
      <c r="AD4875">
        <v>0</v>
      </c>
      <c r="AE4875">
        <v>46.543942716264894</v>
      </c>
    </row>
    <row r="4876" spans="1:31" x14ac:dyDescent="0.25">
      <c r="A4876">
        <v>2248803</v>
      </c>
      <c r="B4876">
        <v>1</v>
      </c>
      <c r="C4876" t="s">
        <v>80</v>
      </c>
      <c r="D4876" t="s">
        <v>92</v>
      </c>
      <c r="E4876" t="s">
        <v>132</v>
      </c>
      <c r="F4876" t="s">
        <v>14091</v>
      </c>
      <c r="G4876" t="s">
        <v>134</v>
      </c>
      <c r="H4876" t="s">
        <v>135</v>
      </c>
      <c r="I4876" t="s">
        <v>136</v>
      </c>
      <c r="J4876" t="s">
        <v>137</v>
      </c>
      <c r="K4876" t="s">
        <v>138</v>
      </c>
      <c r="L4876" t="s">
        <v>14092</v>
      </c>
      <c r="M4876" t="s">
        <v>14093</v>
      </c>
      <c r="N4876">
        <v>1.6477777769999999</v>
      </c>
      <c r="O4876">
        <v>0</v>
      </c>
      <c r="P4876">
        <v>1</v>
      </c>
      <c r="Q4876">
        <v>0</v>
      </c>
      <c r="R4876">
        <v>0</v>
      </c>
      <c r="S4876">
        <v>0</v>
      </c>
      <c r="T4876">
        <v>0</v>
      </c>
      <c r="U4876">
        <v>0</v>
      </c>
      <c r="V4876">
        <v>0</v>
      </c>
      <c r="W4876">
        <v>0</v>
      </c>
      <c r="X4876">
        <v>0.2540059989077022</v>
      </c>
      <c r="Y4876">
        <v>0</v>
      </c>
      <c r="Z4876">
        <v>0</v>
      </c>
      <c r="AA4876">
        <v>0</v>
      </c>
      <c r="AB4876">
        <v>0</v>
      </c>
      <c r="AC4876">
        <v>0</v>
      </c>
      <c r="AD4876">
        <v>0</v>
      </c>
      <c r="AE4876">
        <v>0.2540059989077022</v>
      </c>
    </row>
    <row r="4877" spans="1:31" x14ac:dyDescent="0.25">
      <c r="A4877">
        <v>2248804</v>
      </c>
      <c r="B4877">
        <v>1</v>
      </c>
      <c r="C4877" t="s">
        <v>80</v>
      </c>
      <c r="D4877" t="s">
        <v>97</v>
      </c>
      <c r="E4877" t="s">
        <v>132</v>
      </c>
      <c r="F4877" t="s">
        <v>14094</v>
      </c>
      <c r="G4877" t="s">
        <v>148</v>
      </c>
      <c r="H4877" t="s">
        <v>135</v>
      </c>
      <c r="I4877" t="s">
        <v>136</v>
      </c>
      <c r="J4877" t="s">
        <v>137</v>
      </c>
      <c r="K4877" t="s">
        <v>138</v>
      </c>
      <c r="L4877" t="s">
        <v>14095</v>
      </c>
      <c r="M4877" t="s">
        <v>14096</v>
      </c>
      <c r="N4877">
        <v>3.125555555</v>
      </c>
      <c r="O4877">
        <v>0</v>
      </c>
      <c r="P4877">
        <v>1</v>
      </c>
      <c r="Q4877">
        <v>0</v>
      </c>
      <c r="R4877">
        <v>0</v>
      </c>
      <c r="S4877">
        <v>0</v>
      </c>
      <c r="T4877">
        <v>0</v>
      </c>
      <c r="U4877">
        <v>0</v>
      </c>
      <c r="V4877">
        <v>0</v>
      </c>
      <c r="W4877">
        <v>0</v>
      </c>
      <c r="X4877">
        <v>2.2531354692839378</v>
      </c>
      <c r="Y4877">
        <v>0</v>
      </c>
      <c r="Z4877">
        <v>0</v>
      </c>
      <c r="AA4877">
        <v>0</v>
      </c>
      <c r="AB4877">
        <v>0</v>
      </c>
      <c r="AC4877">
        <v>0</v>
      </c>
      <c r="AD4877">
        <v>0</v>
      </c>
      <c r="AE4877">
        <v>2.2531354692839378</v>
      </c>
    </row>
    <row r="4878" spans="1:31" x14ac:dyDescent="0.25">
      <c r="A4878">
        <v>2248806</v>
      </c>
      <c r="B4878">
        <v>1</v>
      </c>
      <c r="C4878" t="s">
        <v>80</v>
      </c>
      <c r="D4878" t="s">
        <v>90</v>
      </c>
      <c r="E4878" t="s">
        <v>194</v>
      </c>
      <c r="F4878" t="s">
        <v>14097</v>
      </c>
      <c r="G4878" t="s">
        <v>422</v>
      </c>
      <c r="H4878" t="s">
        <v>135</v>
      </c>
      <c r="I4878" t="s">
        <v>136</v>
      </c>
      <c r="J4878" t="s">
        <v>137</v>
      </c>
      <c r="K4878" t="s">
        <v>138</v>
      </c>
      <c r="L4878" t="s">
        <v>14098</v>
      </c>
      <c r="M4878" t="s">
        <v>14099</v>
      </c>
      <c r="N4878">
        <v>1.35</v>
      </c>
      <c r="O4878">
        <v>0</v>
      </c>
      <c r="P4878">
        <v>164</v>
      </c>
      <c r="Q4878">
        <v>0</v>
      </c>
      <c r="R4878">
        <v>0</v>
      </c>
      <c r="S4878">
        <v>0</v>
      </c>
      <c r="T4878">
        <v>21</v>
      </c>
      <c r="U4878">
        <v>0</v>
      </c>
      <c r="V4878">
        <v>0</v>
      </c>
      <c r="W4878">
        <v>0</v>
      </c>
      <c r="X4878">
        <v>88.908049507756488</v>
      </c>
      <c r="Y4878">
        <v>0</v>
      </c>
      <c r="Z4878">
        <v>0</v>
      </c>
      <c r="AA4878">
        <v>0</v>
      </c>
      <c r="AB4878">
        <v>23.505987054865436</v>
      </c>
      <c r="AC4878">
        <v>0</v>
      </c>
      <c r="AD4878">
        <v>0</v>
      </c>
      <c r="AE4878">
        <v>112.41403656262193</v>
      </c>
    </row>
    <row r="4879" spans="1:31" x14ac:dyDescent="0.25">
      <c r="A4879">
        <v>2248808</v>
      </c>
      <c r="B4879">
        <v>1</v>
      </c>
      <c r="C4879" t="s">
        <v>80</v>
      </c>
      <c r="D4879" t="s">
        <v>97</v>
      </c>
      <c r="E4879" t="s">
        <v>132</v>
      </c>
      <c r="F4879" t="s">
        <v>14100</v>
      </c>
      <c r="G4879" t="s">
        <v>170</v>
      </c>
      <c r="H4879" t="s">
        <v>135</v>
      </c>
      <c r="I4879" t="s">
        <v>136</v>
      </c>
      <c r="J4879" t="s">
        <v>137</v>
      </c>
      <c r="K4879" t="s">
        <v>138</v>
      </c>
      <c r="L4879" t="s">
        <v>14101</v>
      </c>
      <c r="M4879" t="s">
        <v>14102</v>
      </c>
      <c r="N4879">
        <v>1.923888888</v>
      </c>
      <c r="O4879">
        <v>0</v>
      </c>
      <c r="P4879">
        <v>1</v>
      </c>
      <c r="Q4879">
        <v>0</v>
      </c>
      <c r="R4879">
        <v>1</v>
      </c>
      <c r="S4879">
        <v>0</v>
      </c>
      <c r="T4879">
        <v>0</v>
      </c>
      <c r="U4879">
        <v>0</v>
      </c>
      <c r="V4879">
        <v>0</v>
      </c>
      <c r="W4879">
        <v>0</v>
      </c>
      <c r="X4879">
        <v>0</v>
      </c>
      <c r="Y4879">
        <v>0</v>
      </c>
      <c r="Z4879">
        <v>0</v>
      </c>
      <c r="AA4879">
        <v>0</v>
      </c>
      <c r="AB4879">
        <v>0</v>
      </c>
      <c r="AC4879">
        <v>0</v>
      </c>
      <c r="AD4879">
        <v>0</v>
      </c>
      <c r="AE4879">
        <v>0</v>
      </c>
    </row>
    <row r="4880" spans="1:31" x14ac:dyDescent="0.25">
      <c r="A4880">
        <v>2248809</v>
      </c>
      <c r="B4880">
        <v>1</v>
      </c>
      <c r="C4880" t="s">
        <v>80</v>
      </c>
      <c r="D4880" t="s">
        <v>96</v>
      </c>
      <c r="E4880" t="s">
        <v>132</v>
      </c>
      <c r="F4880" t="s">
        <v>14103</v>
      </c>
      <c r="G4880" t="s">
        <v>134</v>
      </c>
      <c r="H4880" t="s">
        <v>135</v>
      </c>
      <c r="I4880" t="s">
        <v>136</v>
      </c>
      <c r="J4880" t="s">
        <v>137</v>
      </c>
      <c r="K4880" t="s">
        <v>138</v>
      </c>
      <c r="L4880" t="s">
        <v>14104</v>
      </c>
      <c r="M4880" t="s">
        <v>14105</v>
      </c>
      <c r="N4880">
        <v>2.19</v>
      </c>
      <c r="O4880">
        <v>0</v>
      </c>
      <c r="P4880">
        <v>2</v>
      </c>
      <c r="Q4880">
        <v>0</v>
      </c>
      <c r="R4880">
        <v>0</v>
      </c>
      <c r="S4880">
        <v>0</v>
      </c>
      <c r="T4880">
        <v>0</v>
      </c>
      <c r="U4880">
        <v>0</v>
      </c>
      <c r="V4880">
        <v>0</v>
      </c>
      <c r="W4880">
        <v>0</v>
      </c>
      <c r="X4880">
        <v>0.89859393880268001</v>
      </c>
      <c r="Y4880">
        <v>0</v>
      </c>
      <c r="Z4880">
        <v>0</v>
      </c>
      <c r="AA4880">
        <v>0</v>
      </c>
      <c r="AB4880">
        <v>0</v>
      </c>
      <c r="AC4880">
        <v>0</v>
      </c>
      <c r="AD4880">
        <v>0</v>
      </c>
      <c r="AE4880">
        <v>0.89859393880268001</v>
      </c>
    </row>
    <row r="4881" spans="1:31" x14ac:dyDescent="0.25">
      <c r="A4881">
        <v>2248810</v>
      </c>
      <c r="B4881">
        <v>1</v>
      </c>
      <c r="C4881" t="s">
        <v>80</v>
      </c>
      <c r="D4881" t="s">
        <v>105</v>
      </c>
      <c r="E4881" t="s">
        <v>132</v>
      </c>
      <c r="F4881" t="s">
        <v>14106</v>
      </c>
      <c r="G4881" t="s">
        <v>170</v>
      </c>
      <c r="H4881" t="s">
        <v>135</v>
      </c>
      <c r="I4881" t="s">
        <v>136</v>
      </c>
      <c r="J4881" t="s">
        <v>137</v>
      </c>
      <c r="K4881" t="s">
        <v>138</v>
      </c>
      <c r="L4881" t="s">
        <v>14107</v>
      </c>
      <c r="M4881" t="s">
        <v>14108</v>
      </c>
      <c r="N4881">
        <v>5.2419444439999996</v>
      </c>
      <c r="O4881">
        <v>0</v>
      </c>
      <c r="P4881">
        <v>2</v>
      </c>
      <c r="Q4881">
        <v>0</v>
      </c>
      <c r="R4881">
        <v>0</v>
      </c>
      <c r="S4881">
        <v>0</v>
      </c>
      <c r="T4881">
        <v>0</v>
      </c>
      <c r="U4881">
        <v>0</v>
      </c>
      <c r="V4881">
        <v>0</v>
      </c>
      <c r="W4881">
        <v>0</v>
      </c>
      <c r="X4881">
        <v>3.273801858353111</v>
      </c>
      <c r="Y4881">
        <v>0</v>
      </c>
      <c r="Z4881">
        <v>0</v>
      </c>
      <c r="AA4881">
        <v>0</v>
      </c>
      <c r="AB4881">
        <v>0</v>
      </c>
      <c r="AC4881">
        <v>0</v>
      </c>
      <c r="AD4881">
        <v>0</v>
      </c>
      <c r="AE4881">
        <v>3.273801858353111</v>
      </c>
    </row>
    <row r="4882" spans="1:31" x14ac:dyDescent="0.25">
      <c r="A4882">
        <v>2248811</v>
      </c>
      <c r="B4882">
        <v>1</v>
      </c>
      <c r="C4882" t="s">
        <v>80</v>
      </c>
      <c r="D4882" t="s">
        <v>93</v>
      </c>
      <c r="E4882" t="s">
        <v>182</v>
      </c>
      <c r="F4882" t="s">
        <v>14109</v>
      </c>
      <c r="G4882" t="s">
        <v>174</v>
      </c>
      <c r="H4882" t="s">
        <v>163</v>
      </c>
      <c r="I4882" t="s">
        <v>136</v>
      </c>
      <c r="J4882" t="s">
        <v>137</v>
      </c>
      <c r="K4882" t="s">
        <v>138</v>
      </c>
      <c r="L4882" t="s">
        <v>14110</v>
      </c>
      <c r="M4882" t="s">
        <v>14111</v>
      </c>
      <c r="N4882">
        <v>0.953333333</v>
      </c>
      <c r="O4882">
        <v>0</v>
      </c>
      <c r="P4882">
        <v>1046</v>
      </c>
      <c r="Q4882">
        <v>0</v>
      </c>
      <c r="R4882">
        <v>38</v>
      </c>
      <c r="S4882">
        <v>4</v>
      </c>
      <c r="T4882">
        <v>77</v>
      </c>
      <c r="U4882">
        <v>0</v>
      </c>
      <c r="V4882">
        <v>0</v>
      </c>
      <c r="W4882">
        <v>0</v>
      </c>
      <c r="X4882">
        <v>271.84263511370153</v>
      </c>
      <c r="Y4882">
        <v>0</v>
      </c>
      <c r="Z4882">
        <v>24.114245964994236</v>
      </c>
      <c r="AA4882">
        <v>6.0418658935359995</v>
      </c>
      <c r="AB4882">
        <v>50.766509246492141</v>
      </c>
      <c r="AC4882">
        <v>0</v>
      </c>
      <c r="AD4882">
        <v>0</v>
      </c>
      <c r="AE4882">
        <v>352.76525621872389</v>
      </c>
    </row>
    <row r="4883" spans="1:31" x14ac:dyDescent="0.25">
      <c r="A4883">
        <v>2248812</v>
      </c>
      <c r="B4883">
        <v>1</v>
      </c>
      <c r="C4883" t="s">
        <v>80</v>
      </c>
      <c r="D4883" t="s">
        <v>96</v>
      </c>
      <c r="E4883" t="s">
        <v>132</v>
      </c>
      <c r="F4883" t="s">
        <v>14112</v>
      </c>
      <c r="G4883" t="s">
        <v>148</v>
      </c>
      <c r="H4883" t="s">
        <v>135</v>
      </c>
      <c r="I4883" t="s">
        <v>136</v>
      </c>
      <c r="J4883" t="s">
        <v>137</v>
      </c>
      <c r="K4883" t="s">
        <v>138</v>
      </c>
      <c r="L4883" t="s">
        <v>14113</v>
      </c>
      <c r="M4883" t="s">
        <v>14114</v>
      </c>
      <c r="N4883">
        <v>1.118055555</v>
      </c>
      <c r="O4883">
        <v>0</v>
      </c>
      <c r="P4883">
        <v>1</v>
      </c>
      <c r="Q4883">
        <v>0</v>
      </c>
      <c r="R4883">
        <v>0</v>
      </c>
      <c r="S4883">
        <v>0</v>
      </c>
      <c r="T4883">
        <v>0</v>
      </c>
      <c r="U4883">
        <v>0</v>
      </c>
      <c r="V4883">
        <v>0</v>
      </c>
      <c r="W4883">
        <v>0</v>
      </c>
      <c r="X4883">
        <v>6.5780939827483227</v>
      </c>
      <c r="Y4883">
        <v>0</v>
      </c>
      <c r="Z4883">
        <v>0</v>
      </c>
      <c r="AA4883">
        <v>0</v>
      </c>
      <c r="AB4883">
        <v>0</v>
      </c>
      <c r="AC4883">
        <v>0</v>
      </c>
      <c r="AD4883">
        <v>0</v>
      </c>
      <c r="AE4883">
        <v>6.5780939827483227</v>
      </c>
    </row>
    <row r="4884" spans="1:31" x14ac:dyDescent="0.25">
      <c r="A4884">
        <v>2248813</v>
      </c>
      <c r="B4884">
        <v>1</v>
      </c>
      <c r="C4884" t="s">
        <v>80</v>
      </c>
      <c r="D4884" t="s">
        <v>96</v>
      </c>
      <c r="E4884" t="s">
        <v>132</v>
      </c>
      <c r="F4884" t="s">
        <v>14115</v>
      </c>
      <c r="G4884" t="s">
        <v>148</v>
      </c>
      <c r="H4884" t="s">
        <v>135</v>
      </c>
      <c r="I4884" t="s">
        <v>136</v>
      </c>
      <c r="J4884" t="s">
        <v>137</v>
      </c>
      <c r="K4884" t="s">
        <v>138</v>
      </c>
      <c r="L4884" t="s">
        <v>14116</v>
      </c>
      <c r="M4884" t="s">
        <v>14117</v>
      </c>
      <c r="N4884">
        <v>8.9913888879999995</v>
      </c>
      <c r="O4884">
        <v>0</v>
      </c>
      <c r="P4884">
        <v>1</v>
      </c>
      <c r="Q4884">
        <v>0</v>
      </c>
      <c r="R4884">
        <v>0</v>
      </c>
      <c r="S4884">
        <v>0</v>
      </c>
      <c r="T4884">
        <v>0</v>
      </c>
      <c r="U4884">
        <v>0</v>
      </c>
      <c r="V4884">
        <v>0</v>
      </c>
      <c r="W4884">
        <v>0</v>
      </c>
      <c r="X4884">
        <v>0.65159349503864006</v>
      </c>
      <c r="Y4884">
        <v>0</v>
      </c>
      <c r="Z4884">
        <v>0</v>
      </c>
      <c r="AA4884">
        <v>0</v>
      </c>
      <c r="AB4884">
        <v>0</v>
      </c>
      <c r="AC4884">
        <v>0</v>
      </c>
      <c r="AD4884">
        <v>0</v>
      </c>
      <c r="AE4884">
        <v>0.65159349503864006</v>
      </c>
    </row>
    <row r="4885" spans="1:31" x14ac:dyDescent="0.25">
      <c r="A4885">
        <v>2248817</v>
      </c>
      <c r="B4885">
        <v>1</v>
      </c>
      <c r="C4885" t="s">
        <v>81</v>
      </c>
      <c r="D4885" t="s">
        <v>117</v>
      </c>
      <c r="E4885" t="s">
        <v>273</v>
      </c>
      <c r="F4885" t="s">
        <v>8589</v>
      </c>
      <c r="G4885" t="s">
        <v>196</v>
      </c>
      <c r="H4885" t="s">
        <v>163</v>
      </c>
      <c r="I4885" t="s">
        <v>136</v>
      </c>
      <c r="J4885" t="s">
        <v>137</v>
      </c>
      <c r="K4885" t="s">
        <v>144</v>
      </c>
      <c r="L4885" t="s">
        <v>14118</v>
      </c>
      <c r="M4885" t="s">
        <v>14119</v>
      </c>
      <c r="N4885">
        <v>2.8519444439999999</v>
      </c>
      <c r="O4885">
        <v>4</v>
      </c>
      <c r="P4885">
        <v>2414</v>
      </c>
      <c r="Q4885">
        <v>107</v>
      </c>
      <c r="R4885">
        <v>281</v>
      </c>
      <c r="S4885">
        <v>26</v>
      </c>
      <c r="T4885">
        <v>110</v>
      </c>
      <c r="U4885">
        <v>2</v>
      </c>
      <c r="V4885">
        <v>0</v>
      </c>
      <c r="W4885">
        <v>1.8404571698384353</v>
      </c>
      <c r="X4885">
        <v>745.52933087493454</v>
      </c>
      <c r="Y4885">
        <v>449.23729155887503</v>
      </c>
      <c r="Z4885">
        <v>69.842543421757625</v>
      </c>
      <c r="AA4885">
        <v>354.7477387866943</v>
      </c>
      <c r="AB4885">
        <v>182.15198296175922</v>
      </c>
      <c r="AC4885">
        <v>279.84721605599964</v>
      </c>
      <c r="AD4885">
        <v>0</v>
      </c>
      <c r="AE4885">
        <v>2083.1965608298588</v>
      </c>
    </row>
    <row r="4886" spans="1:31" x14ac:dyDescent="0.25">
      <c r="A4886">
        <v>2248818</v>
      </c>
      <c r="B4886">
        <v>1</v>
      </c>
      <c r="C4886" t="s">
        <v>81</v>
      </c>
      <c r="D4886" t="s">
        <v>117</v>
      </c>
      <c r="E4886" t="s">
        <v>273</v>
      </c>
      <c r="F4886" t="s">
        <v>14120</v>
      </c>
      <c r="G4886" t="s">
        <v>196</v>
      </c>
      <c r="H4886" t="s">
        <v>163</v>
      </c>
      <c r="I4886" t="s">
        <v>136</v>
      </c>
      <c r="J4886" t="s">
        <v>137</v>
      </c>
      <c r="K4886" t="s">
        <v>144</v>
      </c>
      <c r="L4886" t="s">
        <v>14121</v>
      </c>
      <c r="M4886" t="s">
        <v>14122</v>
      </c>
      <c r="N4886">
        <v>2.8394444440000002</v>
      </c>
      <c r="O4886">
        <v>1</v>
      </c>
      <c r="P4886">
        <v>0</v>
      </c>
      <c r="Q4886">
        <v>3</v>
      </c>
      <c r="R4886">
        <v>0</v>
      </c>
      <c r="S4886">
        <v>0</v>
      </c>
      <c r="T4886">
        <v>0</v>
      </c>
      <c r="U4886">
        <v>0</v>
      </c>
      <c r="V4886">
        <v>0</v>
      </c>
      <c r="W4886">
        <v>0.17814330634305336</v>
      </c>
      <c r="X4886">
        <v>0</v>
      </c>
      <c r="Y4886">
        <v>1.1808105053130167</v>
      </c>
      <c r="Z4886">
        <v>0</v>
      </c>
      <c r="AA4886">
        <v>0</v>
      </c>
      <c r="AB4886">
        <v>0</v>
      </c>
      <c r="AC4886">
        <v>0</v>
      </c>
      <c r="AD4886">
        <v>0</v>
      </c>
      <c r="AE4886">
        <v>1.35895381165607</v>
      </c>
    </row>
    <row r="4887" spans="1:31" x14ac:dyDescent="0.25">
      <c r="A4887">
        <v>2248819</v>
      </c>
      <c r="B4887">
        <v>1</v>
      </c>
      <c r="C4887" t="s">
        <v>80</v>
      </c>
      <c r="D4887" t="s">
        <v>92</v>
      </c>
      <c r="E4887" t="s">
        <v>132</v>
      </c>
      <c r="F4887" t="s">
        <v>14123</v>
      </c>
      <c r="G4887" t="s">
        <v>134</v>
      </c>
      <c r="H4887" t="s">
        <v>135</v>
      </c>
      <c r="I4887" t="s">
        <v>136</v>
      </c>
      <c r="J4887" t="s">
        <v>137</v>
      </c>
      <c r="K4887" t="s">
        <v>138</v>
      </c>
      <c r="L4887" t="s">
        <v>14124</v>
      </c>
      <c r="M4887" t="s">
        <v>14125</v>
      </c>
      <c r="N4887">
        <v>4.6230555549999997</v>
      </c>
      <c r="O4887">
        <v>0</v>
      </c>
      <c r="P4887">
        <v>1</v>
      </c>
      <c r="Q4887">
        <v>0</v>
      </c>
      <c r="R4887">
        <v>0</v>
      </c>
      <c r="S4887">
        <v>0</v>
      </c>
      <c r="T4887">
        <v>0</v>
      </c>
      <c r="U4887">
        <v>0</v>
      </c>
      <c r="V4887">
        <v>0</v>
      </c>
      <c r="W4887">
        <v>0</v>
      </c>
      <c r="X4887">
        <v>1.4373379088603335</v>
      </c>
      <c r="Y4887">
        <v>0</v>
      </c>
      <c r="Z4887">
        <v>0</v>
      </c>
      <c r="AA4887">
        <v>0</v>
      </c>
      <c r="AB4887">
        <v>0</v>
      </c>
      <c r="AC4887">
        <v>0</v>
      </c>
      <c r="AD4887">
        <v>0</v>
      </c>
      <c r="AE4887">
        <v>1.4373379088603335</v>
      </c>
    </row>
    <row r="4888" spans="1:31" x14ac:dyDescent="0.25">
      <c r="A4888">
        <v>2248820</v>
      </c>
      <c r="B4888">
        <v>1</v>
      </c>
      <c r="C4888" t="s">
        <v>81</v>
      </c>
      <c r="D4888" t="s">
        <v>118</v>
      </c>
      <c r="E4888" t="s">
        <v>405</v>
      </c>
      <c r="F4888" t="s">
        <v>14126</v>
      </c>
      <c r="G4888" t="s">
        <v>174</v>
      </c>
      <c r="H4888" t="s">
        <v>163</v>
      </c>
      <c r="I4888" t="s">
        <v>136</v>
      </c>
      <c r="J4888" t="s">
        <v>137</v>
      </c>
      <c r="K4888" t="s">
        <v>138</v>
      </c>
      <c r="L4888" t="s">
        <v>14127</v>
      </c>
      <c r="M4888" t="s">
        <v>14128</v>
      </c>
      <c r="N4888">
        <v>0.50555555500000005</v>
      </c>
      <c r="O4888">
        <v>31</v>
      </c>
      <c r="P4888">
        <v>1132</v>
      </c>
      <c r="Q4888">
        <v>207</v>
      </c>
      <c r="R4888">
        <v>297</v>
      </c>
      <c r="S4888">
        <v>72</v>
      </c>
      <c r="T4888">
        <v>188</v>
      </c>
      <c r="U4888">
        <v>3</v>
      </c>
      <c r="V4888">
        <v>3</v>
      </c>
      <c r="W4888">
        <v>11.444838476226712</v>
      </c>
      <c r="X4888">
        <v>137.18708050498176</v>
      </c>
      <c r="Y4888">
        <v>73.356621327387373</v>
      </c>
      <c r="Z4888">
        <v>91.711280715450357</v>
      </c>
      <c r="AA4888">
        <v>329.56265125159729</v>
      </c>
      <c r="AB4888">
        <v>91.990167287318371</v>
      </c>
      <c r="AC4888">
        <v>878.0618377979448</v>
      </c>
      <c r="AD4888">
        <v>22.576654325971202</v>
      </c>
      <c r="AE4888">
        <v>1635.891131686878</v>
      </c>
    </row>
    <row r="4889" spans="1:31" x14ac:dyDescent="0.25">
      <c r="A4889">
        <v>2248821</v>
      </c>
      <c r="B4889">
        <v>1</v>
      </c>
      <c r="C4889" t="s">
        <v>80</v>
      </c>
      <c r="D4889" t="s">
        <v>84</v>
      </c>
      <c r="E4889" t="s">
        <v>141</v>
      </c>
      <c r="F4889" t="s">
        <v>14129</v>
      </c>
      <c r="G4889" t="s">
        <v>152</v>
      </c>
      <c r="H4889" t="s">
        <v>135</v>
      </c>
      <c r="I4889" t="s">
        <v>136</v>
      </c>
      <c r="J4889" t="s">
        <v>3</v>
      </c>
      <c r="K4889" t="s">
        <v>138</v>
      </c>
      <c r="L4889" t="s">
        <v>14130</v>
      </c>
      <c r="M4889" t="s">
        <v>14131</v>
      </c>
      <c r="N4889">
        <v>0.98083333299999997</v>
      </c>
      <c r="O4889">
        <v>0</v>
      </c>
      <c r="P4889">
        <v>858</v>
      </c>
      <c r="Q4889">
        <v>0</v>
      </c>
      <c r="R4889">
        <v>0</v>
      </c>
      <c r="S4889">
        <v>0</v>
      </c>
      <c r="T4889">
        <v>226</v>
      </c>
      <c r="U4889">
        <v>0</v>
      </c>
      <c r="V4889">
        <v>0</v>
      </c>
      <c r="W4889">
        <v>0</v>
      </c>
      <c r="X4889">
        <v>223.53494233548963</v>
      </c>
      <c r="Y4889">
        <v>0</v>
      </c>
      <c r="Z4889">
        <v>0</v>
      </c>
      <c r="AA4889">
        <v>0</v>
      </c>
      <c r="AB4889">
        <v>269.15203992561749</v>
      </c>
      <c r="AC4889">
        <v>0</v>
      </c>
      <c r="AD4889">
        <v>0</v>
      </c>
      <c r="AE4889">
        <v>492.68698226110712</v>
      </c>
    </row>
    <row r="4890" spans="1:31" x14ac:dyDescent="0.25">
      <c r="A4890">
        <v>2248822</v>
      </c>
      <c r="B4890">
        <v>1</v>
      </c>
      <c r="C4890" t="s">
        <v>80</v>
      </c>
      <c r="D4890" t="s">
        <v>90</v>
      </c>
      <c r="E4890" t="s">
        <v>132</v>
      </c>
      <c r="F4890" t="s">
        <v>14132</v>
      </c>
      <c r="G4890" t="s">
        <v>148</v>
      </c>
      <c r="H4890" t="s">
        <v>135</v>
      </c>
      <c r="I4890" t="s">
        <v>136</v>
      </c>
      <c r="J4890" t="s">
        <v>137</v>
      </c>
      <c r="K4890" t="s">
        <v>138</v>
      </c>
      <c r="L4890" t="s">
        <v>14133</v>
      </c>
      <c r="M4890" t="s">
        <v>14134</v>
      </c>
      <c r="N4890">
        <v>0.98305555499999997</v>
      </c>
      <c r="O4890">
        <v>0</v>
      </c>
      <c r="P4890">
        <v>0</v>
      </c>
      <c r="Q4890">
        <v>0</v>
      </c>
      <c r="R4890">
        <v>0</v>
      </c>
      <c r="S4890">
        <v>0</v>
      </c>
      <c r="T4890">
        <v>1</v>
      </c>
      <c r="U4890">
        <v>0</v>
      </c>
      <c r="V4890">
        <v>0</v>
      </c>
      <c r="W4890">
        <v>0</v>
      </c>
      <c r="X4890">
        <v>0</v>
      </c>
      <c r="Y4890">
        <v>0</v>
      </c>
      <c r="Z4890">
        <v>0</v>
      </c>
      <c r="AA4890">
        <v>0</v>
      </c>
      <c r="AB4890">
        <v>0.25772834510966663</v>
      </c>
      <c r="AC4890">
        <v>0</v>
      </c>
      <c r="AD4890">
        <v>0</v>
      </c>
      <c r="AE4890">
        <v>0.25772834510966663</v>
      </c>
    </row>
    <row r="4891" spans="1:31" x14ac:dyDescent="0.25">
      <c r="A4891">
        <v>2248823</v>
      </c>
      <c r="B4891">
        <v>1</v>
      </c>
      <c r="C4891" t="s">
        <v>80</v>
      </c>
      <c r="D4891" t="s">
        <v>104</v>
      </c>
      <c r="E4891" t="s">
        <v>182</v>
      </c>
      <c r="F4891" t="s">
        <v>8714</v>
      </c>
      <c r="G4891" t="s">
        <v>319</v>
      </c>
      <c r="H4891" t="s">
        <v>163</v>
      </c>
      <c r="I4891" t="s">
        <v>136</v>
      </c>
      <c r="J4891" t="s">
        <v>137</v>
      </c>
      <c r="K4891" t="s">
        <v>138</v>
      </c>
      <c r="L4891" t="s">
        <v>14135</v>
      </c>
      <c r="M4891" t="s">
        <v>14136</v>
      </c>
      <c r="N4891">
        <v>1.5777777770000001</v>
      </c>
      <c r="O4891">
        <v>0</v>
      </c>
      <c r="P4891">
        <v>0</v>
      </c>
      <c r="Q4891">
        <v>1</v>
      </c>
      <c r="R4891">
        <v>0</v>
      </c>
      <c r="S4891">
        <v>2</v>
      </c>
      <c r="T4891">
        <v>0</v>
      </c>
      <c r="U4891">
        <v>0</v>
      </c>
      <c r="V4891">
        <v>0</v>
      </c>
      <c r="W4891">
        <v>0</v>
      </c>
      <c r="X4891">
        <v>0</v>
      </c>
      <c r="Y4891">
        <v>2.4516697560716354</v>
      </c>
      <c r="Z4891">
        <v>0</v>
      </c>
      <c r="AA4891">
        <v>4.9100902878876109</v>
      </c>
      <c r="AB4891">
        <v>0</v>
      </c>
      <c r="AC4891">
        <v>0</v>
      </c>
      <c r="AD4891">
        <v>0</v>
      </c>
      <c r="AE4891">
        <v>7.3617600439592463</v>
      </c>
    </row>
    <row r="4892" spans="1:31" x14ac:dyDescent="0.25">
      <c r="A4892">
        <v>2248826</v>
      </c>
      <c r="B4892">
        <v>1</v>
      </c>
      <c r="C4892" t="s">
        <v>80</v>
      </c>
      <c r="D4892" t="s">
        <v>105</v>
      </c>
      <c r="E4892" t="s">
        <v>161</v>
      </c>
      <c r="F4892" t="s">
        <v>14137</v>
      </c>
      <c r="G4892" t="s">
        <v>174</v>
      </c>
      <c r="H4892" t="s">
        <v>163</v>
      </c>
      <c r="I4892" t="s">
        <v>136</v>
      </c>
      <c r="J4892" t="s">
        <v>137</v>
      </c>
      <c r="K4892" t="s">
        <v>138</v>
      </c>
      <c r="L4892" t="s">
        <v>14138</v>
      </c>
      <c r="M4892" t="s">
        <v>14139</v>
      </c>
      <c r="N4892">
        <v>1.0141666659999999</v>
      </c>
      <c r="O4892">
        <v>0</v>
      </c>
      <c r="P4892">
        <v>0</v>
      </c>
      <c r="Q4892">
        <v>0</v>
      </c>
      <c r="R4892">
        <v>0</v>
      </c>
      <c r="S4892">
        <v>6</v>
      </c>
      <c r="T4892">
        <v>98</v>
      </c>
      <c r="U4892">
        <v>5</v>
      </c>
      <c r="V4892">
        <v>23</v>
      </c>
      <c r="W4892">
        <v>0</v>
      </c>
      <c r="X4892">
        <v>0</v>
      </c>
      <c r="Y4892">
        <v>0</v>
      </c>
      <c r="Z4892">
        <v>0</v>
      </c>
      <c r="AA4892">
        <v>19.094468291171903</v>
      </c>
      <c r="AB4892">
        <v>206.30848497834288</v>
      </c>
      <c r="AC4892">
        <v>2037.2910124007776</v>
      </c>
      <c r="AD4892">
        <v>1517.8189608497628</v>
      </c>
      <c r="AE4892">
        <v>3780.5129265200553</v>
      </c>
    </row>
    <row r="4893" spans="1:31" x14ac:dyDescent="0.25">
      <c r="A4893">
        <v>2248828</v>
      </c>
      <c r="B4893">
        <v>1</v>
      </c>
      <c r="C4893" t="s">
        <v>80</v>
      </c>
      <c r="D4893" t="s">
        <v>96</v>
      </c>
      <c r="E4893" t="s">
        <v>132</v>
      </c>
      <c r="F4893" t="s">
        <v>14140</v>
      </c>
      <c r="G4893" t="s">
        <v>170</v>
      </c>
      <c r="H4893" t="s">
        <v>135</v>
      </c>
      <c r="I4893" t="s">
        <v>136</v>
      </c>
      <c r="J4893" t="s">
        <v>137</v>
      </c>
      <c r="K4893" t="s">
        <v>138</v>
      </c>
      <c r="L4893" t="s">
        <v>14141</v>
      </c>
      <c r="M4893" t="s">
        <v>14142</v>
      </c>
      <c r="N4893">
        <v>1.1741666660000001</v>
      </c>
      <c r="O4893">
        <v>0</v>
      </c>
      <c r="P4893">
        <v>1</v>
      </c>
      <c r="Q4893">
        <v>0</v>
      </c>
      <c r="R4893">
        <v>0</v>
      </c>
      <c r="S4893">
        <v>0</v>
      </c>
      <c r="T4893">
        <v>0</v>
      </c>
      <c r="U4893">
        <v>0</v>
      </c>
      <c r="V4893">
        <v>0</v>
      </c>
      <c r="W4893">
        <v>0</v>
      </c>
      <c r="X4893">
        <v>0.11374448528824889</v>
      </c>
      <c r="Y4893">
        <v>0</v>
      </c>
      <c r="Z4893">
        <v>0</v>
      </c>
      <c r="AA4893">
        <v>0</v>
      </c>
      <c r="AB4893">
        <v>0</v>
      </c>
      <c r="AC4893">
        <v>0</v>
      </c>
      <c r="AD4893">
        <v>0</v>
      </c>
      <c r="AE4893">
        <v>0.11374448528824889</v>
      </c>
    </row>
    <row r="4894" spans="1:31" x14ac:dyDescent="0.25">
      <c r="A4894">
        <v>2248831</v>
      </c>
      <c r="B4894">
        <v>1</v>
      </c>
      <c r="C4894" t="s">
        <v>80</v>
      </c>
      <c r="D4894" t="s">
        <v>97</v>
      </c>
      <c r="E4894" t="s">
        <v>194</v>
      </c>
      <c r="F4894" t="s">
        <v>14143</v>
      </c>
      <c r="G4894" t="s">
        <v>465</v>
      </c>
      <c r="H4894" t="s">
        <v>135</v>
      </c>
      <c r="I4894" t="s">
        <v>136</v>
      </c>
      <c r="J4894" t="s">
        <v>137</v>
      </c>
      <c r="K4894" t="s">
        <v>138</v>
      </c>
      <c r="L4894" t="s">
        <v>14144</v>
      </c>
      <c r="M4894" t="s">
        <v>14145</v>
      </c>
      <c r="N4894">
        <v>0.248611111</v>
      </c>
      <c r="O4894">
        <v>0</v>
      </c>
      <c r="P4894">
        <v>2</v>
      </c>
      <c r="Q4894">
        <v>0</v>
      </c>
      <c r="R4894">
        <v>5</v>
      </c>
      <c r="S4894">
        <v>0</v>
      </c>
      <c r="T4894">
        <v>3</v>
      </c>
      <c r="U4894">
        <v>0</v>
      </c>
      <c r="V4894">
        <v>0</v>
      </c>
      <c r="W4894">
        <v>0</v>
      </c>
      <c r="X4894">
        <v>1.2576516417525667</v>
      </c>
      <c r="Y4894">
        <v>0</v>
      </c>
      <c r="Z4894">
        <v>0.96382601993533334</v>
      </c>
      <c r="AA4894">
        <v>0</v>
      </c>
      <c r="AB4894">
        <v>2.5422604544179501</v>
      </c>
      <c r="AC4894">
        <v>0</v>
      </c>
      <c r="AD4894">
        <v>0</v>
      </c>
      <c r="AE4894">
        <v>4.7637381161058503</v>
      </c>
    </row>
    <row r="4895" spans="1:31" x14ac:dyDescent="0.25">
      <c r="A4895">
        <v>2248833</v>
      </c>
      <c r="B4895">
        <v>1</v>
      </c>
      <c r="C4895" t="s">
        <v>80</v>
      </c>
      <c r="D4895" t="s">
        <v>85</v>
      </c>
      <c r="E4895" t="s">
        <v>141</v>
      </c>
      <c r="F4895" t="s">
        <v>14146</v>
      </c>
      <c r="G4895" t="s">
        <v>196</v>
      </c>
      <c r="H4895" t="s">
        <v>135</v>
      </c>
      <c r="I4895" t="s">
        <v>136</v>
      </c>
      <c r="J4895" t="s">
        <v>137</v>
      </c>
      <c r="K4895" t="s">
        <v>144</v>
      </c>
      <c r="L4895" t="s">
        <v>14147</v>
      </c>
      <c r="M4895" t="s">
        <v>14148</v>
      </c>
      <c r="N4895">
        <v>0.77583333300000001</v>
      </c>
      <c r="O4895">
        <v>0</v>
      </c>
      <c r="P4895">
        <v>540</v>
      </c>
      <c r="Q4895">
        <v>0</v>
      </c>
      <c r="R4895">
        <v>0</v>
      </c>
      <c r="S4895">
        <v>0</v>
      </c>
      <c r="T4895">
        <v>58</v>
      </c>
      <c r="U4895">
        <v>0</v>
      </c>
      <c r="V4895">
        <v>0</v>
      </c>
      <c r="W4895">
        <v>0</v>
      </c>
      <c r="X4895">
        <v>128.57720033845209</v>
      </c>
      <c r="Y4895">
        <v>0</v>
      </c>
      <c r="Z4895">
        <v>0</v>
      </c>
      <c r="AA4895">
        <v>0</v>
      </c>
      <c r="AB4895">
        <v>45.651484048081677</v>
      </c>
      <c r="AC4895">
        <v>0</v>
      </c>
      <c r="AD4895">
        <v>0</v>
      </c>
      <c r="AE4895">
        <v>174.22868438653376</v>
      </c>
    </row>
    <row r="4896" spans="1:31" x14ac:dyDescent="0.25">
      <c r="A4896">
        <v>2248834</v>
      </c>
      <c r="B4896">
        <v>1</v>
      </c>
      <c r="C4896" t="s">
        <v>81</v>
      </c>
      <c r="D4896" t="s">
        <v>118</v>
      </c>
      <c r="E4896" t="s">
        <v>132</v>
      </c>
      <c r="F4896" t="s">
        <v>14149</v>
      </c>
      <c r="G4896" t="s">
        <v>148</v>
      </c>
      <c r="H4896" t="s">
        <v>135</v>
      </c>
      <c r="I4896" t="s">
        <v>136</v>
      </c>
      <c r="J4896" t="s">
        <v>137</v>
      </c>
      <c r="K4896" t="s">
        <v>138</v>
      </c>
      <c r="L4896" t="s">
        <v>14150</v>
      </c>
      <c r="M4896" t="s">
        <v>14151</v>
      </c>
      <c r="N4896">
        <v>2.415</v>
      </c>
      <c r="O4896">
        <v>0</v>
      </c>
      <c r="P4896">
        <v>1</v>
      </c>
      <c r="Q4896">
        <v>0</v>
      </c>
      <c r="R4896">
        <v>0</v>
      </c>
      <c r="S4896">
        <v>0</v>
      </c>
      <c r="T4896">
        <v>0</v>
      </c>
      <c r="U4896">
        <v>0</v>
      </c>
      <c r="V4896">
        <v>0</v>
      </c>
      <c r="W4896">
        <v>0</v>
      </c>
      <c r="X4896">
        <v>0.31680819252475556</v>
      </c>
      <c r="Y4896">
        <v>0</v>
      </c>
      <c r="Z4896">
        <v>0</v>
      </c>
      <c r="AA4896">
        <v>0</v>
      </c>
      <c r="AB4896">
        <v>0</v>
      </c>
      <c r="AC4896">
        <v>0</v>
      </c>
      <c r="AD4896">
        <v>0</v>
      </c>
      <c r="AE4896">
        <v>0.31680819252475556</v>
      </c>
    </row>
    <row r="4897" spans="1:31" x14ac:dyDescent="0.25">
      <c r="A4897">
        <v>2248838</v>
      </c>
      <c r="B4897">
        <v>1</v>
      </c>
      <c r="C4897" t="s">
        <v>80</v>
      </c>
      <c r="D4897" t="s">
        <v>101</v>
      </c>
      <c r="E4897" t="s">
        <v>273</v>
      </c>
      <c r="F4897" t="s">
        <v>8610</v>
      </c>
      <c r="G4897" t="s">
        <v>174</v>
      </c>
      <c r="H4897" t="s">
        <v>163</v>
      </c>
      <c r="I4897" t="s">
        <v>136</v>
      </c>
      <c r="J4897" t="s">
        <v>137</v>
      </c>
      <c r="K4897" t="s">
        <v>138</v>
      </c>
      <c r="L4897" t="s">
        <v>14152</v>
      </c>
      <c r="M4897" t="s">
        <v>14153</v>
      </c>
      <c r="N4897">
        <v>0.19527777700000001</v>
      </c>
      <c r="O4897">
        <v>3</v>
      </c>
      <c r="P4897">
        <v>256</v>
      </c>
      <c r="Q4897">
        <v>2</v>
      </c>
      <c r="R4897">
        <v>0</v>
      </c>
      <c r="S4897">
        <v>17</v>
      </c>
      <c r="T4897">
        <v>103</v>
      </c>
      <c r="U4897">
        <v>0</v>
      </c>
      <c r="V4897">
        <v>0</v>
      </c>
      <c r="W4897">
        <v>3.3759331690397136</v>
      </c>
      <c r="X4897">
        <v>9.0814268211189049</v>
      </c>
      <c r="Y4897">
        <v>2.7311959044455554</v>
      </c>
      <c r="Z4897">
        <v>0</v>
      </c>
      <c r="AA4897">
        <v>92.124130773740518</v>
      </c>
      <c r="AB4897">
        <v>7.550805143345471</v>
      </c>
      <c r="AC4897">
        <v>0</v>
      </c>
      <c r="AD4897">
        <v>0</v>
      </c>
      <c r="AE4897">
        <v>114.86349181169017</v>
      </c>
    </row>
    <row r="4898" spans="1:31" x14ac:dyDescent="0.25">
      <c r="A4898">
        <v>2248839</v>
      </c>
      <c r="B4898">
        <v>1</v>
      </c>
      <c r="C4898" t="s">
        <v>80</v>
      </c>
      <c r="D4898" t="s">
        <v>83</v>
      </c>
      <c r="E4898" t="s">
        <v>132</v>
      </c>
      <c r="F4898" t="s">
        <v>14154</v>
      </c>
      <c r="G4898" t="s">
        <v>191</v>
      </c>
      <c r="H4898" t="s">
        <v>135</v>
      </c>
      <c r="I4898" t="s">
        <v>136</v>
      </c>
      <c r="J4898" t="s">
        <v>137</v>
      </c>
      <c r="K4898" t="s">
        <v>138</v>
      </c>
      <c r="L4898" t="s">
        <v>14155</v>
      </c>
      <c r="M4898" t="s">
        <v>14156</v>
      </c>
      <c r="N4898">
        <v>2.6974999999999998</v>
      </c>
      <c r="O4898">
        <v>0</v>
      </c>
      <c r="P4898">
        <v>0</v>
      </c>
      <c r="Q4898">
        <v>0</v>
      </c>
      <c r="R4898">
        <v>0</v>
      </c>
      <c r="S4898">
        <v>0</v>
      </c>
      <c r="T4898">
        <v>2</v>
      </c>
      <c r="U4898">
        <v>0</v>
      </c>
      <c r="V4898">
        <v>0</v>
      </c>
      <c r="W4898">
        <v>0</v>
      </c>
      <c r="X4898">
        <v>0</v>
      </c>
      <c r="Y4898">
        <v>0</v>
      </c>
      <c r="Z4898">
        <v>0</v>
      </c>
      <c r="AA4898">
        <v>0</v>
      </c>
      <c r="AB4898">
        <v>2.4383229643215802</v>
      </c>
      <c r="AC4898">
        <v>0</v>
      </c>
      <c r="AD4898">
        <v>0</v>
      </c>
      <c r="AE4898">
        <v>2.4383229643215802</v>
      </c>
    </row>
    <row r="4899" spans="1:31" x14ac:dyDescent="0.25">
      <c r="A4899">
        <v>2248840</v>
      </c>
      <c r="B4899">
        <v>1</v>
      </c>
      <c r="C4899" t="s">
        <v>80</v>
      </c>
      <c r="D4899" t="s">
        <v>90</v>
      </c>
      <c r="E4899" t="s">
        <v>132</v>
      </c>
      <c r="F4899" t="s">
        <v>14157</v>
      </c>
      <c r="G4899" t="s">
        <v>148</v>
      </c>
      <c r="H4899" t="s">
        <v>135</v>
      </c>
      <c r="I4899" t="s">
        <v>136</v>
      </c>
      <c r="J4899" t="s">
        <v>137</v>
      </c>
      <c r="K4899" t="s">
        <v>138</v>
      </c>
      <c r="L4899" t="s">
        <v>14158</v>
      </c>
      <c r="M4899" t="s">
        <v>14159</v>
      </c>
      <c r="N4899">
        <v>4.9566666660000003</v>
      </c>
      <c r="O4899">
        <v>0</v>
      </c>
      <c r="P4899">
        <v>0</v>
      </c>
      <c r="Q4899">
        <v>0</v>
      </c>
      <c r="R4899">
        <v>0</v>
      </c>
      <c r="S4899">
        <v>0</v>
      </c>
      <c r="T4899">
        <v>1</v>
      </c>
      <c r="U4899">
        <v>0</v>
      </c>
      <c r="V4899">
        <v>0</v>
      </c>
      <c r="W4899">
        <v>0</v>
      </c>
      <c r="X4899">
        <v>0</v>
      </c>
      <c r="Y4899">
        <v>0</v>
      </c>
      <c r="Z4899">
        <v>0</v>
      </c>
      <c r="AA4899">
        <v>0</v>
      </c>
      <c r="AB4899">
        <v>13.756065063624179</v>
      </c>
      <c r="AC4899">
        <v>0</v>
      </c>
      <c r="AD4899">
        <v>0</v>
      </c>
      <c r="AE4899">
        <v>13.756065063624179</v>
      </c>
    </row>
    <row r="4900" spans="1:31" x14ac:dyDescent="0.25">
      <c r="A4900">
        <v>2248841</v>
      </c>
      <c r="B4900">
        <v>1</v>
      </c>
      <c r="C4900" t="s">
        <v>80</v>
      </c>
      <c r="D4900" t="s">
        <v>96</v>
      </c>
      <c r="E4900" t="s">
        <v>132</v>
      </c>
      <c r="F4900" t="s">
        <v>14160</v>
      </c>
      <c r="G4900" t="s">
        <v>170</v>
      </c>
      <c r="H4900" t="s">
        <v>135</v>
      </c>
      <c r="I4900" t="s">
        <v>136</v>
      </c>
      <c r="J4900" t="s">
        <v>137</v>
      </c>
      <c r="K4900" t="s">
        <v>138</v>
      </c>
      <c r="L4900" t="s">
        <v>14161</v>
      </c>
      <c r="M4900" t="s">
        <v>14162</v>
      </c>
      <c r="N4900">
        <v>5.6133333329999999</v>
      </c>
      <c r="O4900">
        <v>0</v>
      </c>
      <c r="P4900">
        <v>2</v>
      </c>
      <c r="Q4900">
        <v>0</v>
      </c>
      <c r="R4900">
        <v>0</v>
      </c>
      <c r="S4900">
        <v>0</v>
      </c>
      <c r="T4900">
        <v>0</v>
      </c>
      <c r="U4900">
        <v>0</v>
      </c>
      <c r="V4900">
        <v>0</v>
      </c>
      <c r="W4900">
        <v>0</v>
      </c>
      <c r="X4900">
        <v>5.6311472264320006</v>
      </c>
      <c r="Y4900">
        <v>0</v>
      </c>
      <c r="Z4900">
        <v>0</v>
      </c>
      <c r="AA4900">
        <v>0</v>
      </c>
      <c r="AB4900">
        <v>0</v>
      </c>
      <c r="AC4900">
        <v>0</v>
      </c>
      <c r="AD4900">
        <v>0</v>
      </c>
      <c r="AE4900">
        <v>5.6311472264320006</v>
      </c>
    </row>
    <row r="4901" spans="1:31" x14ac:dyDescent="0.25">
      <c r="A4901">
        <v>2248842</v>
      </c>
      <c r="B4901">
        <v>1</v>
      </c>
      <c r="C4901" t="s">
        <v>80</v>
      </c>
      <c r="D4901" t="s">
        <v>85</v>
      </c>
      <c r="E4901" t="s">
        <v>194</v>
      </c>
      <c r="F4901" t="s">
        <v>14163</v>
      </c>
      <c r="G4901" t="s">
        <v>196</v>
      </c>
      <c r="H4901" t="s">
        <v>135</v>
      </c>
      <c r="I4901" t="s">
        <v>136</v>
      </c>
      <c r="J4901" t="s">
        <v>137</v>
      </c>
      <c r="K4901" t="s">
        <v>144</v>
      </c>
      <c r="L4901" t="s">
        <v>14164</v>
      </c>
      <c r="M4901" t="s">
        <v>14165</v>
      </c>
      <c r="N4901">
        <v>1.1369444440000001</v>
      </c>
      <c r="O4901">
        <v>0</v>
      </c>
      <c r="P4901">
        <v>134</v>
      </c>
      <c r="Q4901">
        <v>0</v>
      </c>
      <c r="R4901">
        <v>0</v>
      </c>
      <c r="S4901">
        <v>0</v>
      </c>
      <c r="T4901">
        <v>2</v>
      </c>
      <c r="U4901">
        <v>0</v>
      </c>
      <c r="V4901">
        <v>0</v>
      </c>
      <c r="W4901">
        <v>0</v>
      </c>
      <c r="X4901">
        <v>70.511312373344722</v>
      </c>
      <c r="Y4901">
        <v>0</v>
      </c>
      <c r="Z4901">
        <v>0</v>
      </c>
      <c r="AA4901">
        <v>0</v>
      </c>
      <c r="AB4901">
        <v>3.0230517582943253</v>
      </c>
      <c r="AC4901">
        <v>0</v>
      </c>
      <c r="AD4901">
        <v>0</v>
      </c>
      <c r="AE4901">
        <v>73.534364131639052</v>
      </c>
    </row>
    <row r="4902" spans="1:31" x14ac:dyDescent="0.25">
      <c r="A4902">
        <v>2248843</v>
      </c>
      <c r="B4902">
        <v>1</v>
      </c>
      <c r="C4902" t="s">
        <v>81</v>
      </c>
      <c r="D4902" t="s">
        <v>112</v>
      </c>
      <c r="E4902" t="s">
        <v>194</v>
      </c>
      <c r="F4902" t="s">
        <v>6907</v>
      </c>
      <c r="G4902" t="s">
        <v>422</v>
      </c>
      <c r="H4902" t="s">
        <v>135</v>
      </c>
      <c r="I4902" t="s">
        <v>136</v>
      </c>
      <c r="J4902" t="s">
        <v>137</v>
      </c>
      <c r="K4902" t="s">
        <v>138</v>
      </c>
      <c r="L4902" t="s">
        <v>14166</v>
      </c>
      <c r="M4902" t="s">
        <v>14167</v>
      </c>
      <c r="N4902">
        <v>2.031111111</v>
      </c>
      <c r="O4902">
        <v>0</v>
      </c>
      <c r="P4902">
        <v>29</v>
      </c>
      <c r="Q4902">
        <v>0</v>
      </c>
      <c r="R4902">
        <v>0</v>
      </c>
      <c r="S4902">
        <v>0</v>
      </c>
      <c r="T4902">
        <v>0</v>
      </c>
      <c r="U4902">
        <v>0</v>
      </c>
      <c r="V4902">
        <v>0</v>
      </c>
      <c r="W4902">
        <v>0</v>
      </c>
      <c r="X4902">
        <v>7.227700461107629</v>
      </c>
      <c r="Y4902">
        <v>0</v>
      </c>
      <c r="Z4902">
        <v>0</v>
      </c>
      <c r="AA4902">
        <v>0</v>
      </c>
      <c r="AB4902">
        <v>0</v>
      </c>
      <c r="AC4902">
        <v>0</v>
      </c>
      <c r="AD4902">
        <v>0</v>
      </c>
      <c r="AE4902">
        <v>7.227700461107629</v>
      </c>
    </row>
    <row r="4903" spans="1:31" x14ac:dyDescent="0.25">
      <c r="A4903">
        <v>2248845</v>
      </c>
      <c r="B4903">
        <v>1</v>
      </c>
      <c r="C4903" t="s">
        <v>80</v>
      </c>
      <c r="D4903" t="s">
        <v>100</v>
      </c>
      <c r="E4903" t="s">
        <v>194</v>
      </c>
      <c r="F4903" t="s">
        <v>14168</v>
      </c>
      <c r="G4903" t="s">
        <v>179</v>
      </c>
      <c r="H4903" t="s">
        <v>135</v>
      </c>
      <c r="I4903" t="s">
        <v>136</v>
      </c>
      <c r="J4903" t="s">
        <v>137</v>
      </c>
      <c r="K4903" t="s">
        <v>138</v>
      </c>
      <c r="L4903" t="s">
        <v>14169</v>
      </c>
      <c r="M4903" t="s">
        <v>14170</v>
      </c>
      <c r="N4903">
        <v>0.78722222200000003</v>
      </c>
      <c r="O4903">
        <v>0</v>
      </c>
      <c r="P4903">
        <v>66</v>
      </c>
      <c r="Q4903">
        <v>0</v>
      </c>
      <c r="R4903">
        <v>3</v>
      </c>
      <c r="S4903">
        <v>0</v>
      </c>
      <c r="T4903">
        <v>15</v>
      </c>
      <c r="U4903">
        <v>0</v>
      </c>
      <c r="V4903">
        <v>0</v>
      </c>
      <c r="W4903">
        <v>0</v>
      </c>
      <c r="X4903">
        <v>23.871165235372541</v>
      </c>
      <c r="Y4903">
        <v>0</v>
      </c>
      <c r="Z4903">
        <v>0.6746097692934756</v>
      </c>
      <c r="AA4903">
        <v>0</v>
      </c>
      <c r="AB4903">
        <v>12.625950805576366</v>
      </c>
      <c r="AC4903">
        <v>0</v>
      </c>
      <c r="AD4903">
        <v>0</v>
      </c>
      <c r="AE4903">
        <v>37.171725810242378</v>
      </c>
    </row>
    <row r="4904" spans="1:31" x14ac:dyDescent="0.25">
      <c r="A4904">
        <v>2248846</v>
      </c>
      <c r="B4904">
        <v>1</v>
      </c>
      <c r="C4904" t="s">
        <v>80</v>
      </c>
      <c r="D4904" t="s">
        <v>110</v>
      </c>
      <c r="E4904" t="s">
        <v>132</v>
      </c>
      <c r="F4904" t="s">
        <v>14171</v>
      </c>
      <c r="G4904" t="s">
        <v>134</v>
      </c>
      <c r="H4904" t="s">
        <v>135</v>
      </c>
      <c r="I4904" t="s">
        <v>136</v>
      </c>
      <c r="J4904" t="s">
        <v>137</v>
      </c>
      <c r="K4904" t="s">
        <v>138</v>
      </c>
      <c r="L4904" t="s">
        <v>14172</v>
      </c>
      <c r="M4904" t="s">
        <v>14173</v>
      </c>
      <c r="N4904">
        <v>0.96111111100000002</v>
      </c>
      <c r="O4904">
        <v>0</v>
      </c>
      <c r="P4904">
        <v>1</v>
      </c>
      <c r="Q4904">
        <v>0</v>
      </c>
      <c r="R4904">
        <v>0</v>
      </c>
      <c r="S4904">
        <v>0</v>
      </c>
      <c r="T4904">
        <v>0</v>
      </c>
      <c r="U4904">
        <v>0</v>
      </c>
      <c r="V4904">
        <v>0</v>
      </c>
      <c r="W4904">
        <v>0</v>
      </c>
      <c r="X4904">
        <v>0.26999797079048893</v>
      </c>
      <c r="Y4904">
        <v>0</v>
      </c>
      <c r="Z4904">
        <v>0</v>
      </c>
      <c r="AA4904">
        <v>0</v>
      </c>
      <c r="AB4904">
        <v>0</v>
      </c>
      <c r="AC4904">
        <v>0</v>
      </c>
      <c r="AD4904">
        <v>0</v>
      </c>
      <c r="AE4904">
        <v>0.26999797079048893</v>
      </c>
    </row>
    <row r="4905" spans="1:31" x14ac:dyDescent="0.25">
      <c r="A4905">
        <v>2248847</v>
      </c>
      <c r="B4905">
        <v>1</v>
      </c>
      <c r="C4905" t="s">
        <v>80</v>
      </c>
      <c r="D4905" t="s">
        <v>82</v>
      </c>
      <c r="E4905" t="s">
        <v>132</v>
      </c>
      <c r="F4905" t="s">
        <v>14174</v>
      </c>
      <c r="G4905" t="s">
        <v>148</v>
      </c>
      <c r="H4905" t="s">
        <v>135</v>
      </c>
      <c r="I4905" t="s">
        <v>136</v>
      </c>
      <c r="J4905" t="s">
        <v>137</v>
      </c>
      <c r="K4905" t="s">
        <v>138</v>
      </c>
      <c r="L4905" t="s">
        <v>14175</v>
      </c>
      <c r="M4905" t="s">
        <v>14176</v>
      </c>
      <c r="N4905">
        <v>3.07</v>
      </c>
      <c r="O4905">
        <v>0</v>
      </c>
      <c r="P4905">
        <v>3</v>
      </c>
      <c r="Q4905">
        <v>0</v>
      </c>
      <c r="R4905">
        <v>0</v>
      </c>
      <c r="S4905">
        <v>0</v>
      </c>
      <c r="T4905">
        <v>1</v>
      </c>
      <c r="U4905">
        <v>0</v>
      </c>
      <c r="V4905">
        <v>0</v>
      </c>
      <c r="W4905">
        <v>0</v>
      </c>
      <c r="X4905">
        <v>3.2974132949379067</v>
      </c>
      <c r="Y4905">
        <v>0</v>
      </c>
      <c r="Z4905">
        <v>0</v>
      </c>
      <c r="AA4905">
        <v>0</v>
      </c>
      <c r="AB4905">
        <v>5.8333744088200003E-2</v>
      </c>
      <c r="AC4905">
        <v>0</v>
      </c>
      <c r="AD4905">
        <v>0</v>
      </c>
      <c r="AE4905">
        <v>3.3557470390261068</v>
      </c>
    </row>
    <row r="4906" spans="1:31" x14ac:dyDescent="0.25">
      <c r="A4906">
        <v>2248848</v>
      </c>
      <c r="B4906">
        <v>1</v>
      </c>
      <c r="C4906" t="s">
        <v>80</v>
      </c>
      <c r="D4906" t="s">
        <v>99</v>
      </c>
      <c r="E4906" t="s">
        <v>132</v>
      </c>
      <c r="F4906" t="s">
        <v>14177</v>
      </c>
      <c r="G4906" t="s">
        <v>148</v>
      </c>
      <c r="H4906" t="s">
        <v>135</v>
      </c>
      <c r="I4906" t="s">
        <v>136</v>
      </c>
      <c r="J4906" t="s">
        <v>137</v>
      </c>
      <c r="K4906" t="s">
        <v>138</v>
      </c>
      <c r="L4906" t="s">
        <v>14178</v>
      </c>
      <c r="M4906" t="s">
        <v>14179</v>
      </c>
      <c r="N4906">
        <v>2.338333333</v>
      </c>
      <c r="O4906">
        <v>0</v>
      </c>
      <c r="P4906">
        <v>1</v>
      </c>
      <c r="Q4906">
        <v>0</v>
      </c>
      <c r="R4906">
        <v>0</v>
      </c>
      <c r="S4906">
        <v>0</v>
      </c>
      <c r="T4906">
        <v>0</v>
      </c>
      <c r="U4906">
        <v>0</v>
      </c>
      <c r="V4906">
        <v>0</v>
      </c>
      <c r="W4906">
        <v>0</v>
      </c>
      <c r="X4906">
        <v>0.11710753384692446</v>
      </c>
      <c r="Y4906">
        <v>0</v>
      </c>
      <c r="Z4906">
        <v>0</v>
      </c>
      <c r="AA4906">
        <v>0</v>
      </c>
      <c r="AB4906">
        <v>0</v>
      </c>
      <c r="AC4906">
        <v>0</v>
      </c>
      <c r="AD4906">
        <v>0</v>
      </c>
      <c r="AE4906">
        <v>0.11710753384692446</v>
      </c>
    </row>
    <row r="4907" spans="1:31" x14ac:dyDescent="0.25">
      <c r="A4907">
        <v>2248849</v>
      </c>
      <c r="B4907">
        <v>1</v>
      </c>
      <c r="C4907" t="s">
        <v>80</v>
      </c>
      <c r="D4907" t="s">
        <v>90</v>
      </c>
      <c r="E4907" t="s">
        <v>132</v>
      </c>
      <c r="F4907" t="s">
        <v>14180</v>
      </c>
      <c r="G4907" t="s">
        <v>148</v>
      </c>
      <c r="H4907" t="s">
        <v>135</v>
      </c>
      <c r="I4907" t="s">
        <v>136</v>
      </c>
      <c r="J4907" t="s">
        <v>137</v>
      </c>
      <c r="K4907" t="s">
        <v>138</v>
      </c>
      <c r="L4907" t="s">
        <v>14181</v>
      </c>
      <c r="M4907" t="s">
        <v>14182</v>
      </c>
      <c r="N4907">
        <v>0.93083333300000004</v>
      </c>
      <c r="O4907">
        <v>0</v>
      </c>
      <c r="P4907">
        <v>1</v>
      </c>
      <c r="Q4907">
        <v>0</v>
      </c>
      <c r="R4907">
        <v>0</v>
      </c>
      <c r="S4907">
        <v>0</v>
      </c>
      <c r="T4907">
        <v>0</v>
      </c>
      <c r="U4907">
        <v>0</v>
      </c>
      <c r="V4907">
        <v>0</v>
      </c>
      <c r="W4907">
        <v>0</v>
      </c>
      <c r="X4907">
        <v>0</v>
      </c>
      <c r="Y4907">
        <v>0</v>
      </c>
      <c r="Z4907">
        <v>0</v>
      </c>
      <c r="AA4907">
        <v>0</v>
      </c>
      <c r="AB4907">
        <v>0</v>
      </c>
      <c r="AC4907">
        <v>0</v>
      </c>
      <c r="AD4907">
        <v>0</v>
      </c>
      <c r="AE4907">
        <v>0</v>
      </c>
    </row>
    <row r="4908" spans="1:31" x14ac:dyDescent="0.25">
      <c r="A4908">
        <v>2248850</v>
      </c>
      <c r="B4908">
        <v>1</v>
      </c>
      <c r="C4908" t="s">
        <v>80</v>
      </c>
      <c r="D4908" t="s">
        <v>108</v>
      </c>
      <c r="E4908" t="s">
        <v>194</v>
      </c>
      <c r="F4908" t="s">
        <v>11392</v>
      </c>
      <c r="G4908" t="s">
        <v>885</v>
      </c>
      <c r="H4908" t="s">
        <v>135</v>
      </c>
      <c r="I4908" t="s">
        <v>136</v>
      </c>
      <c r="J4908" t="s">
        <v>137</v>
      </c>
      <c r="K4908" t="s">
        <v>138</v>
      </c>
      <c r="L4908" t="s">
        <v>14183</v>
      </c>
      <c r="M4908" t="s">
        <v>14184</v>
      </c>
      <c r="N4908">
        <v>1.2722222219999999</v>
      </c>
      <c r="O4908">
        <v>0</v>
      </c>
      <c r="P4908">
        <v>19</v>
      </c>
      <c r="Q4908">
        <v>0</v>
      </c>
      <c r="R4908">
        <v>8</v>
      </c>
      <c r="S4908">
        <v>0</v>
      </c>
      <c r="T4908">
        <v>3</v>
      </c>
      <c r="U4908">
        <v>0</v>
      </c>
      <c r="V4908">
        <v>0</v>
      </c>
      <c r="W4908">
        <v>0</v>
      </c>
      <c r="X4908">
        <v>2.3359145787945801</v>
      </c>
      <c r="Y4908">
        <v>0</v>
      </c>
      <c r="Z4908">
        <v>0.37832981204041333</v>
      </c>
      <c r="AA4908">
        <v>0</v>
      </c>
      <c r="AB4908">
        <v>0.5812573050112424</v>
      </c>
      <c r="AC4908">
        <v>0</v>
      </c>
      <c r="AD4908">
        <v>0</v>
      </c>
      <c r="AE4908">
        <v>3.295501695846236</v>
      </c>
    </row>
    <row r="4909" spans="1:31" x14ac:dyDescent="0.25">
      <c r="A4909">
        <v>2248851</v>
      </c>
      <c r="B4909">
        <v>1</v>
      </c>
      <c r="C4909" t="s">
        <v>80</v>
      </c>
      <c r="D4909" t="s">
        <v>96</v>
      </c>
      <c r="E4909" t="s">
        <v>194</v>
      </c>
      <c r="F4909" t="s">
        <v>14185</v>
      </c>
      <c r="G4909" t="s">
        <v>465</v>
      </c>
      <c r="H4909" t="s">
        <v>135</v>
      </c>
      <c r="I4909" t="s">
        <v>136</v>
      </c>
      <c r="J4909" t="s">
        <v>137</v>
      </c>
      <c r="K4909" t="s">
        <v>138</v>
      </c>
      <c r="L4909" t="s">
        <v>14183</v>
      </c>
      <c r="M4909" t="s">
        <v>14186</v>
      </c>
      <c r="N4909">
        <v>0.52249999999999996</v>
      </c>
      <c r="O4909">
        <v>0</v>
      </c>
      <c r="P4909">
        <v>216</v>
      </c>
      <c r="Q4909">
        <v>0</v>
      </c>
      <c r="R4909">
        <v>0</v>
      </c>
      <c r="S4909">
        <v>0</v>
      </c>
      <c r="T4909">
        <v>14</v>
      </c>
      <c r="U4909">
        <v>0</v>
      </c>
      <c r="V4909">
        <v>0</v>
      </c>
      <c r="W4909">
        <v>0</v>
      </c>
      <c r="X4909">
        <v>55.406465726452154</v>
      </c>
      <c r="Y4909">
        <v>0</v>
      </c>
      <c r="Z4909">
        <v>0</v>
      </c>
      <c r="AA4909">
        <v>0</v>
      </c>
      <c r="AB4909">
        <v>7.2273054788180389</v>
      </c>
      <c r="AC4909">
        <v>0</v>
      </c>
      <c r="AD4909">
        <v>0</v>
      </c>
      <c r="AE4909">
        <v>62.633771205270193</v>
      </c>
    </row>
    <row r="4910" spans="1:31" x14ac:dyDescent="0.25">
      <c r="A4910">
        <v>2248852</v>
      </c>
      <c r="B4910">
        <v>1</v>
      </c>
      <c r="C4910" t="s">
        <v>80</v>
      </c>
      <c r="D4910" t="s">
        <v>107</v>
      </c>
      <c r="E4910" t="s">
        <v>132</v>
      </c>
      <c r="F4910" t="s">
        <v>14187</v>
      </c>
      <c r="G4910" t="s">
        <v>191</v>
      </c>
      <c r="H4910" t="s">
        <v>135</v>
      </c>
      <c r="I4910" t="s">
        <v>136</v>
      </c>
      <c r="J4910" t="s">
        <v>137</v>
      </c>
      <c r="K4910" t="s">
        <v>138</v>
      </c>
      <c r="L4910" t="s">
        <v>14188</v>
      </c>
      <c r="M4910" t="s">
        <v>14189</v>
      </c>
      <c r="N4910">
        <v>1.754444444</v>
      </c>
      <c r="O4910">
        <v>0</v>
      </c>
      <c r="P4910">
        <v>3</v>
      </c>
      <c r="Q4910">
        <v>0</v>
      </c>
      <c r="R4910">
        <v>0</v>
      </c>
      <c r="S4910">
        <v>0</v>
      </c>
      <c r="T4910">
        <v>0</v>
      </c>
      <c r="U4910">
        <v>0</v>
      </c>
      <c r="V4910">
        <v>0</v>
      </c>
      <c r="W4910">
        <v>0</v>
      </c>
      <c r="X4910">
        <v>1.3706309178857248</v>
      </c>
      <c r="Y4910">
        <v>0</v>
      </c>
      <c r="Z4910">
        <v>0</v>
      </c>
      <c r="AA4910">
        <v>0</v>
      </c>
      <c r="AB4910">
        <v>0</v>
      </c>
      <c r="AC4910">
        <v>0</v>
      </c>
      <c r="AD4910">
        <v>0</v>
      </c>
      <c r="AE4910">
        <v>1.3706309178857248</v>
      </c>
    </row>
    <row r="4911" spans="1:31" x14ac:dyDescent="0.25">
      <c r="A4911">
        <v>2248856</v>
      </c>
      <c r="B4911">
        <v>1</v>
      </c>
      <c r="C4911" t="s">
        <v>80</v>
      </c>
      <c r="D4911" t="s">
        <v>92</v>
      </c>
      <c r="E4911" t="s">
        <v>132</v>
      </c>
      <c r="F4911" t="s">
        <v>14190</v>
      </c>
      <c r="G4911" t="s">
        <v>152</v>
      </c>
      <c r="H4911" t="s">
        <v>135</v>
      </c>
      <c r="I4911" t="s">
        <v>136</v>
      </c>
      <c r="J4911" t="s">
        <v>137</v>
      </c>
      <c r="K4911" t="s">
        <v>138</v>
      </c>
      <c r="L4911" t="s">
        <v>14191</v>
      </c>
      <c r="M4911" t="s">
        <v>14192</v>
      </c>
      <c r="N4911">
        <v>0.84416666600000001</v>
      </c>
      <c r="O4911">
        <v>0</v>
      </c>
      <c r="P4911">
        <v>0</v>
      </c>
      <c r="Q4911">
        <v>0</v>
      </c>
      <c r="R4911">
        <v>1</v>
      </c>
      <c r="S4911">
        <v>0</v>
      </c>
      <c r="T4911">
        <v>0</v>
      </c>
      <c r="U4911">
        <v>0</v>
      </c>
      <c r="V4911">
        <v>0</v>
      </c>
      <c r="W4911">
        <v>0</v>
      </c>
      <c r="X4911">
        <v>0</v>
      </c>
      <c r="Y4911">
        <v>0</v>
      </c>
      <c r="Z4911">
        <v>1.0302551098000001E-4</v>
      </c>
      <c r="AA4911">
        <v>0</v>
      </c>
      <c r="AB4911">
        <v>0</v>
      </c>
      <c r="AC4911">
        <v>0</v>
      </c>
      <c r="AD4911">
        <v>0</v>
      </c>
      <c r="AE4911">
        <v>1.0302551098000001E-4</v>
      </c>
    </row>
    <row r="4912" spans="1:31" x14ac:dyDescent="0.25">
      <c r="A4912">
        <v>2248858</v>
      </c>
      <c r="B4912">
        <v>1</v>
      </c>
      <c r="C4912" t="s">
        <v>80</v>
      </c>
      <c r="D4912" t="s">
        <v>96</v>
      </c>
      <c r="E4912" t="s">
        <v>132</v>
      </c>
      <c r="F4912" t="s">
        <v>14193</v>
      </c>
      <c r="G4912" t="s">
        <v>152</v>
      </c>
      <c r="H4912" t="s">
        <v>135</v>
      </c>
      <c r="I4912" t="s">
        <v>136</v>
      </c>
      <c r="J4912" t="s">
        <v>137</v>
      </c>
      <c r="K4912" t="s">
        <v>138</v>
      </c>
      <c r="L4912" t="s">
        <v>14194</v>
      </c>
      <c r="M4912" t="s">
        <v>14195</v>
      </c>
      <c r="N4912">
        <v>4.5313888880000004</v>
      </c>
      <c r="O4912">
        <v>0</v>
      </c>
      <c r="P4912">
        <v>2</v>
      </c>
      <c r="Q4912">
        <v>0</v>
      </c>
      <c r="R4912">
        <v>0</v>
      </c>
      <c r="S4912">
        <v>0</v>
      </c>
      <c r="T4912">
        <v>0</v>
      </c>
      <c r="U4912">
        <v>0</v>
      </c>
      <c r="V4912">
        <v>0</v>
      </c>
      <c r="W4912">
        <v>0</v>
      </c>
      <c r="X4912">
        <v>2.1614295330113733</v>
      </c>
      <c r="Y4912">
        <v>0</v>
      </c>
      <c r="Z4912">
        <v>0</v>
      </c>
      <c r="AA4912">
        <v>0</v>
      </c>
      <c r="AB4912">
        <v>0</v>
      </c>
      <c r="AC4912">
        <v>0</v>
      </c>
      <c r="AD4912">
        <v>0</v>
      </c>
      <c r="AE4912">
        <v>2.1614295330113733</v>
      </c>
    </row>
    <row r="4913" spans="1:31" x14ac:dyDescent="0.25">
      <c r="A4913">
        <v>2248859</v>
      </c>
      <c r="B4913">
        <v>1</v>
      </c>
      <c r="C4913" t="s">
        <v>81</v>
      </c>
      <c r="D4913" t="s">
        <v>118</v>
      </c>
      <c r="E4913" t="s">
        <v>194</v>
      </c>
      <c r="F4913" t="s">
        <v>14196</v>
      </c>
      <c r="G4913" t="s">
        <v>885</v>
      </c>
      <c r="H4913" t="s">
        <v>135</v>
      </c>
      <c r="I4913" t="s">
        <v>136</v>
      </c>
      <c r="J4913" t="s">
        <v>137</v>
      </c>
      <c r="K4913" t="s">
        <v>138</v>
      </c>
      <c r="L4913" t="s">
        <v>14197</v>
      </c>
      <c r="M4913" t="s">
        <v>14198</v>
      </c>
      <c r="N4913">
        <v>1.6944444439999999</v>
      </c>
      <c r="O4913">
        <v>0</v>
      </c>
      <c r="P4913">
        <v>103</v>
      </c>
      <c r="Q4913">
        <v>0</v>
      </c>
      <c r="R4913">
        <v>0</v>
      </c>
      <c r="S4913">
        <v>0</v>
      </c>
      <c r="T4913">
        <v>9</v>
      </c>
      <c r="U4913">
        <v>0</v>
      </c>
      <c r="V4913">
        <v>0</v>
      </c>
      <c r="W4913">
        <v>0</v>
      </c>
      <c r="X4913">
        <v>54.829827988126851</v>
      </c>
      <c r="Y4913">
        <v>0</v>
      </c>
      <c r="Z4913">
        <v>0</v>
      </c>
      <c r="AA4913">
        <v>0</v>
      </c>
      <c r="AB4913">
        <v>16.355396693398486</v>
      </c>
      <c r="AC4913">
        <v>0</v>
      </c>
      <c r="AD4913">
        <v>0</v>
      </c>
      <c r="AE4913">
        <v>71.185224681525341</v>
      </c>
    </row>
    <row r="4914" spans="1:31" x14ac:dyDescent="0.25">
      <c r="A4914">
        <v>2248861</v>
      </c>
      <c r="B4914">
        <v>1</v>
      </c>
      <c r="C4914" t="s">
        <v>80</v>
      </c>
      <c r="D4914" t="s">
        <v>99</v>
      </c>
      <c r="E4914" t="s">
        <v>132</v>
      </c>
      <c r="F4914" t="s">
        <v>14199</v>
      </c>
      <c r="G4914" t="s">
        <v>191</v>
      </c>
      <c r="H4914" t="s">
        <v>135</v>
      </c>
      <c r="I4914" t="s">
        <v>136</v>
      </c>
      <c r="J4914" t="s">
        <v>137</v>
      </c>
      <c r="K4914" t="s">
        <v>138</v>
      </c>
      <c r="L4914" t="s">
        <v>14200</v>
      </c>
      <c r="M4914" t="s">
        <v>14201</v>
      </c>
      <c r="N4914">
        <v>1.956388888</v>
      </c>
      <c r="O4914">
        <v>0</v>
      </c>
      <c r="P4914">
        <v>10</v>
      </c>
      <c r="Q4914">
        <v>0</v>
      </c>
      <c r="R4914">
        <v>0</v>
      </c>
      <c r="S4914">
        <v>0</v>
      </c>
      <c r="T4914">
        <v>0</v>
      </c>
      <c r="U4914">
        <v>0</v>
      </c>
      <c r="V4914">
        <v>0</v>
      </c>
      <c r="W4914">
        <v>0</v>
      </c>
      <c r="X4914">
        <v>3.0443860464520225</v>
      </c>
      <c r="Y4914">
        <v>0</v>
      </c>
      <c r="Z4914">
        <v>0</v>
      </c>
      <c r="AA4914">
        <v>0</v>
      </c>
      <c r="AB4914">
        <v>0</v>
      </c>
      <c r="AC4914">
        <v>0</v>
      </c>
      <c r="AD4914">
        <v>0</v>
      </c>
      <c r="AE4914">
        <v>3.0443860464520225</v>
      </c>
    </row>
    <row r="4915" spans="1:31" x14ac:dyDescent="0.25">
      <c r="A4915">
        <v>2248865</v>
      </c>
      <c r="B4915">
        <v>1</v>
      </c>
      <c r="C4915" t="s">
        <v>81</v>
      </c>
      <c r="D4915" t="s">
        <v>120</v>
      </c>
      <c r="E4915" t="s">
        <v>161</v>
      </c>
      <c r="F4915" t="s">
        <v>14202</v>
      </c>
      <c r="G4915" t="s">
        <v>174</v>
      </c>
      <c r="H4915" t="s">
        <v>163</v>
      </c>
      <c r="I4915" t="s">
        <v>136</v>
      </c>
      <c r="J4915" t="s">
        <v>137</v>
      </c>
      <c r="K4915" t="s">
        <v>138</v>
      </c>
      <c r="L4915" t="s">
        <v>14203</v>
      </c>
      <c r="M4915" t="s">
        <v>14204</v>
      </c>
      <c r="N4915">
        <v>1.9950000000000001</v>
      </c>
      <c r="O4915">
        <v>0</v>
      </c>
      <c r="P4915">
        <v>0</v>
      </c>
      <c r="Q4915">
        <v>37</v>
      </c>
      <c r="R4915">
        <v>44</v>
      </c>
      <c r="S4915">
        <v>7</v>
      </c>
      <c r="T4915">
        <v>0</v>
      </c>
      <c r="U4915">
        <v>0</v>
      </c>
      <c r="V4915">
        <v>0</v>
      </c>
      <c r="W4915">
        <v>0</v>
      </c>
      <c r="X4915">
        <v>0</v>
      </c>
      <c r="Y4915">
        <v>71.566018948330651</v>
      </c>
      <c r="Z4915">
        <v>67.813883361394574</v>
      </c>
      <c r="AA4915">
        <v>13.184676329400419</v>
      </c>
      <c r="AB4915">
        <v>0</v>
      </c>
      <c r="AC4915">
        <v>0</v>
      </c>
      <c r="AD4915">
        <v>0</v>
      </c>
      <c r="AE4915">
        <v>152.56457863912564</v>
      </c>
    </row>
    <row r="4916" spans="1:31" x14ac:dyDescent="0.25">
      <c r="A4916">
        <v>2248866</v>
      </c>
      <c r="B4916">
        <v>1</v>
      </c>
      <c r="C4916" t="s">
        <v>80</v>
      </c>
      <c r="D4916" t="s">
        <v>96</v>
      </c>
      <c r="E4916" t="s">
        <v>132</v>
      </c>
      <c r="F4916" t="s">
        <v>14205</v>
      </c>
      <c r="G4916" t="s">
        <v>191</v>
      </c>
      <c r="H4916" t="s">
        <v>135</v>
      </c>
      <c r="I4916" t="s">
        <v>136</v>
      </c>
      <c r="J4916" t="s">
        <v>137</v>
      </c>
      <c r="K4916" t="s">
        <v>138</v>
      </c>
      <c r="L4916" t="s">
        <v>14206</v>
      </c>
      <c r="M4916" t="s">
        <v>14207</v>
      </c>
      <c r="N4916">
        <v>5.77</v>
      </c>
      <c r="O4916">
        <v>0</v>
      </c>
      <c r="P4916">
        <v>1</v>
      </c>
      <c r="Q4916">
        <v>0</v>
      </c>
      <c r="R4916">
        <v>0</v>
      </c>
      <c r="S4916">
        <v>0</v>
      </c>
      <c r="T4916">
        <v>0</v>
      </c>
      <c r="U4916">
        <v>0</v>
      </c>
      <c r="V4916">
        <v>0</v>
      </c>
      <c r="W4916">
        <v>0</v>
      </c>
      <c r="X4916">
        <v>0</v>
      </c>
      <c r="Y4916">
        <v>0</v>
      </c>
      <c r="Z4916">
        <v>0</v>
      </c>
      <c r="AA4916">
        <v>0</v>
      </c>
      <c r="AB4916">
        <v>0</v>
      </c>
      <c r="AC4916">
        <v>0</v>
      </c>
      <c r="AD4916">
        <v>0</v>
      </c>
      <c r="AE4916">
        <v>0</v>
      </c>
    </row>
    <row r="4917" spans="1:31" x14ac:dyDescent="0.25">
      <c r="A4917">
        <v>2248868</v>
      </c>
      <c r="B4917">
        <v>1</v>
      </c>
      <c r="C4917" t="s">
        <v>80</v>
      </c>
      <c r="D4917" t="s">
        <v>104</v>
      </c>
      <c r="E4917" t="s">
        <v>132</v>
      </c>
      <c r="F4917" t="s">
        <v>14208</v>
      </c>
      <c r="G4917" t="s">
        <v>134</v>
      </c>
      <c r="H4917" t="s">
        <v>135</v>
      </c>
      <c r="I4917" t="s">
        <v>136</v>
      </c>
      <c r="J4917" t="s">
        <v>137</v>
      </c>
      <c r="K4917" t="s">
        <v>138</v>
      </c>
      <c r="L4917" t="s">
        <v>14209</v>
      </c>
      <c r="M4917" t="s">
        <v>14210</v>
      </c>
      <c r="N4917">
        <v>1.5844444440000001</v>
      </c>
      <c r="O4917">
        <v>0</v>
      </c>
      <c r="P4917">
        <v>0</v>
      </c>
      <c r="Q4917">
        <v>0</v>
      </c>
      <c r="R4917">
        <v>0</v>
      </c>
      <c r="S4917">
        <v>0</v>
      </c>
      <c r="T4917">
        <v>0</v>
      </c>
      <c r="U4917">
        <v>0</v>
      </c>
      <c r="V4917">
        <v>1</v>
      </c>
      <c r="W4917">
        <v>0</v>
      </c>
      <c r="X4917">
        <v>0</v>
      </c>
      <c r="Y4917">
        <v>0</v>
      </c>
      <c r="Z4917">
        <v>0</v>
      </c>
      <c r="AA4917">
        <v>0</v>
      </c>
      <c r="AB4917">
        <v>0</v>
      </c>
      <c r="AC4917">
        <v>0</v>
      </c>
      <c r="AD4917">
        <v>26.253253101444972</v>
      </c>
      <c r="AE4917">
        <v>26.253253101444972</v>
      </c>
    </row>
    <row r="4918" spans="1:31" x14ac:dyDescent="0.25">
      <c r="A4918">
        <v>2248869</v>
      </c>
      <c r="B4918">
        <v>1</v>
      </c>
      <c r="C4918" t="s">
        <v>80</v>
      </c>
      <c r="D4918" t="s">
        <v>92</v>
      </c>
      <c r="E4918" t="s">
        <v>132</v>
      </c>
      <c r="F4918" t="s">
        <v>14211</v>
      </c>
      <c r="G4918" t="s">
        <v>134</v>
      </c>
      <c r="H4918" t="s">
        <v>135</v>
      </c>
      <c r="I4918" t="s">
        <v>136</v>
      </c>
      <c r="J4918" t="s">
        <v>137</v>
      </c>
      <c r="K4918" t="s">
        <v>138</v>
      </c>
      <c r="L4918" t="s">
        <v>14212</v>
      </c>
      <c r="M4918" t="s">
        <v>14213</v>
      </c>
      <c r="N4918">
        <v>1.2188888879999999</v>
      </c>
      <c r="O4918">
        <v>0</v>
      </c>
      <c r="P4918">
        <v>1</v>
      </c>
      <c r="Q4918">
        <v>0</v>
      </c>
      <c r="R4918">
        <v>0</v>
      </c>
      <c r="S4918">
        <v>0</v>
      </c>
      <c r="T4918">
        <v>0</v>
      </c>
      <c r="U4918">
        <v>0</v>
      </c>
      <c r="V4918">
        <v>0</v>
      </c>
      <c r="W4918">
        <v>0</v>
      </c>
      <c r="X4918">
        <v>9.6401756394222243E-3</v>
      </c>
      <c r="Y4918">
        <v>0</v>
      </c>
      <c r="Z4918">
        <v>0</v>
      </c>
      <c r="AA4918">
        <v>0</v>
      </c>
      <c r="AB4918">
        <v>0</v>
      </c>
      <c r="AC4918">
        <v>0</v>
      </c>
      <c r="AD4918">
        <v>0</v>
      </c>
      <c r="AE4918">
        <v>9.6401756394222243E-3</v>
      </c>
    </row>
    <row r="4919" spans="1:31" x14ac:dyDescent="0.25">
      <c r="A4919">
        <v>2248870</v>
      </c>
      <c r="B4919">
        <v>1</v>
      </c>
      <c r="C4919" t="s">
        <v>80</v>
      </c>
      <c r="D4919" t="s">
        <v>90</v>
      </c>
      <c r="E4919" t="s">
        <v>132</v>
      </c>
      <c r="F4919" t="s">
        <v>14214</v>
      </c>
      <c r="G4919" t="s">
        <v>152</v>
      </c>
      <c r="H4919" t="s">
        <v>135</v>
      </c>
      <c r="I4919" t="s">
        <v>136</v>
      </c>
      <c r="J4919" t="s">
        <v>137</v>
      </c>
      <c r="K4919" t="s">
        <v>138</v>
      </c>
      <c r="L4919" t="s">
        <v>14215</v>
      </c>
      <c r="M4919" t="s">
        <v>14216</v>
      </c>
      <c r="N4919">
        <v>2.244444444</v>
      </c>
      <c r="O4919">
        <v>0</v>
      </c>
      <c r="P4919">
        <v>9</v>
      </c>
      <c r="Q4919">
        <v>0</v>
      </c>
      <c r="R4919">
        <v>0</v>
      </c>
      <c r="S4919">
        <v>0</v>
      </c>
      <c r="T4919">
        <v>1</v>
      </c>
      <c r="U4919">
        <v>0</v>
      </c>
      <c r="V4919">
        <v>0</v>
      </c>
      <c r="W4919">
        <v>0</v>
      </c>
      <c r="X4919">
        <v>6.3185564567393966</v>
      </c>
      <c r="Y4919">
        <v>0</v>
      </c>
      <c r="Z4919">
        <v>0</v>
      </c>
      <c r="AA4919">
        <v>0</v>
      </c>
      <c r="AB4919">
        <v>1.0623191323896667E-2</v>
      </c>
      <c r="AC4919">
        <v>0</v>
      </c>
      <c r="AD4919">
        <v>0</v>
      </c>
      <c r="AE4919">
        <v>6.3291796480632936</v>
      </c>
    </row>
    <row r="4920" spans="1:31" x14ac:dyDescent="0.25">
      <c r="A4920">
        <v>2248871</v>
      </c>
      <c r="B4920">
        <v>1</v>
      </c>
      <c r="C4920" t="s">
        <v>81</v>
      </c>
      <c r="D4920" t="s">
        <v>112</v>
      </c>
      <c r="E4920" t="s">
        <v>182</v>
      </c>
      <c r="F4920" t="s">
        <v>14217</v>
      </c>
      <c r="G4920" t="s">
        <v>174</v>
      </c>
      <c r="H4920" t="s">
        <v>163</v>
      </c>
      <c r="I4920" t="s">
        <v>136</v>
      </c>
      <c r="J4920" t="s">
        <v>137</v>
      </c>
      <c r="K4920" t="s">
        <v>138</v>
      </c>
      <c r="L4920" t="s">
        <v>14218</v>
      </c>
      <c r="M4920" t="s">
        <v>14219</v>
      </c>
      <c r="N4920">
        <v>0.262222222</v>
      </c>
      <c r="O4920">
        <v>0</v>
      </c>
      <c r="P4920">
        <v>15829</v>
      </c>
      <c r="Q4920">
        <v>11</v>
      </c>
      <c r="R4920">
        <v>246</v>
      </c>
      <c r="S4920">
        <v>3</v>
      </c>
      <c r="T4920">
        <v>1429</v>
      </c>
      <c r="U4920">
        <v>2</v>
      </c>
      <c r="V4920">
        <v>5</v>
      </c>
      <c r="W4920">
        <v>0</v>
      </c>
      <c r="X4920">
        <v>891.91085149378455</v>
      </c>
      <c r="Y4920">
        <v>0.49983351862649328</v>
      </c>
      <c r="Z4920">
        <v>5.1172295520629056</v>
      </c>
      <c r="AA4920">
        <v>13.505367940035486</v>
      </c>
      <c r="AB4920">
        <v>262.82921019994211</v>
      </c>
      <c r="AC4920">
        <v>14.467757803407999</v>
      </c>
      <c r="AD4920">
        <v>26.173653325262514</v>
      </c>
      <c r="AE4920">
        <v>1214.503903833122</v>
      </c>
    </row>
    <row r="4921" spans="1:31" x14ac:dyDescent="0.25">
      <c r="A4921">
        <v>2248872</v>
      </c>
      <c r="B4921">
        <v>1</v>
      </c>
      <c r="C4921" t="s">
        <v>80</v>
      </c>
      <c r="D4921" t="s">
        <v>98</v>
      </c>
      <c r="E4921" t="s">
        <v>132</v>
      </c>
      <c r="F4921" t="s">
        <v>14220</v>
      </c>
      <c r="G4921" t="s">
        <v>148</v>
      </c>
      <c r="H4921" t="s">
        <v>135</v>
      </c>
      <c r="I4921" t="s">
        <v>136</v>
      </c>
      <c r="J4921" t="s">
        <v>137</v>
      </c>
      <c r="K4921" t="s">
        <v>138</v>
      </c>
      <c r="L4921" t="s">
        <v>14221</v>
      </c>
      <c r="M4921" t="s">
        <v>14222</v>
      </c>
      <c r="N4921">
        <v>1.3222222219999999</v>
      </c>
      <c r="O4921">
        <v>0</v>
      </c>
      <c r="P4921">
        <v>1</v>
      </c>
      <c r="Q4921">
        <v>0</v>
      </c>
      <c r="R4921">
        <v>0</v>
      </c>
      <c r="S4921">
        <v>0</v>
      </c>
      <c r="T4921">
        <v>0</v>
      </c>
      <c r="U4921">
        <v>0</v>
      </c>
      <c r="V4921">
        <v>0</v>
      </c>
      <c r="W4921">
        <v>0</v>
      </c>
      <c r="X4921">
        <v>0.40700465659191115</v>
      </c>
      <c r="Y4921">
        <v>0</v>
      </c>
      <c r="Z4921">
        <v>0</v>
      </c>
      <c r="AA4921">
        <v>0</v>
      </c>
      <c r="AB4921">
        <v>0</v>
      </c>
      <c r="AC4921">
        <v>0</v>
      </c>
      <c r="AD4921">
        <v>0</v>
      </c>
      <c r="AE4921">
        <v>0.40700465659191115</v>
      </c>
    </row>
    <row r="4922" spans="1:31" x14ac:dyDescent="0.25">
      <c r="A4922">
        <v>2248873</v>
      </c>
      <c r="B4922">
        <v>1</v>
      </c>
      <c r="C4922" t="s">
        <v>80</v>
      </c>
      <c r="D4922" t="s">
        <v>82</v>
      </c>
      <c r="E4922" t="s">
        <v>194</v>
      </c>
      <c r="F4922" t="s">
        <v>14223</v>
      </c>
      <c r="G4922" t="s">
        <v>472</v>
      </c>
      <c r="H4922" t="s">
        <v>135</v>
      </c>
      <c r="I4922" t="s">
        <v>136</v>
      </c>
      <c r="J4922" t="s">
        <v>137</v>
      </c>
      <c r="K4922" t="s">
        <v>138</v>
      </c>
      <c r="L4922" t="s">
        <v>14224</v>
      </c>
      <c r="M4922" t="s">
        <v>14225</v>
      </c>
      <c r="N4922">
        <v>1.5294444439999999</v>
      </c>
      <c r="O4922">
        <v>0</v>
      </c>
      <c r="P4922">
        <v>176</v>
      </c>
      <c r="Q4922">
        <v>0</v>
      </c>
      <c r="R4922">
        <v>0</v>
      </c>
      <c r="S4922">
        <v>0</v>
      </c>
      <c r="T4922">
        <v>8</v>
      </c>
      <c r="U4922">
        <v>0</v>
      </c>
      <c r="V4922">
        <v>0</v>
      </c>
      <c r="W4922">
        <v>0</v>
      </c>
      <c r="X4922">
        <v>111.8040696334113</v>
      </c>
      <c r="Y4922">
        <v>0</v>
      </c>
      <c r="Z4922">
        <v>0</v>
      </c>
      <c r="AA4922">
        <v>0</v>
      </c>
      <c r="AB4922">
        <v>5.8102498399663256</v>
      </c>
      <c r="AC4922">
        <v>0</v>
      </c>
      <c r="AD4922">
        <v>0</v>
      </c>
      <c r="AE4922">
        <v>117.61431947337763</v>
      </c>
    </row>
    <row r="4923" spans="1:31" x14ac:dyDescent="0.25">
      <c r="A4923">
        <v>2248875</v>
      </c>
      <c r="B4923">
        <v>1</v>
      </c>
      <c r="C4923" t="s">
        <v>81</v>
      </c>
      <c r="D4923" t="s">
        <v>118</v>
      </c>
      <c r="E4923" t="s">
        <v>132</v>
      </c>
      <c r="F4923" t="s">
        <v>14226</v>
      </c>
      <c r="G4923" t="s">
        <v>170</v>
      </c>
      <c r="H4923" t="s">
        <v>135</v>
      </c>
      <c r="I4923" t="s">
        <v>136</v>
      </c>
      <c r="J4923" t="s">
        <v>137</v>
      </c>
      <c r="K4923" t="s">
        <v>138</v>
      </c>
      <c r="L4923" t="s">
        <v>14227</v>
      </c>
      <c r="M4923" t="s">
        <v>14228</v>
      </c>
      <c r="N4923">
        <v>1.697777777</v>
      </c>
      <c r="O4923">
        <v>0</v>
      </c>
      <c r="P4923">
        <v>0</v>
      </c>
      <c r="Q4923">
        <v>0</v>
      </c>
      <c r="R4923">
        <v>0</v>
      </c>
      <c r="S4923">
        <v>0</v>
      </c>
      <c r="T4923">
        <v>1</v>
      </c>
      <c r="U4923">
        <v>0</v>
      </c>
      <c r="V4923">
        <v>0</v>
      </c>
      <c r="W4923">
        <v>0</v>
      </c>
      <c r="X4923">
        <v>0</v>
      </c>
      <c r="Y4923">
        <v>0</v>
      </c>
      <c r="Z4923">
        <v>0</v>
      </c>
      <c r="AA4923">
        <v>0</v>
      </c>
      <c r="AB4923">
        <v>4.8914848563266462</v>
      </c>
      <c r="AC4923">
        <v>0</v>
      </c>
      <c r="AD4923">
        <v>0</v>
      </c>
      <c r="AE4923">
        <v>4.8914848563266462</v>
      </c>
    </row>
    <row r="4924" spans="1:31" x14ac:dyDescent="0.25">
      <c r="A4924">
        <v>2248878</v>
      </c>
      <c r="B4924">
        <v>1</v>
      </c>
      <c r="C4924" t="s">
        <v>81</v>
      </c>
      <c r="D4924" t="s">
        <v>125</v>
      </c>
      <c r="E4924" t="s">
        <v>141</v>
      </c>
      <c r="F4924" t="s">
        <v>14229</v>
      </c>
      <c r="G4924" t="s">
        <v>179</v>
      </c>
      <c r="H4924" t="s">
        <v>135</v>
      </c>
      <c r="I4924" t="s">
        <v>136</v>
      </c>
      <c r="J4924" t="s">
        <v>137</v>
      </c>
      <c r="K4924" t="s">
        <v>138</v>
      </c>
      <c r="L4924" t="s">
        <v>14230</v>
      </c>
      <c r="M4924" t="s">
        <v>14231</v>
      </c>
      <c r="N4924">
        <v>0.79972222199999998</v>
      </c>
      <c r="O4924">
        <v>0</v>
      </c>
      <c r="P4924">
        <v>0</v>
      </c>
      <c r="Q4924">
        <v>0</v>
      </c>
      <c r="R4924">
        <v>9</v>
      </c>
      <c r="S4924">
        <v>0</v>
      </c>
      <c r="T4924">
        <v>0</v>
      </c>
      <c r="U4924">
        <v>0</v>
      </c>
      <c r="V4924">
        <v>0</v>
      </c>
      <c r="W4924">
        <v>0</v>
      </c>
      <c r="X4924">
        <v>0</v>
      </c>
      <c r="Y4924">
        <v>0</v>
      </c>
      <c r="Z4924">
        <v>0.76034727780594336</v>
      </c>
      <c r="AA4924">
        <v>0</v>
      </c>
      <c r="AB4924">
        <v>0</v>
      </c>
      <c r="AC4924">
        <v>0</v>
      </c>
      <c r="AD4924">
        <v>0</v>
      </c>
      <c r="AE4924">
        <v>0.76034727780594336</v>
      </c>
    </row>
    <row r="4925" spans="1:31" x14ac:dyDescent="0.25">
      <c r="A4925">
        <v>2248882</v>
      </c>
      <c r="B4925">
        <v>1</v>
      </c>
      <c r="C4925" t="s">
        <v>80</v>
      </c>
      <c r="D4925" t="s">
        <v>101</v>
      </c>
      <c r="E4925" t="s">
        <v>132</v>
      </c>
      <c r="F4925" t="s">
        <v>14232</v>
      </c>
      <c r="G4925" t="s">
        <v>134</v>
      </c>
      <c r="H4925" t="s">
        <v>135</v>
      </c>
      <c r="I4925" t="s">
        <v>136</v>
      </c>
      <c r="J4925" t="s">
        <v>137</v>
      </c>
      <c r="K4925" t="s">
        <v>138</v>
      </c>
      <c r="L4925" t="s">
        <v>14233</v>
      </c>
      <c r="M4925" t="s">
        <v>14234</v>
      </c>
      <c r="N4925">
        <v>1.021666666</v>
      </c>
      <c r="O4925">
        <v>0</v>
      </c>
      <c r="P4925">
        <v>0</v>
      </c>
      <c r="Q4925">
        <v>0</v>
      </c>
      <c r="R4925">
        <v>0</v>
      </c>
      <c r="S4925">
        <v>0</v>
      </c>
      <c r="T4925">
        <v>1</v>
      </c>
      <c r="U4925">
        <v>0</v>
      </c>
      <c r="V4925">
        <v>0</v>
      </c>
      <c r="W4925">
        <v>0</v>
      </c>
      <c r="X4925">
        <v>0</v>
      </c>
      <c r="Y4925">
        <v>0</v>
      </c>
      <c r="Z4925">
        <v>0</v>
      </c>
      <c r="AA4925">
        <v>0</v>
      </c>
      <c r="AB4925">
        <v>3.2545437084376223</v>
      </c>
      <c r="AC4925">
        <v>0</v>
      </c>
      <c r="AD4925">
        <v>0</v>
      </c>
      <c r="AE4925">
        <v>3.2545437084376223</v>
      </c>
    </row>
    <row r="4926" spans="1:31" x14ac:dyDescent="0.25">
      <c r="A4926">
        <v>2248883</v>
      </c>
      <c r="B4926">
        <v>1</v>
      </c>
      <c r="C4926" t="s">
        <v>80</v>
      </c>
      <c r="D4926" t="s">
        <v>96</v>
      </c>
      <c r="E4926" t="s">
        <v>194</v>
      </c>
      <c r="F4926" t="s">
        <v>14235</v>
      </c>
      <c r="G4926" t="s">
        <v>152</v>
      </c>
      <c r="H4926" t="s">
        <v>135</v>
      </c>
      <c r="I4926" t="s">
        <v>136</v>
      </c>
      <c r="J4926" t="s">
        <v>137</v>
      </c>
      <c r="K4926" t="s">
        <v>138</v>
      </c>
      <c r="L4926" t="s">
        <v>14236</v>
      </c>
      <c r="M4926" t="s">
        <v>14237</v>
      </c>
      <c r="N4926">
        <v>3.2941666660000002</v>
      </c>
      <c r="O4926">
        <v>0</v>
      </c>
      <c r="P4926">
        <v>108</v>
      </c>
      <c r="Q4926">
        <v>0</v>
      </c>
      <c r="R4926">
        <v>0</v>
      </c>
      <c r="S4926">
        <v>0</v>
      </c>
      <c r="T4926">
        <v>8</v>
      </c>
      <c r="U4926">
        <v>0</v>
      </c>
      <c r="V4926">
        <v>0</v>
      </c>
      <c r="W4926">
        <v>0</v>
      </c>
      <c r="X4926">
        <v>173.42883810282666</v>
      </c>
      <c r="Y4926">
        <v>0</v>
      </c>
      <c r="Z4926">
        <v>0</v>
      </c>
      <c r="AA4926">
        <v>0</v>
      </c>
      <c r="AB4926">
        <v>22.686825638660657</v>
      </c>
      <c r="AC4926">
        <v>0</v>
      </c>
      <c r="AD4926">
        <v>0</v>
      </c>
      <c r="AE4926">
        <v>196.11566374148731</v>
      </c>
    </row>
    <row r="4927" spans="1:31" x14ac:dyDescent="0.25">
      <c r="A4927">
        <v>2248885</v>
      </c>
      <c r="B4927">
        <v>1</v>
      </c>
      <c r="C4927" t="s">
        <v>80</v>
      </c>
      <c r="D4927" t="s">
        <v>96</v>
      </c>
      <c r="E4927" t="s">
        <v>182</v>
      </c>
      <c r="F4927" t="s">
        <v>14238</v>
      </c>
      <c r="G4927" t="s">
        <v>174</v>
      </c>
      <c r="H4927" t="s">
        <v>163</v>
      </c>
      <c r="I4927" t="s">
        <v>136</v>
      </c>
      <c r="J4927" t="s">
        <v>137</v>
      </c>
      <c r="K4927" t="s">
        <v>138</v>
      </c>
      <c r="L4927" t="s">
        <v>14239</v>
      </c>
      <c r="M4927" t="s">
        <v>14240</v>
      </c>
      <c r="N4927">
        <v>0.56527777700000004</v>
      </c>
      <c r="O4927">
        <v>0</v>
      </c>
      <c r="P4927">
        <v>2461</v>
      </c>
      <c r="Q4927">
        <v>0</v>
      </c>
      <c r="R4927">
        <v>6</v>
      </c>
      <c r="S4927">
        <v>4</v>
      </c>
      <c r="T4927">
        <v>217</v>
      </c>
      <c r="U4927">
        <v>0</v>
      </c>
      <c r="V4927">
        <v>0</v>
      </c>
      <c r="W4927">
        <v>0</v>
      </c>
      <c r="X4927">
        <v>534.30479266986276</v>
      </c>
      <c r="Y4927">
        <v>0</v>
      </c>
      <c r="Z4927">
        <v>0.58854232199840006</v>
      </c>
      <c r="AA4927">
        <v>40.651283037597985</v>
      </c>
      <c r="AB4927">
        <v>136.28642208197596</v>
      </c>
      <c r="AC4927">
        <v>0</v>
      </c>
      <c r="AD4927">
        <v>0</v>
      </c>
      <c r="AE4927">
        <v>711.83104011143507</v>
      </c>
    </row>
    <row r="4928" spans="1:31" x14ac:dyDescent="0.25">
      <c r="A4928">
        <v>2248888</v>
      </c>
      <c r="B4928">
        <v>1</v>
      </c>
      <c r="C4928" t="s">
        <v>80</v>
      </c>
      <c r="D4928" t="s">
        <v>104</v>
      </c>
      <c r="E4928" t="s">
        <v>132</v>
      </c>
      <c r="F4928" t="s">
        <v>14241</v>
      </c>
      <c r="G4928" t="s">
        <v>148</v>
      </c>
      <c r="H4928" t="s">
        <v>135</v>
      </c>
      <c r="I4928" t="s">
        <v>136</v>
      </c>
      <c r="J4928" t="s">
        <v>137</v>
      </c>
      <c r="K4928" t="s">
        <v>138</v>
      </c>
      <c r="L4928" t="s">
        <v>14242</v>
      </c>
      <c r="M4928" t="s">
        <v>14243</v>
      </c>
      <c r="N4928">
        <v>0.65166666600000001</v>
      </c>
      <c r="O4928">
        <v>0</v>
      </c>
      <c r="P4928">
        <v>0</v>
      </c>
      <c r="Q4928">
        <v>0</v>
      </c>
      <c r="R4928">
        <v>1</v>
      </c>
      <c r="S4928">
        <v>0</v>
      </c>
      <c r="T4928">
        <v>0</v>
      </c>
      <c r="U4928">
        <v>0</v>
      </c>
      <c r="V4928">
        <v>0</v>
      </c>
      <c r="W4928">
        <v>0</v>
      </c>
      <c r="X4928">
        <v>0</v>
      </c>
      <c r="Y4928">
        <v>0</v>
      </c>
      <c r="Z4928">
        <v>0.14820628461627336</v>
      </c>
      <c r="AA4928">
        <v>0</v>
      </c>
      <c r="AB4928">
        <v>0</v>
      </c>
      <c r="AC4928">
        <v>0</v>
      </c>
      <c r="AD4928">
        <v>0</v>
      </c>
      <c r="AE4928">
        <v>0.14820628461627336</v>
      </c>
    </row>
    <row r="4929" spans="1:31" x14ac:dyDescent="0.25">
      <c r="A4929">
        <v>2248889</v>
      </c>
      <c r="B4929">
        <v>1</v>
      </c>
      <c r="C4929" t="s">
        <v>80</v>
      </c>
      <c r="D4929" t="s">
        <v>97</v>
      </c>
      <c r="E4929" t="s">
        <v>132</v>
      </c>
      <c r="F4929" t="s">
        <v>14244</v>
      </c>
      <c r="G4929" t="s">
        <v>152</v>
      </c>
      <c r="H4929" t="s">
        <v>135</v>
      </c>
      <c r="I4929" t="s">
        <v>136</v>
      </c>
      <c r="J4929" t="s">
        <v>137</v>
      </c>
      <c r="K4929" t="s">
        <v>138</v>
      </c>
      <c r="L4929" t="s">
        <v>14245</v>
      </c>
      <c r="M4929" t="s">
        <v>14246</v>
      </c>
      <c r="N4929">
        <v>4.0311111110000004</v>
      </c>
      <c r="O4929">
        <v>0</v>
      </c>
      <c r="P4929">
        <v>2</v>
      </c>
      <c r="Q4929">
        <v>0</v>
      </c>
      <c r="R4929">
        <v>0</v>
      </c>
      <c r="S4929">
        <v>0</v>
      </c>
      <c r="T4929">
        <v>1</v>
      </c>
      <c r="U4929">
        <v>0</v>
      </c>
      <c r="V4929">
        <v>0</v>
      </c>
      <c r="W4929">
        <v>0</v>
      </c>
      <c r="X4929">
        <v>5.3140508369862047</v>
      </c>
      <c r="Y4929">
        <v>0</v>
      </c>
      <c r="Z4929">
        <v>0</v>
      </c>
      <c r="AA4929">
        <v>0</v>
      </c>
      <c r="AB4929">
        <v>2.7402717819151117</v>
      </c>
      <c r="AC4929">
        <v>0</v>
      </c>
      <c r="AD4929">
        <v>0</v>
      </c>
      <c r="AE4929">
        <v>8.0543226189013168</v>
      </c>
    </row>
    <row r="4930" spans="1:31" x14ac:dyDescent="0.25">
      <c r="A4930">
        <v>2248890</v>
      </c>
      <c r="B4930">
        <v>1</v>
      </c>
      <c r="C4930" t="s">
        <v>80</v>
      </c>
      <c r="D4930" t="s">
        <v>96</v>
      </c>
      <c r="E4930" t="s">
        <v>132</v>
      </c>
      <c r="F4930" t="s">
        <v>14247</v>
      </c>
      <c r="G4930" t="s">
        <v>170</v>
      </c>
      <c r="H4930" t="s">
        <v>135</v>
      </c>
      <c r="I4930" t="s">
        <v>136</v>
      </c>
      <c r="J4930" t="s">
        <v>137</v>
      </c>
      <c r="K4930" t="s">
        <v>138</v>
      </c>
      <c r="L4930" t="s">
        <v>14248</v>
      </c>
      <c r="M4930" t="s">
        <v>14249</v>
      </c>
      <c r="N4930">
        <v>1.9402777769999999</v>
      </c>
      <c r="O4930">
        <v>0</v>
      </c>
      <c r="P4930">
        <v>1</v>
      </c>
      <c r="Q4930">
        <v>0</v>
      </c>
      <c r="R4930">
        <v>0</v>
      </c>
      <c r="S4930">
        <v>0</v>
      </c>
      <c r="T4930">
        <v>0</v>
      </c>
      <c r="U4930">
        <v>0</v>
      </c>
      <c r="V4930">
        <v>0</v>
      </c>
      <c r="W4930">
        <v>0</v>
      </c>
      <c r="X4930">
        <v>0.6532495623111112</v>
      </c>
      <c r="Y4930">
        <v>0</v>
      </c>
      <c r="Z4930">
        <v>0</v>
      </c>
      <c r="AA4930">
        <v>0</v>
      </c>
      <c r="AB4930">
        <v>0</v>
      </c>
      <c r="AC4930">
        <v>0</v>
      </c>
      <c r="AD4930">
        <v>0</v>
      </c>
      <c r="AE4930">
        <v>0.6532495623111112</v>
      </c>
    </row>
    <row r="4931" spans="1:31" x14ac:dyDescent="0.25">
      <c r="A4931">
        <v>2248892</v>
      </c>
      <c r="B4931">
        <v>1</v>
      </c>
      <c r="C4931" t="s">
        <v>80</v>
      </c>
      <c r="D4931" t="s">
        <v>99</v>
      </c>
      <c r="E4931" t="s">
        <v>132</v>
      </c>
      <c r="F4931" t="s">
        <v>14250</v>
      </c>
      <c r="G4931" t="s">
        <v>134</v>
      </c>
      <c r="H4931" t="s">
        <v>135</v>
      </c>
      <c r="I4931" t="s">
        <v>136</v>
      </c>
      <c r="J4931" t="s">
        <v>137</v>
      </c>
      <c r="K4931" t="s">
        <v>138</v>
      </c>
      <c r="L4931" t="s">
        <v>14251</v>
      </c>
      <c r="M4931" t="s">
        <v>14252</v>
      </c>
      <c r="N4931">
        <v>1.2708333329999999</v>
      </c>
      <c r="O4931">
        <v>0</v>
      </c>
      <c r="P4931">
        <v>1</v>
      </c>
      <c r="Q4931">
        <v>0</v>
      </c>
      <c r="R4931">
        <v>0</v>
      </c>
      <c r="S4931">
        <v>0</v>
      </c>
      <c r="T4931">
        <v>0</v>
      </c>
      <c r="U4931">
        <v>0</v>
      </c>
      <c r="V4931">
        <v>0</v>
      </c>
      <c r="W4931">
        <v>0</v>
      </c>
      <c r="X4931">
        <v>0.27759359973160669</v>
      </c>
      <c r="Y4931">
        <v>0</v>
      </c>
      <c r="Z4931">
        <v>0</v>
      </c>
      <c r="AA4931">
        <v>0</v>
      </c>
      <c r="AB4931">
        <v>0</v>
      </c>
      <c r="AC4931">
        <v>0</v>
      </c>
      <c r="AD4931">
        <v>0</v>
      </c>
      <c r="AE4931">
        <v>0.27759359973160669</v>
      </c>
    </row>
    <row r="4932" spans="1:31" x14ac:dyDescent="0.25">
      <c r="A4932">
        <v>2248893</v>
      </c>
      <c r="B4932">
        <v>1</v>
      </c>
      <c r="C4932" t="s">
        <v>80</v>
      </c>
      <c r="D4932" t="s">
        <v>96</v>
      </c>
      <c r="E4932" t="s">
        <v>177</v>
      </c>
      <c r="F4932" t="s">
        <v>14253</v>
      </c>
      <c r="G4932" t="s">
        <v>235</v>
      </c>
      <c r="H4932" t="s">
        <v>135</v>
      </c>
      <c r="I4932" t="s">
        <v>136</v>
      </c>
      <c r="J4932" t="s">
        <v>137</v>
      </c>
      <c r="K4932" t="s">
        <v>138</v>
      </c>
      <c r="L4932" t="s">
        <v>14254</v>
      </c>
      <c r="M4932" t="s">
        <v>14255</v>
      </c>
      <c r="N4932">
        <v>6.4477777769999998</v>
      </c>
      <c r="O4932">
        <v>0</v>
      </c>
      <c r="P4932">
        <v>9</v>
      </c>
      <c r="Q4932">
        <v>0</v>
      </c>
      <c r="R4932">
        <v>0</v>
      </c>
      <c r="S4932">
        <v>0</v>
      </c>
      <c r="T4932">
        <v>2</v>
      </c>
      <c r="U4932">
        <v>0</v>
      </c>
      <c r="V4932">
        <v>0</v>
      </c>
      <c r="W4932">
        <v>0</v>
      </c>
      <c r="X4932">
        <v>90.172928270197502</v>
      </c>
      <c r="Y4932">
        <v>0</v>
      </c>
      <c r="Z4932">
        <v>0</v>
      </c>
      <c r="AA4932">
        <v>0</v>
      </c>
      <c r="AB4932">
        <v>8.054076966368612</v>
      </c>
      <c r="AC4932">
        <v>0</v>
      </c>
      <c r="AD4932">
        <v>0</v>
      </c>
      <c r="AE4932">
        <v>98.227005236566114</v>
      </c>
    </row>
    <row r="4933" spans="1:31" x14ac:dyDescent="0.25">
      <c r="A4933">
        <v>2248905</v>
      </c>
      <c r="B4933">
        <v>1</v>
      </c>
      <c r="C4933" t="s">
        <v>81</v>
      </c>
      <c r="D4933" t="s">
        <v>128</v>
      </c>
      <c r="E4933" t="s">
        <v>132</v>
      </c>
      <c r="F4933" t="s">
        <v>14256</v>
      </c>
      <c r="G4933" t="s">
        <v>170</v>
      </c>
      <c r="H4933" t="s">
        <v>135</v>
      </c>
      <c r="I4933" t="s">
        <v>136</v>
      </c>
      <c r="J4933" t="s">
        <v>137</v>
      </c>
      <c r="K4933" t="s">
        <v>138</v>
      </c>
      <c r="L4933" t="s">
        <v>14257</v>
      </c>
      <c r="M4933" t="s">
        <v>14258</v>
      </c>
      <c r="N4933">
        <v>3.3058333329999998</v>
      </c>
      <c r="O4933">
        <v>0</v>
      </c>
      <c r="P4933">
        <v>0</v>
      </c>
      <c r="Q4933">
        <v>0</v>
      </c>
      <c r="R4933">
        <v>0</v>
      </c>
      <c r="S4933">
        <v>0</v>
      </c>
      <c r="T4933">
        <v>17</v>
      </c>
      <c r="U4933">
        <v>0</v>
      </c>
      <c r="V4933">
        <v>2</v>
      </c>
      <c r="W4933">
        <v>0</v>
      </c>
      <c r="X4933">
        <v>0</v>
      </c>
      <c r="Y4933">
        <v>0</v>
      </c>
      <c r="Z4933">
        <v>0</v>
      </c>
      <c r="AA4933">
        <v>0</v>
      </c>
      <c r="AB4933">
        <v>44.315997546434851</v>
      </c>
      <c r="AC4933">
        <v>0</v>
      </c>
      <c r="AD4933">
        <v>103.47080808424082</v>
      </c>
      <c r="AE4933">
        <v>147.78680563067567</v>
      </c>
    </row>
    <row r="4934" spans="1:31" x14ac:dyDescent="0.25">
      <c r="A4934">
        <v>2248906</v>
      </c>
      <c r="B4934">
        <v>1</v>
      </c>
      <c r="C4934" t="s">
        <v>80</v>
      </c>
      <c r="D4934" t="s">
        <v>85</v>
      </c>
      <c r="E4934" t="s">
        <v>132</v>
      </c>
      <c r="F4934" t="s">
        <v>14259</v>
      </c>
      <c r="G4934" t="s">
        <v>191</v>
      </c>
      <c r="H4934" t="s">
        <v>135</v>
      </c>
      <c r="I4934" t="s">
        <v>136</v>
      </c>
      <c r="J4934" t="s">
        <v>137</v>
      </c>
      <c r="K4934" t="s">
        <v>138</v>
      </c>
      <c r="L4934" t="s">
        <v>14260</v>
      </c>
      <c r="M4934" t="s">
        <v>14261</v>
      </c>
      <c r="N4934">
        <v>1.1030555550000001</v>
      </c>
      <c r="O4934">
        <v>0</v>
      </c>
      <c r="P4934">
        <v>10</v>
      </c>
      <c r="Q4934">
        <v>0</v>
      </c>
      <c r="R4934">
        <v>0</v>
      </c>
      <c r="S4934">
        <v>0</v>
      </c>
      <c r="T4934">
        <v>1</v>
      </c>
      <c r="U4934">
        <v>0</v>
      </c>
      <c r="V4934">
        <v>0</v>
      </c>
      <c r="W4934">
        <v>0</v>
      </c>
      <c r="X4934">
        <v>5.28209814009693</v>
      </c>
      <c r="Y4934">
        <v>0</v>
      </c>
      <c r="Z4934">
        <v>0</v>
      </c>
      <c r="AA4934">
        <v>0</v>
      </c>
      <c r="AB4934">
        <v>1.7096870270970277</v>
      </c>
      <c r="AC4934">
        <v>0</v>
      </c>
      <c r="AD4934">
        <v>0</v>
      </c>
      <c r="AE4934">
        <v>6.9917851671939575</v>
      </c>
    </row>
    <row r="4935" spans="1:31" x14ac:dyDescent="0.25">
      <c r="A4935">
        <v>2248907</v>
      </c>
      <c r="B4935">
        <v>1</v>
      </c>
      <c r="C4935" t="s">
        <v>81</v>
      </c>
      <c r="D4935" t="s">
        <v>115</v>
      </c>
      <c r="E4935" t="s">
        <v>194</v>
      </c>
      <c r="F4935" t="s">
        <v>14028</v>
      </c>
      <c r="G4935" t="s">
        <v>179</v>
      </c>
      <c r="H4935" t="s">
        <v>135</v>
      </c>
      <c r="I4935" t="s">
        <v>136</v>
      </c>
      <c r="J4935" t="s">
        <v>137</v>
      </c>
      <c r="K4935" t="s">
        <v>138</v>
      </c>
      <c r="L4935" t="s">
        <v>14262</v>
      </c>
      <c r="M4935" t="s">
        <v>14263</v>
      </c>
      <c r="N4935">
        <v>2.2708333330000001</v>
      </c>
      <c r="O4935">
        <v>0</v>
      </c>
      <c r="P4935">
        <v>17</v>
      </c>
      <c r="Q4935">
        <v>0</v>
      </c>
      <c r="R4935">
        <v>2</v>
      </c>
      <c r="S4935">
        <v>0</v>
      </c>
      <c r="T4935">
        <v>0</v>
      </c>
      <c r="U4935">
        <v>0</v>
      </c>
      <c r="V4935">
        <v>0</v>
      </c>
      <c r="W4935">
        <v>0</v>
      </c>
      <c r="X4935">
        <v>0.93622109323862768</v>
      </c>
      <c r="Y4935">
        <v>0</v>
      </c>
      <c r="Z4935">
        <v>0.19679937554032778</v>
      </c>
      <c r="AA4935">
        <v>0</v>
      </c>
      <c r="AB4935">
        <v>0</v>
      </c>
      <c r="AC4935">
        <v>0</v>
      </c>
      <c r="AD4935">
        <v>0</v>
      </c>
      <c r="AE4935">
        <v>1.1330204687789553</v>
      </c>
    </row>
    <row r="4936" spans="1:31" x14ac:dyDescent="0.25">
      <c r="A4936">
        <v>2248908</v>
      </c>
      <c r="B4936">
        <v>1</v>
      </c>
      <c r="C4936" t="s">
        <v>80</v>
      </c>
      <c r="D4936" t="s">
        <v>85</v>
      </c>
      <c r="E4936" t="s">
        <v>194</v>
      </c>
      <c r="F4936" t="s">
        <v>14264</v>
      </c>
      <c r="G4936" t="s">
        <v>235</v>
      </c>
      <c r="H4936" t="s">
        <v>135</v>
      </c>
      <c r="I4936" t="s">
        <v>136</v>
      </c>
      <c r="J4936" t="s">
        <v>137</v>
      </c>
      <c r="K4936" t="s">
        <v>138</v>
      </c>
      <c r="L4936" t="s">
        <v>14265</v>
      </c>
      <c r="M4936" t="s">
        <v>14266</v>
      </c>
      <c r="N4936">
        <v>9.0102777770000007</v>
      </c>
      <c r="O4936">
        <v>0</v>
      </c>
      <c r="P4936">
        <v>57</v>
      </c>
      <c r="Q4936">
        <v>0</v>
      </c>
      <c r="R4936">
        <v>0</v>
      </c>
      <c r="S4936">
        <v>0</v>
      </c>
      <c r="T4936">
        <v>5</v>
      </c>
      <c r="U4936">
        <v>0</v>
      </c>
      <c r="V4936">
        <v>0</v>
      </c>
      <c r="W4936">
        <v>0</v>
      </c>
      <c r="X4936">
        <v>291.00294637339528</v>
      </c>
      <c r="Y4936">
        <v>0</v>
      </c>
      <c r="Z4936">
        <v>0</v>
      </c>
      <c r="AA4936">
        <v>0</v>
      </c>
      <c r="AB4936">
        <v>124.14653795484905</v>
      </c>
      <c r="AC4936">
        <v>0</v>
      </c>
      <c r="AD4936">
        <v>0</v>
      </c>
      <c r="AE4936">
        <v>415.14948432824434</v>
      </c>
    </row>
    <row r="4937" spans="1:31" x14ac:dyDescent="0.25">
      <c r="A4937">
        <v>2248909</v>
      </c>
      <c r="B4937">
        <v>1</v>
      </c>
      <c r="C4937" t="s">
        <v>80</v>
      </c>
      <c r="D4937" t="s">
        <v>96</v>
      </c>
      <c r="E4937" t="s">
        <v>141</v>
      </c>
      <c r="F4937" t="s">
        <v>14267</v>
      </c>
      <c r="G4937" t="s">
        <v>1659</v>
      </c>
      <c r="H4937" t="s">
        <v>135</v>
      </c>
      <c r="I4937" t="s">
        <v>136</v>
      </c>
      <c r="J4937" t="s">
        <v>137</v>
      </c>
      <c r="K4937" t="s">
        <v>138</v>
      </c>
      <c r="L4937" t="s">
        <v>14268</v>
      </c>
      <c r="M4937" t="s">
        <v>14269</v>
      </c>
      <c r="N4937">
        <v>3.6413888879999998</v>
      </c>
      <c r="O4937">
        <v>0</v>
      </c>
      <c r="P4937">
        <v>419</v>
      </c>
      <c r="Q4937">
        <v>0</v>
      </c>
      <c r="R4937">
        <v>0</v>
      </c>
      <c r="S4937">
        <v>0</v>
      </c>
      <c r="T4937">
        <v>28</v>
      </c>
      <c r="U4937">
        <v>0</v>
      </c>
      <c r="V4937">
        <v>0</v>
      </c>
      <c r="W4937">
        <v>0</v>
      </c>
      <c r="X4937">
        <v>786.66765138657956</v>
      </c>
      <c r="Y4937">
        <v>0</v>
      </c>
      <c r="Z4937">
        <v>0</v>
      </c>
      <c r="AA4937">
        <v>0</v>
      </c>
      <c r="AB4937">
        <v>123.90809707222617</v>
      </c>
      <c r="AC4937">
        <v>0</v>
      </c>
      <c r="AD4937">
        <v>0</v>
      </c>
      <c r="AE4937">
        <v>910.57574845880572</v>
      </c>
    </row>
    <row r="4938" spans="1:31" x14ac:dyDescent="0.25">
      <c r="A4938">
        <v>2248910</v>
      </c>
      <c r="B4938">
        <v>1</v>
      </c>
      <c r="C4938" t="s">
        <v>80</v>
      </c>
      <c r="D4938" t="s">
        <v>82</v>
      </c>
      <c r="E4938" t="s">
        <v>141</v>
      </c>
      <c r="F4938" t="s">
        <v>14270</v>
      </c>
      <c r="G4938" t="s">
        <v>134</v>
      </c>
      <c r="H4938" t="s">
        <v>135</v>
      </c>
      <c r="I4938" t="s">
        <v>136</v>
      </c>
      <c r="J4938" t="s">
        <v>137</v>
      </c>
      <c r="K4938" t="s">
        <v>138</v>
      </c>
      <c r="L4938" t="s">
        <v>14271</v>
      </c>
      <c r="M4938" t="s">
        <v>14272</v>
      </c>
      <c r="N4938">
        <v>0.49638888799999997</v>
      </c>
      <c r="O4938">
        <v>0</v>
      </c>
      <c r="P4938">
        <v>904</v>
      </c>
      <c r="Q4938">
        <v>0</v>
      </c>
      <c r="R4938">
        <v>0</v>
      </c>
      <c r="S4938">
        <v>0</v>
      </c>
      <c r="T4938">
        <v>58</v>
      </c>
      <c r="U4938">
        <v>0</v>
      </c>
      <c r="V4938">
        <v>0</v>
      </c>
      <c r="W4938">
        <v>0</v>
      </c>
      <c r="X4938">
        <v>183.0273922806372</v>
      </c>
      <c r="Y4938">
        <v>0</v>
      </c>
      <c r="Z4938">
        <v>0</v>
      </c>
      <c r="AA4938">
        <v>0</v>
      </c>
      <c r="AB4938">
        <v>16.134095985429646</v>
      </c>
      <c r="AC4938">
        <v>0</v>
      </c>
      <c r="AD4938">
        <v>0</v>
      </c>
      <c r="AE4938">
        <v>199.16148826606684</v>
      </c>
    </row>
    <row r="4939" spans="1:31" x14ac:dyDescent="0.25">
      <c r="A4939">
        <v>2248913</v>
      </c>
      <c r="B4939">
        <v>1</v>
      </c>
      <c r="C4939" t="s">
        <v>80</v>
      </c>
      <c r="D4939" t="s">
        <v>110</v>
      </c>
      <c r="E4939" t="s">
        <v>273</v>
      </c>
      <c r="F4939" t="s">
        <v>14273</v>
      </c>
      <c r="G4939" t="s">
        <v>174</v>
      </c>
      <c r="H4939" t="s">
        <v>163</v>
      </c>
      <c r="I4939" t="s">
        <v>136</v>
      </c>
      <c r="J4939" t="s">
        <v>137</v>
      </c>
      <c r="K4939" t="s">
        <v>138</v>
      </c>
      <c r="L4939" t="s">
        <v>14274</v>
      </c>
      <c r="M4939" t="s">
        <v>14275</v>
      </c>
      <c r="N4939">
        <v>1.0858333330000001</v>
      </c>
      <c r="O4939">
        <v>0</v>
      </c>
      <c r="P4939">
        <v>0</v>
      </c>
      <c r="Q4939">
        <v>0</v>
      </c>
      <c r="R4939">
        <v>0</v>
      </c>
      <c r="S4939">
        <v>1</v>
      </c>
      <c r="T4939">
        <v>3</v>
      </c>
      <c r="U4939">
        <v>0</v>
      </c>
      <c r="V4939">
        <v>0</v>
      </c>
      <c r="W4939">
        <v>0</v>
      </c>
      <c r="X4939">
        <v>0</v>
      </c>
      <c r="Y4939">
        <v>0</v>
      </c>
      <c r="Z4939">
        <v>0</v>
      </c>
      <c r="AA4939">
        <v>410.26378056245699</v>
      </c>
      <c r="AB4939">
        <v>35.353382526484587</v>
      </c>
      <c r="AC4939">
        <v>0</v>
      </c>
      <c r="AD4939">
        <v>0</v>
      </c>
      <c r="AE4939">
        <v>445.6171630889416</v>
      </c>
    </row>
    <row r="4940" spans="1:31" x14ac:dyDescent="0.25">
      <c r="A4940">
        <v>2248914</v>
      </c>
      <c r="B4940">
        <v>1</v>
      </c>
      <c r="C4940" t="s">
        <v>80</v>
      </c>
      <c r="D4940" t="s">
        <v>84</v>
      </c>
      <c r="E4940" t="s">
        <v>194</v>
      </c>
      <c r="F4940" t="s">
        <v>14276</v>
      </c>
      <c r="G4940" t="s">
        <v>885</v>
      </c>
      <c r="H4940" t="s">
        <v>135</v>
      </c>
      <c r="I4940" t="s">
        <v>136</v>
      </c>
      <c r="J4940" t="s">
        <v>137</v>
      </c>
      <c r="K4940" t="s">
        <v>138</v>
      </c>
      <c r="L4940" t="s">
        <v>14277</v>
      </c>
      <c r="M4940" t="s">
        <v>14278</v>
      </c>
      <c r="N4940">
        <v>4.4247222219999998</v>
      </c>
      <c r="O4940">
        <v>0</v>
      </c>
      <c r="P4940">
        <v>38</v>
      </c>
      <c r="Q4940">
        <v>0</v>
      </c>
      <c r="R4940">
        <v>0</v>
      </c>
      <c r="S4940">
        <v>0</v>
      </c>
      <c r="T4940">
        <v>11</v>
      </c>
      <c r="U4940">
        <v>0</v>
      </c>
      <c r="V4940">
        <v>0</v>
      </c>
      <c r="W4940">
        <v>0</v>
      </c>
      <c r="X4940">
        <v>49.413466617495487</v>
      </c>
      <c r="Y4940">
        <v>0</v>
      </c>
      <c r="Z4940">
        <v>0</v>
      </c>
      <c r="AA4940">
        <v>0</v>
      </c>
      <c r="AB4940">
        <v>26.788318389760803</v>
      </c>
      <c r="AC4940">
        <v>0</v>
      </c>
      <c r="AD4940">
        <v>0</v>
      </c>
      <c r="AE4940">
        <v>76.201785007256291</v>
      </c>
    </row>
    <row r="4941" spans="1:31" x14ac:dyDescent="0.25">
      <c r="A4941">
        <v>2248916</v>
      </c>
      <c r="B4941">
        <v>1</v>
      </c>
      <c r="C4941" t="s">
        <v>80</v>
      </c>
      <c r="D4941" t="s">
        <v>98</v>
      </c>
      <c r="E4941" t="s">
        <v>132</v>
      </c>
      <c r="F4941" t="s">
        <v>14279</v>
      </c>
      <c r="G4941" t="s">
        <v>170</v>
      </c>
      <c r="H4941" t="s">
        <v>135</v>
      </c>
      <c r="I4941" t="s">
        <v>136</v>
      </c>
      <c r="J4941" t="s">
        <v>137</v>
      </c>
      <c r="K4941" t="s">
        <v>138</v>
      </c>
      <c r="L4941" t="s">
        <v>14280</v>
      </c>
      <c r="M4941" t="s">
        <v>14281</v>
      </c>
      <c r="N4941">
        <v>0.45500000000000002</v>
      </c>
      <c r="O4941">
        <v>0</v>
      </c>
      <c r="P4941">
        <v>2</v>
      </c>
      <c r="Q4941">
        <v>0</v>
      </c>
      <c r="R4941">
        <v>0</v>
      </c>
      <c r="S4941">
        <v>0</v>
      </c>
      <c r="T4941">
        <v>0</v>
      </c>
      <c r="U4941">
        <v>0</v>
      </c>
      <c r="V4941">
        <v>0</v>
      </c>
      <c r="W4941">
        <v>0</v>
      </c>
      <c r="X4941">
        <v>0.49738056598048003</v>
      </c>
      <c r="Y4941">
        <v>0</v>
      </c>
      <c r="Z4941">
        <v>0</v>
      </c>
      <c r="AA4941">
        <v>0</v>
      </c>
      <c r="AB4941">
        <v>0</v>
      </c>
      <c r="AC4941">
        <v>0</v>
      </c>
      <c r="AD4941">
        <v>0</v>
      </c>
      <c r="AE4941">
        <v>0.49738056598048003</v>
      </c>
    </row>
    <row r="4942" spans="1:31" x14ac:dyDescent="0.25">
      <c r="A4942">
        <v>2248917</v>
      </c>
      <c r="B4942">
        <v>1</v>
      </c>
      <c r="C4942" t="s">
        <v>81</v>
      </c>
      <c r="D4942" t="s">
        <v>128</v>
      </c>
      <c r="E4942" t="s">
        <v>132</v>
      </c>
      <c r="F4942" t="s">
        <v>14282</v>
      </c>
      <c r="G4942" t="s">
        <v>191</v>
      </c>
      <c r="H4942" t="s">
        <v>135</v>
      </c>
      <c r="I4942" t="s">
        <v>136</v>
      </c>
      <c r="J4942" t="s">
        <v>137</v>
      </c>
      <c r="K4942" t="s">
        <v>138</v>
      </c>
      <c r="L4942" t="s">
        <v>14283</v>
      </c>
      <c r="M4942" t="s">
        <v>14284</v>
      </c>
      <c r="N4942">
        <v>2.4350000000000001</v>
      </c>
      <c r="O4942">
        <v>0</v>
      </c>
      <c r="P4942">
        <v>7</v>
      </c>
      <c r="Q4942">
        <v>0</v>
      </c>
      <c r="R4942">
        <v>0</v>
      </c>
      <c r="S4942">
        <v>0</v>
      </c>
      <c r="T4942">
        <v>0</v>
      </c>
      <c r="U4942">
        <v>0</v>
      </c>
      <c r="V4942">
        <v>0</v>
      </c>
      <c r="W4942">
        <v>0</v>
      </c>
      <c r="X4942">
        <v>6.0154244085962825</v>
      </c>
      <c r="Y4942">
        <v>0</v>
      </c>
      <c r="Z4942">
        <v>0</v>
      </c>
      <c r="AA4942">
        <v>0</v>
      </c>
      <c r="AB4942">
        <v>0</v>
      </c>
      <c r="AC4942">
        <v>0</v>
      </c>
      <c r="AD4942">
        <v>0</v>
      </c>
      <c r="AE4942">
        <v>6.0154244085962825</v>
      </c>
    </row>
    <row r="4943" spans="1:31" x14ac:dyDescent="0.25">
      <c r="A4943">
        <v>2248918</v>
      </c>
      <c r="B4943">
        <v>1</v>
      </c>
      <c r="C4943" t="s">
        <v>81</v>
      </c>
      <c r="D4943" t="s">
        <v>123</v>
      </c>
      <c r="E4943" t="s">
        <v>273</v>
      </c>
      <c r="F4943" t="s">
        <v>14285</v>
      </c>
      <c r="G4943" t="s">
        <v>174</v>
      </c>
      <c r="H4943" t="s">
        <v>163</v>
      </c>
      <c r="I4943" t="s">
        <v>136</v>
      </c>
      <c r="J4943" t="s">
        <v>137</v>
      </c>
      <c r="K4943" t="s">
        <v>138</v>
      </c>
      <c r="L4943" t="s">
        <v>14286</v>
      </c>
      <c r="M4943" t="s">
        <v>14287</v>
      </c>
      <c r="N4943">
        <v>0.32250000000000001</v>
      </c>
      <c r="O4943">
        <v>8</v>
      </c>
      <c r="P4943">
        <v>1366</v>
      </c>
      <c r="Q4943">
        <v>114</v>
      </c>
      <c r="R4943">
        <v>74</v>
      </c>
      <c r="S4943">
        <v>40</v>
      </c>
      <c r="T4943">
        <v>146</v>
      </c>
      <c r="U4943">
        <v>5</v>
      </c>
      <c r="V4943">
        <v>0</v>
      </c>
      <c r="W4943">
        <v>0.25756216925731501</v>
      </c>
      <c r="X4943">
        <v>102.62058073313106</v>
      </c>
      <c r="Y4943">
        <v>12.730860620167196</v>
      </c>
      <c r="Z4943">
        <v>6.4178853578262762</v>
      </c>
      <c r="AA4943">
        <v>46.786073236578439</v>
      </c>
      <c r="AB4943">
        <v>30.253581445170596</v>
      </c>
      <c r="AC4943">
        <v>141.16060285148259</v>
      </c>
      <c r="AD4943">
        <v>0</v>
      </c>
      <c r="AE4943">
        <v>340.22714641361347</v>
      </c>
    </row>
    <row r="4944" spans="1:31" x14ac:dyDescent="0.25">
      <c r="A4944">
        <v>2248919</v>
      </c>
      <c r="B4944">
        <v>1</v>
      </c>
      <c r="C4944" t="s">
        <v>80</v>
      </c>
      <c r="D4944" t="s">
        <v>107</v>
      </c>
      <c r="E4944" t="s">
        <v>132</v>
      </c>
      <c r="F4944" t="s">
        <v>14288</v>
      </c>
      <c r="G4944" t="s">
        <v>170</v>
      </c>
      <c r="H4944" t="s">
        <v>135</v>
      </c>
      <c r="I4944" t="s">
        <v>136</v>
      </c>
      <c r="J4944" t="s">
        <v>137</v>
      </c>
      <c r="K4944" t="s">
        <v>138</v>
      </c>
      <c r="L4944" t="s">
        <v>14289</v>
      </c>
      <c r="M4944" t="s">
        <v>14290</v>
      </c>
      <c r="N4944">
        <v>1.7513888879999999</v>
      </c>
      <c r="O4944">
        <v>0</v>
      </c>
      <c r="P4944">
        <v>1</v>
      </c>
      <c r="Q4944">
        <v>0</v>
      </c>
      <c r="R4944">
        <v>0</v>
      </c>
      <c r="S4944">
        <v>0</v>
      </c>
      <c r="T4944">
        <v>0</v>
      </c>
      <c r="U4944">
        <v>0</v>
      </c>
      <c r="V4944">
        <v>0</v>
      </c>
      <c r="W4944">
        <v>0</v>
      </c>
      <c r="X4944">
        <v>0.55522520228956118</v>
      </c>
      <c r="Y4944">
        <v>0</v>
      </c>
      <c r="Z4944">
        <v>0</v>
      </c>
      <c r="AA4944">
        <v>0</v>
      </c>
      <c r="AB4944">
        <v>0</v>
      </c>
      <c r="AC4944">
        <v>0</v>
      </c>
      <c r="AD4944">
        <v>0</v>
      </c>
      <c r="AE4944">
        <v>0.55522520228956118</v>
      </c>
    </row>
    <row r="4945" spans="1:31" x14ac:dyDescent="0.25">
      <c r="A4945">
        <v>2248920</v>
      </c>
      <c r="B4945">
        <v>1</v>
      </c>
      <c r="C4945" t="s">
        <v>80</v>
      </c>
      <c r="D4945" t="s">
        <v>99</v>
      </c>
      <c r="E4945" t="s">
        <v>132</v>
      </c>
      <c r="F4945" t="s">
        <v>14291</v>
      </c>
      <c r="G4945" t="s">
        <v>148</v>
      </c>
      <c r="H4945" t="s">
        <v>135</v>
      </c>
      <c r="I4945" t="s">
        <v>136</v>
      </c>
      <c r="J4945" t="s">
        <v>137</v>
      </c>
      <c r="K4945" t="s">
        <v>138</v>
      </c>
      <c r="L4945" t="s">
        <v>14292</v>
      </c>
      <c r="M4945" t="s">
        <v>14293</v>
      </c>
      <c r="N4945">
        <v>1.7155555549999999</v>
      </c>
      <c r="O4945">
        <v>0</v>
      </c>
      <c r="P4945">
        <v>1</v>
      </c>
      <c r="Q4945">
        <v>0</v>
      </c>
      <c r="R4945">
        <v>0</v>
      </c>
      <c r="S4945">
        <v>0</v>
      </c>
      <c r="T4945">
        <v>0</v>
      </c>
      <c r="U4945">
        <v>0</v>
      </c>
      <c r="V4945">
        <v>0</v>
      </c>
      <c r="W4945">
        <v>0</v>
      </c>
      <c r="X4945">
        <v>0.54479369449948889</v>
      </c>
      <c r="Y4945">
        <v>0</v>
      </c>
      <c r="Z4945">
        <v>0</v>
      </c>
      <c r="AA4945">
        <v>0</v>
      </c>
      <c r="AB4945">
        <v>0</v>
      </c>
      <c r="AC4945">
        <v>0</v>
      </c>
      <c r="AD4945">
        <v>0</v>
      </c>
      <c r="AE4945">
        <v>0.54479369449948889</v>
      </c>
    </row>
    <row r="4946" spans="1:31" x14ac:dyDescent="0.25">
      <c r="A4946">
        <v>2248921</v>
      </c>
      <c r="B4946">
        <v>1</v>
      </c>
      <c r="C4946" t="s">
        <v>80</v>
      </c>
      <c r="D4946" t="s">
        <v>83</v>
      </c>
      <c r="E4946" t="s">
        <v>161</v>
      </c>
      <c r="F4946" t="s">
        <v>14294</v>
      </c>
      <c r="G4946" t="s">
        <v>174</v>
      </c>
      <c r="H4946" t="s">
        <v>163</v>
      </c>
      <c r="I4946" t="s">
        <v>136</v>
      </c>
      <c r="J4946" t="s">
        <v>137</v>
      </c>
      <c r="K4946" t="s">
        <v>138</v>
      </c>
      <c r="L4946" t="s">
        <v>14295</v>
      </c>
      <c r="M4946" t="s">
        <v>14296</v>
      </c>
      <c r="N4946">
        <v>0.60666666599999997</v>
      </c>
      <c r="O4946">
        <v>0</v>
      </c>
      <c r="P4946">
        <v>522</v>
      </c>
      <c r="Q4946">
        <v>0</v>
      </c>
      <c r="R4946">
        <v>0</v>
      </c>
      <c r="S4946">
        <v>5</v>
      </c>
      <c r="T4946">
        <v>43</v>
      </c>
      <c r="U4946">
        <v>2</v>
      </c>
      <c r="V4946">
        <v>0</v>
      </c>
      <c r="W4946">
        <v>0</v>
      </c>
      <c r="X4946">
        <v>135.61161252139095</v>
      </c>
      <c r="Y4946">
        <v>0</v>
      </c>
      <c r="Z4946">
        <v>0</v>
      </c>
      <c r="AA4946">
        <v>25.7670981784944</v>
      </c>
      <c r="AB4946">
        <v>16.744824250277762</v>
      </c>
      <c r="AC4946">
        <v>17.71455689540992</v>
      </c>
      <c r="AD4946">
        <v>0</v>
      </c>
      <c r="AE4946">
        <v>195.83809184557302</v>
      </c>
    </row>
    <row r="4947" spans="1:31" x14ac:dyDescent="0.25">
      <c r="A4947">
        <v>2248922</v>
      </c>
      <c r="B4947">
        <v>1</v>
      </c>
      <c r="C4947" t="s">
        <v>80</v>
      </c>
      <c r="D4947" t="s">
        <v>98</v>
      </c>
      <c r="E4947" t="s">
        <v>132</v>
      </c>
      <c r="F4947" t="s">
        <v>14297</v>
      </c>
      <c r="G4947" t="s">
        <v>148</v>
      </c>
      <c r="H4947" t="s">
        <v>135</v>
      </c>
      <c r="I4947" t="s">
        <v>136</v>
      </c>
      <c r="J4947" t="s">
        <v>137</v>
      </c>
      <c r="K4947" t="s">
        <v>138</v>
      </c>
      <c r="L4947" t="s">
        <v>14298</v>
      </c>
      <c r="M4947" t="s">
        <v>14299</v>
      </c>
      <c r="N4947">
        <v>2.2427777770000001</v>
      </c>
      <c r="O4947">
        <v>0</v>
      </c>
      <c r="P4947">
        <v>1</v>
      </c>
      <c r="Q4947">
        <v>0</v>
      </c>
      <c r="R4947">
        <v>0</v>
      </c>
      <c r="S4947">
        <v>0</v>
      </c>
      <c r="T4947">
        <v>0</v>
      </c>
      <c r="U4947">
        <v>0</v>
      </c>
      <c r="V4947">
        <v>0</v>
      </c>
      <c r="W4947">
        <v>0</v>
      </c>
      <c r="X4947">
        <v>0</v>
      </c>
      <c r="Y4947">
        <v>0</v>
      </c>
      <c r="Z4947">
        <v>0</v>
      </c>
      <c r="AA4947">
        <v>0</v>
      </c>
      <c r="AB4947">
        <v>0</v>
      </c>
      <c r="AC4947">
        <v>0</v>
      </c>
      <c r="AD4947">
        <v>0</v>
      </c>
      <c r="AE4947">
        <v>0</v>
      </c>
    </row>
    <row r="4948" spans="1:31" x14ac:dyDescent="0.25">
      <c r="A4948">
        <v>2248926</v>
      </c>
      <c r="B4948">
        <v>1</v>
      </c>
      <c r="C4948" t="s">
        <v>80</v>
      </c>
      <c r="D4948" t="s">
        <v>82</v>
      </c>
      <c r="E4948" t="s">
        <v>132</v>
      </c>
      <c r="F4948" t="s">
        <v>14300</v>
      </c>
      <c r="G4948" t="s">
        <v>191</v>
      </c>
      <c r="H4948" t="s">
        <v>135</v>
      </c>
      <c r="I4948" t="s">
        <v>136</v>
      </c>
      <c r="J4948" t="s">
        <v>137</v>
      </c>
      <c r="K4948" t="s">
        <v>138</v>
      </c>
      <c r="L4948" t="s">
        <v>14301</v>
      </c>
      <c r="M4948" t="s">
        <v>14302</v>
      </c>
      <c r="N4948">
        <v>1.7227777769999999</v>
      </c>
      <c r="O4948">
        <v>0</v>
      </c>
      <c r="P4948">
        <v>0</v>
      </c>
      <c r="Q4948">
        <v>0</v>
      </c>
      <c r="R4948">
        <v>0</v>
      </c>
      <c r="S4948">
        <v>0</v>
      </c>
      <c r="T4948">
        <v>12</v>
      </c>
      <c r="U4948">
        <v>0</v>
      </c>
      <c r="V4948">
        <v>0</v>
      </c>
      <c r="W4948">
        <v>0</v>
      </c>
      <c r="X4948">
        <v>0</v>
      </c>
      <c r="Y4948">
        <v>0</v>
      </c>
      <c r="Z4948">
        <v>0</v>
      </c>
      <c r="AA4948">
        <v>0</v>
      </c>
      <c r="AB4948">
        <v>8.8822371592960323</v>
      </c>
      <c r="AC4948">
        <v>0</v>
      </c>
      <c r="AD4948">
        <v>0</v>
      </c>
      <c r="AE4948">
        <v>8.8822371592960323</v>
      </c>
    </row>
    <row r="4949" spans="1:31" x14ac:dyDescent="0.25">
      <c r="A4949">
        <v>2248928</v>
      </c>
      <c r="B4949">
        <v>1</v>
      </c>
      <c r="C4949" t="s">
        <v>80</v>
      </c>
      <c r="D4949" t="s">
        <v>96</v>
      </c>
      <c r="E4949" t="s">
        <v>132</v>
      </c>
      <c r="F4949" t="s">
        <v>14303</v>
      </c>
      <c r="G4949" t="s">
        <v>148</v>
      </c>
      <c r="H4949" t="s">
        <v>135</v>
      </c>
      <c r="I4949" t="s">
        <v>136</v>
      </c>
      <c r="J4949" t="s">
        <v>137</v>
      </c>
      <c r="K4949" t="s">
        <v>138</v>
      </c>
      <c r="L4949" t="s">
        <v>14304</v>
      </c>
      <c r="M4949" t="s">
        <v>14305</v>
      </c>
      <c r="N4949">
        <v>4.1811111109999999</v>
      </c>
      <c r="O4949">
        <v>0</v>
      </c>
      <c r="P4949">
        <v>1</v>
      </c>
      <c r="Q4949">
        <v>0</v>
      </c>
      <c r="R4949">
        <v>0</v>
      </c>
      <c r="S4949">
        <v>0</v>
      </c>
      <c r="T4949">
        <v>0</v>
      </c>
      <c r="U4949">
        <v>0</v>
      </c>
      <c r="V4949">
        <v>0</v>
      </c>
      <c r="W4949">
        <v>0</v>
      </c>
      <c r="X4949">
        <v>0.18755209962993782</v>
      </c>
      <c r="Y4949">
        <v>0</v>
      </c>
      <c r="Z4949">
        <v>0</v>
      </c>
      <c r="AA4949">
        <v>0</v>
      </c>
      <c r="AB4949">
        <v>0</v>
      </c>
      <c r="AC4949">
        <v>0</v>
      </c>
      <c r="AD4949">
        <v>0</v>
      </c>
      <c r="AE4949">
        <v>0.18755209962993782</v>
      </c>
    </row>
    <row r="4950" spans="1:31" x14ac:dyDescent="0.25">
      <c r="A4950">
        <v>2248929</v>
      </c>
      <c r="B4950">
        <v>1</v>
      </c>
      <c r="C4950" t="s">
        <v>81</v>
      </c>
      <c r="D4950" t="s">
        <v>128</v>
      </c>
      <c r="E4950" t="s">
        <v>132</v>
      </c>
      <c r="F4950" t="s">
        <v>14306</v>
      </c>
      <c r="G4950" t="s">
        <v>148</v>
      </c>
      <c r="H4950" t="s">
        <v>135</v>
      </c>
      <c r="I4950" t="s">
        <v>136</v>
      </c>
      <c r="J4950" t="s">
        <v>137</v>
      </c>
      <c r="K4950" t="s">
        <v>138</v>
      </c>
      <c r="L4950" t="s">
        <v>14307</v>
      </c>
      <c r="M4950" t="s">
        <v>14308</v>
      </c>
      <c r="N4950">
        <v>0.495</v>
      </c>
      <c r="O4950">
        <v>0</v>
      </c>
      <c r="P4950">
        <v>5</v>
      </c>
      <c r="Q4950">
        <v>0</v>
      </c>
      <c r="R4950">
        <v>0</v>
      </c>
      <c r="S4950">
        <v>0</v>
      </c>
      <c r="T4950">
        <v>1</v>
      </c>
      <c r="U4950">
        <v>0</v>
      </c>
      <c r="V4950">
        <v>0</v>
      </c>
      <c r="W4950">
        <v>0</v>
      </c>
      <c r="X4950">
        <v>0.60877447184428002</v>
      </c>
      <c r="Y4950">
        <v>0</v>
      </c>
      <c r="Z4950">
        <v>0</v>
      </c>
      <c r="AA4950">
        <v>0</v>
      </c>
      <c r="AB4950">
        <v>0.71889224569580445</v>
      </c>
      <c r="AC4950">
        <v>0</v>
      </c>
      <c r="AD4950">
        <v>0</v>
      </c>
      <c r="AE4950">
        <v>1.3276667175400845</v>
      </c>
    </row>
    <row r="4951" spans="1:31" x14ac:dyDescent="0.25">
      <c r="A4951">
        <v>2248931</v>
      </c>
      <c r="B4951">
        <v>1</v>
      </c>
      <c r="C4951" t="s">
        <v>80</v>
      </c>
      <c r="D4951" t="s">
        <v>90</v>
      </c>
      <c r="E4951" t="s">
        <v>132</v>
      </c>
      <c r="F4951" t="s">
        <v>14309</v>
      </c>
      <c r="G4951" t="s">
        <v>170</v>
      </c>
      <c r="H4951" t="s">
        <v>135</v>
      </c>
      <c r="I4951" t="s">
        <v>136</v>
      </c>
      <c r="J4951" t="s">
        <v>137</v>
      </c>
      <c r="K4951" t="s">
        <v>138</v>
      </c>
      <c r="L4951" t="s">
        <v>14310</v>
      </c>
      <c r="M4951" t="s">
        <v>14311</v>
      </c>
      <c r="N4951">
        <v>4.3647222220000002</v>
      </c>
      <c r="O4951">
        <v>0</v>
      </c>
      <c r="P4951">
        <v>6</v>
      </c>
      <c r="Q4951">
        <v>0</v>
      </c>
      <c r="R4951">
        <v>0</v>
      </c>
      <c r="S4951">
        <v>0</v>
      </c>
      <c r="T4951">
        <v>0</v>
      </c>
      <c r="U4951">
        <v>0</v>
      </c>
      <c r="V4951">
        <v>0</v>
      </c>
      <c r="W4951">
        <v>0</v>
      </c>
      <c r="X4951">
        <v>6.6738521448994739</v>
      </c>
      <c r="Y4951">
        <v>0</v>
      </c>
      <c r="Z4951">
        <v>0</v>
      </c>
      <c r="AA4951">
        <v>0</v>
      </c>
      <c r="AB4951">
        <v>0</v>
      </c>
      <c r="AC4951">
        <v>0</v>
      </c>
      <c r="AD4951">
        <v>0</v>
      </c>
      <c r="AE4951">
        <v>6.6738521448994739</v>
      </c>
    </row>
    <row r="4952" spans="1:31" x14ac:dyDescent="0.25">
      <c r="A4952">
        <v>2248932</v>
      </c>
      <c r="B4952">
        <v>1</v>
      </c>
      <c r="C4952" t="s">
        <v>80</v>
      </c>
      <c r="D4952" t="s">
        <v>91</v>
      </c>
      <c r="E4952" t="s">
        <v>194</v>
      </c>
      <c r="F4952" t="s">
        <v>14312</v>
      </c>
      <c r="G4952" t="s">
        <v>179</v>
      </c>
      <c r="H4952" t="s">
        <v>135</v>
      </c>
      <c r="I4952" t="s">
        <v>136</v>
      </c>
      <c r="J4952" t="s">
        <v>137</v>
      </c>
      <c r="K4952" t="s">
        <v>138</v>
      </c>
      <c r="L4952" t="s">
        <v>14313</v>
      </c>
      <c r="M4952" t="s">
        <v>14314</v>
      </c>
      <c r="N4952">
        <v>1.912222222</v>
      </c>
      <c r="O4952">
        <v>0</v>
      </c>
      <c r="P4952">
        <v>3</v>
      </c>
      <c r="Q4952">
        <v>0</v>
      </c>
      <c r="R4952">
        <v>7</v>
      </c>
      <c r="S4952">
        <v>0</v>
      </c>
      <c r="T4952">
        <v>4</v>
      </c>
      <c r="U4952">
        <v>0</v>
      </c>
      <c r="V4952">
        <v>0</v>
      </c>
      <c r="W4952">
        <v>0</v>
      </c>
      <c r="X4952">
        <v>1.561929849304907</v>
      </c>
      <c r="Y4952">
        <v>0</v>
      </c>
      <c r="Z4952">
        <v>2.7382092617000802</v>
      </c>
      <c r="AA4952">
        <v>0</v>
      </c>
      <c r="AB4952">
        <v>4.1972191370308778</v>
      </c>
      <c r="AC4952">
        <v>0</v>
      </c>
      <c r="AD4952">
        <v>0</v>
      </c>
      <c r="AE4952">
        <v>8.4973582480358658</v>
      </c>
    </row>
    <row r="4953" spans="1:31" x14ac:dyDescent="0.25">
      <c r="A4953">
        <v>2248933</v>
      </c>
      <c r="B4953">
        <v>1</v>
      </c>
      <c r="C4953" t="s">
        <v>81</v>
      </c>
      <c r="D4953" t="s">
        <v>123</v>
      </c>
      <c r="E4953" t="s">
        <v>132</v>
      </c>
      <c r="F4953" t="s">
        <v>14315</v>
      </c>
      <c r="G4953" t="s">
        <v>148</v>
      </c>
      <c r="H4953" t="s">
        <v>135</v>
      </c>
      <c r="I4953" t="s">
        <v>136</v>
      </c>
      <c r="J4953" t="s">
        <v>137</v>
      </c>
      <c r="K4953" t="s">
        <v>138</v>
      </c>
      <c r="L4953" t="s">
        <v>14316</v>
      </c>
      <c r="M4953" t="s">
        <v>14317</v>
      </c>
      <c r="N4953">
        <v>0.265833333</v>
      </c>
      <c r="O4953">
        <v>0</v>
      </c>
      <c r="P4953">
        <v>2</v>
      </c>
      <c r="Q4953">
        <v>0</v>
      </c>
      <c r="R4953">
        <v>0</v>
      </c>
      <c r="S4953">
        <v>0</v>
      </c>
      <c r="T4953">
        <v>1</v>
      </c>
      <c r="U4953">
        <v>0</v>
      </c>
      <c r="V4953">
        <v>0</v>
      </c>
      <c r="W4953">
        <v>0</v>
      </c>
      <c r="X4953">
        <v>0.17955680487924666</v>
      </c>
      <c r="Y4953">
        <v>0</v>
      </c>
      <c r="Z4953">
        <v>0</v>
      </c>
      <c r="AA4953">
        <v>0</v>
      </c>
      <c r="AB4953">
        <v>0.29432970330687003</v>
      </c>
      <c r="AC4953">
        <v>0</v>
      </c>
      <c r="AD4953">
        <v>0</v>
      </c>
      <c r="AE4953">
        <v>0.47388650818611666</v>
      </c>
    </row>
    <row r="4954" spans="1:31" x14ac:dyDescent="0.25">
      <c r="A4954">
        <v>2248934</v>
      </c>
      <c r="B4954">
        <v>1</v>
      </c>
      <c r="C4954" t="s">
        <v>81</v>
      </c>
      <c r="D4954" t="s">
        <v>114</v>
      </c>
      <c r="E4954" t="s">
        <v>194</v>
      </c>
      <c r="F4954" t="s">
        <v>14318</v>
      </c>
      <c r="G4954" t="s">
        <v>179</v>
      </c>
      <c r="H4954" t="s">
        <v>135</v>
      </c>
      <c r="I4954" t="s">
        <v>136</v>
      </c>
      <c r="J4954" t="s">
        <v>137</v>
      </c>
      <c r="K4954" t="s">
        <v>138</v>
      </c>
      <c r="L4954" t="s">
        <v>14319</v>
      </c>
      <c r="M4954" t="s">
        <v>14320</v>
      </c>
      <c r="N4954">
        <v>1.5366666659999999</v>
      </c>
      <c r="O4954">
        <v>0</v>
      </c>
      <c r="P4954">
        <v>23</v>
      </c>
      <c r="Q4954">
        <v>0</v>
      </c>
      <c r="R4954">
        <v>0</v>
      </c>
      <c r="S4954">
        <v>0</v>
      </c>
      <c r="T4954">
        <v>2</v>
      </c>
      <c r="U4954">
        <v>0</v>
      </c>
      <c r="V4954">
        <v>0</v>
      </c>
      <c r="W4954">
        <v>0</v>
      </c>
      <c r="X4954">
        <v>2.7782166657268959</v>
      </c>
      <c r="Y4954">
        <v>0</v>
      </c>
      <c r="Z4954">
        <v>0</v>
      </c>
      <c r="AA4954">
        <v>0</v>
      </c>
      <c r="AB4954">
        <v>0.10201713767382668</v>
      </c>
      <c r="AC4954">
        <v>0</v>
      </c>
      <c r="AD4954">
        <v>0</v>
      </c>
      <c r="AE4954">
        <v>2.8802338034007224</v>
      </c>
    </row>
    <row r="4955" spans="1:31" x14ac:dyDescent="0.25">
      <c r="A4955">
        <v>2248938</v>
      </c>
      <c r="B4955">
        <v>1</v>
      </c>
      <c r="C4955" t="s">
        <v>80</v>
      </c>
      <c r="D4955" t="s">
        <v>100</v>
      </c>
      <c r="E4955" t="s">
        <v>132</v>
      </c>
      <c r="F4955" t="s">
        <v>14321</v>
      </c>
      <c r="G4955" t="s">
        <v>148</v>
      </c>
      <c r="H4955" t="s">
        <v>135</v>
      </c>
      <c r="I4955" t="s">
        <v>136</v>
      </c>
      <c r="J4955" t="s">
        <v>137</v>
      </c>
      <c r="K4955" t="s">
        <v>138</v>
      </c>
      <c r="L4955" t="s">
        <v>14322</v>
      </c>
      <c r="M4955" t="s">
        <v>14323</v>
      </c>
      <c r="N4955">
        <v>0.98277777700000002</v>
      </c>
      <c r="O4955">
        <v>0</v>
      </c>
      <c r="P4955">
        <v>1</v>
      </c>
      <c r="Q4955">
        <v>0</v>
      </c>
      <c r="R4955">
        <v>0</v>
      </c>
      <c r="S4955">
        <v>0</v>
      </c>
      <c r="T4955">
        <v>0</v>
      </c>
      <c r="U4955">
        <v>0</v>
      </c>
      <c r="V4955">
        <v>0</v>
      </c>
      <c r="W4955">
        <v>0</v>
      </c>
      <c r="X4955">
        <v>0.70619185685828878</v>
      </c>
      <c r="Y4955">
        <v>0</v>
      </c>
      <c r="Z4955">
        <v>0</v>
      </c>
      <c r="AA4955">
        <v>0</v>
      </c>
      <c r="AB4955">
        <v>0</v>
      </c>
      <c r="AC4955">
        <v>0</v>
      </c>
      <c r="AD4955">
        <v>0</v>
      </c>
      <c r="AE4955">
        <v>0.70619185685828878</v>
      </c>
    </row>
    <row r="4956" spans="1:31" x14ac:dyDescent="0.25">
      <c r="A4956">
        <v>2248939</v>
      </c>
      <c r="B4956">
        <v>1</v>
      </c>
      <c r="C4956" t="s">
        <v>80</v>
      </c>
      <c r="D4956" t="s">
        <v>82</v>
      </c>
      <c r="E4956" t="s">
        <v>132</v>
      </c>
      <c r="F4956" t="s">
        <v>14324</v>
      </c>
      <c r="G4956" t="s">
        <v>148</v>
      </c>
      <c r="H4956" t="s">
        <v>135</v>
      </c>
      <c r="I4956" t="s">
        <v>136</v>
      </c>
      <c r="J4956" t="s">
        <v>137</v>
      </c>
      <c r="K4956" t="s">
        <v>138</v>
      </c>
      <c r="L4956" t="s">
        <v>14325</v>
      </c>
      <c r="M4956" t="s">
        <v>14326</v>
      </c>
      <c r="N4956">
        <v>5.2419444439999996</v>
      </c>
      <c r="O4956">
        <v>0</v>
      </c>
      <c r="P4956">
        <v>1</v>
      </c>
      <c r="Q4956">
        <v>0</v>
      </c>
      <c r="R4956">
        <v>0</v>
      </c>
      <c r="S4956">
        <v>0</v>
      </c>
      <c r="T4956">
        <v>0</v>
      </c>
      <c r="U4956">
        <v>0</v>
      </c>
      <c r="V4956">
        <v>0</v>
      </c>
      <c r="W4956">
        <v>0</v>
      </c>
      <c r="X4956">
        <v>1.4180601921434515</v>
      </c>
      <c r="Y4956">
        <v>0</v>
      </c>
      <c r="Z4956">
        <v>0</v>
      </c>
      <c r="AA4956">
        <v>0</v>
      </c>
      <c r="AB4956">
        <v>0</v>
      </c>
      <c r="AC4956">
        <v>0</v>
      </c>
      <c r="AD4956">
        <v>0</v>
      </c>
      <c r="AE4956">
        <v>1.4180601921434515</v>
      </c>
    </row>
    <row r="4957" spans="1:31" x14ac:dyDescent="0.25">
      <c r="A4957">
        <v>2248942</v>
      </c>
      <c r="B4957">
        <v>1</v>
      </c>
      <c r="C4957" t="s">
        <v>80</v>
      </c>
      <c r="D4957" t="s">
        <v>97</v>
      </c>
      <c r="E4957" t="s">
        <v>161</v>
      </c>
      <c r="F4957" t="s">
        <v>6297</v>
      </c>
      <c r="G4957" t="s">
        <v>174</v>
      </c>
      <c r="H4957" t="s">
        <v>163</v>
      </c>
      <c r="I4957" t="s">
        <v>136</v>
      </c>
      <c r="J4957" t="s">
        <v>137</v>
      </c>
      <c r="K4957" t="s">
        <v>138</v>
      </c>
      <c r="L4957" t="s">
        <v>14327</v>
      </c>
      <c r="M4957" t="s">
        <v>14328</v>
      </c>
      <c r="N4957">
        <v>0.94083333300000005</v>
      </c>
      <c r="O4957">
        <v>1</v>
      </c>
      <c r="P4957">
        <v>3340</v>
      </c>
      <c r="Q4957">
        <v>0</v>
      </c>
      <c r="R4957">
        <v>84</v>
      </c>
      <c r="S4957">
        <v>8</v>
      </c>
      <c r="T4957">
        <v>390</v>
      </c>
      <c r="U4957">
        <v>0</v>
      </c>
      <c r="V4957">
        <v>1</v>
      </c>
      <c r="W4957">
        <v>23.71141739078324</v>
      </c>
      <c r="X4957">
        <v>1973.4669085301746</v>
      </c>
      <c r="Y4957">
        <v>0</v>
      </c>
      <c r="Z4957">
        <v>34.252809051385789</v>
      </c>
      <c r="AA4957">
        <v>72.547447982660032</v>
      </c>
      <c r="AB4957">
        <v>419.18126033590255</v>
      </c>
      <c r="AC4957">
        <v>0</v>
      </c>
      <c r="AD4957">
        <v>2.5353319053505885</v>
      </c>
      <c r="AE4957">
        <v>2525.695175196257</v>
      </c>
    </row>
    <row r="4958" spans="1:31" x14ac:dyDescent="0.25">
      <c r="A4958">
        <v>2248946</v>
      </c>
      <c r="B4958">
        <v>1</v>
      </c>
      <c r="C4958" t="s">
        <v>80</v>
      </c>
      <c r="D4958" t="s">
        <v>97</v>
      </c>
      <c r="E4958" t="s">
        <v>182</v>
      </c>
      <c r="F4958" t="s">
        <v>14329</v>
      </c>
      <c r="G4958" t="s">
        <v>319</v>
      </c>
      <c r="H4958" t="s">
        <v>163</v>
      </c>
      <c r="I4958" t="s">
        <v>136</v>
      </c>
      <c r="J4958" t="s">
        <v>137</v>
      </c>
      <c r="K4958" t="s">
        <v>138</v>
      </c>
      <c r="L4958" t="s">
        <v>14330</v>
      </c>
      <c r="M4958" t="s">
        <v>14331</v>
      </c>
      <c r="N4958">
        <v>2.5188888880000002</v>
      </c>
      <c r="O4958">
        <v>0</v>
      </c>
      <c r="P4958">
        <v>27</v>
      </c>
      <c r="Q4958">
        <v>0</v>
      </c>
      <c r="R4958">
        <v>2</v>
      </c>
      <c r="S4958">
        <v>0</v>
      </c>
      <c r="T4958">
        <v>1</v>
      </c>
      <c r="U4958">
        <v>0</v>
      </c>
      <c r="V4958">
        <v>0</v>
      </c>
      <c r="W4958">
        <v>0</v>
      </c>
      <c r="X4958">
        <v>27.500364257607355</v>
      </c>
      <c r="Y4958">
        <v>0</v>
      </c>
      <c r="Z4958">
        <v>1.3318858306227912</v>
      </c>
      <c r="AA4958">
        <v>0</v>
      </c>
      <c r="AB4958">
        <v>0.73733610820492002</v>
      </c>
      <c r="AC4958">
        <v>0</v>
      </c>
      <c r="AD4958">
        <v>0</v>
      </c>
      <c r="AE4958">
        <v>29.569586196435068</v>
      </c>
    </row>
    <row r="4959" spans="1:31" x14ac:dyDescent="0.25">
      <c r="A4959">
        <v>2248947</v>
      </c>
      <c r="B4959">
        <v>1</v>
      </c>
      <c r="C4959" t="s">
        <v>81</v>
      </c>
      <c r="D4959" t="s">
        <v>123</v>
      </c>
      <c r="E4959" t="s">
        <v>132</v>
      </c>
      <c r="F4959" t="s">
        <v>13834</v>
      </c>
      <c r="G4959" t="s">
        <v>191</v>
      </c>
      <c r="H4959" t="s">
        <v>135</v>
      </c>
      <c r="I4959" t="s">
        <v>136</v>
      </c>
      <c r="J4959" t="s">
        <v>137</v>
      </c>
      <c r="K4959" t="s">
        <v>138</v>
      </c>
      <c r="L4959" t="s">
        <v>14332</v>
      </c>
      <c r="M4959" t="s">
        <v>14333</v>
      </c>
      <c r="N4959">
        <v>0.92083333300000003</v>
      </c>
      <c r="O4959">
        <v>0</v>
      </c>
      <c r="P4959">
        <v>1</v>
      </c>
      <c r="Q4959">
        <v>0</v>
      </c>
      <c r="R4959">
        <v>0</v>
      </c>
      <c r="S4959">
        <v>0</v>
      </c>
      <c r="T4959">
        <v>0</v>
      </c>
      <c r="U4959">
        <v>0</v>
      </c>
      <c r="V4959">
        <v>0</v>
      </c>
      <c r="W4959">
        <v>0</v>
      </c>
      <c r="X4959">
        <v>0.34887892280980665</v>
      </c>
      <c r="Y4959">
        <v>0</v>
      </c>
      <c r="Z4959">
        <v>0</v>
      </c>
      <c r="AA4959">
        <v>0</v>
      </c>
      <c r="AB4959">
        <v>0</v>
      </c>
      <c r="AC4959">
        <v>0</v>
      </c>
      <c r="AD4959">
        <v>0</v>
      </c>
      <c r="AE4959">
        <v>0.34887892280980665</v>
      </c>
    </row>
    <row r="4960" spans="1:31" x14ac:dyDescent="0.25">
      <c r="A4960">
        <v>2248951</v>
      </c>
      <c r="B4960">
        <v>1</v>
      </c>
      <c r="C4960" t="s">
        <v>81</v>
      </c>
      <c r="D4960" t="s">
        <v>118</v>
      </c>
      <c r="E4960" t="s">
        <v>194</v>
      </c>
      <c r="F4960" t="s">
        <v>3578</v>
      </c>
      <c r="G4960" t="s">
        <v>179</v>
      </c>
      <c r="H4960" t="s">
        <v>135</v>
      </c>
      <c r="I4960" t="s">
        <v>136</v>
      </c>
      <c r="J4960" t="s">
        <v>137</v>
      </c>
      <c r="K4960" t="s">
        <v>138</v>
      </c>
      <c r="L4960" t="s">
        <v>14334</v>
      </c>
      <c r="M4960" t="s">
        <v>14335</v>
      </c>
      <c r="N4960">
        <v>0.97388888799999995</v>
      </c>
      <c r="O4960">
        <v>0</v>
      </c>
      <c r="P4960">
        <v>28</v>
      </c>
      <c r="Q4960">
        <v>0</v>
      </c>
      <c r="R4960">
        <v>3</v>
      </c>
      <c r="S4960">
        <v>0</v>
      </c>
      <c r="T4960">
        <v>1</v>
      </c>
      <c r="U4960">
        <v>0</v>
      </c>
      <c r="V4960">
        <v>0</v>
      </c>
      <c r="W4960">
        <v>0</v>
      </c>
      <c r="X4960">
        <v>4.439295069608141</v>
      </c>
      <c r="Y4960">
        <v>0</v>
      </c>
      <c r="Z4960">
        <v>0.40447883087457998</v>
      </c>
      <c r="AA4960">
        <v>0</v>
      </c>
      <c r="AB4960">
        <v>5.1299156215331113E-2</v>
      </c>
      <c r="AC4960">
        <v>0</v>
      </c>
      <c r="AD4960">
        <v>0</v>
      </c>
      <c r="AE4960">
        <v>4.8950730566980525</v>
      </c>
    </row>
    <row r="4961" spans="1:31" x14ac:dyDescent="0.25">
      <c r="A4961">
        <v>2248952</v>
      </c>
      <c r="B4961">
        <v>1</v>
      </c>
      <c r="C4961" t="s">
        <v>80</v>
      </c>
      <c r="D4961" t="s">
        <v>108</v>
      </c>
      <c r="E4961" t="s">
        <v>194</v>
      </c>
      <c r="F4961" t="s">
        <v>14336</v>
      </c>
      <c r="G4961" t="s">
        <v>179</v>
      </c>
      <c r="H4961" t="s">
        <v>135</v>
      </c>
      <c r="I4961" t="s">
        <v>136</v>
      </c>
      <c r="J4961" t="s">
        <v>137</v>
      </c>
      <c r="K4961" t="s">
        <v>138</v>
      </c>
      <c r="L4961" t="s">
        <v>14337</v>
      </c>
      <c r="M4961" t="s">
        <v>14338</v>
      </c>
      <c r="N4961">
        <v>2.0008333330000001</v>
      </c>
      <c r="O4961">
        <v>0</v>
      </c>
      <c r="P4961">
        <v>13</v>
      </c>
      <c r="Q4961">
        <v>0</v>
      </c>
      <c r="R4961">
        <v>0</v>
      </c>
      <c r="S4961">
        <v>0</v>
      </c>
      <c r="T4961">
        <v>3</v>
      </c>
      <c r="U4961">
        <v>0</v>
      </c>
      <c r="V4961">
        <v>0</v>
      </c>
      <c r="W4961">
        <v>0</v>
      </c>
      <c r="X4961">
        <v>9.1780873651473502</v>
      </c>
      <c r="Y4961">
        <v>0</v>
      </c>
      <c r="Z4961">
        <v>0</v>
      </c>
      <c r="AA4961">
        <v>0</v>
      </c>
      <c r="AB4961">
        <v>2.7782342546468319</v>
      </c>
      <c r="AC4961">
        <v>0</v>
      </c>
      <c r="AD4961">
        <v>0</v>
      </c>
      <c r="AE4961">
        <v>11.956321619794181</v>
      </c>
    </row>
    <row r="4962" spans="1:31" x14ac:dyDescent="0.25">
      <c r="A4962">
        <v>2248953</v>
      </c>
      <c r="B4962">
        <v>1</v>
      </c>
      <c r="C4962" t="s">
        <v>80</v>
      </c>
      <c r="D4962" t="s">
        <v>82</v>
      </c>
      <c r="E4962" t="s">
        <v>132</v>
      </c>
      <c r="F4962" t="s">
        <v>14339</v>
      </c>
      <c r="G4962" t="s">
        <v>148</v>
      </c>
      <c r="H4962" t="s">
        <v>135</v>
      </c>
      <c r="I4962" t="s">
        <v>136</v>
      </c>
      <c r="J4962" t="s">
        <v>137</v>
      </c>
      <c r="K4962" t="s">
        <v>138</v>
      </c>
      <c r="L4962" t="s">
        <v>14340</v>
      </c>
      <c r="M4962" t="s">
        <v>14341</v>
      </c>
      <c r="N4962">
        <v>4.6622222219999996</v>
      </c>
      <c r="O4962">
        <v>0</v>
      </c>
      <c r="P4962">
        <v>2</v>
      </c>
      <c r="Q4962">
        <v>0</v>
      </c>
      <c r="R4962">
        <v>0</v>
      </c>
      <c r="S4962">
        <v>0</v>
      </c>
      <c r="T4962">
        <v>0</v>
      </c>
      <c r="U4962">
        <v>0</v>
      </c>
      <c r="V4962">
        <v>0</v>
      </c>
      <c r="W4962">
        <v>0</v>
      </c>
      <c r="X4962">
        <v>6.1335724858483127</v>
      </c>
      <c r="Y4962">
        <v>0</v>
      </c>
      <c r="Z4962">
        <v>0</v>
      </c>
      <c r="AA4962">
        <v>0</v>
      </c>
      <c r="AB4962">
        <v>0</v>
      </c>
      <c r="AC4962">
        <v>0</v>
      </c>
      <c r="AD4962">
        <v>0</v>
      </c>
      <c r="AE4962">
        <v>6.1335724858483127</v>
      </c>
    </row>
    <row r="4963" spans="1:31" x14ac:dyDescent="0.25">
      <c r="A4963">
        <v>2248959</v>
      </c>
      <c r="B4963">
        <v>1</v>
      </c>
      <c r="C4963" t="s">
        <v>80</v>
      </c>
      <c r="D4963" t="s">
        <v>94</v>
      </c>
      <c r="E4963" t="s">
        <v>132</v>
      </c>
      <c r="F4963" t="s">
        <v>14342</v>
      </c>
      <c r="G4963" t="s">
        <v>148</v>
      </c>
      <c r="H4963" t="s">
        <v>135</v>
      </c>
      <c r="I4963" t="s">
        <v>136</v>
      </c>
      <c r="J4963" t="s">
        <v>137</v>
      </c>
      <c r="K4963" t="s">
        <v>138</v>
      </c>
      <c r="L4963" t="s">
        <v>14343</v>
      </c>
      <c r="M4963" t="s">
        <v>14344</v>
      </c>
      <c r="N4963">
        <v>1.048611111</v>
      </c>
      <c r="O4963">
        <v>0</v>
      </c>
      <c r="P4963">
        <v>0</v>
      </c>
      <c r="Q4963">
        <v>0</v>
      </c>
      <c r="R4963">
        <v>0</v>
      </c>
      <c r="S4963">
        <v>0</v>
      </c>
      <c r="T4963">
        <v>1</v>
      </c>
      <c r="U4963">
        <v>0</v>
      </c>
      <c r="V4963">
        <v>0</v>
      </c>
      <c r="W4963">
        <v>0</v>
      </c>
      <c r="X4963">
        <v>0</v>
      </c>
      <c r="Y4963">
        <v>0</v>
      </c>
      <c r="Z4963">
        <v>0</v>
      </c>
      <c r="AA4963">
        <v>0</v>
      </c>
      <c r="AB4963">
        <v>0</v>
      </c>
      <c r="AC4963">
        <v>0</v>
      </c>
      <c r="AD4963">
        <v>0</v>
      </c>
      <c r="AE4963">
        <v>0</v>
      </c>
    </row>
    <row r="4964" spans="1:31" x14ac:dyDescent="0.25">
      <c r="A4964">
        <v>2248960</v>
      </c>
      <c r="B4964">
        <v>1</v>
      </c>
      <c r="C4964" t="s">
        <v>81</v>
      </c>
      <c r="D4964" t="s">
        <v>123</v>
      </c>
      <c r="E4964" t="s">
        <v>132</v>
      </c>
      <c r="F4964" t="s">
        <v>14345</v>
      </c>
      <c r="G4964" t="s">
        <v>191</v>
      </c>
      <c r="H4964" t="s">
        <v>135</v>
      </c>
      <c r="I4964" t="s">
        <v>136</v>
      </c>
      <c r="J4964" t="s">
        <v>137</v>
      </c>
      <c r="K4964" t="s">
        <v>138</v>
      </c>
      <c r="L4964" t="s">
        <v>14346</v>
      </c>
      <c r="M4964" t="s">
        <v>14347</v>
      </c>
      <c r="N4964">
        <v>0.66555555499999997</v>
      </c>
      <c r="O4964">
        <v>0</v>
      </c>
      <c r="P4964">
        <v>4</v>
      </c>
      <c r="Q4964">
        <v>0</v>
      </c>
      <c r="R4964">
        <v>0</v>
      </c>
      <c r="S4964">
        <v>0</v>
      </c>
      <c r="T4964">
        <v>0</v>
      </c>
      <c r="U4964">
        <v>0</v>
      </c>
      <c r="V4964">
        <v>0</v>
      </c>
      <c r="W4964">
        <v>0</v>
      </c>
      <c r="X4964">
        <v>0.71663507856809561</v>
      </c>
      <c r="Y4964">
        <v>0</v>
      </c>
      <c r="Z4964">
        <v>0</v>
      </c>
      <c r="AA4964">
        <v>0</v>
      </c>
      <c r="AB4964">
        <v>0</v>
      </c>
      <c r="AC4964">
        <v>0</v>
      </c>
      <c r="AD4964">
        <v>0</v>
      </c>
      <c r="AE4964">
        <v>0.71663507856809561</v>
      </c>
    </row>
    <row r="4965" spans="1:31" x14ac:dyDescent="0.25">
      <c r="A4965">
        <v>2248962</v>
      </c>
      <c r="B4965">
        <v>1</v>
      </c>
      <c r="C4965" t="s">
        <v>80</v>
      </c>
      <c r="D4965" t="s">
        <v>103</v>
      </c>
      <c r="E4965" t="s">
        <v>161</v>
      </c>
      <c r="F4965" t="s">
        <v>1067</v>
      </c>
      <c r="G4965" t="s">
        <v>174</v>
      </c>
      <c r="H4965" t="s">
        <v>163</v>
      </c>
      <c r="I4965" t="s">
        <v>136</v>
      </c>
      <c r="J4965" t="s">
        <v>137</v>
      </c>
      <c r="K4965" t="s">
        <v>138</v>
      </c>
      <c r="L4965" t="s">
        <v>14348</v>
      </c>
      <c r="M4965" t="s">
        <v>14349</v>
      </c>
      <c r="N4965">
        <v>0.77555555499999995</v>
      </c>
      <c r="O4965">
        <v>0</v>
      </c>
      <c r="P4965">
        <v>1</v>
      </c>
      <c r="Q4965">
        <v>37</v>
      </c>
      <c r="R4965">
        <v>64</v>
      </c>
      <c r="S4965">
        <v>10</v>
      </c>
      <c r="T4965">
        <v>7</v>
      </c>
      <c r="U4965">
        <v>4</v>
      </c>
      <c r="V4965">
        <v>0</v>
      </c>
      <c r="W4965">
        <v>0</v>
      </c>
      <c r="X4965">
        <v>0.11333729211640889</v>
      </c>
      <c r="Y4965">
        <v>36.700895699498439</v>
      </c>
      <c r="Z4965">
        <v>49.193683696363742</v>
      </c>
      <c r="AA4965">
        <v>108.08605328931222</v>
      </c>
      <c r="AB4965">
        <v>3.9375360718763153</v>
      </c>
      <c r="AC4965">
        <v>969.99164739329706</v>
      </c>
      <c r="AD4965">
        <v>0</v>
      </c>
      <c r="AE4965">
        <v>1168.0231534424643</v>
      </c>
    </row>
    <row r="4966" spans="1:31" x14ac:dyDescent="0.25">
      <c r="A4966">
        <v>2248963</v>
      </c>
      <c r="B4966">
        <v>1</v>
      </c>
      <c r="C4966" t="s">
        <v>80</v>
      </c>
      <c r="D4966" t="s">
        <v>92</v>
      </c>
      <c r="E4966" t="s">
        <v>132</v>
      </c>
      <c r="F4966" t="s">
        <v>14350</v>
      </c>
      <c r="G4966" t="s">
        <v>148</v>
      </c>
      <c r="H4966" t="s">
        <v>135</v>
      </c>
      <c r="I4966" t="s">
        <v>136</v>
      </c>
      <c r="J4966" t="s">
        <v>137</v>
      </c>
      <c r="K4966" t="s">
        <v>138</v>
      </c>
      <c r="L4966" t="s">
        <v>14351</v>
      </c>
      <c r="M4966" t="s">
        <v>14352</v>
      </c>
      <c r="N4966">
        <v>1.3577777769999999</v>
      </c>
      <c r="O4966">
        <v>0</v>
      </c>
      <c r="P4966">
        <v>1</v>
      </c>
      <c r="Q4966">
        <v>0</v>
      </c>
      <c r="R4966">
        <v>0</v>
      </c>
      <c r="S4966">
        <v>0</v>
      </c>
      <c r="T4966">
        <v>0</v>
      </c>
      <c r="U4966">
        <v>0</v>
      </c>
      <c r="V4966">
        <v>0</v>
      </c>
      <c r="W4966">
        <v>0</v>
      </c>
      <c r="X4966">
        <v>0.902872018592771</v>
      </c>
      <c r="Y4966">
        <v>0</v>
      </c>
      <c r="Z4966">
        <v>0</v>
      </c>
      <c r="AA4966">
        <v>0</v>
      </c>
      <c r="AB4966">
        <v>0</v>
      </c>
      <c r="AC4966">
        <v>0</v>
      </c>
      <c r="AD4966">
        <v>0</v>
      </c>
      <c r="AE4966">
        <v>0.902872018592771</v>
      </c>
    </row>
    <row r="4967" spans="1:31" x14ac:dyDescent="0.25">
      <c r="A4967">
        <v>2248965</v>
      </c>
      <c r="B4967">
        <v>1</v>
      </c>
      <c r="C4967" t="s">
        <v>81</v>
      </c>
      <c r="D4967" t="s">
        <v>120</v>
      </c>
      <c r="E4967" t="s">
        <v>141</v>
      </c>
      <c r="F4967" t="s">
        <v>12884</v>
      </c>
      <c r="G4967" t="s">
        <v>187</v>
      </c>
      <c r="H4967" t="s">
        <v>135</v>
      </c>
      <c r="I4967" t="s">
        <v>136</v>
      </c>
      <c r="J4967" t="s">
        <v>137</v>
      </c>
      <c r="K4967" t="s">
        <v>138</v>
      </c>
      <c r="L4967" t="s">
        <v>14353</v>
      </c>
      <c r="M4967" t="s">
        <v>14354</v>
      </c>
      <c r="N4967">
        <v>0.510833333</v>
      </c>
      <c r="O4967">
        <v>0</v>
      </c>
      <c r="P4967">
        <v>132</v>
      </c>
      <c r="Q4967">
        <v>0</v>
      </c>
      <c r="R4967">
        <v>5</v>
      </c>
      <c r="S4967">
        <v>0</v>
      </c>
      <c r="T4967">
        <v>21</v>
      </c>
      <c r="U4967">
        <v>0</v>
      </c>
      <c r="V4967">
        <v>0</v>
      </c>
      <c r="W4967">
        <v>0</v>
      </c>
      <c r="X4967">
        <v>16.977196689006451</v>
      </c>
      <c r="Y4967">
        <v>0</v>
      </c>
      <c r="Z4967">
        <v>0.56509819787843341</v>
      </c>
      <c r="AA4967">
        <v>0</v>
      </c>
      <c r="AB4967">
        <v>0.47523989211542661</v>
      </c>
      <c r="AC4967">
        <v>0</v>
      </c>
      <c r="AD4967">
        <v>0</v>
      </c>
      <c r="AE4967">
        <v>18.017534779000311</v>
      </c>
    </row>
    <row r="4968" spans="1:31" x14ac:dyDescent="0.25">
      <c r="A4968">
        <v>2248966</v>
      </c>
      <c r="B4968">
        <v>1</v>
      </c>
      <c r="C4968" t="s">
        <v>80</v>
      </c>
      <c r="D4968" t="s">
        <v>97</v>
      </c>
      <c r="E4968" t="s">
        <v>132</v>
      </c>
      <c r="F4968" t="s">
        <v>14355</v>
      </c>
      <c r="G4968" t="s">
        <v>148</v>
      </c>
      <c r="H4968" t="s">
        <v>135</v>
      </c>
      <c r="I4968" t="s">
        <v>136</v>
      </c>
      <c r="J4968" t="s">
        <v>137</v>
      </c>
      <c r="K4968" t="s">
        <v>138</v>
      </c>
      <c r="L4968" t="s">
        <v>14356</v>
      </c>
      <c r="M4968" t="s">
        <v>14357</v>
      </c>
      <c r="N4968">
        <v>2.346944444</v>
      </c>
      <c r="O4968">
        <v>0</v>
      </c>
      <c r="P4968">
        <v>0</v>
      </c>
      <c r="Q4968">
        <v>0</v>
      </c>
      <c r="R4968">
        <v>1</v>
      </c>
      <c r="S4968">
        <v>0</v>
      </c>
      <c r="T4968">
        <v>0</v>
      </c>
      <c r="U4968">
        <v>0</v>
      </c>
      <c r="V4968">
        <v>0</v>
      </c>
      <c r="W4968">
        <v>0</v>
      </c>
      <c r="X4968">
        <v>0</v>
      </c>
      <c r="Y4968">
        <v>0</v>
      </c>
      <c r="Z4968">
        <v>0.83450797496467333</v>
      </c>
      <c r="AA4968">
        <v>0</v>
      </c>
      <c r="AB4968">
        <v>0</v>
      </c>
      <c r="AC4968">
        <v>0</v>
      </c>
      <c r="AD4968">
        <v>0</v>
      </c>
      <c r="AE4968">
        <v>0.83450797496467333</v>
      </c>
    </row>
    <row r="4969" spans="1:31" x14ac:dyDescent="0.25">
      <c r="A4969">
        <v>2248967</v>
      </c>
      <c r="B4969">
        <v>1</v>
      </c>
      <c r="C4969" t="s">
        <v>80</v>
      </c>
      <c r="D4969" t="s">
        <v>82</v>
      </c>
      <c r="E4969" t="s">
        <v>132</v>
      </c>
      <c r="F4969" t="s">
        <v>14358</v>
      </c>
      <c r="G4969" t="s">
        <v>148</v>
      </c>
      <c r="H4969" t="s">
        <v>135</v>
      </c>
      <c r="I4969" t="s">
        <v>136</v>
      </c>
      <c r="J4969" t="s">
        <v>137</v>
      </c>
      <c r="K4969" t="s">
        <v>138</v>
      </c>
      <c r="L4969" t="s">
        <v>14359</v>
      </c>
      <c r="M4969" t="s">
        <v>14360</v>
      </c>
      <c r="N4969">
        <v>4.1769444440000001</v>
      </c>
      <c r="O4969">
        <v>0</v>
      </c>
      <c r="P4969">
        <v>1</v>
      </c>
      <c r="Q4969">
        <v>0</v>
      </c>
      <c r="R4969">
        <v>0</v>
      </c>
      <c r="S4969">
        <v>0</v>
      </c>
      <c r="T4969">
        <v>0</v>
      </c>
      <c r="U4969">
        <v>0</v>
      </c>
      <c r="V4969">
        <v>0</v>
      </c>
      <c r="W4969">
        <v>0</v>
      </c>
      <c r="X4969">
        <v>1.9415870466492891</v>
      </c>
      <c r="Y4969">
        <v>0</v>
      </c>
      <c r="Z4969">
        <v>0</v>
      </c>
      <c r="AA4969">
        <v>0</v>
      </c>
      <c r="AB4969">
        <v>0</v>
      </c>
      <c r="AC4969">
        <v>0</v>
      </c>
      <c r="AD4969">
        <v>0</v>
      </c>
      <c r="AE4969">
        <v>1.9415870466492891</v>
      </c>
    </row>
    <row r="4970" spans="1:31" x14ac:dyDescent="0.25">
      <c r="A4970">
        <v>2248970</v>
      </c>
      <c r="B4970">
        <v>1</v>
      </c>
      <c r="C4970" t="s">
        <v>80</v>
      </c>
      <c r="D4970" t="s">
        <v>101</v>
      </c>
      <c r="E4970" t="s">
        <v>161</v>
      </c>
      <c r="F4970" t="s">
        <v>2790</v>
      </c>
      <c r="G4970" t="s">
        <v>174</v>
      </c>
      <c r="H4970" t="s">
        <v>163</v>
      </c>
      <c r="I4970" t="s">
        <v>136</v>
      </c>
      <c r="J4970" t="s">
        <v>137</v>
      </c>
      <c r="K4970" t="s">
        <v>138</v>
      </c>
      <c r="L4970" t="s">
        <v>14361</v>
      </c>
      <c r="M4970" t="s">
        <v>14362</v>
      </c>
      <c r="N4970">
        <v>0.50083333299999999</v>
      </c>
      <c r="O4970">
        <v>3</v>
      </c>
      <c r="P4970">
        <v>948</v>
      </c>
      <c r="Q4970">
        <v>5</v>
      </c>
      <c r="R4970">
        <v>31</v>
      </c>
      <c r="S4970">
        <v>4</v>
      </c>
      <c r="T4970">
        <v>100</v>
      </c>
      <c r="U4970">
        <v>2</v>
      </c>
      <c r="V4970">
        <v>0</v>
      </c>
      <c r="W4970">
        <v>1.6414515675114667</v>
      </c>
      <c r="X4970">
        <v>206.42816571405982</v>
      </c>
      <c r="Y4970">
        <v>11.345923083875906</v>
      </c>
      <c r="Z4970">
        <v>3.4645049439901161</v>
      </c>
      <c r="AA4970">
        <v>6.0911357697491768</v>
      </c>
      <c r="AB4970">
        <v>36.783897009390493</v>
      </c>
      <c r="AC4970">
        <v>78.884159553763567</v>
      </c>
      <c r="AD4970">
        <v>0</v>
      </c>
      <c r="AE4970">
        <v>344.6392376423405</v>
      </c>
    </row>
    <row r="4971" spans="1:31" x14ac:dyDescent="0.25">
      <c r="A4971">
        <v>2248971</v>
      </c>
      <c r="B4971">
        <v>1</v>
      </c>
      <c r="C4971" t="s">
        <v>81</v>
      </c>
      <c r="D4971" t="s">
        <v>113</v>
      </c>
      <c r="E4971" t="s">
        <v>194</v>
      </c>
      <c r="F4971" t="s">
        <v>14363</v>
      </c>
      <c r="G4971" t="s">
        <v>179</v>
      </c>
      <c r="H4971" t="s">
        <v>135</v>
      </c>
      <c r="I4971" t="s">
        <v>136</v>
      </c>
      <c r="J4971" t="s">
        <v>137</v>
      </c>
      <c r="K4971" t="s">
        <v>138</v>
      </c>
      <c r="L4971" t="s">
        <v>14364</v>
      </c>
      <c r="M4971" t="s">
        <v>14365</v>
      </c>
      <c r="N4971">
        <v>1.420833333</v>
      </c>
      <c r="O4971">
        <v>0</v>
      </c>
      <c r="P4971">
        <v>2</v>
      </c>
      <c r="Q4971">
        <v>0</v>
      </c>
      <c r="R4971">
        <v>0</v>
      </c>
      <c r="S4971">
        <v>0</v>
      </c>
      <c r="T4971">
        <v>0</v>
      </c>
      <c r="U4971">
        <v>0</v>
      </c>
      <c r="V4971">
        <v>0</v>
      </c>
      <c r="W4971">
        <v>0</v>
      </c>
      <c r="X4971">
        <v>5.0277074981840003E-2</v>
      </c>
      <c r="Y4971">
        <v>0</v>
      </c>
      <c r="Z4971">
        <v>0</v>
      </c>
      <c r="AA4971">
        <v>0</v>
      </c>
      <c r="AB4971">
        <v>0</v>
      </c>
      <c r="AC4971">
        <v>0</v>
      </c>
      <c r="AD4971">
        <v>0</v>
      </c>
      <c r="AE4971">
        <v>5.0277074981840003E-2</v>
      </c>
    </row>
    <row r="4972" spans="1:31" x14ac:dyDescent="0.25">
      <c r="A4972">
        <v>2248972</v>
      </c>
      <c r="B4972">
        <v>1</v>
      </c>
      <c r="C4972" t="s">
        <v>81</v>
      </c>
      <c r="D4972" t="s">
        <v>113</v>
      </c>
      <c r="E4972" t="s">
        <v>141</v>
      </c>
      <c r="F4972" t="s">
        <v>14366</v>
      </c>
      <c r="G4972" t="s">
        <v>1031</v>
      </c>
      <c r="H4972" t="s">
        <v>135</v>
      </c>
      <c r="I4972" t="s">
        <v>136</v>
      </c>
      <c r="J4972" t="s">
        <v>137</v>
      </c>
      <c r="K4972" t="s">
        <v>138</v>
      </c>
      <c r="L4972" t="s">
        <v>14367</v>
      </c>
      <c r="M4972" t="s">
        <v>14368</v>
      </c>
      <c r="N4972">
        <v>3.9097222220000001</v>
      </c>
      <c r="O4972">
        <v>0</v>
      </c>
      <c r="P4972">
        <v>71</v>
      </c>
      <c r="Q4972">
        <v>0</v>
      </c>
      <c r="R4972">
        <v>0</v>
      </c>
      <c r="S4972">
        <v>0</v>
      </c>
      <c r="T4972">
        <v>5</v>
      </c>
      <c r="U4972">
        <v>0</v>
      </c>
      <c r="V4972">
        <v>0</v>
      </c>
      <c r="W4972">
        <v>0</v>
      </c>
      <c r="X4972">
        <v>33.325950041994524</v>
      </c>
      <c r="Y4972">
        <v>0</v>
      </c>
      <c r="Z4972">
        <v>0</v>
      </c>
      <c r="AA4972">
        <v>0</v>
      </c>
      <c r="AB4972">
        <v>9.4475435467637786E-2</v>
      </c>
      <c r="AC4972">
        <v>0</v>
      </c>
      <c r="AD4972">
        <v>0</v>
      </c>
      <c r="AE4972">
        <v>33.42042547746216</v>
      </c>
    </row>
    <row r="4973" spans="1:31" x14ac:dyDescent="0.25">
      <c r="A4973">
        <v>2248974</v>
      </c>
      <c r="B4973">
        <v>1</v>
      </c>
      <c r="C4973" t="s">
        <v>80</v>
      </c>
      <c r="D4973" t="s">
        <v>97</v>
      </c>
      <c r="E4973" t="s">
        <v>132</v>
      </c>
      <c r="F4973" t="s">
        <v>14369</v>
      </c>
      <c r="G4973" t="s">
        <v>148</v>
      </c>
      <c r="H4973" t="s">
        <v>135</v>
      </c>
      <c r="I4973" t="s">
        <v>136</v>
      </c>
      <c r="J4973" t="s">
        <v>137</v>
      </c>
      <c r="K4973" t="s">
        <v>138</v>
      </c>
      <c r="L4973" t="s">
        <v>14370</v>
      </c>
      <c r="M4973" t="s">
        <v>14371</v>
      </c>
      <c r="N4973">
        <v>3.261111111</v>
      </c>
      <c r="O4973">
        <v>0</v>
      </c>
      <c r="P4973">
        <v>3</v>
      </c>
      <c r="Q4973">
        <v>0</v>
      </c>
      <c r="R4973">
        <v>0</v>
      </c>
      <c r="S4973">
        <v>0</v>
      </c>
      <c r="T4973">
        <v>0</v>
      </c>
      <c r="U4973">
        <v>0</v>
      </c>
      <c r="V4973">
        <v>0</v>
      </c>
      <c r="W4973">
        <v>0</v>
      </c>
      <c r="X4973">
        <v>2.2929877887827002</v>
      </c>
      <c r="Y4973">
        <v>0</v>
      </c>
      <c r="Z4973">
        <v>0</v>
      </c>
      <c r="AA4973">
        <v>0</v>
      </c>
      <c r="AB4973">
        <v>0</v>
      </c>
      <c r="AC4973">
        <v>0</v>
      </c>
      <c r="AD4973">
        <v>0</v>
      </c>
      <c r="AE4973">
        <v>2.2929877887827002</v>
      </c>
    </row>
    <row r="4974" spans="1:31" x14ac:dyDescent="0.25">
      <c r="A4974">
        <v>2248976</v>
      </c>
      <c r="B4974">
        <v>1</v>
      </c>
      <c r="C4974" t="s">
        <v>80</v>
      </c>
      <c r="D4974" t="s">
        <v>90</v>
      </c>
      <c r="E4974" t="s">
        <v>194</v>
      </c>
      <c r="F4974" t="s">
        <v>12062</v>
      </c>
      <c r="G4974" t="s">
        <v>134</v>
      </c>
      <c r="H4974" t="s">
        <v>135</v>
      </c>
      <c r="I4974" t="s">
        <v>136</v>
      </c>
      <c r="J4974" t="s">
        <v>137</v>
      </c>
      <c r="K4974" t="s">
        <v>138</v>
      </c>
      <c r="L4974" t="s">
        <v>14372</v>
      </c>
      <c r="M4974" t="s">
        <v>14373</v>
      </c>
      <c r="N4974">
        <v>0.58250000000000002</v>
      </c>
      <c r="O4974">
        <v>0</v>
      </c>
      <c r="P4974">
        <v>7</v>
      </c>
      <c r="Q4974">
        <v>0</v>
      </c>
      <c r="R4974">
        <v>0</v>
      </c>
      <c r="S4974">
        <v>0</v>
      </c>
      <c r="T4974">
        <v>40</v>
      </c>
      <c r="U4974">
        <v>0</v>
      </c>
      <c r="V4974">
        <v>2</v>
      </c>
      <c r="W4974">
        <v>0</v>
      </c>
      <c r="X4974">
        <v>1.81126949160927</v>
      </c>
      <c r="Y4974">
        <v>0</v>
      </c>
      <c r="Z4974">
        <v>0</v>
      </c>
      <c r="AA4974">
        <v>0</v>
      </c>
      <c r="AB4974">
        <v>29.763104572679296</v>
      </c>
      <c r="AC4974">
        <v>0</v>
      </c>
      <c r="AD4974">
        <v>5.5337443222979399</v>
      </c>
      <c r="AE4974">
        <v>37.108118386586504</v>
      </c>
    </row>
    <row r="4975" spans="1:31" x14ac:dyDescent="0.25">
      <c r="A4975">
        <v>2248979</v>
      </c>
      <c r="B4975">
        <v>1</v>
      </c>
      <c r="C4975" t="s">
        <v>80</v>
      </c>
      <c r="D4975" t="s">
        <v>94</v>
      </c>
      <c r="E4975" t="s">
        <v>132</v>
      </c>
      <c r="F4975" t="s">
        <v>14374</v>
      </c>
      <c r="G4975" t="s">
        <v>148</v>
      </c>
      <c r="H4975" t="s">
        <v>135</v>
      </c>
      <c r="I4975" t="s">
        <v>136</v>
      </c>
      <c r="J4975" t="s">
        <v>137</v>
      </c>
      <c r="K4975" t="s">
        <v>138</v>
      </c>
      <c r="L4975" t="s">
        <v>14375</v>
      </c>
      <c r="M4975" t="s">
        <v>14376</v>
      </c>
      <c r="N4975">
        <v>2.9824999999999999</v>
      </c>
      <c r="O4975">
        <v>0</v>
      </c>
      <c r="P4975">
        <v>1</v>
      </c>
      <c r="Q4975">
        <v>0</v>
      </c>
      <c r="R4975">
        <v>0</v>
      </c>
      <c r="S4975">
        <v>0</v>
      </c>
      <c r="T4975">
        <v>0</v>
      </c>
      <c r="U4975">
        <v>0</v>
      </c>
      <c r="V4975">
        <v>0</v>
      </c>
      <c r="W4975">
        <v>0</v>
      </c>
      <c r="X4975">
        <v>0</v>
      </c>
      <c r="Y4975">
        <v>0</v>
      </c>
      <c r="Z4975">
        <v>0</v>
      </c>
      <c r="AA4975">
        <v>0</v>
      </c>
      <c r="AB4975">
        <v>0</v>
      </c>
      <c r="AC4975">
        <v>0</v>
      </c>
      <c r="AD4975">
        <v>0</v>
      </c>
      <c r="AE4975">
        <v>0</v>
      </c>
    </row>
    <row r="4976" spans="1:31" x14ac:dyDescent="0.25">
      <c r="A4976">
        <v>2248981</v>
      </c>
      <c r="B4976">
        <v>1</v>
      </c>
      <c r="C4976" t="s">
        <v>80</v>
      </c>
      <c r="D4976" t="s">
        <v>101</v>
      </c>
      <c r="E4976" t="s">
        <v>194</v>
      </c>
      <c r="F4976" t="s">
        <v>14377</v>
      </c>
      <c r="G4976" t="s">
        <v>390</v>
      </c>
      <c r="H4976" t="s">
        <v>135</v>
      </c>
      <c r="I4976" t="s">
        <v>136</v>
      </c>
      <c r="J4976" t="s">
        <v>137</v>
      </c>
      <c r="K4976" t="s">
        <v>138</v>
      </c>
      <c r="L4976" t="s">
        <v>14378</v>
      </c>
      <c r="M4976" t="s">
        <v>14379</v>
      </c>
      <c r="N4976">
        <v>1.5055555549999999</v>
      </c>
      <c r="O4976">
        <v>0</v>
      </c>
      <c r="P4976">
        <v>18</v>
      </c>
      <c r="Q4976">
        <v>0</v>
      </c>
      <c r="R4976">
        <v>0</v>
      </c>
      <c r="S4976">
        <v>0</v>
      </c>
      <c r="T4976">
        <v>5</v>
      </c>
      <c r="U4976">
        <v>0</v>
      </c>
      <c r="V4976">
        <v>0</v>
      </c>
      <c r="W4976">
        <v>0</v>
      </c>
      <c r="X4976">
        <v>26.921499983962288</v>
      </c>
      <c r="Y4976">
        <v>0</v>
      </c>
      <c r="Z4976">
        <v>0</v>
      </c>
      <c r="AA4976">
        <v>0</v>
      </c>
      <c r="AB4976">
        <v>8.0031140278286159</v>
      </c>
      <c r="AC4976">
        <v>0</v>
      </c>
      <c r="AD4976">
        <v>0</v>
      </c>
      <c r="AE4976">
        <v>34.924614011790908</v>
      </c>
    </row>
    <row r="4977" spans="1:31" x14ac:dyDescent="0.25">
      <c r="A4977">
        <v>2248982</v>
      </c>
      <c r="B4977">
        <v>1</v>
      </c>
      <c r="C4977" t="s">
        <v>80</v>
      </c>
      <c r="D4977" t="s">
        <v>82</v>
      </c>
      <c r="E4977" t="s">
        <v>132</v>
      </c>
      <c r="F4977" t="s">
        <v>14380</v>
      </c>
      <c r="G4977" t="s">
        <v>170</v>
      </c>
      <c r="H4977" t="s">
        <v>135</v>
      </c>
      <c r="I4977" t="s">
        <v>136</v>
      </c>
      <c r="J4977" t="s">
        <v>137</v>
      </c>
      <c r="K4977" t="s">
        <v>138</v>
      </c>
      <c r="L4977" t="s">
        <v>14381</v>
      </c>
      <c r="M4977" t="s">
        <v>14382</v>
      </c>
      <c r="N4977">
        <v>8.0238888880000001</v>
      </c>
      <c r="O4977">
        <v>0</v>
      </c>
      <c r="P4977">
        <v>25</v>
      </c>
      <c r="Q4977">
        <v>0</v>
      </c>
      <c r="R4977">
        <v>0</v>
      </c>
      <c r="S4977">
        <v>0</v>
      </c>
      <c r="T4977">
        <v>1</v>
      </c>
      <c r="U4977">
        <v>0</v>
      </c>
      <c r="V4977">
        <v>0</v>
      </c>
      <c r="W4977">
        <v>0</v>
      </c>
      <c r="X4977">
        <v>49.912640588464747</v>
      </c>
      <c r="Y4977">
        <v>0</v>
      </c>
      <c r="Z4977">
        <v>0</v>
      </c>
      <c r="AA4977">
        <v>0</v>
      </c>
      <c r="AB4977">
        <v>4.3772653931551062</v>
      </c>
      <c r="AC4977">
        <v>0</v>
      </c>
      <c r="AD4977">
        <v>0</v>
      </c>
      <c r="AE4977">
        <v>54.289905981619853</v>
      </c>
    </row>
    <row r="4978" spans="1:31" x14ac:dyDescent="0.25">
      <c r="A4978">
        <v>2248983</v>
      </c>
      <c r="B4978">
        <v>1</v>
      </c>
      <c r="C4978" t="s">
        <v>81</v>
      </c>
      <c r="D4978" t="s">
        <v>127</v>
      </c>
      <c r="E4978" t="s">
        <v>132</v>
      </c>
      <c r="F4978" t="s">
        <v>14383</v>
      </c>
      <c r="G4978" t="s">
        <v>134</v>
      </c>
      <c r="H4978" t="s">
        <v>135</v>
      </c>
      <c r="I4978" t="s">
        <v>136</v>
      </c>
      <c r="J4978" t="s">
        <v>137</v>
      </c>
      <c r="K4978" t="s">
        <v>138</v>
      </c>
      <c r="L4978" t="s">
        <v>14384</v>
      </c>
      <c r="M4978" t="s">
        <v>14385</v>
      </c>
      <c r="N4978">
        <v>4.7408333330000003</v>
      </c>
      <c r="O4978">
        <v>0</v>
      </c>
      <c r="P4978">
        <v>1</v>
      </c>
      <c r="Q4978">
        <v>0</v>
      </c>
      <c r="R4978">
        <v>0</v>
      </c>
      <c r="S4978">
        <v>0</v>
      </c>
      <c r="T4978">
        <v>0</v>
      </c>
      <c r="U4978">
        <v>0</v>
      </c>
      <c r="V4978">
        <v>0</v>
      </c>
      <c r="W4978">
        <v>0</v>
      </c>
      <c r="X4978">
        <v>3.8002932306596446</v>
      </c>
      <c r="Y4978">
        <v>0</v>
      </c>
      <c r="Z4978">
        <v>0</v>
      </c>
      <c r="AA4978">
        <v>0</v>
      </c>
      <c r="AB4978">
        <v>0</v>
      </c>
      <c r="AC4978">
        <v>0</v>
      </c>
      <c r="AD4978">
        <v>0</v>
      </c>
      <c r="AE4978">
        <v>3.8002932306596446</v>
      </c>
    </row>
    <row r="4979" spans="1:31" x14ac:dyDescent="0.25">
      <c r="A4979">
        <v>2248985</v>
      </c>
      <c r="B4979">
        <v>1</v>
      </c>
      <c r="C4979" t="s">
        <v>81</v>
      </c>
      <c r="D4979" t="s">
        <v>128</v>
      </c>
      <c r="E4979" t="s">
        <v>132</v>
      </c>
      <c r="F4979" t="s">
        <v>14386</v>
      </c>
      <c r="G4979" t="s">
        <v>170</v>
      </c>
      <c r="H4979" t="s">
        <v>135</v>
      </c>
      <c r="I4979" t="s">
        <v>136</v>
      </c>
      <c r="J4979" t="s">
        <v>137</v>
      </c>
      <c r="K4979" t="s">
        <v>138</v>
      </c>
      <c r="L4979" t="s">
        <v>14387</v>
      </c>
      <c r="M4979" t="s">
        <v>14388</v>
      </c>
      <c r="N4979">
        <v>2.9275000000000002</v>
      </c>
      <c r="O4979">
        <v>0</v>
      </c>
      <c r="P4979">
        <v>5</v>
      </c>
      <c r="Q4979">
        <v>0</v>
      </c>
      <c r="R4979">
        <v>0</v>
      </c>
      <c r="S4979">
        <v>0</v>
      </c>
      <c r="T4979">
        <v>0</v>
      </c>
      <c r="U4979">
        <v>0</v>
      </c>
      <c r="V4979">
        <v>0</v>
      </c>
      <c r="W4979">
        <v>0</v>
      </c>
      <c r="X4979">
        <v>5.7103480903507506</v>
      </c>
      <c r="Y4979">
        <v>0</v>
      </c>
      <c r="Z4979">
        <v>0</v>
      </c>
      <c r="AA4979">
        <v>0</v>
      </c>
      <c r="AB4979">
        <v>0</v>
      </c>
      <c r="AC4979">
        <v>0</v>
      </c>
      <c r="AD4979">
        <v>0</v>
      </c>
      <c r="AE4979">
        <v>5.7103480903507506</v>
      </c>
    </row>
    <row r="4980" spans="1:31" x14ac:dyDescent="0.25">
      <c r="A4980">
        <v>2248987</v>
      </c>
      <c r="B4980">
        <v>1</v>
      </c>
      <c r="C4980" t="s">
        <v>81</v>
      </c>
      <c r="D4980" t="s">
        <v>121</v>
      </c>
      <c r="E4980" t="s">
        <v>141</v>
      </c>
      <c r="F4980" t="s">
        <v>14389</v>
      </c>
      <c r="G4980" t="s">
        <v>187</v>
      </c>
      <c r="H4980" t="s">
        <v>135</v>
      </c>
      <c r="I4980" t="s">
        <v>136</v>
      </c>
      <c r="J4980" t="s">
        <v>137</v>
      </c>
      <c r="K4980" t="s">
        <v>138</v>
      </c>
      <c r="L4980" t="s">
        <v>14390</v>
      </c>
      <c r="M4980" t="s">
        <v>14391</v>
      </c>
      <c r="N4980">
        <v>1.1247222219999999</v>
      </c>
      <c r="O4980">
        <v>0</v>
      </c>
      <c r="P4980">
        <v>46</v>
      </c>
      <c r="Q4980">
        <v>0</v>
      </c>
      <c r="R4980">
        <v>1</v>
      </c>
      <c r="S4980">
        <v>0</v>
      </c>
      <c r="T4980">
        <v>4</v>
      </c>
      <c r="U4980">
        <v>0</v>
      </c>
      <c r="V4980">
        <v>0</v>
      </c>
      <c r="W4980">
        <v>0</v>
      </c>
      <c r="X4980">
        <v>6.5050669987005421</v>
      </c>
      <c r="Y4980">
        <v>0</v>
      </c>
      <c r="Z4980">
        <v>3.9408408448336665E-2</v>
      </c>
      <c r="AA4980">
        <v>0</v>
      </c>
      <c r="AB4980">
        <v>0.32695711523006005</v>
      </c>
      <c r="AC4980">
        <v>0</v>
      </c>
      <c r="AD4980">
        <v>0</v>
      </c>
      <c r="AE4980">
        <v>6.8714325223789388</v>
      </c>
    </row>
    <row r="4981" spans="1:31" x14ac:dyDescent="0.25">
      <c r="A4981">
        <v>2248989</v>
      </c>
      <c r="B4981">
        <v>1</v>
      </c>
      <c r="C4981" t="s">
        <v>80</v>
      </c>
      <c r="D4981" t="s">
        <v>108</v>
      </c>
      <c r="E4981" t="s">
        <v>132</v>
      </c>
      <c r="F4981" t="s">
        <v>14392</v>
      </c>
      <c r="G4981" t="s">
        <v>152</v>
      </c>
      <c r="H4981" t="s">
        <v>135</v>
      </c>
      <c r="I4981" t="s">
        <v>136</v>
      </c>
      <c r="J4981" t="s">
        <v>3</v>
      </c>
      <c r="K4981" t="s">
        <v>138</v>
      </c>
      <c r="L4981" t="s">
        <v>14393</v>
      </c>
      <c r="M4981" t="s">
        <v>14394</v>
      </c>
      <c r="N4981">
        <v>3.9338888879999998</v>
      </c>
      <c r="O4981">
        <v>0</v>
      </c>
      <c r="P4981">
        <v>0</v>
      </c>
      <c r="Q4981">
        <v>0</v>
      </c>
      <c r="R4981">
        <v>0</v>
      </c>
      <c r="S4981">
        <v>0</v>
      </c>
      <c r="T4981">
        <v>1</v>
      </c>
      <c r="U4981">
        <v>0</v>
      </c>
      <c r="V4981">
        <v>0</v>
      </c>
      <c r="W4981">
        <v>0</v>
      </c>
      <c r="X4981">
        <v>0</v>
      </c>
      <c r="Y4981">
        <v>0</v>
      </c>
      <c r="Z4981">
        <v>0</v>
      </c>
      <c r="AA4981">
        <v>0</v>
      </c>
      <c r="AB4981">
        <v>4.4931007600111803</v>
      </c>
      <c r="AC4981">
        <v>0</v>
      </c>
      <c r="AD4981">
        <v>0</v>
      </c>
      <c r="AE4981">
        <v>4.4931007600111803</v>
      </c>
    </row>
    <row r="4982" spans="1:31" x14ac:dyDescent="0.25">
      <c r="A4982">
        <v>2248991</v>
      </c>
      <c r="B4982">
        <v>1</v>
      </c>
      <c r="C4982" t="s">
        <v>80</v>
      </c>
      <c r="D4982" t="s">
        <v>96</v>
      </c>
      <c r="E4982" t="s">
        <v>132</v>
      </c>
      <c r="F4982" t="s">
        <v>14395</v>
      </c>
      <c r="G4982" t="s">
        <v>134</v>
      </c>
      <c r="H4982" t="s">
        <v>135</v>
      </c>
      <c r="I4982" t="s">
        <v>136</v>
      </c>
      <c r="J4982" t="s">
        <v>137</v>
      </c>
      <c r="K4982" t="s">
        <v>138</v>
      </c>
      <c r="L4982" t="s">
        <v>14396</v>
      </c>
      <c r="M4982" t="s">
        <v>14397</v>
      </c>
      <c r="N4982">
        <v>3.9938888879999999</v>
      </c>
      <c r="O4982">
        <v>0</v>
      </c>
      <c r="P4982">
        <v>2</v>
      </c>
      <c r="Q4982">
        <v>0</v>
      </c>
      <c r="R4982">
        <v>0</v>
      </c>
      <c r="S4982">
        <v>0</v>
      </c>
      <c r="T4982">
        <v>0</v>
      </c>
      <c r="U4982">
        <v>0</v>
      </c>
      <c r="V4982">
        <v>0</v>
      </c>
      <c r="W4982">
        <v>0</v>
      </c>
      <c r="X4982">
        <v>2.6219948703785501</v>
      </c>
      <c r="Y4982">
        <v>0</v>
      </c>
      <c r="Z4982">
        <v>0</v>
      </c>
      <c r="AA4982">
        <v>0</v>
      </c>
      <c r="AB4982">
        <v>0</v>
      </c>
      <c r="AC4982">
        <v>0</v>
      </c>
      <c r="AD4982">
        <v>0</v>
      </c>
      <c r="AE4982">
        <v>2.6219948703785501</v>
      </c>
    </row>
    <row r="4983" spans="1:31" x14ac:dyDescent="0.25">
      <c r="A4983">
        <v>2248992</v>
      </c>
      <c r="B4983">
        <v>1</v>
      </c>
      <c r="C4983" t="s">
        <v>80</v>
      </c>
      <c r="D4983" t="s">
        <v>84</v>
      </c>
      <c r="E4983" t="s">
        <v>132</v>
      </c>
      <c r="F4983" t="s">
        <v>14398</v>
      </c>
      <c r="G4983" t="s">
        <v>191</v>
      </c>
      <c r="H4983" t="s">
        <v>135</v>
      </c>
      <c r="I4983" t="s">
        <v>136</v>
      </c>
      <c r="J4983" t="s">
        <v>137</v>
      </c>
      <c r="K4983" t="s">
        <v>138</v>
      </c>
      <c r="L4983" t="s">
        <v>14399</v>
      </c>
      <c r="M4983" t="s">
        <v>14400</v>
      </c>
      <c r="N4983">
        <v>2.4644444440000002</v>
      </c>
      <c r="O4983">
        <v>0</v>
      </c>
      <c r="P4983">
        <v>4</v>
      </c>
      <c r="Q4983">
        <v>0</v>
      </c>
      <c r="R4983">
        <v>0</v>
      </c>
      <c r="S4983">
        <v>0</v>
      </c>
      <c r="T4983">
        <v>0</v>
      </c>
      <c r="U4983">
        <v>0</v>
      </c>
      <c r="V4983">
        <v>0</v>
      </c>
      <c r="W4983">
        <v>0</v>
      </c>
      <c r="X4983">
        <v>2.8803486426687468</v>
      </c>
      <c r="Y4983">
        <v>0</v>
      </c>
      <c r="Z4983">
        <v>0</v>
      </c>
      <c r="AA4983">
        <v>0</v>
      </c>
      <c r="AB4983">
        <v>0</v>
      </c>
      <c r="AC4983">
        <v>0</v>
      </c>
      <c r="AD4983">
        <v>0</v>
      </c>
      <c r="AE4983">
        <v>2.8803486426687468</v>
      </c>
    </row>
    <row r="4984" spans="1:31" x14ac:dyDescent="0.25">
      <c r="A4984">
        <v>2248994</v>
      </c>
      <c r="B4984">
        <v>1</v>
      </c>
      <c r="C4984" t="s">
        <v>80</v>
      </c>
      <c r="D4984" t="s">
        <v>96</v>
      </c>
      <c r="E4984" t="s">
        <v>132</v>
      </c>
      <c r="F4984" t="s">
        <v>3489</v>
      </c>
      <c r="G4984" t="s">
        <v>134</v>
      </c>
      <c r="H4984" t="s">
        <v>135</v>
      </c>
      <c r="I4984" t="s">
        <v>136</v>
      </c>
      <c r="J4984" t="s">
        <v>137</v>
      </c>
      <c r="K4984" t="s">
        <v>138</v>
      </c>
      <c r="L4984" t="s">
        <v>14401</v>
      </c>
      <c r="M4984" t="s">
        <v>14402</v>
      </c>
      <c r="N4984">
        <v>5.0013888880000001</v>
      </c>
      <c r="O4984">
        <v>0</v>
      </c>
      <c r="P4984">
        <v>0</v>
      </c>
      <c r="Q4984">
        <v>0</v>
      </c>
      <c r="R4984">
        <v>0</v>
      </c>
      <c r="S4984">
        <v>0</v>
      </c>
      <c r="T4984">
        <v>1</v>
      </c>
      <c r="U4984">
        <v>0</v>
      </c>
      <c r="V4984">
        <v>0</v>
      </c>
      <c r="W4984">
        <v>0</v>
      </c>
      <c r="X4984">
        <v>0</v>
      </c>
      <c r="Y4984">
        <v>0</v>
      </c>
      <c r="Z4984">
        <v>0</v>
      </c>
      <c r="AA4984">
        <v>0</v>
      </c>
      <c r="AB4984">
        <v>3.6352286796706226</v>
      </c>
      <c r="AC4984">
        <v>0</v>
      </c>
      <c r="AD4984">
        <v>0</v>
      </c>
      <c r="AE4984">
        <v>3.6352286796706226</v>
      </c>
    </row>
    <row r="4985" spans="1:31" x14ac:dyDescent="0.25">
      <c r="A4985">
        <v>2248996</v>
      </c>
      <c r="B4985">
        <v>1</v>
      </c>
      <c r="C4985" t="s">
        <v>81</v>
      </c>
      <c r="D4985" t="s">
        <v>112</v>
      </c>
      <c r="E4985" t="s">
        <v>132</v>
      </c>
      <c r="F4985" t="s">
        <v>14403</v>
      </c>
      <c r="G4985" t="s">
        <v>148</v>
      </c>
      <c r="H4985" t="s">
        <v>135</v>
      </c>
      <c r="I4985" t="s">
        <v>136</v>
      </c>
      <c r="J4985" t="s">
        <v>137</v>
      </c>
      <c r="K4985" t="s">
        <v>138</v>
      </c>
      <c r="L4985" t="s">
        <v>14404</v>
      </c>
      <c r="M4985" t="s">
        <v>14405</v>
      </c>
      <c r="N4985">
        <v>1.2275</v>
      </c>
      <c r="O4985">
        <v>0</v>
      </c>
      <c r="P4985">
        <v>1</v>
      </c>
      <c r="Q4985">
        <v>0</v>
      </c>
      <c r="R4985">
        <v>0</v>
      </c>
      <c r="S4985">
        <v>0</v>
      </c>
      <c r="T4985">
        <v>0</v>
      </c>
      <c r="U4985">
        <v>0</v>
      </c>
      <c r="V4985">
        <v>0</v>
      </c>
      <c r="W4985">
        <v>0</v>
      </c>
      <c r="X4985">
        <v>0.25615116463825777</v>
      </c>
      <c r="Y4985">
        <v>0</v>
      </c>
      <c r="Z4985">
        <v>0</v>
      </c>
      <c r="AA4985">
        <v>0</v>
      </c>
      <c r="AB4985">
        <v>0</v>
      </c>
      <c r="AC4985">
        <v>0</v>
      </c>
      <c r="AD4985">
        <v>0</v>
      </c>
      <c r="AE4985">
        <v>0.25615116463825777</v>
      </c>
    </row>
    <row r="4986" spans="1:31" x14ac:dyDescent="0.25">
      <c r="A4986">
        <v>2248997</v>
      </c>
      <c r="B4986">
        <v>1</v>
      </c>
      <c r="C4986" t="s">
        <v>80</v>
      </c>
      <c r="D4986" t="s">
        <v>107</v>
      </c>
      <c r="E4986" t="s">
        <v>194</v>
      </c>
      <c r="F4986" t="s">
        <v>14406</v>
      </c>
      <c r="G4986" t="s">
        <v>465</v>
      </c>
      <c r="H4986" t="s">
        <v>135</v>
      </c>
      <c r="I4986" t="s">
        <v>136</v>
      </c>
      <c r="J4986" t="s">
        <v>137</v>
      </c>
      <c r="K4986" t="s">
        <v>138</v>
      </c>
      <c r="L4986" t="s">
        <v>14407</v>
      </c>
      <c r="M4986" t="s">
        <v>14408</v>
      </c>
      <c r="N4986">
        <v>0.75194444400000005</v>
      </c>
      <c r="O4986">
        <v>0</v>
      </c>
      <c r="P4986">
        <v>37</v>
      </c>
      <c r="Q4986">
        <v>0</v>
      </c>
      <c r="R4986">
        <v>0</v>
      </c>
      <c r="S4986">
        <v>0</v>
      </c>
      <c r="T4986">
        <v>1</v>
      </c>
      <c r="U4986">
        <v>0</v>
      </c>
      <c r="V4986">
        <v>0</v>
      </c>
      <c r="W4986">
        <v>0</v>
      </c>
      <c r="X4986">
        <v>6.3887966833257623</v>
      </c>
      <c r="Y4986">
        <v>0</v>
      </c>
      <c r="Z4986">
        <v>0</v>
      </c>
      <c r="AA4986">
        <v>0</v>
      </c>
      <c r="AB4986">
        <v>3.0260695974522224E-3</v>
      </c>
      <c r="AC4986">
        <v>0</v>
      </c>
      <c r="AD4986">
        <v>0</v>
      </c>
      <c r="AE4986">
        <v>6.3918227529232148</v>
      </c>
    </row>
    <row r="4987" spans="1:31" x14ac:dyDescent="0.25">
      <c r="A4987">
        <v>2248998</v>
      </c>
      <c r="B4987">
        <v>1</v>
      </c>
      <c r="C4987" t="s">
        <v>80</v>
      </c>
      <c r="D4987" t="s">
        <v>105</v>
      </c>
      <c r="E4987" t="s">
        <v>132</v>
      </c>
      <c r="F4987" t="s">
        <v>14409</v>
      </c>
      <c r="G4987" t="s">
        <v>191</v>
      </c>
      <c r="H4987" t="s">
        <v>135</v>
      </c>
      <c r="I4987" t="s">
        <v>136</v>
      </c>
      <c r="J4987" t="s">
        <v>137</v>
      </c>
      <c r="K4987" t="s">
        <v>138</v>
      </c>
      <c r="L4987" t="s">
        <v>14410</v>
      </c>
      <c r="M4987" t="s">
        <v>14411</v>
      </c>
      <c r="N4987">
        <v>0.82888888800000005</v>
      </c>
      <c r="O4987">
        <v>0</v>
      </c>
      <c r="P4987">
        <v>5</v>
      </c>
      <c r="Q4987">
        <v>0</v>
      </c>
      <c r="R4987">
        <v>0</v>
      </c>
      <c r="S4987">
        <v>0</v>
      </c>
      <c r="T4987">
        <v>0</v>
      </c>
      <c r="U4987">
        <v>0</v>
      </c>
      <c r="V4987">
        <v>0</v>
      </c>
      <c r="W4987">
        <v>0</v>
      </c>
      <c r="X4987">
        <v>1.4165724001368087</v>
      </c>
      <c r="Y4987">
        <v>0</v>
      </c>
      <c r="Z4987">
        <v>0</v>
      </c>
      <c r="AA4987">
        <v>0</v>
      </c>
      <c r="AB4987">
        <v>0</v>
      </c>
      <c r="AC4987">
        <v>0</v>
      </c>
      <c r="AD4987">
        <v>0</v>
      </c>
      <c r="AE4987">
        <v>1.4165724001368087</v>
      </c>
    </row>
    <row r="4988" spans="1:31" x14ac:dyDescent="0.25">
      <c r="A4988">
        <v>2248999</v>
      </c>
      <c r="B4988">
        <v>1</v>
      </c>
      <c r="C4988" t="s">
        <v>80</v>
      </c>
      <c r="D4988" t="s">
        <v>90</v>
      </c>
      <c r="E4988" t="s">
        <v>132</v>
      </c>
      <c r="F4988" t="s">
        <v>14412</v>
      </c>
      <c r="G4988" t="s">
        <v>191</v>
      </c>
      <c r="H4988" t="s">
        <v>135</v>
      </c>
      <c r="I4988" t="s">
        <v>136</v>
      </c>
      <c r="J4988" t="s">
        <v>137</v>
      </c>
      <c r="K4988" t="s">
        <v>138</v>
      </c>
      <c r="L4988" t="s">
        <v>14413</v>
      </c>
      <c r="M4988" t="s">
        <v>14414</v>
      </c>
      <c r="N4988">
        <v>2.81</v>
      </c>
      <c r="O4988">
        <v>0</v>
      </c>
      <c r="P4988">
        <v>35</v>
      </c>
      <c r="Q4988">
        <v>0</v>
      </c>
      <c r="R4988">
        <v>0</v>
      </c>
      <c r="S4988">
        <v>0</v>
      </c>
      <c r="T4988">
        <v>2</v>
      </c>
      <c r="U4988">
        <v>0</v>
      </c>
      <c r="V4988">
        <v>0</v>
      </c>
      <c r="W4988">
        <v>0</v>
      </c>
      <c r="X4988">
        <v>32.52486709363766</v>
      </c>
      <c r="Y4988">
        <v>0</v>
      </c>
      <c r="Z4988">
        <v>0</v>
      </c>
      <c r="AA4988">
        <v>0</v>
      </c>
      <c r="AB4988">
        <v>0.48234533356967213</v>
      </c>
      <c r="AC4988">
        <v>0</v>
      </c>
      <c r="AD4988">
        <v>0</v>
      </c>
      <c r="AE4988">
        <v>33.007212427207335</v>
      </c>
    </row>
    <row r="4989" spans="1:31" x14ac:dyDescent="0.25">
      <c r="A4989">
        <v>2249003</v>
      </c>
      <c r="B4989">
        <v>1</v>
      </c>
      <c r="C4989" t="s">
        <v>80</v>
      </c>
      <c r="D4989" t="s">
        <v>99</v>
      </c>
      <c r="E4989" t="s">
        <v>141</v>
      </c>
      <c r="F4989" t="s">
        <v>13782</v>
      </c>
      <c r="G4989" t="s">
        <v>134</v>
      </c>
      <c r="H4989" t="s">
        <v>135</v>
      </c>
      <c r="I4989" t="s">
        <v>136</v>
      </c>
      <c r="J4989" t="s">
        <v>137</v>
      </c>
      <c r="K4989" t="s">
        <v>138</v>
      </c>
      <c r="L4989" t="s">
        <v>14415</v>
      </c>
      <c r="M4989" t="s">
        <v>14416</v>
      </c>
      <c r="N4989">
        <v>1.36</v>
      </c>
      <c r="O4989">
        <v>0</v>
      </c>
      <c r="P4989">
        <v>120</v>
      </c>
      <c r="Q4989">
        <v>0</v>
      </c>
      <c r="R4989">
        <v>1</v>
      </c>
      <c r="S4989">
        <v>0</v>
      </c>
      <c r="T4989">
        <v>9</v>
      </c>
      <c r="U4989">
        <v>0</v>
      </c>
      <c r="V4989">
        <v>1</v>
      </c>
      <c r="W4989">
        <v>0</v>
      </c>
      <c r="X4989">
        <v>31.35100089587333</v>
      </c>
      <c r="Y4989">
        <v>0</v>
      </c>
      <c r="Z4989">
        <v>5.9411652714897782E-2</v>
      </c>
      <c r="AA4989">
        <v>0</v>
      </c>
      <c r="AB4989">
        <v>2.817646554396517</v>
      </c>
      <c r="AC4989">
        <v>0</v>
      </c>
      <c r="AD4989">
        <v>104.76898044521447</v>
      </c>
      <c r="AE4989">
        <v>138.99703954819921</v>
      </c>
    </row>
    <row r="4990" spans="1:31" x14ac:dyDescent="0.25">
      <c r="A4990">
        <v>2249005</v>
      </c>
      <c r="B4990">
        <v>1</v>
      </c>
      <c r="C4990" t="s">
        <v>80</v>
      </c>
      <c r="D4990" t="s">
        <v>100</v>
      </c>
      <c r="E4990" t="s">
        <v>132</v>
      </c>
      <c r="F4990" t="s">
        <v>14417</v>
      </c>
      <c r="G4990" t="s">
        <v>170</v>
      </c>
      <c r="H4990" t="s">
        <v>135</v>
      </c>
      <c r="I4990" t="s">
        <v>136</v>
      </c>
      <c r="J4990" t="s">
        <v>137</v>
      </c>
      <c r="K4990" t="s">
        <v>138</v>
      </c>
      <c r="L4990" t="s">
        <v>14418</v>
      </c>
      <c r="M4990" t="s">
        <v>14419</v>
      </c>
      <c r="N4990">
        <v>2.2000000000000002</v>
      </c>
      <c r="O4990">
        <v>0</v>
      </c>
      <c r="P4990">
        <v>2</v>
      </c>
      <c r="Q4990">
        <v>0</v>
      </c>
      <c r="R4990">
        <v>0</v>
      </c>
      <c r="S4990">
        <v>0</v>
      </c>
      <c r="T4990">
        <v>0</v>
      </c>
      <c r="U4990">
        <v>0</v>
      </c>
      <c r="V4990">
        <v>0</v>
      </c>
      <c r="W4990">
        <v>0</v>
      </c>
      <c r="X4990">
        <v>1.36135172478774</v>
      </c>
      <c r="Y4990">
        <v>0</v>
      </c>
      <c r="Z4990">
        <v>0</v>
      </c>
      <c r="AA4990">
        <v>0</v>
      </c>
      <c r="AB4990">
        <v>0</v>
      </c>
      <c r="AC4990">
        <v>0</v>
      </c>
      <c r="AD4990">
        <v>0</v>
      </c>
      <c r="AE4990">
        <v>1.36135172478774</v>
      </c>
    </row>
    <row r="4991" spans="1:31" x14ac:dyDescent="0.25">
      <c r="A4991">
        <v>2249006</v>
      </c>
      <c r="B4991">
        <v>1</v>
      </c>
      <c r="C4991" t="s">
        <v>80</v>
      </c>
      <c r="D4991" t="s">
        <v>105</v>
      </c>
      <c r="E4991" t="s">
        <v>132</v>
      </c>
      <c r="F4991" t="s">
        <v>14420</v>
      </c>
      <c r="G4991" t="s">
        <v>191</v>
      </c>
      <c r="H4991" t="s">
        <v>135</v>
      </c>
      <c r="I4991" t="s">
        <v>136</v>
      </c>
      <c r="J4991" t="s">
        <v>137</v>
      </c>
      <c r="K4991" t="s">
        <v>138</v>
      </c>
      <c r="L4991" t="s">
        <v>14421</v>
      </c>
      <c r="M4991" t="s">
        <v>14422</v>
      </c>
      <c r="N4991">
        <v>1.1811111110000001</v>
      </c>
      <c r="O4991">
        <v>0</v>
      </c>
      <c r="P4991">
        <v>1</v>
      </c>
      <c r="Q4991">
        <v>0</v>
      </c>
      <c r="R4991">
        <v>0</v>
      </c>
      <c r="S4991">
        <v>0</v>
      </c>
      <c r="T4991">
        <v>0</v>
      </c>
      <c r="U4991">
        <v>0</v>
      </c>
      <c r="V4991">
        <v>0</v>
      </c>
      <c r="W4991">
        <v>0</v>
      </c>
      <c r="X4991">
        <v>0.20939650002320004</v>
      </c>
      <c r="Y4991">
        <v>0</v>
      </c>
      <c r="Z4991">
        <v>0</v>
      </c>
      <c r="AA4991">
        <v>0</v>
      </c>
      <c r="AB4991">
        <v>0</v>
      </c>
      <c r="AC4991">
        <v>0</v>
      </c>
      <c r="AD4991">
        <v>0</v>
      </c>
      <c r="AE4991">
        <v>0.20939650002320004</v>
      </c>
    </row>
    <row r="4992" spans="1:31" x14ac:dyDescent="0.25">
      <c r="A4992">
        <v>2249007</v>
      </c>
      <c r="B4992">
        <v>1</v>
      </c>
      <c r="C4992" t="s">
        <v>81</v>
      </c>
      <c r="D4992" t="s">
        <v>123</v>
      </c>
      <c r="E4992" t="s">
        <v>194</v>
      </c>
      <c r="F4992" t="s">
        <v>14423</v>
      </c>
      <c r="G4992" t="s">
        <v>472</v>
      </c>
      <c r="H4992" t="s">
        <v>135</v>
      </c>
      <c r="I4992" t="s">
        <v>136</v>
      </c>
      <c r="J4992" t="s">
        <v>137</v>
      </c>
      <c r="K4992" t="s">
        <v>138</v>
      </c>
      <c r="L4992" t="s">
        <v>14424</v>
      </c>
      <c r="M4992" t="s">
        <v>14425</v>
      </c>
      <c r="N4992">
        <v>1.1441666660000001</v>
      </c>
      <c r="O4992">
        <v>0</v>
      </c>
      <c r="P4992">
        <v>76</v>
      </c>
      <c r="Q4992">
        <v>0</v>
      </c>
      <c r="R4992">
        <v>0</v>
      </c>
      <c r="S4992">
        <v>0</v>
      </c>
      <c r="T4992">
        <v>5</v>
      </c>
      <c r="U4992">
        <v>0</v>
      </c>
      <c r="V4992">
        <v>0</v>
      </c>
      <c r="W4992">
        <v>0</v>
      </c>
      <c r="X4992">
        <v>30.708210890005837</v>
      </c>
      <c r="Y4992">
        <v>0</v>
      </c>
      <c r="Z4992">
        <v>0</v>
      </c>
      <c r="AA4992">
        <v>0</v>
      </c>
      <c r="AB4992">
        <v>4.2437151325648799</v>
      </c>
      <c r="AC4992">
        <v>0</v>
      </c>
      <c r="AD4992">
        <v>0</v>
      </c>
      <c r="AE4992">
        <v>34.951926022570717</v>
      </c>
    </row>
    <row r="4993" spans="1:31" x14ac:dyDescent="0.25">
      <c r="A4993">
        <v>2249010</v>
      </c>
      <c r="B4993">
        <v>1</v>
      </c>
      <c r="C4993" t="s">
        <v>80</v>
      </c>
      <c r="D4993" t="s">
        <v>107</v>
      </c>
      <c r="E4993" t="s">
        <v>132</v>
      </c>
      <c r="F4993" t="s">
        <v>13699</v>
      </c>
      <c r="G4993" t="s">
        <v>152</v>
      </c>
      <c r="H4993" t="s">
        <v>135</v>
      </c>
      <c r="I4993" t="s">
        <v>136</v>
      </c>
      <c r="J4993" t="s">
        <v>3</v>
      </c>
      <c r="K4993" t="s">
        <v>138</v>
      </c>
      <c r="L4993" t="s">
        <v>14426</v>
      </c>
      <c r="M4993" t="s">
        <v>14427</v>
      </c>
      <c r="N4993">
        <v>4.3150000000000004</v>
      </c>
      <c r="O4993">
        <v>0</v>
      </c>
      <c r="P4993">
        <v>1</v>
      </c>
      <c r="Q4993">
        <v>0</v>
      </c>
      <c r="R4993">
        <v>0</v>
      </c>
      <c r="S4993">
        <v>0</v>
      </c>
      <c r="T4993">
        <v>0</v>
      </c>
      <c r="U4993">
        <v>0</v>
      </c>
      <c r="V4993">
        <v>0</v>
      </c>
      <c r="W4993">
        <v>0</v>
      </c>
      <c r="X4993">
        <v>1.3290977999413334E-2</v>
      </c>
      <c r="Y4993">
        <v>0</v>
      </c>
      <c r="Z4993">
        <v>0</v>
      </c>
      <c r="AA4993">
        <v>0</v>
      </c>
      <c r="AB4993">
        <v>0</v>
      </c>
      <c r="AC4993">
        <v>0</v>
      </c>
      <c r="AD4993">
        <v>0</v>
      </c>
      <c r="AE4993">
        <v>1.3290977999413334E-2</v>
      </c>
    </row>
    <row r="4994" spans="1:31" x14ac:dyDescent="0.25">
      <c r="A4994">
        <v>2249011</v>
      </c>
      <c r="B4994">
        <v>1</v>
      </c>
      <c r="C4994" t="s">
        <v>80</v>
      </c>
      <c r="D4994" t="s">
        <v>104</v>
      </c>
      <c r="E4994" t="s">
        <v>132</v>
      </c>
      <c r="F4994" t="s">
        <v>14428</v>
      </c>
      <c r="G4994" t="s">
        <v>148</v>
      </c>
      <c r="H4994" t="s">
        <v>135</v>
      </c>
      <c r="I4994" t="s">
        <v>136</v>
      </c>
      <c r="J4994" t="s">
        <v>137</v>
      </c>
      <c r="K4994" t="s">
        <v>138</v>
      </c>
      <c r="L4994" t="s">
        <v>14429</v>
      </c>
      <c r="M4994" t="s">
        <v>14430</v>
      </c>
      <c r="N4994">
        <v>2.0844444439999998</v>
      </c>
      <c r="O4994">
        <v>0</v>
      </c>
      <c r="P4994">
        <v>1</v>
      </c>
      <c r="Q4994">
        <v>0</v>
      </c>
      <c r="R4994">
        <v>0</v>
      </c>
      <c r="S4994">
        <v>0</v>
      </c>
      <c r="T4994">
        <v>0</v>
      </c>
      <c r="U4994">
        <v>0</v>
      </c>
      <c r="V4994">
        <v>0</v>
      </c>
      <c r="W4994">
        <v>0</v>
      </c>
      <c r="X4994">
        <v>1.4883064757134934</v>
      </c>
      <c r="Y4994">
        <v>0</v>
      </c>
      <c r="Z4994">
        <v>0</v>
      </c>
      <c r="AA4994">
        <v>0</v>
      </c>
      <c r="AB4994">
        <v>0</v>
      </c>
      <c r="AC4994">
        <v>0</v>
      </c>
      <c r="AD4994">
        <v>0</v>
      </c>
      <c r="AE4994">
        <v>1.4883064757134934</v>
      </c>
    </row>
    <row r="4995" spans="1:31" x14ac:dyDescent="0.25">
      <c r="A4995">
        <v>2249012</v>
      </c>
      <c r="B4995">
        <v>1</v>
      </c>
      <c r="C4995" t="s">
        <v>80</v>
      </c>
      <c r="D4995" t="s">
        <v>103</v>
      </c>
      <c r="E4995" t="s">
        <v>194</v>
      </c>
      <c r="F4995" t="s">
        <v>14431</v>
      </c>
      <c r="G4995" t="s">
        <v>179</v>
      </c>
      <c r="H4995" t="s">
        <v>135</v>
      </c>
      <c r="I4995" t="s">
        <v>136</v>
      </c>
      <c r="J4995" t="s">
        <v>137</v>
      </c>
      <c r="K4995" t="s">
        <v>138</v>
      </c>
      <c r="L4995" t="s">
        <v>14432</v>
      </c>
      <c r="M4995" t="s">
        <v>14433</v>
      </c>
      <c r="N4995">
        <v>0.63694444400000005</v>
      </c>
      <c r="O4995">
        <v>0</v>
      </c>
      <c r="P4995">
        <v>100</v>
      </c>
      <c r="Q4995">
        <v>0</v>
      </c>
      <c r="R4995">
        <v>0</v>
      </c>
      <c r="S4995">
        <v>0</v>
      </c>
      <c r="T4995">
        <v>4</v>
      </c>
      <c r="U4995">
        <v>0</v>
      </c>
      <c r="V4995">
        <v>0</v>
      </c>
      <c r="W4995">
        <v>0</v>
      </c>
      <c r="X4995">
        <v>18.516741420974796</v>
      </c>
      <c r="Y4995">
        <v>0</v>
      </c>
      <c r="Z4995">
        <v>0</v>
      </c>
      <c r="AA4995">
        <v>0</v>
      </c>
      <c r="AB4995">
        <v>1.6860930256755431</v>
      </c>
      <c r="AC4995">
        <v>0</v>
      </c>
      <c r="AD4995">
        <v>0</v>
      </c>
      <c r="AE4995">
        <v>20.202834446650339</v>
      </c>
    </row>
    <row r="4996" spans="1:31" x14ac:dyDescent="0.25">
      <c r="A4996">
        <v>2249017</v>
      </c>
      <c r="B4996">
        <v>1</v>
      </c>
      <c r="C4996" t="s">
        <v>80</v>
      </c>
      <c r="D4996" t="s">
        <v>85</v>
      </c>
      <c r="E4996" t="s">
        <v>141</v>
      </c>
      <c r="F4996" t="s">
        <v>14434</v>
      </c>
      <c r="G4996" t="s">
        <v>134</v>
      </c>
      <c r="H4996" t="s">
        <v>135</v>
      </c>
      <c r="I4996" t="s">
        <v>136</v>
      </c>
      <c r="J4996" t="s">
        <v>137</v>
      </c>
      <c r="K4996" t="s">
        <v>138</v>
      </c>
      <c r="L4996" t="s">
        <v>14435</v>
      </c>
      <c r="M4996" t="s">
        <v>14436</v>
      </c>
      <c r="N4996">
        <v>0.82861111099999996</v>
      </c>
      <c r="O4996">
        <v>0</v>
      </c>
      <c r="P4996">
        <v>137</v>
      </c>
      <c r="Q4996">
        <v>0</v>
      </c>
      <c r="R4996">
        <v>0</v>
      </c>
      <c r="S4996">
        <v>0</v>
      </c>
      <c r="T4996">
        <v>14</v>
      </c>
      <c r="U4996">
        <v>0</v>
      </c>
      <c r="V4996">
        <v>0</v>
      </c>
      <c r="W4996">
        <v>0</v>
      </c>
      <c r="X4996">
        <v>63.477732170074177</v>
      </c>
      <c r="Y4996">
        <v>0</v>
      </c>
      <c r="Z4996">
        <v>0</v>
      </c>
      <c r="AA4996">
        <v>0</v>
      </c>
      <c r="AB4996">
        <v>12.141209695887969</v>
      </c>
      <c r="AC4996">
        <v>0</v>
      </c>
      <c r="AD4996">
        <v>0</v>
      </c>
      <c r="AE4996">
        <v>75.618941865962142</v>
      </c>
    </row>
    <row r="4997" spans="1:31" x14ac:dyDescent="0.25">
      <c r="A4997">
        <v>2249018</v>
      </c>
      <c r="B4997">
        <v>1</v>
      </c>
      <c r="C4997" t="s">
        <v>80</v>
      </c>
      <c r="D4997" t="s">
        <v>100</v>
      </c>
      <c r="E4997" t="s">
        <v>273</v>
      </c>
      <c r="F4997" t="s">
        <v>6768</v>
      </c>
      <c r="G4997" t="s">
        <v>174</v>
      </c>
      <c r="H4997" t="s">
        <v>163</v>
      </c>
      <c r="I4997" t="s">
        <v>261</v>
      </c>
      <c r="J4997" t="s">
        <v>137</v>
      </c>
      <c r="K4997" t="s">
        <v>138</v>
      </c>
      <c r="L4997" t="s">
        <v>14437</v>
      </c>
      <c r="M4997" t="s">
        <v>14438</v>
      </c>
      <c r="N4997">
        <v>4.4999999999999998E-2</v>
      </c>
      <c r="O4997">
        <v>17</v>
      </c>
      <c r="P4997">
        <v>4164</v>
      </c>
      <c r="Q4997">
        <v>4</v>
      </c>
      <c r="R4997">
        <v>102</v>
      </c>
      <c r="S4997">
        <v>16</v>
      </c>
      <c r="T4997">
        <v>289</v>
      </c>
      <c r="U4997">
        <v>4</v>
      </c>
      <c r="V4997">
        <v>1</v>
      </c>
      <c r="W4997">
        <v>9.5953240147060797</v>
      </c>
      <c r="X4997">
        <v>54.885141436187141</v>
      </c>
      <c r="Y4997">
        <v>9.443433248414998E-2</v>
      </c>
      <c r="Z4997">
        <v>0.76049113026168014</v>
      </c>
      <c r="AA4997">
        <v>2.5455201647164198</v>
      </c>
      <c r="AB4997">
        <v>5.9393904670075433</v>
      </c>
      <c r="AC4997">
        <v>11.487678551189999</v>
      </c>
      <c r="AD4997">
        <v>0</v>
      </c>
      <c r="AE4997">
        <v>85.307980096553024</v>
      </c>
    </row>
    <row r="4998" spans="1:31" x14ac:dyDescent="0.25">
      <c r="A4998">
        <v>2249021</v>
      </c>
      <c r="B4998">
        <v>1</v>
      </c>
      <c r="C4998" t="s">
        <v>80</v>
      </c>
      <c r="D4998" t="s">
        <v>100</v>
      </c>
      <c r="E4998" t="s">
        <v>273</v>
      </c>
      <c r="F4998" t="s">
        <v>14439</v>
      </c>
      <c r="G4998" t="s">
        <v>174</v>
      </c>
      <c r="H4998" t="s">
        <v>163</v>
      </c>
      <c r="I4998" t="s">
        <v>136</v>
      </c>
      <c r="J4998" t="s">
        <v>137</v>
      </c>
      <c r="K4998" t="s">
        <v>138</v>
      </c>
      <c r="L4998" t="s">
        <v>14440</v>
      </c>
      <c r="M4998" t="s">
        <v>14441</v>
      </c>
      <c r="N4998">
        <v>0.54472222199999998</v>
      </c>
      <c r="O4998">
        <v>0</v>
      </c>
      <c r="P4998">
        <v>1827</v>
      </c>
      <c r="Q4998">
        <v>1</v>
      </c>
      <c r="R4998">
        <v>76</v>
      </c>
      <c r="S4998">
        <v>0</v>
      </c>
      <c r="T4998">
        <v>84</v>
      </c>
      <c r="U4998">
        <v>3</v>
      </c>
      <c r="V4998">
        <v>0</v>
      </c>
      <c r="W4998">
        <v>0</v>
      </c>
      <c r="X4998">
        <v>265.65408295328882</v>
      </c>
      <c r="Y4998">
        <v>0.27845815127253892</v>
      </c>
      <c r="Z4998">
        <v>6.0177699841687824</v>
      </c>
      <c r="AA4998">
        <v>0</v>
      </c>
      <c r="AB4998">
        <v>24.544913300449384</v>
      </c>
      <c r="AC4998">
        <v>136.21811959753396</v>
      </c>
      <c r="AD4998">
        <v>0</v>
      </c>
      <c r="AE4998">
        <v>432.71334398671354</v>
      </c>
    </row>
    <row r="4999" spans="1:31" x14ac:dyDescent="0.25">
      <c r="A4999">
        <v>2249022</v>
      </c>
      <c r="B4999">
        <v>1</v>
      </c>
      <c r="C4999" t="s">
        <v>80</v>
      </c>
      <c r="D4999" t="s">
        <v>97</v>
      </c>
      <c r="E4999" t="s">
        <v>132</v>
      </c>
      <c r="F4999" t="s">
        <v>14442</v>
      </c>
      <c r="G4999" t="s">
        <v>148</v>
      </c>
      <c r="H4999" t="s">
        <v>135</v>
      </c>
      <c r="I4999" t="s">
        <v>136</v>
      </c>
      <c r="J4999" t="s">
        <v>137</v>
      </c>
      <c r="K4999" t="s">
        <v>138</v>
      </c>
      <c r="L4999" t="s">
        <v>14443</v>
      </c>
      <c r="M4999" t="s">
        <v>14444</v>
      </c>
      <c r="N4999">
        <v>2.247222222</v>
      </c>
      <c r="O4999">
        <v>0</v>
      </c>
      <c r="P4999">
        <v>1</v>
      </c>
      <c r="Q4999">
        <v>0</v>
      </c>
      <c r="R4999">
        <v>0</v>
      </c>
      <c r="S4999">
        <v>0</v>
      </c>
      <c r="T4999">
        <v>0</v>
      </c>
      <c r="U4999">
        <v>0</v>
      </c>
      <c r="V4999">
        <v>0</v>
      </c>
      <c r="W4999">
        <v>0</v>
      </c>
      <c r="X4999">
        <v>0.65690770976488788</v>
      </c>
      <c r="Y4999">
        <v>0</v>
      </c>
      <c r="Z4999">
        <v>0</v>
      </c>
      <c r="AA4999">
        <v>0</v>
      </c>
      <c r="AB4999">
        <v>0</v>
      </c>
      <c r="AC4999">
        <v>0</v>
      </c>
      <c r="AD4999">
        <v>0</v>
      </c>
      <c r="AE4999">
        <v>0.65690770976488788</v>
      </c>
    </row>
    <row r="5000" spans="1:31" x14ac:dyDescent="0.25">
      <c r="A5000">
        <v>2249023</v>
      </c>
      <c r="B5000">
        <v>1</v>
      </c>
      <c r="C5000" t="s">
        <v>80</v>
      </c>
      <c r="D5000" t="s">
        <v>92</v>
      </c>
      <c r="E5000" t="s">
        <v>161</v>
      </c>
      <c r="F5000" t="s">
        <v>14445</v>
      </c>
      <c r="G5000" t="s">
        <v>1963</v>
      </c>
      <c r="H5000" t="s">
        <v>163</v>
      </c>
      <c r="I5000" t="s">
        <v>136</v>
      </c>
      <c r="J5000" t="s">
        <v>137</v>
      </c>
      <c r="K5000" t="s">
        <v>138</v>
      </c>
      <c r="L5000" t="s">
        <v>14446</v>
      </c>
      <c r="M5000" t="s">
        <v>14447</v>
      </c>
      <c r="N5000">
        <v>2.4363888880000002</v>
      </c>
      <c r="O5000">
        <v>17</v>
      </c>
      <c r="P5000">
        <v>2337</v>
      </c>
      <c r="Q5000">
        <v>3</v>
      </c>
      <c r="R5000">
        <v>26</v>
      </c>
      <c r="S5000">
        <v>16</v>
      </c>
      <c r="T5000">
        <v>205</v>
      </c>
      <c r="U5000">
        <v>1</v>
      </c>
      <c r="V5000">
        <v>1</v>
      </c>
      <c r="W5000">
        <v>450.08218348390841</v>
      </c>
      <c r="X5000">
        <v>1578.980418496157</v>
      </c>
      <c r="Y5000">
        <v>3.6577744175728308</v>
      </c>
      <c r="Z5000">
        <v>12.043373571055403</v>
      </c>
      <c r="AA5000">
        <v>130.38474458604094</v>
      </c>
      <c r="AB5000">
        <v>194.89692761012523</v>
      </c>
      <c r="AC5000">
        <v>11.726469919034498</v>
      </c>
      <c r="AD5000">
        <v>0</v>
      </c>
      <c r="AE5000">
        <v>2381.7718920838943</v>
      </c>
    </row>
    <row r="5001" spans="1:31" x14ac:dyDescent="0.25">
      <c r="A5001">
        <v>2249034</v>
      </c>
      <c r="B5001">
        <v>1</v>
      </c>
      <c r="C5001" t="s">
        <v>80</v>
      </c>
      <c r="D5001" t="s">
        <v>83</v>
      </c>
      <c r="E5001" t="s">
        <v>132</v>
      </c>
      <c r="F5001" t="s">
        <v>14448</v>
      </c>
      <c r="G5001" t="s">
        <v>148</v>
      </c>
      <c r="H5001" t="s">
        <v>135</v>
      </c>
      <c r="I5001" t="s">
        <v>136</v>
      </c>
      <c r="J5001" t="s">
        <v>137</v>
      </c>
      <c r="K5001" t="s">
        <v>138</v>
      </c>
      <c r="L5001" t="s">
        <v>14449</v>
      </c>
      <c r="M5001" t="s">
        <v>14450</v>
      </c>
      <c r="N5001">
        <v>4.6133333329999999</v>
      </c>
      <c r="O5001">
        <v>0</v>
      </c>
      <c r="P5001">
        <v>0</v>
      </c>
      <c r="Q5001">
        <v>0</v>
      </c>
      <c r="R5001">
        <v>0</v>
      </c>
      <c r="S5001">
        <v>0</v>
      </c>
      <c r="T5001">
        <v>1</v>
      </c>
      <c r="U5001">
        <v>0</v>
      </c>
      <c r="V5001">
        <v>0</v>
      </c>
      <c r="W5001">
        <v>0</v>
      </c>
      <c r="X5001">
        <v>0</v>
      </c>
      <c r="Y5001">
        <v>0</v>
      </c>
      <c r="Z5001">
        <v>0</v>
      </c>
      <c r="AA5001">
        <v>0</v>
      </c>
      <c r="AB5001">
        <v>54.232386933370613</v>
      </c>
      <c r="AC5001">
        <v>0</v>
      </c>
      <c r="AD5001">
        <v>0</v>
      </c>
      <c r="AE5001">
        <v>54.232386933370613</v>
      </c>
    </row>
    <row r="5002" spans="1:31" x14ac:dyDescent="0.25">
      <c r="A5002">
        <v>2249037</v>
      </c>
      <c r="B5002">
        <v>1</v>
      </c>
      <c r="C5002" t="s">
        <v>80</v>
      </c>
      <c r="D5002" t="s">
        <v>98</v>
      </c>
      <c r="E5002" t="s">
        <v>132</v>
      </c>
      <c r="F5002" t="s">
        <v>14451</v>
      </c>
      <c r="G5002" t="s">
        <v>148</v>
      </c>
      <c r="H5002" t="s">
        <v>135</v>
      </c>
      <c r="I5002" t="s">
        <v>136</v>
      </c>
      <c r="J5002" t="s">
        <v>137</v>
      </c>
      <c r="K5002" t="s">
        <v>138</v>
      </c>
      <c r="L5002" t="s">
        <v>14452</v>
      </c>
      <c r="M5002" t="s">
        <v>14453</v>
      </c>
      <c r="N5002">
        <v>2.0405555550000001</v>
      </c>
      <c r="O5002">
        <v>0</v>
      </c>
      <c r="P5002">
        <v>1</v>
      </c>
      <c r="Q5002">
        <v>0</v>
      </c>
      <c r="R5002">
        <v>0</v>
      </c>
      <c r="S5002">
        <v>0</v>
      </c>
      <c r="T5002">
        <v>0</v>
      </c>
      <c r="U5002">
        <v>0</v>
      </c>
      <c r="V5002">
        <v>0</v>
      </c>
      <c r="W5002">
        <v>0</v>
      </c>
      <c r="X5002">
        <v>1.1090504689600001E-3</v>
      </c>
      <c r="Y5002">
        <v>0</v>
      </c>
      <c r="Z5002">
        <v>0</v>
      </c>
      <c r="AA5002">
        <v>0</v>
      </c>
      <c r="AB5002">
        <v>0</v>
      </c>
      <c r="AC5002">
        <v>0</v>
      </c>
      <c r="AD5002">
        <v>0</v>
      </c>
      <c r="AE5002">
        <v>1.1090504689600001E-3</v>
      </c>
    </row>
    <row r="5003" spans="1:31" x14ac:dyDescent="0.25">
      <c r="A5003">
        <v>2249039</v>
      </c>
      <c r="B5003">
        <v>1</v>
      </c>
      <c r="C5003" t="s">
        <v>80</v>
      </c>
      <c r="D5003" t="s">
        <v>83</v>
      </c>
      <c r="E5003" t="s">
        <v>132</v>
      </c>
      <c r="F5003" t="s">
        <v>14454</v>
      </c>
      <c r="G5003" t="s">
        <v>148</v>
      </c>
      <c r="H5003" t="s">
        <v>135</v>
      </c>
      <c r="I5003" t="s">
        <v>136</v>
      </c>
      <c r="J5003" t="s">
        <v>137</v>
      </c>
      <c r="K5003" t="s">
        <v>138</v>
      </c>
      <c r="L5003" t="s">
        <v>14455</v>
      </c>
      <c r="M5003" t="s">
        <v>14456</v>
      </c>
      <c r="N5003">
        <v>5.8361111110000001</v>
      </c>
      <c r="O5003">
        <v>0</v>
      </c>
      <c r="P5003">
        <v>1</v>
      </c>
      <c r="Q5003">
        <v>0</v>
      </c>
      <c r="R5003">
        <v>0</v>
      </c>
      <c r="S5003">
        <v>0</v>
      </c>
      <c r="T5003">
        <v>0</v>
      </c>
      <c r="U5003">
        <v>0</v>
      </c>
      <c r="V5003">
        <v>0</v>
      </c>
      <c r="W5003">
        <v>0</v>
      </c>
      <c r="X5003">
        <v>4.5813943540174291</v>
      </c>
      <c r="Y5003">
        <v>0</v>
      </c>
      <c r="Z5003">
        <v>0</v>
      </c>
      <c r="AA5003">
        <v>0</v>
      </c>
      <c r="AB5003">
        <v>0</v>
      </c>
      <c r="AC5003">
        <v>0</v>
      </c>
      <c r="AD5003">
        <v>0</v>
      </c>
      <c r="AE5003">
        <v>4.5813943540174291</v>
      </c>
    </row>
    <row r="5004" spans="1:31" x14ac:dyDescent="0.25">
      <c r="A5004">
        <v>2249040</v>
      </c>
      <c r="B5004">
        <v>1</v>
      </c>
      <c r="C5004" t="s">
        <v>80</v>
      </c>
      <c r="D5004" t="s">
        <v>90</v>
      </c>
      <c r="E5004" t="s">
        <v>141</v>
      </c>
      <c r="F5004" t="s">
        <v>14457</v>
      </c>
      <c r="G5004" t="s">
        <v>1909</v>
      </c>
      <c r="H5004" t="s">
        <v>135</v>
      </c>
      <c r="I5004" t="s">
        <v>136</v>
      </c>
      <c r="J5004" t="s">
        <v>137</v>
      </c>
      <c r="K5004" t="s">
        <v>138</v>
      </c>
      <c r="L5004" t="s">
        <v>14458</v>
      </c>
      <c r="M5004" t="s">
        <v>14459</v>
      </c>
      <c r="N5004">
        <v>0.44916666599999999</v>
      </c>
      <c r="O5004">
        <v>0</v>
      </c>
      <c r="P5004">
        <v>742</v>
      </c>
      <c r="Q5004">
        <v>0</v>
      </c>
      <c r="R5004">
        <v>0</v>
      </c>
      <c r="S5004">
        <v>0</v>
      </c>
      <c r="T5004">
        <v>49</v>
      </c>
      <c r="U5004">
        <v>0</v>
      </c>
      <c r="V5004">
        <v>0</v>
      </c>
      <c r="W5004">
        <v>0</v>
      </c>
      <c r="X5004">
        <v>109.86058037063823</v>
      </c>
      <c r="Y5004">
        <v>0</v>
      </c>
      <c r="Z5004">
        <v>0</v>
      </c>
      <c r="AA5004">
        <v>0</v>
      </c>
      <c r="AB5004">
        <v>3.8005735841273198</v>
      </c>
      <c r="AC5004">
        <v>0</v>
      </c>
      <c r="AD5004">
        <v>0</v>
      </c>
      <c r="AE5004">
        <v>113.66115395476555</v>
      </c>
    </row>
    <row r="5005" spans="1:31" x14ac:dyDescent="0.25">
      <c r="A5005">
        <v>2249043</v>
      </c>
      <c r="B5005">
        <v>1</v>
      </c>
      <c r="C5005" t="s">
        <v>80</v>
      </c>
      <c r="D5005" t="s">
        <v>90</v>
      </c>
      <c r="E5005" t="s">
        <v>132</v>
      </c>
      <c r="F5005" t="s">
        <v>14460</v>
      </c>
      <c r="G5005" t="s">
        <v>148</v>
      </c>
      <c r="H5005" t="s">
        <v>135</v>
      </c>
      <c r="I5005" t="s">
        <v>136</v>
      </c>
      <c r="J5005" t="s">
        <v>137</v>
      </c>
      <c r="K5005" t="s">
        <v>138</v>
      </c>
      <c r="L5005" t="s">
        <v>14461</v>
      </c>
      <c r="M5005" t="s">
        <v>14462</v>
      </c>
      <c r="N5005">
        <v>1.443888888</v>
      </c>
      <c r="O5005">
        <v>0</v>
      </c>
      <c r="P5005">
        <v>2</v>
      </c>
      <c r="Q5005">
        <v>0</v>
      </c>
      <c r="R5005">
        <v>0</v>
      </c>
      <c r="S5005">
        <v>0</v>
      </c>
      <c r="T5005">
        <v>0</v>
      </c>
      <c r="U5005">
        <v>0</v>
      </c>
      <c r="V5005">
        <v>0</v>
      </c>
      <c r="W5005">
        <v>0</v>
      </c>
      <c r="X5005">
        <v>0.91505131177459997</v>
      </c>
      <c r="Y5005">
        <v>0</v>
      </c>
      <c r="Z5005">
        <v>0</v>
      </c>
      <c r="AA5005">
        <v>0</v>
      </c>
      <c r="AB5005">
        <v>0</v>
      </c>
      <c r="AC5005">
        <v>0</v>
      </c>
      <c r="AD5005">
        <v>0</v>
      </c>
      <c r="AE5005">
        <v>0.91505131177459997</v>
      </c>
    </row>
    <row r="5006" spans="1:31" x14ac:dyDescent="0.25">
      <c r="A5006">
        <v>2249045</v>
      </c>
      <c r="B5006">
        <v>1</v>
      </c>
      <c r="C5006" t="s">
        <v>81</v>
      </c>
      <c r="D5006" t="s">
        <v>118</v>
      </c>
      <c r="E5006" t="s">
        <v>182</v>
      </c>
      <c r="F5006" t="s">
        <v>14463</v>
      </c>
      <c r="G5006" t="s">
        <v>319</v>
      </c>
      <c r="H5006" t="s">
        <v>163</v>
      </c>
      <c r="I5006" t="s">
        <v>136</v>
      </c>
      <c r="J5006" t="s">
        <v>137</v>
      </c>
      <c r="K5006" t="s">
        <v>138</v>
      </c>
      <c r="L5006" t="s">
        <v>14464</v>
      </c>
      <c r="M5006" t="s">
        <v>14465</v>
      </c>
      <c r="N5006">
        <v>2.4244444440000001</v>
      </c>
      <c r="O5006">
        <v>0</v>
      </c>
      <c r="P5006">
        <v>15</v>
      </c>
      <c r="Q5006">
        <v>0</v>
      </c>
      <c r="R5006">
        <v>13</v>
      </c>
      <c r="S5006">
        <v>2</v>
      </c>
      <c r="T5006">
        <v>7</v>
      </c>
      <c r="U5006">
        <v>0</v>
      </c>
      <c r="V5006">
        <v>0</v>
      </c>
      <c r="W5006">
        <v>0</v>
      </c>
      <c r="X5006">
        <v>17.075287562840707</v>
      </c>
      <c r="Y5006">
        <v>0</v>
      </c>
      <c r="Z5006">
        <v>10.407362033449942</v>
      </c>
      <c r="AA5006">
        <v>4.8821622958012227</v>
      </c>
      <c r="AB5006">
        <v>9.0230419898849323</v>
      </c>
      <c r="AC5006">
        <v>0</v>
      </c>
      <c r="AD5006">
        <v>0</v>
      </c>
      <c r="AE5006">
        <v>41.387853881976802</v>
      </c>
    </row>
    <row r="5007" spans="1:31" x14ac:dyDescent="0.25">
      <c r="A5007">
        <v>2249049</v>
      </c>
      <c r="B5007">
        <v>1</v>
      </c>
      <c r="C5007" t="s">
        <v>80</v>
      </c>
      <c r="D5007" t="s">
        <v>106</v>
      </c>
      <c r="E5007" t="s">
        <v>132</v>
      </c>
      <c r="F5007" t="s">
        <v>14466</v>
      </c>
      <c r="G5007" t="s">
        <v>191</v>
      </c>
      <c r="H5007" t="s">
        <v>135</v>
      </c>
      <c r="I5007" t="s">
        <v>136</v>
      </c>
      <c r="J5007" t="s">
        <v>137</v>
      </c>
      <c r="K5007" t="s">
        <v>138</v>
      </c>
      <c r="L5007" t="s">
        <v>14467</v>
      </c>
      <c r="M5007" t="s">
        <v>14468</v>
      </c>
      <c r="N5007">
        <v>0.775277777</v>
      </c>
      <c r="O5007">
        <v>0</v>
      </c>
      <c r="P5007">
        <v>0</v>
      </c>
      <c r="Q5007">
        <v>0</v>
      </c>
      <c r="R5007">
        <v>1</v>
      </c>
      <c r="S5007">
        <v>0</v>
      </c>
      <c r="T5007">
        <v>0</v>
      </c>
      <c r="U5007">
        <v>0</v>
      </c>
      <c r="V5007">
        <v>0</v>
      </c>
      <c r="W5007">
        <v>0</v>
      </c>
      <c r="X5007">
        <v>0</v>
      </c>
      <c r="Y5007">
        <v>0</v>
      </c>
      <c r="Z5007">
        <v>0.32186414400753666</v>
      </c>
      <c r="AA5007">
        <v>0</v>
      </c>
      <c r="AB5007">
        <v>0</v>
      </c>
      <c r="AC5007">
        <v>0</v>
      </c>
      <c r="AD5007">
        <v>0</v>
      </c>
      <c r="AE5007">
        <v>0.32186414400753666</v>
      </c>
    </row>
    <row r="5008" spans="1:31" x14ac:dyDescent="0.25">
      <c r="A5008">
        <v>2249053</v>
      </c>
      <c r="B5008">
        <v>1</v>
      </c>
      <c r="C5008" t="s">
        <v>80</v>
      </c>
      <c r="D5008" t="s">
        <v>99</v>
      </c>
      <c r="E5008" t="s">
        <v>132</v>
      </c>
      <c r="F5008" t="s">
        <v>14469</v>
      </c>
      <c r="G5008" t="s">
        <v>191</v>
      </c>
      <c r="H5008" t="s">
        <v>135</v>
      </c>
      <c r="I5008" t="s">
        <v>136</v>
      </c>
      <c r="J5008" t="s">
        <v>137</v>
      </c>
      <c r="K5008" t="s">
        <v>138</v>
      </c>
      <c r="L5008" t="s">
        <v>14470</v>
      </c>
      <c r="M5008" t="s">
        <v>14471</v>
      </c>
      <c r="N5008">
        <v>1.220277777</v>
      </c>
      <c r="O5008">
        <v>0</v>
      </c>
      <c r="P5008">
        <v>1</v>
      </c>
      <c r="Q5008">
        <v>0</v>
      </c>
      <c r="R5008">
        <v>0</v>
      </c>
      <c r="S5008">
        <v>0</v>
      </c>
      <c r="T5008">
        <v>0</v>
      </c>
      <c r="U5008">
        <v>0</v>
      </c>
      <c r="V5008">
        <v>0</v>
      </c>
      <c r="W5008">
        <v>0</v>
      </c>
      <c r="X5008">
        <v>0.68423461059896451</v>
      </c>
      <c r="Y5008">
        <v>0</v>
      </c>
      <c r="Z5008">
        <v>0</v>
      </c>
      <c r="AA5008">
        <v>0</v>
      </c>
      <c r="AB5008">
        <v>0</v>
      </c>
      <c r="AC5008">
        <v>0</v>
      </c>
      <c r="AD5008">
        <v>0</v>
      </c>
      <c r="AE5008">
        <v>0.68423461059896451</v>
      </c>
    </row>
    <row r="5009" spans="1:31" x14ac:dyDescent="0.25">
      <c r="A5009">
        <v>2249055</v>
      </c>
      <c r="B5009">
        <v>1</v>
      </c>
      <c r="C5009" t="s">
        <v>81</v>
      </c>
      <c r="D5009" t="s">
        <v>128</v>
      </c>
      <c r="E5009" t="s">
        <v>132</v>
      </c>
      <c r="F5009" t="s">
        <v>14472</v>
      </c>
      <c r="G5009" t="s">
        <v>170</v>
      </c>
      <c r="H5009" t="s">
        <v>135</v>
      </c>
      <c r="I5009" t="s">
        <v>136</v>
      </c>
      <c r="J5009" t="s">
        <v>137</v>
      </c>
      <c r="K5009" t="s">
        <v>138</v>
      </c>
      <c r="L5009" t="s">
        <v>14473</v>
      </c>
      <c r="M5009" t="s">
        <v>14474</v>
      </c>
      <c r="N5009">
        <v>2.2436111109999999</v>
      </c>
      <c r="O5009">
        <v>0</v>
      </c>
      <c r="P5009">
        <v>3</v>
      </c>
      <c r="Q5009">
        <v>0</v>
      </c>
      <c r="R5009">
        <v>0</v>
      </c>
      <c r="S5009">
        <v>0</v>
      </c>
      <c r="T5009">
        <v>0</v>
      </c>
      <c r="U5009">
        <v>0</v>
      </c>
      <c r="V5009">
        <v>0</v>
      </c>
      <c r="W5009">
        <v>0</v>
      </c>
      <c r="X5009">
        <v>0.69859731643450007</v>
      </c>
      <c r="Y5009">
        <v>0</v>
      </c>
      <c r="Z5009">
        <v>0</v>
      </c>
      <c r="AA5009">
        <v>0</v>
      </c>
      <c r="AB5009">
        <v>0</v>
      </c>
      <c r="AC5009">
        <v>0</v>
      </c>
      <c r="AD5009">
        <v>0</v>
      </c>
      <c r="AE5009">
        <v>0.69859731643450007</v>
      </c>
    </row>
    <row r="5010" spans="1:31" x14ac:dyDescent="0.25">
      <c r="A5010">
        <v>2249056</v>
      </c>
      <c r="B5010">
        <v>1</v>
      </c>
      <c r="C5010" t="s">
        <v>80</v>
      </c>
      <c r="D5010" t="s">
        <v>93</v>
      </c>
      <c r="E5010" t="s">
        <v>182</v>
      </c>
      <c r="F5010" t="s">
        <v>14475</v>
      </c>
      <c r="G5010" t="s">
        <v>174</v>
      </c>
      <c r="H5010" t="s">
        <v>163</v>
      </c>
      <c r="I5010" t="s">
        <v>136</v>
      </c>
      <c r="J5010" t="s">
        <v>137</v>
      </c>
      <c r="K5010" t="s">
        <v>138</v>
      </c>
      <c r="L5010" t="s">
        <v>14476</v>
      </c>
      <c r="M5010" t="s">
        <v>14477</v>
      </c>
      <c r="N5010">
        <v>2.1258333330000001</v>
      </c>
      <c r="O5010">
        <v>0</v>
      </c>
      <c r="P5010">
        <v>4001</v>
      </c>
      <c r="Q5010">
        <v>1</v>
      </c>
      <c r="R5010">
        <v>5</v>
      </c>
      <c r="S5010">
        <v>2</v>
      </c>
      <c r="T5010">
        <v>251</v>
      </c>
      <c r="U5010">
        <v>0</v>
      </c>
      <c r="V5010">
        <v>0</v>
      </c>
      <c r="W5010">
        <v>0</v>
      </c>
      <c r="X5010">
        <v>2158.6330273415397</v>
      </c>
      <c r="Y5010">
        <v>0.37277774203576663</v>
      </c>
      <c r="Z5010">
        <v>0.15630775481570669</v>
      </c>
      <c r="AA5010">
        <v>254.60752987317122</v>
      </c>
      <c r="AB5010">
        <v>303.65856647447453</v>
      </c>
      <c r="AC5010">
        <v>0</v>
      </c>
      <c r="AD5010">
        <v>0</v>
      </c>
      <c r="AE5010">
        <v>2717.4282091860368</v>
      </c>
    </row>
    <row r="5011" spans="1:31" x14ac:dyDescent="0.25">
      <c r="A5011">
        <v>2249057</v>
      </c>
      <c r="B5011">
        <v>1</v>
      </c>
      <c r="C5011" t="s">
        <v>81</v>
      </c>
      <c r="D5011" t="s">
        <v>113</v>
      </c>
      <c r="E5011" t="s">
        <v>194</v>
      </c>
      <c r="F5011" t="s">
        <v>14478</v>
      </c>
      <c r="G5011" t="s">
        <v>179</v>
      </c>
      <c r="H5011" t="s">
        <v>135</v>
      </c>
      <c r="I5011" t="s">
        <v>136</v>
      </c>
      <c r="J5011" t="s">
        <v>137</v>
      </c>
      <c r="K5011" t="s">
        <v>138</v>
      </c>
      <c r="L5011" t="s">
        <v>14479</v>
      </c>
      <c r="M5011" t="s">
        <v>14480</v>
      </c>
      <c r="N5011">
        <v>0.51277777700000005</v>
      </c>
      <c r="O5011">
        <v>0</v>
      </c>
      <c r="P5011">
        <v>14</v>
      </c>
      <c r="Q5011">
        <v>0</v>
      </c>
      <c r="R5011">
        <v>0</v>
      </c>
      <c r="S5011">
        <v>0</v>
      </c>
      <c r="T5011">
        <v>0</v>
      </c>
      <c r="U5011">
        <v>0</v>
      </c>
      <c r="V5011">
        <v>0</v>
      </c>
      <c r="W5011">
        <v>0</v>
      </c>
      <c r="X5011">
        <v>1.4020087808516108</v>
      </c>
      <c r="Y5011">
        <v>0</v>
      </c>
      <c r="Z5011">
        <v>0</v>
      </c>
      <c r="AA5011">
        <v>0</v>
      </c>
      <c r="AB5011">
        <v>0</v>
      </c>
      <c r="AC5011">
        <v>0</v>
      </c>
      <c r="AD5011">
        <v>0</v>
      </c>
      <c r="AE5011">
        <v>1.4020087808516108</v>
      </c>
    </row>
    <row r="5012" spans="1:31" x14ac:dyDescent="0.25">
      <c r="A5012">
        <v>2249062</v>
      </c>
      <c r="B5012">
        <v>1</v>
      </c>
      <c r="C5012" t="s">
        <v>81</v>
      </c>
      <c r="D5012" t="s">
        <v>123</v>
      </c>
      <c r="E5012" t="s">
        <v>132</v>
      </c>
      <c r="F5012" t="s">
        <v>14481</v>
      </c>
      <c r="G5012" t="s">
        <v>170</v>
      </c>
      <c r="H5012" t="s">
        <v>135</v>
      </c>
      <c r="I5012" t="s">
        <v>136</v>
      </c>
      <c r="J5012" t="s">
        <v>137</v>
      </c>
      <c r="K5012" t="s">
        <v>138</v>
      </c>
      <c r="L5012" t="s">
        <v>14482</v>
      </c>
      <c r="M5012" t="s">
        <v>14483</v>
      </c>
      <c r="N5012">
        <v>0.56722222200000005</v>
      </c>
      <c r="O5012">
        <v>0</v>
      </c>
      <c r="P5012">
        <v>5</v>
      </c>
      <c r="Q5012">
        <v>0</v>
      </c>
      <c r="R5012">
        <v>0</v>
      </c>
      <c r="S5012">
        <v>0</v>
      </c>
      <c r="T5012">
        <v>0</v>
      </c>
      <c r="U5012">
        <v>0</v>
      </c>
      <c r="V5012">
        <v>0</v>
      </c>
      <c r="W5012">
        <v>0</v>
      </c>
      <c r="X5012">
        <v>0.28181683501608001</v>
      </c>
      <c r="Y5012">
        <v>0</v>
      </c>
      <c r="Z5012">
        <v>0</v>
      </c>
      <c r="AA5012">
        <v>0</v>
      </c>
      <c r="AB5012">
        <v>0</v>
      </c>
      <c r="AC5012">
        <v>0</v>
      </c>
      <c r="AD5012">
        <v>0</v>
      </c>
      <c r="AE5012">
        <v>0.28181683501608001</v>
      </c>
    </row>
    <row r="5013" spans="1:31" x14ac:dyDescent="0.25">
      <c r="A5013">
        <v>2249063</v>
      </c>
      <c r="B5013">
        <v>1</v>
      </c>
      <c r="C5013" t="s">
        <v>80</v>
      </c>
      <c r="D5013" t="s">
        <v>110</v>
      </c>
      <c r="E5013" t="s">
        <v>132</v>
      </c>
      <c r="F5013" t="s">
        <v>14484</v>
      </c>
      <c r="G5013" t="s">
        <v>148</v>
      </c>
      <c r="H5013" t="s">
        <v>135</v>
      </c>
      <c r="I5013" t="s">
        <v>136</v>
      </c>
      <c r="J5013" t="s">
        <v>137</v>
      </c>
      <c r="K5013" t="s">
        <v>138</v>
      </c>
      <c r="L5013" t="s">
        <v>14485</v>
      </c>
      <c r="M5013" t="s">
        <v>14486</v>
      </c>
      <c r="N5013">
        <v>1.6713888880000001</v>
      </c>
      <c r="O5013">
        <v>0</v>
      </c>
      <c r="P5013">
        <v>2</v>
      </c>
      <c r="Q5013">
        <v>0</v>
      </c>
      <c r="R5013">
        <v>0</v>
      </c>
      <c r="S5013">
        <v>0</v>
      </c>
      <c r="T5013">
        <v>0</v>
      </c>
      <c r="U5013">
        <v>0</v>
      </c>
      <c r="V5013">
        <v>0</v>
      </c>
      <c r="W5013">
        <v>0</v>
      </c>
      <c r="X5013">
        <v>0.77870145363089338</v>
      </c>
      <c r="Y5013">
        <v>0</v>
      </c>
      <c r="Z5013">
        <v>0</v>
      </c>
      <c r="AA5013">
        <v>0</v>
      </c>
      <c r="AB5013">
        <v>0</v>
      </c>
      <c r="AC5013">
        <v>0</v>
      </c>
      <c r="AD5013">
        <v>0</v>
      </c>
      <c r="AE5013">
        <v>0.77870145363089338</v>
      </c>
    </row>
    <row r="5014" spans="1:31" x14ac:dyDescent="0.25">
      <c r="A5014">
        <v>2249066</v>
      </c>
      <c r="B5014">
        <v>1</v>
      </c>
      <c r="C5014" t="s">
        <v>80</v>
      </c>
      <c r="D5014" t="s">
        <v>93</v>
      </c>
      <c r="E5014" t="s">
        <v>132</v>
      </c>
      <c r="F5014" t="s">
        <v>14487</v>
      </c>
      <c r="G5014" t="s">
        <v>170</v>
      </c>
      <c r="H5014" t="s">
        <v>135</v>
      </c>
      <c r="I5014" t="s">
        <v>136</v>
      </c>
      <c r="J5014" t="s">
        <v>137</v>
      </c>
      <c r="K5014" t="s">
        <v>138</v>
      </c>
      <c r="L5014" t="s">
        <v>14488</v>
      </c>
      <c r="M5014" t="s">
        <v>14489</v>
      </c>
      <c r="N5014">
        <v>9.0388888880000007</v>
      </c>
      <c r="O5014">
        <v>0</v>
      </c>
      <c r="P5014">
        <v>9</v>
      </c>
      <c r="Q5014">
        <v>0</v>
      </c>
      <c r="R5014">
        <v>0</v>
      </c>
      <c r="S5014">
        <v>0</v>
      </c>
      <c r="T5014">
        <v>0</v>
      </c>
      <c r="U5014">
        <v>0</v>
      </c>
      <c r="V5014">
        <v>0</v>
      </c>
      <c r="W5014">
        <v>0</v>
      </c>
      <c r="X5014">
        <v>18.708053428444337</v>
      </c>
      <c r="Y5014">
        <v>0</v>
      </c>
      <c r="Z5014">
        <v>0</v>
      </c>
      <c r="AA5014">
        <v>0</v>
      </c>
      <c r="AB5014">
        <v>0</v>
      </c>
      <c r="AC5014">
        <v>0</v>
      </c>
      <c r="AD5014">
        <v>0</v>
      </c>
      <c r="AE5014">
        <v>18.708053428444337</v>
      </c>
    </row>
    <row r="5015" spans="1:31" x14ac:dyDescent="0.25">
      <c r="A5015">
        <v>2249067</v>
      </c>
      <c r="B5015">
        <v>1</v>
      </c>
      <c r="C5015" t="s">
        <v>80</v>
      </c>
      <c r="D5015" t="s">
        <v>83</v>
      </c>
      <c r="E5015" t="s">
        <v>132</v>
      </c>
      <c r="F5015" t="s">
        <v>14490</v>
      </c>
      <c r="G5015" t="s">
        <v>170</v>
      </c>
      <c r="H5015" t="s">
        <v>135</v>
      </c>
      <c r="I5015" t="s">
        <v>136</v>
      </c>
      <c r="J5015" t="s">
        <v>137</v>
      </c>
      <c r="K5015" t="s">
        <v>138</v>
      </c>
      <c r="L5015" t="s">
        <v>14491</v>
      </c>
      <c r="M5015" t="s">
        <v>14492</v>
      </c>
      <c r="N5015">
        <v>4.6563888880000004</v>
      </c>
      <c r="O5015">
        <v>0</v>
      </c>
      <c r="P5015">
        <v>0</v>
      </c>
      <c r="Q5015">
        <v>0</v>
      </c>
      <c r="R5015">
        <v>0</v>
      </c>
      <c r="S5015">
        <v>0</v>
      </c>
      <c r="T5015">
        <v>1</v>
      </c>
      <c r="U5015">
        <v>0</v>
      </c>
      <c r="V5015">
        <v>0</v>
      </c>
      <c r="W5015">
        <v>0</v>
      </c>
      <c r="X5015">
        <v>0</v>
      </c>
      <c r="Y5015">
        <v>0</v>
      </c>
      <c r="Z5015">
        <v>0</v>
      </c>
      <c r="AA5015">
        <v>0</v>
      </c>
      <c r="AB5015">
        <v>2.300886515740439</v>
      </c>
      <c r="AC5015">
        <v>0</v>
      </c>
      <c r="AD5015">
        <v>0</v>
      </c>
      <c r="AE5015">
        <v>2.300886515740439</v>
      </c>
    </row>
    <row r="5016" spans="1:31" x14ac:dyDescent="0.25">
      <c r="A5016">
        <v>2249071</v>
      </c>
      <c r="B5016">
        <v>1</v>
      </c>
      <c r="C5016" t="s">
        <v>80</v>
      </c>
      <c r="D5016" t="s">
        <v>83</v>
      </c>
      <c r="E5016" t="s">
        <v>177</v>
      </c>
      <c r="F5016" t="s">
        <v>14493</v>
      </c>
      <c r="G5016" t="s">
        <v>1909</v>
      </c>
      <c r="H5016" t="s">
        <v>135</v>
      </c>
      <c r="I5016" t="s">
        <v>136</v>
      </c>
      <c r="J5016" t="s">
        <v>137</v>
      </c>
      <c r="K5016" t="s">
        <v>138</v>
      </c>
      <c r="L5016" t="s">
        <v>14494</v>
      </c>
      <c r="M5016" t="s">
        <v>14495</v>
      </c>
      <c r="N5016">
        <v>2.9763888879999998</v>
      </c>
      <c r="O5016">
        <v>0</v>
      </c>
      <c r="P5016">
        <v>189</v>
      </c>
      <c r="Q5016">
        <v>0</v>
      </c>
      <c r="R5016">
        <v>0</v>
      </c>
      <c r="S5016">
        <v>0</v>
      </c>
      <c r="T5016">
        <v>34</v>
      </c>
      <c r="U5016">
        <v>0</v>
      </c>
      <c r="V5016">
        <v>0</v>
      </c>
      <c r="W5016">
        <v>0</v>
      </c>
      <c r="X5016">
        <v>174.90054262881586</v>
      </c>
      <c r="Y5016">
        <v>0</v>
      </c>
      <c r="Z5016">
        <v>0</v>
      </c>
      <c r="AA5016">
        <v>0</v>
      </c>
      <c r="AB5016">
        <v>163.31147951751061</v>
      </c>
      <c r="AC5016">
        <v>0</v>
      </c>
      <c r="AD5016">
        <v>0</v>
      </c>
      <c r="AE5016">
        <v>338.21202214632649</v>
      </c>
    </row>
    <row r="5017" spans="1:31" x14ac:dyDescent="0.25">
      <c r="A5017">
        <v>2249073</v>
      </c>
      <c r="B5017">
        <v>1</v>
      </c>
      <c r="C5017" t="s">
        <v>80</v>
      </c>
      <c r="D5017" t="s">
        <v>100</v>
      </c>
      <c r="E5017" t="s">
        <v>141</v>
      </c>
      <c r="F5017" t="s">
        <v>14496</v>
      </c>
      <c r="G5017" t="s">
        <v>465</v>
      </c>
      <c r="H5017" t="s">
        <v>135</v>
      </c>
      <c r="I5017" t="s">
        <v>136</v>
      </c>
      <c r="J5017" t="s">
        <v>137</v>
      </c>
      <c r="K5017" t="s">
        <v>138</v>
      </c>
      <c r="L5017" t="s">
        <v>14497</v>
      </c>
      <c r="M5017" t="s">
        <v>14498</v>
      </c>
      <c r="N5017">
        <v>2.1527777769999998</v>
      </c>
      <c r="O5017">
        <v>0</v>
      </c>
      <c r="P5017">
        <v>71</v>
      </c>
      <c r="Q5017">
        <v>0</v>
      </c>
      <c r="R5017">
        <v>0</v>
      </c>
      <c r="S5017">
        <v>0</v>
      </c>
      <c r="T5017">
        <v>10</v>
      </c>
      <c r="U5017">
        <v>0</v>
      </c>
      <c r="V5017">
        <v>0</v>
      </c>
      <c r="W5017">
        <v>0</v>
      </c>
      <c r="X5017">
        <v>52.367920268963125</v>
      </c>
      <c r="Y5017">
        <v>0</v>
      </c>
      <c r="Z5017">
        <v>0</v>
      </c>
      <c r="AA5017">
        <v>0</v>
      </c>
      <c r="AB5017">
        <v>13.803559798837435</v>
      </c>
      <c r="AC5017">
        <v>0</v>
      </c>
      <c r="AD5017">
        <v>0</v>
      </c>
      <c r="AE5017">
        <v>66.171480067800559</v>
      </c>
    </row>
    <row r="5018" spans="1:31" x14ac:dyDescent="0.25">
      <c r="A5018">
        <v>2249077</v>
      </c>
      <c r="B5018">
        <v>1</v>
      </c>
      <c r="C5018" t="s">
        <v>80</v>
      </c>
      <c r="D5018" t="s">
        <v>105</v>
      </c>
      <c r="E5018" t="s">
        <v>273</v>
      </c>
      <c r="F5018" t="s">
        <v>14499</v>
      </c>
      <c r="G5018" t="s">
        <v>174</v>
      </c>
      <c r="H5018" t="s">
        <v>163</v>
      </c>
      <c r="I5018" t="s">
        <v>136</v>
      </c>
      <c r="J5018" t="s">
        <v>137</v>
      </c>
      <c r="K5018" t="s">
        <v>138</v>
      </c>
      <c r="L5018" t="s">
        <v>14500</v>
      </c>
      <c r="M5018" t="s">
        <v>14501</v>
      </c>
      <c r="N5018">
        <v>0.69416666599999999</v>
      </c>
      <c r="O5018">
        <v>0</v>
      </c>
      <c r="P5018">
        <v>4087</v>
      </c>
      <c r="Q5018">
        <v>0</v>
      </c>
      <c r="R5018">
        <v>1</v>
      </c>
      <c r="S5018">
        <v>1</v>
      </c>
      <c r="T5018">
        <v>251</v>
      </c>
      <c r="U5018">
        <v>0</v>
      </c>
      <c r="V5018">
        <v>2</v>
      </c>
      <c r="W5018">
        <v>0</v>
      </c>
      <c r="X5018">
        <v>811.93496808598229</v>
      </c>
      <c r="Y5018">
        <v>0</v>
      </c>
      <c r="Z5018">
        <v>1.5101629125240001E-2</v>
      </c>
      <c r="AA5018">
        <v>9.7288914755679503</v>
      </c>
      <c r="AB5018">
        <v>202.62919691318851</v>
      </c>
      <c r="AC5018">
        <v>0</v>
      </c>
      <c r="AD5018">
        <v>13.567046657964241</v>
      </c>
      <c r="AE5018">
        <v>1037.8752047618282</v>
      </c>
    </row>
    <row r="5019" spans="1:31" x14ac:dyDescent="0.25">
      <c r="A5019">
        <v>2249078</v>
      </c>
      <c r="B5019">
        <v>1</v>
      </c>
      <c r="C5019" t="s">
        <v>81</v>
      </c>
      <c r="D5019" t="s">
        <v>128</v>
      </c>
      <c r="E5019" t="s">
        <v>194</v>
      </c>
      <c r="F5019" t="s">
        <v>14502</v>
      </c>
      <c r="G5019" t="s">
        <v>179</v>
      </c>
      <c r="H5019" t="s">
        <v>135</v>
      </c>
      <c r="I5019" t="s">
        <v>136</v>
      </c>
      <c r="J5019" t="s">
        <v>137</v>
      </c>
      <c r="K5019" t="s">
        <v>138</v>
      </c>
      <c r="L5019" t="s">
        <v>14503</v>
      </c>
      <c r="M5019" t="s">
        <v>14504</v>
      </c>
      <c r="N5019">
        <v>1.5177777770000001</v>
      </c>
      <c r="O5019">
        <v>0</v>
      </c>
      <c r="P5019">
        <v>1</v>
      </c>
      <c r="Q5019">
        <v>0</v>
      </c>
      <c r="R5019">
        <v>0</v>
      </c>
      <c r="S5019">
        <v>0</v>
      </c>
      <c r="T5019">
        <v>0</v>
      </c>
      <c r="U5019">
        <v>0</v>
      </c>
      <c r="V5019">
        <v>0</v>
      </c>
      <c r="W5019">
        <v>0</v>
      </c>
      <c r="X5019">
        <v>0.99267455389851</v>
      </c>
      <c r="Y5019">
        <v>0</v>
      </c>
      <c r="Z5019">
        <v>0</v>
      </c>
      <c r="AA5019">
        <v>0</v>
      </c>
      <c r="AB5019">
        <v>0</v>
      </c>
      <c r="AC5019">
        <v>0</v>
      </c>
      <c r="AD5019">
        <v>0</v>
      </c>
      <c r="AE5019">
        <v>0.99267455389851</v>
      </c>
    </row>
    <row r="5020" spans="1:31" x14ac:dyDescent="0.25">
      <c r="A5020">
        <v>2249081</v>
      </c>
      <c r="B5020">
        <v>1</v>
      </c>
      <c r="C5020" t="s">
        <v>80</v>
      </c>
      <c r="D5020" t="s">
        <v>96</v>
      </c>
      <c r="E5020" t="s">
        <v>132</v>
      </c>
      <c r="F5020" t="s">
        <v>14505</v>
      </c>
      <c r="G5020" t="s">
        <v>170</v>
      </c>
      <c r="H5020" t="s">
        <v>135</v>
      </c>
      <c r="I5020" t="s">
        <v>136</v>
      </c>
      <c r="J5020" t="s">
        <v>137</v>
      </c>
      <c r="K5020" t="s">
        <v>138</v>
      </c>
      <c r="L5020" t="s">
        <v>14506</v>
      </c>
      <c r="M5020" t="s">
        <v>14507</v>
      </c>
      <c r="N5020">
        <v>1.5505555550000001</v>
      </c>
      <c r="O5020">
        <v>0</v>
      </c>
      <c r="P5020">
        <v>7</v>
      </c>
      <c r="Q5020">
        <v>0</v>
      </c>
      <c r="R5020">
        <v>0</v>
      </c>
      <c r="S5020">
        <v>0</v>
      </c>
      <c r="T5020">
        <v>0</v>
      </c>
      <c r="U5020">
        <v>0</v>
      </c>
      <c r="V5020">
        <v>0</v>
      </c>
      <c r="W5020">
        <v>0</v>
      </c>
      <c r="X5020">
        <v>3.489436734304733</v>
      </c>
      <c r="Y5020">
        <v>0</v>
      </c>
      <c r="Z5020">
        <v>0</v>
      </c>
      <c r="AA5020">
        <v>0</v>
      </c>
      <c r="AB5020">
        <v>0</v>
      </c>
      <c r="AC5020">
        <v>0</v>
      </c>
      <c r="AD5020">
        <v>0</v>
      </c>
      <c r="AE5020">
        <v>3.489436734304733</v>
      </c>
    </row>
    <row r="5021" spans="1:31" x14ac:dyDescent="0.25">
      <c r="A5021">
        <v>2249082</v>
      </c>
      <c r="B5021">
        <v>1</v>
      </c>
      <c r="C5021" t="s">
        <v>80</v>
      </c>
      <c r="D5021" t="s">
        <v>96</v>
      </c>
      <c r="E5021" t="s">
        <v>132</v>
      </c>
      <c r="F5021" t="s">
        <v>14508</v>
      </c>
      <c r="G5021" t="s">
        <v>170</v>
      </c>
      <c r="H5021" t="s">
        <v>135</v>
      </c>
      <c r="I5021" t="s">
        <v>136</v>
      </c>
      <c r="J5021" t="s">
        <v>137</v>
      </c>
      <c r="K5021" t="s">
        <v>138</v>
      </c>
      <c r="L5021" t="s">
        <v>14509</v>
      </c>
      <c r="M5021" t="s">
        <v>14510</v>
      </c>
      <c r="N5021">
        <v>4.5013888880000001</v>
      </c>
      <c r="O5021">
        <v>0</v>
      </c>
      <c r="P5021">
        <v>1</v>
      </c>
      <c r="Q5021">
        <v>0</v>
      </c>
      <c r="R5021">
        <v>0</v>
      </c>
      <c r="S5021">
        <v>0</v>
      </c>
      <c r="T5021">
        <v>0</v>
      </c>
      <c r="U5021">
        <v>0</v>
      </c>
      <c r="V5021">
        <v>0</v>
      </c>
      <c r="W5021">
        <v>0</v>
      </c>
      <c r="X5021">
        <v>0.5091296178528778</v>
      </c>
      <c r="Y5021">
        <v>0</v>
      </c>
      <c r="Z5021">
        <v>0</v>
      </c>
      <c r="AA5021">
        <v>0</v>
      </c>
      <c r="AB5021">
        <v>0</v>
      </c>
      <c r="AC5021">
        <v>0</v>
      </c>
      <c r="AD5021">
        <v>0</v>
      </c>
      <c r="AE5021">
        <v>0.5091296178528778</v>
      </c>
    </row>
    <row r="5022" spans="1:31" x14ac:dyDescent="0.25">
      <c r="A5022">
        <v>2249084</v>
      </c>
      <c r="B5022">
        <v>1</v>
      </c>
      <c r="C5022" t="s">
        <v>80</v>
      </c>
      <c r="D5022" t="s">
        <v>94</v>
      </c>
      <c r="E5022" t="s">
        <v>132</v>
      </c>
      <c r="F5022" t="s">
        <v>14511</v>
      </c>
      <c r="G5022" t="s">
        <v>134</v>
      </c>
      <c r="H5022" t="s">
        <v>135</v>
      </c>
      <c r="I5022" t="s">
        <v>136</v>
      </c>
      <c r="J5022" t="s">
        <v>137</v>
      </c>
      <c r="K5022" t="s">
        <v>138</v>
      </c>
      <c r="L5022" t="s">
        <v>14512</v>
      </c>
      <c r="M5022" t="s">
        <v>14513</v>
      </c>
      <c r="N5022">
        <v>2.4422222219999998</v>
      </c>
      <c r="O5022">
        <v>0</v>
      </c>
      <c r="P5022">
        <v>1</v>
      </c>
      <c r="Q5022">
        <v>0</v>
      </c>
      <c r="R5022">
        <v>0</v>
      </c>
      <c r="S5022">
        <v>0</v>
      </c>
      <c r="T5022">
        <v>0</v>
      </c>
      <c r="U5022">
        <v>0</v>
      </c>
      <c r="V5022">
        <v>0</v>
      </c>
      <c r="W5022">
        <v>0</v>
      </c>
      <c r="X5022">
        <v>0.12897331621776001</v>
      </c>
      <c r="Y5022">
        <v>0</v>
      </c>
      <c r="Z5022">
        <v>0</v>
      </c>
      <c r="AA5022">
        <v>0</v>
      </c>
      <c r="AB5022">
        <v>0</v>
      </c>
      <c r="AC5022">
        <v>0</v>
      </c>
      <c r="AD5022">
        <v>0</v>
      </c>
      <c r="AE5022">
        <v>0.12897331621776001</v>
      </c>
    </row>
    <row r="5023" spans="1:31" x14ac:dyDescent="0.25">
      <c r="A5023">
        <v>2249086</v>
      </c>
      <c r="B5023">
        <v>1</v>
      </c>
      <c r="C5023" t="s">
        <v>80</v>
      </c>
      <c r="D5023" t="s">
        <v>84</v>
      </c>
      <c r="E5023" t="s">
        <v>132</v>
      </c>
      <c r="F5023" t="s">
        <v>14514</v>
      </c>
      <c r="G5023" t="s">
        <v>170</v>
      </c>
      <c r="H5023" t="s">
        <v>135</v>
      </c>
      <c r="I5023" t="s">
        <v>136</v>
      </c>
      <c r="J5023" t="s">
        <v>137</v>
      </c>
      <c r="K5023" t="s">
        <v>138</v>
      </c>
      <c r="L5023" t="s">
        <v>14515</v>
      </c>
      <c r="M5023" t="s">
        <v>14516</v>
      </c>
      <c r="N5023">
        <v>7.8908333329999998</v>
      </c>
      <c r="O5023">
        <v>0</v>
      </c>
      <c r="P5023">
        <v>6</v>
      </c>
      <c r="Q5023">
        <v>0</v>
      </c>
      <c r="R5023">
        <v>0</v>
      </c>
      <c r="S5023">
        <v>0</v>
      </c>
      <c r="T5023">
        <v>0</v>
      </c>
      <c r="U5023">
        <v>0</v>
      </c>
      <c r="V5023">
        <v>0</v>
      </c>
      <c r="W5023">
        <v>0</v>
      </c>
      <c r="X5023">
        <v>9.6310794275896168</v>
      </c>
      <c r="Y5023">
        <v>0</v>
      </c>
      <c r="Z5023">
        <v>0</v>
      </c>
      <c r="AA5023">
        <v>0</v>
      </c>
      <c r="AB5023">
        <v>0</v>
      </c>
      <c r="AC5023">
        <v>0</v>
      </c>
      <c r="AD5023">
        <v>0</v>
      </c>
      <c r="AE5023">
        <v>9.6310794275896168</v>
      </c>
    </row>
    <row r="5024" spans="1:31" x14ac:dyDescent="0.25">
      <c r="A5024">
        <v>2249087</v>
      </c>
      <c r="B5024">
        <v>1</v>
      </c>
      <c r="C5024" t="s">
        <v>81</v>
      </c>
      <c r="D5024" t="s">
        <v>123</v>
      </c>
      <c r="E5024" t="s">
        <v>273</v>
      </c>
      <c r="F5024" t="s">
        <v>14517</v>
      </c>
      <c r="G5024" t="s">
        <v>174</v>
      </c>
      <c r="H5024" t="s">
        <v>163</v>
      </c>
      <c r="I5024" t="s">
        <v>136</v>
      </c>
      <c r="J5024" t="s">
        <v>137</v>
      </c>
      <c r="K5024" t="s">
        <v>138</v>
      </c>
      <c r="L5024" t="s">
        <v>14518</v>
      </c>
      <c r="M5024" t="s">
        <v>14519</v>
      </c>
      <c r="N5024">
        <v>0.5575</v>
      </c>
      <c r="O5024">
        <v>6</v>
      </c>
      <c r="P5024">
        <v>0</v>
      </c>
      <c r="Q5024">
        <v>78</v>
      </c>
      <c r="R5024">
        <v>0</v>
      </c>
      <c r="S5024">
        <v>14</v>
      </c>
      <c r="T5024">
        <v>0</v>
      </c>
      <c r="U5024">
        <v>0</v>
      </c>
      <c r="V5024">
        <v>0</v>
      </c>
      <c r="W5024">
        <v>0.79986252381752765</v>
      </c>
      <c r="X5024">
        <v>0</v>
      </c>
      <c r="Y5024">
        <v>21.3535688214108</v>
      </c>
      <c r="Z5024">
        <v>0</v>
      </c>
      <c r="AA5024">
        <v>4.5050761780469468</v>
      </c>
      <c r="AB5024">
        <v>0</v>
      </c>
      <c r="AC5024">
        <v>0</v>
      </c>
      <c r="AD5024">
        <v>0</v>
      </c>
      <c r="AE5024">
        <v>26.658507523275276</v>
      </c>
    </row>
    <row r="5025" spans="1:31" x14ac:dyDescent="0.25">
      <c r="A5025">
        <v>2249088</v>
      </c>
      <c r="B5025">
        <v>1</v>
      </c>
      <c r="C5025" t="s">
        <v>80</v>
      </c>
      <c r="D5025" t="s">
        <v>95</v>
      </c>
      <c r="E5025" t="s">
        <v>161</v>
      </c>
      <c r="F5025" t="s">
        <v>11529</v>
      </c>
      <c r="G5025" t="s">
        <v>174</v>
      </c>
      <c r="H5025" t="s">
        <v>163</v>
      </c>
      <c r="I5025" t="s">
        <v>136</v>
      </c>
      <c r="J5025" t="s">
        <v>137</v>
      </c>
      <c r="K5025" t="s">
        <v>138</v>
      </c>
      <c r="L5025" t="s">
        <v>14520</v>
      </c>
      <c r="M5025" t="s">
        <v>14521</v>
      </c>
      <c r="N5025">
        <v>0.35916666600000002</v>
      </c>
      <c r="O5025">
        <v>0</v>
      </c>
      <c r="P5025">
        <v>0</v>
      </c>
      <c r="Q5025">
        <v>0</v>
      </c>
      <c r="R5025">
        <v>0</v>
      </c>
      <c r="S5025">
        <v>25</v>
      </c>
      <c r="T5025">
        <v>0</v>
      </c>
      <c r="U5025">
        <v>0</v>
      </c>
      <c r="V5025">
        <v>0</v>
      </c>
      <c r="W5025">
        <v>0</v>
      </c>
      <c r="X5025">
        <v>0</v>
      </c>
      <c r="Y5025">
        <v>0</v>
      </c>
      <c r="Z5025">
        <v>0</v>
      </c>
      <c r="AA5025">
        <v>59.629395678767551</v>
      </c>
      <c r="AB5025">
        <v>0</v>
      </c>
      <c r="AC5025">
        <v>0</v>
      </c>
      <c r="AD5025">
        <v>0</v>
      </c>
      <c r="AE5025">
        <v>59.629395678767551</v>
      </c>
    </row>
    <row r="5026" spans="1:31" x14ac:dyDescent="0.25">
      <c r="A5026">
        <v>2249090</v>
      </c>
      <c r="B5026">
        <v>1</v>
      </c>
      <c r="C5026" t="s">
        <v>80</v>
      </c>
      <c r="D5026" t="s">
        <v>93</v>
      </c>
      <c r="E5026" t="s">
        <v>194</v>
      </c>
      <c r="F5026" t="s">
        <v>14522</v>
      </c>
      <c r="G5026" t="s">
        <v>371</v>
      </c>
      <c r="H5026" t="s">
        <v>135</v>
      </c>
      <c r="I5026" t="s">
        <v>136</v>
      </c>
      <c r="J5026" t="s">
        <v>137</v>
      </c>
      <c r="K5026" t="s">
        <v>138</v>
      </c>
      <c r="L5026" t="s">
        <v>14523</v>
      </c>
      <c r="M5026" t="s">
        <v>14524</v>
      </c>
      <c r="N5026">
        <v>2.861388888</v>
      </c>
      <c r="O5026">
        <v>0</v>
      </c>
      <c r="P5026">
        <v>4</v>
      </c>
      <c r="Q5026">
        <v>0</v>
      </c>
      <c r="R5026">
        <v>3</v>
      </c>
      <c r="S5026">
        <v>0</v>
      </c>
      <c r="T5026">
        <v>10</v>
      </c>
      <c r="U5026">
        <v>0</v>
      </c>
      <c r="V5026">
        <v>0</v>
      </c>
      <c r="W5026">
        <v>0</v>
      </c>
      <c r="X5026">
        <v>15.881555489542681</v>
      </c>
      <c r="Y5026">
        <v>0</v>
      </c>
      <c r="Z5026">
        <v>13.596221874421698</v>
      </c>
      <c r="AA5026">
        <v>0</v>
      </c>
      <c r="AB5026">
        <v>7.9002943125821226</v>
      </c>
      <c r="AC5026">
        <v>0</v>
      </c>
      <c r="AD5026">
        <v>0</v>
      </c>
      <c r="AE5026">
        <v>37.378071676546497</v>
      </c>
    </row>
    <row r="5027" spans="1:31" x14ac:dyDescent="0.25">
      <c r="A5027">
        <v>2249092</v>
      </c>
      <c r="B5027">
        <v>1</v>
      </c>
      <c r="C5027" t="s">
        <v>81</v>
      </c>
      <c r="D5027" t="s">
        <v>128</v>
      </c>
      <c r="E5027" t="s">
        <v>182</v>
      </c>
      <c r="F5027" t="s">
        <v>14525</v>
      </c>
      <c r="G5027" t="s">
        <v>174</v>
      </c>
      <c r="H5027" t="s">
        <v>163</v>
      </c>
      <c r="I5027" t="s">
        <v>136</v>
      </c>
      <c r="J5027" t="s">
        <v>137</v>
      </c>
      <c r="K5027" t="s">
        <v>138</v>
      </c>
      <c r="L5027" t="s">
        <v>14526</v>
      </c>
      <c r="M5027" t="s">
        <v>14527</v>
      </c>
      <c r="N5027">
        <v>1.0525</v>
      </c>
      <c r="O5027">
        <v>0</v>
      </c>
      <c r="P5027">
        <v>2512</v>
      </c>
      <c r="Q5027">
        <v>0</v>
      </c>
      <c r="R5027">
        <v>8</v>
      </c>
      <c r="S5027">
        <v>0</v>
      </c>
      <c r="T5027">
        <v>226</v>
      </c>
      <c r="U5027">
        <v>0</v>
      </c>
      <c r="V5027">
        <v>0</v>
      </c>
      <c r="W5027">
        <v>0</v>
      </c>
      <c r="X5027">
        <v>707.86781693734144</v>
      </c>
      <c r="Y5027">
        <v>0</v>
      </c>
      <c r="Z5027">
        <v>0.85478579586504999</v>
      </c>
      <c r="AA5027">
        <v>0</v>
      </c>
      <c r="AB5027">
        <v>236.43828941441043</v>
      </c>
      <c r="AC5027">
        <v>0</v>
      </c>
      <c r="AD5027">
        <v>0</v>
      </c>
      <c r="AE5027">
        <v>945.16089214761689</v>
      </c>
    </row>
    <row r="5028" spans="1:31" x14ac:dyDescent="0.25">
      <c r="A5028">
        <v>2249093</v>
      </c>
      <c r="B5028">
        <v>1</v>
      </c>
      <c r="C5028" t="s">
        <v>80</v>
      </c>
      <c r="D5028" t="s">
        <v>92</v>
      </c>
      <c r="E5028" t="s">
        <v>273</v>
      </c>
      <c r="F5028" t="s">
        <v>14528</v>
      </c>
      <c r="G5028" t="s">
        <v>303</v>
      </c>
      <c r="H5028" t="s">
        <v>163</v>
      </c>
      <c r="I5028" t="s">
        <v>261</v>
      </c>
      <c r="J5028" t="s">
        <v>137</v>
      </c>
      <c r="K5028" t="s">
        <v>144</v>
      </c>
      <c r="L5028" t="s">
        <v>14529</v>
      </c>
      <c r="M5028" t="s">
        <v>14530</v>
      </c>
      <c r="N5028">
        <v>3.2222222000000002E-2</v>
      </c>
      <c r="O5028">
        <v>0</v>
      </c>
      <c r="P5028">
        <v>377</v>
      </c>
      <c r="Q5028">
        <v>8</v>
      </c>
      <c r="R5028">
        <v>42</v>
      </c>
      <c r="S5028">
        <v>7</v>
      </c>
      <c r="T5028">
        <v>25</v>
      </c>
      <c r="U5028">
        <v>0</v>
      </c>
      <c r="V5028">
        <v>0</v>
      </c>
      <c r="W5028">
        <v>0</v>
      </c>
      <c r="X5028">
        <v>6.3515775013764371</v>
      </c>
      <c r="Y5028">
        <v>0.53119451585900002</v>
      </c>
      <c r="Z5028">
        <v>0.66537722436910907</v>
      </c>
      <c r="AA5028">
        <v>2.49979463714832</v>
      </c>
      <c r="AB5028">
        <v>1.1162179539813804</v>
      </c>
      <c r="AC5028">
        <v>0</v>
      </c>
      <c r="AD5028">
        <v>0</v>
      </c>
      <c r="AE5028">
        <v>11.164161832734246</v>
      </c>
    </row>
    <row r="5029" spans="1:31" x14ac:dyDescent="0.25">
      <c r="A5029">
        <v>2249094</v>
      </c>
      <c r="B5029">
        <v>1</v>
      </c>
      <c r="C5029" t="s">
        <v>80</v>
      </c>
      <c r="D5029" t="s">
        <v>92</v>
      </c>
      <c r="E5029" t="s">
        <v>273</v>
      </c>
      <c r="F5029" t="s">
        <v>14531</v>
      </c>
      <c r="G5029" t="s">
        <v>143</v>
      </c>
      <c r="H5029" t="s">
        <v>163</v>
      </c>
      <c r="I5029" t="s">
        <v>136</v>
      </c>
      <c r="J5029" t="s">
        <v>137</v>
      </c>
      <c r="K5029" t="s">
        <v>144</v>
      </c>
      <c r="L5029" t="s">
        <v>14532</v>
      </c>
      <c r="M5029" t="s">
        <v>14533</v>
      </c>
      <c r="N5029">
        <v>2.5236111110000001</v>
      </c>
      <c r="O5029">
        <v>0</v>
      </c>
      <c r="P5029">
        <v>37</v>
      </c>
      <c r="Q5029">
        <v>0</v>
      </c>
      <c r="R5029">
        <v>1</v>
      </c>
      <c r="S5029">
        <v>0</v>
      </c>
      <c r="T5029">
        <v>14</v>
      </c>
      <c r="U5029">
        <v>0</v>
      </c>
      <c r="V5029">
        <v>0</v>
      </c>
      <c r="W5029">
        <v>0</v>
      </c>
      <c r="X5029">
        <v>92.070111217738372</v>
      </c>
      <c r="Y5029">
        <v>0</v>
      </c>
      <c r="Z5029">
        <v>1.4511022149089305</v>
      </c>
      <c r="AA5029">
        <v>0</v>
      </c>
      <c r="AB5029">
        <v>60.787896515514227</v>
      </c>
      <c r="AC5029">
        <v>0</v>
      </c>
      <c r="AD5029">
        <v>0</v>
      </c>
      <c r="AE5029">
        <v>154.30910994816153</v>
      </c>
    </row>
    <row r="5030" spans="1:31" x14ac:dyDescent="0.25">
      <c r="A5030">
        <v>2249096</v>
      </c>
      <c r="B5030">
        <v>1</v>
      </c>
      <c r="C5030" t="s">
        <v>80</v>
      </c>
      <c r="D5030" t="s">
        <v>96</v>
      </c>
      <c r="E5030" t="s">
        <v>194</v>
      </c>
      <c r="F5030" t="s">
        <v>14534</v>
      </c>
      <c r="G5030" t="s">
        <v>465</v>
      </c>
      <c r="H5030" t="s">
        <v>135</v>
      </c>
      <c r="I5030" t="s">
        <v>136</v>
      </c>
      <c r="J5030" t="s">
        <v>137</v>
      </c>
      <c r="K5030" t="s">
        <v>138</v>
      </c>
      <c r="L5030" t="s">
        <v>14535</v>
      </c>
      <c r="M5030" t="s">
        <v>14536</v>
      </c>
      <c r="N5030">
        <v>0.78194444399999996</v>
      </c>
      <c r="O5030">
        <v>0</v>
      </c>
      <c r="P5030">
        <v>0</v>
      </c>
      <c r="Q5030">
        <v>0</v>
      </c>
      <c r="R5030">
        <v>0</v>
      </c>
      <c r="S5030">
        <v>0</v>
      </c>
      <c r="T5030">
        <v>3</v>
      </c>
      <c r="U5030">
        <v>0</v>
      </c>
      <c r="V5030">
        <v>0</v>
      </c>
      <c r="W5030">
        <v>0</v>
      </c>
      <c r="X5030">
        <v>0</v>
      </c>
      <c r="Y5030">
        <v>0</v>
      </c>
      <c r="Z5030">
        <v>0</v>
      </c>
      <c r="AA5030">
        <v>0</v>
      </c>
      <c r="AB5030">
        <v>2.0859556595644251</v>
      </c>
      <c r="AC5030">
        <v>0</v>
      </c>
      <c r="AD5030">
        <v>0</v>
      </c>
      <c r="AE5030">
        <v>2.0859556595644251</v>
      </c>
    </row>
    <row r="5031" spans="1:31" x14ac:dyDescent="0.25">
      <c r="A5031">
        <v>2249098</v>
      </c>
      <c r="B5031">
        <v>1</v>
      </c>
      <c r="C5031" t="s">
        <v>81</v>
      </c>
      <c r="D5031" t="s">
        <v>122</v>
      </c>
      <c r="E5031" t="s">
        <v>161</v>
      </c>
      <c r="F5031" t="s">
        <v>1783</v>
      </c>
      <c r="G5031" t="s">
        <v>196</v>
      </c>
      <c r="H5031" t="s">
        <v>163</v>
      </c>
      <c r="I5031" t="s">
        <v>136</v>
      </c>
      <c r="J5031" t="s">
        <v>137</v>
      </c>
      <c r="K5031" t="s">
        <v>144</v>
      </c>
      <c r="L5031" t="s">
        <v>14537</v>
      </c>
      <c r="M5031" t="s">
        <v>14538</v>
      </c>
      <c r="N5031">
        <v>9.1919444440000007</v>
      </c>
      <c r="O5031">
        <v>1</v>
      </c>
      <c r="P5031">
        <v>534</v>
      </c>
      <c r="Q5031">
        <v>4</v>
      </c>
      <c r="R5031">
        <v>0</v>
      </c>
      <c r="S5031">
        <v>4</v>
      </c>
      <c r="T5031">
        <v>22</v>
      </c>
      <c r="U5031">
        <v>1</v>
      </c>
      <c r="V5031">
        <v>0</v>
      </c>
      <c r="W5031">
        <v>0.95991646597434788</v>
      </c>
      <c r="X5031">
        <v>406.27570829163091</v>
      </c>
      <c r="Y5031">
        <v>33.684515846802988</v>
      </c>
      <c r="Z5031">
        <v>0</v>
      </c>
      <c r="AA5031">
        <v>174.01707299087656</v>
      </c>
      <c r="AB5031">
        <v>43.45797003881993</v>
      </c>
      <c r="AC5031">
        <v>39.664316987145831</v>
      </c>
      <c r="AD5031">
        <v>0</v>
      </c>
      <c r="AE5031">
        <v>698.05950062125055</v>
      </c>
    </row>
    <row r="5032" spans="1:31" x14ac:dyDescent="0.25">
      <c r="A5032">
        <v>2249099</v>
      </c>
      <c r="B5032">
        <v>1</v>
      </c>
      <c r="C5032" t="s">
        <v>80</v>
      </c>
      <c r="D5032" t="s">
        <v>97</v>
      </c>
      <c r="E5032" t="s">
        <v>405</v>
      </c>
      <c r="F5032" t="s">
        <v>14539</v>
      </c>
      <c r="G5032" t="s">
        <v>196</v>
      </c>
      <c r="H5032" t="s">
        <v>163</v>
      </c>
      <c r="I5032" t="s">
        <v>136</v>
      </c>
      <c r="J5032" t="s">
        <v>137</v>
      </c>
      <c r="K5032" t="s">
        <v>144</v>
      </c>
      <c r="L5032" t="s">
        <v>14540</v>
      </c>
      <c r="M5032" t="s">
        <v>14541</v>
      </c>
      <c r="N5032">
        <v>7.6905555550000004</v>
      </c>
      <c r="O5032">
        <v>13</v>
      </c>
      <c r="P5032">
        <v>13137</v>
      </c>
      <c r="Q5032">
        <v>35</v>
      </c>
      <c r="R5032">
        <v>819</v>
      </c>
      <c r="S5032">
        <v>58</v>
      </c>
      <c r="T5032">
        <v>1507</v>
      </c>
      <c r="U5032">
        <v>2</v>
      </c>
      <c r="V5032">
        <v>6</v>
      </c>
      <c r="W5032">
        <v>2428.2772084046564</v>
      </c>
      <c r="X5032">
        <v>37848.469575635456</v>
      </c>
      <c r="Y5032">
        <v>600.25553874802108</v>
      </c>
      <c r="Z5032">
        <v>2036.5284831459612</v>
      </c>
      <c r="AA5032">
        <v>4214.0104850233975</v>
      </c>
      <c r="AB5032">
        <v>13141.089339488301</v>
      </c>
      <c r="AC5032">
        <v>1146.733819071979</v>
      </c>
      <c r="AD5032">
        <v>157.79948501815917</v>
      </c>
      <c r="AE5032">
        <v>61573.163934535944</v>
      </c>
    </row>
    <row r="5033" spans="1:31" x14ac:dyDescent="0.25">
      <c r="A5033">
        <v>2249100</v>
      </c>
      <c r="B5033">
        <v>1</v>
      </c>
      <c r="C5033" t="s">
        <v>81</v>
      </c>
      <c r="D5033" t="s">
        <v>118</v>
      </c>
      <c r="E5033" t="s">
        <v>273</v>
      </c>
      <c r="F5033" t="s">
        <v>14542</v>
      </c>
      <c r="G5033" t="s">
        <v>196</v>
      </c>
      <c r="H5033" t="s">
        <v>163</v>
      </c>
      <c r="I5033" t="s">
        <v>136</v>
      </c>
      <c r="J5033" t="s">
        <v>137</v>
      </c>
      <c r="K5033" t="s">
        <v>144</v>
      </c>
      <c r="L5033" t="s">
        <v>14543</v>
      </c>
      <c r="M5033" t="s">
        <v>14544</v>
      </c>
      <c r="N5033">
        <v>5.7830555549999998</v>
      </c>
      <c r="O5033">
        <v>0</v>
      </c>
      <c r="P5033">
        <v>272</v>
      </c>
      <c r="Q5033">
        <v>0</v>
      </c>
      <c r="R5033">
        <v>22</v>
      </c>
      <c r="S5033">
        <v>2</v>
      </c>
      <c r="T5033">
        <v>7</v>
      </c>
      <c r="U5033">
        <v>0</v>
      </c>
      <c r="V5033">
        <v>0</v>
      </c>
      <c r="W5033">
        <v>0</v>
      </c>
      <c r="X5033">
        <v>446.66085038581554</v>
      </c>
      <c r="Y5033">
        <v>0</v>
      </c>
      <c r="Z5033">
        <v>6.7532021381862366</v>
      </c>
      <c r="AA5033">
        <v>431.01166515138618</v>
      </c>
      <c r="AB5033">
        <v>29.399386208958308</v>
      </c>
      <c r="AC5033">
        <v>0</v>
      </c>
      <c r="AD5033">
        <v>0</v>
      </c>
      <c r="AE5033">
        <v>913.82510388434616</v>
      </c>
    </row>
    <row r="5034" spans="1:31" x14ac:dyDescent="0.25">
      <c r="A5034">
        <v>2249101</v>
      </c>
      <c r="B5034">
        <v>1</v>
      </c>
      <c r="C5034" t="s">
        <v>81</v>
      </c>
      <c r="D5034" t="s">
        <v>114</v>
      </c>
      <c r="E5034" t="s">
        <v>141</v>
      </c>
      <c r="F5034" t="s">
        <v>14545</v>
      </c>
      <c r="G5034" t="s">
        <v>143</v>
      </c>
      <c r="H5034" t="s">
        <v>135</v>
      </c>
      <c r="I5034" t="s">
        <v>136</v>
      </c>
      <c r="J5034" t="s">
        <v>137</v>
      </c>
      <c r="K5034" t="s">
        <v>144</v>
      </c>
      <c r="L5034" t="s">
        <v>14546</v>
      </c>
      <c r="M5034" t="s">
        <v>14547</v>
      </c>
      <c r="N5034">
        <v>7.8502777769999996</v>
      </c>
      <c r="O5034">
        <v>0</v>
      </c>
      <c r="P5034">
        <v>160</v>
      </c>
      <c r="Q5034">
        <v>0</v>
      </c>
      <c r="R5034">
        <v>1</v>
      </c>
      <c r="S5034">
        <v>0</v>
      </c>
      <c r="T5034">
        <v>5</v>
      </c>
      <c r="U5034">
        <v>0</v>
      </c>
      <c r="V5034">
        <v>1</v>
      </c>
      <c r="W5034">
        <v>0</v>
      </c>
      <c r="X5034">
        <v>228.96822868669906</v>
      </c>
      <c r="Y5034">
        <v>0</v>
      </c>
      <c r="Z5034">
        <v>0.23626818933999558</v>
      </c>
      <c r="AA5034">
        <v>0</v>
      </c>
      <c r="AB5034">
        <v>36.892653330607665</v>
      </c>
      <c r="AC5034">
        <v>0</v>
      </c>
      <c r="AD5034">
        <v>0.21994087791371889</v>
      </c>
      <c r="AE5034">
        <v>266.31709108456045</v>
      </c>
    </row>
    <row r="5035" spans="1:31" x14ac:dyDescent="0.25">
      <c r="A5035">
        <v>2249102</v>
      </c>
      <c r="B5035">
        <v>1</v>
      </c>
      <c r="C5035" t="s">
        <v>81</v>
      </c>
      <c r="D5035" t="s">
        <v>122</v>
      </c>
      <c r="E5035" t="s">
        <v>141</v>
      </c>
      <c r="F5035" t="s">
        <v>2766</v>
      </c>
      <c r="G5035" t="s">
        <v>196</v>
      </c>
      <c r="H5035" t="s">
        <v>135</v>
      </c>
      <c r="I5035" t="s">
        <v>136</v>
      </c>
      <c r="J5035" t="s">
        <v>137</v>
      </c>
      <c r="K5035" t="s">
        <v>144</v>
      </c>
      <c r="L5035" t="s">
        <v>14548</v>
      </c>
      <c r="M5035" t="s">
        <v>14549</v>
      </c>
      <c r="N5035">
        <v>9.4347222219999995</v>
      </c>
      <c r="O5035">
        <v>0</v>
      </c>
      <c r="P5035">
        <v>96</v>
      </c>
      <c r="Q5035">
        <v>0</v>
      </c>
      <c r="R5035">
        <v>0</v>
      </c>
      <c r="S5035">
        <v>0</v>
      </c>
      <c r="T5035">
        <v>8</v>
      </c>
      <c r="U5035">
        <v>0</v>
      </c>
      <c r="V5035">
        <v>0</v>
      </c>
      <c r="W5035">
        <v>0</v>
      </c>
      <c r="X5035">
        <v>32.935528250647558</v>
      </c>
      <c r="Y5035">
        <v>0</v>
      </c>
      <c r="Z5035">
        <v>0</v>
      </c>
      <c r="AA5035">
        <v>0</v>
      </c>
      <c r="AB5035">
        <v>5.6352329560123868</v>
      </c>
      <c r="AC5035">
        <v>0</v>
      </c>
      <c r="AD5035">
        <v>0</v>
      </c>
      <c r="AE5035">
        <v>38.570761206659945</v>
      </c>
    </row>
    <row r="5036" spans="1:31" x14ac:dyDescent="0.25">
      <c r="A5036">
        <v>2249103</v>
      </c>
      <c r="B5036">
        <v>1</v>
      </c>
      <c r="C5036" t="s">
        <v>80</v>
      </c>
      <c r="D5036" t="s">
        <v>97</v>
      </c>
      <c r="E5036" t="s">
        <v>273</v>
      </c>
      <c r="F5036" t="s">
        <v>1166</v>
      </c>
      <c r="G5036" t="s">
        <v>174</v>
      </c>
      <c r="H5036" t="s">
        <v>163</v>
      </c>
      <c r="I5036" t="s">
        <v>136</v>
      </c>
      <c r="J5036" t="s">
        <v>137</v>
      </c>
      <c r="K5036" t="s">
        <v>138</v>
      </c>
      <c r="L5036" t="s">
        <v>14550</v>
      </c>
      <c r="M5036" t="s">
        <v>14551</v>
      </c>
      <c r="N5036">
        <v>0.80666666600000003</v>
      </c>
      <c r="O5036">
        <v>6</v>
      </c>
      <c r="P5036">
        <v>557</v>
      </c>
      <c r="Q5036">
        <v>10</v>
      </c>
      <c r="R5036">
        <v>334</v>
      </c>
      <c r="S5036">
        <v>15</v>
      </c>
      <c r="T5036">
        <v>135</v>
      </c>
      <c r="U5036">
        <v>1</v>
      </c>
      <c r="V5036">
        <v>1</v>
      </c>
      <c r="W5036">
        <v>65.790819762841451</v>
      </c>
      <c r="X5036">
        <v>300.79753862721543</v>
      </c>
      <c r="Y5036">
        <v>41.18348274070209</v>
      </c>
      <c r="Z5036">
        <v>135.60171052064362</v>
      </c>
      <c r="AA5036">
        <v>239.54826218232006</v>
      </c>
      <c r="AB5036">
        <v>132.44463167776868</v>
      </c>
      <c r="AC5036">
        <v>18.331976411611027</v>
      </c>
      <c r="AD5036">
        <v>0</v>
      </c>
      <c r="AE5036">
        <v>933.69842192310227</v>
      </c>
    </row>
    <row r="5037" spans="1:31" x14ac:dyDescent="0.25">
      <c r="A5037">
        <v>2249104</v>
      </c>
      <c r="B5037">
        <v>1</v>
      </c>
      <c r="C5037" t="s">
        <v>80</v>
      </c>
      <c r="D5037" t="s">
        <v>93</v>
      </c>
      <c r="E5037" t="s">
        <v>141</v>
      </c>
      <c r="F5037" t="s">
        <v>12434</v>
      </c>
      <c r="G5037" t="s">
        <v>143</v>
      </c>
      <c r="H5037" t="s">
        <v>135</v>
      </c>
      <c r="I5037" t="s">
        <v>136</v>
      </c>
      <c r="J5037" t="s">
        <v>137</v>
      </c>
      <c r="K5037" t="s">
        <v>144</v>
      </c>
      <c r="L5037" t="s">
        <v>14552</v>
      </c>
      <c r="M5037" t="s">
        <v>14553</v>
      </c>
      <c r="N5037">
        <v>8.2641666659999995</v>
      </c>
      <c r="O5037">
        <v>0</v>
      </c>
      <c r="P5037">
        <v>0</v>
      </c>
      <c r="Q5037">
        <v>0</v>
      </c>
      <c r="R5037">
        <v>0</v>
      </c>
      <c r="S5037">
        <v>0</v>
      </c>
      <c r="T5037">
        <v>85</v>
      </c>
      <c r="U5037">
        <v>0</v>
      </c>
      <c r="V5037">
        <v>1</v>
      </c>
      <c r="W5037">
        <v>0</v>
      </c>
      <c r="X5037">
        <v>0</v>
      </c>
      <c r="Y5037">
        <v>0</v>
      </c>
      <c r="Z5037">
        <v>0</v>
      </c>
      <c r="AA5037">
        <v>0</v>
      </c>
      <c r="AB5037">
        <v>566.60176494682503</v>
      </c>
      <c r="AC5037">
        <v>0</v>
      </c>
      <c r="AD5037">
        <v>59.480955117296809</v>
      </c>
      <c r="AE5037">
        <v>626.08272006412187</v>
      </c>
    </row>
    <row r="5038" spans="1:31" x14ac:dyDescent="0.25">
      <c r="A5038">
        <v>2249106</v>
      </c>
      <c r="B5038">
        <v>1</v>
      </c>
      <c r="C5038" t="s">
        <v>81</v>
      </c>
      <c r="D5038" t="s">
        <v>119</v>
      </c>
      <c r="E5038" t="s">
        <v>132</v>
      </c>
      <c r="F5038" t="s">
        <v>14554</v>
      </c>
      <c r="G5038" t="s">
        <v>148</v>
      </c>
      <c r="H5038" t="s">
        <v>135</v>
      </c>
      <c r="I5038" t="s">
        <v>136</v>
      </c>
      <c r="J5038" t="s">
        <v>137</v>
      </c>
      <c r="K5038" t="s">
        <v>138</v>
      </c>
      <c r="L5038" t="s">
        <v>14555</v>
      </c>
      <c r="M5038" t="s">
        <v>14556</v>
      </c>
      <c r="N5038">
        <v>1.5261111110000001</v>
      </c>
      <c r="O5038">
        <v>0</v>
      </c>
      <c r="P5038">
        <v>1</v>
      </c>
      <c r="Q5038">
        <v>0</v>
      </c>
      <c r="R5038">
        <v>0</v>
      </c>
      <c r="S5038">
        <v>0</v>
      </c>
      <c r="T5038">
        <v>0</v>
      </c>
      <c r="U5038">
        <v>0</v>
      </c>
      <c r="V5038">
        <v>0</v>
      </c>
      <c r="W5038">
        <v>0</v>
      </c>
      <c r="X5038">
        <v>6.1160115498766668E-2</v>
      </c>
      <c r="Y5038">
        <v>0</v>
      </c>
      <c r="Z5038">
        <v>0</v>
      </c>
      <c r="AA5038">
        <v>0</v>
      </c>
      <c r="AB5038">
        <v>0</v>
      </c>
      <c r="AC5038">
        <v>0</v>
      </c>
      <c r="AD5038">
        <v>0</v>
      </c>
      <c r="AE5038">
        <v>6.1160115498766668E-2</v>
      </c>
    </row>
    <row r="5039" spans="1:31" x14ac:dyDescent="0.25">
      <c r="A5039">
        <v>2249107</v>
      </c>
      <c r="B5039">
        <v>1</v>
      </c>
      <c r="C5039" t="s">
        <v>80</v>
      </c>
      <c r="D5039" t="s">
        <v>110</v>
      </c>
      <c r="E5039" t="s">
        <v>194</v>
      </c>
      <c r="F5039" t="s">
        <v>14557</v>
      </c>
      <c r="G5039" t="s">
        <v>196</v>
      </c>
      <c r="H5039" t="s">
        <v>135</v>
      </c>
      <c r="I5039" t="s">
        <v>136</v>
      </c>
      <c r="J5039" t="s">
        <v>137</v>
      </c>
      <c r="K5039" t="s">
        <v>144</v>
      </c>
      <c r="L5039" t="s">
        <v>14558</v>
      </c>
      <c r="M5039" t="s">
        <v>14559</v>
      </c>
      <c r="N5039">
        <v>1.5666666659999999</v>
      </c>
      <c r="O5039">
        <v>0</v>
      </c>
      <c r="P5039">
        <v>129</v>
      </c>
      <c r="Q5039">
        <v>0</v>
      </c>
      <c r="R5039">
        <v>0</v>
      </c>
      <c r="S5039">
        <v>0</v>
      </c>
      <c r="T5039">
        <v>11</v>
      </c>
      <c r="U5039">
        <v>0</v>
      </c>
      <c r="V5039">
        <v>0</v>
      </c>
      <c r="W5039">
        <v>0</v>
      </c>
      <c r="X5039">
        <v>66.916316244151815</v>
      </c>
      <c r="Y5039">
        <v>0</v>
      </c>
      <c r="Z5039">
        <v>0</v>
      </c>
      <c r="AA5039">
        <v>0</v>
      </c>
      <c r="AB5039">
        <v>4.1356031048201327</v>
      </c>
      <c r="AC5039">
        <v>0</v>
      </c>
      <c r="AD5039">
        <v>0</v>
      </c>
      <c r="AE5039">
        <v>71.05191934897195</v>
      </c>
    </row>
    <row r="5040" spans="1:31" x14ac:dyDescent="0.25">
      <c r="A5040">
        <v>2249111</v>
      </c>
      <c r="B5040">
        <v>1</v>
      </c>
      <c r="C5040" t="s">
        <v>81</v>
      </c>
      <c r="D5040" t="s">
        <v>128</v>
      </c>
      <c r="E5040" t="s">
        <v>273</v>
      </c>
      <c r="F5040" t="s">
        <v>14560</v>
      </c>
      <c r="G5040" t="s">
        <v>174</v>
      </c>
      <c r="H5040" t="s">
        <v>163</v>
      </c>
      <c r="I5040" t="s">
        <v>136</v>
      </c>
      <c r="J5040" t="s">
        <v>137</v>
      </c>
      <c r="K5040" t="s">
        <v>138</v>
      </c>
      <c r="L5040" t="s">
        <v>14561</v>
      </c>
      <c r="M5040" t="s">
        <v>14562</v>
      </c>
      <c r="N5040">
        <v>0.61055555500000003</v>
      </c>
      <c r="O5040">
        <v>0</v>
      </c>
      <c r="P5040">
        <v>0</v>
      </c>
      <c r="Q5040">
        <v>0</v>
      </c>
      <c r="R5040">
        <v>0</v>
      </c>
      <c r="S5040">
        <v>12</v>
      </c>
      <c r="T5040">
        <v>38</v>
      </c>
      <c r="U5040">
        <v>8</v>
      </c>
      <c r="V5040">
        <v>43</v>
      </c>
      <c r="W5040">
        <v>0</v>
      </c>
      <c r="X5040">
        <v>0</v>
      </c>
      <c r="Y5040">
        <v>0</v>
      </c>
      <c r="Z5040">
        <v>0</v>
      </c>
      <c r="AA5040">
        <v>668.18005323455486</v>
      </c>
      <c r="AB5040">
        <v>304.6180480378062</v>
      </c>
      <c r="AC5040">
        <v>899.98629201773019</v>
      </c>
      <c r="AD5040">
        <v>1857.5654669732146</v>
      </c>
      <c r="AE5040">
        <v>3730.3498602633058</v>
      </c>
    </row>
    <row r="5041" spans="1:31" x14ac:dyDescent="0.25">
      <c r="A5041">
        <v>2249114</v>
      </c>
      <c r="B5041">
        <v>1</v>
      </c>
      <c r="C5041" t="s">
        <v>80</v>
      </c>
      <c r="D5041" t="s">
        <v>97</v>
      </c>
      <c r="E5041" t="s">
        <v>273</v>
      </c>
      <c r="F5041" t="s">
        <v>14563</v>
      </c>
      <c r="G5041" t="s">
        <v>1257</v>
      </c>
      <c r="H5041" t="s">
        <v>163</v>
      </c>
      <c r="I5041" t="s">
        <v>136</v>
      </c>
      <c r="J5041" t="s">
        <v>5</v>
      </c>
      <c r="K5041" t="s">
        <v>138</v>
      </c>
      <c r="L5041" t="s">
        <v>14564</v>
      </c>
      <c r="M5041" t="s">
        <v>14565</v>
      </c>
      <c r="N5041">
        <v>8.0744444439999992</v>
      </c>
      <c r="O5041">
        <v>11</v>
      </c>
      <c r="P5041">
        <v>4520</v>
      </c>
      <c r="Q5041">
        <v>0</v>
      </c>
      <c r="R5041">
        <v>104</v>
      </c>
      <c r="S5041">
        <v>10</v>
      </c>
      <c r="T5041">
        <v>420</v>
      </c>
      <c r="U5041">
        <v>0</v>
      </c>
      <c r="V5041">
        <v>2</v>
      </c>
      <c r="W5041">
        <v>1868.3386620832323</v>
      </c>
      <c r="X5041">
        <v>22485.007492163633</v>
      </c>
      <c r="Y5041">
        <v>0</v>
      </c>
      <c r="Z5041">
        <v>454.75592014198293</v>
      </c>
      <c r="AA5041">
        <v>1603.3167345640973</v>
      </c>
      <c r="AB5041">
        <v>4235.4194127205556</v>
      </c>
      <c r="AC5041">
        <v>0</v>
      </c>
      <c r="AD5041">
        <v>2682.2224460113807</v>
      </c>
      <c r="AE5041">
        <v>33329.060667684884</v>
      </c>
    </row>
    <row r="5042" spans="1:31" x14ac:dyDescent="0.25">
      <c r="A5042">
        <v>2249115</v>
      </c>
      <c r="B5042">
        <v>1</v>
      </c>
      <c r="C5042" t="s">
        <v>80</v>
      </c>
      <c r="D5042" t="s">
        <v>104</v>
      </c>
      <c r="E5042" t="s">
        <v>132</v>
      </c>
      <c r="F5042" t="s">
        <v>14566</v>
      </c>
      <c r="G5042" t="s">
        <v>134</v>
      </c>
      <c r="H5042" t="s">
        <v>135</v>
      </c>
      <c r="I5042" t="s">
        <v>136</v>
      </c>
      <c r="J5042" t="s">
        <v>137</v>
      </c>
      <c r="K5042" t="s">
        <v>138</v>
      </c>
      <c r="L5042" t="s">
        <v>14567</v>
      </c>
      <c r="M5042" t="s">
        <v>14568</v>
      </c>
      <c r="N5042">
        <v>2.542777777</v>
      </c>
      <c r="O5042">
        <v>0</v>
      </c>
      <c r="P5042">
        <v>1</v>
      </c>
      <c r="Q5042">
        <v>0</v>
      </c>
      <c r="R5042">
        <v>0</v>
      </c>
      <c r="S5042">
        <v>0</v>
      </c>
      <c r="T5042">
        <v>0</v>
      </c>
      <c r="U5042">
        <v>0</v>
      </c>
      <c r="V5042">
        <v>0</v>
      </c>
      <c r="W5042">
        <v>0</v>
      </c>
      <c r="X5042">
        <v>0.19940534536696664</v>
      </c>
      <c r="Y5042">
        <v>0</v>
      </c>
      <c r="Z5042">
        <v>0</v>
      </c>
      <c r="AA5042">
        <v>0</v>
      </c>
      <c r="AB5042">
        <v>0</v>
      </c>
      <c r="AC5042">
        <v>0</v>
      </c>
      <c r="AD5042">
        <v>0</v>
      </c>
      <c r="AE5042">
        <v>0.19940534536696664</v>
      </c>
    </row>
    <row r="5043" spans="1:31" x14ac:dyDescent="0.25">
      <c r="A5043">
        <v>2249117</v>
      </c>
      <c r="B5043">
        <v>1</v>
      </c>
      <c r="C5043" t="s">
        <v>80</v>
      </c>
      <c r="D5043" t="s">
        <v>103</v>
      </c>
      <c r="E5043" t="s">
        <v>405</v>
      </c>
      <c r="F5043" t="s">
        <v>14569</v>
      </c>
      <c r="G5043" t="s">
        <v>174</v>
      </c>
      <c r="H5043" t="s">
        <v>163</v>
      </c>
      <c r="I5043" t="s">
        <v>136</v>
      </c>
      <c r="J5043" t="s">
        <v>137</v>
      </c>
      <c r="K5043" t="s">
        <v>138</v>
      </c>
      <c r="L5043" t="s">
        <v>14570</v>
      </c>
      <c r="M5043" t="s">
        <v>14571</v>
      </c>
      <c r="N5043">
        <v>0.10301194399999999</v>
      </c>
      <c r="O5043">
        <v>39</v>
      </c>
      <c r="P5043">
        <v>16504</v>
      </c>
      <c r="Q5043">
        <v>30</v>
      </c>
      <c r="R5043">
        <v>360</v>
      </c>
      <c r="S5043">
        <v>44</v>
      </c>
      <c r="T5043">
        <v>1651</v>
      </c>
      <c r="U5043">
        <v>8</v>
      </c>
      <c r="V5043">
        <v>0</v>
      </c>
      <c r="W5043">
        <v>1.7541633613835335</v>
      </c>
      <c r="X5043">
        <v>569.11765650909956</v>
      </c>
      <c r="Y5043">
        <v>38.543750917480139</v>
      </c>
      <c r="Z5043">
        <v>13.522007745917586</v>
      </c>
      <c r="AA5043">
        <v>51.765028421677911</v>
      </c>
      <c r="AB5043">
        <v>182.97646779662298</v>
      </c>
      <c r="AC5043">
        <v>96.509600335432111</v>
      </c>
      <c r="AD5043">
        <v>0</v>
      </c>
      <c r="AE5043">
        <v>954.18867508761377</v>
      </c>
    </row>
    <row r="5044" spans="1:31" x14ac:dyDescent="0.25">
      <c r="A5044">
        <v>2249118</v>
      </c>
      <c r="B5044">
        <v>1</v>
      </c>
      <c r="C5044" t="s">
        <v>80</v>
      </c>
      <c r="D5044" t="s">
        <v>103</v>
      </c>
      <c r="E5044" t="s">
        <v>182</v>
      </c>
      <c r="F5044" t="s">
        <v>14572</v>
      </c>
      <c r="G5044" t="s">
        <v>174</v>
      </c>
      <c r="H5044" t="s">
        <v>163</v>
      </c>
      <c r="I5044" t="s">
        <v>136</v>
      </c>
      <c r="J5044" t="s">
        <v>137</v>
      </c>
      <c r="K5044" t="s">
        <v>138</v>
      </c>
      <c r="L5044" t="s">
        <v>14573</v>
      </c>
      <c r="M5044" t="s">
        <v>14574</v>
      </c>
      <c r="N5044">
        <v>9.6944444000000005E-2</v>
      </c>
      <c r="O5044">
        <v>0</v>
      </c>
      <c r="P5044">
        <v>1672</v>
      </c>
      <c r="Q5044">
        <v>0</v>
      </c>
      <c r="R5044">
        <v>1</v>
      </c>
      <c r="S5044">
        <v>1</v>
      </c>
      <c r="T5044">
        <v>174</v>
      </c>
      <c r="U5044">
        <v>0</v>
      </c>
      <c r="V5044">
        <v>0</v>
      </c>
      <c r="W5044">
        <v>0</v>
      </c>
      <c r="X5044">
        <v>313.99829592243037</v>
      </c>
      <c r="Y5044">
        <v>0</v>
      </c>
      <c r="Z5044">
        <v>0</v>
      </c>
      <c r="AA5044">
        <v>39.251778876504012</v>
      </c>
      <c r="AB5044">
        <v>16.374514224219453</v>
      </c>
      <c r="AC5044">
        <v>0</v>
      </c>
      <c r="AD5044">
        <v>0</v>
      </c>
      <c r="AE5044">
        <v>369.62458902315387</v>
      </c>
    </row>
    <row r="5045" spans="1:31" x14ac:dyDescent="0.25">
      <c r="A5045">
        <v>2249119</v>
      </c>
      <c r="B5045">
        <v>1</v>
      </c>
      <c r="C5045" t="s">
        <v>80</v>
      </c>
      <c r="D5045" t="s">
        <v>96</v>
      </c>
      <c r="E5045" t="s">
        <v>194</v>
      </c>
      <c r="F5045" t="s">
        <v>14575</v>
      </c>
      <c r="G5045" t="s">
        <v>465</v>
      </c>
      <c r="H5045" t="s">
        <v>135</v>
      </c>
      <c r="I5045" t="s">
        <v>136</v>
      </c>
      <c r="J5045" t="s">
        <v>137</v>
      </c>
      <c r="K5045" t="s">
        <v>138</v>
      </c>
      <c r="L5045" t="s">
        <v>14576</v>
      </c>
      <c r="M5045" t="s">
        <v>14577</v>
      </c>
      <c r="N5045">
        <v>1.07</v>
      </c>
      <c r="O5045">
        <v>0</v>
      </c>
      <c r="P5045">
        <v>9</v>
      </c>
      <c r="Q5045">
        <v>0</v>
      </c>
      <c r="R5045">
        <v>0</v>
      </c>
      <c r="S5045">
        <v>0</v>
      </c>
      <c r="T5045">
        <v>1</v>
      </c>
      <c r="U5045">
        <v>0</v>
      </c>
      <c r="V5045">
        <v>0</v>
      </c>
      <c r="W5045">
        <v>0</v>
      </c>
      <c r="X5045">
        <v>6.6517951263721544</v>
      </c>
      <c r="Y5045">
        <v>0</v>
      </c>
      <c r="Z5045">
        <v>0</v>
      </c>
      <c r="AA5045">
        <v>0</v>
      </c>
      <c r="AB5045">
        <v>2.0306557407586667</v>
      </c>
      <c r="AC5045">
        <v>0</v>
      </c>
      <c r="AD5045">
        <v>0</v>
      </c>
      <c r="AE5045">
        <v>8.6824508671308216</v>
      </c>
    </row>
    <row r="5046" spans="1:31" x14ac:dyDescent="0.25">
      <c r="A5046">
        <v>2249121</v>
      </c>
      <c r="B5046">
        <v>1</v>
      </c>
      <c r="C5046" t="s">
        <v>80</v>
      </c>
      <c r="D5046" t="s">
        <v>97</v>
      </c>
      <c r="E5046" t="s">
        <v>273</v>
      </c>
      <c r="F5046" t="s">
        <v>14578</v>
      </c>
      <c r="G5046" t="s">
        <v>196</v>
      </c>
      <c r="H5046" t="s">
        <v>163</v>
      </c>
      <c r="I5046" t="s">
        <v>136</v>
      </c>
      <c r="J5046" t="s">
        <v>137</v>
      </c>
      <c r="K5046" t="s">
        <v>144</v>
      </c>
      <c r="L5046" t="s">
        <v>14579</v>
      </c>
      <c r="M5046" t="s">
        <v>14580</v>
      </c>
      <c r="N5046">
        <v>7.1163888880000004</v>
      </c>
      <c r="O5046">
        <v>0</v>
      </c>
      <c r="P5046">
        <v>166</v>
      </c>
      <c r="Q5046">
        <v>0</v>
      </c>
      <c r="R5046">
        <v>29</v>
      </c>
      <c r="S5046">
        <v>0</v>
      </c>
      <c r="T5046">
        <v>10</v>
      </c>
      <c r="U5046">
        <v>0</v>
      </c>
      <c r="V5046">
        <v>0</v>
      </c>
      <c r="W5046">
        <v>0</v>
      </c>
      <c r="X5046">
        <v>1350.4952638232135</v>
      </c>
      <c r="Y5046">
        <v>0</v>
      </c>
      <c r="Z5046">
        <v>42.332998170229672</v>
      </c>
      <c r="AA5046">
        <v>0</v>
      </c>
      <c r="AB5046">
        <v>110.90659526752012</v>
      </c>
      <c r="AC5046">
        <v>0</v>
      </c>
      <c r="AD5046">
        <v>0</v>
      </c>
      <c r="AE5046">
        <v>1503.7348572609633</v>
      </c>
    </row>
    <row r="5047" spans="1:31" x14ac:dyDescent="0.25">
      <c r="A5047">
        <v>2249123</v>
      </c>
      <c r="B5047">
        <v>1</v>
      </c>
      <c r="C5047" t="s">
        <v>80</v>
      </c>
      <c r="D5047" t="s">
        <v>97</v>
      </c>
      <c r="E5047" t="s">
        <v>141</v>
      </c>
      <c r="F5047" t="s">
        <v>14581</v>
      </c>
      <c r="G5047" t="s">
        <v>1909</v>
      </c>
      <c r="H5047" t="s">
        <v>135</v>
      </c>
      <c r="I5047" t="s">
        <v>136</v>
      </c>
      <c r="J5047" t="s">
        <v>137</v>
      </c>
      <c r="K5047" t="s">
        <v>138</v>
      </c>
      <c r="L5047" t="s">
        <v>14582</v>
      </c>
      <c r="M5047" t="s">
        <v>14583</v>
      </c>
      <c r="N5047">
        <v>1.2733333330000001</v>
      </c>
      <c r="O5047">
        <v>0</v>
      </c>
      <c r="P5047">
        <v>65</v>
      </c>
      <c r="Q5047">
        <v>0</v>
      </c>
      <c r="R5047">
        <v>29</v>
      </c>
      <c r="S5047">
        <v>0</v>
      </c>
      <c r="T5047">
        <v>35</v>
      </c>
      <c r="U5047">
        <v>0</v>
      </c>
      <c r="V5047">
        <v>0</v>
      </c>
      <c r="W5047">
        <v>0</v>
      </c>
      <c r="X5047">
        <v>42.567479202296212</v>
      </c>
      <c r="Y5047">
        <v>0</v>
      </c>
      <c r="Z5047">
        <v>54.824318314260509</v>
      </c>
      <c r="AA5047">
        <v>0</v>
      </c>
      <c r="AB5047">
        <v>96.914163717539765</v>
      </c>
      <c r="AC5047">
        <v>0</v>
      </c>
      <c r="AD5047">
        <v>0</v>
      </c>
      <c r="AE5047">
        <v>194.30596123409649</v>
      </c>
    </row>
    <row r="5048" spans="1:31" x14ac:dyDescent="0.25">
      <c r="A5048">
        <v>2249124</v>
      </c>
      <c r="B5048">
        <v>1</v>
      </c>
      <c r="C5048" t="s">
        <v>81</v>
      </c>
      <c r="D5048" t="s">
        <v>118</v>
      </c>
      <c r="E5048" t="s">
        <v>161</v>
      </c>
      <c r="F5048" t="s">
        <v>14584</v>
      </c>
      <c r="G5048" t="s">
        <v>143</v>
      </c>
      <c r="H5048" t="s">
        <v>163</v>
      </c>
      <c r="I5048" t="s">
        <v>136</v>
      </c>
      <c r="J5048" t="s">
        <v>137</v>
      </c>
      <c r="K5048" t="s">
        <v>144</v>
      </c>
      <c r="L5048" t="s">
        <v>14585</v>
      </c>
      <c r="M5048" t="s">
        <v>14586</v>
      </c>
      <c r="N5048">
        <v>0.53583333300000002</v>
      </c>
      <c r="O5048">
        <v>1</v>
      </c>
      <c r="P5048">
        <v>267</v>
      </c>
      <c r="Q5048">
        <v>65</v>
      </c>
      <c r="R5048">
        <v>23</v>
      </c>
      <c r="S5048">
        <v>5</v>
      </c>
      <c r="T5048">
        <v>24</v>
      </c>
      <c r="U5048">
        <v>0</v>
      </c>
      <c r="V5048">
        <v>0</v>
      </c>
      <c r="W5048">
        <v>0.1292152444591867</v>
      </c>
      <c r="X5048">
        <v>22.791620813835006</v>
      </c>
      <c r="Y5048">
        <v>15.429756807452808</v>
      </c>
      <c r="Z5048">
        <v>9.6841246100990066</v>
      </c>
      <c r="AA5048">
        <v>2.952163290597634</v>
      </c>
      <c r="AB5048">
        <v>6.7046123935368209</v>
      </c>
      <c r="AC5048">
        <v>0</v>
      </c>
      <c r="AD5048">
        <v>0</v>
      </c>
      <c r="AE5048">
        <v>57.69149315998046</v>
      </c>
    </row>
    <row r="5049" spans="1:31" x14ac:dyDescent="0.25">
      <c r="A5049">
        <v>2249127</v>
      </c>
      <c r="B5049">
        <v>1</v>
      </c>
      <c r="C5049" t="s">
        <v>80</v>
      </c>
      <c r="D5049" t="s">
        <v>103</v>
      </c>
      <c r="E5049" t="s">
        <v>273</v>
      </c>
      <c r="F5049" t="s">
        <v>283</v>
      </c>
      <c r="G5049" t="s">
        <v>174</v>
      </c>
      <c r="H5049" t="s">
        <v>163</v>
      </c>
      <c r="I5049" t="s">
        <v>136</v>
      </c>
      <c r="J5049" t="s">
        <v>137</v>
      </c>
      <c r="K5049" t="s">
        <v>138</v>
      </c>
      <c r="L5049" t="s">
        <v>14587</v>
      </c>
      <c r="M5049" t="s">
        <v>14588</v>
      </c>
      <c r="N5049">
        <v>0.92722222200000004</v>
      </c>
      <c r="O5049">
        <v>33</v>
      </c>
      <c r="P5049">
        <v>6525</v>
      </c>
      <c r="Q5049">
        <v>24</v>
      </c>
      <c r="R5049">
        <v>353</v>
      </c>
      <c r="S5049">
        <v>29</v>
      </c>
      <c r="T5049">
        <v>858</v>
      </c>
      <c r="U5049">
        <v>3</v>
      </c>
      <c r="V5049">
        <v>0</v>
      </c>
      <c r="W5049">
        <v>13.325566897484784</v>
      </c>
      <c r="X5049">
        <v>2058.7500402916985</v>
      </c>
      <c r="Y5049">
        <v>94.43104218527867</v>
      </c>
      <c r="Z5049">
        <v>110.50461633039492</v>
      </c>
      <c r="AA5049">
        <v>167.58479778646887</v>
      </c>
      <c r="AB5049">
        <v>757.72042098864824</v>
      </c>
      <c r="AC5049">
        <v>386.38024610800971</v>
      </c>
      <c r="AD5049">
        <v>0</v>
      </c>
      <c r="AE5049">
        <v>3588.6967305879834</v>
      </c>
    </row>
    <row r="5050" spans="1:31" x14ac:dyDescent="0.25">
      <c r="A5050">
        <v>2249128</v>
      </c>
      <c r="B5050">
        <v>1</v>
      </c>
      <c r="C5050" t="s">
        <v>81</v>
      </c>
      <c r="D5050" t="s">
        <v>128</v>
      </c>
      <c r="E5050" t="s">
        <v>132</v>
      </c>
      <c r="F5050" t="s">
        <v>14256</v>
      </c>
      <c r="G5050" t="s">
        <v>170</v>
      </c>
      <c r="H5050" t="s">
        <v>135</v>
      </c>
      <c r="I5050" t="s">
        <v>136</v>
      </c>
      <c r="J5050" t="s">
        <v>137</v>
      </c>
      <c r="K5050" t="s">
        <v>138</v>
      </c>
      <c r="L5050" t="s">
        <v>14589</v>
      </c>
      <c r="M5050" t="s">
        <v>14590</v>
      </c>
      <c r="N5050">
        <v>3.5975000000000001</v>
      </c>
      <c r="O5050">
        <v>0</v>
      </c>
      <c r="P5050">
        <v>0</v>
      </c>
      <c r="Q5050">
        <v>0</v>
      </c>
      <c r="R5050">
        <v>0</v>
      </c>
      <c r="S5050">
        <v>0</v>
      </c>
      <c r="T5050">
        <v>17</v>
      </c>
      <c r="U5050">
        <v>0</v>
      </c>
      <c r="V5050">
        <v>2</v>
      </c>
      <c r="W5050">
        <v>0</v>
      </c>
      <c r="X5050">
        <v>0</v>
      </c>
      <c r="Y5050">
        <v>0</v>
      </c>
      <c r="Z5050">
        <v>0</v>
      </c>
      <c r="AA5050">
        <v>0</v>
      </c>
      <c r="AB5050">
        <v>59.663538021722466</v>
      </c>
      <c r="AC5050">
        <v>0</v>
      </c>
      <c r="AD5050">
        <v>148.7272461543067</v>
      </c>
      <c r="AE5050">
        <v>208.39078417602917</v>
      </c>
    </row>
    <row r="5051" spans="1:31" x14ac:dyDescent="0.25">
      <c r="A5051">
        <v>2249129</v>
      </c>
      <c r="B5051">
        <v>1</v>
      </c>
      <c r="C5051" t="s">
        <v>80</v>
      </c>
      <c r="D5051" t="s">
        <v>90</v>
      </c>
      <c r="E5051" t="s">
        <v>132</v>
      </c>
      <c r="F5051" t="s">
        <v>14591</v>
      </c>
      <c r="G5051" t="s">
        <v>134</v>
      </c>
      <c r="H5051" t="s">
        <v>135</v>
      </c>
      <c r="I5051" t="s">
        <v>136</v>
      </c>
      <c r="J5051" t="s">
        <v>137</v>
      </c>
      <c r="K5051" t="s">
        <v>138</v>
      </c>
      <c r="L5051" t="s">
        <v>14592</v>
      </c>
      <c r="M5051" t="s">
        <v>14593</v>
      </c>
      <c r="N5051">
        <v>0.459166666</v>
      </c>
      <c r="O5051">
        <v>0</v>
      </c>
      <c r="P5051">
        <v>17</v>
      </c>
      <c r="Q5051">
        <v>0</v>
      </c>
      <c r="R5051">
        <v>0</v>
      </c>
      <c r="S5051">
        <v>0</v>
      </c>
      <c r="T5051">
        <v>0</v>
      </c>
      <c r="U5051">
        <v>0</v>
      </c>
      <c r="V5051">
        <v>0</v>
      </c>
      <c r="W5051">
        <v>0</v>
      </c>
      <c r="X5051">
        <v>2.3786045225278416</v>
      </c>
      <c r="Y5051">
        <v>0</v>
      </c>
      <c r="Z5051">
        <v>0</v>
      </c>
      <c r="AA5051">
        <v>0</v>
      </c>
      <c r="AB5051">
        <v>0</v>
      </c>
      <c r="AC5051">
        <v>0</v>
      </c>
      <c r="AD5051">
        <v>0</v>
      </c>
      <c r="AE5051">
        <v>2.3786045225278416</v>
      </c>
    </row>
    <row r="5052" spans="1:31" x14ac:dyDescent="0.25">
      <c r="A5052">
        <v>2249130</v>
      </c>
      <c r="B5052">
        <v>1</v>
      </c>
      <c r="C5052" t="s">
        <v>80</v>
      </c>
      <c r="D5052" t="s">
        <v>99</v>
      </c>
      <c r="E5052" t="s">
        <v>194</v>
      </c>
      <c r="F5052" t="s">
        <v>7505</v>
      </c>
      <c r="G5052" t="s">
        <v>472</v>
      </c>
      <c r="H5052" t="s">
        <v>135</v>
      </c>
      <c r="I5052" t="s">
        <v>136</v>
      </c>
      <c r="J5052" t="s">
        <v>137</v>
      </c>
      <c r="K5052" t="s">
        <v>138</v>
      </c>
      <c r="L5052" t="s">
        <v>14594</v>
      </c>
      <c r="M5052" t="s">
        <v>14595</v>
      </c>
      <c r="N5052">
        <v>0.753611111</v>
      </c>
      <c r="O5052">
        <v>0</v>
      </c>
      <c r="P5052">
        <v>86</v>
      </c>
      <c r="Q5052">
        <v>0</v>
      </c>
      <c r="R5052">
        <v>0</v>
      </c>
      <c r="S5052">
        <v>0</v>
      </c>
      <c r="T5052">
        <v>1</v>
      </c>
      <c r="U5052">
        <v>0</v>
      </c>
      <c r="V5052">
        <v>0</v>
      </c>
      <c r="W5052">
        <v>0</v>
      </c>
      <c r="X5052">
        <v>26.242564393336053</v>
      </c>
      <c r="Y5052">
        <v>0</v>
      </c>
      <c r="Z5052">
        <v>0</v>
      </c>
      <c r="AA5052">
        <v>0</v>
      </c>
      <c r="AB5052">
        <v>1.0840355183376913</v>
      </c>
      <c r="AC5052">
        <v>0</v>
      </c>
      <c r="AD5052">
        <v>0</v>
      </c>
      <c r="AE5052">
        <v>27.326599911673746</v>
      </c>
    </row>
    <row r="5053" spans="1:31" x14ac:dyDescent="0.25">
      <c r="A5053">
        <v>2249133</v>
      </c>
      <c r="B5053">
        <v>1</v>
      </c>
      <c r="C5053" t="s">
        <v>80</v>
      </c>
      <c r="D5053" t="s">
        <v>83</v>
      </c>
      <c r="E5053" t="s">
        <v>141</v>
      </c>
      <c r="F5053" t="s">
        <v>14596</v>
      </c>
      <c r="G5053" t="s">
        <v>152</v>
      </c>
      <c r="H5053" t="s">
        <v>135</v>
      </c>
      <c r="I5053" t="s">
        <v>136</v>
      </c>
      <c r="J5053" t="s">
        <v>3</v>
      </c>
      <c r="K5053" t="s">
        <v>138</v>
      </c>
      <c r="L5053" t="s">
        <v>14597</v>
      </c>
      <c r="M5053" t="s">
        <v>14598</v>
      </c>
      <c r="N5053">
        <v>2.7761111110000001</v>
      </c>
      <c r="O5053">
        <v>0</v>
      </c>
      <c r="P5053">
        <v>0</v>
      </c>
      <c r="Q5053">
        <v>0</v>
      </c>
      <c r="R5053">
        <v>0</v>
      </c>
      <c r="S5053">
        <v>0</v>
      </c>
      <c r="T5053">
        <v>101</v>
      </c>
      <c r="U5053">
        <v>0</v>
      </c>
      <c r="V5053">
        <v>5</v>
      </c>
      <c r="W5053">
        <v>0</v>
      </c>
      <c r="X5053">
        <v>0</v>
      </c>
      <c r="Y5053">
        <v>0</v>
      </c>
      <c r="Z5053">
        <v>0</v>
      </c>
      <c r="AA5053">
        <v>0</v>
      </c>
      <c r="AB5053">
        <v>312.36087277874151</v>
      </c>
      <c r="AC5053">
        <v>0</v>
      </c>
      <c r="AD5053">
        <v>175.09983479228555</v>
      </c>
      <c r="AE5053">
        <v>487.46070757102706</v>
      </c>
    </row>
    <row r="5054" spans="1:31" x14ac:dyDescent="0.25">
      <c r="A5054">
        <v>2249135</v>
      </c>
      <c r="B5054">
        <v>1</v>
      </c>
      <c r="C5054" t="s">
        <v>80</v>
      </c>
      <c r="D5054" t="s">
        <v>110</v>
      </c>
      <c r="E5054" t="s">
        <v>177</v>
      </c>
      <c r="F5054" t="s">
        <v>14599</v>
      </c>
      <c r="G5054" t="s">
        <v>235</v>
      </c>
      <c r="H5054" t="s">
        <v>135</v>
      </c>
      <c r="I5054" t="s">
        <v>136</v>
      </c>
      <c r="J5054" t="s">
        <v>137</v>
      </c>
      <c r="K5054" t="s">
        <v>138</v>
      </c>
      <c r="L5054" t="s">
        <v>14600</v>
      </c>
      <c r="M5054" t="s">
        <v>14601</v>
      </c>
      <c r="N5054">
        <v>3.9638888880000001</v>
      </c>
      <c r="O5054">
        <v>0</v>
      </c>
      <c r="P5054">
        <v>32</v>
      </c>
      <c r="Q5054">
        <v>0</v>
      </c>
      <c r="R5054">
        <v>0</v>
      </c>
      <c r="S5054">
        <v>0</v>
      </c>
      <c r="T5054">
        <v>24</v>
      </c>
      <c r="U5054">
        <v>0</v>
      </c>
      <c r="V5054">
        <v>0</v>
      </c>
      <c r="W5054">
        <v>0</v>
      </c>
      <c r="X5054">
        <v>38.044282152921213</v>
      </c>
      <c r="Y5054">
        <v>0</v>
      </c>
      <c r="Z5054">
        <v>0</v>
      </c>
      <c r="AA5054">
        <v>0</v>
      </c>
      <c r="AB5054">
        <v>82.027822346653025</v>
      </c>
      <c r="AC5054">
        <v>0</v>
      </c>
      <c r="AD5054">
        <v>0</v>
      </c>
      <c r="AE5054">
        <v>120.07210449957424</v>
      </c>
    </row>
    <row r="5055" spans="1:31" x14ac:dyDescent="0.25">
      <c r="A5055">
        <v>2249137</v>
      </c>
      <c r="B5055">
        <v>1</v>
      </c>
      <c r="C5055" t="s">
        <v>80</v>
      </c>
      <c r="D5055" t="s">
        <v>105</v>
      </c>
      <c r="E5055" t="s">
        <v>177</v>
      </c>
      <c r="F5055" t="s">
        <v>14602</v>
      </c>
      <c r="G5055" t="s">
        <v>179</v>
      </c>
      <c r="H5055" t="s">
        <v>135</v>
      </c>
      <c r="I5055" t="s">
        <v>136</v>
      </c>
      <c r="J5055" t="s">
        <v>137</v>
      </c>
      <c r="K5055" t="s">
        <v>138</v>
      </c>
      <c r="L5055" t="s">
        <v>14603</v>
      </c>
      <c r="M5055" t="s">
        <v>14604</v>
      </c>
      <c r="N5055">
        <v>0.50527777699999998</v>
      </c>
      <c r="O5055">
        <v>0</v>
      </c>
      <c r="P5055">
        <v>141</v>
      </c>
      <c r="Q5055">
        <v>0</v>
      </c>
      <c r="R5055">
        <v>0</v>
      </c>
      <c r="S5055">
        <v>0</v>
      </c>
      <c r="T5055">
        <v>7</v>
      </c>
      <c r="U5055">
        <v>0</v>
      </c>
      <c r="V5055">
        <v>0</v>
      </c>
      <c r="W5055">
        <v>0</v>
      </c>
      <c r="X5055">
        <v>17.933483151910877</v>
      </c>
      <c r="Y5055">
        <v>0</v>
      </c>
      <c r="Z5055">
        <v>0</v>
      </c>
      <c r="AA5055">
        <v>0</v>
      </c>
      <c r="AB5055">
        <v>4.5249824065508824</v>
      </c>
      <c r="AC5055">
        <v>0</v>
      </c>
      <c r="AD5055">
        <v>0</v>
      </c>
      <c r="AE5055">
        <v>22.458465558461761</v>
      </c>
    </row>
    <row r="5056" spans="1:31" x14ac:dyDescent="0.25">
      <c r="A5056">
        <v>2249141</v>
      </c>
      <c r="B5056">
        <v>1</v>
      </c>
      <c r="C5056" t="s">
        <v>81</v>
      </c>
      <c r="D5056" t="s">
        <v>123</v>
      </c>
      <c r="E5056" t="s">
        <v>194</v>
      </c>
      <c r="F5056" t="s">
        <v>14605</v>
      </c>
      <c r="G5056" t="s">
        <v>422</v>
      </c>
      <c r="H5056" t="s">
        <v>135</v>
      </c>
      <c r="I5056" t="s">
        <v>136</v>
      </c>
      <c r="J5056" t="s">
        <v>137</v>
      </c>
      <c r="K5056" t="s">
        <v>138</v>
      </c>
      <c r="L5056" t="s">
        <v>14606</v>
      </c>
      <c r="M5056" t="s">
        <v>14607</v>
      </c>
      <c r="N5056">
        <v>0.72777777700000001</v>
      </c>
      <c r="O5056">
        <v>0</v>
      </c>
      <c r="P5056">
        <v>1</v>
      </c>
      <c r="Q5056">
        <v>0</v>
      </c>
      <c r="R5056">
        <v>10</v>
      </c>
      <c r="S5056">
        <v>0</v>
      </c>
      <c r="T5056">
        <v>2</v>
      </c>
      <c r="U5056">
        <v>0</v>
      </c>
      <c r="V5056">
        <v>0</v>
      </c>
      <c r="W5056">
        <v>0</v>
      </c>
      <c r="X5056">
        <v>0.2307713525822111</v>
      </c>
      <c r="Y5056">
        <v>0</v>
      </c>
      <c r="Z5056">
        <v>0.72001870609679119</v>
      </c>
      <c r="AA5056">
        <v>0</v>
      </c>
      <c r="AB5056">
        <v>1.6942525868986667E-2</v>
      </c>
      <c r="AC5056">
        <v>0</v>
      </c>
      <c r="AD5056">
        <v>0</v>
      </c>
      <c r="AE5056">
        <v>0.96773258454798905</v>
      </c>
    </row>
    <row r="5057" spans="1:31" x14ac:dyDescent="0.25">
      <c r="A5057">
        <v>2249143</v>
      </c>
      <c r="B5057">
        <v>1</v>
      </c>
      <c r="C5057" t="s">
        <v>80</v>
      </c>
      <c r="D5057" t="s">
        <v>92</v>
      </c>
      <c r="E5057" t="s">
        <v>132</v>
      </c>
      <c r="F5057" t="s">
        <v>14608</v>
      </c>
      <c r="G5057" t="s">
        <v>170</v>
      </c>
      <c r="H5057" t="s">
        <v>135</v>
      </c>
      <c r="I5057" t="s">
        <v>136</v>
      </c>
      <c r="J5057" t="s">
        <v>137</v>
      </c>
      <c r="K5057" t="s">
        <v>138</v>
      </c>
      <c r="L5057" t="s">
        <v>14609</v>
      </c>
      <c r="M5057" t="s">
        <v>14610</v>
      </c>
      <c r="N5057">
        <v>3.5491666660000001</v>
      </c>
      <c r="O5057">
        <v>0</v>
      </c>
      <c r="P5057">
        <v>2</v>
      </c>
      <c r="Q5057">
        <v>0</v>
      </c>
      <c r="R5057">
        <v>0</v>
      </c>
      <c r="S5057">
        <v>0</v>
      </c>
      <c r="T5057">
        <v>0</v>
      </c>
      <c r="U5057">
        <v>0</v>
      </c>
      <c r="V5057">
        <v>0</v>
      </c>
      <c r="W5057">
        <v>0</v>
      </c>
      <c r="X5057">
        <v>1.0798422087560335</v>
      </c>
      <c r="Y5057">
        <v>0</v>
      </c>
      <c r="Z5057">
        <v>0</v>
      </c>
      <c r="AA5057">
        <v>0</v>
      </c>
      <c r="AB5057">
        <v>0</v>
      </c>
      <c r="AC5057">
        <v>0</v>
      </c>
      <c r="AD5057">
        <v>0</v>
      </c>
      <c r="AE5057">
        <v>1.0798422087560335</v>
      </c>
    </row>
    <row r="5058" spans="1:31" x14ac:dyDescent="0.25">
      <c r="A5058">
        <v>2249146</v>
      </c>
      <c r="B5058">
        <v>1</v>
      </c>
      <c r="C5058" t="s">
        <v>80</v>
      </c>
      <c r="D5058" t="s">
        <v>96</v>
      </c>
      <c r="E5058" t="s">
        <v>194</v>
      </c>
      <c r="F5058" t="s">
        <v>14611</v>
      </c>
      <c r="G5058" t="s">
        <v>465</v>
      </c>
      <c r="H5058" t="s">
        <v>135</v>
      </c>
      <c r="I5058" t="s">
        <v>136</v>
      </c>
      <c r="J5058" t="s">
        <v>137</v>
      </c>
      <c r="K5058" t="s">
        <v>138</v>
      </c>
      <c r="L5058" t="s">
        <v>14612</v>
      </c>
      <c r="M5058" t="s">
        <v>14613</v>
      </c>
      <c r="N5058">
        <v>0.62055555500000004</v>
      </c>
      <c r="O5058">
        <v>0</v>
      </c>
      <c r="P5058">
        <v>120</v>
      </c>
      <c r="Q5058">
        <v>0</v>
      </c>
      <c r="R5058">
        <v>0</v>
      </c>
      <c r="S5058">
        <v>0</v>
      </c>
      <c r="T5058">
        <v>1</v>
      </c>
      <c r="U5058">
        <v>0</v>
      </c>
      <c r="V5058">
        <v>0</v>
      </c>
      <c r="W5058">
        <v>0</v>
      </c>
      <c r="X5058">
        <v>37.570626790454348</v>
      </c>
      <c r="Y5058">
        <v>0</v>
      </c>
      <c r="Z5058">
        <v>0</v>
      </c>
      <c r="AA5058">
        <v>0</v>
      </c>
      <c r="AB5058">
        <v>1.7673688540666668E-3</v>
      </c>
      <c r="AC5058">
        <v>0</v>
      </c>
      <c r="AD5058">
        <v>0</v>
      </c>
      <c r="AE5058">
        <v>37.572394159308416</v>
      </c>
    </row>
    <row r="5059" spans="1:31" x14ac:dyDescent="0.25">
      <c r="A5059">
        <v>2249147</v>
      </c>
      <c r="B5059">
        <v>1</v>
      </c>
      <c r="C5059" t="s">
        <v>80</v>
      </c>
      <c r="D5059" t="s">
        <v>100</v>
      </c>
      <c r="E5059" t="s">
        <v>132</v>
      </c>
      <c r="F5059" t="s">
        <v>14614</v>
      </c>
      <c r="G5059" t="s">
        <v>134</v>
      </c>
      <c r="H5059" t="s">
        <v>135</v>
      </c>
      <c r="I5059" t="s">
        <v>136</v>
      </c>
      <c r="J5059" t="s">
        <v>137</v>
      </c>
      <c r="K5059" t="s">
        <v>138</v>
      </c>
      <c r="L5059" t="s">
        <v>14615</v>
      </c>
      <c r="M5059" t="s">
        <v>14616</v>
      </c>
      <c r="N5059">
        <v>1.957222222</v>
      </c>
      <c r="O5059">
        <v>0</v>
      </c>
      <c r="P5059">
        <v>1</v>
      </c>
      <c r="Q5059">
        <v>0</v>
      </c>
      <c r="R5059">
        <v>0</v>
      </c>
      <c r="S5059">
        <v>0</v>
      </c>
      <c r="T5059">
        <v>0</v>
      </c>
      <c r="U5059">
        <v>0</v>
      </c>
      <c r="V5059">
        <v>0</v>
      </c>
      <c r="W5059">
        <v>0</v>
      </c>
      <c r="X5059">
        <v>0.6055795166398612</v>
      </c>
      <c r="Y5059">
        <v>0</v>
      </c>
      <c r="Z5059">
        <v>0</v>
      </c>
      <c r="AA5059">
        <v>0</v>
      </c>
      <c r="AB5059">
        <v>0</v>
      </c>
      <c r="AC5059">
        <v>0</v>
      </c>
      <c r="AD5059">
        <v>0</v>
      </c>
      <c r="AE5059">
        <v>0.6055795166398612</v>
      </c>
    </row>
    <row r="5060" spans="1:31" x14ac:dyDescent="0.25">
      <c r="A5060">
        <v>2249150</v>
      </c>
      <c r="B5060">
        <v>1</v>
      </c>
      <c r="C5060" t="s">
        <v>81</v>
      </c>
      <c r="D5060" t="s">
        <v>128</v>
      </c>
      <c r="E5060" t="s">
        <v>182</v>
      </c>
      <c r="F5060" t="s">
        <v>14617</v>
      </c>
      <c r="G5060" t="s">
        <v>143</v>
      </c>
      <c r="H5060" t="s">
        <v>163</v>
      </c>
      <c r="I5060" t="s">
        <v>136</v>
      </c>
      <c r="J5060" t="s">
        <v>137</v>
      </c>
      <c r="K5060" t="s">
        <v>144</v>
      </c>
      <c r="L5060" t="s">
        <v>14618</v>
      </c>
      <c r="M5060" t="s">
        <v>14619</v>
      </c>
      <c r="N5060">
        <v>4.8619444439999997</v>
      </c>
      <c r="O5060">
        <v>0</v>
      </c>
      <c r="P5060">
        <v>753</v>
      </c>
      <c r="Q5060">
        <v>0</v>
      </c>
      <c r="R5060">
        <v>0</v>
      </c>
      <c r="S5060">
        <v>0</v>
      </c>
      <c r="T5060">
        <v>35</v>
      </c>
      <c r="U5060">
        <v>0</v>
      </c>
      <c r="V5060">
        <v>0</v>
      </c>
      <c r="W5060">
        <v>0</v>
      </c>
      <c r="X5060">
        <v>848.27937423014714</v>
      </c>
      <c r="Y5060">
        <v>0</v>
      </c>
      <c r="Z5060">
        <v>0</v>
      </c>
      <c r="AA5060">
        <v>0</v>
      </c>
      <c r="AB5060">
        <v>164.57566249248256</v>
      </c>
      <c r="AC5060">
        <v>0</v>
      </c>
      <c r="AD5060">
        <v>0</v>
      </c>
      <c r="AE5060">
        <v>1012.8550367226297</v>
      </c>
    </row>
    <row r="5061" spans="1:31" x14ac:dyDescent="0.25">
      <c r="A5061">
        <v>2249151</v>
      </c>
      <c r="B5061">
        <v>1</v>
      </c>
      <c r="C5061" t="s">
        <v>80</v>
      </c>
      <c r="D5061" t="s">
        <v>110</v>
      </c>
      <c r="E5061" t="s">
        <v>132</v>
      </c>
      <c r="F5061" t="s">
        <v>14620</v>
      </c>
      <c r="G5061" t="s">
        <v>148</v>
      </c>
      <c r="H5061" t="s">
        <v>135</v>
      </c>
      <c r="I5061" t="s">
        <v>136</v>
      </c>
      <c r="J5061" t="s">
        <v>137</v>
      </c>
      <c r="K5061" t="s">
        <v>138</v>
      </c>
      <c r="L5061" t="s">
        <v>14621</v>
      </c>
      <c r="M5061" t="s">
        <v>14622</v>
      </c>
      <c r="N5061">
        <v>1.235833333</v>
      </c>
      <c r="O5061">
        <v>0</v>
      </c>
      <c r="P5061">
        <v>1</v>
      </c>
      <c r="Q5061">
        <v>0</v>
      </c>
      <c r="R5061">
        <v>0</v>
      </c>
      <c r="S5061">
        <v>0</v>
      </c>
      <c r="T5061">
        <v>1</v>
      </c>
      <c r="U5061">
        <v>0</v>
      </c>
      <c r="V5061">
        <v>0</v>
      </c>
      <c r="W5061">
        <v>0</v>
      </c>
      <c r="X5061">
        <v>0.83162028536650001</v>
      </c>
      <c r="Y5061">
        <v>0</v>
      </c>
      <c r="Z5061">
        <v>0</v>
      </c>
      <c r="AA5061">
        <v>0</v>
      </c>
      <c r="AB5061">
        <v>2.2466659641539999</v>
      </c>
      <c r="AC5061">
        <v>0</v>
      </c>
      <c r="AD5061">
        <v>0</v>
      </c>
      <c r="AE5061">
        <v>3.0782862495204997</v>
      </c>
    </row>
    <row r="5062" spans="1:31" x14ac:dyDescent="0.25">
      <c r="A5062">
        <v>2249152</v>
      </c>
      <c r="B5062">
        <v>1</v>
      </c>
      <c r="C5062" t="s">
        <v>80</v>
      </c>
      <c r="D5062" t="s">
        <v>82</v>
      </c>
      <c r="E5062" t="s">
        <v>194</v>
      </c>
      <c r="F5062" t="s">
        <v>14623</v>
      </c>
      <c r="G5062" t="s">
        <v>179</v>
      </c>
      <c r="H5062" t="s">
        <v>135</v>
      </c>
      <c r="I5062" t="s">
        <v>136</v>
      </c>
      <c r="J5062" t="s">
        <v>137</v>
      </c>
      <c r="K5062" t="s">
        <v>138</v>
      </c>
      <c r="L5062" t="s">
        <v>14624</v>
      </c>
      <c r="M5062" t="s">
        <v>14625</v>
      </c>
      <c r="N5062">
        <v>3.3905555550000002</v>
      </c>
      <c r="O5062">
        <v>0</v>
      </c>
      <c r="P5062">
        <v>94</v>
      </c>
      <c r="Q5062">
        <v>0</v>
      </c>
      <c r="R5062">
        <v>0</v>
      </c>
      <c r="S5062">
        <v>0</v>
      </c>
      <c r="T5062">
        <v>1</v>
      </c>
      <c r="U5062">
        <v>0</v>
      </c>
      <c r="V5062">
        <v>0</v>
      </c>
      <c r="W5062">
        <v>0</v>
      </c>
      <c r="X5062">
        <v>46.64238832275263</v>
      </c>
      <c r="Y5062">
        <v>0</v>
      </c>
      <c r="Z5062">
        <v>0</v>
      </c>
      <c r="AA5062">
        <v>0</v>
      </c>
      <c r="AB5062">
        <v>5.1361146769955566E-3</v>
      </c>
      <c r="AC5062">
        <v>0</v>
      </c>
      <c r="AD5062">
        <v>0</v>
      </c>
      <c r="AE5062">
        <v>46.647524437429624</v>
      </c>
    </row>
    <row r="5063" spans="1:31" x14ac:dyDescent="0.25">
      <c r="A5063">
        <v>2249154</v>
      </c>
      <c r="B5063">
        <v>1</v>
      </c>
      <c r="C5063" t="s">
        <v>80</v>
      </c>
      <c r="D5063" t="s">
        <v>97</v>
      </c>
      <c r="E5063" t="s">
        <v>177</v>
      </c>
      <c r="F5063" t="s">
        <v>14626</v>
      </c>
      <c r="G5063" t="s">
        <v>179</v>
      </c>
      <c r="H5063" t="s">
        <v>135</v>
      </c>
      <c r="I5063" t="s">
        <v>136</v>
      </c>
      <c r="J5063" t="s">
        <v>137</v>
      </c>
      <c r="K5063" t="s">
        <v>138</v>
      </c>
      <c r="L5063" t="s">
        <v>14627</v>
      </c>
      <c r="M5063" t="s">
        <v>14628</v>
      </c>
      <c r="N5063">
        <v>3.4116666659999999</v>
      </c>
      <c r="O5063">
        <v>0</v>
      </c>
      <c r="P5063">
        <v>23</v>
      </c>
      <c r="Q5063">
        <v>0</v>
      </c>
      <c r="R5063">
        <v>0</v>
      </c>
      <c r="S5063">
        <v>0</v>
      </c>
      <c r="T5063">
        <v>0</v>
      </c>
      <c r="U5063">
        <v>0</v>
      </c>
      <c r="V5063">
        <v>0</v>
      </c>
      <c r="W5063">
        <v>0</v>
      </c>
      <c r="X5063">
        <v>51.668554688741814</v>
      </c>
      <c r="Y5063">
        <v>0</v>
      </c>
      <c r="Z5063">
        <v>0</v>
      </c>
      <c r="AA5063">
        <v>0</v>
      </c>
      <c r="AB5063">
        <v>0</v>
      </c>
      <c r="AC5063">
        <v>0</v>
      </c>
      <c r="AD5063">
        <v>0</v>
      </c>
      <c r="AE5063">
        <v>51.668554688741814</v>
      </c>
    </row>
    <row r="5064" spans="1:31" x14ac:dyDescent="0.25">
      <c r="A5064">
        <v>2249155</v>
      </c>
      <c r="B5064">
        <v>1</v>
      </c>
      <c r="C5064" t="s">
        <v>81</v>
      </c>
      <c r="D5064" t="s">
        <v>113</v>
      </c>
      <c r="E5064" t="s">
        <v>273</v>
      </c>
      <c r="F5064" t="s">
        <v>4607</v>
      </c>
      <c r="G5064" t="s">
        <v>174</v>
      </c>
      <c r="H5064" t="s">
        <v>163</v>
      </c>
      <c r="I5064" t="s">
        <v>261</v>
      </c>
      <c r="J5064" t="s">
        <v>137</v>
      </c>
      <c r="K5064" t="s">
        <v>138</v>
      </c>
      <c r="L5064" t="s">
        <v>14629</v>
      </c>
      <c r="M5064" t="s">
        <v>14630</v>
      </c>
      <c r="N5064">
        <v>1.5833333000000002E-2</v>
      </c>
      <c r="O5064">
        <v>15</v>
      </c>
      <c r="P5064">
        <v>344</v>
      </c>
      <c r="Q5064">
        <v>152</v>
      </c>
      <c r="R5064">
        <v>166</v>
      </c>
      <c r="S5064">
        <v>21</v>
      </c>
      <c r="T5064">
        <v>30</v>
      </c>
      <c r="U5064">
        <v>1</v>
      </c>
      <c r="V5064">
        <v>0</v>
      </c>
      <c r="W5064">
        <v>3.975295744912502E-2</v>
      </c>
      <c r="X5064">
        <v>1.3100323993967411</v>
      </c>
      <c r="Y5064">
        <v>1.1819410897712654</v>
      </c>
      <c r="Z5064">
        <v>0.85795678461180647</v>
      </c>
      <c r="AA5064">
        <v>0.92252895133802004</v>
      </c>
      <c r="AB5064">
        <v>0.35425999850404</v>
      </c>
      <c r="AC5064">
        <v>2.2486135458523502</v>
      </c>
      <c r="AD5064">
        <v>0</v>
      </c>
      <c r="AE5064">
        <v>6.9150857269233477</v>
      </c>
    </row>
    <row r="5065" spans="1:31" x14ac:dyDescent="0.25">
      <c r="A5065">
        <v>2249158</v>
      </c>
      <c r="B5065">
        <v>1</v>
      </c>
      <c r="C5065" t="s">
        <v>80</v>
      </c>
      <c r="D5065" t="s">
        <v>96</v>
      </c>
      <c r="E5065" t="s">
        <v>194</v>
      </c>
      <c r="F5065" t="s">
        <v>14631</v>
      </c>
      <c r="G5065" t="s">
        <v>390</v>
      </c>
      <c r="H5065" t="s">
        <v>135</v>
      </c>
      <c r="I5065" t="s">
        <v>136</v>
      </c>
      <c r="J5065" t="s">
        <v>137</v>
      </c>
      <c r="K5065" t="s">
        <v>138</v>
      </c>
      <c r="L5065" t="s">
        <v>14632</v>
      </c>
      <c r="M5065" t="s">
        <v>14633</v>
      </c>
      <c r="N5065">
        <v>6.95</v>
      </c>
      <c r="O5065">
        <v>0</v>
      </c>
      <c r="P5065">
        <v>93</v>
      </c>
      <c r="Q5065">
        <v>0</v>
      </c>
      <c r="R5065">
        <v>0</v>
      </c>
      <c r="S5065">
        <v>0</v>
      </c>
      <c r="T5065">
        <v>5</v>
      </c>
      <c r="U5065">
        <v>0</v>
      </c>
      <c r="V5065">
        <v>0</v>
      </c>
      <c r="W5065">
        <v>0</v>
      </c>
      <c r="X5065">
        <v>265.03995987264557</v>
      </c>
      <c r="Y5065">
        <v>0</v>
      </c>
      <c r="Z5065">
        <v>0</v>
      </c>
      <c r="AA5065">
        <v>0</v>
      </c>
      <c r="AB5065">
        <v>24.465963288020152</v>
      </c>
      <c r="AC5065">
        <v>0</v>
      </c>
      <c r="AD5065">
        <v>0</v>
      </c>
      <c r="AE5065">
        <v>289.5059231606657</v>
      </c>
    </row>
    <row r="5066" spans="1:31" x14ac:dyDescent="0.25">
      <c r="A5066">
        <v>2249159</v>
      </c>
      <c r="B5066">
        <v>1</v>
      </c>
      <c r="C5066" t="s">
        <v>80</v>
      </c>
      <c r="D5066" t="s">
        <v>103</v>
      </c>
      <c r="E5066" t="s">
        <v>405</v>
      </c>
      <c r="F5066" t="s">
        <v>13153</v>
      </c>
      <c r="G5066" t="s">
        <v>174</v>
      </c>
      <c r="H5066" t="s">
        <v>163</v>
      </c>
      <c r="I5066" t="s">
        <v>136</v>
      </c>
      <c r="J5066" t="s">
        <v>137</v>
      </c>
      <c r="K5066" t="s">
        <v>138</v>
      </c>
      <c r="L5066" t="s">
        <v>14634</v>
      </c>
      <c r="M5066" t="s">
        <v>14635</v>
      </c>
      <c r="N5066">
        <v>1.084166666</v>
      </c>
      <c r="O5066">
        <v>0</v>
      </c>
      <c r="P5066">
        <v>9</v>
      </c>
      <c r="Q5066">
        <v>6</v>
      </c>
      <c r="R5066">
        <v>0</v>
      </c>
      <c r="S5066">
        <v>16</v>
      </c>
      <c r="T5066">
        <v>16</v>
      </c>
      <c r="U5066">
        <v>11</v>
      </c>
      <c r="V5066">
        <v>0</v>
      </c>
      <c r="W5066">
        <v>0</v>
      </c>
      <c r="X5066">
        <v>2.1734153072441198</v>
      </c>
      <c r="Y5066">
        <v>36.368997910594658</v>
      </c>
      <c r="Z5066">
        <v>0</v>
      </c>
      <c r="AA5066">
        <v>327.22411259490207</v>
      </c>
      <c r="AB5066">
        <v>2.2302273279051001</v>
      </c>
      <c r="AC5066">
        <v>2379.0727883024733</v>
      </c>
      <c r="AD5066">
        <v>0</v>
      </c>
      <c r="AE5066">
        <v>2747.0695414431193</v>
      </c>
    </row>
    <row r="5067" spans="1:31" x14ac:dyDescent="0.25">
      <c r="A5067">
        <v>2249161</v>
      </c>
      <c r="B5067">
        <v>1</v>
      </c>
      <c r="C5067" t="s">
        <v>80</v>
      </c>
      <c r="D5067" t="s">
        <v>110</v>
      </c>
      <c r="E5067" t="s">
        <v>194</v>
      </c>
      <c r="F5067" t="s">
        <v>14636</v>
      </c>
      <c r="G5067" t="s">
        <v>196</v>
      </c>
      <c r="H5067" t="s">
        <v>135</v>
      </c>
      <c r="I5067" t="s">
        <v>136</v>
      </c>
      <c r="J5067" t="s">
        <v>137</v>
      </c>
      <c r="K5067" t="s">
        <v>144</v>
      </c>
      <c r="L5067" t="s">
        <v>14637</v>
      </c>
      <c r="M5067" t="s">
        <v>14638</v>
      </c>
      <c r="N5067">
        <v>0.31666666599999999</v>
      </c>
      <c r="O5067">
        <v>0</v>
      </c>
      <c r="P5067">
        <v>158</v>
      </c>
      <c r="Q5067">
        <v>0</v>
      </c>
      <c r="R5067">
        <v>0</v>
      </c>
      <c r="S5067">
        <v>0</v>
      </c>
      <c r="T5067">
        <v>18</v>
      </c>
      <c r="U5067">
        <v>0</v>
      </c>
      <c r="V5067">
        <v>0</v>
      </c>
      <c r="W5067">
        <v>0</v>
      </c>
      <c r="X5067">
        <v>23.053624421527413</v>
      </c>
      <c r="Y5067">
        <v>0</v>
      </c>
      <c r="Z5067">
        <v>0</v>
      </c>
      <c r="AA5067">
        <v>0</v>
      </c>
      <c r="AB5067">
        <v>2.5414003331718003</v>
      </c>
      <c r="AC5067">
        <v>0</v>
      </c>
      <c r="AD5067">
        <v>0</v>
      </c>
      <c r="AE5067">
        <v>25.595024754699214</v>
      </c>
    </row>
    <row r="5068" spans="1:31" x14ac:dyDescent="0.25">
      <c r="A5068">
        <v>2249167</v>
      </c>
      <c r="B5068">
        <v>1</v>
      </c>
      <c r="C5068" t="s">
        <v>80</v>
      </c>
      <c r="D5068" t="s">
        <v>107</v>
      </c>
      <c r="E5068" t="s">
        <v>132</v>
      </c>
      <c r="F5068" t="s">
        <v>14639</v>
      </c>
      <c r="G5068" t="s">
        <v>134</v>
      </c>
      <c r="H5068" t="s">
        <v>135</v>
      </c>
      <c r="I5068" t="s">
        <v>136</v>
      </c>
      <c r="J5068" t="s">
        <v>137</v>
      </c>
      <c r="K5068" t="s">
        <v>138</v>
      </c>
      <c r="L5068" t="s">
        <v>14640</v>
      </c>
      <c r="M5068" t="s">
        <v>14641</v>
      </c>
      <c r="N5068">
        <v>1.2150000000000001</v>
      </c>
      <c r="O5068">
        <v>0</v>
      </c>
      <c r="P5068">
        <v>14</v>
      </c>
      <c r="Q5068">
        <v>0</v>
      </c>
      <c r="R5068">
        <v>0</v>
      </c>
      <c r="S5068">
        <v>0</v>
      </c>
      <c r="T5068">
        <v>3</v>
      </c>
      <c r="U5068">
        <v>0</v>
      </c>
      <c r="V5068">
        <v>0</v>
      </c>
      <c r="W5068">
        <v>0</v>
      </c>
      <c r="X5068">
        <v>7.8586753643163032</v>
      </c>
      <c r="Y5068">
        <v>0</v>
      </c>
      <c r="Z5068">
        <v>0</v>
      </c>
      <c r="AA5068">
        <v>0</v>
      </c>
      <c r="AB5068">
        <v>5.50501577173545</v>
      </c>
      <c r="AC5068">
        <v>0</v>
      </c>
      <c r="AD5068">
        <v>0</v>
      </c>
      <c r="AE5068">
        <v>13.363691136051752</v>
      </c>
    </row>
    <row r="5069" spans="1:31" x14ac:dyDescent="0.25">
      <c r="A5069">
        <v>2249173</v>
      </c>
      <c r="B5069">
        <v>1</v>
      </c>
      <c r="C5069" t="s">
        <v>80</v>
      </c>
      <c r="D5069" t="s">
        <v>96</v>
      </c>
      <c r="E5069" t="s">
        <v>141</v>
      </c>
      <c r="F5069" t="s">
        <v>1915</v>
      </c>
      <c r="G5069" t="s">
        <v>465</v>
      </c>
      <c r="H5069" t="s">
        <v>135</v>
      </c>
      <c r="I5069" t="s">
        <v>136</v>
      </c>
      <c r="J5069" t="s">
        <v>137</v>
      </c>
      <c r="K5069" t="s">
        <v>138</v>
      </c>
      <c r="L5069" t="s">
        <v>14642</v>
      </c>
      <c r="M5069" t="s">
        <v>14643</v>
      </c>
      <c r="N5069">
        <v>2.1666666659999998</v>
      </c>
      <c r="O5069">
        <v>0</v>
      </c>
      <c r="P5069">
        <v>462</v>
      </c>
      <c r="Q5069">
        <v>0</v>
      </c>
      <c r="R5069">
        <v>18</v>
      </c>
      <c r="S5069">
        <v>0</v>
      </c>
      <c r="T5069">
        <v>87</v>
      </c>
      <c r="U5069">
        <v>0</v>
      </c>
      <c r="V5069">
        <v>0</v>
      </c>
      <c r="W5069">
        <v>0</v>
      </c>
      <c r="X5069">
        <v>851.06442996641726</v>
      </c>
      <c r="Y5069">
        <v>0</v>
      </c>
      <c r="Z5069">
        <v>33.262785639062116</v>
      </c>
      <c r="AA5069">
        <v>0</v>
      </c>
      <c r="AB5069">
        <v>452.13331846131086</v>
      </c>
      <c r="AC5069">
        <v>0</v>
      </c>
      <c r="AD5069">
        <v>0</v>
      </c>
      <c r="AE5069">
        <v>1336.4605340667904</v>
      </c>
    </row>
    <row r="5070" spans="1:31" x14ac:dyDescent="0.25">
      <c r="A5070">
        <v>2249174</v>
      </c>
      <c r="B5070">
        <v>1</v>
      </c>
      <c r="C5070" t="s">
        <v>80</v>
      </c>
      <c r="D5070" t="s">
        <v>83</v>
      </c>
      <c r="E5070" t="s">
        <v>194</v>
      </c>
      <c r="F5070" t="s">
        <v>14644</v>
      </c>
      <c r="G5070" t="s">
        <v>1031</v>
      </c>
      <c r="H5070" t="s">
        <v>135</v>
      </c>
      <c r="I5070" t="s">
        <v>136</v>
      </c>
      <c r="J5070" t="s">
        <v>137</v>
      </c>
      <c r="K5070" t="s">
        <v>138</v>
      </c>
      <c r="L5070" t="s">
        <v>14645</v>
      </c>
      <c r="M5070" t="s">
        <v>14646</v>
      </c>
      <c r="N5070">
        <v>2.3730555550000001</v>
      </c>
      <c r="O5070">
        <v>0</v>
      </c>
      <c r="P5070">
        <v>0</v>
      </c>
      <c r="Q5070">
        <v>0</v>
      </c>
      <c r="R5070">
        <v>0</v>
      </c>
      <c r="S5070">
        <v>0</v>
      </c>
      <c r="T5070">
        <v>6</v>
      </c>
      <c r="U5070">
        <v>0</v>
      </c>
      <c r="V5070">
        <v>0</v>
      </c>
      <c r="W5070">
        <v>0</v>
      </c>
      <c r="X5070">
        <v>0</v>
      </c>
      <c r="Y5070">
        <v>0</v>
      </c>
      <c r="Z5070">
        <v>0</v>
      </c>
      <c r="AA5070">
        <v>0</v>
      </c>
      <c r="AB5070">
        <v>65.484298446057636</v>
      </c>
      <c r="AC5070">
        <v>0</v>
      </c>
      <c r="AD5070">
        <v>0</v>
      </c>
      <c r="AE5070">
        <v>65.484298446057636</v>
      </c>
    </row>
    <row r="5071" spans="1:31" x14ac:dyDescent="0.25">
      <c r="A5071">
        <v>2249176</v>
      </c>
      <c r="B5071">
        <v>1</v>
      </c>
      <c r="C5071" t="s">
        <v>81</v>
      </c>
      <c r="D5071" t="s">
        <v>115</v>
      </c>
      <c r="E5071" t="s">
        <v>194</v>
      </c>
      <c r="F5071" t="s">
        <v>14647</v>
      </c>
      <c r="G5071" t="s">
        <v>390</v>
      </c>
      <c r="H5071" t="s">
        <v>135</v>
      </c>
      <c r="I5071" t="s">
        <v>136</v>
      </c>
      <c r="J5071" t="s">
        <v>137</v>
      </c>
      <c r="K5071" t="s">
        <v>138</v>
      </c>
      <c r="L5071" t="s">
        <v>14648</v>
      </c>
      <c r="M5071" t="s">
        <v>14649</v>
      </c>
      <c r="N5071">
        <v>2.801666666</v>
      </c>
      <c r="O5071">
        <v>0</v>
      </c>
      <c r="P5071">
        <v>2</v>
      </c>
      <c r="Q5071">
        <v>0</v>
      </c>
      <c r="R5071">
        <v>1</v>
      </c>
      <c r="S5071">
        <v>0</v>
      </c>
      <c r="T5071">
        <v>0</v>
      </c>
      <c r="U5071">
        <v>0</v>
      </c>
      <c r="V5071">
        <v>0</v>
      </c>
      <c r="W5071">
        <v>0</v>
      </c>
      <c r="X5071">
        <v>0.41679268433954664</v>
      </c>
      <c r="Y5071">
        <v>0</v>
      </c>
      <c r="Z5071">
        <v>0.34425752029087997</v>
      </c>
      <c r="AA5071">
        <v>0</v>
      </c>
      <c r="AB5071">
        <v>0</v>
      </c>
      <c r="AC5071">
        <v>0</v>
      </c>
      <c r="AD5071">
        <v>0</v>
      </c>
      <c r="AE5071">
        <v>0.76105020463042661</v>
      </c>
    </row>
    <row r="5072" spans="1:31" x14ac:dyDescent="0.25">
      <c r="A5072">
        <v>2249179</v>
      </c>
      <c r="B5072">
        <v>1</v>
      </c>
      <c r="C5072" t="s">
        <v>80</v>
      </c>
      <c r="D5072" t="s">
        <v>96</v>
      </c>
      <c r="E5072" t="s">
        <v>132</v>
      </c>
      <c r="F5072" t="s">
        <v>14650</v>
      </c>
      <c r="G5072" t="s">
        <v>191</v>
      </c>
      <c r="H5072" t="s">
        <v>135</v>
      </c>
      <c r="I5072" t="s">
        <v>136</v>
      </c>
      <c r="J5072" t="s">
        <v>137</v>
      </c>
      <c r="K5072" t="s">
        <v>138</v>
      </c>
      <c r="L5072" t="s">
        <v>14651</v>
      </c>
      <c r="M5072" t="s">
        <v>14652</v>
      </c>
      <c r="N5072">
        <v>7.4533333329999998</v>
      </c>
      <c r="O5072">
        <v>0</v>
      </c>
      <c r="P5072">
        <v>1</v>
      </c>
      <c r="Q5072">
        <v>0</v>
      </c>
      <c r="R5072">
        <v>0</v>
      </c>
      <c r="S5072">
        <v>0</v>
      </c>
      <c r="T5072">
        <v>0</v>
      </c>
      <c r="U5072">
        <v>0</v>
      </c>
      <c r="V5072">
        <v>0</v>
      </c>
      <c r="W5072">
        <v>0</v>
      </c>
      <c r="X5072">
        <v>2.2724321062472863</v>
      </c>
      <c r="Y5072">
        <v>0</v>
      </c>
      <c r="Z5072">
        <v>0</v>
      </c>
      <c r="AA5072">
        <v>0</v>
      </c>
      <c r="AB5072">
        <v>0</v>
      </c>
      <c r="AC5072">
        <v>0</v>
      </c>
      <c r="AD5072">
        <v>0</v>
      </c>
      <c r="AE5072">
        <v>2.2724321062472863</v>
      </c>
    </row>
    <row r="5073" spans="1:31" x14ac:dyDescent="0.25">
      <c r="A5073">
        <v>2249180</v>
      </c>
      <c r="B5073">
        <v>1</v>
      </c>
      <c r="C5073" t="s">
        <v>80</v>
      </c>
      <c r="D5073" t="s">
        <v>88</v>
      </c>
      <c r="E5073" t="s">
        <v>132</v>
      </c>
      <c r="F5073" t="s">
        <v>14653</v>
      </c>
      <c r="G5073" t="s">
        <v>148</v>
      </c>
      <c r="H5073" t="s">
        <v>135</v>
      </c>
      <c r="I5073" t="s">
        <v>136</v>
      </c>
      <c r="J5073" t="s">
        <v>137</v>
      </c>
      <c r="K5073" t="s">
        <v>138</v>
      </c>
      <c r="L5073" t="s">
        <v>14654</v>
      </c>
      <c r="M5073" t="s">
        <v>14655</v>
      </c>
      <c r="N5073">
        <v>1.6247222219999999</v>
      </c>
      <c r="O5073">
        <v>0</v>
      </c>
      <c r="P5073">
        <v>0</v>
      </c>
      <c r="Q5073">
        <v>0</v>
      </c>
      <c r="R5073">
        <v>0</v>
      </c>
      <c r="S5073">
        <v>0</v>
      </c>
      <c r="T5073">
        <v>35</v>
      </c>
      <c r="U5073">
        <v>0</v>
      </c>
      <c r="V5073">
        <v>0</v>
      </c>
      <c r="W5073">
        <v>0</v>
      </c>
      <c r="X5073">
        <v>0</v>
      </c>
      <c r="Y5073">
        <v>0</v>
      </c>
      <c r="Z5073">
        <v>0</v>
      </c>
      <c r="AA5073">
        <v>0</v>
      </c>
      <c r="AB5073">
        <v>24.852367220261975</v>
      </c>
      <c r="AC5073">
        <v>0</v>
      </c>
      <c r="AD5073">
        <v>0</v>
      </c>
      <c r="AE5073">
        <v>24.852367220261975</v>
      </c>
    </row>
    <row r="5074" spans="1:31" x14ac:dyDescent="0.25">
      <c r="A5074">
        <v>2249181</v>
      </c>
      <c r="B5074">
        <v>1</v>
      </c>
      <c r="C5074" t="s">
        <v>80</v>
      </c>
      <c r="D5074" t="s">
        <v>83</v>
      </c>
      <c r="E5074" t="s">
        <v>132</v>
      </c>
      <c r="F5074" t="s">
        <v>14656</v>
      </c>
      <c r="G5074" t="s">
        <v>170</v>
      </c>
      <c r="H5074" t="s">
        <v>135</v>
      </c>
      <c r="I5074" t="s">
        <v>136</v>
      </c>
      <c r="J5074" t="s">
        <v>137</v>
      </c>
      <c r="K5074" t="s">
        <v>138</v>
      </c>
      <c r="L5074" t="s">
        <v>14657</v>
      </c>
      <c r="M5074" t="s">
        <v>14658</v>
      </c>
      <c r="N5074">
        <v>8.1747222219999998</v>
      </c>
      <c r="O5074">
        <v>0</v>
      </c>
      <c r="P5074">
        <v>1</v>
      </c>
      <c r="Q5074">
        <v>0</v>
      </c>
      <c r="R5074">
        <v>0</v>
      </c>
      <c r="S5074">
        <v>0</v>
      </c>
      <c r="T5074">
        <v>0</v>
      </c>
      <c r="U5074">
        <v>0</v>
      </c>
      <c r="V5074">
        <v>0</v>
      </c>
      <c r="W5074">
        <v>0</v>
      </c>
      <c r="X5074">
        <v>13.523049889028401</v>
      </c>
      <c r="Y5074">
        <v>0</v>
      </c>
      <c r="Z5074">
        <v>0</v>
      </c>
      <c r="AA5074">
        <v>0</v>
      </c>
      <c r="AB5074">
        <v>0</v>
      </c>
      <c r="AC5074">
        <v>0</v>
      </c>
      <c r="AD5074">
        <v>0</v>
      </c>
      <c r="AE5074">
        <v>13.523049889028401</v>
      </c>
    </row>
    <row r="5075" spans="1:31" x14ac:dyDescent="0.25">
      <c r="A5075">
        <v>2249182</v>
      </c>
      <c r="B5075">
        <v>1</v>
      </c>
      <c r="C5075" t="s">
        <v>80</v>
      </c>
      <c r="D5075" t="s">
        <v>96</v>
      </c>
      <c r="E5075" t="s">
        <v>132</v>
      </c>
      <c r="F5075" t="s">
        <v>14659</v>
      </c>
      <c r="G5075" t="s">
        <v>170</v>
      </c>
      <c r="H5075" t="s">
        <v>135</v>
      </c>
      <c r="I5075" t="s">
        <v>136</v>
      </c>
      <c r="J5075" t="s">
        <v>137</v>
      </c>
      <c r="K5075" t="s">
        <v>138</v>
      </c>
      <c r="L5075" t="s">
        <v>14660</v>
      </c>
      <c r="M5075" t="s">
        <v>14661</v>
      </c>
      <c r="N5075">
        <v>2.395</v>
      </c>
      <c r="O5075">
        <v>0</v>
      </c>
      <c r="P5075">
        <v>5</v>
      </c>
      <c r="Q5075">
        <v>0</v>
      </c>
      <c r="R5075">
        <v>0</v>
      </c>
      <c r="S5075">
        <v>0</v>
      </c>
      <c r="T5075">
        <v>0</v>
      </c>
      <c r="U5075">
        <v>0</v>
      </c>
      <c r="V5075">
        <v>0</v>
      </c>
      <c r="W5075">
        <v>0</v>
      </c>
      <c r="X5075">
        <v>5.8146509016090278</v>
      </c>
      <c r="Y5075">
        <v>0</v>
      </c>
      <c r="Z5075">
        <v>0</v>
      </c>
      <c r="AA5075">
        <v>0</v>
      </c>
      <c r="AB5075">
        <v>0</v>
      </c>
      <c r="AC5075">
        <v>0</v>
      </c>
      <c r="AD5075">
        <v>0</v>
      </c>
      <c r="AE5075">
        <v>5.8146509016090278</v>
      </c>
    </row>
    <row r="5076" spans="1:31" x14ac:dyDescent="0.25">
      <c r="A5076">
        <v>2249192</v>
      </c>
      <c r="B5076">
        <v>1</v>
      </c>
      <c r="C5076" t="s">
        <v>80</v>
      </c>
      <c r="D5076" t="s">
        <v>107</v>
      </c>
      <c r="E5076" t="s">
        <v>132</v>
      </c>
      <c r="F5076" t="s">
        <v>14662</v>
      </c>
      <c r="G5076" t="s">
        <v>170</v>
      </c>
      <c r="H5076" t="s">
        <v>135</v>
      </c>
      <c r="I5076" t="s">
        <v>136</v>
      </c>
      <c r="J5076" t="s">
        <v>137</v>
      </c>
      <c r="K5076" t="s">
        <v>138</v>
      </c>
      <c r="L5076" t="s">
        <v>14663</v>
      </c>
      <c r="M5076" t="s">
        <v>14664</v>
      </c>
      <c r="N5076">
        <v>5.5155555549999997</v>
      </c>
      <c r="O5076">
        <v>0</v>
      </c>
      <c r="P5076">
        <v>1</v>
      </c>
      <c r="Q5076">
        <v>0</v>
      </c>
      <c r="R5076">
        <v>0</v>
      </c>
      <c r="S5076">
        <v>0</v>
      </c>
      <c r="T5076">
        <v>0</v>
      </c>
      <c r="U5076">
        <v>0</v>
      </c>
      <c r="V5076">
        <v>0</v>
      </c>
      <c r="W5076">
        <v>0</v>
      </c>
      <c r="X5076">
        <v>0.16427679979592003</v>
      </c>
      <c r="Y5076">
        <v>0</v>
      </c>
      <c r="Z5076">
        <v>0</v>
      </c>
      <c r="AA5076">
        <v>0</v>
      </c>
      <c r="AB5076">
        <v>0</v>
      </c>
      <c r="AC5076">
        <v>0</v>
      </c>
      <c r="AD5076">
        <v>0</v>
      </c>
      <c r="AE5076">
        <v>0.16427679979592003</v>
      </c>
    </row>
    <row r="5077" spans="1:31" x14ac:dyDescent="0.25">
      <c r="A5077">
        <v>2249193</v>
      </c>
      <c r="B5077">
        <v>1</v>
      </c>
      <c r="C5077" t="s">
        <v>80</v>
      </c>
      <c r="D5077" t="s">
        <v>110</v>
      </c>
      <c r="E5077" t="s">
        <v>132</v>
      </c>
      <c r="F5077" t="s">
        <v>14665</v>
      </c>
      <c r="G5077" t="s">
        <v>148</v>
      </c>
      <c r="H5077" t="s">
        <v>135</v>
      </c>
      <c r="I5077" t="s">
        <v>136</v>
      </c>
      <c r="J5077" t="s">
        <v>137</v>
      </c>
      <c r="K5077" t="s">
        <v>138</v>
      </c>
      <c r="L5077" t="s">
        <v>14666</v>
      </c>
      <c r="M5077" t="s">
        <v>14667</v>
      </c>
      <c r="N5077">
        <v>3.795555555</v>
      </c>
      <c r="O5077">
        <v>0</v>
      </c>
      <c r="P5077">
        <v>4</v>
      </c>
      <c r="Q5077">
        <v>0</v>
      </c>
      <c r="R5077">
        <v>0</v>
      </c>
      <c r="S5077">
        <v>0</v>
      </c>
      <c r="T5077">
        <v>0</v>
      </c>
      <c r="U5077">
        <v>0</v>
      </c>
      <c r="V5077">
        <v>0</v>
      </c>
      <c r="W5077">
        <v>0</v>
      </c>
      <c r="X5077">
        <v>4.4359732002798795</v>
      </c>
      <c r="Y5077">
        <v>0</v>
      </c>
      <c r="Z5077">
        <v>0</v>
      </c>
      <c r="AA5077">
        <v>0</v>
      </c>
      <c r="AB5077">
        <v>0</v>
      </c>
      <c r="AC5077">
        <v>0</v>
      </c>
      <c r="AD5077">
        <v>0</v>
      </c>
      <c r="AE5077">
        <v>4.4359732002798795</v>
      </c>
    </row>
    <row r="5078" spans="1:31" x14ac:dyDescent="0.25">
      <c r="A5078">
        <v>2249194</v>
      </c>
      <c r="B5078">
        <v>1</v>
      </c>
      <c r="C5078" t="s">
        <v>81</v>
      </c>
      <c r="D5078" t="s">
        <v>114</v>
      </c>
      <c r="E5078" t="s">
        <v>161</v>
      </c>
      <c r="F5078" t="s">
        <v>14668</v>
      </c>
      <c r="G5078" t="s">
        <v>196</v>
      </c>
      <c r="H5078" t="s">
        <v>163</v>
      </c>
      <c r="I5078" t="s">
        <v>136</v>
      </c>
      <c r="J5078" t="s">
        <v>137</v>
      </c>
      <c r="K5078" t="s">
        <v>144</v>
      </c>
      <c r="L5078" t="s">
        <v>14669</v>
      </c>
      <c r="M5078" t="s">
        <v>14670</v>
      </c>
      <c r="N5078">
        <v>0.90305555500000001</v>
      </c>
      <c r="O5078">
        <v>0</v>
      </c>
      <c r="P5078">
        <v>405</v>
      </c>
      <c r="Q5078">
        <v>0</v>
      </c>
      <c r="R5078">
        <v>3</v>
      </c>
      <c r="S5078">
        <v>0</v>
      </c>
      <c r="T5078">
        <v>43</v>
      </c>
      <c r="U5078">
        <v>0</v>
      </c>
      <c r="V5078">
        <v>0</v>
      </c>
      <c r="W5078">
        <v>0</v>
      </c>
      <c r="X5078">
        <v>36.973438875888924</v>
      </c>
      <c r="Y5078">
        <v>0</v>
      </c>
      <c r="Z5078">
        <v>6.2064763545431112E-2</v>
      </c>
      <c r="AA5078">
        <v>0</v>
      </c>
      <c r="AB5078">
        <v>8.2936651934877457</v>
      </c>
      <c r="AC5078">
        <v>0</v>
      </c>
      <c r="AD5078">
        <v>0</v>
      </c>
      <c r="AE5078">
        <v>45.3291688329221</v>
      </c>
    </row>
    <row r="5079" spans="1:31" x14ac:dyDescent="0.25">
      <c r="A5079">
        <v>2249195</v>
      </c>
      <c r="B5079">
        <v>1</v>
      </c>
      <c r="C5079" t="s">
        <v>81</v>
      </c>
      <c r="D5079" t="s">
        <v>113</v>
      </c>
      <c r="E5079" t="s">
        <v>273</v>
      </c>
      <c r="F5079" t="s">
        <v>14671</v>
      </c>
      <c r="G5079" t="s">
        <v>174</v>
      </c>
      <c r="H5079" t="s">
        <v>163</v>
      </c>
      <c r="I5079" t="s">
        <v>136</v>
      </c>
      <c r="J5079" t="s">
        <v>137</v>
      </c>
      <c r="K5079" t="s">
        <v>138</v>
      </c>
      <c r="L5079" t="s">
        <v>14672</v>
      </c>
      <c r="M5079" t="s">
        <v>14673</v>
      </c>
      <c r="N5079">
        <v>0.31277777699999998</v>
      </c>
      <c r="O5079">
        <v>2</v>
      </c>
      <c r="P5079">
        <v>2707</v>
      </c>
      <c r="Q5079">
        <v>44</v>
      </c>
      <c r="R5079">
        <v>813</v>
      </c>
      <c r="S5079">
        <v>22</v>
      </c>
      <c r="T5079">
        <v>192</v>
      </c>
      <c r="U5079">
        <v>0</v>
      </c>
      <c r="V5079">
        <v>2</v>
      </c>
      <c r="W5079">
        <v>0.26312762901712</v>
      </c>
      <c r="X5079">
        <v>147.07353878244544</v>
      </c>
      <c r="Y5079">
        <v>16.372995804757199</v>
      </c>
      <c r="Z5079">
        <v>70.67893127103352</v>
      </c>
      <c r="AA5079">
        <v>155.63712301844743</v>
      </c>
      <c r="AB5079">
        <v>56.806730920736328</v>
      </c>
      <c r="AC5079">
        <v>0</v>
      </c>
      <c r="AD5079">
        <v>1.3049256258254534</v>
      </c>
      <c r="AE5079">
        <v>448.13737305226249</v>
      </c>
    </row>
    <row r="5080" spans="1:31" x14ac:dyDescent="0.25">
      <c r="A5080">
        <v>2249196</v>
      </c>
      <c r="B5080">
        <v>1</v>
      </c>
      <c r="C5080" t="s">
        <v>80</v>
      </c>
      <c r="D5080" t="s">
        <v>84</v>
      </c>
      <c r="E5080" t="s">
        <v>132</v>
      </c>
      <c r="F5080" t="s">
        <v>14674</v>
      </c>
      <c r="G5080" t="s">
        <v>148</v>
      </c>
      <c r="H5080" t="s">
        <v>135</v>
      </c>
      <c r="I5080" t="s">
        <v>136</v>
      </c>
      <c r="J5080" t="s">
        <v>137</v>
      </c>
      <c r="K5080" t="s">
        <v>138</v>
      </c>
      <c r="L5080" t="s">
        <v>14675</v>
      </c>
      <c r="M5080" t="s">
        <v>14676</v>
      </c>
      <c r="N5080">
        <v>2.0219444439999998</v>
      </c>
      <c r="O5080">
        <v>0</v>
      </c>
      <c r="P5080">
        <v>1</v>
      </c>
      <c r="Q5080">
        <v>0</v>
      </c>
      <c r="R5080">
        <v>0</v>
      </c>
      <c r="S5080">
        <v>0</v>
      </c>
      <c r="T5080">
        <v>0</v>
      </c>
      <c r="U5080">
        <v>0</v>
      </c>
      <c r="V5080">
        <v>0</v>
      </c>
      <c r="W5080">
        <v>0</v>
      </c>
      <c r="X5080">
        <v>0.87824729142117341</v>
      </c>
      <c r="Y5080">
        <v>0</v>
      </c>
      <c r="Z5080">
        <v>0</v>
      </c>
      <c r="AA5080">
        <v>0</v>
      </c>
      <c r="AB5080">
        <v>0</v>
      </c>
      <c r="AC5080">
        <v>0</v>
      </c>
      <c r="AD5080">
        <v>0</v>
      </c>
      <c r="AE5080">
        <v>0.87824729142117341</v>
      </c>
    </row>
    <row r="5081" spans="1:31" x14ac:dyDescent="0.25">
      <c r="A5081">
        <v>2249200</v>
      </c>
      <c r="B5081">
        <v>1</v>
      </c>
      <c r="C5081" t="s">
        <v>80</v>
      </c>
      <c r="D5081" t="s">
        <v>103</v>
      </c>
      <c r="E5081" t="s">
        <v>141</v>
      </c>
      <c r="F5081" t="s">
        <v>14677</v>
      </c>
      <c r="G5081" t="s">
        <v>235</v>
      </c>
      <c r="H5081" t="s">
        <v>135</v>
      </c>
      <c r="I5081" t="s">
        <v>136</v>
      </c>
      <c r="J5081" t="s">
        <v>137</v>
      </c>
      <c r="K5081" t="s">
        <v>138</v>
      </c>
      <c r="L5081" t="s">
        <v>14678</v>
      </c>
      <c r="M5081" t="s">
        <v>14679</v>
      </c>
      <c r="N5081">
        <v>6.3877777770000002</v>
      </c>
      <c r="O5081">
        <v>0</v>
      </c>
      <c r="P5081">
        <v>558</v>
      </c>
      <c r="Q5081">
        <v>0</v>
      </c>
      <c r="R5081">
        <v>0</v>
      </c>
      <c r="S5081">
        <v>0</v>
      </c>
      <c r="T5081">
        <v>64</v>
      </c>
      <c r="U5081">
        <v>0</v>
      </c>
      <c r="V5081">
        <v>0</v>
      </c>
      <c r="W5081">
        <v>0</v>
      </c>
      <c r="X5081">
        <v>970.54113789366772</v>
      </c>
      <c r="Y5081">
        <v>0</v>
      </c>
      <c r="Z5081">
        <v>0</v>
      </c>
      <c r="AA5081">
        <v>0</v>
      </c>
      <c r="AB5081">
        <v>364.62728597964554</v>
      </c>
      <c r="AC5081">
        <v>0</v>
      </c>
      <c r="AD5081">
        <v>0</v>
      </c>
      <c r="AE5081">
        <v>1335.1684238733133</v>
      </c>
    </row>
    <row r="5082" spans="1:31" x14ac:dyDescent="0.25">
      <c r="A5082">
        <v>2249206</v>
      </c>
      <c r="B5082">
        <v>1</v>
      </c>
      <c r="C5082" t="s">
        <v>80</v>
      </c>
      <c r="D5082" t="s">
        <v>100</v>
      </c>
      <c r="E5082" t="s">
        <v>132</v>
      </c>
      <c r="F5082" t="s">
        <v>14680</v>
      </c>
      <c r="G5082" t="s">
        <v>170</v>
      </c>
      <c r="H5082" t="s">
        <v>135</v>
      </c>
      <c r="I5082" t="s">
        <v>136</v>
      </c>
      <c r="J5082" t="s">
        <v>137</v>
      </c>
      <c r="K5082" t="s">
        <v>138</v>
      </c>
      <c r="L5082" t="s">
        <v>14681</v>
      </c>
      <c r="M5082" t="s">
        <v>14682</v>
      </c>
      <c r="N5082">
        <v>5.3933333330000002</v>
      </c>
      <c r="O5082">
        <v>0</v>
      </c>
      <c r="P5082">
        <v>2</v>
      </c>
      <c r="Q5082">
        <v>0</v>
      </c>
      <c r="R5082">
        <v>0</v>
      </c>
      <c r="S5082">
        <v>0</v>
      </c>
      <c r="T5082">
        <v>0</v>
      </c>
      <c r="U5082">
        <v>0</v>
      </c>
      <c r="V5082">
        <v>0</v>
      </c>
      <c r="W5082">
        <v>0</v>
      </c>
      <c r="X5082">
        <v>0.73115062009904452</v>
      </c>
      <c r="Y5082">
        <v>0</v>
      </c>
      <c r="Z5082">
        <v>0</v>
      </c>
      <c r="AA5082">
        <v>0</v>
      </c>
      <c r="AB5082">
        <v>0</v>
      </c>
      <c r="AC5082">
        <v>0</v>
      </c>
      <c r="AD5082">
        <v>0</v>
      </c>
      <c r="AE5082">
        <v>0.73115062009904452</v>
      </c>
    </row>
    <row r="5083" spans="1:31" x14ac:dyDescent="0.25">
      <c r="A5083">
        <v>2249207</v>
      </c>
      <c r="B5083">
        <v>1</v>
      </c>
      <c r="C5083" t="s">
        <v>81</v>
      </c>
      <c r="D5083" t="s">
        <v>122</v>
      </c>
      <c r="E5083" t="s">
        <v>132</v>
      </c>
      <c r="F5083" t="s">
        <v>14683</v>
      </c>
      <c r="G5083" t="s">
        <v>148</v>
      </c>
      <c r="H5083" t="s">
        <v>135</v>
      </c>
      <c r="I5083" t="s">
        <v>136</v>
      </c>
      <c r="J5083" t="s">
        <v>137</v>
      </c>
      <c r="K5083" t="s">
        <v>138</v>
      </c>
      <c r="L5083" t="s">
        <v>14684</v>
      </c>
      <c r="M5083" t="s">
        <v>14685</v>
      </c>
      <c r="N5083">
        <v>2.6977777770000002</v>
      </c>
      <c r="O5083">
        <v>0</v>
      </c>
      <c r="P5083">
        <v>7</v>
      </c>
      <c r="Q5083">
        <v>0</v>
      </c>
      <c r="R5083">
        <v>0</v>
      </c>
      <c r="S5083">
        <v>0</v>
      </c>
      <c r="T5083">
        <v>3</v>
      </c>
      <c r="U5083">
        <v>0</v>
      </c>
      <c r="V5083">
        <v>0</v>
      </c>
      <c r="W5083">
        <v>0</v>
      </c>
      <c r="X5083">
        <v>8.8809425010992005</v>
      </c>
      <c r="Y5083">
        <v>0</v>
      </c>
      <c r="Z5083">
        <v>0</v>
      </c>
      <c r="AA5083">
        <v>0</v>
      </c>
      <c r="AB5083">
        <v>14.181380738509322</v>
      </c>
      <c r="AC5083">
        <v>0</v>
      </c>
      <c r="AD5083">
        <v>0</v>
      </c>
      <c r="AE5083">
        <v>23.062323239608524</v>
      </c>
    </row>
    <row r="5084" spans="1:31" x14ac:dyDescent="0.25">
      <c r="A5084">
        <v>2249212</v>
      </c>
      <c r="B5084">
        <v>1</v>
      </c>
      <c r="C5084" t="s">
        <v>80</v>
      </c>
      <c r="D5084" t="s">
        <v>107</v>
      </c>
      <c r="E5084" t="s">
        <v>177</v>
      </c>
      <c r="F5084" t="s">
        <v>14686</v>
      </c>
      <c r="G5084" t="s">
        <v>134</v>
      </c>
      <c r="H5084" t="s">
        <v>135</v>
      </c>
      <c r="I5084" t="s">
        <v>136</v>
      </c>
      <c r="J5084" t="s">
        <v>137</v>
      </c>
      <c r="K5084" t="s">
        <v>138</v>
      </c>
      <c r="L5084" t="s">
        <v>14687</v>
      </c>
      <c r="M5084" t="s">
        <v>14688</v>
      </c>
      <c r="N5084">
        <v>0.83361111099999996</v>
      </c>
      <c r="O5084">
        <v>0</v>
      </c>
      <c r="P5084">
        <v>21</v>
      </c>
      <c r="Q5084">
        <v>0</v>
      </c>
      <c r="R5084">
        <v>0</v>
      </c>
      <c r="S5084">
        <v>0</v>
      </c>
      <c r="T5084">
        <v>0</v>
      </c>
      <c r="U5084">
        <v>0</v>
      </c>
      <c r="V5084">
        <v>0</v>
      </c>
      <c r="W5084">
        <v>0</v>
      </c>
      <c r="X5084">
        <v>7.7146824038291326</v>
      </c>
      <c r="Y5084">
        <v>0</v>
      </c>
      <c r="Z5084">
        <v>0</v>
      </c>
      <c r="AA5084">
        <v>0</v>
      </c>
      <c r="AB5084">
        <v>0</v>
      </c>
      <c r="AC5084">
        <v>0</v>
      </c>
      <c r="AD5084">
        <v>0</v>
      </c>
      <c r="AE5084">
        <v>7.7146824038291326</v>
      </c>
    </row>
    <row r="5085" spans="1:31" x14ac:dyDescent="0.25">
      <c r="A5085">
        <v>2249213</v>
      </c>
      <c r="B5085">
        <v>1</v>
      </c>
      <c r="C5085" t="s">
        <v>80</v>
      </c>
      <c r="D5085" t="s">
        <v>94</v>
      </c>
      <c r="E5085" t="s">
        <v>141</v>
      </c>
      <c r="F5085" t="s">
        <v>14689</v>
      </c>
      <c r="G5085" t="s">
        <v>371</v>
      </c>
      <c r="H5085" t="s">
        <v>135</v>
      </c>
      <c r="I5085" t="s">
        <v>136</v>
      </c>
      <c r="J5085" t="s">
        <v>137</v>
      </c>
      <c r="K5085" t="s">
        <v>138</v>
      </c>
      <c r="L5085" t="s">
        <v>14690</v>
      </c>
      <c r="M5085" t="s">
        <v>14691</v>
      </c>
      <c r="N5085">
        <v>0.31805555499999999</v>
      </c>
      <c r="O5085">
        <v>0</v>
      </c>
      <c r="P5085">
        <v>134</v>
      </c>
      <c r="Q5085">
        <v>0</v>
      </c>
      <c r="R5085">
        <v>1</v>
      </c>
      <c r="S5085">
        <v>0</v>
      </c>
      <c r="T5085">
        <v>20</v>
      </c>
      <c r="U5085">
        <v>0</v>
      </c>
      <c r="V5085">
        <v>0</v>
      </c>
      <c r="W5085">
        <v>0</v>
      </c>
      <c r="X5085">
        <v>7.3930649691184982</v>
      </c>
      <c r="Y5085">
        <v>0</v>
      </c>
      <c r="Z5085">
        <v>6.188321119003333E-2</v>
      </c>
      <c r="AA5085">
        <v>0</v>
      </c>
      <c r="AB5085">
        <v>2.4092947063041854</v>
      </c>
      <c r="AC5085">
        <v>0</v>
      </c>
      <c r="AD5085">
        <v>0</v>
      </c>
      <c r="AE5085">
        <v>9.8642428866127165</v>
      </c>
    </row>
    <row r="5086" spans="1:31" x14ac:dyDescent="0.25">
      <c r="A5086">
        <v>2249214</v>
      </c>
      <c r="B5086">
        <v>1</v>
      </c>
      <c r="C5086" t="s">
        <v>81</v>
      </c>
      <c r="D5086" t="s">
        <v>124</v>
      </c>
      <c r="E5086" t="s">
        <v>194</v>
      </c>
      <c r="F5086" t="s">
        <v>14692</v>
      </c>
      <c r="G5086" t="s">
        <v>179</v>
      </c>
      <c r="H5086" t="s">
        <v>135</v>
      </c>
      <c r="I5086" t="s">
        <v>136</v>
      </c>
      <c r="J5086" t="s">
        <v>137</v>
      </c>
      <c r="K5086" t="s">
        <v>138</v>
      </c>
      <c r="L5086" t="s">
        <v>14693</v>
      </c>
      <c r="M5086" t="s">
        <v>14694</v>
      </c>
      <c r="N5086">
        <v>0.57388888800000004</v>
      </c>
      <c r="O5086">
        <v>0</v>
      </c>
      <c r="P5086">
        <v>49</v>
      </c>
      <c r="Q5086">
        <v>0</v>
      </c>
      <c r="R5086">
        <v>3</v>
      </c>
      <c r="S5086">
        <v>0</v>
      </c>
      <c r="T5086">
        <v>0</v>
      </c>
      <c r="U5086">
        <v>0</v>
      </c>
      <c r="V5086">
        <v>0</v>
      </c>
      <c r="W5086">
        <v>0</v>
      </c>
      <c r="X5086">
        <v>3.4795126533657159</v>
      </c>
      <c r="Y5086">
        <v>0</v>
      </c>
      <c r="Z5086">
        <v>2.2154674511899692</v>
      </c>
      <c r="AA5086">
        <v>0</v>
      </c>
      <c r="AB5086">
        <v>0</v>
      </c>
      <c r="AC5086">
        <v>0</v>
      </c>
      <c r="AD5086">
        <v>0</v>
      </c>
      <c r="AE5086">
        <v>5.6949801045556852</v>
      </c>
    </row>
    <row r="5087" spans="1:31" x14ac:dyDescent="0.25">
      <c r="A5087">
        <v>2249217</v>
      </c>
      <c r="B5087">
        <v>1</v>
      </c>
      <c r="C5087" t="s">
        <v>80</v>
      </c>
      <c r="D5087" t="s">
        <v>88</v>
      </c>
      <c r="E5087" t="s">
        <v>132</v>
      </c>
      <c r="F5087" t="s">
        <v>14695</v>
      </c>
      <c r="G5087" t="s">
        <v>134</v>
      </c>
      <c r="H5087" t="s">
        <v>135</v>
      </c>
      <c r="I5087" t="s">
        <v>136</v>
      </c>
      <c r="J5087" t="s">
        <v>137</v>
      </c>
      <c r="K5087" t="s">
        <v>138</v>
      </c>
      <c r="L5087" t="s">
        <v>14696</v>
      </c>
      <c r="M5087" t="s">
        <v>14697</v>
      </c>
      <c r="N5087">
        <v>1.7891666660000001</v>
      </c>
      <c r="O5087">
        <v>0</v>
      </c>
      <c r="P5087">
        <v>18</v>
      </c>
      <c r="Q5087">
        <v>0</v>
      </c>
      <c r="R5087">
        <v>0</v>
      </c>
      <c r="S5087">
        <v>0</v>
      </c>
      <c r="T5087">
        <v>0</v>
      </c>
      <c r="U5087">
        <v>0</v>
      </c>
      <c r="V5087">
        <v>0</v>
      </c>
      <c r="W5087">
        <v>0</v>
      </c>
      <c r="X5087">
        <v>10.965840500288801</v>
      </c>
      <c r="Y5087">
        <v>0</v>
      </c>
      <c r="Z5087">
        <v>0</v>
      </c>
      <c r="AA5087">
        <v>0</v>
      </c>
      <c r="AB5087">
        <v>0</v>
      </c>
      <c r="AC5087">
        <v>0</v>
      </c>
      <c r="AD5087">
        <v>0</v>
      </c>
      <c r="AE5087">
        <v>10.965840500288801</v>
      </c>
    </row>
    <row r="5088" spans="1:31" x14ac:dyDescent="0.25">
      <c r="A5088">
        <v>2249218</v>
      </c>
      <c r="B5088">
        <v>1</v>
      </c>
      <c r="C5088" t="s">
        <v>80</v>
      </c>
      <c r="D5088" t="s">
        <v>100</v>
      </c>
      <c r="E5088" t="s">
        <v>132</v>
      </c>
      <c r="F5088" t="s">
        <v>14698</v>
      </c>
      <c r="G5088" t="s">
        <v>134</v>
      </c>
      <c r="H5088" t="s">
        <v>135</v>
      </c>
      <c r="I5088" t="s">
        <v>136</v>
      </c>
      <c r="J5088" t="s">
        <v>137</v>
      </c>
      <c r="K5088" t="s">
        <v>138</v>
      </c>
      <c r="L5088" t="s">
        <v>14699</v>
      </c>
      <c r="M5088" t="s">
        <v>14700</v>
      </c>
      <c r="N5088">
        <v>8.1363888880000008</v>
      </c>
      <c r="O5088">
        <v>0</v>
      </c>
      <c r="P5088">
        <v>6</v>
      </c>
      <c r="Q5088">
        <v>0</v>
      </c>
      <c r="R5088">
        <v>0</v>
      </c>
      <c r="S5088">
        <v>0</v>
      </c>
      <c r="T5088">
        <v>1</v>
      </c>
      <c r="U5088">
        <v>0</v>
      </c>
      <c r="V5088">
        <v>0</v>
      </c>
      <c r="W5088">
        <v>0</v>
      </c>
      <c r="X5088">
        <v>4.5234883385311289</v>
      </c>
      <c r="Y5088">
        <v>0</v>
      </c>
      <c r="Z5088">
        <v>0</v>
      </c>
      <c r="AA5088">
        <v>0</v>
      </c>
      <c r="AB5088">
        <v>0.55132736918046665</v>
      </c>
      <c r="AC5088">
        <v>0</v>
      </c>
      <c r="AD5088">
        <v>0</v>
      </c>
      <c r="AE5088">
        <v>5.0748157077115952</v>
      </c>
    </row>
    <row r="5089" spans="1:31" x14ac:dyDescent="0.25">
      <c r="A5089">
        <v>2249220</v>
      </c>
      <c r="B5089">
        <v>1</v>
      </c>
      <c r="C5089" t="s">
        <v>81</v>
      </c>
      <c r="D5089" t="s">
        <v>113</v>
      </c>
      <c r="E5089" t="s">
        <v>182</v>
      </c>
      <c r="F5089" t="s">
        <v>14701</v>
      </c>
      <c r="G5089" t="s">
        <v>174</v>
      </c>
      <c r="H5089" t="s">
        <v>163</v>
      </c>
      <c r="I5089" t="s">
        <v>136</v>
      </c>
      <c r="J5089" t="s">
        <v>137</v>
      </c>
      <c r="K5089" t="s">
        <v>138</v>
      </c>
      <c r="L5089" t="s">
        <v>14702</v>
      </c>
      <c r="M5089" t="s">
        <v>14703</v>
      </c>
      <c r="N5089">
        <v>2.9813888880000001</v>
      </c>
      <c r="O5089">
        <v>0</v>
      </c>
      <c r="P5089">
        <v>387</v>
      </c>
      <c r="Q5089">
        <v>1</v>
      </c>
      <c r="R5089">
        <v>22</v>
      </c>
      <c r="S5089">
        <v>1</v>
      </c>
      <c r="T5089">
        <v>16</v>
      </c>
      <c r="U5089">
        <v>1</v>
      </c>
      <c r="V5089">
        <v>0</v>
      </c>
      <c r="W5089">
        <v>0</v>
      </c>
      <c r="X5089">
        <v>119.41292709912271</v>
      </c>
      <c r="Y5089">
        <v>0.68874980130306007</v>
      </c>
      <c r="Z5089">
        <v>13.270897263339259</v>
      </c>
      <c r="AA5089">
        <v>45.391245291754608</v>
      </c>
      <c r="AB5089">
        <v>39.674632083216295</v>
      </c>
      <c r="AC5089">
        <v>654.7045121479656</v>
      </c>
      <c r="AD5089">
        <v>0</v>
      </c>
      <c r="AE5089">
        <v>873.14296368670148</v>
      </c>
    </row>
    <row r="5090" spans="1:31" x14ac:dyDescent="0.25">
      <c r="A5090">
        <v>2249222</v>
      </c>
      <c r="B5090">
        <v>1</v>
      </c>
      <c r="C5090" t="s">
        <v>80</v>
      </c>
      <c r="D5090" t="s">
        <v>102</v>
      </c>
      <c r="E5090" t="s">
        <v>141</v>
      </c>
      <c r="F5090" t="s">
        <v>14704</v>
      </c>
      <c r="G5090" t="s">
        <v>187</v>
      </c>
      <c r="H5090" t="s">
        <v>135</v>
      </c>
      <c r="I5090" t="s">
        <v>136</v>
      </c>
      <c r="J5090" t="s">
        <v>137</v>
      </c>
      <c r="K5090" t="s">
        <v>138</v>
      </c>
      <c r="L5090" t="s">
        <v>14705</v>
      </c>
      <c r="M5090" t="s">
        <v>14706</v>
      </c>
      <c r="N5090">
        <v>1.714444444</v>
      </c>
      <c r="O5090">
        <v>0</v>
      </c>
      <c r="P5090">
        <v>53</v>
      </c>
      <c r="Q5090">
        <v>0</v>
      </c>
      <c r="R5090">
        <v>2</v>
      </c>
      <c r="S5090">
        <v>0</v>
      </c>
      <c r="T5090">
        <v>2</v>
      </c>
      <c r="U5090">
        <v>0</v>
      </c>
      <c r="V5090">
        <v>0</v>
      </c>
      <c r="W5090">
        <v>0</v>
      </c>
      <c r="X5090">
        <v>32.106915156807325</v>
      </c>
      <c r="Y5090">
        <v>0</v>
      </c>
      <c r="Z5090">
        <v>1.1461869185669</v>
      </c>
      <c r="AA5090">
        <v>0</v>
      </c>
      <c r="AB5090">
        <v>6.6712899649487789E-2</v>
      </c>
      <c r="AC5090">
        <v>0</v>
      </c>
      <c r="AD5090">
        <v>0</v>
      </c>
      <c r="AE5090">
        <v>33.319814975023711</v>
      </c>
    </row>
    <row r="5091" spans="1:31" x14ac:dyDescent="0.25">
      <c r="A5091">
        <v>2249226</v>
      </c>
      <c r="B5091">
        <v>1</v>
      </c>
      <c r="C5091" t="s">
        <v>81</v>
      </c>
      <c r="D5091" t="s">
        <v>128</v>
      </c>
      <c r="E5091" t="s">
        <v>182</v>
      </c>
      <c r="F5091" t="s">
        <v>14707</v>
      </c>
      <c r="G5091" t="s">
        <v>1027</v>
      </c>
      <c r="H5091" t="s">
        <v>163</v>
      </c>
      <c r="I5091" t="s">
        <v>136</v>
      </c>
      <c r="J5091" t="s">
        <v>137</v>
      </c>
      <c r="K5091" t="s">
        <v>138</v>
      </c>
      <c r="L5091" t="s">
        <v>14708</v>
      </c>
      <c r="M5091" t="s">
        <v>14709</v>
      </c>
      <c r="N5091">
        <v>2.6352777770000002</v>
      </c>
      <c r="O5091">
        <v>0</v>
      </c>
      <c r="P5091">
        <v>83</v>
      </c>
      <c r="Q5091">
        <v>0</v>
      </c>
      <c r="R5091">
        <v>18</v>
      </c>
      <c r="S5091">
        <v>0</v>
      </c>
      <c r="T5091">
        <v>1</v>
      </c>
      <c r="U5091">
        <v>0</v>
      </c>
      <c r="V5091">
        <v>0</v>
      </c>
      <c r="W5091">
        <v>0</v>
      </c>
      <c r="X5091">
        <v>60.962487178824475</v>
      </c>
      <c r="Y5091">
        <v>0</v>
      </c>
      <c r="Z5091">
        <v>14.656067032701575</v>
      </c>
      <c r="AA5091">
        <v>0</v>
      </c>
      <c r="AB5091">
        <v>0.37985622855061785</v>
      </c>
      <c r="AC5091">
        <v>0</v>
      </c>
      <c r="AD5091">
        <v>0</v>
      </c>
      <c r="AE5091">
        <v>75.998410440076668</v>
      </c>
    </row>
    <row r="5092" spans="1:31" x14ac:dyDescent="0.25">
      <c r="A5092">
        <v>2249229</v>
      </c>
      <c r="B5092">
        <v>1</v>
      </c>
      <c r="C5092" t="s">
        <v>80</v>
      </c>
      <c r="D5092" t="s">
        <v>106</v>
      </c>
      <c r="E5092" t="s">
        <v>132</v>
      </c>
      <c r="F5092" t="s">
        <v>14710</v>
      </c>
      <c r="G5092" t="s">
        <v>148</v>
      </c>
      <c r="H5092" t="s">
        <v>135</v>
      </c>
      <c r="I5092" t="s">
        <v>136</v>
      </c>
      <c r="J5092" t="s">
        <v>137</v>
      </c>
      <c r="K5092" t="s">
        <v>138</v>
      </c>
      <c r="L5092" t="s">
        <v>14711</v>
      </c>
      <c r="M5092" t="s">
        <v>14712</v>
      </c>
      <c r="N5092">
        <v>1.1813888880000001</v>
      </c>
      <c r="O5092">
        <v>0</v>
      </c>
      <c r="P5092">
        <v>0</v>
      </c>
      <c r="Q5092">
        <v>0</v>
      </c>
      <c r="R5092">
        <v>0</v>
      </c>
      <c r="S5092">
        <v>0</v>
      </c>
      <c r="T5092">
        <v>1</v>
      </c>
      <c r="U5092">
        <v>0</v>
      </c>
      <c r="V5092">
        <v>0</v>
      </c>
      <c r="W5092">
        <v>0</v>
      </c>
      <c r="X5092">
        <v>0</v>
      </c>
      <c r="Y5092">
        <v>0</v>
      </c>
      <c r="Z5092">
        <v>0</v>
      </c>
      <c r="AA5092">
        <v>0</v>
      </c>
      <c r="AB5092">
        <v>0.54822698001642667</v>
      </c>
      <c r="AC5092">
        <v>0</v>
      </c>
      <c r="AD5092">
        <v>0</v>
      </c>
      <c r="AE5092">
        <v>0.54822698001642667</v>
      </c>
    </row>
    <row r="5093" spans="1:31" x14ac:dyDescent="0.25">
      <c r="A5093">
        <v>2249233</v>
      </c>
      <c r="B5093">
        <v>1</v>
      </c>
      <c r="C5093" t="s">
        <v>80</v>
      </c>
      <c r="D5093" t="s">
        <v>84</v>
      </c>
      <c r="E5093" t="s">
        <v>194</v>
      </c>
      <c r="F5093" t="s">
        <v>14713</v>
      </c>
      <c r="G5093" t="s">
        <v>152</v>
      </c>
      <c r="H5093" t="s">
        <v>135</v>
      </c>
      <c r="I5093" t="s">
        <v>136</v>
      </c>
      <c r="J5093" t="s">
        <v>3</v>
      </c>
      <c r="K5093" t="s">
        <v>138</v>
      </c>
      <c r="L5093" t="s">
        <v>14714</v>
      </c>
      <c r="M5093" t="s">
        <v>14715</v>
      </c>
      <c r="N5093">
        <v>1.3</v>
      </c>
      <c r="O5093">
        <v>0</v>
      </c>
      <c r="P5093">
        <v>187</v>
      </c>
      <c r="Q5093">
        <v>0</v>
      </c>
      <c r="R5093">
        <v>0</v>
      </c>
      <c r="S5093">
        <v>0</v>
      </c>
      <c r="T5093">
        <v>18</v>
      </c>
      <c r="U5093">
        <v>0</v>
      </c>
      <c r="V5093">
        <v>0</v>
      </c>
      <c r="W5093">
        <v>0</v>
      </c>
      <c r="X5093">
        <v>60.237708349284233</v>
      </c>
      <c r="Y5093">
        <v>0</v>
      </c>
      <c r="Z5093">
        <v>0</v>
      </c>
      <c r="AA5093">
        <v>0</v>
      </c>
      <c r="AB5093">
        <v>34.756693193556259</v>
      </c>
      <c r="AC5093">
        <v>0</v>
      </c>
      <c r="AD5093">
        <v>0</v>
      </c>
      <c r="AE5093">
        <v>94.994401542840492</v>
      </c>
    </row>
    <row r="5094" spans="1:31" x14ac:dyDescent="0.25">
      <c r="A5094">
        <v>2249234</v>
      </c>
      <c r="B5094">
        <v>1</v>
      </c>
      <c r="C5094" t="s">
        <v>80</v>
      </c>
      <c r="D5094" t="s">
        <v>103</v>
      </c>
      <c r="E5094" t="s">
        <v>132</v>
      </c>
      <c r="F5094" t="s">
        <v>14716</v>
      </c>
      <c r="G5094" t="s">
        <v>170</v>
      </c>
      <c r="H5094" t="s">
        <v>135</v>
      </c>
      <c r="I5094" t="s">
        <v>136</v>
      </c>
      <c r="J5094" t="s">
        <v>137</v>
      </c>
      <c r="K5094" t="s">
        <v>138</v>
      </c>
      <c r="L5094" t="s">
        <v>14717</v>
      </c>
      <c r="M5094" t="s">
        <v>14718</v>
      </c>
      <c r="N5094">
        <v>4.096944444</v>
      </c>
      <c r="O5094">
        <v>0</v>
      </c>
      <c r="P5094">
        <v>0</v>
      </c>
      <c r="Q5094">
        <v>0</v>
      </c>
      <c r="R5094">
        <v>0</v>
      </c>
      <c r="S5094">
        <v>0</v>
      </c>
      <c r="T5094">
        <v>1</v>
      </c>
      <c r="U5094">
        <v>0</v>
      </c>
      <c r="V5094">
        <v>0</v>
      </c>
      <c r="W5094">
        <v>0</v>
      </c>
      <c r="X5094">
        <v>0</v>
      </c>
      <c r="Y5094">
        <v>0</v>
      </c>
      <c r="Z5094">
        <v>0</v>
      </c>
      <c r="AA5094">
        <v>0</v>
      </c>
      <c r="AB5094">
        <v>39.31202308852707</v>
      </c>
      <c r="AC5094">
        <v>0</v>
      </c>
      <c r="AD5094">
        <v>0</v>
      </c>
      <c r="AE5094">
        <v>39.31202308852707</v>
      </c>
    </row>
    <row r="5095" spans="1:31" x14ac:dyDescent="0.25">
      <c r="A5095">
        <v>2249235</v>
      </c>
      <c r="B5095">
        <v>1</v>
      </c>
      <c r="C5095" t="s">
        <v>80</v>
      </c>
      <c r="D5095" t="s">
        <v>92</v>
      </c>
      <c r="E5095" t="s">
        <v>132</v>
      </c>
      <c r="F5095" t="s">
        <v>14719</v>
      </c>
      <c r="G5095" t="s">
        <v>170</v>
      </c>
      <c r="H5095" t="s">
        <v>135</v>
      </c>
      <c r="I5095" t="s">
        <v>136</v>
      </c>
      <c r="J5095" t="s">
        <v>137</v>
      </c>
      <c r="K5095" t="s">
        <v>138</v>
      </c>
      <c r="L5095" t="s">
        <v>14720</v>
      </c>
      <c r="M5095" t="s">
        <v>14721</v>
      </c>
      <c r="N5095">
        <v>6.3333333329999997</v>
      </c>
      <c r="O5095">
        <v>0</v>
      </c>
      <c r="P5095">
        <v>1</v>
      </c>
      <c r="Q5095">
        <v>0</v>
      </c>
      <c r="R5095">
        <v>0</v>
      </c>
      <c r="S5095">
        <v>0</v>
      </c>
      <c r="T5095">
        <v>0</v>
      </c>
      <c r="U5095">
        <v>0</v>
      </c>
      <c r="V5095">
        <v>0</v>
      </c>
      <c r="W5095">
        <v>0</v>
      </c>
      <c r="X5095">
        <v>4.9879092374542973</v>
      </c>
      <c r="Y5095">
        <v>0</v>
      </c>
      <c r="Z5095">
        <v>0</v>
      </c>
      <c r="AA5095">
        <v>0</v>
      </c>
      <c r="AB5095">
        <v>0</v>
      </c>
      <c r="AC5095">
        <v>0</v>
      </c>
      <c r="AD5095">
        <v>0</v>
      </c>
      <c r="AE5095">
        <v>4.9879092374542973</v>
      </c>
    </row>
    <row r="5096" spans="1:31" x14ac:dyDescent="0.25">
      <c r="A5096">
        <v>2249237</v>
      </c>
      <c r="B5096">
        <v>1</v>
      </c>
      <c r="C5096" t="s">
        <v>80</v>
      </c>
      <c r="D5096" t="s">
        <v>84</v>
      </c>
      <c r="E5096" t="s">
        <v>132</v>
      </c>
      <c r="F5096" t="s">
        <v>14722</v>
      </c>
      <c r="G5096" t="s">
        <v>148</v>
      </c>
      <c r="H5096" t="s">
        <v>135</v>
      </c>
      <c r="I5096" t="s">
        <v>136</v>
      </c>
      <c r="J5096" t="s">
        <v>137</v>
      </c>
      <c r="K5096" t="s">
        <v>138</v>
      </c>
      <c r="L5096" t="s">
        <v>14723</v>
      </c>
      <c r="M5096" t="s">
        <v>14724</v>
      </c>
      <c r="N5096">
        <v>3.4788888880000002</v>
      </c>
      <c r="O5096">
        <v>0</v>
      </c>
      <c r="P5096">
        <v>1</v>
      </c>
      <c r="Q5096">
        <v>0</v>
      </c>
      <c r="R5096">
        <v>0</v>
      </c>
      <c r="S5096">
        <v>0</v>
      </c>
      <c r="T5096">
        <v>0</v>
      </c>
      <c r="U5096">
        <v>0</v>
      </c>
      <c r="V5096">
        <v>0</v>
      </c>
      <c r="W5096">
        <v>0</v>
      </c>
      <c r="X5096">
        <v>0.71903855816675555</v>
      </c>
      <c r="Y5096">
        <v>0</v>
      </c>
      <c r="Z5096">
        <v>0</v>
      </c>
      <c r="AA5096">
        <v>0</v>
      </c>
      <c r="AB5096">
        <v>0</v>
      </c>
      <c r="AC5096">
        <v>0</v>
      </c>
      <c r="AD5096">
        <v>0</v>
      </c>
      <c r="AE5096">
        <v>0.71903855816675555</v>
      </c>
    </row>
    <row r="5097" spans="1:31" x14ac:dyDescent="0.25">
      <c r="A5097">
        <v>2249242</v>
      </c>
      <c r="B5097">
        <v>1</v>
      </c>
      <c r="C5097" t="s">
        <v>80</v>
      </c>
      <c r="D5097" t="s">
        <v>101</v>
      </c>
      <c r="E5097" t="s">
        <v>141</v>
      </c>
      <c r="F5097" t="s">
        <v>14725</v>
      </c>
      <c r="G5097" t="s">
        <v>152</v>
      </c>
      <c r="H5097" t="s">
        <v>135</v>
      </c>
      <c r="I5097" t="s">
        <v>136</v>
      </c>
      <c r="J5097" t="s">
        <v>137</v>
      </c>
      <c r="K5097" t="s">
        <v>138</v>
      </c>
      <c r="L5097" t="s">
        <v>14726</v>
      </c>
      <c r="M5097" t="s">
        <v>14727</v>
      </c>
      <c r="N5097">
        <v>1.1572222219999999</v>
      </c>
      <c r="O5097">
        <v>0</v>
      </c>
      <c r="P5097">
        <v>152</v>
      </c>
      <c r="Q5097">
        <v>0</v>
      </c>
      <c r="R5097">
        <v>0</v>
      </c>
      <c r="S5097">
        <v>0</v>
      </c>
      <c r="T5097">
        <v>5</v>
      </c>
      <c r="U5097">
        <v>0</v>
      </c>
      <c r="V5097">
        <v>0</v>
      </c>
      <c r="W5097">
        <v>0</v>
      </c>
      <c r="X5097">
        <v>41.170826064974847</v>
      </c>
      <c r="Y5097">
        <v>0</v>
      </c>
      <c r="Z5097">
        <v>0</v>
      </c>
      <c r="AA5097">
        <v>0</v>
      </c>
      <c r="AB5097">
        <v>7.8661220351499308</v>
      </c>
      <c r="AC5097">
        <v>0</v>
      </c>
      <c r="AD5097">
        <v>0</v>
      </c>
      <c r="AE5097">
        <v>49.036948100124775</v>
      </c>
    </row>
    <row r="5098" spans="1:31" x14ac:dyDescent="0.25">
      <c r="A5098">
        <v>2249244</v>
      </c>
      <c r="B5098">
        <v>1</v>
      </c>
      <c r="C5098" t="s">
        <v>80</v>
      </c>
      <c r="D5098" t="s">
        <v>107</v>
      </c>
      <c r="E5098" t="s">
        <v>132</v>
      </c>
      <c r="F5098" t="s">
        <v>14728</v>
      </c>
      <c r="G5098" t="s">
        <v>170</v>
      </c>
      <c r="H5098" t="s">
        <v>135</v>
      </c>
      <c r="I5098" t="s">
        <v>136</v>
      </c>
      <c r="J5098" t="s">
        <v>137</v>
      </c>
      <c r="K5098" t="s">
        <v>138</v>
      </c>
      <c r="L5098" t="s">
        <v>14729</v>
      </c>
      <c r="M5098" t="s">
        <v>14730</v>
      </c>
      <c r="N5098">
        <v>0.98277777700000002</v>
      </c>
      <c r="O5098">
        <v>0</v>
      </c>
      <c r="P5098">
        <v>0</v>
      </c>
      <c r="Q5098">
        <v>0</v>
      </c>
      <c r="R5098">
        <v>0</v>
      </c>
      <c r="S5098">
        <v>0</v>
      </c>
      <c r="T5098">
        <v>1</v>
      </c>
      <c r="U5098">
        <v>0</v>
      </c>
      <c r="V5098">
        <v>0</v>
      </c>
      <c r="W5098">
        <v>0</v>
      </c>
      <c r="X5098">
        <v>0</v>
      </c>
      <c r="Y5098">
        <v>0</v>
      </c>
      <c r="Z5098">
        <v>0</v>
      </c>
      <c r="AA5098">
        <v>0</v>
      </c>
      <c r="AB5098">
        <v>1.6634260043809443</v>
      </c>
      <c r="AC5098">
        <v>0</v>
      </c>
      <c r="AD5098">
        <v>0</v>
      </c>
      <c r="AE5098">
        <v>1.6634260043809443</v>
      </c>
    </row>
    <row r="5099" spans="1:31" x14ac:dyDescent="0.25">
      <c r="A5099">
        <v>2249245</v>
      </c>
      <c r="B5099">
        <v>1</v>
      </c>
      <c r="C5099" t="s">
        <v>81</v>
      </c>
      <c r="D5099" t="s">
        <v>127</v>
      </c>
      <c r="E5099" t="s">
        <v>161</v>
      </c>
      <c r="F5099" t="s">
        <v>5888</v>
      </c>
      <c r="G5099" t="s">
        <v>174</v>
      </c>
      <c r="H5099" t="s">
        <v>163</v>
      </c>
      <c r="I5099" t="s">
        <v>261</v>
      </c>
      <c r="J5099" t="s">
        <v>137</v>
      </c>
      <c r="K5099" t="s">
        <v>138</v>
      </c>
      <c r="L5099" t="s">
        <v>14731</v>
      </c>
      <c r="M5099" t="s">
        <v>14732</v>
      </c>
      <c r="N5099">
        <v>6.3888879999999997E-3</v>
      </c>
      <c r="O5099">
        <v>3</v>
      </c>
      <c r="P5099">
        <v>471</v>
      </c>
      <c r="Q5099">
        <v>80</v>
      </c>
      <c r="R5099">
        <v>74</v>
      </c>
      <c r="S5099">
        <v>17</v>
      </c>
      <c r="T5099">
        <v>39</v>
      </c>
      <c r="U5099">
        <v>5</v>
      </c>
      <c r="V5099">
        <v>0</v>
      </c>
      <c r="W5099">
        <v>2.6530597941922225E-3</v>
      </c>
      <c r="X5099">
        <v>0.57814479254983131</v>
      </c>
      <c r="Y5099">
        <v>0.34091913803569673</v>
      </c>
      <c r="Z5099">
        <v>0.11984182527714222</v>
      </c>
      <c r="AA5099">
        <v>3.0236539529769888</v>
      </c>
      <c r="AB5099">
        <v>0.24209991524741326</v>
      </c>
      <c r="AC5099">
        <v>3.2668606778098206</v>
      </c>
      <c r="AD5099">
        <v>0</v>
      </c>
      <c r="AE5099">
        <v>7.574173361691086</v>
      </c>
    </row>
    <row r="5100" spans="1:31" x14ac:dyDescent="0.25">
      <c r="A5100">
        <v>2249247</v>
      </c>
      <c r="B5100">
        <v>1</v>
      </c>
      <c r="C5100" t="s">
        <v>80</v>
      </c>
      <c r="D5100" t="s">
        <v>85</v>
      </c>
      <c r="E5100" t="s">
        <v>177</v>
      </c>
      <c r="F5100" t="s">
        <v>14733</v>
      </c>
      <c r="G5100" t="s">
        <v>179</v>
      </c>
      <c r="H5100" t="s">
        <v>135</v>
      </c>
      <c r="I5100" t="s">
        <v>136</v>
      </c>
      <c r="J5100" t="s">
        <v>137</v>
      </c>
      <c r="K5100" t="s">
        <v>138</v>
      </c>
      <c r="L5100" t="s">
        <v>14734</v>
      </c>
      <c r="M5100" t="s">
        <v>14735</v>
      </c>
      <c r="N5100">
        <v>0.69750000000000001</v>
      </c>
      <c r="O5100">
        <v>0</v>
      </c>
      <c r="P5100">
        <v>90</v>
      </c>
      <c r="Q5100">
        <v>0</v>
      </c>
      <c r="R5100">
        <v>0</v>
      </c>
      <c r="S5100">
        <v>0</v>
      </c>
      <c r="T5100">
        <v>3</v>
      </c>
      <c r="U5100">
        <v>0</v>
      </c>
      <c r="V5100">
        <v>0</v>
      </c>
      <c r="W5100">
        <v>0</v>
      </c>
      <c r="X5100">
        <v>18.442571453865725</v>
      </c>
      <c r="Y5100">
        <v>0</v>
      </c>
      <c r="Z5100">
        <v>0</v>
      </c>
      <c r="AA5100">
        <v>0</v>
      </c>
      <c r="AB5100">
        <v>0.95988562237260011</v>
      </c>
      <c r="AC5100">
        <v>0</v>
      </c>
      <c r="AD5100">
        <v>0</v>
      </c>
      <c r="AE5100">
        <v>19.402457076238324</v>
      </c>
    </row>
    <row r="5101" spans="1:31" x14ac:dyDescent="0.25">
      <c r="A5101">
        <v>2249248</v>
      </c>
      <c r="B5101">
        <v>1</v>
      </c>
      <c r="C5101" t="s">
        <v>81</v>
      </c>
      <c r="D5101" t="s">
        <v>123</v>
      </c>
      <c r="E5101" t="s">
        <v>273</v>
      </c>
      <c r="F5101" t="s">
        <v>14736</v>
      </c>
      <c r="G5101" t="s">
        <v>174</v>
      </c>
      <c r="H5101" t="s">
        <v>163</v>
      </c>
      <c r="I5101" t="s">
        <v>136</v>
      </c>
      <c r="J5101" t="s">
        <v>137</v>
      </c>
      <c r="K5101" t="s">
        <v>138</v>
      </c>
      <c r="L5101" t="s">
        <v>14737</v>
      </c>
      <c r="M5101" t="s">
        <v>14738</v>
      </c>
      <c r="N5101">
        <v>0.65055555499999995</v>
      </c>
      <c r="O5101">
        <v>0</v>
      </c>
      <c r="P5101">
        <v>2344</v>
      </c>
      <c r="Q5101">
        <v>0</v>
      </c>
      <c r="R5101">
        <v>177</v>
      </c>
      <c r="S5101">
        <v>22</v>
      </c>
      <c r="T5101">
        <v>526</v>
      </c>
      <c r="U5101">
        <v>22</v>
      </c>
      <c r="V5101">
        <v>15</v>
      </c>
      <c r="W5101">
        <v>0</v>
      </c>
      <c r="X5101">
        <v>393.06196654780007</v>
      </c>
      <c r="Y5101">
        <v>0</v>
      </c>
      <c r="Z5101">
        <v>34.563358964615205</v>
      </c>
      <c r="AA5101">
        <v>666.04722716432116</v>
      </c>
      <c r="AB5101">
        <v>490.09685127593286</v>
      </c>
      <c r="AC5101">
        <v>2575.2018373536939</v>
      </c>
      <c r="AD5101">
        <v>251.0655457976118</v>
      </c>
      <c r="AE5101">
        <v>4410.0367871039743</v>
      </c>
    </row>
    <row r="5102" spans="1:31" x14ac:dyDescent="0.25">
      <c r="A5102">
        <v>2249251</v>
      </c>
      <c r="B5102">
        <v>1</v>
      </c>
      <c r="C5102" t="s">
        <v>81</v>
      </c>
      <c r="D5102" t="s">
        <v>120</v>
      </c>
      <c r="E5102" t="s">
        <v>194</v>
      </c>
      <c r="F5102" t="s">
        <v>14739</v>
      </c>
      <c r="G5102" t="s">
        <v>134</v>
      </c>
      <c r="H5102" t="s">
        <v>135</v>
      </c>
      <c r="I5102" t="s">
        <v>136</v>
      </c>
      <c r="J5102" t="s">
        <v>137</v>
      </c>
      <c r="K5102" t="s">
        <v>138</v>
      </c>
      <c r="L5102" t="s">
        <v>14740</v>
      </c>
      <c r="M5102" t="s">
        <v>14741</v>
      </c>
      <c r="N5102">
        <v>1.5122222219999999</v>
      </c>
      <c r="O5102">
        <v>0</v>
      </c>
      <c r="P5102">
        <v>87</v>
      </c>
      <c r="Q5102">
        <v>0</v>
      </c>
      <c r="R5102">
        <v>0</v>
      </c>
      <c r="S5102">
        <v>0</v>
      </c>
      <c r="T5102">
        <v>5</v>
      </c>
      <c r="U5102">
        <v>0</v>
      </c>
      <c r="V5102">
        <v>0</v>
      </c>
      <c r="W5102">
        <v>0</v>
      </c>
      <c r="X5102">
        <v>39.717361132270312</v>
      </c>
      <c r="Y5102">
        <v>0</v>
      </c>
      <c r="Z5102">
        <v>0</v>
      </c>
      <c r="AA5102">
        <v>0</v>
      </c>
      <c r="AB5102">
        <v>3.1080914897795004</v>
      </c>
      <c r="AC5102">
        <v>0</v>
      </c>
      <c r="AD5102">
        <v>0</v>
      </c>
      <c r="AE5102">
        <v>42.825452622049809</v>
      </c>
    </row>
    <row r="5103" spans="1:31" x14ac:dyDescent="0.25">
      <c r="A5103">
        <v>2249253</v>
      </c>
      <c r="B5103">
        <v>1</v>
      </c>
      <c r="C5103" t="s">
        <v>80</v>
      </c>
      <c r="D5103" t="s">
        <v>100</v>
      </c>
      <c r="E5103" t="s">
        <v>194</v>
      </c>
      <c r="F5103" t="s">
        <v>14742</v>
      </c>
      <c r="G5103" t="s">
        <v>465</v>
      </c>
      <c r="H5103" t="s">
        <v>135</v>
      </c>
      <c r="I5103" t="s">
        <v>136</v>
      </c>
      <c r="J5103" t="s">
        <v>137</v>
      </c>
      <c r="K5103" t="s">
        <v>138</v>
      </c>
      <c r="L5103" t="s">
        <v>14743</v>
      </c>
      <c r="M5103" t="s">
        <v>14744</v>
      </c>
      <c r="N5103">
        <v>2.1769444440000001</v>
      </c>
      <c r="O5103">
        <v>0</v>
      </c>
      <c r="P5103">
        <v>30</v>
      </c>
      <c r="Q5103">
        <v>0</v>
      </c>
      <c r="R5103">
        <v>0</v>
      </c>
      <c r="S5103">
        <v>0</v>
      </c>
      <c r="T5103">
        <v>1</v>
      </c>
      <c r="U5103">
        <v>0</v>
      </c>
      <c r="V5103">
        <v>0</v>
      </c>
      <c r="W5103">
        <v>0</v>
      </c>
      <c r="X5103">
        <v>24.04309735206046</v>
      </c>
      <c r="Y5103">
        <v>0</v>
      </c>
      <c r="Z5103">
        <v>0</v>
      </c>
      <c r="AA5103">
        <v>0</v>
      </c>
      <c r="AB5103">
        <v>0</v>
      </c>
      <c r="AC5103">
        <v>0</v>
      </c>
      <c r="AD5103">
        <v>0</v>
      </c>
      <c r="AE5103">
        <v>24.04309735206046</v>
      </c>
    </row>
    <row r="5104" spans="1:31" x14ac:dyDescent="0.25">
      <c r="A5104">
        <v>2249256</v>
      </c>
      <c r="B5104">
        <v>1</v>
      </c>
      <c r="C5104" t="s">
        <v>80</v>
      </c>
      <c r="D5104" t="s">
        <v>99</v>
      </c>
      <c r="E5104" t="s">
        <v>132</v>
      </c>
      <c r="F5104" t="s">
        <v>14745</v>
      </c>
      <c r="G5104" t="s">
        <v>148</v>
      </c>
      <c r="H5104" t="s">
        <v>135</v>
      </c>
      <c r="I5104" t="s">
        <v>136</v>
      </c>
      <c r="J5104" t="s">
        <v>137</v>
      </c>
      <c r="K5104" t="s">
        <v>138</v>
      </c>
      <c r="L5104" t="s">
        <v>14746</v>
      </c>
      <c r="M5104" t="s">
        <v>14747</v>
      </c>
      <c r="N5104">
        <v>4.682222222</v>
      </c>
      <c r="O5104">
        <v>0</v>
      </c>
      <c r="P5104">
        <v>2</v>
      </c>
      <c r="Q5104">
        <v>0</v>
      </c>
      <c r="R5104">
        <v>0</v>
      </c>
      <c r="S5104">
        <v>0</v>
      </c>
      <c r="T5104">
        <v>0</v>
      </c>
      <c r="U5104">
        <v>0</v>
      </c>
      <c r="V5104">
        <v>0</v>
      </c>
      <c r="W5104">
        <v>0</v>
      </c>
      <c r="X5104">
        <v>2.5490378095310797</v>
      </c>
      <c r="Y5104">
        <v>0</v>
      </c>
      <c r="Z5104">
        <v>0</v>
      </c>
      <c r="AA5104">
        <v>0</v>
      </c>
      <c r="AB5104">
        <v>0</v>
      </c>
      <c r="AC5104">
        <v>0</v>
      </c>
      <c r="AD5104">
        <v>0</v>
      </c>
      <c r="AE5104">
        <v>2.5490378095310797</v>
      </c>
    </row>
    <row r="5105" spans="1:31" x14ac:dyDescent="0.25">
      <c r="A5105">
        <v>2249259</v>
      </c>
      <c r="B5105">
        <v>1</v>
      </c>
      <c r="C5105" t="s">
        <v>80</v>
      </c>
      <c r="D5105" t="s">
        <v>99</v>
      </c>
      <c r="E5105" t="s">
        <v>132</v>
      </c>
      <c r="F5105" t="s">
        <v>14748</v>
      </c>
      <c r="G5105" t="s">
        <v>170</v>
      </c>
      <c r="H5105" t="s">
        <v>135</v>
      </c>
      <c r="I5105" t="s">
        <v>136</v>
      </c>
      <c r="J5105" t="s">
        <v>137</v>
      </c>
      <c r="K5105" t="s">
        <v>138</v>
      </c>
      <c r="L5105" t="s">
        <v>14749</v>
      </c>
      <c r="M5105" t="s">
        <v>14750</v>
      </c>
      <c r="N5105">
        <v>5.68</v>
      </c>
      <c r="O5105">
        <v>0</v>
      </c>
      <c r="P5105">
        <v>2</v>
      </c>
      <c r="Q5105">
        <v>0</v>
      </c>
      <c r="R5105">
        <v>0</v>
      </c>
      <c r="S5105">
        <v>0</v>
      </c>
      <c r="T5105">
        <v>0</v>
      </c>
      <c r="U5105">
        <v>0</v>
      </c>
      <c r="V5105">
        <v>0</v>
      </c>
      <c r="W5105">
        <v>0</v>
      </c>
      <c r="X5105">
        <v>6.1276098187290327</v>
      </c>
      <c r="Y5105">
        <v>0</v>
      </c>
      <c r="Z5105">
        <v>0</v>
      </c>
      <c r="AA5105">
        <v>0</v>
      </c>
      <c r="AB5105">
        <v>0</v>
      </c>
      <c r="AC5105">
        <v>0</v>
      </c>
      <c r="AD5105">
        <v>0</v>
      </c>
      <c r="AE5105">
        <v>6.1276098187290327</v>
      </c>
    </row>
    <row r="5106" spans="1:31" x14ac:dyDescent="0.25">
      <c r="A5106">
        <v>2249261</v>
      </c>
      <c r="B5106">
        <v>1</v>
      </c>
      <c r="C5106" t="s">
        <v>80</v>
      </c>
      <c r="D5106" t="s">
        <v>96</v>
      </c>
      <c r="E5106" t="s">
        <v>132</v>
      </c>
      <c r="F5106" t="s">
        <v>14751</v>
      </c>
      <c r="G5106" t="s">
        <v>191</v>
      </c>
      <c r="H5106" t="s">
        <v>135</v>
      </c>
      <c r="I5106" t="s">
        <v>136</v>
      </c>
      <c r="J5106" t="s">
        <v>137</v>
      </c>
      <c r="K5106" t="s">
        <v>138</v>
      </c>
      <c r="L5106" t="s">
        <v>14752</v>
      </c>
      <c r="M5106" t="s">
        <v>14753</v>
      </c>
      <c r="N5106">
        <v>7.1213888880000003</v>
      </c>
      <c r="O5106">
        <v>0</v>
      </c>
      <c r="P5106">
        <v>1</v>
      </c>
      <c r="Q5106">
        <v>0</v>
      </c>
      <c r="R5106">
        <v>0</v>
      </c>
      <c r="S5106">
        <v>0</v>
      </c>
      <c r="T5106">
        <v>0</v>
      </c>
      <c r="U5106">
        <v>0</v>
      </c>
      <c r="V5106">
        <v>0</v>
      </c>
      <c r="W5106">
        <v>0</v>
      </c>
      <c r="X5106">
        <v>2.5151122705576001</v>
      </c>
      <c r="Y5106">
        <v>0</v>
      </c>
      <c r="Z5106">
        <v>0</v>
      </c>
      <c r="AA5106">
        <v>0</v>
      </c>
      <c r="AB5106">
        <v>0</v>
      </c>
      <c r="AC5106">
        <v>0</v>
      </c>
      <c r="AD5106">
        <v>0</v>
      </c>
      <c r="AE5106">
        <v>2.5151122705576001</v>
      </c>
    </row>
    <row r="5107" spans="1:31" x14ac:dyDescent="0.25">
      <c r="A5107">
        <v>2249264</v>
      </c>
      <c r="B5107">
        <v>1</v>
      </c>
      <c r="C5107" t="s">
        <v>80</v>
      </c>
      <c r="D5107" t="s">
        <v>99</v>
      </c>
      <c r="E5107" t="s">
        <v>132</v>
      </c>
      <c r="F5107" t="s">
        <v>14754</v>
      </c>
      <c r="G5107" t="s">
        <v>148</v>
      </c>
      <c r="H5107" t="s">
        <v>135</v>
      </c>
      <c r="I5107" t="s">
        <v>136</v>
      </c>
      <c r="J5107" t="s">
        <v>137</v>
      </c>
      <c r="K5107" t="s">
        <v>138</v>
      </c>
      <c r="L5107" t="s">
        <v>14755</v>
      </c>
      <c r="M5107" t="s">
        <v>14756</v>
      </c>
      <c r="N5107">
        <v>3.4472222220000002</v>
      </c>
      <c r="O5107">
        <v>0</v>
      </c>
      <c r="P5107">
        <v>1</v>
      </c>
      <c r="Q5107">
        <v>0</v>
      </c>
      <c r="R5107">
        <v>0</v>
      </c>
      <c r="S5107">
        <v>0</v>
      </c>
      <c r="T5107">
        <v>0</v>
      </c>
      <c r="U5107">
        <v>0</v>
      </c>
      <c r="V5107">
        <v>0</v>
      </c>
      <c r="W5107">
        <v>0</v>
      </c>
      <c r="X5107">
        <v>2.0067775352240001E-2</v>
      </c>
      <c r="Y5107">
        <v>0</v>
      </c>
      <c r="Z5107">
        <v>0</v>
      </c>
      <c r="AA5107">
        <v>0</v>
      </c>
      <c r="AB5107">
        <v>0</v>
      </c>
      <c r="AC5107">
        <v>0</v>
      </c>
      <c r="AD5107">
        <v>0</v>
      </c>
      <c r="AE5107">
        <v>2.0067775352240001E-2</v>
      </c>
    </row>
    <row r="5108" spans="1:31" x14ac:dyDescent="0.25">
      <c r="A5108">
        <v>2249265</v>
      </c>
      <c r="B5108">
        <v>1</v>
      </c>
      <c r="C5108" t="s">
        <v>81</v>
      </c>
      <c r="D5108" t="s">
        <v>118</v>
      </c>
      <c r="E5108" t="s">
        <v>182</v>
      </c>
      <c r="F5108" t="s">
        <v>14757</v>
      </c>
      <c r="G5108" t="s">
        <v>1027</v>
      </c>
      <c r="H5108" t="s">
        <v>163</v>
      </c>
      <c r="I5108" t="s">
        <v>136</v>
      </c>
      <c r="J5108" t="s">
        <v>137</v>
      </c>
      <c r="K5108" t="s">
        <v>138</v>
      </c>
      <c r="L5108" t="s">
        <v>14758</v>
      </c>
      <c r="M5108" t="s">
        <v>14759</v>
      </c>
      <c r="N5108">
        <v>1.3208333329999999</v>
      </c>
      <c r="O5108">
        <v>0</v>
      </c>
      <c r="P5108">
        <v>0</v>
      </c>
      <c r="Q5108">
        <v>1</v>
      </c>
      <c r="R5108">
        <v>0</v>
      </c>
      <c r="S5108">
        <v>0</v>
      </c>
      <c r="T5108">
        <v>0</v>
      </c>
      <c r="U5108">
        <v>0</v>
      </c>
      <c r="V5108">
        <v>0</v>
      </c>
      <c r="W5108">
        <v>0</v>
      </c>
      <c r="X5108">
        <v>0</v>
      </c>
      <c r="Y5108">
        <v>1.8593008352318399</v>
      </c>
      <c r="Z5108">
        <v>0</v>
      </c>
      <c r="AA5108">
        <v>0</v>
      </c>
      <c r="AB5108">
        <v>0</v>
      </c>
      <c r="AC5108">
        <v>0</v>
      </c>
      <c r="AD5108">
        <v>0</v>
      </c>
      <c r="AE5108">
        <v>1.8593008352318399</v>
      </c>
    </row>
    <row r="5109" spans="1:31" x14ac:dyDescent="0.25">
      <c r="A5109">
        <v>2249266</v>
      </c>
      <c r="B5109">
        <v>1</v>
      </c>
      <c r="C5109" t="s">
        <v>81</v>
      </c>
      <c r="D5109" t="s">
        <v>115</v>
      </c>
      <c r="E5109" t="s">
        <v>194</v>
      </c>
      <c r="F5109" t="s">
        <v>14760</v>
      </c>
      <c r="G5109" t="s">
        <v>179</v>
      </c>
      <c r="H5109" t="s">
        <v>135</v>
      </c>
      <c r="I5109" t="s">
        <v>136</v>
      </c>
      <c r="J5109" t="s">
        <v>137</v>
      </c>
      <c r="K5109" t="s">
        <v>138</v>
      </c>
      <c r="L5109" t="s">
        <v>14761</v>
      </c>
      <c r="M5109" t="s">
        <v>14762</v>
      </c>
      <c r="N5109">
        <v>3.000277777</v>
      </c>
      <c r="O5109">
        <v>0</v>
      </c>
      <c r="P5109">
        <v>10</v>
      </c>
      <c r="Q5109">
        <v>0</v>
      </c>
      <c r="R5109">
        <v>1</v>
      </c>
      <c r="S5109">
        <v>0</v>
      </c>
      <c r="T5109">
        <v>0</v>
      </c>
      <c r="U5109">
        <v>0</v>
      </c>
      <c r="V5109">
        <v>0</v>
      </c>
      <c r="W5109">
        <v>0</v>
      </c>
      <c r="X5109">
        <v>1.9950938072550646</v>
      </c>
      <c r="Y5109">
        <v>0</v>
      </c>
      <c r="Z5109">
        <v>1.6124204092749002</v>
      </c>
      <c r="AA5109">
        <v>0</v>
      </c>
      <c r="AB5109">
        <v>0</v>
      </c>
      <c r="AC5109">
        <v>0</v>
      </c>
      <c r="AD5109">
        <v>0</v>
      </c>
      <c r="AE5109">
        <v>3.6075142165299647</v>
      </c>
    </row>
    <row r="5110" spans="1:31" x14ac:dyDescent="0.25">
      <c r="A5110">
        <v>2249267</v>
      </c>
      <c r="B5110">
        <v>1</v>
      </c>
      <c r="C5110" t="s">
        <v>80</v>
      </c>
      <c r="D5110" t="s">
        <v>104</v>
      </c>
      <c r="E5110" t="s">
        <v>194</v>
      </c>
      <c r="F5110" t="s">
        <v>14763</v>
      </c>
      <c r="G5110" t="s">
        <v>472</v>
      </c>
      <c r="H5110" t="s">
        <v>135</v>
      </c>
      <c r="I5110" t="s">
        <v>136</v>
      </c>
      <c r="J5110" t="s">
        <v>137</v>
      </c>
      <c r="K5110" t="s">
        <v>138</v>
      </c>
      <c r="L5110" t="s">
        <v>14764</v>
      </c>
      <c r="M5110" t="s">
        <v>14765</v>
      </c>
      <c r="N5110">
        <v>1.2283333329999999</v>
      </c>
      <c r="O5110">
        <v>0</v>
      </c>
      <c r="P5110">
        <v>35</v>
      </c>
      <c r="Q5110">
        <v>0</v>
      </c>
      <c r="R5110">
        <v>0</v>
      </c>
      <c r="S5110">
        <v>0</v>
      </c>
      <c r="T5110">
        <v>3</v>
      </c>
      <c r="U5110">
        <v>0</v>
      </c>
      <c r="V5110">
        <v>0</v>
      </c>
      <c r="W5110">
        <v>0</v>
      </c>
      <c r="X5110">
        <v>16.151338035089225</v>
      </c>
      <c r="Y5110">
        <v>0</v>
      </c>
      <c r="Z5110">
        <v>0</v>
      </c>
      <c r="AA5110">
        <v>0</v>
      </c>
      <c r="AB5110">
        <v>0.5129775069286</v>
      </c>
      <c r="AC5110">
        <v>0</v>
      </c>
      <c r="AD5110">
        <v>0</v>
      </c>
      <c r="AE5110">
        <v>16.664315542017825</v>
      </c>
    </row>
    <row r="5111" spans="1:31" x14ac:dyDescent="0.25">
      <c r="A5111">
        <v>2249268</v>
      </c>
      <c r="B5111">
        <v>1</v>
      </c>
      <c r="C5111" t="s">
        <v>80</v>
      </c>
      <c r="D5111" t="s">
        <v>92</v>
      </c>
      <c r="E5111" t="s">
        <v>273</v>
      </c>
      <c r="F5111" t="s">
        <v>14766</v>
      </c>
      <c r="G5111" t="s">
        <v>196</v>
      </c>
      <c r="H5111" t="s">
        <v>163</v>
      </c>
      <c r="I5111" t="s">
        <v>136</v>
      </c>
      <c r="J5111" t="s">
        <v>137</v>
      </c>
      <c r="K5111" t="s">
        <v>144</v>
      </c>
      <c r="L5111" t="s">
        <v>14767</v>
      </c>
      <c r="M5111" t="s">
        <v>14768</v>
      </c>
      <c r="N5111">
        <v>1.8263888880000001</v>
      </c>
      <c r="O5111">
        <v>0</v>
      </c>
      <c r="P5111">
        <v>377</v>
      </c>
      <c r="Q5111">
        <v>8</v>
      </c>
      <c r="R5111">
        <v>42</v>
      </c>
      <c r="S5111">
        <v>7</v>
      </c>
      <c r="T5111">
        <v>25</v>
      </c>
      <c r="U5111">
        <v>0</v>
      </c>
      <c r="V5111">
        <v>0</v>
      </c>
      <c r="W5111">
        <v>0</v>
      </c>
      <c r="X5111">
        <v>317.80495163094122</v>
      </c>
      <c r="Y5111">
        <v>26.471230660865338</v>
      </c>
      <c r="Z5111">
        <v>33.518728199212589</v>
      </c>
      <c r="AA5111">
        <v>119.77373679921743</v>
      </c>
      <c r="AB5111">
        <v>52.913620901782217</v>
      </c>
      <c r="AC5111">
        <v>0</v>
      </c>
      <c r="AD5111">
        <v>0</v>
      </c>
      <c r="AE5111">
        <v>550.48226819201875</v>
      </c>
    </row>
    <row r="5112" spans="1:31" x14ac:dyDescent="0.25">
      <c r="A5112">
        <v>2249269</v>
      </c>
      <c r="B5112">
        <v>1</v>
      </c>
      <c r="C5112" t="s">
        <v>80</v>
      </c>
      <c r="D5112" t="s">
        <v>100</v>
      </c>
      <c r="E5112" t="s">
        <v>132</v>
      </c>
      <c r="F5112" t="s">
        <v>14769</v>
      </c>
      <c r="G5112" t="s">
        <v>148</v>
      </c>
      <c r="H5112" t="s">
        <v>135</v>
      </c>
      <c r="I5112" t="s">
        <v>136</v>
      </c>
      <c r="J5112" t="s">
        <v>137</v>
      </c>
      <c r="K5112" t="s">
        <v>138</v>
      </c>
      <c r="L5112" t="s">
        <v>14770</v>
      </c>
      <c r="M5112" t="s">
        <v>14771</v>
      </c>
      <c r="N5112">
        <v>3.102777777</v>
      </c>
      <c r="O5112">
        <v>0</v>
      </c>
      <c r="P5112">
        <v>1</v>
      </c>
      <c r="Q5112">
        <v>0</v>
      </c>
      <c r="R5112">
        <v>0</v>
      </c>
      <c r="S5112">
        <v>0</v>
      </c>
      <c r="T5112">
        <v>0</v>
      </c>
      <c r="U5112">
        <v>0</v>
      </c>
      <c r="V5112">
        <v>0</v>
      </c>
      <c r="W5112">
        <v>0</v>
      </c>
      <c r="X5112">
        <v>2.7004633043165556</v>
      </c>
      <c r="Y5112">
        <v>0</v>
      </c>
      <c r="Z5112">
        <v>0</v>
      </c>
      <c r="AA5112">
        <v>0</v>
      </c>
      <c r="AB5112">
        <v>0</v>
      </c>
      <c r="AC5112">
        <v>0</v>
      </c>
      <c r="AD5112">
        <v>0</v>
      </c>
      <c r="AE5112">
        <v>2.7004633043165556</v>
      </c>
    </row>
    <row r="5113" spans="1:31" x14ac:dyDescent="0.25">
      <c r="A5113">
        <v>2249271</v>
      </c>
      <c r="B5113">
        <v>1</v>
      </c>
      <c r="C5113" t="s">
        <v>81</v>
      </c>
      <c r="D5113" t="s">
        <v>127</v>
      </c>
      <c r="E5113" t="s">
        <v>141</v>
      </c>
      <c r="F5113" t="s">
        <v>14772</v>
      </c>
      <c r="G5113" t="s">
        <v>179</v>
      </c>
      <c r="H5113" t="s">
        <v>135</v>
      </c>
      <c r="I5113" t="s">
        <v>136</v>
      </c>
      <c r="J5113" t="s">
        <v>137</v>
      </c>
      <c r="K5113" t="s">
        <v>138</v>
      </c>
      <c r="L5113" t="s">
        <v>14773</v>
      </c>
      <c r="M5113" t="s">
        <v>14774</v>
      </c>
      <c r="N5113">
        <v>3.1266666660000002</v>
      </c>
      <c r="O5113">
        <v>0</v>
      </c>
      <c r="P5113">
        <v>0</v>
      </c>
      <c r="Q5113">
        <v>0</v>
      </c>
      <c r="R5113">
        <v>12</v>
      </c>
      <c r="S5113">
        <v>0</v>
      </c>
      <c r="T5113">
        <v>1</v>
      </c>
      <c r="U5113">
        <v>0</v>
      </c>
      <c r="V5113">
        <v>0</v>
      </c>
      <c r="W5113">
        <v>0</v>
      </c>
      <c r="X5113">
        <v>0</v>
      </c>
      <c r="Y5113">
        <v>0</v>
      </c>
      <c r="Z5113">
        <v>23.29834038334953</v>
      </c>
      <c r="AA5113">
        <v>0</v>
      </c>
      <c r="AB5113">
        <v>0.73580279178158681</v>
      </c>
      <c r="AC5113">
        <v>0</v>
      </c>
      <c r="AD5113">
        <v>0</v>
      </c>
      <c r="AE5113">
        <v>24.034143175131117</v>
      </c>
    </row>
    <row r="5114" spans="1:31" x14ac:dyDescent="0.25">
      <c r="A5114">
        <v>2249272</v>
      </c>
      <c r="B5114">
        <v>1</v>
      </c>
      <c r="C5114" t="s">
        <v>80</v>
      </c>
      <c r="D5114" t="s">
        <v>110</v>
      </c>
      <c r="E5114" t="s">
        <v>273</v>
      </c>
      <c r="F5114" t="s">
        <v>14775</v>
      </c>
      <c r="G5114" t="s">
        <v>152</v>
      </c>
      <c r="H5114" t="s">
        <v>163</v>
      </c>
      <c r="I5114" t="s">
        <v>136</v>
      </c>
      <c r="J5114" t="s">
        <v>3</v>
      </c>
      <c r="K5114" t="s">
        <v>138</v>
      </c>
      <c r="L5114" t="s">
        <v>14776</v>
      </c>
      <c r="M5114" t="s">
        <v>14777</v>
      </c>
      <c r="N5114">
        <v>0.91583333300000003</v>
      </c>
      <c r="O5114">
        <v>0</v>
      </c>
      <c r="P5114">
        <v>13656</v>
      </c>
      <c r="Q5114">
        <v>0</v>
      </c>
      <c r="R5114">
        <v>0</v>
      </c>
      <c r="S5114">
        <v>1</v>
      </c>
      <c r="T5114">
        <v>924</v>
      </c>
      <c r="U5114">
        <v>0</v>
      </c>
      <c r="V5114">
        <v>2</v>
      </c>
      <c r="W5114">
        <v>0</v>
      </c>
      <c r="X5114">
        <v>4955.3154141627165</v>
      </c>
      <c r="Y5114">
        <v>0</v>
      </c>
      <c r="Z5114">
        <v>0</v>
      </c>
      <c r="AA5114">
        <v>1069.9588047721486</v>
      </c>
      <c r="AB5114">
        <v>746.36054694372615</v>
      </c>
      <c r="AC5114">
        <v>0</v>
      </c>
      <c r="AD5114">
        <v>13.926942592741291</v>
      </c>
      <c r="AE5114">
        <v>6785.5617084713322</v>
      </c>
    </row>
    <row r="5115" spans="1:31" x14ac:dyDescent="0.25">
      <c r="A5115">
        <v>2249273</v>
      </c>
      <c r="B5115">
        <v>1</v>
      </c>
      <c r="C5115" t="s">
        <v>80</v>
      </c>
      <c r="D5115" t="s">
        <v>100</v>
      </c>
      <c r="E5115" t="s">
        <v>132</v>
      </c>
      <c r="F5115" t="s">
        <v>14778</v>
      </c>
      <c r="G5115" t="s">
        <v>134</v>
      </c>
      <c r="H5115" t="s">
        <v>135</v>
      </c>
      <c r="I5115" t="s">
        <v>136</v>
      </c>
      <c r="J5115" t="s">
        <v>137</v>
      </c>
      <c r="K5115" t="s">
        <v>138</v>
      </c>
      <c r="L5115" t="s">
        <v>14779</v>
      </c>
      <c r="M5115" t="s">
        <v>14780</v>
      </c>
      <c r="N5115">
        <v>0.80055555499999997</v>
      </c>
      <c r="O5115">
        <v>0</v>
      </c>
      <c r="P5115">
        <v>0</v>
      </c>
      <c r="Q5115">
        <v>0</v>
      </c>
      <c r="R5115">
        <v>1</v>
      </c>
      <c r="S5115">
        <v>0</v>
      </c>
      <c r="T5115">
        <v>0</v>
      </c>
      <c r="U5115">
        <v>0</v>
      </c>
      <c r="V5115">
        <v>0</v>
      </c>
      <c r="W5115">
        <v>0</v>
      </c>
      <c r="X5115">
        <v>0</v>
      </c>
      <c r="Y5115">
        <v>0</v>
      </c>
      <c r="Z5115">
        <v>0.14714284186812002</v>
      </c>
      <c r="AA5115">
        <v>0</v>
      </c>
      <c r="AB5115">
        <v>0</v>
      </c>
      <c r="AC5115">
        <v>0</v>
      </c>
      <c r="AD5115">
        <v>0</v>
      </c>
      <c r="AE5115">
        <v>0.14714284186812002</v>
      </c>
    </row>
    <row r="5116" spans="1:31" x14ac:dyDescent="0.25">
      <c r="A5116">
        <v>2249278</v>
      </c>
      <c r="B5116">
        <v>1</v>
      </c>
      <c r="C5116" t="s">
        <v>80</v>
      </c>
      <c r="D5116" t="s">
        <v>97</v>
      </c>
      <c r="E5116" t="s">
        <v>132</v>
      </c>
      <c r="F5116" t="s">
        <v>14781</v>
      </c>
      <c r="G5116" t="s">
        <v>148</v>
      </c>
      <c r="H5116" t="s">
        <v>135</v>
      </c>
      <c r="I5116" t="s">
        <v>136</v>
      </c>
      <c r="J5116" t="s">
        <v>137</v>
      </c>
      <c r="K5116" t="s">
        <v>138</v>
      </c>
      <c r="L5116" t="s">
        <v>14782</v>
      </c>
      <c r="M5116" t="s">
        <v>14783</v>
      </c>
      <c r="N5116">
        <v>4.2377777769999998</v>
      </c>
      <c r="O5116">
        <v>0</v>
      </c>
      <c r="P5116">
        <v>9</v>
      </c>
      <c r="Q5116">
        <v>0</v>
      </c>
      <c r="R5116">
        <v>0</v>
      </c>
      <c r="S5116">
        <v>0</v>
      </c>
      <c r="T5116">
        <v>0</v>
      </c>
      <c r="U5116">
        <v>0</v>
      </c>
      <c r="V5116">
        <v>0</v>
      </c>
      <c r="W5116">
        <v>0</v>
      </c>
      <c r="X5116">
        <v>15.585417548594327</v>
      </c>
      <c r="Y5116">
        <v>0</v>
      </c>
      <c r="Z5116">
        <v>0</v>
      </c>
      <c r="AA5116">
        <v>0</v>
      </c>
      <c r="AB5116">
        <v>0</v>
      </c>
      <c r="AC5116">
        <v>0</v>
      </c>
      <c r="AD5116">
        <v>0</v>
      </c>
      <c r="AE5116">
        <v>15.585417548594327</v>
      </c>
    </row>
    <row r="5117" spans="1:31" x14ac:dyDescent="0.25">
      <c r="A5117">
        <v>2249282</v>
      </c>
      <c r="B5117">
        <v>1</v>
      </c>
      <c r="C5117" t="s">
        <v>80</v>
      </c>
      <c r="D5117" t="s">
        <v>89</v>
      </c>
      <c r="E5117" t="s">
        <v>132</v>
      </c>
      <c r="F5117" t="s">
        <v>14784</v>
      </c>
      <c r="G5117" t="s">
        <v>148</v>
      </c>
      <c r="H5117" t="s">
        <v>135</v>
      </c>
      <c r="I5117" t="s">
        <v>136</v>
      </c>
      <c r="J5117" t="s">
        <v>137</v>
      </c>
      <c r="K5117" t="s">
        <v>138</v>
      </c>
      <c r="L5117" t="s">
        <v>14785</v>
      </c>
      <c r="M5117" t="s">
        <v>14786</v>
      </c>
      <c r="N5117">
        <v>2.2794444440000001</v>
      </c>
      <c r="O5117">
        <v>0</v>
      </c>
      <c r="P5117">
        <v>0</v>
      </c>
      <c r="Q5117">
        <v>0</v>
      </c>
      <c r="R5117">
        <v>0</v>
      </c>
      <c r="S5117">
        <v>0</v>
      </c>
      <c r="T5117">
        <v>1</v>
      </c>
      <c r="U5117">
        <v>0</v>
      </c>
      <c r="V5117">
        <v>0</v>
      </c>
      <c r="W5117">
        <v>0</v>
      </c>
      <c r="X5117">
        <v>0</v>
      </c>
      <c r="Y5117">
        <v>0</v>
      </c>
      <c r="Z5117">
        <v>0</v>
      </c>
      <c r="AA5117">
        <v>0</v>
      </c>
      <c r="AB5117">
        <v>6.0113547741442535</v>
      </c>
      <c r="AC5117">
        <v>0</v>
      </c>
      <c r="AD5117">
        <v>0</v>
      </c>
      <c r="AE5117">
        <v>6.0113547741442535</v>
      </c>
    </row>
    <row r="5118" spans="1:31" x14ac:dyDescent="0.25">
      <c r="A5118">
        <v>2249285</v>
      </c>
      <c r="B5118">
        <v>1</v>
      </c>
      <c r="C5118" t="s">
        <v>80</v>
      </c>
      <c r="D5118" t="s">
        <v>98</v>
      </c>
      <c r="E5118" t="s">
        <v>194</v>
      </c>
      <c r="F5118" t="s">
        <v>14787</v>
      </c>
      <c r="G5118" t="s">
        <v>465</v>
      </c>
      <c r="H5118" t="s">
        <v>135</v>
      </c>
      <c r="I5118" t="s">
        <v>136</v>
      </c>
      <c r="J5118" t="s">
        <v>137</v>
      </c>
      <c r="K5118" t="s">
        <v>138</v>
      </c>
      <c r="L5118" t="s">
        <v>14788</v>
      </c>
      <c r="M5118" t="s">
        <v>14789</v>
      </c>
      <c r="N5118">
        <v>2.37</v>
      </c>
      <c r="O5118">
        <v>0</v>
      </c>
      <c r="P5118">
        <v>29</v>
      </c>
      <c r="Q5118">
        <v>0</v>
      </c>
      <c r="R5118">
        <v>0</v>
      </c>
      <c r="S5118">
        <v>0</v>
      </c>
      <c r="T5118">
        <v>2</v>
      </c>
      <c r="U5118">
        <v>0</v>
      </c>
      <c r="V5118">
        <v>0</v>
      </c>
      <c r="W5118">
        <v>0</v>
      </c>
      <c r="X5118">
        <v>23.994862747267021</v>
      </c>
      <c r="Y5118">
        <v>0</v>
      </c>
      <c r="Z5118">
        <v>0</v>
      </c>
      <c r="AA5118">
        <v>0</v>
      </c>
      <c r="AB5118">
        <v>1.888301900758E-2</v>
      </c>
      <c r="AC5118">
        <v>0</v>
      </c>
      <c r="AD5118">
        <v>0</v>
      </c>
      <c r="AE5118">
        <v>24.013745766274599</v>
      </c>
    </row>
    <row r="5119" spans="1:31" x14ac:dyDescent="0.25">
      <c r="A5119">
        <v>2249286</v>
      </c>
      <c r="B5119">
        <v>1</v>
      </c>
      <c r="C5119" t="s">
        <v>81</v>
      </c>
      <c r="D5119" t="s">
        <v>127</v>
      </c>
      <c r="E5119" t="s">
        <v>194</v>
      </c>
      <c r="F5119" t="s">
        <v>14790</v>
      </c>
      <c r="G5119" t="s">
        <v>371</v>
      </c>
      <c r="H5119" t="s">
        <v>135</v>
      </c>
      <c r="I5119" t="s">
        <v>136</v>
      </c>
      <c r="J5119" t="s">
        <v>137</v>
      </c>
      <c r="K5119" t="s">
        <v>138</v>
      </c>
      <c r="L5119" t="s">
        <v>14791</v>
      </c>
      <c r="M5119" t="s">
        <v>14792</v>
      </c>
      <c r="N5119">
        <v>3.7866666659999999</v>
      </c>
      <c r="O5119">
        <v>0</v>
      </c>
      <c r="P5119">
        <v>2</v>
      </c>
      <c r="Q5119">
        <v>0</v>
      </c>
      <c r="R5119">
        <v>9</v>
      </c>
      <c r="S5119">
        <v>0</v>
      </c>
      <c r="T5119">
        <v>1</v>
      </c>
      <c r="U5119">
        <v>0</v>
      </c>
      <c r="V5119">
        <v>0</v>
      </c>
      <c r="W5119">
        <v>0</v>
      </c>
      <c r="X5119">
        <v>2.1707083894740538</v>
      </c>
      <c r="Y5119">
        <v>0</v>
      </c>
      <c r="Z5119">
        <v>11.438679911350532</v>
      </c>
      <c r="AA5119">
        <v>0</v>
      </c>
      <c r="AB5119">
        <v>22.728192351586337</v>
      </c>
      <c r="AC5119">
        <v>0</v>
      </c>
      <c r="AD5119">
        <v>0</v>
      </c>
      <c r="AE5119">
        <v>36.337580652410921</v>
      </c>
    </row>
    <row r="5120" spans="1:31" x14ac:dyDescent="0.25">
      <c r="A5120">
        <v>2249287</v>
      </c>
      <c r="B5120">
        <v>1</v>
      </c>
      <c r="C5120" t="s">
        <v>80</v>
      </c>
      <c r="D5120" t="s">
        <v>106</v>
      </c>
      <c r="E5120" t="s">
        <v>132</v>
      </c>
      <c r="F5120" t="s">
        <v>14793</v>
      </c>
      <c r="G5120" t="s">
        <v>148</v>
      </c>
      <c r="H5120" t="s">
        <v>135</v>
      </c>
      <c r="I5120" t="s">
        <v>136</v>
      </c>
      <c r="J5120" t="s">
        <v>137</v>
      </c>
      <c r="K5120" t="s">
        <v>138</v>
      </c>
      <c r="L5120" t="s">
        <v>14794</v>
      </c>
      <c r="M5120" t="s">
        <v>14795</v>
      </c>
      <c r="N5120">
        <v>1.0744444440000001</v>
      </c>
      <c r="O5120">
        <v>0</v>
      </c>
      <c r="P5120">
        <v>0</v>
      </c>
      <c r="Q5120">
        <v>0</v>
      </c>
      <c r="R5120">
        <v>0</v>
      </c>
      <c r="S5120">
        <v>0</v>
      </c>
      <c r="T5120">
        <v>2</v>
      </c>
      <c r="U5120">
        <v>0</v>
      </c>
      <c r="V5120">
        <v>0</v>
      </c>
      <c r="W5120">
        <v>0</v>
      </c>
      <c r="X5120">
        <v>0</v>
      </c>
      <c r="Y5120">
        <v>0</v>
      </c>
      <c r="Z5120">
        <v>0</v>
      </c>
      <c r="AA5120">
        <v>0</v>
      </c>
      <c r="AB5120">
        <v>1.1241123724384712</v>
      </c>
      <c r="AC5120">
        <v>0</v>
      </c>
      <c r="AD5120">
        <v>0</v>
      </c>
      <c r="AE5120">
        <v>1.1241123724384712</v>
      </c>
    </row>
    <row r="5121" spans="1:31" x14ac:dyDescent="0.25">
      <c r="A5121">
        <v>2249288</v>
      </c>
      <c r="B5121">
        <v>1</v>
      </c>
      <c r="C5121" t="s">
        <v>80</v>
      </c>
      <c r="D5121" t="s">
        <v>96</v>
      </c>
      <c r="E5121" t="s">
        <v>132</v>
      </c>
      <c r="F5121" t="s">
        <v>14505</v>
      </c>
      <c r="G5121" t="s">
        <v>152</v>
      </c>
      <c r="H5121" t="s">
        <v>135</v>
      </c>
      <c r="I5121" t="s">
        <v>136</v>
      </c>
      <c r="J5121" t="s">
        <v>137</v>
      </c>
      <c r="K5121" t="s">
        <v>138</v>
      </c>
      <c r="L5121" t="s">
        <v>14796</v>
      </c>
      <c r="M5121" t="s">
        <v>14797</v>
      </c>
      <c r="N5121">
        <v>7.3716666660000003</v>
      </c>
      <c r="O5121">
        <v>0</v>
      </c>
      <c r="P5121">
        <v>7</v>
      </c>
      <c r="Q5121">
        <v>0</v>
      </c>
      <c r="R5121">
        <v>0</v>
      </c>
      <c r="S5121">
        <v>0</v>
      </c>
      <c r="T5121">
        <v>0</v>
      </c>
      <c r="U5121">
        <v>0</v>
      </c>
      <c r="V5121">
        <v>0</v>
      </c>
      <c r="W5121">
        <v>0</v>
      </c>
      <c r="X5121">
        <v>15.95520121334029</v>
      </c>
      <c r="Y5121">
        <v>0</v>
      </c>
      <c r="Z5121">
        <v>0</v>
      </c>
      <c r="AA5121">
        <v>0</v>
      </c>
      <c r="AB5121">
        <v>0</v>
      </c>
      <c r="AC5121">
        <v>0</v>
      </c>
      <c r="AD5121">
        <v>0</v>
      </c>
      <c r="AE5121">
        <v>15.95520121334029</v>
      </c>
    </row>
    <row r="5122" spans="1:31" x14ac:dyDescent="0.25">
      <c r="A5122">
        <v>2249293</v>
      </c>
      <c r="B5122">
        <v>1</v>
      </c>
      <c r="C5122" t="s">
        <v>80</v>
      </c>
      <c r="D5122" t="s">
        <v>96</v>
      </c>
      <c r="E5122" t="s">
        <v>132</v>
      </c>
      <c r="F5122" t="s">
        <v>14798</v>
      </c>
      <c r="G5122" t="s">
        <v>148</v>
      </c>
      <c r="H5122" t="s">
        <v>135</v>
      </c>
      <c r="I5122" t="s">
        <v>136</v>
      </c>
      <c r="J5122" t="s">
        <v>137</v>
      </c>
      <c r="K5122" t="s">
        <v>138</v>
      </c>
      <c r="L5122" t="s">
        <v>14799</v>
      </c>
      <c r="M5122" t="s">
        <v>14800</v>
      </c>
      <c r="N5122">
        <v>7.8008333329999999</v>
      </c>
      <c r="O5122">
        <v>0</v>
      </c>
      <c r="P5122">
        <v>1</v>
      </c>
      <c r="Q5122">
        <v>0</v>
      </c>
      <c r="R5122">
        <v>0</v>
      </c>
      <c r="S5122">
        <v>0</v>
      </c>
      <c r="T5122">
        <v>0</v>
      </c>
      <c r="U5122">
        <v>0</v>
      </c>
      <c r="V5122">
        <v>0</v>
      </c>
      <c r="W5122">
        <v>0</v>
      </c>
      <c r="X5122">
        <v>8.8030984620952886</v>
      </c>
      <c r="Y5122">
        <v>0</v>
      </c>
      <c r="Z5122">
        <v>0</v>
      </c>
      <c r="AA5122">
        <v>0</v>
      </c>
      <c r="AB5122">
        <v>0</v>
      </c>
      <c r="AC5122">
        <v>0</v>
      </c>
      <c r="AD5122">
        <v>0</v>
      </c>
      <c r="AE5122">
        <v>8.8030984620952886</v>
      </c>
    </row>
    <row r="5123" spans="1:31" x14ac:dyDescent="0.25">
      <c r="A5123">
        <v>2249296</v>
      </c>
      <c r="B5123">
        <v>1</v>
      </c>
      <c r="C5123" t="s">
        <v>80</v>
      </c>
      <c r="D5123" t="s">
        <v>96</v>
      </c>
      <c r="E5123" t="s">
        <v>132</v>
      </c>
      <c r="F5123" t="s">
        <v>14801</v>
      </c>
      <c r="G5123" t="s">
        <v>148</v>
      </c>
      <c r="H5123" t="s">
        <v>135</v>
      </c>
      <c r="I5123" t="s">
        <v>136</v>
      </c>
      <c r="J5123" t="s">
        <v>137</v>
      </c>
      <c r="K5123" t="s">
        <v>138</v>
      </c>
      <c r="L5123" t="s">
        <v>14802</v>
      </c>
      <c r="M5123" t="s">
        <v>14803</v>
      </c>
      <c r="N5123">
        <v>7.7072222220000004</v>
      </c>
      <c r="O5123">
        <v>0</v>
      </c>
      <c r="P5123">
        <v>0</v>
      </c>
      <c r="Q5123">
        <v>0</v>
      </c>
      <c r="R5123">
        <v>1</v>
      </c>
      <c r="S5123">
        <v>0</v>
      </c>
      <c r="T5123">
        <v>0</v>
      </c>
      <c r="U5123">
        <v>0</v>
      </c>
      <c r="V5123">
        <v>0</v>
      </c>
      <c r="W5123">
        <v>0</v>
      </c>
      <c r="X5123">
        <v>0</v>
      </c>
      <c r="Y5123">
        <v>0</v>
      </c>
      <c r="Z5123">
        <v>1.5417168696636703</v>
      </c>
      <c r="AA5123">
        <v>0</v>
      </c>
      <c r="AB5123">
        <v>0</v>
      </c>
      <c r="AC5123">
        <v>0</v>
      </c>
      <c r="AD5123">
        <v>0</v>
      </c>
      <c r="AE5123">
        <v>1.5417168696636703</v>
      </c>
    </row>
    <row r="5124" spans="1:31" x14ac:dyDescent="0.25">
      <c r="A5124">
        <v>2249298</v>
      </c>
      <c r="B5124">
        <v>1</v>
      </c>
      <c r="C5124" t="s">
        <v>80</v>
      </c>
      <c r="D5124" t="s">
        <v>96</v>
      </c>
      <c r="E5124" t="s">
        <v>132</v>
      </c>
      <c r="F5124" t="s">
        <v>14804</v>
      </c>
      <c r="G5124" t="s">
        <v>152</v>
      </c>
      <c r="H5124" t="s">
        <v>135</v>
      </c>
      <c r="I5124" t="s">
        <v>136</v>
      </c>
      <c r="J5124" t="s">
        <v>137</v>
      </c>
      <c r="K5124" t="s">
        <v>138</v>
      </c>
      <c r="L5124" t="s">
        <v>14805</v>
      </c>
      <c r="M5124" t="s">
        <v>14806</v>
      </c>
      <c r="N5124">
        <v>1.5972222220000001</v>
      </c>
      <c r="O5124">
        <v>0</v>
      </c>
      <c r="P5124">
        <v>0</v>
      </c>
      <c r="Q5124">
        <v>0</v>
      </c>
      <c r="R5124">
        <v>0</v>
      </c>
      <c r="S5124">
        <v>0</v>
      </c>
      <c r="T5124">
        <v>1</v>
      </c>
      <c r="U5124">
        <v>0</v>
      </c>
      <c r="V5124">
        <v>0</v>
      </c>
      <c r="W5124">
        <v>0</v>
      </c>
      <c r="X5124">
        <v>0</v>
      </c>
      <c r="Y5124">
        <v>0</v>
      </c>
      <c r="Z5124">
        <v>0</v>
      </c>
      <c r="AA5124">
        <v>0</v>
      </c>
      <c r="AB5124">
        <v>0.26834720705002002</v>
      </c>
      <c r="AC5124">
        <v>0</v>
      </c>
      <c r="AD5124">
        <v>0</v>
      </c>
      <c r="AE5124">
        <v>0.26834720705002002</v>
      </c>
    </row>
    <row r="5125" spans="1:31" x14ac:dyDescent="0.25">
      <c r="A5125">
        <v>2249300</v>
      </c>
      <c r="B5125">
        <v>1</v>
      </c>
      <c r="C5125" t="s">
        <v>80</v>
      </c>
      <c r="D5125" t="s">
        <v>111</v>
      </c>
      <c r="E5125" t="s">
        <v>132</v>
      </c>
      <c r="F5125" t="s">
        <v>14807</v>
      </c>
      <c r="G5125" t="s">
        <v>134</v>
      </c>
      <c r="H5125" t="s">
        <v>135</v>
      </c>
      <c r="I5125" t="s">
        <v>136</v>
      </c>
      <c r="J5125" t="s">
        <v>137</v>
      </c>
      <c r="K5125" t="s">
        <v>138</v>
      </c>
      <c r="L5125" t="s">
        <v>14808</v>
      </c>
      <c r="M5125" t="s">
        <v>14809</v>
      </c>
      <c r="N5125">
        <v>0.84166666599999995</v>
      </c>
      <c r="O5125">
        <v>0</v>
      </c>
      <c r="P5125">
        <v>0</v>
      </c>
      <c r="Q5125">
        <v>0</v>
      </c>
      <c r="R5125">
        <v>1</v>
      </c>
      <c r="S5125">
        <v>0</v>
      </c>
      <c r="T5125">
        <v>0</v>
      </c>
      <c r="U5125">
        <v>0</v>
      </c>
      <c r="V5125">
        <v>0</v>
      </c>
      <c r="W5125">
        <v>0</v>
      </c>
      <c r="X5125">
        <v>0</v>
      </c>
      <c r="Y5125">
        <v>0</v>
      </c>
      <c r="Z5125">
        <v>0.35654497201563334</v>
      </c>
      <c r="AA5125">
        <v>0</v>
      </c>
      <c r="AB5125">
        <v>0</v>
      </c>
      <c r="AC5125">
        <v>0</v>
      </c>
      <c r="AD5125">
        <v>0</v>
      </c>
      <c r="AE5125">
        <v>0.35654497201563334</v>
      </c>
    </row>
    <row r="5126" spans="1:31" x14ac:dyDescent="0.25">
      <c r="A5126">
        <v>2249304</v>
      </c>
      <c r="B5126">
        <v>1</v>
      </c>
      <c r="C5126" t="s">
        <v>80</v>
      </c>
      <c r="D5126" t="s">
        <v>110</v>
      </c>
      <c r="E5126" t="s">
        <v>182</v>
      </c>
      <c r="F5126" t="s">
        <v>14810</v>
      </c>
      <c r="G5126" t="s">
        <v>152</v>
      </c>
      <c r="H5126" t="s">
        <v>163</v>
      </c>
      <c r="I5126" t="s">
        <v>136</v>
      </c>
      <c r="J5126" t="s">
        <v>3</v>
      </c>
      <c r="K5126" t="s">
        <v>138</v>
      </c>
      <c r="L5126" t="s">
        <v>14811</v>
      </c>
      <c r="M5126" t="s">
        <v>14812</v>
      </c>
      <c r="N5126">
        <v>0.81583333300000005</v>
      </c>
      <c r="O5126">
        <v>0</v>
      </c>
      <c r="P5126">
        <v>3308</v>
      </c>
      <c r="Q5126">
        <v>0</v>
      </c>
      <c r="R5126">
        <v>0</v>
      </c>
      <c r="S5126">
        <v>0</v>
      </c>
      <c r="T5126">
        <v>246</v>
      </c>
      <c r="U5126">
        <v>0</v>
      </c>
      <c r="V5126">
        <v>1</v>
      </c>
      <c r="W5126">
        <v>0</v>
      </c>
      <c r="X5126">
        <v>1003.6580184469136</v>
      </c>
      <c r="Y5126">
        <v>0</v>
      </c>
      <c r="Z5126">
        <v>0</v>
      </c>
      <c r="AA5126">
        <v>0</v>
      </c>
      <c r="AB5126">
        <v>121.02376022342374</v>
      </c>
      <c r="AC5126">
        <v>0</v>
      </c>
      <c r="AD5126">
        <v>4.7652462590885909</v>
      </c>
      <c r="AE5126">
        <v>1129.4470249294259</v>
      </c>
    </row>
    <row r="5127" spans="1:31" x14ac:dyDescent="0.25">
      <c r="A5127">
        <v>2249305</v>
      </c>
      <c r="B5127">
        <v>1</v>
      </c>
      <c r="C5127" t="s">
        <v>80</v>
      </c>
      <c r="D5127" t="s">
        <v>92</v>
      </c>
      <c r="E5127" t="s">
        <v>177</v>
      </c>
      <c r="F5127" t="s">
        <v>14813</v>
      </c>
      <c r="G5127" t="s">
        <v>235</v>
      </c>
      <c r="H5127" t="s">
        <v>135</v>
      </c>
      <c r="I5127" t="s">
        <v>136</v>
      </c>
      <c r="J5127" t="s">
        <v>137</v>
      </c>
      <c r="K5127" t="s">
        <v>138</v>
      </c>
      <c r="L5127" t="s">
        <v>14814</v>
      </c>
      <c r="M5127" t="s">
        <v>14815</v>
      </c>
      <c r="N5127">
        <v>5.0708333330000004</v>
      </c>
      <c r="O5127">
        <v>0</v>
      </c>
      <c r="P5127">
        <v>42</v>
      </c>
      <c r="Q5127">
        <v>0</v>
      </c>
      <c r="R5127">
        <v>0</v>
      </c>
      <c r="S5127">
        <v>0</v>
      </c>
      <c r="T5127">
        <v>0</v>
      </c>
      <c r="U5127">
        <v>0</v>
      </c>
      <c r="V5127">
        <v>0</v>
      </c>
      <c r="W5127">
        <v>0</v>
      </c>
      <c r="X5127">
        <v>40.827773473583783</v>
      </c>
      <c r="Y5127">
        <v>0</v>
      </c>
      <c r="Z5127">
        <v>0</v>
      </c>
      <c r="AA5127">
        <v>0</v>
      </c>
      <c r="AB5127">
        <v>0</v>
      </c>
      <c r="AC5127">
        <v>0</v>
      </c>
      <c r="AD5127">
        <v>0</v>
      </c>
      <c r="AE5127">
        <v>40.827773473583783</v>
      </c>
    </row>
    <row r="5128" spans="1:31" x14ac:dyDescent="0.25">
      <c r="A5128">
        <v>2249306</v>
      </c>
      <c r="B5128">
        <v>1</v>
      </c>
      <c r="C5128" t="s">
        <v>80</v>
      </c>
      <c r="D5128" t="s">
        <v>88</v>
      </c>
      <c r="E5128" t="s">
        <v>132</v>
      </c>
      <c r="F5128" t="s">
        <v>14816</v>
      </c>
      <c r="G5128" t="s">
        <v>170</v>
      </c>
      <c r="H5128" t="s">
        <v>135</v>
      </c>
      <c r="I5128" t="s">
        <v>136</v>
      </c>
      <c r="J5128" t="s">
        <v>137</v>
      </c>
      <c r="K5128" t="s">
        <v>138</v>
      </c>
      <c r="L5128" t="s">
        <v>14817</v>
      </c>
      <c r="M5128" t="s">
        <v>14818</v>
      </c>
      <c r="N5128">
        <v>2.9383333330000001</v>
      </c>
      <c r="O5128">
        <v>0</v>
      </c>
      <c r="P5128">
        <v>1</v>
      </c>
      <c r="Q5128">
        <v>0</v>
      </c>
      <c r="R5128">
        <v>0</v>
      </c>
      <c r="S5128">
        <v>0</v>
      </c>
      <c r="T5128">
        <v>0</v>
      </c>
      <c r="U5128">
        <v>0</v>
      </c>
      <c r="V5128">
        <v>0</v>
      </c>
      <c r="W5128">
        <v>0</v>
      </c>
      <c r="X5128">
        <v>4.1948708815878284</v>
      </c>
      <c r="Y5128">
        <v>0</v>
      </c>
      <c r="Z5128">
        <v>0</v>
      </c>
      <c r="AA5128">
        <v>0</v>
      </c>
      <c r="AB5128">
        <v>0</v>
      </c>
      <c r="AC5128">
        <v>0</v>
      </c>
      <c r="AD5128">
        <v>0</v>
      </c>
      <c r="AE5128">
        <v>4.1948708815878284</v>
      </c>
    </row>
    <row r="5129" spans="1:31" x14ac:dyDescent="0.25">
      <c r="A5129">
        <v>2249307</v>
      </c>
      <c r="B5129">
        <v>1</v>
      </c>
      <c r="C5129" t="s">
        <v>80</v>
      </c>
      <c r="D5129" t="s">
        <v>96</v>
      </c>
      <c r="E5129" t="s">
        <v>132</v>
      </c>
      <c r="F5129" t="s">
        <v>14247</v>
      </c>
      <c r="G5129" t="s">
        <v>134</v>
      </c>
      <c r="H5129" t="s">
        <v>135</v>
      </c>
      <c r="I5129" t="s">
        <v>136</v>
      </c>
      <c r="J5129" t="s">
        <v>137</v>
      </c>
      <c r="K5129" t="s">
        <v>138</v>
      </c>
      <c r="L5129" t="s">
        <v>14819</v>
      </c>
      <c r="M5129" t="s">
        <v>14820</v>
      </c>
      <c r="N5129">
        <v>4.0141666660000004</v>
      </c>
      <c r="O5129">
        <v>0</v>
      </c>
      <c r="P5129">
        <v>1</v>
      </c>
      <c r="Q5129">
        <v>0</v>
      </c>
      <c r="R5129">
        <v>0</v>
      </c>
      <c r="S5129">
        <v>0</v>
      </c>
      <c r="T5129">
        <v>0</v>
      </c>
      <c r="U5129">
        <v>0</v>
      </c>
      <c r="V5129">
        <v>0</v>
      </c>
      <c r="W5129">
        <v>0</v>
      </c>
      <c r="X5129">
        <v>1.3725240923644444</v>
      </c>
      <c r="Y5129">
        <v>0</v>
      </c>
      <c r="Z5129">
        <v>0</v>
      </c>
      <c r="AA5129">
        <v>0</v>
      </c>
      <c r="AB5129">
        <v>0</v>
      </c>
      <c r="AC5129">
        <v>0</v>
      </c>
      <c r="AD5129">
        <v>0</v>
      </c>
      <c r="AE5129">
        <v>1.3725240923644444</v>
      </c>
    </row>
    <row r="5130" spans="1:31" x14ac:dyDescent="0.25">
      <c r="A5130">
        <v>2249308</v>
      </c>
      <c r="B5130">
        <v>1</v>
      </c>
      <c r="C5130" t="s">
        <v>80</v>
      </c>
      <c r="D5130" t="s">
        <v>105</v>
      </c>
      <c r="E5130" t="s">
        <v>273</v>
      </c>
      <c r="F5130" t="s">
        <v>14821</v>
      </c>
      <c r="G5130" t="s">
        <v>174</v>
      </c>
      <c r="H5130" t="s">
        <v>163</v>
      </c>
      <c r="I5130" t="s">
        <v>136</v>
      </c>
      <c r="J5130" t="s">
        <v>137</v>
      </c>
      <c r="K5130" t="s">
        <v>138</v>
      </c>
      <c r="L5130" t="s">
        <v>14822</v>
      </c>
      <c r="M5130" t="s">
        <v>14823</v>
      </c>
      <c r="N5130">
        <v>0.90694444399999996</v>
      </c>
      <c r="O5130">
        <v>11</v>
      </c>
      <c r="P5130">
        <v>1096</v>
      </c>
      <c r="Q5130">
        <v>18</v>
      </c>
      <c r="R5130">
        <v>654</v>
      </c>
      <c r="S5130">
        <v>16</v>
      </c>
      <c r="T5130">
        <v>155</v>
      </c>
      <c r="U5130">
        <v>0</v>
      </c>
      <c r="V5130">
        <v>1</v>
      </c>
      <c r="W5130">
        <v>2.7552595164077998</v>
      </c>
      <c r="X5130">
        <v>243.82690083907664</v>
      </c>
      <c r="Y5130">
        <v>7.5350651973829041</v>
      </c>
      <c r="Z5130">
        <v>76.042278930070523</v>
      </c>
      <c r="AA5130">
        <v>34.567969466458784</v>
      </c>
      <c r="AB5130">
        <v>125.22841754703424</v>
      </c>
      <c r="AC5130">
        <v>0</v>
      </c>
      <c r="AD5130">
        <v>6.0190658604037504</v>
      </c>
      <c r="AE5130">
        <v>495.97495735683469</v>
      </c>
    </row>
    <row r="5131" spans="1:31" x14ac:dyDescent="0.25">
      <c r="A5131">
        <v>2249309</v>
      </c>
      <c r="B5131">
        <v>1</v>
      </c>
      <c r="C5131" t="s">
        <v>80</v>
      </c>
      <c r="D5131" t="s">
        <v>88</v>
      </c>
      <c r="E5131" t="s">
        <v>405</v>
      </c>
      <c r="F5131" t="s">
        <v>14824</v>
      </c>
      <c r="G5131" t="s">
        <v>152</v>
      </c>
      <c r="H5131" t="s">
        <v>163</v>
      </c>
      <c r="I5131" t="s">
        <v>136</v>
      </c>
      <c r="J5131" t="s">
        <v>3</v>
      </c>
      <c r="K5131" t="s">
        <v>138</v>
      </c>
      <c r="L5131" t="s">
        <v>14825</v>
      </c>
      <c r="M5131" t="s">
        <v>14826</v>
      </c>
      <c r="N5131">
        <v>1.0241666659999999</v>
      </c>
      <c r="O5131">
        <v>0</v>
      </c>
      <c r="P5131">
        <v>5511</v>
      </c>
      <c r="Q5131">
        <v>0</v>
      </c>
      <c r="R5131">
        <v>1</v>
      </c>
      <c r="S5131">
        <v>1</v>
      </c>
      <c r="T5131">
        <v>713</v>
      </c>
      <c r="U5131">
        <v>0</v>
      </c>
      <c r="V5131">
        <v>2</v>
      </c>
      <c r="W5131">
        <v>0</v>
      </c>
      <c r="X5131">
        <v>1695.1332382753219</v>
      </c>
      <c r="Y5131">
        <v>0</v>
      </c>
      <c r="Z5131">
        <v>0</v>
      </c>
      <c r="AA5131">
        <v>1.3480227049240419</v>
      </c>
      <c r="AB5131">
        <v>711.95121300280243</v>
      </c>
      <c r="AC5131">
        <v>0</v>
      </c>
      <c r="AD5131">
        <v>166.35864277136821</v>
      </c>
      <c r="AE5131">
        <v>2574.7911167544162</v>
      </c>
    </row>
    <row r="5132" spans="1:31" x14ac:dyDescent="0.25">
      <c r="A5132">
        <v>2249310</v>
      </c>
      <c r="B5132">
        <v>1</v>
      </c>
      <c r="C5132" t="s">
        <v>80</v>
      </c>
      <c r="D5132" t="s">
        <v>96</v>
      </c>
      <c r="E5132" t="s">
        <v>177</v>
      </c>
      <c r="F5132" t="s">
        <v>14253</v>
      </c>
      <c r="G5132" t="s">
        <v>235</v>
      </c>
      <c r="H5132" t="s">
        <v>135</v>
      </c>
      <c r="I5132" t="s">
        <v>136</v>
      </c>
      <c r="J5132" t="s">
        <v>137</v>
      </c>
      <c r="K5132" t="s">
        <v>138</v>
      </c>
      <c r="L5132" t="s">
        <v>14827</v>
      </c>
      <c r="M5132" t="s">
        <v>14828</v>
      </c>
      <c r="N5132">
        <v>3.84</v>
      </c>
      <c r="O5132">
        <v>0</v>
      </c>
      <c r="P5132">
        <v>9</v>
      </c>
      <c r="Q5132">
        <v>0</v>
      </c>
      <c r="R5132">
        <v>0</v>
      </c>
      <c r="S5132">
        <v>0</v>
      </c>
      <c r="T5132">
        <v>2</v>
      </c>
      <c r="U5132">
        <v>0</v>
      </c>
      <c r="V5132">
        <v>0</v>
      </c>
      <c r="W5132">
        <v>0</v>
      </c>
      <c r="X5132">
        <v>51.526017792508355</v>
      </c>
      <c r="Y5132">
        <v>0</v>
      </c>
      <c r="Z5132">
        <v>0</v>
      </c>
      <c r="AA5132">
        <v>0</v>
      </c>
      <c r="AB5132">
        <v>5.1947156308939313</v>
      </c>
      <c r="AC5132">
        <v>0</v>
      </c>
      <c r="AD5132">
        <v>0</v>
      </c>
      <c r="AE5132">
        <v>56.720733423402287</v>
      </c>
    </row>
    <row r="5133" spans="1:31" x14ac:dyDescent="0.25">
      <c r="A5133">
        <v>2249313</v>
      </c>
      <c r="B5133">
        <v>1</v>
      </c>
      <c r="C5133" t="s">
        <v>81</v>
      </c>
      <c r="D5133" t="s">
        <v>119</v>
      </c>
      <c r="E5133" t="s">
        <v>194</v>
      </c>
      <c r="F5133" t="s">
        <v>14829</v>
      </c>
      <c r="G5133" t="s">
        <v>1031</v>
      </c>
      <c r="H5133" t="s">
        <v>135</v>
      </c>
      <c r="I5133" t="s">
        <v>136</v>
      </c>
      <c r="J5133" t="s">
        <v>137</v>
      </c>
      <c r="K5133" t="s">
        <v>138</v>
      </c>
      <c r="L5133" t="s">
        <v>14830</v>
      </c>
      <c r="M5133" t="s">
        <v>14831</v>
      </c>
      <c r="N5133">
        <v>1.6072222220000001</v>
      </c>
      <c r="O5133">
        <v>0</v>
      </c>
      <c r="P5133">
        <v>2</v>
      </c>
      <c r="Q5133">
        <v>0</v>
      </c>
      <c r="R5133">
        <v>0</v>
      </c>
      <c r="S5133">
        <v>0</v>
      </c>
      <c r="T5133">
        <v>0</v>
      </c>
      <c r="U5133">
        <v>0</v>
      </c>
      <c r="V5133">
        <v>0</v>
      </c>
      <c r="W5133">
        <v>0</v>
      </c>
      <c r="X5133">
        <v>0.23298814668447115</v>
      </c>
      <c r="Y5133">
        <v>0</v>
      </c>
      <c r="Z5133">
        <v>0</v>
      </c>
      <c r="AA5133">
        <v>0</v>
      </c>
      <c r="AB5133">
        <v>0</v>
      </c>
      <c r="AC5133">
        <v>0</v>
      </c>
      <c r="AD5133">
        <v>0</v>
      </c>
      <c r="AE5133">
        <v>0.23298814668447115</v>
      </c>
    </row>
    <row r="5134" spans="1:31" x14ac:dyDescent="0.25">
      <c r="A5134">
        <v>2249320</v>
      </c>
      <c r="B5134">
        <v>1</v>
      </c>
      <c r="C5134" t="s">
        <v>80</v>
      </c>
      <c r="D5134" t="s">
        <v>88</v>
      </c>
      <c r="E5134" t="s">
        <v>177</v>
      </c>
      <c r="F5134" t="s">
        <v>14832</v>
      </c>
      <c r="G5134" t="s">
        <v>2307</v>
      </c>
      <c r="H5134" t="s">
        <v>135</v>
      </c>
      <c r="I5134" t="s">
        <v>136</v>
      </c>
      <c r="J5134" t="s">
        <v>137</v>
      </c>
      <c r="K5134" t="s">
        <v>138</v>
      </c>
      <c r="L5134" t="s">
        <v>14833</v>
      </c>
      <c r="M5134" t="s">
        <v>14834</v>
      </c>
      <c r="N5134">
        <v>2.079722222</v>
      </c>
      <c r="O5134">
        <v>0</v>
      </c>
      <c r="P5134">
        <v>43</v>
      </c>
      <c r="Q5134">
        <v>0</v>
      </c>
      <c r="R5134">
        <v>0</v>
      </c>
      <c r="S5134">
        <v>0</v>
      </c>
      <c r="T5134">
        <v>1</v>
      </c>
      <c r="U5134">
        <v>0</v>
      </c>
      <c r="V5134">
        <v>0</v>
      </c>
      <c r="W5134">
        <v>0</v>
      </c>
      <c r="X5134">
        <v>25.121780517358751</v>
      </c>
      <c r="Y5134">
        <v>0</v>
      </c>
      <c r="Z5134">
        <v>0</v>
      </c>
      <c r="AA5134">
        <v>0</v>
      </c>
      <c r="AB5134">
        <v>7.9430495525461123E-2</v>
      </c>
      <c r="AC5134">
        <v>0</v>
      </c>
      <c r="AD5134">
        <v>0</v>
      </c>
      <c r="AE5134">
        <v>25.201211012884212</v>
      </c>
    </row>
    <row r="5135" spans="1:31" x14ac:dyDescent="0.25">
      <c r="A5135">
        <v>2249322</v>
      </c>
      <c r="B5135">
        <v>1</v>
      </c>
      <c r="C5135" t="s">
        <v>80</v>
      </c>
      <c r="D5135" t="s">
        <v>97</v>
      </c>
      <c r="E5135" t="s">
        <v>161</v>
      </c>
      <c r="F5135" t="s">
        <v>1125</v>
      </c>
      <c r="G5135" t="s">
        <v>174</v>
      </c>
      <c r="H5135" t="s">
        <v>163</v>
      </c>
      <c r="I5135" t="s">
        <v>136</v>
      </c>
      <c r="J5135" t="s">
        <v>137</v>
      </c>
      <c r="K5135" t="s">
        <v>138</v>
      </c>
      <c r="L5135" t="s">
        <v>14835</v>
      </c>
      <c r="M5135" t="s">
        <v>14836</v>
      </c>
      <c r="N5135">
        <v>0.66444444400000002</v>
      </c>
      <c r="O5135">
        <v>3</v>
      </c>
      <c r="P5135">
        <v>354</v>
      </c>
      <c r="Q5135">
        <v>5</v>
      </c>
      <c r="R5135">
        <v>67</v>
      </c>
      <c r="S5135">
        <v>11</v>
      </c>
      <c r="T5135">
        <v>45</v>
      </c>
      <c r="U5135">
        <v>0</v>
      </c>
      <c r="V5135">
        <v>0</v>
      </c>
      <c r="W5135">
        <v>156.76352492760961</v>
      </c>
      <c r="X5135">
        <v>143.47290283909757</v>
      </c>
      <c r="Y5135">
        <v>296.33860536089509</v>
      </c>
      <c r="Z5135">
        <v>6.115116444817061</v>
      </c>
      <c r="AA5135">
        <v>194.33457044628787</v>
      </c>
      <c r="AB5135">
        <v>44.786656174751698</v>
      </c>
      <c r="AC5135">
        <v>0</v>
      </c>
      <c r="AD5135">
        <v>0</v>
      </c>
      <c r="AE5135">
        <v>841.81137619345884</v>
      </c>
    </row>
    <row r="5136" spans="1:31" x14ac:dyDescent="0.25">
      <c r="A5136">
        <v>2249323</v>
      </c>
      <c r="B5136">
        <v>1</v>
      </c>
      <c r="C5136" t="s">
        <v>81</v>
      </c>
      <c r="D5136" t="s">
        <v>123</v>
      </c>
      <c r="E5136" t="s">
        <v>132</v>
      </c>
      <c r="F5136" t="s">
        <v>14837</v>
      </c>
      <c r="G5136" t="s">
        <v>191</v>
      </c>
      <c r="H5136" t="s">
        <v>135</v>
      </c>
      <c r="I5136" t="s">
        <v>136</v>
      </c>
      <c r="J5136" t="s">
        <v>137</v>
      </c>
      <c r="K5136" t="s">
        <v>138</v>
      </c>
      <c r="L5136" t="s">
        <v>14838</v>
      </c>
      <c r="M5136" t="s">
        <v>14839</v>
      </c>
      <c r="N5136">
        <v>1.213055555</v>
      </c>
      <c r="O5136">
        <v>0</v>
      </c>
      <c r="P5136">
        <v>3</v>
      </c>
      <c r="Q5136">
        <v>0</v>
      </c>
      <c r="R5136">
        <v>0</v>
      </c>
      <c r="S5136">
        <v>0</v>
      </c>
      <c r="T5136">
        <v>0</v>
      </c>
      <c r="U5136">
        <v>0</v>
      </c>
      <c r="V5136">
        <v>0</v>
      </c>
      <c r="W5136">
        <v>0</v>
      </c>
      <c r="X5136">
        <v>1.3596604510160468</v>
      </c>
      <c r="Y5136">
        <v>0</v>
      </c>
      <c r="Z5136">
        <v>0</v>
      </c>
      <c r="AA5136">
        <v>0</v>
      </c>
      <c r="AB5136">
        <v>0</v>
      </c>
      <c r="AC5136">
        <v>0</v>
      </c>
      <c r="AD5136">
        <v>0</v>
      </c>
      <c r="AE5136">
        <v>1.3596604510160468</v>
      </c>
    </row>
    <row r="5137" spans="1:31" x14ac:dyDescent="0.25">
      <c r="A5137">
        <v>2249327</v>
      </c>
      <c r="B5137">
        <v>1</v>
      </c>
      <c r="C5137" t="s">
        <v>80</v>
      </c>
      <c r="D5137" t="s">
        <v>93</v>
      </c>
      <c r="E5137" t="s">
        <v>132</v>
      </c>
      <c r="F5137" t="s">
        <v>14840</v>
      </c>
      <c r="G5137" t="s">
        <v>134</v>
      </c>
      <c r="H5137" t="s">
        <v>135</v>
      </c>
      <c r="I5137" t="s">
        <v>136</v>
      </c>
      <c r="J5137" t="s">
        <v>137</v>
      </c>
      <c r="K5137" t="s">
        <v>138</v>
      </c>
      <c r="L5137" t="s">
        <v>14841</v>
      </c>
      <c r="M5137" t="s">
        <v>14842</v>
      </c>
      <c r="N5137">
        <v>0.771666666</v>
      </c>
      <c r="O5137">
        <v>0</v>
      </c>
      <c r="P5137">
        <v>1</v>
      </c>
      <c r="Q5137">
        <v>0</v>
      </c>
      <c r="R5137">
        <v>1</v>
      </c>
      <c r="S5137">
        <v>0</v>
      </c>
      <c r="T5137">
        <v>0</v>
      </c>
      <c r="U5137">
        <v>0</v>
      </c>
      <c r="V5137">
        <v>0</v>
      </c>
      <c r="W5137">
        <v>0</v>
      </c>
      <c r="X5137">
        <v>0.62244996629171989</v>
      </c>
      <c r="Y5137">
        <v>0</v>
      </c>
      <c r="Z5137">
        <v>2.775567159092E-2</v>
      </c>
      <c r="AA5137">
        <v>0</v>
      </c>
      <c r="AB5137">
        <v>0</v>
      </c>
      <c r="AC5137">
        <v>0</v>
      </c>
      <c r="AD5137">
        <v>0</v>
      </c>
      <c r="AE5137">
        <v>0.65020563788263985</v>
      </c>
    </row>
    <row r="5138" spans="1:31" x14ac:dyDescent="0.25">
      <c r="A5138">
        <v>2249328</v>
      </c>
      <c r="B5138">
        <v>1</v>
      </c>
      <c r="C5138" t="s">
        <v>80</v>
      </c>
      <c r="D5138" t="s">
        <v>88</v>
      </c>
      <c r="E5138" t="s">
        <v>182</v>
      </c>
      <c r="F5138" t="s">
        <v>14843</v>
      </c>
      <c r="G5138" t="s">
        <v>303</v>
      </c>
      <c r="H5138" t="s">
        <v>163</v>
      </c>
      <c r="I5138" t="s">
        <v>261</v>
      </c>
      <c r="J5138" t="s">
        <v>137</v>
      </c>
      <c r="K5138" t="s">
        <v>138</v>
      </c>
      <c r="L5138" t="s">
        <v>14844</v>
      </c>
      <c r="M5138" t="s">
        <v>14845</v>
      </c>
      <c r="N5138">
        <v>2.1944444E-2</v>
      </c>
      <c r="O5138">
        <v>0</v>
      </c>
      <c r="P5138">
        <v>2326</v>
      </c>
      <c r="Q5138">
        <v>0</v>
      </c>
      <c r="R5138">
        <v>0</v>
      </c>
      <c r="S5138">
        <v>0</v>
      </c>
      <c r="T5138">
        <v>170</v>
      </c>
      <c r="U5138">
        <v>0</v>
      </c>
      <c r="V5138">
        <v>1</v>
      </c>
      <c r="W5138">
        <v>0</v>
      </c>
      <c r="X5138">
        <v>17.106229511385376</v>
      </c>
      <c r="Y5138">
        <v>0</v>
      </c>
      <c r="Z5138">
        <v>0</v>
      </c>
      <c r="AA5138">
        <v>0</v>
      </c>
      <c r="AB5138">
        <v>2.1683923154598594</v>
      </c>
      <c r="AC5138">
        <v>0</v>
      </c>
      <c r="AD5138">
        <v>0.11910702287160445</v>
      </c>
      <c r="AE5138">
        <v>19.393728849716837</v>
      </c>
    </row>
    <row r="5139" spans="1:31" x14ac:dyDescent="0.25">
      <c r="A5139">
        <v>2249329</v>
      </c>
      <c r="B5139">
        <v>1</v>
      </c>
      <c r="C5139" t="s">
        <v>81</v>
      </c>
      <c r="D5139" t="s">
        <v>123</v>
      </c>
      <c r="E5139" t="s">
        <v>132</v>
      </c>
      <c r="F5139" t="s">
        <v>14846</v>
      </c>
      <c r="G5139" t="s">
        <v>148</v>
      </c>
      <c r="H5139" t="s">
        <v>135</v>
      </c>
      <c r="I5139" t="s">
        <v>136</v>
      </c>
      <c r="J5139" t="s">
        <v>137</v>
      </c>
      <c r="K5139" t="s">
        <v>138</v>
      </c>
      <c r="L5139" t="s">
        <v>14847</v>
      </c>
      <c r="M5139" t="s">
        <v>14848</v>
      </c>
      <c r="N5139">
        <v>2.0577777770000001</v>
      </c>
      <c r="O5139">
        <v>0</v>
      </c>
      <c r="P5139">
        <v>1</v>
      </c>
      <c r="Q5139">
        <v>0</v>
      </c>
      <c r="R5139">
        <v>0</v>
      </c>
      <c r="S5139">
        <v>0</v>
      </c>
      <c r="T5139">
        <v>0</v>
      </c>
      <c r="U5139">
        <v>0</v>
      </c>
      <c r="V5139">
        <v>0</v>
      </c>
      <c r="W5139">
        <v>0</v>
      </c>
      <c r="X5139">
        <v>0.33404195931222669</v>
      </c>
      <c r="Y5139">
        <v>0</v>
      </c>
      <c r="Z5139">
        <v>0</v>
      </c>
      <c r="AA5139">
        <v>0</v>
      </c>
      <c r="AB5139">
        <v>0</v>
      </c>
      <c r="AC5139">
        <v>0</v>
      </c>
      <c r="AD5139">
        <v>0</v>
      </c>
      <c r="AE5139">
        <v>0.33404195931222669</v>
      </c>
    </row>
    <row r="5140" spans="1:31" x14ac:dyDescent="0.25">
      <c r="A5140">
        <v>2249331</v>
      </c>
      <c r="B5140">
        <v>1</v>
      </c>
      <c r="C5140" t="s">
        <v>80</v>
      </c>
      <c r="D5140" t="s">
        <v>82</v>
      </c>
      <c r="E5140" t="s">
        <v>177</v>
      </c>
      <c r="F5140" t="s">
        <v>14849</v>
      </c>
      <c r="G5140" t="s">
        <v>215</v>
      </c>
      <c r="H5140" t="s">
        <v>135</v>
      </c>
      <c r="I5140" t="s">
        <v>136</v>
      </c>
      <c r="J5140" t="s">
        <v>137</v>
      </c>
      <c r="K5140" t="s">
        <v>138</v>
      </c>
      <c r="L5140" t="s">
        <v>14850</v>
      </c>
      <c r="M5140" t="s">
        <v>14851</v>
      </c>
      <c r="N5140">
        <v>1.615277777</v>
      </c>
      <c r="O5140">
        <v>0</v>
      </c>
      <c r="P5140">
        <v>2</v>
      </c>
      <c r="Q5140">
        <v>0</v>
      </c>
      <c r="R5140">
        <v>0</v>
      </c>
      <c r="S5140">
        <v>0</v>
      </c>
      <c r="T5140">
        <v>9</v>
      </c>
      <c r="U5140">
        <v>0</v>
      </c>
      <c r="V5140">
        <v>0</v>
      </c>
      <c r="W5140">
        <v>0</v>
      </c>
      <c r="X5140">
        <v>0.90837856448276022</v>
      </c>
      <c r="Y5140">
        <v>0</v>
      </c>
      <c r="Z5140">
        <v>0</v>
      </c>
      <c r="AA5140">
        <v>0</v>
      </c>
      <c r="AB5140">
        <v>21.937238251824933</v>
      </c>
      <c r="AC5140">
        <v>0</v>
      </c>
      <c r="AD5140">
        <v>0</v>
      </c>
      <c r="AE5140">
        <v>22.845616816307693</v>
      </c>
    </row>
    <row r="5141" spans="1:31" x14ac:dyDescent="0.25">
      <c r="A5141">
        <v>2249334</v>
      </c>
      <c r="B5141">
        <v>1</v>
      </c>
      <c r="C5141" t="s">
        <v>80</v>
      </c>
      <c r="D5141" t="s">
        <v>96</v>
      </c>
      <c r="E5141" t="s">
        <v>132</v>
      </c>
      <c r="F5141" t="s">
        <v>14852</v>
      </c>
      <c r="G5141" t="s">
        <v>148</v>
      </c>
      <c r="H5141" t="s">
        <v>135</v>
      </c>
      <c r="I5141" t="s">
        <v>136</v>
      </c>
      <c r="J5141" t="s">
        <v>137</v>
      </c>
      <c r="K5141" t="s">
        <v>138</v>
      </c>
      <c r="L5141" t="s">
        <v>14853</v>
      </c>
      <c r="M5141" t="s">
        <v>14854</v>
      </c>
      <c r="N5141">
        <v>2.4644444440000002</v>
      </c>
      <c r="O5141">
        <v>0</v>
      </c>
      <c r="P5141">
        <v>1</v>
      </c>
      <c r="Q5141">
        <v>0</v>
      </c>
      <c r="R5141">
        <v>0</v>
      </c>
      <c r="S5141">
        <v>0</v>
      </c>
      <c r="T5141">
        <v>0</v>
      </c>
      <c r="U5141">
        <v>0</v>
      </c>
      <c r="V5141">
        <v>0</v>
      </c>
      <c r="W5141">
        <v>0</v>
      </c>
      <c r="X5141">
        <v>3.596917441674651</v>
      </c>
      <c r="Y5141">
        <v>0</v>
      </c>
      <c r="Z5141">
        <v>0</v>
      </c>
      <c r="AA5141">
        <v>0</v>
      </c>
      <c r="AB5141">
        <v>0</v>
      </c>
      <c r="AC5141">
        <v>0</v>
      </c>
      <c r="AD5141">
        <v>0</v>
      </c>
      <c r="AE5141">
        <v>3.596917441674651</v>
      </c>
    </row>
    <row r="5142" spans="1:31" x14ac:dyDescent="0.25">
      <c r="A5142">
        <v>2249335</v>
      </c>
      <c r="B5142">
        <v>1</v>
      </c>
      <c r="C5142" t="s">
        <v>80</v>
      </c>
      <c r="D5142" t="s">
        <v>105</v>
      </c>
      <c r="E5142" t="s">
        <v>161</v>
      </c>
      <c r="F5142" t="s">
        <v>14855</v>
      </c>
      <c r="G5142" t="s">
        <v>174</v>
      </c>
      <c r="H5142" t="s">
        <v>163</v>
      </c>
      <c r="I5142" t="s">
        <v>136</v>
      </c>
      <c r="J5142" t="s">
        <v>137</v>
      </c>
      <c r="K5142" t="s">
        <v>138</v>
      </c>
      <c r="L5142" t="s">
        <v>14856</v>
      </c>
      <c r="M5142" t="s">
        <v>14857</v>
      </c>
      <c r="N5142">
        <v>1.245833333</v>
      </c>
      <c r="O5142">
        <v>5</v>
      </c>
      <c r="P5142">
        <v>744</v>
      </c>
      <c r="Q5142">
        <v>13</v>
      </c>
      <c r="R5142">
        <v>149</v>
      </c>
      <c r="S5142">
        <v>7</v>
      </c>
      <c r="T5142">
        <v>87</v>
      </c>
      <c r="U5142">
        <v>0</v>
      </c>
      <c r="V5142">
        <v>0</v>
      </c>
      <c r="W5142">
        <v>1.5171556289134285</v>
      </c>
      <c r="X5142">
        <v>212.74324633689662</v>
      </c>
      <c r="Y5142">
        <v>9.254448711098247</v>
      </c>
      <c r="Z5142">
        <v>42.373001892394761</v>
      </c>
      <c r="AA5142">
        <v>7.0048479148187734</v>
      </c>
      <c r="AB5142">
        <v>77.867857769585541</v>
      </c>
      <c r="AC5142">
        <v>0</v>
      </c>
      <c r="AD5142">
        <v>0</v>
      </c>
      <c r="AE5142">
        <v>350.76055825370736</v>
      </c>
    </row>
    <row r="5143" spans="1:31" x14ac:dyDescent="0.25">
      <c r="A5143">
        <v>2249336</v>
      </c>
      <c r="B5143">
        <v>1</v>
      </c>
      <c r="C5143" t="s">
        <v>81</v>
      </c>
      <c r="D5143" t="s">
        <v>121</v>
      </c>
      <c r="E5143" t="s">
        <v>194</v>
      </c>
      <c r="F5143" t="s">
        <v>800</v>
      </c>
      <c r="G5143" t="s">
        <v>179</v>
      </c>
      <c r="H5143" t="s">
        <v>135</v>
      </c>
      <c r="I5143" t="s">
        <v>136</v>
      </c>
      <c r="J5143" t="s">
        <v>137</v>
      </c>
      <c r="K5143" t="s">
        <v>138</v>
      </c>
      <c r="L5143" t="s">
        <v>14858</v>
      </c>
      <c r="M5143" t="s">
        <v>14859</v>
      </c>
      <c r="N5143">
        <v>1.7655555549999999</v>
      </c>
      <c r="O5143">
        <v>0</v>
      </c>
      <c r="P5143">
        <v>25</v>
      </c>
      <c r="Q5143">
        <v>0</v>
      </c>
      <c r="R5143">
        <v>13</v>
      </c>
      <c r="S5143">
        <v>0</v>
      </c>
      <c r="T5143">
        <v>1</v>
      </c>
      <c r="U5143">
        <v>0</v>
      </c>
      <c r="V5143">
        <v>0</v>
      </c>
      <c r="W5143">
        <v>0</v>
      </c>
      <c r="X5143">
        <v>8.4846583527345274</v>
      </c>
      <c r="Y5143">
        <v>0</v>
      </c>
      <c r="Z5143">
        <v>1.87480612736508</v>
      </c>
      <c r="AA5143">
        <v>0</v>
      </c>
      <c r="AB5143">
        <v>0.27479267536024893</v>
      </c>
      <c r="AC5143">
        <v>0</v>
      </c>
      <c r="AD5143">
        <v>0</v>
      </c>
      <c r="AE5143">
        <v>10.634257155459856</v>
      </c>
    </row>
    <row r="5144" spans="1:31" x14ac:dyDescent="0.25">
      <c r="A5144">
        <v>2249338</v>
      </c>
      <c r="B5144">
        <v>1</v>
      </c>
      <c r="C5144" t="s">
        <v>81</v>
      </c>
      <c r="D5144" t="s">
        <v>123</v>
      </c>
      <c r="E5144" t="s">
        <v>194</v>
      </c>
      <c r="F5144" t="s">
        <v>14860</v>
      </c>
      <c r="G5144" t="s">
        <v>179</v>
      </c>
      <c r="H5144" t="s">
        <v>135</v>
      </c>
      <c r="I5144" t="s">
        <v>136</v>
      </c>
      <c r="J5144" t="s">
        <v>137</v>
      </c>
      <c r="K5144" t="s">
        <v>138</v>
      </c>
      <c r="L5144" t="s">
        <v>14861</v>
      </c>
      <c r="M5144" t="s">
        <v>14862</v>
      </c>
      <c r="N5144">
        <v>4.5302777770000002</v>
      </c>
      <c r="O5144">
        <v>0</v>
      </c>
      <c r="P5144">
        <v>1</v>
      </c>
      <c r="Q5144">
        <v>0</v>
      </c>
      <c r="R5144">
        <v>5</v>
      </c>
      <c r="S5144">
        <v>0</v>
      </c>
      <c r="T5144">
        <v>0</v>
      </c>
      <c r="U5144">
        <v>0</v>
      </c>
      <c r="V5144">
        <v>0</v>
      </c>
      <c r="W5144">
        <v>0</v>
      </c>
      <c r="X5144">
        <v>1.4523581844455835</v>
      </c>
      <c r="Y5144">
        <v>0</v>
      </c>
      <c r="Z5144">
        <v>5.9299111368989257</v>
      </c>
      <c r="AA5144">
        <v>0</v>
      </c>
      <c r="AB5144">
        <v>0</v>
      </c>
      <c r="AC5144">
        <v>0</v>
      </c>
      <c r="AD5144">
        <v>0</v>
      </c>
      <c r="AE5144">
        <v>7.3822693213445092</v>
      </c>
    </row>
    <row r="5145" spans="1:31" x14ac:dyDescent="0.25">
      <c r="A5145">
        <v>2249339</v>
      </c>
      <c r="B5145">
        <v>1</v>
      </c>
      <c r="C5145" t="s">
        <v>80</v>
      </c>
      <c r="D5145" t="s">
        <v>104</v>
      </c>
      <c r="E5145" t="s">
        <v>132</v>
      </c>
      <c r="F5145" t="s">
        <v>14863</v>
      </c>
      <c r="G5145" t="s">
        <v>170</v>
      </c>
      <c r="H5145" t="s">
        <v>135</v>
      </c>
      <c r="I5145" t="s">
        <v>136</v>
      </c>
      <c r="J5145" t="s">
        <v>137</v>
      </c>
      <c r="K5145" t="s">
        <v>138</v>
      </c>
      <c r="L5145" t="s">
        <v>14864</v>
      </c>
      <c r="M5145" t="s">
        <v>14865</v>
      </c>
      <c r="N5145">
        <v>2.1988888879999999</v>
      </c>
      <c r="O5145">
        <v>0</v>
      </c>
      <c r="P5145">
        <v>5</v>
      </c>
      <c r="Q5145">
        <v>0</v>
      </c>
      <c r="R5145">
        <v>0</v>
      </c>
      <c r="S5145">
        <v>0</v>
      </c>
      <c r="T5145">
        <v>1</v>
      </c>
      <c r="U5145">
        <v>0</v>
      </c>
      <c r="V5145">
        <v>0</v>
      </c>
      <c r="W5145">
        <v>0</v>
      </c>
      <c r="X5145">
        <v>3.4938946715230559</v>
      </c>
      <c r="Y5145">
        <v>0</v>
      </c>
      <c r="Z5145">
        <v>0</v>
      </c>
      <c r="AA5145">
        <v>0</v>
      </c>
      <c r="AB5145">
        <v>2.9946797820886948</v>
      </c>
      <c r="AC5145">
        <v>0</v>
      </c>
      <c r="AD5145">
        <v>0</v>
      </c>
      <c r="AE5145">
        <v>6.4885744536117507</v>
      </c>
    </row>
    <row r="5146" spans="1:31" x14ac:dyDescent="0.25">
      <c r="A5146">
        <v>2249341</v>
      </c>
      <c r="B5146">
        <v>1</v>
      </c>
      <c r="C5146" t="s">
        <v>80</v>
      </c>
      <c r="D5146" t="s">
        <v>93</v>
      </c>
      <c r="E5146" t="s">
        <v>132</v>
      </c>
      <c r="F5146" t="s">
        <v>14866</v>
      </c>
      <c r="G5146" t="s">
        <v>148</v>
      </c>
      <c r="H5146" t="s">
        <v>135</v>
      </c>
      <c r="I5146" t="s">
        <v>136</v>
      </c>
      <c r="J5146" t="s">
        <v>137</v>
      </c>
      <c r="K5146" t="s">
        <v>138</v>
      </c>
      <c r="L5146" t="s">
        <v>14867</v>
      </c>
      <c r="M5146" t="s">
        <v>14868</v>
      </c>
      <c r="N5146">
        <v>3.3402777769999998</v>
      </c>
      <c r="O5146">
        <v>0</v>
      </c>
      <c r="P5146">
        <v>1</v>
      </c>
      <c r="Q5146">
        <v>0</v>
      </c>
      <c r="R5146">
        <v>0</v>
      </c>
      <c r="S5146">
        <v>0</v>
      </c>
      <c r="T5146">
        <v>0</v>
      </c>
      <c r="U5146">
        <v>0</v>
      </c>
      <c r="V5146">
        <v>0</v>
      </c>
      <c r="W5146">
        <v>0</v>
      </c>
      <c r="X5146">
        <v>0.48751895731616007</v>
      </c>
      <c r="Y5146">
        <v>0</v>
      </c>
      <c r="Z5146">
        <v>0</v>
      </c>
      <c r="AA5146">
        <v>0</v>
      </c>
      <c r="AB5146">
        <v>0</v>
      </c>
      <c r="AC5146">
        <v>0</v>
      </c>
      <c r="AD5146">
        <v>0</v>
      </c>
      <c r="AE5146">
        <v>0.48751895731616007</v>
      </c>
    </row>
    <row r="5147" spans="1:31" x14ac:dyDescent="0.25">
      <c r="A5147">
        <v>2249342</v>
      </c>
      <c r="B5147">
        <v>1</v>
      </c>
      <c r="C5147" t="s">
        <v>80</v>
      </c>
      <c r="D5147" t="s">
        <v>108</v>
      </c>
      <c r="E5147" t="s">
        <v>132</v>
      </c>
      <c r="F5147" t="s">
        <v>14869</v>
      </c>
      <c r="G5147" t="s">
        <v>170</v>
      </c>
      <c r="H5147" t="s">
        <v>135</v>
      </c>
      <c r="I5147" t="s">
        <v>136</v>
      </c>
      <c r="J5147" t="s">
        <v>137</v>
      </c>
      <c r="K5147" t="s">
        <v>138</v>
      </c>
      <c r="L5147" t="s">
        <v>14870</v>
      </c>
      <c r="M5147" t="s">
        <v>14871</v>
      </c>
      <c r="N5147">
        <v>0.95527777700000005</v>
      </c>
      <c r="O5147">
        <v>0</v>
      </c>
      <c r="P5147">
        <v>3</v>
      </c>
      <c r="Q5147">
        <v>0</v>
      </c>
      <c r="R5147">
        <v>0</v>
      </c>
      <c r="S5147">
        <v>0</v>
      </c>
      <c r="T5147">
        <v>0</v>
      </c>
      <c r="U5147">
        <v>0</v>
      </c>
      <c r="V5147">
        <v>0</v>
      </c>
      <c r="W5147">
        <v>0</v>
      </c>
      <c r="X5147">
        <v>1.0373775114486856</v>
      </c>
      <c r="Y5147">
        <v>0</v>
      </c>
      <c r="Z5147">
        <v>0</v>
      </c>
      <c r="AA5147">
        <v>0</v>
      </c>
      <c r="AB5147">
        <v>0</v>
      </c>
      <c r="AC5147">
        <v>0</v>
      </c>
      <c r="AD5147">
        <v>0</v>
      </c>
      <c r="AE5147">
        <v>1.0373775114486856</v>
      </c>
    </row>
    <row r="5148" spans="1:31" x14ac:dyDescent="0.25">
      <c r="A5148">
        <v>2249350</v>
      </c>
      <c r="B5148">
        <v>1</v>
      </c>
      <c r="C5148" t="s">
        <v>80</v>
      </c>
      <c r="D5148" t="s">
        <v>88</v>
      </c>
      <c r="E5148" t="s">
        <v>194</v>
      </c>
      <c r="F5148" t="s">
        <v>14872</v>
      </c>
      <c r="G5148" t="s">
        <v>134</v>
      </c>
      <c r="H5148" t="s">
        <v>135</v>
      </c>
      <c r="I5148" t="s">
        <v>136</v>
      </c>
      <c r="J5148" t="s">
        <v>137</v>
      </c>
      <c r="K5148" t="s">
        <v>138</v>
      </c>
      <c r="L5148" t="s">
        <v>14873</v>
      </c>
      <c r="M5148" t="s">
        <v>14874</v>
      </c>
      <c r="N5148">
        <v>1.171944444</v>
      </c>
      <c r="O5148">
        <v>0</v>
      </c>
      <c r="P5148">
        <v>49</v>
      </c>
      <c r="Q5148">
        <v>0</v>
      </c>
      <c r="R5148">
        <v>0</v>
      </c>
      <c r="S5148">
        <v>0</v>
      </c>
      <c r="T5148">
        <v>2</v>
      </c>
      <c r="U5148">
        <v>0</v>
      </c>
      <c r="V5148">
        <v>0</v>
      </c>
      <c r="W5148">
        <v>0</v>
      </c>
      <c r="X5148">
        <v>22.746375207907434</v>
      </c>
      <c r="Y5148">
        <v>0</v>
      </c>
      <c r="Z5148">
        <v>0</v>
      </c>
      <c r="AA5148">
        <v>0</v>
      </c>
      <c r="AB5148">
        <v>1.8324516749000004E-4</v>
      </c>
      <c r="AC5148">
        <v>0</v>
      </c>
      <c r="AD5148">
        <v>0</v>
      </c>
      <c r="AE5148">
        <v>22.746558453074925</v>
      </c>
    </row>
    <row r="5149" spans="1:31" x14ac:dyDescent="0.25">
      <c r="A5149">
        <v>2249354</v>
      </c>
      <c r="B5149">
        <v>1</v>
      </c>
      <c r="C5149" t="s">
        <v>80</v>
      </c>
      <c r="D5149" t="s">
        <v>94</v>
      </c>
      <c r="E5149" t="s">
        <v>141</v>
      </c>
      <c r="F5149" t="s">
        <v>14875</v>
      </c>
      <c r="G5149" t="s">
        <v>134</v>
      </c>
      <c r="H5149" t="s">
        <v>135</v>
      </c>
      <c r="I5149" t="s">
        <v>136</v>
      </c>
      <c r="J5149" t="s">
        <v>137</v>
      </c>
      <c r="K5149" t="s">
        <v>138</v>
      </c>
      <c r="L5149" t="s">
        <v>14876</v>
      </c>
      <c r="M5149" t="s">
        <v>14877</v>
      </c>
      <c r="N5149">
        <v>0.580555555</v>
      </c>
      <c r="O5149">
        <v>0</v>
      </c>
      <c r="P5149">
        <v>125</v>
      </c>
      <c r="Q5149">
        <v>0</v>
      </c>
      <c r="R5149">
        <v>0</v>
      </c>
      <c r="S5149">
        <v>0</v>
      </c>
      <c r="T5149">
        <v>2</v>
      </c>
      <c r="U5149">
        <v>0</v>
      </c>
      <c r="V5149">
        <v>0</v>
      </c>
      <c r="W5149">
        <v>0</v>
      </c>
      <c r="X5149">
        <v>20.98012572578908</v>
      </c>
      <c r="Y5149">
        <v>0</v>
      </c>
      <c r="Z5149">
        <v>0</v>
      </c>
      <c r="AA5149">
        <v>0</v>
      </c>
      <c r="AB5149">
        <v>0.20130288401813337</v>
      </c>
      <c r="AC5149">
        <v>0</v>
      </c>
      <c r="AD5149">
        <v>0</v>
      </c>
      <c r="AE5149">
        <v>21.181428609807213</v>
      </c>
    </row>
    <row r="5150" spans="1:31" x14ac:dyDescent="0.25">
      <c r="A5150">
        <v>2249357</v>
      </c>
      <c r="B5150">
        <v>1</v>
      </c>
      <c r="C5150" t="s">
        <v>80</v>
      </c>
      <c r="D5150" t="s">
        <v>84</v>
      </c>
      <c r="E5150" t="s">
        <v>182</v>
      </c>
      <c r="F5150" t="s">
        <v>6739</v>
      </c>
      <c r="G5150" t="s">
        <v>2631</v>
      </c>
      <c r="H5150" t="s">
        <v>163</v>
      </c>
      <c r="I5150" t="s">
        <v>136</v>
      </c>
      <c r="J5150" t="s">
        <v>137</v>
      </c>
      <c r="K5150" t="s">
        <v>138</v>
      </c>
      <c r="L5150" t="s">
        <v>14878</v>
      </c>
      <c r="M5150" t="s">
        <v>14879</v>
      </c>
      <c r="N5150">
        <v>1.0233333330000001</v>
      </c>
      <c r="O5150">
        <v>0</v>
      </c>
      <c r="P5150">
        <v>416</v>
      </c>
      <c r="Q5150">
        <v>0</v>
      </c>
      <c r="R5150">
        <v>0</v>
      </c>
      <c r="S5150">
        <v>0</v>
      </c>
      <c r="T5150">
        <v>4</v>
      </c>
      <c r="U5150">
        <v>0</v>
      </c>
      <c r="V5150">
        <v>0</v>
      </c>
      <c r="W5150">
        <v>0</v>
      </c>
      <c r="X5150">
        <v>119.68517972880548</v>
      </c>
      <c r="Y5150">
        <v>0</v>
      </c>
      <c r="Z5150">
        <v>0</v>
      </c>
      <c r="AA5150">
        <v>0</v>
      </c>
      <c r="AB5150">
        <v>17.768732984136239</v>
      </c>
      <c r="AC5150">
        <v>0</v>
      </c>
      <c r="AD5150">
        <v>0</v>
      </c>
      <c r="AE5150">
        <v>137.45391271294173</v>
      </c>
    </row>
    <row r="5151" spans="1:31" x14ac:dyDescent="0.25">
      <c r="A5151">
        <v>2249359</v>
      </c>
      <c r="B5151">
        <v>1</v>
      </c>
      <c r="C5151" t="s">
        <v>81</v>
      </c>
      <c r="D5151" t="s">
        <v>118</v>
      </c>
      <c r="E5151" t="s">
        <v>141</v>
      </c>
      <c r="F5151" t="s">
        <v>14880</v>
      </c>
      <c r="G5151" t="s">
        <v>187</v>
      </c>
      <c r="H5151" t="s">
        <v>135</v>
      </c>
      <c r="I5151" t="s">
        <v>136</v>
      </c>
      <c r="J5151" t="s">
        <v>137</v>
      </c>
      <c r="K5151" t="s">
        <v>138</v>
      </c>
      <c r="L5151" t="s">
        <v>14881</v>
      </c>
      <c r="M5151" t="s">
        <v>14882</v>
      </c>
      <c r="N5151">
        <v>1.02</v>
      </c>
      <c r="O5151">
        <v>0</v>
      </c>
      <c r="P5151">
        <v>47</v>
      </c>
      <c r="Q5151">
        <v>0</v>
      </c>
      <c r="R5151">
        <v>18</v>
      </c>
      <c r="S5151">
        <v>0</v>
      </c>
      <c r="T5151">
        <v>4</v>
      </c>
      <c r="U5151">
        <v>0</v>
      </c>
      <c r="V5151">
        <v>0</v>
      </c>
      <c r="W5151">
        <v>0</v>
      </c>
      <c r="X5151">
        <v>13.583260758634864</v>
      </c>
      <c r="Y5151">
        <v>0</v>
      </c>
      <c r="Z5151">
        <v>1.2246573640127401</v>
      </c>
      <c r="AA5151">
        <v>0</v>
      </c>
      <c r="AB5151">
        <v>8.1513672253650013E-2</v>
      </c>
      <c r="AC5151">
        <v>0</v>
      </c>
      <c r="AD5151">
        <v>0</v>
      </c>
      <c r="AE5151">
        <v>14.889431794901254</v>
      </c>
    </row>
    <row r="5152" spans="1:31" x14ac:dyDescent="0.25">
      <c r="A5152">
        <v>2249363</v>
      </c>
      <c r="B5152">
        <v>1</v>
      </c>
      <c r="C5152" t="s">
        <v>80</v>
      </c>
      <c r="D5152" t="s">
        <v>98</v>
      </c>
      <c r="E5152" t="s">
        <v>273</v>
      </c>
      <c r="F5152" t="s">
        <v>14883</v>
      </c>
      <c r="G5152" t="s">
        <v>174</v>
      </c>
      <c r="H5152" t="s">
        <v>163</v>
      </c>
      <c r="I5152" t="s">
        <v>136</v>
      </c>
      <c r="J5152" t="s">
        <v>137</v>
      </c>
      <c r="K5152" t="s">
        <v>138</v>
      </c>
      <c r="L5152" t="s">
        <v>14884</v>
      </c>
      <c r="M5152" t="s">
        <v>14885</v>
      </c>
      <c r="N5152">
        <v>0.37277777699999998</v>
      </c>
      <c r="O5152">
        <v>1</v>
      </c>
      <c r="P5152">
        <v>251</v>
      </c>
      <c r="Q5152">
        <v>3</v>
      </c>
      <c r="R5152">
        <v>14</v>
      </c>
      <c r="S5152">
        <v>8</v>
      </c>
      <c r="T5152">
        <v>58</v>
      </c>
      <c r="U5152">
        <v>2</v>
      </c>
      <c r="V5152">
        <v>0</v>
      </c>
      <c r="W5152">
        <v>0.20589514241621112</v>
      </c>
      <c r="X5152">
        <v>36.087522268468483</v>
      </c>
      <c r="Y5152">
        <v>1.0282031262198912</v>
      </c>
      <c r="Z5152">
        <v>3.4971420830538502</v>
      </c>
      <c r="AA5152">
        <v>7.765088635533413</v>
      </c>
      <c r="AB5152">
        <v>15.428578017733029</v>
      </c>
      <c r="AC5152">
        <v>34.495716260911372</v>
      </c>
      <c r="AD5152">
        <v>0</v>
      </c>
      <c r="AE5152">
        <v>98.508145534336251</v>
      </c>
    </row>
    <row r="5153" spans="1:31" x14ac:dyDescent="0.25">
      <c r="A5153">
        <v>2249364</v>
      </c>
      <c r="B5153">
        <v>1</v>
      </c>
      <c r="C5153" t="s">
        <v>80</v>
      </c>
      <c r="D5153" t="s">
        <v>92</v>
      </c>
      <c r="E5153" t="s">
        <v>132</v>
      </c>
      <c r="F5153" t="s">
        <v>14886</v>
      </c>
      <c r="G5153" t="s">
        <v>148</v>
      </c>
      <c r="H5153" t="s">
        <v>135</v>
      </c>
      <c r="I5153" t="s">
        <v>136</v>
      </c>
      <c r="J5153" t="s">
        <v>137</v>
      </c>
      <c r="K5153" t="s">
        <v>138</v>
      </c>
      <c r="L5153" t="s">
        <v>14887</v>
      </c>
      <c r="M5153" t="s">
        <v>14888</v>
      </c>
      <c r="N5153">
        <v>3.7566666660000001</v>
      </c>
      <c r="O5153">
        <v>0</v>
      </c>
      <c r="P5153">
        <v>1</v>
      </c>
      <c r="Q5153">
        <v>0</v>
      </c>
      <c r="R5153">
        <v>0</v>
      </c>
      <c r="S5153">
        <v>0</v>
      </c>
      <c r="T5153">
        <v>0</v>
      </c>
      <c r="U5153">
        <v>0</v>
      </c>
      <c r="V5153">
        <v>0</v>
      </c>
      <c r="W5153">
        <v>0</v>
      </c>
      <c r="X5153">
        <v>0.36141264304903337</v>
      </c>
      <c r="Y5153">
        <v>0</v>
      </c>
      <c r="Z5153">
        <v>0</v>
      </c>
      <c r="AA5153">
        <v>0</v>
      </c>
      <c r="AB5153">
        <v>0</v>
      </c>
      <c r="AC5153">
        <v>0</v>
      </c>
      <c r="AD5153">
        <v>0</v>
      </c>
      <c r="AE5153">
        <v>0.36141264304903337</v>
      </c>
    </row>
    <row r="5154" spans="1:31" x14ac:dyDescent="0.25">
      <c r="A5154">
        <v>2249366</v>
      </c>
      <c r="B5154">
        <v>1</v>
      </c>
      <c r="C5154" t="s">
        <v>80</v>
      </c>
      <c r="D5154" t="s">
        <v>86</v>
      </c>
      <c r="E5154" t="s">
        <v>132</v>
      </c>
      <c r="F5154" t="s">
        <v>14889</v>
      </c>
      <c r="G5154" t="s">
        <v>134</v>
      </c>
      <c r="H5154" t="s">
        <v>135</v>
      </c>
      <c r="I5154" t="s">
        <v>136</v>
      </c>
      <c r="J5154" t="s">
        <v>137</v>
      </c>
      <c r="K5154" t="s">
        <v>138</v>
      </c>
      <c r="L5154" t="s">
        <v>14890</v>
      </c>
      <c r="M5154" t="s">
        <v>14891</v>
      </c>
      <c r="N5154">
        <v>3.2172222220000002</v>
      </c>
      <c r="O5154">
        <v>0</v>
      </c>
      <c r="P5154">
        <v>13</v>
      </c>
      <c r="Q5154">
        <v>0</v>
      </c>
      <c r="R5154">
        <v>0</v>
      </c>
      <c r="S5154">
        <v>0</v>
      </c>
      <c r="T5154">
        <v>2</v>
      </c>
      <c r="U5154">
        <v>0</v>
      </c>
      <c r="V5154">
        <v>0</v>
      </c>
      <c r="W5154">
        <v>0</v>
      </c>
      <c r="X5154">
        <v>13.611825922073914</v>
      </c>
      <c r="Y5154">
        <v>0</v>
      </c>
      <c r="Z5154">
        <v>0</v>
      </c>
      <c r="AA5154">
        <v>0</v>
      </c>
      <c r="AB5154">
        <v>0.60329287801104003</v>
      </c>
      <c r="AC5154">
        <v>0</v>
      </c>
      <c r="AD5154">
        <v>0</v>
      </c>
      <c r="AE5154">
        <v>14.215118800084953</v>
      </c>
    </row>
    <row r="5155" spans="1:31" x14ac:dyDescent="0.25">
      <c r="A5155">
        <v>2249367</v>
      </c>
      <c r="B5155">
        <v>1</v>
      </c>
      <c r="C5155" t="s">
        <v>80</v>
      </c>
      <c r="D5155" t="s">
        <v>83</v>
      </c>
      <c r="E5155" t="s">
        <v>161</v>
      </c>
      <c r="F5155" t="s">
        <v>14892</v>
      </c>
      <c r="G5155" t="s">
        <v>174</v>
      </c>
      <c r="H5155" t="s">
        <v>163</v>
      </c>
      <c r="I5155" t="s">
        <v>136</v>
      </c>
      <c r="J5155" t="s">
        <v>137</v>
      </c>
      <c r="K5155" t="s">
        <v>138</v>
      </c>
      <c r="L5155" t="s">
        <v>14893</v>
      </c>
      <c r="M5155" t="s">
        <v>14894</v>
      </c>
      <c r="N5155">
        <v>0.35444444400000003</v>
      </c>
      <c r="O5155">
        <v>4</v>
      </c>
      <c r="P5155">
        <v>29</v>
      </c>
      <c r="Q5155">
        <v>0</v>
      </c>
      <c r="R5155">
        <v>0</v>
      </c>
      <c r="S5155">
        <v>8</v>
      </c>
      <c r="T5155">
        <v>3</v>
      </c>
      <c r="U5155">
        <v>0</v>
      </c>
      <c r="V5155">
        <v>0</v>
      </c>
      <c r="W5155">
        <v>18.754694501488679</v>
      </c>
      <c r="X5155">
        <v>10.395046527641117</v>
      </c>
      <c r="Y5155">
        <v>0</v>
      </c>
      <c r="Z5155">
        <v>0</v>
      </c>
      <c r="AA5155">
        <v>32.541749459931332</v>
      </c>
      <c r="AB5155">
        <v>1.2718356293477044</v>
      </c>
      <c r="AC5155">
        <v>0</v>
      </c>
      <c r="AD5155">
        <v>0</v>
      </c>
      <c r="AE5155">
        <v>62.96332611840883</v>
      </c>
    </row>
    <row r="5156" spans="1:31" x14ac:dyDescent="0.25">
      <c r="A5156">
        <v>2249368</v>
      </c>
      <c r="B5156">
        <v>1</v>
      </c>
      <c r="C5156" t="s">
        <v>81</v>
      </c>
      <c r="D5156" t="s">
        <v>112</v>
      </c>
      <c r="E5156" t="s">
        <v>132</v>
      </c>
      <c r="F5156" t="s">
        <v>14895</v>
      </c>
      <c r="G5156" t="s">
        <v>148</v>
      </c>
      <c r="H5156" t="s">
        <v>135</v>
      </c>
      <c r="I5156" t="s">
        <v>136</v>
      </c>
      <c r="J5156" t="s">
        <v>137</v>
      </c>
      <c r="K5156" t="s">
        <v>138</v>
      </c>
      <c r="L5156" t="s">
        <v>14896</v>
      </c>
      <c r="M5156" t="s">
        <v>14897</v>
      </c>
      <c r="N5156">
        <v>1.114166666</v>
      </c>
      <c r="O5156">
        <v>0</v>
      </c>
      <c r="P5156">
        <v>0</v>
      </c>
      <c r="Q5156">
        <v>0</v>
      </c>
      <c r="R5156">
        <v>0</v>
      </c>
      <c r="S5156">
        <v>0</v>
      </c>
      <c r="T5156">
        <v>1</v>
      </c>
      <c r="U5156">
        <v>0</v>
      </c>
      <c r="V5156">
        <v>0</v>
      </c>
      <c r="W5156">
        <v>0</v>
      </c>
      <c r="X5156">
        <v>0</v>
      </c>
      <c r="Y5156">
        <v>0</v>
      </c>
      <c r="Z5156">
        <v>0</v>
      </c>
      <c r="AA5156">
        <v>0</v>
      </c>
      <c r="AB5156">
        <v>1.4829233300762916</v>
      </c>
      <c r="AC5156">
        <v>0</v>
      </c>
      <c r="AD5156">
        <v>0</v>
      </c>
      <c r="AE5156">
        <v>1.4829233300762916</v>
      </c>
    </row>
    <row r="5157" spans="1:31" x14ac:dyDescent="0.25">
      <c r="A5157">
        <v>2249372</v>
      </c>
      <c r="B5157">
        <v>1</v>
      </c>
      <c r="C5157" t="s">
        <v>80</v>
      </c>
      <c r="D5157" t="s">
        <v>96</v>
      </c>
      <c r="E5157" t="s">
        <v>132</v>
      </c>
      <c r="F5157" t="s">
        <v>775</v>
      </c>
      <c r="G5157" t="s">
        <v>152</v>
      </c>
      <c r="H5157" t="s">
        <v>135</v>
      </c>
      <c r="I5157" t="s">
        <v>136</v>
      </c>
      <c r="J5157" t="s">
        <v>137</v>
      </c>
      <c r="K5157" t="s">
        <v>138</v>
      </c>
      <c r="L5157" t="s">
        <v>14898</v>
      </c>
      <c r="M5157" t="s">
        <v>14899</v>
      </c>
      <c r="N5157">
        <v>2.6955555549999999</v>
      </c>
      <c r="O5157">
        <v>0</v>
      </c>
      <c r="P5157">
        <v>2</v>
      </c>
      <c r="Q5157">
        <v>0</v>
      </c>
      <c r="R5157">
        <v>0</v>
      </c>
      <c r="S5157">
        <v>0</v>
      </c>
      <c r="T5157">
        <v>0</v>
      </c>
      <c r="U5157">
        <v>0</v>
      </c>
      <c r="V5157">
        <v>0</v>
      </c>
      <c r="W5157">
        <v>0</v>
      </c>
      <c r="X5157">
        <v>1.0910349447200002E-3</v>
      </c>
      <c r="Y5157">
        <v>0</v>
      </c>
      <c r="Z5157">
        <v>0</v>
      </c>
      <c r="AA5157">
        <v>0</v>
      </c>
      <c r="AB5157">
        <v>0</v>
      </c>
      <c r="AC5157">
        <v>0</v>
      </c>
      <c r="AD5157">
        <v>0</v>
      </c>
      <c r="AE5157">
        <v>1.0910349447200002E-3</v>
      </c>
    </row>
    <row r="5158" spans="1:31" x14ac:dyDescent="0.25">
      <c r="A5158">
        <v>2249376</v>
      </c>
      <c r="B5158">
        <v>1</v>
      </c>
      <c r="C5158" t="s">
        <v>80</v>
      </c>
      <c r="D5158" t="s">
        <v>103</v>
      </c>
      <c r="E5158" t="s">
        <v>177</v>
      </c>
      <c r="F5158" t="s">
        <v>14900</v>
      </c>
      <c r="G5158" t="s">
        <v>235</v>
      </c>
      <c r="H5158" t="s">
        <v>135</v>
      </c>
      <c r="I5158" t="s">
        <v>136</v>
      </c>
      <c r="J5158" t="s">
        <v>137</v>
      </c>
      <c r="K5158" t="s">
        <v>138</v>
      </c>
      <c r="L5158" t="s">
        <v>14901</v>
      </c>
      <c r="M5158" t="s">
        <v>14902</v>
      </c>
      <c r="N5158">
        <v>4.6908333329999996</v>
      </c>
      <c r="O5158">
        <v>0</v>
      </c>
      <c r="P5158">
        <v>18</v>
      </c>
      <c r="Q5158">
        <v>0</v>
      </c>
      <c r="R5158">
        <v>0</v>
      </c>
      <c r="S5158">
        <v>0</v>
      </c>
      <c r="T5158">
        <v>2</v>
      </c>
      <c r="U5158">
        <v>0</v>
      </c>
      <c r="V5158">
        <v>0</v>
      </c>
      <c r="W5158">
        <v>0</v>
      </c>
      <c r="X5158">
        <v>31.262786130530596</v>
      </c>
      <c r="Y5158">
        <v>0</v>
      </c>
      <c r="Z5158">
        <v>0</v>
      </c>
      <c r="AA5158">
        <v>0</v>
      </c>
      <c r="AB5158">
        <v>5.3215175819665017</v>
      </c>
      <c r="AC5158">
        <v>0</v>
      </c>
      <c r="AD5158">
        <v>0</v>
      </c>
      <c r="AE5158">
        <v>36.584303712497096</v>
      </c>
    </row>
    <row r="5159" spans="1:31" x14ac:dyDescent="0.25">
      <c r="A5159">
        <v>2249377</v>
      </c>
      <c r="B5159">
        <v>1</v>
      </c>
      <c r="C5159" t="s">
        <v>80</v>
      </c>
      <c r="D5159" t="s">
        <v>100</v>
      </c>
      <c r="E5159" t="s">
        <v>132</v>
      </c>
      <c r="F5159" t="s">
        <v>14903</v>
      </c>
      <c r="G5159" t="s">
        <v>148</v>
      </c>
      <c r="H5159" t="s">
        <v>135</v>
      </c>
      <c r="I5159" t="s">
        <v>136</v>
      </c>
      <c r="J5159" t="s">
        <v>137</v>
      </c>
      <c r="K5159" t="s">
        <v>138</v>
      </c>
      <c r="L5159" t="s">
        <v>14904</v>
      </c>
      <c r="M5159" t="s">
        <v>14905</v>
      </c>
      <c r="N5159">
        <v>1.078333333</v>
      </c>
      <c r="O5159">
        <v>0</v>
      </c>
      <c r="P5159">
        <v>1</v>
      </c>
      <c r="Q5159">
        <v>0</v>
      </c>
      <c r="R5159">
        <v>0</v>
      </c>
      <c r="S5159">
        <v>0</v>
      </c>
      <c r="T5159">
        <v>1</v>
      </c>
      <c r="U5159">
        <v>0</v>
      </c>
      <c r="V5159">
        <v>0</v>
      </c>
      <c r="W5159">
        <v>0</v>
      </c>
      <c r="X5159">
        <v>0.33278388938226672</v>
      </c>
      <c r="Y5159">
        <v>0</v>
      </c>
      <c r="Z5159">
        <v>0</v>
      </c>
      <c r="AA5159">
        <v>0</v>
      </c>
      <c r="AB5159">
        <v>1.0195540010090001</v>
      </c>
      <c r="AC5159">
        <v>0</v>
      </c>
      <c r="AD5159">
        <v>0</v>
      </c>
      <c r="AE5159">
        <v>1.3523378903912668</v>
      </c>
    </row>
    <row r="5160" spans="1:31" x14ac:dyDescent="0.25">
      <c r="A5160">
        <v>2249379</v>
      </c>
      <c r="B5160">
        <v>1</v>
      </c>
      <c r="C5160" t="s">
        <v>80</v>
      </c>
      <c r="D5160" t="s">
        <v>96</v>
      </c>
      <c r="E5160" t="s">
        <v>132</v>
      </c>
      <c r="F5160" t="s">
        <v>14906</v>
      </c>
      <c r="G5160" t="s">
        <v>170</v>
      </c>
      <c r="H5160" t="s">
        <v>135</v>
      </c>
      <c r="I5160" t="s">
        <v>136</v>
      </c>
      <c r="J5160" t="s">
        <v>137</v>
      </c>
      <c r="K5160" t="s">
        <v>138</v>
      </c>
      <c r="L5160" t="s">
        <v>14907</v>
      </c>
      <c r="M5160" t="s">
        <v>14908</v>
      </c>
      <c r="N5160">
        <v>7.6169444439999996</v>
      </c>
      <c r="O5160">
        <v>0</v>
      </c>
      <c r="P5160">
        <v>1</v>
      </c>
      <c r="Q5160">
        <v>0</v>
      </c>
      <c r="R5160">
        <v>0</v>
      </c>
      <c r="S5160">
        <v>0</v>
      </c>
      <c r="T5160">
        <v>0</v>
      </c>
      <c r="U5160">
        <v>0</v>
      </c>
      <c r="V5160">
        <v>0</v>
      </c>
      <c r="W5160">
        <v>0</v>
      </c>
      <c r="X5160">
        <v>0.72098301257230901</v>
      </c>
      <c r="Y5160">
        <v>0</v>
      </c>
      <c r="Z5160">
        <v>0</v>
      </c>
      <c r="AA5160">
        <v>0</v>
      </c>
      <c r="AB5160">
        <v>0</v>
      </c>
      <c r="AC5160">
        <v>0</v>
      </c>
      <c r="AD5160">
        <v>0</v>
      </c>
      <c r="AE5160">
        <v>0.72098301257230901</v>
      </c>
    </row>
    <row r="5161" spans="1:31" x14ac:dyDescent="0.25">
      <c r="A5161">
        <v>2249380</v>
      </c>
      <c r="B5161">
        <v>1</v>
      </c>
      <c r="C5161" t="s">
        <v>81</v>
      </c>
      <c r="D5161" t="s">
        <v>128</v>
      </c>
      <c r="E5161" t="s">
        <v>141</v>
      </c>
      <c r="F5161" t="s">
        <v>14909</v>
      </c>
      <c r="G5161" t="s">
        <v>134</v>
      </c>
      <c r="H5161" t="s">
        <v>135</v>
      </c>
      <c r="I5161" t="s">
        <v>136</v>
      </c>
      <c r="J5161" t="s">
        <v>137</v>
      </c>
      <c r="K5161" t="s">
        <v>138</v>
      </c>
      <c r="L5161" t="s">
        <v>14910</v>
      </c>
      <c r="M5161" t="s">
        <v>14911</v>
      </c>
      <c r="N5161">
        <v>1.997222222</v>
      </c>
      <c r="O5161">
        <v>0</v>
      </c>
      <c r="P5161">
        <v>586</v>
      </c>
      <c r="Q5161">
        <v>0</v>
      </c>
      <c r="R5161">
        <v>0</v>
      </c>
      <c r="S5161">
        <v>0</v>
      </c>
      <c r="T5161">
        <v>127</v>
      </c>
      <c r="U5161">
        <v>0</v>
      </c>
      <c r="V5161">
        <v>0</v>
      </c>
      <c r="W5161">
        <v>0</v>
      </c>
      <c r="X5161">
        <v>284.7616637202384</v>
      </c>
      <c r="Y5161">
        <v>0</v>
      </c>
      <c r="Z5161">
        <v>0</v>
      </c>
      <c r="AA5161">
        <v>0</v>
      </c>
      <c r="AB5161">
        <v>105.24351597888715</v>
      </c>
      <c r="AC5161">
        <v>0</v>
      </c>
      <c r="AD5161">
        <v>0</v>
      </c>
      <c r="AE5161">
        <v>390.00517969912556</v>
      </c>
    </row>
    <row r="5162" spans="1:31" x14ac:dyDescent="0.25">
      <c r="A5162">
        <v>2249381</v>
      </c>
      <c r="B5162">
        <v>1</v>
      </c>
      <c r="C5162" t="s">
        <v>81</v>
      </c>
      <c r="D5162" t="s">
        <v>128</v>
      </c>
      <c r="E5162" t="s">
        <v>132</v>
      </c>
      <c r="F5162" t="s">
        <v>2273</v>
      </c>
      <c r="G5162" t="s">
        <v>191</v>
      </c>
      <c r="H5162" t="s">
        <v>135</v>
      </c>
      <c r="I5162" t="s">
        <v>136</v>
      </c>
      <c r="J5162" t="s">
        <v>137</v>
      </c>
      <c r="K5162" t="s">
        <v>138</v>
      </c>
      <c r="L5162" t="s">
        <v>14912</v>
      </c>
      <c r="M5162" t="s">
        <v>14913</v>
      </c>
      <c r="N5162">
        <v>2.895277777</v>
      </c>
      <c r="O5162">
        <v>0</v>
      </c>
      <c r="P5162">
        <v>0</v>
      </c>
      <c r="Q5162">
        <v>0</v>
      </c>
      <c r="R5162">
        <v>0</v>
      </c>
      <c r="S5162">
        <v>0</v>
      </c>
      <c r="T5162">
        <v>1</v>
      </c>
      <c r="U5162">
        <v>0</v>
      </c>
      <c r="V5162">
        <v>0</v>
      </c>
      <c r="W5162">
        <v>0</v>
      </c>
      <c r="X5162">
        <v>0</v>
      </c>
      <c r="Y5162">
        <v>0</v>
      </c>
      <c r="Z5162">
        <v>0</v>
      </c>
      <c r="AA5162">
        <v>0</v>
      </c>
      <c r="AB5162">
        <v>6.4976989872196578</v>
      </c>
      <c r="AC5162">
        <v>0</v>
      </c>
      <c r="AD5162">
        <v>0</v>
      </c>
      <c r="AE5162">
        <v>6.4976989872196578</v>
      </c>
    </row>
    <row r="5163" spans="1:31" x14ac:dyDescent="0.25">
      <c r="A5163">
        <v>2249383</v>
      </c>
      <c r="B5163">
        <v>1</v>
      </c>
      <c r="C5163" t="s">
        <v>80</v>
      </c>
      <c r="D5163" t="s">
        <v>107</v>
      </c>
      <c r="E5163" t="s">
        <v>132</v>
      </c>
      <c r="F5163" t="s">
        <v>14914</v>
      </c>
      <c r="G5163" t="s">
        <v>148</v>
      </c>
      <c r="H5163" t="s">
        <v>135</v>
      </c>
      <c r="I5163" t="s">
        <v>136</v>
      </c>
      <c r="J5163" t="s">
        <v>137</v>
      </c>
      <c r="K5163" t="s">
        <v>138</v>
      </c>
      <c r="L5163" t="s">
        <v>14915</v>
      </c>
      <c r="M5163" t="s">
        <v>14916</v>
      </c>
      <c r="N5163">
        <v>0.72</v>
      </c>
      <c r="O5163">
        <v>0</v>
      </c>
      <c r="P5163">
        <v>1</v>
      </c>
      <c r="Q5163">
        <v>0</v>
      </c>
      <c r="R5163">
        <v>0</v>
      </c>
      <c r="S5163">
        <v>0</v>
      </c>
      <c r="T5163">
        <v>0</v>
      </c>
      <c r="U5163">
        <v>0</v>
      </c>
      <c r="V5163">
        <v>0</v>
      </c>
      <c r="W5163">
        <v>0</v>
      </c>
      <c r="X5163">
        <v>4.3338945803439999E-2</v>
      </c>
      <c r="Y5163">
        <v>0</v>
      </c>
      <c r="Z5163">
        <v>0</v>
      </c>
      <c r="AA5163">
        <v>0</v>
      </c>
      <c r="AB5163">
        <v>0</v>
      </c>
      <c r="AC5163">
        <v>0</v>
      </c>
      <c r="AD5163">
        <v>0</v>
      </c>
      <c r="AE5163">
        <v>4.3338945803439999E-2</v>
      </c>
    </row>
    <row r="5164" spans="1:31" x14ac:dyDescent="0.25">
      <c r="A5164">
        <v>2249386</v>
      </c>
      <c r="B5164">
        <v>1</v>
      </c>
      <c r="C5164" t="s">
        <v>81</v>
      </c>
      <c r="D5164" t="s">
        <v>118</v>
      </c>
      <c r="E5164" t="s">
        <v>194</v>
      </c>
      <c r="F5164" t="s">
        <v>14917</v>
      </c>
      <c r="G5164" t="s">
        <v>589</v>
      </c>
      <c r="H5164" t="s">
        <v>135</v>
      </c>
      <c r="I5164" t="s">
        <v>136</v>
      </c>
      <c r="J5164" t="s">
        <v>137</v>
      </c>
      <c r="K5164" t="s">
        <v>138</v>
      </c>
      <c r="L5164" t="s">
        <v>14918</v>
      </c>
      <c r="M5164" t="s">
        <v>14919</v>
      </c>
      <c r="N5164">
        <v>2.8394444440000002</v>
      </c>
      <c r="O5164">
        <v>0</v>
      </c>
      <c r="P5164">
        <v>44</v>
      </c>
      <c r="Q5164">
        <v>0</v>
      </c>
      <c r="R5164">
        <v>0</v>
      </c>
      <c r="S5164">
        <v>0</v>
      </c>
      <c r="T5164">
        <v>8</v>
      </c>
      <c r="U5164">
        <v>0</v>
      </c>
      <c r="V5164">
        <v>0</v>
      </c>
      <c r="W5164">
        <v>0</v>
      </c>
      <c r="X5164">
        <v>25.00003365369853</v>
      </c>
      <c r="Y5164">
        <v>0</v>
      </c>
      <c r="Z5164">
        <v>0</v>
      </c>
      <c r="AA5164">
        <v>0</v>
      </c>
      <c r="AB5164">
        <v>13.404524922884015</v>
      </c>
      <c r="AC5164">
        <v>0</v>
      </c>
      <c r="AD5164">
        <v>0</v>
      </c>
      <c r="AE5164">
        <v>38.404558576582545</v>
      </c>
    </row>
    <row r="5165" spans="1:31" x14ac:dyDescent="0.25">
      <c r="A5165">
        <v>2249388</v>
      </c>
      <c r="B5165">
        <v>1</v>
      </c>
      <c r="C5165" t="s">
        <v>81</v>
      </c>
      <c r="D5165" t="s">
        <v>117</v>
      </c>
      <c r="E5165" t="s">
        <v>132</v>
      </c>
      <c r="F5165" t="s">
        <v>14920</v>
      </c>
      <c r="G5165" t="s">
        <v>148</v>
      </c>
      <c r="H5165" t="s">
        <v>135</v>
      </c>
      <c r="I5165" t="s">
        <v>136</v>
      </c>
      <c r="J5165" t="s">
        <v>137</v>
      </c>
      <c r="K5165" t="s">
        <v>138</v>
      </c>
      <c r="L5165" t="s">
        <v>14921</v>
      </c>
      <c r="M5165" t="s">
        <v>14922</v>
      </c>
      <c r="N5165">
        <v>1.812777777</v>
      </c>
      <c r="O5165">
        <v>0</v>
      </c>
      <c r="P5165">
        <v>1</v>
      </c>
      <c r="Q5165">
        <v>0</v>
      </c>
      <c r="R5165">
        <v>0</v>
      </c>
      <c r="S5165">
        <v>0</v>
      </c>
      <c r="T5165">
        <v>0</v>
      </c>
      <c r="U5165">
        <v>0</v>
      </c>
      <c r="V5165">
        <v>0</v>
      </c>
      <c r="W5165">
        <v>0</v>
      </c>
      <c r="X5165">
        <v>1.0255002034200003</v>
      </c>
      <c r="Y5165">
        <v>0</v>
      </c>
      <c r="Z5165">
        <v>0</v>
      </c>
      <c r="AA5165">
        <v>0</v>
      </c>
      <c r="AB5165">
        <v>0</v>
      </c>
      <c r="AC5165">
        <v>0</v>
      </c>
      <c r="AD5165">
        <v>0</v>
      </c>
      <c r="AE5165">
        <v>1.0255002034200003</v>
      </c>
    </row>
    <row r="5166" spans="1:31" x14ac:dyDescent="0.25">
      <c r="A5166">
        <v>2249390</v>
      </c>
      <c r="B5166">
        <v>1</v>
      </c>
      <c r="C5166" t="s">
        <v>80</v>
      </c>
      <c r="D5166" t="s">
        <v>98</v>
      </c>
      <c r="E5166" t="s">
        <v>194</v>
      </c>
      <c r="F5166" t="s">
        <v>10614</v>
      </c>
      <c r="G5166" t="s">
        <v>179</v>
      </c>
      <c r="H5166" t="s">
        <v>135</v>
      </c>
      <c r="I5166" t="s">
        <v>136</v>
      </c>
      <c r="J5166" t="s">
        <v>137</v>
      </c>
      <c r="K5166" t="s">
        <v>138</v>
      </c>
      <c r="L5166" t="s">
        <v>14923</v>
      </c>
      <c r="M5166" t="s">
        <v>14924</v>
      </c>
      <c r="N5166">
        <v>0.44888888799999999</v>
      </c>
      <c r="O5166">
        <v>0</v>
      </c>
      <c r="P5166">
        <v>0</v>
      </c>
      <c r="Q5166">
        <v>0</v>
      </c>
      <c r="R5166">
        <v>2</v>
      </c>
      <c r="S5166">
        <v>0</v>
      </c>
      <c r="T5166">
        <v>2</v>
      </c>
      <c r="U5166">
        <v>0</v>
      </c>
      <c r="V5166">
        <v>0</v>
      </c>
      <c r="W5166">
        <v>0</v>
      </c>
      <c r="X5166">
        <v>0</v>
      </c>
      <c r="Y5166">
        <v>0</v>
      </c>
      <c r="Z5166">
        <v>0.76309557733360001</v>
      </c>
      <c r="AA5166">
        <v>0</v>
      </c>
      <c r="AB5166">
        <v>0.60035888418314665</v>
      </c>
      <c r="AC5166">
        <v>0</v>
      </c>
      <c r="AD5166">
        <v>0</v>
      </c>
      <c r="AE5166">
        <v>1.3634544615167465</v>
      </c>
    </row>
    <row r="5167" spans="1:31" x14ac:dyDescent="0.25">
      <c r="A5167">
        <v>2249391</v>
      </c>
      <c r="B5167">
        <v>1</v>
      </c>
      <c r="C5167" t="s">
        <v>80</v>
      </c>
      <c r="D5167" t="s">
        <v>91</v>
      </c>
      <c r="E5167" t="s">
        <v>273</v>
      </c>
      <c r="F5167" t="s">
        <v>14925</v>
      </c>
      <c r="G5167" t="s">
        <v>174</v>
      </c>
      <c r="H5167" t="s">
        <v>163</v>
      </c>
      <c r="I5167" t="s">
        <v>136</v>
      </c>
      <c r="J5167" t="s">
        <v>137</v>
      </c>
      <c r="K5167" t="s">
        <v>138</v>
      </c>
      <c r="L5167" t="s">
        <v>14926</v>
      </c>
      <c r="M5167" t="s">
        <v>14927</v>
      </c>
      <c r="N5167">
        <v>0.77444444400000001</v>
      </c>
      <c r="O5167">
        <v>24</v>
      </c>
      <c r="P5167">
        <v>235</v>
      </c>
      <c r="Q5167">
        <v>41</v>
      </c>
      <c r="R5167">
        <v>65</v>
      </c>
      <c r="S5167">
        <v>31</v>
      </c>
      <c r="T5167">
        <v>203</v>
      </c>
      <c r="U5167">
        <v>1</v>
      </c>
      <c r="V5167">
        <v>0</v>
      </c>
      <c r="W5167">
        <v>34.937077388761871</v>
      </c>
      <c r="X5167">
        <v>62.122441300928379</v>
      </c>
      <c r="Y5167">
        <v>16.919772444725449</v>
      </c>
      <c r="Z5167">
        <v>23.293684852094547</v>
      </c>
      <c r="AA5167">
        <v>66.031382625800958</v>
      </c>
      <c r="AB5167">
        <v>117.0402089211907</v>
      </c>
      <c r="AC5167">
        <v>2.81021357870085</v>
      </c>
      <c r="AD5167">
        <v>0</v>
      </c>
      <c r="AE5167">
        <v>323.15478111220273</v>
      </c>
    </row>
    <row r="5168" spans="1:31" x14ac:dyDescent="0.25">
      <c r="A5168">
        <v>2249392</v>
      </c>
      <c r="B5168">
        <v>1</v>
      </c>
      <c r="C5168" t="s">
        <v>81</v>
      </c>
      <c r="D5168" t="s">
        <v>113</v>
      </c>
      <c r="E5168" t="s">
        <v>177</v>
      </c>
      <c r="F5168" t="s">
        <v>14928</v>
      </c>
      <c r="G5168" t="s">
        <v>152</v>
      </c>
      <c r="H5168" t="s">
        <v>135</v>
      </c>
      <c r="I5168" t="s">
        <v>136</v>
      </c>
      <c r="J5168" t="s">
        <v>137</v>
      </c>
      <c r="K5168" t="s">
        <v>138</v>
      </c>
      <c r="L5168" t="s">
        <v>14929</v>
      </c>
      <c r="M5168" t="s">
        <v>14930</v>
      </c>
      <c r="N5168">
        <v>1.9608333330000001</v>
      </c>
      <c r="O5168">
        <v>0</v>
      </c>
      <c r="P5168">
        <v>12</v>
      </c>
      <c r="Q5168">
        <v>0</v>
      </c>
      <c r="R5168">
        <v>0</v>
      </c>
      <c r="S5168">
        <v>0</v>
      </c>
      <c r="T5168">
        <v>1</v>
      </c>
      <c r="U5168">
        <v>0</v>
      </c>
      <c r="V5168">
        <v>0</v>
      </c>
      <c r="W5168">
        <v>0</v>
      </c>
      <c r="X5168">
        <v>4.5433768824545</v>
      </c>
      <c r="Y5168">
        <v>0</v>
      </c>
      <c r="Z5168">
        <v>0</v>
      </c>
      <c r="AA5168">
        <v>0</v>
      </c>
      <c r="AB5168">
        <v>0.87491877322709999</v>
      </c>
      <c r="AC5168">
        <v>0</v>
      </c>
      <c r="AD5168">
        <v>0</v>
      </c>
      <c r="AE5168">
        <v>5.4182956556816002</v>
      </c>
    </row>
    <row r="5169" spans="1:31" x14ac:dyDescent="0.25">
      <c r="A5169">
        <v>2249394</v>
      </c>
      <c r="B5169">
        <v>1</v>
      </c>
      <c r="C5169" t="s">
        <v>80</v>
      </c>
      <c r="D5169" t="s">
        <v>107</v>
      </c>
      <c r="E5169" t="s">
        <v>194</v>
      </c>
      <c r="F5169" t="s">
        <v>14931</v>
      </c>
      <c r="G5169" t="s">
        <v>134</v>
      </c>
      <c r="H5169" t="s">
        <v>135</v>
      </c>
      <c r="I5169" t="s">
        <v>136</v>
      </c>
      <c r="J5169" t="s">
        <v>137</v>
      </c>
      <c r="K5169" t="s">
        <v>138</v>
      </c>
      <c r="L5169" t="s">
        <v>14932</v>
      </c>
      <c r="M5169" t="s">
        <v>14800</v>
      </c>
      <c r="N5169">
        <v>0.704166666</v>
      </c>
      <c r="O5169">
        <v>0</v>
      </c>
      <c r="P5169">
        <v>2</v>
      </c>
      <c r="Q5169">
        <v>0</v>
      </c>
      <c r="R5169">
        <v>0</v>
      </c>
      <c r="S5169">
        <v>0</v>
      </c>
      <c r="T5169">
        <v>0</v>
      </c>
      <c r="U5169">
        <v>0</v>
      </c>
      <c r="V5169">
        <v>0</v>
      </c>
      <c r="W5169">
        <v>0</v>
      </c>
      <c r="X5169">
        <v>0.12327662571466669</v>
      </c>
      <c r="Y5169">
        <v>0</v>
      </c>
      <c r="Z5169">
        <v>0</v>
      </c>
      <c r="AA5169">
        <v>0</v>
      </c>
      <c r="AB5169">
        <v>0</v>
      </c>
      <c r="AC5169">
        <v>0</v>
      </c>
      <c r="AD5169">
        <v>0</v>
      </c>
      <c r="AE5169">
        <v>0.12327662571466669</v>
      </c>
    </row>
    <row r="5170" spans="1:31" x14ac:dyDescent="0.25">
      <c r="A5170">
        <v>2249397</v>
      </c>
      <c r="B5170">
        <v>1</v>
      </c>
      <c r="C5170" t="s">
        <v>80</v>
      </c>
      <c r="D5170" t="s">
        <v>82</v>
      </c>
      <c r="E5170" t="s">
        <v>132</v>
      </c>
      <c r="F5170" t="s">
        <v>14933</v>
      </c>
      <c r="G5170" t="s">
        <v>191</v>
      </c>
      <c r="H5170" t="s">
        <v>135</v>
      </c>
      <c r="I5170" t="s">
        <v>136</v>
      </c>
      <c r="J5170" t="s">
        <v>137</v>
      </c>
      <c r="K5170" t="s">
        <v>138</v>
      </c>
      <c r="L5170" t="s">
        <v>14934</v>
      </c>
      <c r="M5170" t="s">
        <v>14935</v>
      </c>
      <c r="N5170">
        <v>2.335</v>
      </c>
      <c r="O5170">
        <v>0</v>
      </c>
      <c r="P5170">
        <v>1</v>
      </c>
      <c r="Q5170">
        <v>0</v>
      </c>
      <c r="R5170">
        <v>0</v>
      </c>
      <c r="S5170">
        <v>0</v>
      </c>
      <c r="T5170">
        <v>3</v>
      </c>
      <c r="U5170">
        <v>0</v>
      </c>
      <c r="V5170">
        <v>0</v>
      </c>
      <c r="W5170">
        <v>0</v>
      </c>
      <c r="X5170">
        <v>0.36168264524560001</v>
      </c>
      <c r="Y5170">
        <v>0</v>
      </c>
      <c r="Z5170">
        <v>0</v>
      </c>
      <c r="AA5170">
        <v>0</v>
      </c>
      <c r="AB5170">
        <v>2.941593969475</v>
      </c>
      <c r="AC5170">
        <v>0</v>
      </c>
      <c r="AD5170">
        <v>0</v>
      </c>
      <c r="AE5170">
        <v>3.3032766147206001</v>
      </c>
    </row>
    <row r="5171" spans="1:31" x14ac:dyDescent="0.25">
      <c r="A5171">
        <v>2249398</v>
      </c>
      <c r="B5171">
        <v>1</v>
      </c>
      <c r="C5171" t="s">
        <v>80</v>
      </c>
      <c r="D5171" t="s">
        <v>96</v>
      </c>
      <c r="E5171" t="s">
        <v>132</v>
      </c>
      <c r="F5171" t="s">
        <v>14936</v>
      </c>
      <c r="G5171" t="s">
        <v>148</v>
      </c>
      <c r="H5171" t="s">
        <v>135</v>
      </c>
      <c r="I5171" t="s">
        <v>136</v>
      </c>
      <c r="J5171" t="s">
        <v>137</v>
      </c>
      <c r="K5171" t="s">
        <v>138</v>
      </c>
      <c r="L5171" t="s">
        <v>14937</v>
      </c>
      <c r="M5171" t="s">
        <v>14938</v>
      </c>
      <c r="N5171">
        <v>1.686388888</v>
      </c>
      <c r="O5171">
        <v>0</v>
      </c>
      <c r="P5171">
        <v>1</v>
      </c>
      <c r="Q5171">
        <v>0</v>
      </c>
      <c r="R5171">
        <v>0</v>
      </c>
      <c r="S5171">
        <v>0</v>
      </c>
      <c r="T5171">
        <v>0</v>
      </c>
      <c r="U5171">
        <v>0</v>
      </c>
      <c r="V5171">
        <v>0</v>
      </c>
      <c r="W5171">
        <v>0</v>
      </c>
      <c r="X5171">
        <v>0.10174772350134002</v>
      </c>
      <c r="Y5171">
        <v>0</v>
      </c>
      <c r="Z5171">
        <v>0</v>
      </c>
      <c r="AA5171">
        <v>0</v>
      </c>
      <c r="AB5171">
        <v>0</v>
      </c>
      <c r="AC5171">
        <v>0</v>
      </c>
      <c r="AD5171">
        <v>0</v>
      </c>
      <c r="AE5171">
        <v>0.10174772350134002</v>
      </c>
    </row>
    <row r="5172" spans="1:31" x14ac:dyDescent="0.25">
      <c r="A5172">
        <v>2249402</v>
      </c>
      <c r="B5172">
        <v>1</v>
      </c>
      <c r="C5172" t="s">
        <v>80</v>
      </c>
      <c r="D5172" t="s">
        <v>106</v>
      </c>
      <c r="E5172" t="s">
        <v>132</v>
      </c>
      <c r="F5172" t="s">
        <v>14939</v>
      </c>
      <c r="G5172" t="s">
        <v>170</v>
      </c>
      <c r="H5172" t="s">
        <v>135</v>
      </c>
      <c r="I5172" t="s">
        <v>136</v>
      </c>
      <c r="J5172" t="s">
        <v>137</v>
      </c>
      <c r="K5172" t="s">
        <v>138</v>
      </c>
      <c r="L5172" t="s">
        <v>14940</v>
      </c>
      <c r="M5172" t="s">
        <v>14941</v>
      </c>
      <c r="N5172">
        <v>2.8983333330000001</v>
      </c>
      <c r="O5172">
        <v>0</v>
      </c>
      <c r="P5172">
        <v>7</v>
      </c>
      <c r="Q5172">
        <v>0</v>
      </c>
      <c r="R5172">
        <v>0</v>
      </c>
      <c r="S5172">
        <v>0</v>
      </c>
      <c r="T5172">
        <v>0</v>
      </c>
      <c r="U5172">
        <v>0</v>
      </c>
      <c r="V5172">
        <v>0</v>
      </c>
      <c r="W5172">
        <v>0</v>
      </c>
      <c r="X5172">
        <v>3.8119690903563113</v>
      </c>
      <c r="Y5172">
        <v>0</v>
      </c>
      <c r="Z5172">
        <v>0</v>
      </c>
      <c r="AA5172">
        <v>0</v>
      </c>
      <c r="AB5172">
        <v>0</v>
      </c>
      <c r="AC5172">
        <v>0</v>
      </c>
      <c r="AD5172">
        <v>0</v>
      </c>
      <c r="AE5172">
        <v>3.8119690903563113</v>
      </c>
    </row>
    <row r="5173" spans="1:31" x14ac:dyDescent="0.25">
      <c r="A5173">
        <v>2249403</v>
      </c>
      <c r="B5173">
        <v>1</v>
      </c>
      <c r="C5173" t="s">
        <v>80</v>
      </c>
      <c r="D5173" t="s">
        <v>100</v>
      </c>
      <c r="E5173" t="s">
        <v>194</v>
      </c>
      <c r="F5173" t="s">
        <v>14942</v>
      </c>
      <c r="G5173" t="s">
        <v>179</v>
      </c>
      <c r="H5173" t="s">
        <v>135</v>
      </c>
      <c r="I5173" t="s">
        <v>136</v>
      </c>
      <c r="J5173" t="s">
        <v>137</v>
      </c>
      <c r="K5173" t="s">
        <v>138</v>
      </c>
      <c r="L5173" t="s">
        <v>14943</v>
      </c>
      <c r="M5173" t="s">
        <v>14944</v>
      </c>
      <c r="N5173">
        <v>1.373611111</v>
      </c>
      <c r="O5173">
        <v>0</v>
      </c>
      <c r="P5173">
        <v>31</v>
      </c>
      <c r="Q5173">
        <v>0</v>
      </c>
      <c r="R5173">
        <v>4</v>
      </c>
      <c r="S5173">
        <v>0</v>
      </c>
      <c r="T5173">
        <v>2</v>
      </c>
      <c r="U5173">
        <v>0</v>
      </c>
      <c r="V5173">
        <v>0</v>
      </c>
      <c r="W5173">
        <v>0</v>
      </c>
      <c r="X5173">
        <v>15.117959390000211</v>
      </c>
      <c r="Y5173">
        <v>0</v>
      </c>
      <c r="Z5173">
        <v>1.4687128867674593</v>
      </c>
      <c r="AA5173">
        <v>0</v>
      </c>
      <c r="AB5173">
        <v>1.3350152408295795</v>
      </c>
      <c r="AC5173">
        <v>0</v>
      </c>
      <c r="AD5173">
        <v>0</v>
      </c>
      <c r="AE5173">
        <v>17.921687517597249</v>
      </c>
    </row>
    <row r="5174" spans="1:31" x14ac:dyDescent="0.25">
      <c r="A5174">
        <v>2249407</v>
      </c>
      <c r="B5174">
        <v>1</v>
      </c>
      <c r="C5174" t="s">
        <v>80</v>
      </c>
      <c r="D5174" t="s">
        <v>100</v>
      </c>
      <c r="E5174" t="s">
        <v>194</v>
      </c>
      <c r="F5174" t="s">
        <v>14945</v>
      </c>
      <c r="G5174" t="s">
        <v>1031</v>
      </c>
      <c r="H5174" t="s">
        <v>135</v>
      </c>
      <c r="I5174" t="s">
        <v>136</v>
      </c>
      <c r="J5174" t="s">
        <v>137</v>
      </c>
      <c r="K5174" t="s">
        <v>138</v>
      </c>
      <c r="L5174" t="s">
        <v>14946</v>
      </c>
      <c r="M5174" t="s">
        <v>14947</v>
      </c>
      <c r="N5174">
        <v>1.5638888879999999</v>
      </c>
      <c r="O5174">
        <v>0</v>
      </c>
      <c r="P5174">
        <v>22</v>
      </c>
      <c r="Q5174">
        <v>0</v>
      </c>
      <c r="R5174">
        <v>1</v>
      </c>
      <c r="S5174">
        <v>0</v>
      </c>
      <c r="T5174">
        <v>0</v>
      </c>
      <c r="U5174">
        <v>0</v>
      </c>
      <c r="V5174">
        <v>0</v>
      </c>
      <c r="W5174">
        <v>0</v>
      </c>
      <c r="X5174">
        <v>9.8764026812686101</v>
      </c>
      <c r="Y5174">
        <v>0</v>
      </c>
      <c r="Z5174">
        <v>0</v>
      </c>
      <c r="AA5174">
        <v>0</v>
      </c>
      <c r="AB5174">
        <v>0</v>
      </c>
      <c r="AC5174">
        <v>0</v>
      </c>
      <c r="AD5174">
        <v>0</v>
      </c>
      <c r="AE5174">
        <v>9.8764026812686101</v>
      </c>
    </row>
    <row r="5175" spans="1:31" x14ac:dyDescent="0.25">
      <c r="A5175">
        <v>2249408</v>
      </c>
      <c r="B5175">
        <v>1</v>
      </c>
      <c r="C5175" t="s">
        <v>81</v>
      </c>
      <c r="D5175" t="s">
        <v>128</v>
      </c>
      <c r="E5175" t="s">
        <v>132</v>
      </c>
      <c r="F5175" t="s">
        <v>14948</v>
      </c>
      <c r="G5175" t="s">
        <v>170</v>
      </c>
      <c r="H5175" t="s">
        <v>135</v>
      </c>
      <c r="I5175" t="s">
        <v>136</v>
      </c>
      <c r="J5175" t="s">
        <v>137</v>
      </c>
      <c r="K5175" t="s">
        <v>138</v>
      </c>
      <c r="L5175" t="s">
        <v>14949</v>
      </c>
      <c r="M5175" t="s">
        <v>14950</v>
      </c>
      <c r="N5175">
        <v>0.85916666600000002</v>
      </c>
      <c r="O5175">
        <v>0</v>
      </c>
      <c r="P5175">
        <v>20</v>
      </c>
      <c r="Q5175">
        <v>0</v>
      </c>
      <c r="R5175">
        <v>0</v>
      </c>
      <c r="S5175">
        <v>0</v>
      </c>
      <c r="T5175">
        <v>0</v>
      </c>
      <c r="U5175">
        <v>0</v>
      </c>
      <c r="V5175">
        <v>0</v>
      </c>
      <c r="W5175">
        <v>0</v>
      </c>
      <c r="X5175">
        <v>3.7319086152945076</v>
      </c>
      <c r="Y5175">
        <v>0</v>
      </c>
      <c r="Z5175">
        <v>0</v>
      </c>
      <c r="AA5175">
        <v>0</v>
      </c>
      <c r="AB5175">
        <v>0</v>
      </c>
      <c r="AC5175">
        <v>0</v>
      </c>
      <c r="AD5175">
        <v>0</v>
      </c>
      <c r="AE5175">
        <v>3.7319086152945076</v>
      </c>
    </row>
    <row r="5176" spans="1:31" x14ac:dyDescent="0.25">
      <c r="A5176">
        <v>2249409</v>
      </c>
      <c r="B5176">
        <v>1</v>
      </c>
      <c r="C5176" t="s">
        <v>81</v>
      </c>
      <c r="D5176" t="s">
        <v>128</v>
      </c>
      <c r="E5176" t="s">
        <v>132</v>
      </c>
      <c r="F5176" t="s">
        <v>14951</v>
      </c>
      <c r="G5176" t="s">
        <v>148</v>
      </c>
      <c r="H5176" t="s">
        <v>135</v>
      </c>
      <c r="I5176" t="s">
        <v>136</v>
      </c>
      <c r="J5176" t="s">
        <v>137</v>
      </c>
      <c r="K5176" t="s">
        <v>138</v>
      </c>
      <c r="L5176" t="s">
        <v>14952</v>
      </c>
      <c r="M5176" t="s">
        <v>14953</v>
      </c>
      <c r="N5176">
        <v>1.8941666660000001</v>
      </c>
      <c r="O5176">
        <v>0</v>
      </c>
      <c r="P5176">
        <v>17</v>
      </c>
      <c r="Q5176">
        <v>0</v>
      </c>
      <c r="R5176">
        <v>0</v>
      </c>
      <c r="S5176">
        <v>0</v>
      </c>
      <c r="T5176">
        <v>0</v>
      </c>
      <c r="U5176">
        <v>0</v>
      </c>
      <c r="V5176">
        <v>0</v>
      </c>
      <c r="W5176">
        <v>0</v>
      </c>
      <c r="X5176">
        <v>8.2410781669594897</v>
      </c>
      <c r="Y5176">
        <v>0</v>
      </c>
      <c r="Z5176">
        <v>0</v>
      </c>
      <c r="AA5176">
        <v>0</v>
      </c>
      <c r="AB5176">
        <v>0</v>
      </c>
      <c r="AC5176">
        <v>0</v>
      </c>
      <c r="AD5176">
        <v>0</v>
      </c>
      <c r="AE5176">
        <v>8.2410781669594897</v>
      </c>
    </row>
    <row r="5177" spans="1:31" x14ac:dyDescent="0.25">
      <c r="A5177">
        <v>2249414</v>
      </c>
      <c r="B5177">
        <v>1</v>
      </c>
      <c r="C5177" t="s">
        <v>81</v>
      </c>
      <c r="D5177" t="s">
        <v>128</v>
      </c>
      <c r="E5177" t="s">
        <v>132</v>
      </c>
      <c r="F5177" t="s">
        <v>14954</v>
      </c>
      <c r="G5177" t="s">
        <v>191</v>
      </c>
      <c r="H5177" t="s">
        <v>135</v>
      </c>
      <c r="I5177" t="s">
        <v>136</v>
      </c>
      <c r="J5177" t="s">
        <v>137</v>
      </c>
      <c r="K5177" t="s">
        <v>138</v>
      </c>
      <c r="L5177" t="s">
        <v>14955</v>
      </c>
      <c r="M5177" t="s">
        <v>14956</v>
      </c>
      <c r="N5177">
        <v>0.63527777699999999</v>
      </c>
      <c r="O5177">
        <v>0</v>
      </c>
      <c r="P5177">
        <v>19</v>
      </c>
      <c r="Q5177">
        <v>0</v>
      </c>
      <c r="R5177">
        <v>0</v>
      </c>
      <c r="S5177">
        <v>0</v>
      </c>
      <c r="T5177">
        <v>0</v>
      </c>
      <c r="U5177">
        <v>0</v>
      </c>
      <c r="V5177">
        <v>0</v>
      </c>
      <c r="W5177">
        <v>0</v>
      </c>
      <c r="X5177">
        <v>1.7446562310747842</v>
      </c>
      <c r="Y5177">
        <v>0</v>
      </c>
      <c r="Z5177">
        <v>0</v>
      </c>
      <c r="AA5177">
        <v>0</v>
      </c>
      <c r="AB5177">
        <v>0</v>
      </c>
      <c r="AC5177">
        <v>0</v>
      </c>
      <c r="AD5177">
        <v>0</v>
      </c>
      <c r="AE5177">
        <v>1.7446562310747842</v>
      </c>
    </row>
    <row r="5178" spans="1:31" x14ac:dyDescent="0.25">
      <c r="A5178">
        <v>2249415</v>
      </c>
      <c r="B5178">
        <v>1</v>
      </c>
      <c r="C5178" t="s">
        <v>80</v>
      </c>
      <c r="D5178" t="s">
        <v>104</v>
      </c>
      <c r="E5178" t="s">
        <v>273</v>
      </c>
      <c r="F5178" t="s">
        <v>551</v>
      </c>
      <c r="G5178" t="s">
        <v>174</v>
      </c>
      <c r="H5178" t="s">
        <v>163</v>
      </c>
      <c r="I5178" t="s">
        <v>136</v>
      </c>
      <c r="J5178" t="s">
        <v>137</v>
      </c>
      <c r="K5178" t="s">
        <v>138</v>
      </c>
      <c r="L5178" t="s">
        <v>14957</v>
      </c>
      <c r="M5178" t="s">
        <v>14958</v>
      </c>
      <c r="N5178">
        <v>0.68722222200000005</v>
      </c>
      <c r="O5178">
        <v>3</v>
      </c>
      <c r="P5178">
        <v>1031</v>
      </c>
      <c r="Q5178">
        <v>26</v>
      </c>
      <c r="R5178">
        <v>51</v>
      </c>
      <c r="S5178">
        <v>15</v>
      </c>
      <c r="T5178">
        <v>238</v>
      </c>
      <c r="U5178">
        <v>2</v>
      </c>
      <c r="V5178">
        <v>0</v>
      </c>
      <c r="W5178">
        <v>0.90064903216147996</v>
      </c>
      <c r="X5178">
        <v>187.54956831938964</v>
      </c>
      <c r="Y5178">
        <v>34.81868894944715</v>
      </c>
      <c r="Z5178">
        <v>17.591931549334841</v>
      </c>
      <c r="AA5178">
        <v>71.402375849012159</v>
      </c>
      <c r="AB5178">
        <v>76.497714294703727</v>
      </c>
      <c r="AC5178">
        <v>83.238400491044018</v>
      </c>
      <c r="AD5178">
        <v>0</v>
      </c>
      <c r="AE5178">
        <v>471.99932848509297</v>
      </c>
    </row>
    <row r="5179" spans="1:31" x14ac:dyDescent="0.25">
      <c r="A5179">
        <v>2249419</v>
      </c>
      <c r="B5179">
        <v>1</v>
      </c>
      <c r="C5179" t="s">
        <v>80</v>
      </c>
      <c r="D5179" t="s">
        <v>84</v>
      </c>
      <c r="E5179" t="s">
        <v>273</v>
      </c>
      <c r="F5179" t="s">
        <v>14959</v>
      </c>
      <c r="G5179" t="s">
        <v>303</v>
      </c>
      <c r="H5179" t="s">
        <v>163</v>
      </c>
      <c r="I5179" t="s">
        <v>136</v>
      </c>
      <c r="J5179" t="s">
        <v>137</v>
      </c>
      <c r="K5179" t="s">
        <v>144</v>
      </c>
      <c r="L5179" t="s">
        <v>14960</v>
      </c>
      <c r="M5179" t="s">
        <v>14961</v>
      </c>
      <c r="N5179">
        <v>0.252222222</v>
      </c>
      <c r="O5179">
        <v>0</v>
      </c>
      <c r="P5179">
        <v>2023</v>
      </c>
      <c r="Q5179">
        <v>0</v>
      </c>
      <c r="R5179">
        <v>0</v>
      </c>
      <c r="S5179">
        <v>1</v>
      </c>
      <c r="T5179">
        <v>87</v>
      </c>
      <c r="U5179">
        <v>0</v>
      </c>
      <c r="V5179">
        <v>0</v>
      </c>
      <c r="W5179">
        <v>0</v>
      </c>
      <c r="X5179">
        <v>158.97601603841281</v>
      </c>
      <c r="Y5179">
        <v>0</v>
      </c>
      <c r="Z5179">
        <v>0</v>
      </c>
      <c r="AA5179">
        <v>16.677350796624001</v>
      </c>
      <c r="AB5179">
        <v>5.4957086313684806</v>
      </c>
      <c r="AC5179">
        <v>0</v>
      </c>
      <c r="AD5179">
        <v>0</v>
      </c>
      <c r="AE5179">
        <v>181.14907546640529</v>
      </c>
    </row>
    <row r="5180" spans="1:31" x14ac:dyDescent="0.25">
      <c r="A5180">
        <v>2249420</v>
      </c>
      <c r="B5180">
        <v>1</v>
      </c>
      <c r="C5180" t="s">
        <v>80</v>
      </c>
      <c r="D5180" t="s">
        <v>90</v>
      </c>
      <c r="E5180" t="s">
        <v>132</v>
      </c>
      <c r="F5180" t="s">
        <v>14962</v>
      </c>
      <c r="G5180" t="s">
        <v>148</v>
      </c>
      <c r="H5180" t="s">
        <v>135</v>
      </c>
      <c r="I5180" t="s">
        <v>136</v>
      </c>
      <c r="J5180" t="s">
        <v>137</v>
      </c>
      <c r="K5180" t="s">
        <v>138</v>
      </c>
      <c r="L5180" t="s">
        <v>14963</v>
      </c>
      <c r="M5180" t="s">
        <v>14964</v>
      </c>
      <c r="N5180">
        <v>1.0133333330000001</v>
      </c>
      <c r="O5180">
        <v>0</v>
      </c>
      <c r="P5180">
        <v>4</v>
      </c>
      <c r="Q5180">
        <v>0</v>
      </c>
      <c r="R5180">
        <v>0</v>
      </c>
      <c r="S5180">
        <v>0</v>
      </c>
      <c r="T5180">
        <v>0</v>
      </c>
      <c r="U5180">
        <v>0</v>
      </c>
      <c r="V5180">
        <v>0</v>
      </c>
      <c r="W5180">
        <v>0</v>
      </c>
      <c r="X5180">
        <v>0.82838682826265342</v>
      </c>
      <c r="Y5180">
        <v>0</v>
      </c>
      <c r="Z5180">
        <v>0</v>
      </c>
      <c r="AA5180">
        <v>0</v>
      </c>
      <c r="AB5180">
        <v>0</v>
      </c>
      <c r="AC5180">
        <v>0</v>
      </c>
      <c r="AD5180">
        <v>0</v>
      </c>
      <c r="AE5180">
        <v>0.82838682826265342</v>
      </c>
    </row>
    <row r="5181" spans="1:31" x14ac:dyDescent="0.25">
      <c r="A5181">
        <v>2249422</v>
      </c>
      <c r="B5181">
        <v>1</v>
      </c>
      <c r="C5181" t="s">
        <v>80</v>
      </c>
      <c r="D5181" t="s">
        <v>85</v>
      </c>
      <c r="E5181" t="s">
        <v>132</v>
      </c>
      <c r="F5181" t="s">
        <v>14965</v>
      </c>
      <c r="G5181" t="s">
        <v>191</v>
      </c>
      <c r="H5181" t="s">
        <v>135</v>
      </c>
      <c r="I5181" t="s">
        <v>136</v>
      </c>
      <c r="J5181" t="s">
        <v>137</v>
      </c>
      <c r="K5181" t="s">
        <v>138</v>
      </c>
      <c r="L5181" t="s">
        <v>14966</v>
      </c>
      <c r="M5181" t="s">
        <v>14967</v>
      </c>
      <c r="N5181">
        <v>2.108333333</v>
      </c>
      <c r="O5181">
        <v>0</v>
      </c>
      <c r="P5181">
        <v>11</v>
      </c>
      <c r="Q5181">
        <v>0</v>
      </c>
      <c r="R5181">
        <v>0</v>
      </c>
      <c r="S5181">
        <v>0</v>
      </c>
      <c r="T5181">
        <v>0</v>
      </c>
      <c r="U5181">
        <v>0</v>
      </c>
      <c r="V5181">
        <v>0</v>
      </c>
      <c r="W5181">
        <v>0</v>
      </c>
      <c r="X5181">
        <v>3.3498771930916269</v>
      </c>
      <c r="Y5181">
        <v>0</v>
      </c>
      <c r="Z5181">
        <v>0</v>
      </c>
      <c r="AA5181">
        <v>0</v>
      </c>
      <c r="AB5181">
        <v>0</v>
      </c>
      <c r="AC5181">
        <v>0</v>
      </c>
      <c r="AD5181">
        <v>0</v>
      </c>
      <c r="AE5181">
        <v>3.3498771930916269</v>
      </c>
    </row>
    <row r="5182" spans="1:31" x14ac:dyDescent="0.25">
      <c r="A5182">
        <v>2249431</v>
      </c>
      <c r="B5182">
        <v>1</v>
      </c>
      <c r="C5182" t="s">
        <v>81</v>
      </c>
      <c r="D5182" t="s">
        <v>127</v>
      </c>
      <c r="E5182" t="s">
        <v>194</v>
      </c>
      <c r="F5182" t="s">
        <v>14968</v>
      </c>
      <c r="G5182" t="s">
        <v>179</v>
      </c>
      <c r="H5182" t="s">
        <v>135</v>
      </c>
      <c r="I5182" t="s">
        <v>136</v>
      </c>
      <c r="J5182" t="s">
        <v>137</v>
      </c>
      <c r="K5182" t="s">
        <v>138</v>
      </c>
      <c r="L5182" t="s">
        <v>14969</v>
      </c>
      <c r="M5182" t="s">
        <v>14970</v>
      </c>
      <c r="N5182">
        <v>3.8063888879999999</v>
      </c>
      <c r="O5182">
        <v>0</v>
      </c>
      <c r="P5182">
        <v>17</v>
      </c>
      <c r="Q5182">
        <v>0</v>
      </c>
      <c r="R5182">
        <v>0</v>
      </c>
      <c r="S5182">
        <v>0</v>
      </c>
      <c r="T5182">
        <v>2</v>
      </c>
      <c r="U5182">
        <v>0</v>
      </c>
      <c r="V5182">
        <v>0</v>
      </c>
      <c r="W5182">
        <v>0</v>
      </c>
      <c r="X5182">
        <v>9.9743060851321772</v>
      </c>
      <c r="Y5182">
        <v>0</v>
      </c>
      <c r="Z5182">
        <v>0</v>
      </c>
      <c r="AA5182">
        <v>0</v>
      </c>
      <c r="AB5182">
        <v>0</v>
      </c>
      <c r="AC5182">
        <v>0</v>
      </c>
      <c r="AD5182">
        <v>0</v>
      </c>
      <c r="AE5182">
        <v>9.9743060851321772</v>
      </c>
    </row>
    <row r="5183" spans="1:31" x14ac:dyDescent="0.25">
      <c r="A5183">
        <v>2249432</v>
      </c>
      <c r="B5183">
        <v>1</v>
      </c>
      <c r="C5183" t="s">
        <v>80</v>
      </c>
      <c r="D5183" t="s">
        <v>97</v>
      </c>
      <c r="E5183" t="s">
        <v>177</v>
      </c>
      <c r="F5183" t="s">
        <v>14971</v>
      </c>
      <c r="G5183" t="s">
        <v>215</v>
      </c>
      <c r="H5183" t="s">
        <v>135</v>
      </c>
      <c r="I5183" t="s">
        <v>136</v>
      </c>
      <c r="J5183" t="s">
        <v>137</v>
      </c>
      <c r="K5183" t="s">
        <v>138</v>
      </c>
      <c r="L5183" t="s">
        <v>14972</v>
      </c>
      <c r="M5183" t="s">
        <v>14973</v>
      </c>
      <c r="N5183">
        <v>1.8363888880000001</v>
      </c>
      <c r="O5183">
        <v>0</v>
      </c>
      <c r="P5183">
        <v>12</v>
      </c>
      <c r="Q5183">
        <v>0</v>
      </c>
      <c r="R5183">
        <v>0</v>
      </c>
      <c r="S5183">
        <v>0</v>
      </c>
      <c r="T5183">
        <v>0</v>
      </c>
      <c r="U5183">
        <v>0</v>
      </c>
      <c r="V5183">
        <v>0</v>
      </c>
      <c r="W5183">
        <v>0</v>
      </c>
      <c r="X5183">
        <v>15.052527609981173</v>
      </c>
      <c r="Y5183">
        <v>0</v>
      </c>
      <c r="Z5183">
        <v>0</v>
      </c>
      <c r="AA5183">
        <v>0</v>
      </c>
      <c r="AB5183">
        <v>0</v>
      </c>
      <c r="AC5183">
        <v>0</v>
      </c>
      <c r="AD5183">
        <v>0</v>
      </c>
      <c r="AE5183">
        <v>15.052527609981173</v>
      </c>
    </row>
    <row r="5184" spans="1:31" x14ac:dyDescent="0.25">
      <c r="A5184">
        <v>2249435</v>
      </c>
      <c r="B5184">
        <v>1</v>
      </c>
      <c r="C5184" t="s">
        <v>81</v>
      </c>
      <c r="D5184" t="s">
        <v>114</v>
      </c>
      <c r="E5184" t="s">
        <v>182</v>
      </c>
      <c r="F5184" t="s">
        <v>14974</v>
      </c>
      <c r="G5184" t="s">
        <v>319</v>
      </c>
      <c r="H5184" t="s">
        <v>163</v>
      </c>
      <c r="I5184" t="s">
        <v>136</v>
      </c>
      <c r="J5184" t="s">
        <v>137</v>
      </c>
      <c r="K5184" t="s">
        <v>138</v>
      </c>
      <c r="L5184" t="s">
        <v>14975</v>
      </c>
      <c r="M5184" t="s">
        <v>14976</v>
      </c>
      <c r="N5184">
        <v>1.6058333330000001</v>
      </c>
      <c r="O5184">
        <v>0</v>
      </c>
      <c r="P5184">
        <v>150</v>
      </c>
      <c r="Q5184">
        <v>0</v>
      </c>
      <c r="R5184">
        <v>0</v>
      </c>
      <c r="S5184">
        <v>0</v>
      </c>
      <c r="T5184">
        <v>21</v>
      </c>
      <c r="U5184">
        <v>0</v>
      </c>
      <c r="V5184">
        <v>0</v>
      </c>
      <c r="W5184">
        <v>0</v>
      </c>
      <c r="X5184">
        <v>26.828658722613167</v>
      </c>
      <c r="Y5184">
        <v>0</v>
      </c>
      <c r="Z5184">
        <v>0</v>
      </c>
      <c r="AA5184">
        <v>0</v>
      </c>
      <c r="AB5184">
        <v>9.8587690465979154</v>
      </c>
      <c r="AC5184">
        <v>0</v>
      </c>
      <c r="AD5184">
        <v>0</v>
      </c>
      <c r="AE5184">
        <v>36.687427769211084</v>
      </c>
    </row>
    <row r="5185" spans="1:31" x14ac:dyDescent="0.25">
      <c r="A5185">
        <v>2249437</v>
      </c>
      <c r="B5185">
        <v>1</v>
      </c>
      <c r="C5185" t="s">
        <v>80</v>
      </c>
      <c r="D5185" t="s">
        <v>103</v>
      </c>
      <c r="E5185" t="s">
        <v>177</v>
      </c>
      <c r="F5185" t="s">
        <v>14977</v>
      </c>
      <c r="G5185" t="s">
        <v>215</v>
      </c>
      <c r="H5185" t="s">
        <v>135</v>
      </c>
      <c r="I5185" t="s">
        <v>136</v>
      </c>
      <c r="J5185" t="s">
        <v>137</v>
      </c>
      <c r="K5185" t="s">
        <v>138</v>
      </c>
      <c r="L5185" t="s">
        <v>14978</v>
      </c>
      <c r="M5185" t="s">
        <v>14979</v>
      </c>
      <c r="N5185">
        <v>2.1661111110000002</v>
      </c>
      <c r="O5185">
        <v>0</v>
      </c>
      <c r="P5185">
        <v>44</v>
      </c>
      <c r="Q5185">
        <v>0</v>
      </c>
      <c r="R5185">
        <v>0</v>
      </c>
      <c r="S5185">
        <v>0</v>
      </c>
      <c r="T5185">
        <v>9</v>
      </c>
      <c r="U5185">
        <v>0</v>
      </c>
      <c r="V5185">
        <v>0</v>
      </c>
      <c r="W5185">
        <v>0</v>
      </c>
      <c r="X5185">
        <v>35.120592383138792</v>
      </c>
      <c r="Y5185">
        <v>0</v>
      </c>
      <c r="Z5185">
        <v>0</v>
      </c>
      <c r="AA5185">
        <v>0</v>
      </c>
      <c r="AB5185">
        <v>12.847484442461326</v>
      </c>
      <c r="AC5185">
        <v>0</v>
      </c>
      <c r="AD5185">
        <v>0</v>
      </c>
      <c r="AE5185">
        <v>47.968076825600122</v>
      </c>
    </row>
    <row r="5186" spans="1:31" x14ac:dyDescent="0.25">
      <c r="A5186">
        <v>2249439</v>
      </c>
      <c r="B5186">
        <v>1</v>
      </c>
      <c r="C5186" t="s">
        <v>81</v>
      </c>
      <c r="D5186" t="s">
        <v>113</v>
      </c>
      <c r="E5186" t="s">
        <v>132</v>
      </c>
      <c r="F5186" t="s">
        <v>14980</v>
      </c>
      <c r="G5186" t="s">
        <v>148</v>
      </c>
      <c r="H5186" t="s">
        <v>135</v>
      </c>
      <c r="I5186" t="s">
        <v>136</v>
      </c>
      <c r="J5186" t="s">
        <v>137</v>
      </c>
      <c r="K5186" t="s">
        <v>138</v>
      </c>
      <c r="L5186" t="s">
        <v>14981</v>
      </c>
      <c r="M5186" t="s">
        <v>14982</v>
      </c>
      <c r="N5186">
        <v>1.6074999999999999</v>
      </c>
      <c r="O5186">
        <v>0</v>
      </c>
      <c r="P5186">
        <v>0</v>
      </c>
      <c r="Q5186">
        <v>0</v>
      </c>
      <c r="R5186">
        <v>1</v>
      </c>
      <c r="S5186">
        <v>0</v>
      </c>
      <c r="T5186">
        <v>0</v>
      </c>
      <c r="U5186">
        <v>0</v>
      </c>
      <c r="V5186">
        <v>0</v>
      </c>
      <c r="W5186">
        <v>0</v>
      </c>
      <c r="X5186">
        <v>0</v>
      </c>
      <c r="Y5186">
        <v>0</v>
      </c>
      <c r="Z5186">
        <v>0</v>
      </c>
      <c r="AA5186">
        <v>0</v>
      </c>
      <c r="AB5186">
        <v>0</v>
      </c>
      <c r="AC5186">
        <v>0</v>
      </c>
      <c r="AD5186">
        <v>0</v>
      </c>
      <c r="AE5186">
        <v>0</v>
      </c>
    </row>
    <row r="5187" spans="1:31" x14ac:dyDescent="0.25">
      <c r="A5187">
        <v>2249442</v>
      </c>
      <c r="B5187">
        <v>1</v>
      </c>
      <c r="C5187" t="s">
        <v>81</v>
      </c>
      <c r="D5187" t="s">
        <v>123</v>
      </c>
      <c r="E5187" t="s">
        <v>161</v>
      </c>
      <c r="F5187" t="s">
        <v>14983</v>
      </c>
      <c r="G5187" t="s">
        <v>174</v>
      </c>
      <c r="H5187" t="s">
        <v>163</v>
      </c>
      <c r="I5187" t="s">
        <v>136</v>
      </c>
      <c r="J5187" t="s">
        <v>137</v>
      </c>
      <c r="K5187" t="s">
        <v>138</v>
      </c>
      <c r="L5187" t="s">
        <v>14984</v>
      </c>
      <c r="M5187" t="s">
        <v>14985</v>
      </c>
      <c r="N5187">
        <v>0.97972222200000003</v>
      </c>
      <c r="O5187">
        <v>0</v>
      </c>
      <c r="P5187">
        <v>659</v>
      </c>
      <c r="Q5187">
        <v>0</v>
      </c>
      <c r="R5187">
        <v>18</v>
      </c>
      <c r="S5187">
        <v>0</v>
      </c>
      <c r="T5187">
        <v>134</v>
      </c>
      <c r="U5187">
        <v>0</v>
      </c>
      <c r="V5187">
        <v>0</v>
      </c>
      <c r="W5187">
        <v>0</v>
      </c>
      <c r="X5187">
        <v>143.18238562178621</v>
      </c>
      <c r="Y5187">
        <v>0</v>
      </c>
      <c r="Z5187">
        <v>3.4618964327570341</v>
      </c>
      <c r="AA5187">
        <v>0</v>
      </c>
      <c r="AB5187">
        <v>113.7197195747103</v>
      </c>
      <c r="AC5187">
        <v>0</v>
      </c>
      <c r="AD5187">
        <v>0</v>
      </c>
      <c r="AE5187">
        <v>260.36400162925355</v>
      </c>
    </row>
    <row r="5188" spans="1:31" x14ac:dyDescent="0.25">
      <c r="A5188">
        <v>2249444</v>
      </c>
      <c r="B5188">
        <v>1</v>
      </c>
      <c r="C5188" t="s">
        <v>81</v>
      </c>
      <c r="D5188" t="s">
        <v>113</v>
      </c>
      <c r="E5188" t="s">
        <v>141</v>
      </c>
      <c r="F5188" t="s">
        <v>14986</v>
      </c>
      <c r="G5188" t="s">
        <v>187</v>
      </c>
      <c r="H5188" t="s">
        <v>135</v>
      </c>
      <c r="I5188" t="s">
        <v>136</v>
      </c>
      <c r="J5188" t="s">
        <v>137</v>
      </c>
      <c r="K5188" t="s">
        <v>138</v>
      </c>
      <c r="L5188" t="s">
        <v>14987</v>
      </c>
      <c r="M5188" t="s">
        <v>14988</v>
      </c>
      <c r="N5188">
        <v>1.7269444439999999</v>
      </c>
      <c r="O5188">
        <v>0</v>
      </c>
      <c r="P5188">
        <v>60</v>
      </c>
      <c r="Q5188">
        <v>0</v>
      </c>
      <c r="R5188">
        <v>6</v>
      </c>
      <c r="S5188">
        <v>0</v>
      </c>
      <c r="T5188">
        <v>4</v>
      </c>
      <c r="U5188">
        <v>0</v>
      </c>
      <c r="V5188">
        <v>0</v>
      </c>
      <c r="W5188">
        <v>0</v>
      </c>
      <c r="X5188">
        <v>12.228512189805453</v>
      </c>
      <c r="Y5188">
        <v>0</v>
      </c>
      <c r="Z5188">
        <v>1.7563246187849182</v>
      </c>
      <c r="AA5188">
        <v>0</v>
      </c>
      <c r="AB5188">
        <v>17.520010735732171</v>
      </c>
      <c r="AC5188">
        <v>0</v>
      </c>
      <c r="AD5188">
        <v>0</v>
      </c>
      <c r="AE5188">
        <v>31.504847544322544</v>
      </c>
    </row>
    <row r="5189" spans="1:31" x14ac:dyDescent="0.25">
      <c r="A5189">
        <v>2249448</v>
      </c>
      <c r="B5189">
        <v>1</v>
      </c>
      <c r="C5189" t="s">
        <v>80</v>
      </c>
      <c r="D5189" t="s">
        <v>97</v>
      </c>
      <c r="E5189" t="s">
        <v>161</v>
      </c>
      <c r="F5189" t="s">
        <v>14989</v>
      </c>
      <c r="G5189" t="s">
        <v>1963</v>
      </c>
      <c r="H5189" t="s">
        <v>163</v>
      </c>
      <c r="I5189" t="s">
        <v>136</v>
      </c>
      <c r="J5189" t="s">
        <v>137</v>
      </c>
      <c r="K5189" t="s">
        <v>138</v>
      </c>
      <c r="L5189" t="s">
        <v>14990</v>
      </c>
      <c r="M5189" t="s">
        <v>14991</v>
      </c>
      <c r="N5189">
        <v>4.340833333</v>
      </c>
      <c r="O5189">
        <v>11</v>
      </c>
      <c r="P5189">
        <v>672</v>
      </c>
      <c r="Q5189">
        <v>9</v>
      </c>
      <c r="R5189">
        <v>93</v>
      </c>
      <c r="S5189">
        <v>15</v>
      </c>
      <c r="T5189">
        <v>120</v>
      </c>
      <c r="U5189">
        <v>0</v>
      </c>
      <c r="V5189">
        <v>1</v>
      </c>
      <c r="W5189">
        <v>51.655680746931196</v>
      </c>
      <c r="X5189">
        <v>1227.7198474509514</v>
      </c>
      <c r="Y5189">
        <v>41.891668740433559</v>
      </c>
      <c r="Z5189">
        <v>129.39529597364972</v>
      </c>
      <c r="AA5189">
        <v>1799.3315498742634</v>
      </c>
      <c r="AB5189">
        <v>496.61197768193375</v>
      </c>
      <c r="AC5189">
        <v>0</v>
      </c>
      <c r="AD5189">
        <v>72.596150753824759</v>
      </c>
      <c r="AE5189">
        <v>3819.2021712219876</v>
      </c>
    </row>
    <row r="5190" spans="1:31" x14ac:dyDescent="0.25">
      <c r="A5190">
        <v>2249450</v>
      </c>
      <c r="B5190">
        <v>1</v>
      </c>
      <c r="C5190" t="s">
        <v>80</v>
      </c>
      <c r="D5190" t="s">
        <v>96</v>
      </c>
      <c r="E5190" t="s">
        <v>182</v>
      </c>
      <c r="F5190" t="s">
        <v>2074</v>
      </c>
      <c r="G5190" t="s">
        <v>196</v>
      </c>
      <c r="H5190" t="s">
        <v>163</v>
      </c>
      <c r="I5190" t="s">
        <v>136</v>
      </c>
      <c r="J5190" t="s">
        <v>137</v>
      </c>
      <c r="K5190" t="s">
        <v>144</v>
      </c>
      <c r="L5190" t="s">
        <v>14992</v>
      </c>
      <c r="M5190" t="s">
        <v>14993</v>
      </c>
      <c r="N5190">
        <v>8.1855555550000005</v>
      </c>
      <c r="O5190">
        <v>0</v>
      </c>
      <c r="P5190">
        <v>15</v>
      </c>
      <c r="Q5190">
        <v>0</v>
      </c>
      <c r="R5190">
        <v>16</v>
      </c>
      <c r="S5190">
        <v>0</v>
      </c>
      <c r="T5190">
        <v>16</v>
      </c>
      <c r="U5190">
        <v>0</v>
      </c>
      <c r="V5190">
        <v>0</v>
      </c>
      <c r="W5190">
        <v>0</v>
      </c>
      <c r="X5190">
        <v>44.360221261405449</v>
      </c>
      <c r="Y5190">
        <v>0</v>
      </c>
      <c r="Z5190">
        <v>147.75052534555437</v>
      </c>
      <c r="AA5190">
        <v>0</v>
      </c>
      <c r="AB5190">
        <v>355.69933570489263</v>
      </c>
      <c r="AC5190">
        <v>0</v>
      </c>
      <c r="AD5190">
        <v>0</v>
      </c>
      <c r="AE5190">
        <v>547.81008231185251</v>
      </c>
    </row>
    <row r="5191" spans="1:31" x14ac:dyDescent="0.25">
      <c r="A5191">
        <v>2249454</v>
      </c>
      <c r="B5191">
        <v>1</v>
      </c>
      <c r="C5191" t="s">
        <v>80</v>
      </c>
      <c r="D5191" t="s">
        <v>94</v>
      </c>
      <c r="E5191" t="s">
        <v>141</v>
      </c>
      <c r="F5191" t="s">
        <v>7724</v>
      </c>
      <c r="G5191" t="s">
        <v>187</v>
      </c>
      <c r="H5191" t="s">
        <v>135</v>
      </c>
      <c r="I5191" t="s">
        <v>136</v>
      </c>
      <c r="J5191" t="s">
        <v>137</v>
      </c>
      <c r="K5191" t="s">
        <v>138</v>
      </c>
      <c r="L5191" t="s">
        <v>14994</v>
      </c>
      <c r="M5191" t="s">
        <v>14995</v>
      </c>
      <c r="N5191">
        <v>1.3747222219999999</v>
      </c>
      <c r="O5191">
        <v>0</v>
      </c>
      <c r="P5191">
        <v>168</v>
      </c>
      <c r="Q5191">
        <v>0</v>
      </c>
      <c r="R5191">
        <v>12</v>
      </c>
      <c r="S5191">
        <v>0</v>
      </c>
      <c r="T5191">
        <v>18</v>
      </c>
      <c r="U5191">
        <v>0</v>
      </c>
      <c r="V5191">
        <v>0</v>
      </c>
      <c r="W5191">
        <v>0</v>
      </c>
      <c r="X5191">
        <v>35.126929237054881</v>
      </c>
      <c r="Y5191">
        <v>0</v>
      </c>
      <c r="Z5191">
        <v>3.8325709321029899</v>
      </c>
      <c r="AA5191">
        <v>0</v>
      </c>
      <c r="AB5191">
        <v>10.724450136845636</v>
      </c>
      <c r="AC5191">
        <v>0</v>
      </c>
      <c r="AD5191">
        <v>0</v>
      </c>
      <c r="AE5191">
        <v>49.68395030600351</v>
      </c>
    </row>
    <row r="5192" spans="1:31" x14ac:dyDescent="0.25">
      <c r="A5192">
        <v>2249455</v>
      </c>
      <c r="B5192">
        <v>1</v>
      </c>
      <c r="C5192" t="s">
        <v>80</v>
      </c>
      <c r="D5192" t="s">
        <v>97</v>
      </c>
      <c r="E5192" t="s">
        <v>273</v>
      </c>
      <c r="F5192" t="s">
        <v>14996</v>
      </c>
      <c r="G5192" t="s">
        <v>1257</v>
      </c>
      <c r="H5192" t="s">
        <v>163</v>
      </c>
      <c r="I5192" t="s">
        <v>136</v>
      </c>
      <c r="J5192" t="s">
        <v>5</v>
      </c>
      <c r="K5192" t="s">
        <v>138</v>
      </c>
      <c r="L5192" t="s">
        <v>14997</v>
      </c>
      <c r="M5192" t="s">
        <v>14998</v>
      </c>
      <c r="N5192">
        <v>8.9169444440000003</v>
      </c>
      <c r="O5192">
        <v>11</v>
      </c>
      <c r="P5192">
        <v>4522</v>
      </c>
      <c r="Q5192">
        <v>0</v>
      </c>
      <c r="R5192">
        <v>104</v>
      </c>
      <c r="S5192">
        <v>10</v>
      </c>
      <c r="T5192">
        <v>420</v>
      </c>
      <c r="U5192">
        <v>0</v>
      </c>
      <c r="V5192">
        <v>2</v>
      </c>
      <c r="W5192">
        <v>2125.4650906008001</v>
      </c>
      <c r="X5192">
        <v>24812.3152873285</v>
      </c>
      <c r="Y5192">
        <v>0</v>
      </c>
      <c r="Z5192">
        <v>542.9009476001811</v>
      </c>
      <c r="AA5192">
        <v>1792.1318269626634</v>
      </c>
      <c r="AB5192">
        <v>4689.3176909312178</v>
      </c>
      <c r="AC5192">
        <v>0</v>
      </c>
      <c r="AD5192">
        <v>3000.4757522341865</v>
      </c>
      <c r="AE5192">
        <v>36962.606595657555</v>
      </c>
    </row>
    <row r="5193" spans="1:31" x14ac:dyDescent="0.25">
      <c r="A5193">
        <v>2249456</v>
      </c>
      <c r="B5193">
        <v>1</v>
      </c>
      <c r="C5193" t="s">
        <v>80</v>
      </c>
      <c r="D5193" t="s">
        <v>96</v>
      </c>
      <c r="E5193" t="s">
        <v>141</v>
      </c>
      <c r="F5193" t="s">
        <v>14999</v>
      </c>
      <c r="G5193" t="s">
        <v>390</v>
      </c>
      <c r="H5193" t="s">
        <v>135</v>
      </c>
      <c r="I5193" t="s">
        <v>136</v>
      </c>
      <c r="J5193" t="s">
        <v>137</v>
      </c>
      <c r="K5193" t="s">
        <v>138</v>
      </c>
      <c r="L5193" t="s">
        <v>15000</v>
      </c>
      <c r="M5193" t="s">
        <v>15001</v>
      </c>
      <c r="N5193">
        <v>1.683333333</v>
      </c>
      <c r="O5193">
        <v>0</v>
      </c>
      <c r="P5193">
        <v>268</v>
      </c>
      <c r="Q5193">
        <v>0</v>
      </c>
      <c r="R5193">
        <v>5</v>
      </c>
      <c r="S5193">
        <v>0</v>
      </c>
      <c r="T5193">
        <v>30</v>
      </c>
      <c r="U5193">
        <v>0</v>
      </c>
      <c r="V5193">
        <v>0</v>
      </c>
      <c r="W5193">
        <v>0</v>
      </c>
      <c r="X5193">
        <v>351.33125757231471</v>
      </c>
      <c r="Y5193">
        <v>0</v>
      </c>
      <c r="Z5193">
        <v>13.11021430773555</v>
      </c>
      <c r="AA5193">
        <v>0</v>
      </c>
      <c r="AB5193">
        <v>113.98174711249601</v>
      </c>
      <c r="AC5193">
        <v>0</v>
      </c>
      <c r="AD5193">
        <v>0</v>
      </c>
      <c r="AE5193">
        <v>478.42321899254625</v>
      </c>
    </row>
    <row r="5194" spans="1:31" x14ac:dyDescent="0.25">
      <c r="A5194">
        <v>2249458</v>
      </c>
      <c r="B5194">
        <v>1</v>
      </c>
      <c r="C5194" t="s">
        <v>80</v>
      </c>
      <c r="D5194" t="s">
        <v>94</v>
      </c>
      <c r="E5194" t="s">
        <v>194</v>
      </c>
      <c r="F5194" t="s">
        <v>15002</v>
      </c>
      <c r="G5194" t="s">
        <v>472</v>
      </c>
      <c r="H5194" t="s">
        <v>135</v>
      </c>
      <c r="I5194" t="s">
        <v>136</v>
      </c>
      <c r="J5194" t="s">
        <v>137</v>
      </c>
      <c r="K5194" t="s">
        <v>138</v>
      </c>
      <c r="L5194" t="s">
        <v>15003</v>
      </c>
      <c r="M5194" t="s">
        <v>15004</v>
      </c>
      <c r="N5194">
        <v>2.636666666</v>
      </c>
      <c r="O5194">
        <v>0</v>
      </c>
      <c r="P5194">
        <v>13</v>
      </c>
      <c r="Q5194">
        <v>0</v>
      </c>
      <c r="R5194">
        <v>0</v>
      </c>
      <c r="S5194">
        <v>0</v>
      </c>
      <c r="T5194">
        <v>0</v>
      </c>
      <c r="U5194">
        <v>0</v>
      </c>
      <c r="V5194">
        <v>0</v>
      </c>
      <c r="W5194">
        <v>0</v>
      </c>
      <c r="X5194">
        <v>1.606870638207831</v>
      </c>
      <c r="Y5194">
        <v>0</v>
      </c>
      <c r="Z5194">
        <v>0</v>
      </c>
      <c r="AA5194">
        <v>0</v>
      </c>
      <c r="AB5194">
        <v>0</v>
      </c>
      <c r="AC5194">
        <v>0</v>
      </c>
      <c r="AD5194">
        <v>0</v>
      </c>
      <c r="AE5194">
        <v>1.606870638207831</v>
      </c>
    </row>
    <row r="5195" spans="1:31" x14ac:dyDescent="0.25">
      <c r="A5195">
        <v>2249459</v>
      </c>
      <c r="B5195">
        <v>1</v>
      </c>
      <c r="C5195" t="s">
        <v>80</v>
      </c>
      <c r="D5195" t="s">
        <v>102</v>
      </c>
      <c r="E5195" t="s">
        <v>141</v>
      </c>
      <c r="F5195" t="s">
        <v>15005</v>
      </c>
      <c r="G5195" t="s">
        <v>187</v>
      </c>
      <c r="H5195" t="s">
        <v>135</v>
      </c>
      <c r="I5195" t="s">
        <v>136</v>
      </c>
      <c r="J5195" t="s">
        <v>137</v>
      </c>
      <c r="K5195" t="s">
        <v>138</v>
      </c>
      <c r="L5195" t="s">
        <v>15006</v>
      </c>
      <c r="M5195" t="s">
        <v>15007</v>
      </c>
      <c r="N5195">
        <v>1.947777777</v>
      </c>
      <c r="O5195">
        <v>0</v>
      </c>
      <c r="P5195">
        <v>176</v>
      </c>
      <c r="Q5195">
        <v>0</v>
      </c>
      <c r="R5195">
        <v>0</v>
      </c>
      <c r="S5195">
        <v>0</v>
      </c>
      <c r="T5195">
        <v>11</v>
      </c>
      <c r="U5195">
        <v>0</v>
      </c>
      <c r="V5195">
        <v>0</v>
      </c>
      <c r="W5195">
        <v>0</v>
      </c>
      <c r="X5195">
        <v>56.510956104628995</v>
      </c>
      <c r="Y5195">
        <v>0</v>
      </c>
      <c r="Z5195">
        <v>0</v>
      </c>
      <c r="AA5195">
        <v>0</v>
      </c>
      <c r="AB5195">
        <v>9.3701460132206709</v>
      </c>
      <c r="AC5195">
        <v>0</v>
      </c>
      <c r="AD5195">
        <v>0</v>
      </c>
      <c r="AE5195">
        <v>65.881102117849665</v>
      </c>
    </row>
    <row r="5196" spans="1:31" x14ac:dyDescent="0.25">
      <c r="A5196">
        <v>2249460</v>
      </c>
      <c r="B5196">
        <v>1</v>
      </c>
      <c r="C5196" t="s">
        <v>81</v>
      </c>
      <c r="D5196" t="s">
        <v>118</v>
      </c>
      <c r="E5196" t="s">
        <v>161</v>
      </c>
      <c r="F5196" t="s">
        <v>15008</v>
      </c>
      <c r="G5196" t="s">
        <v>174</v>
      </c>
      <c r="H5196" t="s">
        <v>163</v>
      </c>
      <c r="I5196" t="s">
        <v>136</v>
      </c>
      <c r="J5196" t="s">
        <v>137</v>
      </c>
      <c r="K5196" t="s">
        <v>138</v>
      </c>
      <c r="L5196" t="s">
        <v>15009</v>
      </c>
      <c r="M5196" t="s">
        <v>15010</v>
      </c>
      <c r="N5196">
        <v>0.49305555499999998</v>
      </c>
      <c r="O5196">
        <v>13</v>
      </c>
      <c r="P5196">
        <v>6545</v>
      </c>
      <c r="Q5196">
        <v>238</v>
      </c>
      <c r="R5196">
        <v>462</v>
      </c>
      <c r="S5196">
        <v>57</v>
      </c>
      <c r="T5196">
        <v>693</v>
      </c>
      <c r="U5196">
        <v>20</v>
      </c>
      <c r="V5196">
        <v>1</v>
      </c>
      <c r="W5196">
        <v>3.1041513330530432</v>
      </c>
      <c r="X5196">
        <v>701.01794671673792</v>
      </c>
      <c r="Y5196">
        <v>107.38049225971392</v>
      </c>
      <c r="Z5196">
        <v>107.79658052853006</v>
      </c>
      <c r="AA5196">
        <v>292.17450398110248</v>
      </c>
      <c r="AB5196">
        <v>263.87203478871294</v>
      </c>
      <c r="AC5196">
        <v>1705.0591109810316</v>
      </c>
      <c r="AD5196">
        <v>4.8566501184865682</v>
      </c>
      <c r="AE5196">
        <v>3185.2614707073685</v>
      </c>
    </row>
    <row r="5197" spans="1:31" x14ac:dyDescent="0.25">
      <c r="A5197">
        <v>2249461</v>
      </c>
      <c r="B5197">
        <v>1</v>
      </c>
      <c r="C5197" t="s">
        <v>80</v>
      </c>
      <c r="D5197" t="s">
        <v>105</v>
      </c>
      <c r="E5197" t="s">
        <v>194</v>
      </c>
      <c r="F5197" t="s">
        <v>15011</v>
      </c>
      <c r="G5197" t="s">
        <v>179</v>
      </c>
      <c r="H5197" t="s">
        <v>135</v>
      </c>
      <c r="I5197" t="s">
        <v>136</v>
      </c>
      <c r="J5197" t="s">
        <v>137</v>
      </c>
      <c r="K5197" t="s">
        <v>138</v>
      </c>
      <c r="L5197" t="s">
        <v>15012</v>
      </c>
      <c r="M5197" t="s">
        <v>15013</v>
      </c>
      <c r="N5197">
        <v>5.812777777</v>
      </c>
      <c r="O5197">
        <v>0</v>
      </c>
      <c r="P5197">
        <v>39</v>
      </c>
      <c r="Q5197">
        <v>0</v>
      </c>
      <c r="R5197">
        <v>1</v>
      </c>
      <c r="S5197">
        <v>0</v>
      </c>
      <c r="T5197">
        <v>1</v>
      </c>
      <c r="U5197">
        <v>0</v>
      </c>
      <c r="V5197">
        <v>0</v>
      </c>
      <c r="W5197">
        <v>0</v>
      </c>
      <c r="X5197">
        <v>60.939107438586937</v>
      </c>
      <c r="Y5197">
        <v>0</v>
      </c>
      <c r="Z5197">
        <v>13.363087327858395</v>
      </c>
      <c r="AA5197">
        <v>0</v>
      </c>
      <c r="AB5197">
        <v>4.4473890432080507</v>
      </c>
      <c r="AC5197">
        <v>0</v>
      </c>
      <c r="AD5197">
        <v>0</v>
      </c>
      <c r="AE5197">
        <v>78.749583809653373</v>
      </c>
    </row>
    <row r="5198" spans="1:31" x14ac:dyDescent="0.25">
      <c r="A5198">
        <v>2249465</v>
      </c>
      <c r="B5198">
        <v>1</v>
      </c>
      <c r="C5198" t="s">
        <v>80</v>
      </c>
      <c r="D5198" t="s">
        <v>84</v>
      </c>
      <c r="E5198" t="s">
        <v>132</v>
      </c>
      <c r="F5198" t="s">
        <v>15014</v>
      </c>
      <c r="G5198" t="s">
        <v>148</v>
      </c>
      <c r="H5198" t="s">
        <v>135</v>
      </c>
      <c r="I5198" t="s">
        <v>136</v>
      </c>
      <c r="J5198" t="s">
        <v>137</v>
      </c>
      <c r="K5198" t="s">
        <v>138</v>
      </c>
      <c r="L5198" t="s">
        <v>15015</v>
      </c>
      <c r="M5198" t="s">
        <v>15016</v>
      </c>
      <c r="N5198">
        <v>2.3197222219999998</v>
      </c>
      <c r="O5198">
        <v>0</v>
      </c>
      <c r="P5198">
        <v>1</v>
      </c>
      <c r="Q5198">
        <v>0</v>
      </c>
      <c r="R5198">
        <v>0</v>
      </c>
      <c r="S5198">
        <v>0</v>
      </c>
      <c r="T5198">
        <v>0</v>
      </c>
      <c r="U5198">
        <v>0</v>
      </c>
      <c r="V5198">
        <v>0</v>
      </c>
      <c r="W5198">
        <v>0</v>
      </c>
      <c r="X5198">
        <v>0.10813998564099112</v>
      </c>
      <c r="Y5198">
        <v>0</v>
      </c>
      <c r="Z5198">
        <v>0</v>
      </c>
      <c r="AA5198">
        <v>0</v>
      </c>
      <c r="AB5198">
        <v>0</v>
      </c>
      <c r="AC5198">
        <v>0</v>
      </c>
      <c r="AD5198">
        <v>0</v>
      </c>
      <c r="AE5198">
        <v>0.10813998564099112</v>
      </c>
    </row>
    <row r="5199" spans="1:31" x14ac:dyDescent="0.25">
      <c r="A5199">
        <v>2249466</v>
      </c>
      <c r="B5199">
        <v>1</v>
      </c>
      <c r="C5199" t="s">
        <v>80</v>
      </c>
      <c r="D5199" t="s">
        <v>83</v>
      </c>
      <c r="E5199" t="s">
        <v>132</v>
      </c>
      <c r="F5199" t="s">
        <v>15017</v>
      </c>
      <c r="G5199" t="s">
        <v>191</v>
      </c>
      <c r="H5199" t="s">
        <v>135</v>
      </c>
      <c r="I5199" t="s">
        <v>136</v>
      </c>
      <c r="J5199" t="s">
        <v>137</v>
      </c>
      <c r="K5199" t="s">
        <v>138</v>
      </c>
      <c r="L5199" t="s">
        <v>15018</v>
      </c>
      <c r="M5199" t="s">
        <v>15019</v>
      </c>
      <c r="N5199">
        <v>1.7936111109999999</v>
      </c>
      <c r="O5199">
        <v>0</v>
      </c>
      <c r="P5199">
        <v>0</v>
      </c>
      <c r="Q5199">
        <v>0</v>
      </c>
      <c r="R5199">
        <v>0</v>
      </c>
      <c r="S5199">
        <v>0</v>
      </c>
      <c r="T5199">
        <v>1</v>
      </c>
      <c r="U5199">
        <v>0</v>
      </c>
      <c r="V5199">
        <v>1</v>
      </c>
      <c r="W5199">
        <v>0</v>
      </c>
      <c r="X5199">
        <v>0</v>
      </c>
      <c r="Y5199">
        <v>0</v>
      </c>
      <c r="Z5199">
        <v>0</v>
      </c>
      <c r="AA5199">
        <v>0</v>
      </c>
      <c r="AB5199">
        <v>10.469416084830758</v>
      </c>
      <c r="AC5199">
        <v>0</v>
      </c>
      <c r="AD5199">
        <v>49.607351084342419</v>
      </c>
      <c r="AE5199">
        <v>60.076767169173181</v>
      </c>
    </row>
    <row r="5200" spans="1:31" x14ac:dyDescent="0.25">
      <c r="A5200">
        <v>2249468</v>
      </c>
      <c r="B5200">
        <v>1</v>
      </c>
      <c r="C5200" t="s">
        <v>81</v>
      </c>
      <c r="D5200" t="s">
        <v>112</v>
      </c>
      <c r="E5200" t="s">
        <v>273</v>
      </c>
      <c r="F5200" t="s">
        <v>15020</v>
      </c>
      <c r="G5200" t="s">
        <v>174</v>
      </c>
      <c r="H5200" t="s">
        <v>163</v>
      </c>
      <c r="I5200" t="s">
        <v>136</v>
      </c>
      <c r="J5200" t="s">
        <v>137</v>
      </c>
      <c r="K5200" t="s">
        <v>138</v>
      </c>
      <c r="L5200" t="s">
        <v>15021</v>
      </c>
      <c r="M5200" t="s">
        <v>15022</v>
      </c>
      <c r="N5200">
        <v>1.0205555550000001</v>
      </c>
      <c r="O5200">
        <v>0</v>
      </c>
      <c r="P5200">
        <v>2288</v>
      </c>
      <c r="Q5200">
        <v>270</v>
      </c>
      <c r="R5200">
        <v>248</v>
      </c>
      <c r="S5200">
        <v>28</v>
      </c>
      <c r="T5200">
        <v>290</v>
      </c>
      <c r="U5200">
        <v>4</v>
      </c>
      <c r="V5200">
        <v>2</v>
      </c>
      <c r="W5200">
        <v>0</v>
      </c>
      <c r="X5200">
        <v>373.30624909768522</v>
      </c>
      <c r="Y5200">
        <v>36.378955940818869</v>
      </c>
      <c r="Z5200">
        <v>32.931175153928564</v>
      </c>
      <c r="AA5200">
        <v>71.082845327035628</v>
      </c>
      <c r="AB5200">
        <v>83.671933513564724</v>
      </c>
      <c r="AC5200">
        <v>146.914820030236</v>
      </c>
      <c r="AD5200">
        <v>188.88308349730141</v>
      </c>
      <c r="AE5200">
        <v>933.16906256057041</v>
      </c>
    </row>
    <row r="5201" spans="1:31" x14ac:dyDescent="0.25">
      <c r="A5201">
        <v>2249469</v>
      </c>
      <c r="B5201">
        <v>1</v>
      </c>
      <c r="C5201" t="s">
        <v>80</v>
      </c>
      <c r="D5201" t="s">
        <v>100</v>
      </c>
      <c r="E5201" t="s">
        <v>194</v>
      </c>
      <c r="F5201" t="s">
        <v>14945</v>
      </c>
      <c r="G5201" t="s">
        <v>1909</v>
      </c>
      <c r="H5201" t="s">
        <v>135</v>
      </c>
      <c r="I5201" t="s">
        <v>136</v>
      </c>
      <c r="J5201" t="s">
        <v>137</v>
      </c>
      <c r="K5201" t="s">
        <v>138</v>
      </c>
      <c r="L5201" t="s">
        <v>15023</v>
      </c>
      <c r="M5201" t="s">
        <v>15024</v>
      </c>
      <c r="N5201">
        <v>1.8272222220000001</v>
      </c>
      <c r="O5201">
        <v>0</v>
      </c>
      <c r="P5201">
        <v>22</v>
      </c>
      <c r="Q5201">
        <v>0</v>
      </c>
      <c r="R5201">
        <v>1</v>
      </c>
      <c r="S5201">
        <v>0</v>
      </c>
      <c r="T5201">
        <v>0</v>
      </c>
      <c r="U5201">
        <v>0</v>
      </c>
      <c r="V5201">
        <v>0</v>
      </c>
      <c r="W5201">
        <v>0</v>
      </c>
      <c r="X5201">
        <v>15.241122210802637</v>
      </c>
      <c r="Y5201">
        <v>0</v>
      </c>
      <c r="Z5201">
        <v>0</v>
      </c>
      <c r="AA5201">
        <v>0</v>
      </c>
      <c r="AB5201">
        <v>0</v>
      </c>
      <c r="AC5201">
        <v>0</v>
      </c>
      <c r="AD5201">
        <v>0</v>
      </c>
      <c r="AE5201">
        <v>15.241122210802637</v>
      </c>
    </row>
    <row r="5202" spans="1:31" x14ac:dyDescent="0.25">
      <c r="A5202">
        <v>2249471</v>
      </c>
      <c r="B5202">
        <v>1</v>
      </c>
      <c r="C5202" t="s">
        <v>81</v>
      </c>
      <c r="D5202" t="s">
        <v>118</v>
      </c>
      <c r="E5202" t="s">
        <v>273</v>
      </c>
      <c r="F5202" t="s">
        <v>15025</v>
      </c>
      <c r="G5202" t="s">
        <v>196</v>
      </c>
      <c r="H5202" t="s">
        <v>163</v>
      </c>
      <c r="I5202" t="s">
        <v>136</v>
      </c>
      <c r="J5202" t="s">
        <v>137</v>
      </c>
      <c r="K5202" t="s">
        <v>144</v>
      </c>
      <c r="L5202" t="s">
        <v>15026</v>
      </c>
      <c r="M5202" t="s">
        <v>15027</v>
      </c>
      <c r="N5202">
        <v>0.98861111099999999</v>
      </c>
      <c r="O5202">
        <v>0</v>
      </c>
      <c r="P5202">
        <v>0</v>
      </c>
      <c r="Q5202">
        <v>38</v>
      </c>
      <c r="R5202">
        <v>5</v>
      </c>
      <c r="S5202">
        <v>9</v>
      </c>
      <c r="T5202">
        <v>1</v>
      </c>
      <c r="U5202">
        <v>1</v>
      </c>
      <c r="V5202">
        <v>0</v>
      </c>
      <c r="W5202">
        <v>0</v>
      </c>
      <c r="X5202">
        <v>0</v>
      </c>
      <c r="Y5202">
        <v>74.425315333469442</v>
      </c>
      <c r="Z5202">
        <v>2.9162559547997868</v>
      </c>
      <c r="AA5202">
        <v>15.035936628194333</v>
      </c>
      <c r="AB5202">
        <v>3.039212312712334E-2</v>
      </c>
      <c r="AC5202">
        <v>272.89313919041996</v>
      </c>
      <c r="AD5202">
        <v>0</v>
      </c>
      <c r="AE5202">
        <v>365.30103923001064</v>
      </c>
    </row>
    <row r="5203" spans="1:31" x14ac:dyDescent="0.25">
      <c r="A5203">
        <v>2249472</v>
      </c>
      <c r="B5203">
        <v>1</v>
      </c>
      <c r="C5203" t="s">
        <v>81</v>
      </c>
      <c r="D5203" t="s">
        <v>122</v>
      </c>
      <c r="E5203" t="s">
        <v>182</v>
      </c>
      <c r="F5203" t="s">
        <v>1363</v>
      </c>
      <c r="G5203" t="s">
        <v>196</v>
      </c>
      <c r="H5203" t="s">
        <v>163</v>
      </c>
      <c r="I5203" t="s">
        <v>136</v>
      </c>
      <c r="J5203" t="s">
        <v>137</v>
      </c>
      <c r="K5203" t="s">
        <v>144</v>
      </c>
      <c r="L5203" t="s">
        <v>15028</v>
      </c>
      <c r="M5203" t="s">
        <v>15029</v>
      </c>
      <c r="N5203">
        <v>8.0449999999999999</v>
      </c>
      <c r="O5203">
        <v>0</v>
      </c>
      <c r="P5203">
        <v>96</v>
      </c>
      <c r="Q5203">
        <v>0</v>
      </c>
      <c r="R5203">
        <v>0</v>
      </c>
      <c r="S5203">
        <v>0</v>
      </c>
      <c r="T5203">
        <v>8</v>
      </c>
      <c r="U5203">
        <v>0</v>
      </c>
      <c r="V5203">
        <v>0</v>
      </c>
      <c r="W5203">
        <v>0</v>
      </c>
      <c r="X5203">
        <v>27.593317501595745</v>
      </c>
      <c r="Y5203">
        <v>0</v>
      </c>
      <c r="Z5203">
        <v>0</v>
      </c>
      <c r="AA5203">
        <v>0</v>
      </c>
      <c r="AB5203">
        <v>4.7546830506160065</v>
      </c>
      <c r="AC5203">
        <v>0</v>
      </c>
      <c r="AD5203">
        <v>0</v>
      </c>
      <c r="AE5203">
        <v>32.348000552211751</v>
      </c>
    </row>
    <row r="5204" spans="1:31" x14ac:dyDescent="0.25">
      <c r="A5204">
        <v>2249473</v>
      </c>
      <c r="B5204">
        <v>1</v>
      </c>
      <c r="C5204" t="s">
        <v>80</v>
      </c>
      <c r="D5204" t="s">
        <v>88</v>
      </c>
      <c r="E5204" t="s">
        <v>182</v>
      </c>
      <c r="F5204" t="s">
        <v>15030</v>
      </c>
      <c r="G5204" t="s">
        <v>303</v>
      </c>
      <c r="H5204" t="s">
        <v>163</v>
      </c>
      <c r="I5204" t="s">
        <v>136</v>
      </c>
      <c r="J5204" t="s">
        <v>137</v>
      </c>
      <c r="K5204" t="s">
        <v>144</v>
      </c>
      <c r="L5204" t="s">
        <v>15031</v>
      </c>
      <c r="M5204" t="s">
        <v>15032</v>
      </c>
      <c r="N5204">
        <v>0.39861111100000002</v>
      </c>
      <c r="O5204">
        <v>0</v>
      </c>
      <c r="P5204">
        <v>464</v>
      </c>
      <c r="Q5204">
        <v>0</v>
      </c>
      <c r="R5204">
        <v>0</v>
      </c>
      <c r="S5204">
        <v>0</v>
      </c>
      <c r="T5204">
        <v>27</v>
      </c>
      <c r="U5204">
        <v>0</v>
      </c>
      <c r="V5204">
        <v>0</v>
      </c>
      <c r="W5204">
        <v>0</v>
      </c>
      <c r="X5204">
        <v>52.798776206105892</v>
      </c>
      <c r="Y5204">
        <v>0</v>
      </c>
      <c r="Z5204">
        <v>0</v>
      </c>
      <c r="AA5204">
        <v>0</v>
      </c>
      <c r="AB5204">
        <v>8.0838993057347395</v>
      </c>
      <c r="AC5204">
        <v>0</v>
      </c>
      <c r="AD5204">
        <v>0</v>
      </c>
      <c r="AE5204">
        <v>60.882675511840631</v>
      </c>
    </row>
    <row r="5205" spans="1:31" x14ac:dyDescent="0.25">
      <c r="A5205">
        <v>2249474</v>
      </c>
      <c r="B5205">
        <v>1</v>
      </c>
      <c r="C5205" t="s">
        <v>80</v>
      </c>
      <c r="D5205" t="s">
        <v>93</v>
      </c>
      <c r="E5205" t="s">
        <v>141</v>
      </c>
      <c r="F5205" t="s">
        <v>5814</v>
      </c>
      <c r="G5205" t="s">
        <v>143</v>
      </c>
      <c r="H5205" t="s">
        <v>135</v>
      </c>
      <c r="I5205" t="s">
        <v>136</v>
      </c>
      <c r="J5205" t="s">
        <v>137</v>
      </c>
      <c r="K5205" t="s">
        <v>144</v>
      </c>
      <c r="L5205" t="s">
        <v>15033</v>
      </c>
      <c r="M5205" t="s">
        <v>15034</v>
      </c>
      <c r="N5205">
        <v>7.7766666659999997</v>
      </c>
      <c r="O5205">
        <v>0</v>
      </c>
      <c r="P5205">
        <v>0</v>
      </c>
      <c r="Q5205">
        <v>0</v>
      </c>
      <c r="R5205">
        <v>0</v>
      </c>
      <c r="S5205">
        <v>0</v>
      </c>
      <c r="T5205">
        <v>163</v>
      </c>
      <c r="U5205">
        <v>0</v>
      </c>
      <c r="V5205">
        <v>0</v>
      </c>
      <c r="W5205">
        <v>0</v>
      </c>
      <c r="X5205">
        <v>0</v>
      </c>
      <c r="Y5205">
        <v>0</v>
      </c>
      <c r="Z5205">
        <v>0</v>
      </c>
      <c r="AA5205">
        <v>0</v>
      </c>
      <c r="AB5205">
        <v>652.38610945985135</v>
      </c>
      <c r="AC5205">
        <v>0</v>
      </c>
      <c r="AD5205">
        <v>0</v>
      </c>
      <c r="AE5205">
        <v>652.38610945985135</v>
      </c>
    </row>
    <row r="5206" spans="1:31" x14ac:dyDescent="0.25">
      <c r="A5206">
        <v>2249476</v>
      </c>
      <c r="B5206">
        <v>1</v>
      </c>
      <c r="C5206" t="s">
        <v>80</v>
      </c>
      <c r="D5206" t="s">
        <v>96</v>
      </c>
      <c r="E5206" t="s">
        <v>132</v>
      </c>
      <c r="F5206" t="s">
        <v>15035</v>
      </c>
      <c r="G5206" t="s">
        <v>148</v>
      </c>
      <c r="H5206" t="s">
        <v>135</v>
      </c>
      <c r="I5206" t="s">
        <v>136</v>
      </c>
      <c r="J5206" t="s">
        <v>137</v>
      </c>
      <c r="K5206" t="s">
        <v>138</v>
      </c>
      <c r="L5206" t="s">
        <v>15036</v>
      </c>
      <c r="M5206" t="s">
        <v>15037</v>
      </c>
      <c r="N5206">
        <v>5.9649999999999999</v>
      </c>
      <c r="O5206">
        <v>0</v>
      </c>
      <c r="P5206">
        <v>1</v>
      </c>
      <c r="Q5206">
        <v>0</v>
      </c>
      <c r="R5206">
        <v>0</v>
      </c>
      <c r="S5206">
        <v>0</v>
      </c>
      <c r="T5206">
        <v>0</v>
      </c>
      <c r="U5206">
        <v>0</v>
      </c>
      <c r="V5206">
        <v>0</v>
      </c>
      <c r="W5206">
        <v>0</v>
      </c>
      <c r="X5206">
        <v>10.459058060216019</v>
      </c>
      <c r="Y5206">
        <v>0</v>
      </c>
      <c r="Z5206">
        <v>0</v>
      </c>
      <c r="AA5206">
        <v>0</v>
      </c>
      <c r="AB5206">
        <v>0</v>
      </c>
      <c r="AC5206">
        <v>0</v>
      </c>
      <c r="AD5206">
        <v>0</v>
      </c>
      <c r="AE5206">
        <v>10.459058060216019</v>
      </c>
    </row>
    <row r="5207" spans="1:31" x14ac:dyDescent="0.25">
      <c r="A5207">
        <v>2249478</v>
      </c>
      <c r="B5207">
        <v>1</v>
      </c>
      <c r="C5207" t="s">
        <v>80</v>
      </c>
      <c r="D5207" t="s">
        <v>84</v>
      </c>
      <c r="E5207" t="s">
        <v>182</v>
      </c>
      <c r="F5207" t="s">
        <v>15038</v>
      </c>
      <c r="G5207" t="s">
        <v>196</v>
      </c>
      <c r="H5207" t="s">
        <v>163</v>
      </c>
      <c r="I5207" t="s">
        <v>136</v>
      </c>
      <c r="J5207" t="s">
        <v>137</v>
      </c>
      <c r="K5207" t="s">
        <v>144</v>
      </c>
      <c r="L5207" t="s">
        <v>15039</v>
      </c>
      <c r="M5207" t="s">
        <v>15040</v>
      </c>
      <c r="N5207">
        <v>0.78305555500000001</v>
      </c>
      <c r="O5207">
        <v>0</v>
      </c>
      <c r="P5207">
        <v>518</v>
      </c>
      <c r="Q5207">
        <v>0</v>
      </c>
      <c r="R5207">
        <v>0</v>
      </c>
      <c r="S5207">
        <v>0</v>
      </c>
      <c r="T5207">
        <v>26</v>
      </c>
      <c r="U5207">
        <v>0</v>
      </c>
      <c r="V5207">
        <v>0</v>
      </c>
      <c r="W5207">
        <v>0</v>
      </c>
      <c r="X5207">
        <v>109.66976848052664</v>
      </c>
      <c r="Y5207">
        <v>0</v>
      </c>
      <c r="Z5207">
        <v>0</v>
      </c>
      <c r="AA5207">
        <v>0</v>
      </c>
      <c r="AB5207">
        <v>18.101547734838206</v>
      </c>
      <c r="AC5207">
        <v>0</v>
      </c>
      <c r="AD5207">
        <v>0</v>
      </c>
      <c r="AE5207">
        <v>127.77131621536485</v>
      </c>
    </row>
    <row r="5208" spans="1:31" x14ac:dyDescent="0.25">
      <c r="A5208">
        <v>2249479</v>
      </c>
      <c r="B5208">
        <v>1</v>
      </c>
      <c r="C5208" t="s">
        <v>80</v>
      </c>
      <c r="D5208" t="s">
        <v>84</v>
      </c>
      <c r="E5208" t="s">
        <v>194</v>
      </c>
      <c r="F5208" t="s">
        <v>15041</v>
      </c>
      <c r="G5208" t="s">
        <v>134</v>
      </c>
      <c r="H5208" t="s">
        <v>135</v>
      </c>
      <c r="I5208" t="s">
        <v>136</v>
      </c>
      <c r="J5208" t="s">
        <v>137</v>
      </c>
      <c r="K5208" t="s">
        <v>138</v>
      </c>
      <c r="L5208" t="s">
        <v>15042</v>
      </c>
      <c r="M5208" t="s">
        <v>15043</v>
      </c>
      <c r="N5208">
        <v>0.91944444400000003</v>
      </c>
      <c r="O5208">
        <v>0</v>
      </c>
      <c r="P5208">
        <v>170</v>
      </c>
      <c r="Q5208">
        <v>0</v>
      </c>
      <c r="R5208">
        <v>0</v>
      </c>
      <c r="S5208">
        <v>0</v>
      </c>
      <c r="T5208">
        <v>21</v>
      </c>
      <c r="U5208">
        <v>0</v>
      </c>
      <c r="V5208">
        <v>0</v>
      </c>
      <c r="W5208">
        <v>0</v>
      </c>
      <c r="X5208">
        <v>46.202311994672151</v>
      </c>
      <c r="Y5208">
        <v>0</v>
      </c>
      <c r="Z5208">
        <v>0</v>
      </c>
      <c r="AA5208">
        <v>0</v>
      </c>
      <c r="AB5208">
        <v>13.354698002286336</v>
      </c>
      <c r="AC5208">
        <v>0</v>
      </c>
      <c r="AD5208">
        <v>0</v>
      </c>
      <c r="AE5208">
        <v>59.557009996958485</v>
      </c>
    </row>
    <row r="5209" spans="1:31" x14ac:dyDescent="0.25">
      <c r="A5209">
        <v>2249480</v>
      </c>
      <c r="B5209">
        <v>1</v>
      </c>
      <c r="C5209" t="s">
        <v>81</v>
      </c>
      <c r="D5209" t="s">
        <v>121</v>
      </c>
      <c r="E5209" t="s">
        <v>141</v>
      </c>
      <c r="F5209" t="s">
        <v>15044</v>
      </c>
      <c r="G5209" t="s">
        <v>143</v>
      </c>
      <c r="H5209" t="s">
        <v>135</v>
      </c>
      <c r="I5209" t="s">
        <v>136</v>
      </c>
      <c r="J5209" t="s">
        <v>137</v>
      </c>
      <c r="K5209" t="s">
        <v>144</v>
      </c>
      <c r="L5209" t="s">
        <v>15045</v>
      </c>
      <c r="M5209" t="s">
        <v>15046</v>
      </c>
      <c r="N5209">
        <v>2.5669444440000002</v>
      </c>
      <c r="O5209">
        <v>0</v>
      </c>
      <c r="P5209">
        <v>74</v>
      </c>
      <c r="Q5209">
        <v>0</v>
      </c>
      <c r="R5209">
        <v>6</v>
      </c>
      <c r="S5209">
        <v>0</v>
      </c>
      <c r="T5209">
        <v>6</v>
      </c>
      <c r="U5209">
        <v>0</v>
      </c>
      <c r="V5209">
        <v>0</v>
      </c>
      <c r="W5209">
        <v>0</v>
      </c>
      <c r="X5209">
        <v>29.728635455166462</v>
      </c>
      <c r="Y5209">
        <v>0</v>
      </c>
      <c r="Z5209">
        <v>1.20247360021726</v>
      </c>
      <c r="AA5209">
        <v>0</v>
      </c>
      <c r="AB5209">
        <v>0.34099999661574004</v>
      </c>
      <c r="AC5209">
        <v>0</v>
      </c>
      <c r="AD5209">
        <v>0</v>
      </c>
      <c r="AE5209">
        <v>31.272109051999461</v>
      </c>
    </row>
    <row r="5210" spans="1:31" x14ac:dyDescent="0.25">
      <c r="A5210">
        <v>2249481</v>
      </c>
      <c r="B5210">
        <v>1</v>
      </c>
      <c r="C5210" t="s">
        <v>80</v>
      </c>
      <c r="D5210" t="s">
        <v>110</v>
      </c>
      <c r="E5210" t="s">
        <v>194</v>
      </c>
      <c r="F5210" t="s">
        <v>15047</v>
      </c>
      <c r="G5210" t="s">
        <v>196</v>
      </c>
      <c r="H5210" t="s">
        <v>135</v>
      </c>
      <c r="I5210" t="s">
        <v>136</v>
      </c>
      <c r="J5210" t="s">
        <v>137</v>
      </c>
      <c r="K5210" t="s">
        <v>144</v>
      </c>
      <c r="L5210" t="s">
        <v>15048</v>
      </c>
      <c r="M5210" t="s">
        <v>15049</v>
      </c>
      <c r="N5210">
        <v>0.4</v>
      </c>
      <c r="O5210">
        <v>0</v>
      </c>
      <c r="P5210">
        <v>93</v>
      </c>
      <c r="Q5210">
        <v>0</v>
      </c>
      <c r="R5210">
        <v>0</v>
      </c>
      <c r="S5210">
        <v>0</v>
      </c>
      <c r="T5210">
        <v>4</v>
      </c>
      <c r="U5210">
        <v>0</v>
      </c>
      <c r="V5210">
        <v>0</v>
      </c>
      <c r="W5210">
        <v>0</v>
      </c>
      <c r="X5210">
        <v>20.015213793257608</v>
      </c>
      <c r="Y5210">
        <v>0</v>
      </c>
      <c r="Z5210">
        <v>0</v>
      </c>
      <c r="AA5210">
        <v>0</v>
      </c>
      <c r="AB5210">
        <v>1.0597314972384002</v>
      </c>
      <c r="AC5210">
        <v>0</v>
      </c>
      <c r="AD5210">
        <v>0</v>
      </c>
      <c r="AE5210">
        <v>21.074945290496007</v>
      </c>
    </row>
    <row r="5211" spans="1:31" x14ac:dyDescent="0.25">
      <c r="A5211">
        <v>2249482</v>
      </c>
      <c r="B5211">
        <v>1</v>
      </c>
      <c r="C5211" t="s">
        <v>80</v>
      </c>
      <c r="D5211" t="s">
        <v>101</v>
      </c>
      <c r="E5211" t="s">
        <v>141</v>
      </c>
      <c r="F5211" t="s">
        <v>15050</v>
      </c>
      <c r="G5211" t="s">
        <v>143</v>
      </c>
      <c r="H5211" t="s">
        <v>135</v>
      </c>
      <c r="I5211" t="s">
        <v>136</v>
      </c>
      <c r="J5211" t="s">
        <v>137</v>
      </c>
      <c r="K5211" t="s">
        <v>144</v>
      </c>
      <c r="L5211" t="s">
        <v>15051</v>
      </c>
      <c r="M5211" t="s">
        <v>15052</v>
      </c>
      <c r="N5211">
        <v>9.068888888</v>
      </c>
      <c r="O5211">
        <v>0</v>
      </c>
      <c r="P5211">
        <v>75</v>
      </c>
      <c r="Q5211">
        <v>0</v>
      </c>
      <c r="R5211">
        <v>1</v>
      </c>
      <c r="S5211">
        <v>0</v>
      </c>
      <c r="T5211">
        <v>32</v>
      </c>
      <c r="U5211">
        <v>0</v>
      </c>
      <c r="V5211">
        <v>1</v>
      </c>
      <c r="W5211">
        <v>0</v>
      </c>
      <c r="X5211">
        <v>229.24180453714402</v>
      </c>
      <c r="Y5211">
        <v>0</v>
      </c>
      <c r="Z5211">
        <v>0.93851894063667451</v>
      </c>
      <c r="AA5211">
        <v>0</v>
      </c>
      <c r="AB5211">
        <v>286.80109060212015</v>
      </c>
      <c r="AC5211">
        <v>0</v>
      </c>
      <c r="AD5211">
        <v>10.834531722839253</v>
      </c>
      <c r="AE5211">
        <v>527.81594580274009</v>
      </c>
    </row>
    <row r="5212" spans="1:31" x14ac:dyDescent="0.25">
      <c r="A5212">
        <v>2249484</v>
      </c>
      <c r="B5212">
        <v>1</v>
      </c>
      <c r="C5212" t="s">
        <v>80</v>
      </c>
      <c r="D5212" t="s">
        <v>94</v>
      </c>
      <c r="E5212" t="s">
        <v>132</v>
      </c>
      <c r="F5212" t="s">
        <v>15053</v>
      </c>
      <c r="G5212" t="s">
        <v>152</v>
      </c>
      <c r="H5212" t="s">
        <v>135</v>
      </c>
      <c r="I5212" t="s">
        <v>136</v>
      </c>
      <c r="J5212" t="s">
        <v>3</v>
      </c>
      <c r="K5212" t="s">
        <v>138</v>
      </c>
      <c r="L5212" t="s">
        <v>15054</v>
      </c>
      <c r="M5212" t="s">
        <v>15055</v>
      </c>
      <c r="N5212">
        <v>5.9055555550000003</v>
      </c>
      <c r="O5212">
        <v>0</v>
      </c>
      <c r="P5212">
        <v>2</v>
      </c>
      <c r="Q5212">
        <v>0</v>
      </c>
      <c r="R5212">
        <v>0</v>
      </c>
      <c r="S5212">
        <v>0</v>
      </c>
      <c r="T5212">
        <v>0</v>
      </c>
      <c r="U5212">
        <v>0</v>
      </c>
      <c r="V5212">
        <v>0</v>
      </c>
      <c r="W5212">
        <v>0</v>
      </c>
      <c r="X5212">
        <v>27.407807299699694</v>
      </c>
      <c r="Y5212">
        <v>0</v>
      </c>
      <c r="Z5212">
        <v>0</v>
      </c>
      <c r="AA5212">
        <v>0</v>
      </c>
      <c r="AB5212">
        <v>0</v>
      </c>
      <c r="AC5212">
        <v>0</v>
      </c>
      <c r="AD5212">
        <v>0</v>
      </c>
      <c r="AE5212">
        <v>27.407807299699694</v>
      </c>
    </row>
    <row r="5213" spans="1:31" x14ac:dyDescent="0.25">
      <c r="A5213">
        <v>2249487</v>
      </c>
      <c r="B5213">
        <v>1</v>
      </c>
      <c r="C5213" t="s">
        <v>80</v>
      </c>
      <c r="D5213" t="s">
        <v>103</v>
      </c>
      <c r="E5213" t="s">
        <v>194</v>
      </c>
      <c r="F5213" t="s">
        <v>15056</v>
      </c>
      <c r="G5213" t="s">
        <v>1257</v>
      </c>
      <c r="H5213" t="s">
        <v>135</v>
      </c>
      <c r="I5213" t="s">
        <v>136</v>
      </c>
      <c r="J5213" t="s">
        <v>137</v>
      </c>
      <c r="K5213" t="s">
        <v>138</v>
      </c>
      <c r="L5213" t="s">
        <v>15057</v>
      </c>
      <c r="M5213" t="s">
        <v>15058</v>
      </c>
      <c r="N5213">
        <v>3.1344444440000001</v>
      </c>
      <c r="O5213">
        <v>0</v>
      </c>
      <c r="P5213">
        <v>0</v>
      </c>
      <c r="Q5213">
        <v>0</v>
      </c>
      <c r="R5213">
        <v>3</v>
      </c>
      <c r="S5213">
        <v>0</v>
      </c>
      <c r="T5213">
        <v>1</v>
      </c>
      <c r="U5213">
        <v>0</v>
      </c>
      <c r="V5213">
        <v>0</v>
      </c>
      <c r="W5213">
        <v>0</v>
      </c>
      <c r="X5213">
        <v>0</v>
      </c>
      <c r="Y5213">
        <v>0</v>
      </c>
      <c r="Z5213">
        <v>5.9621571244738769</v>
      </c>
      <c r="AA5213">
        <v>0</v>
      </c>
      <c r="AB5213">
        <v>3.0028334541740738</v>
      </c>
      <c r="AC5213">
        <v>0</v>
      </c>
      <c r="AD5213">
        <v>0</v>
      </c>
      <c r="AE5213">
        <v>8.9649905786479511</v>
      </c>
    </row>
    <row r="5214" spans="1:31" x14ac:dyDescent="0.25">
      <c r="A5214">
        <v>2249489</v>
      </c>
      <c r="B5214">
        <v>1</v>
      </c>
      <c r="C5214" t="s">
        <v>81</v>
      </c>
      <c r="D5214" t="s">
        <v>118</v>
      </c>
      <c r="E5214" t="s">
        <v>161</v>
      </c>
      <c r="F5214" t="s">
        <v>15059</v>
      </c>
      <c r="G5214" t="s">
        <v>174</v>
      </c>
      <c r="H5214" t="s">
        <v>163</v>
      </c>
      <c r="I5214" t="s">
        <v>136</v>
      </c>
      <c r="J5214" t="s">
        <v>137</v>
      </c>
      <c r="K5214" t="s">
        <v>138</v>
      </c>
      <c r="L5214" t="s">
        <v>15060</v>
      </c>
      <c r="M5214" t="s">
        <v>15061</v>
      </c>
      <c r="N5214">
        <v>1.4063888879999999</v>
      </c>
      <c r="O5214">
        <v>10</v>
      </c>
      <c r="P5214">
        <v>275</v>
      </c>
      <c r="Q5214">
        <v>70</v>
      </c>
      <c r="R5214">
        <v>11</v>
      </c>
      <c r="S5214">
        <v>23</v>
      </c>
      <c r="T5214">
        <v>11</v>
      </c>
      <c r="U5214">
        <v>6</v>
      </c>
      <c r="V5214">
        <v>0</v>
      </c>
      <c r="W5214">
        <v>5.1437376055921957</v>
      </c>
      <c r="X5214">
        <v>99.569542124207189</v>
      </c>
      <c r="Y5214">
        <v>120.95542124771875</v>
      </c>
      <c r="Z5214">
        <v>6.7082130688432136</v>
      </c>
      <c r="AA5214">
        <v>204.23553239132687</v>
      </c>
      <c r="AB5214">
        <v>24.583613319704693</v>
      </c>
      <c r="AC5214">
        <v>868.0209972127634</v>
      </c>
      <c r="AD5214">
        <v>0</v>
      </c>
      <c r="AE5214">
        <v>1329.2170569701564</v>
      </c>
    </row>
    <row r="5215" spans="1:31" x14ac:dyDescent="0.25">
      <c r="A5215">
        <v>2249491</v>
      </c>
      <c r="B5215">
        <v>1</v>
      </c>
      <c r="C5215" t="s">
        <v>80</v>
      </c>
      <c r="D5215" t="s">
        <v>105</v>
      </c>
      <c r="E5215" t="s">
        <v>273</v>
      </c>
      <c r="F5215" t="s">
        <v>8755</v>
      </c>
      <c r="G5215" t="s">
        <v>174</v>
      </c>
      <c r="H5215" t="s">
        <v>163</v>
      </c>
      <c r="I5215" t="s">
        <v>136</v>
      </c>
      <c r="J5215" t="s">
        <v>137</v>
      </c>
      <c r="K5215" t="s">
        <v>138</v>
      </c>
      <c r="L5215" t="s">
        <v>15062</v>
      </c>
      <c r="M5215" t="s">
        <v>15063</v>
      </c>
      <c r="N5215">
        <v>0.503611111</v>
      </c>
      <c r="O5215">
        <v>0</v>
      </c>
      <c r="P5215">
        <v>2093</v>
      </c>
      <c r="Q5215">
        <v>0</v>
      </c>
      <c r="R5215">
        <v>9</v>
      </c>
      <c r="S5215">
        <v>8</v>
      </c>
      <c r="T5215">
        <v>110</v>
      </c>
      <c r="U5215">
        <v>6</v>
      </c>
      <c r="V5215">
        <v>3</v>
      </c>
      <c r="W5215">
        <v>0</v>
      </c>
      <c r="X5215">
        <v>332.28347664254778</v>
      </c>
      <c r="Y5215">
        <v>0</v>
      </c>
      <c r="Z5215">
        <v>0.9076285140273167</v>
      </c>
      <c r="AA5215">
        <v>64.91529110795399</v>
      </c>
      <c r="AB5215">
        <v>105.33634369094894</v>
      </c>
      <c r="AC5215">
        <v>289.28205802063115</v>
      </c>
      <c r="AD5215">
        <v>9.3204538286916474</v>
      </c>
      <c r="AE5215">
        <v>802.04525180480073</v>
      </c>
    </row>
    <row r="5216" spans="1:31" x14ac:dyDescent="0.25">
      <c r="A5216">
        <v>2249492</v>
      </c>
      <c r="B5216">
        <v>1</v>
      </c>
      <c r="C5216" t="s">
        <v>81</v>
      </c>
      <c r="D5216" t="s">
        <v>117</v>
      </c>
      <c r="E5216" t="s">
        <v>161</v>
      </c>
      <c r="F5216" t="s">
        <v>15064</v>
      </c>
      <c r="G5216" t="s">
        <v>1027</v>
      </c>
      <c r="H5216" t="s">
        <v>163</v>
      </c>
      <c r="I5216" t="s">
        <v>136</v>
      </c>
      <c r="J5216" t="s">
        <v>137</v>
      </c>
      <c r="K5216" t="s">
        <v>138</v>
      </c>
      <c r="L5216" t="s">
        <v>15065</v>
      </c>
      <c r="M5216" t="s">
        <v>15066</v>
      </c>
      <c r="N5216">
        <v>1.0338888879999999</v>
      </c>
      <c r="O5216">
        <v>1</v>
      </c>
      <c r="P5216">
        <v>780</v>
      </c>
      <c r="Q5216">
        <v>3</v>
      </c>
      <c r="R5216">
        <v>18</v>
      </c>
      <c r="S5216">
        <v>8</v>
      </c>
      <c r="T5216">
        <v>25</v>
      </c>
      <c r="U5216">
        <v>0</v>
      </c>
      <c r="V5216">
        <v>0</v>
      </c>
      <c r="W5216">
        <v>0.2242919010752778</v>
      </c>
      <c r="X5216">
        <v>74.280204879238056</v>
      </c>
      <c r="Y5216">
        <v>2.5671650511871471</v>
      </c>
      <c r="Z5216">
        <v>1.5413772900924851</v>
      </c>
      <c r="AA5216">
        <v>53.472226287960069</v>
      </c>
      <c r="AB5216">
        <v>10.454420201776214</v>
      </c>
      <c r="AC5216">
        <v>0</v>
      </c>
      <c r="AD5216">
        <v>0</v>
      </c>
      <c r="AE5216">
        <v>142.53968561132922</v>
      </c>
    </row>
    <row r="5217" spans="1:31" x14ac:dyDescent="0.25">
      <c r="A5217">
        <v>2249493</v>
      </c>
      <c r="B5217">
        <v>1</v>
      </c>
      <c r="C5217" t="s">
        <v>81</v>
      </c>
      <c r="D5217" t="s">
        <v>127</v>
      </c>
      <c r="E5217" t="s">
        <v>182</v>
      </c>
      <c r="F5217" t="s">
        <v>15067</v>
      </c>
      <c r="G5217" t="s">
        <v>143</v>
      </c>
      <c r="H5217" t="s">
        <v>163</v>
      </c>
      <c r="I5217" t="s">
        <v>136</v>
      </c>
      <c r="J5217" t="s">
        <v>137</v>
      </c>
      <c r="K5217" t="s">
        <v>144</v>
      </c>
      <c r="L5217" t="s">
        <v>15068</v>
      </c>
      <c r="M5217" t="s">
        <v>15069</v>
      </c>
      <c r="N5217">
        <v>8.852222222</v>
      </c>
      <c r="O5217">
        <v>0</v>
      </c>
      <c r="P5217">
        <v>599</v>
      </c>
      <c r="Q5217">
        <v>0</v>
      </c>
      <c r="R5217">
        <v>1</v>
      </c>
      <c r="S5217">
        <v>0</v>
      </c>
      <c r="T5217">
        <v>38</v>
      </c>
      <c r="U5217">
        <v>0</v>
      </c>
      <c r="V5217">
        <v>0</v>
      </c>
      <c r="W5217">
        <v>0</v>
      </c>
      <c r="X5217">
        <v>1755.1850476906261</v>
      </c>
      <c r="Y5217">
        <v>0</v>
      </c>
      <c r="Z5217">
        <v>0.86534864339802664</v>
      </c>
      <c r="AA5217">
        <v>0</v>
      </c>
      <c r="AB5217">
        <v>460.10270677866703</v>
      </c>
      <c r="AC5217">
        <v>0</v>
      </c>
      <c r="AD5217">
        <v>0</v>
      </c>
      <c r="AE5217">
        <v>2216.153103112691</v>
      </c>
    </row>
    <row r="5218" spans="1:31" x14ac:dyDescent="0.25">
      <c r="A5218">
        <v>2249496</v>
      </c>
      <c r="B5218">
        <v>1</v>
      </c>
      <c r="C5218" t="s">
        <v>80</v>
      </c>
      <c r="D5218" t="s">
        <v>98</v>
      </c>
      <c r="E5218" t="s">
        <v>141</v>
      </c>
      <c r="F5218" t="s">
        <v>15070</v>
      </c>
      <c r="G5218" t="s">
        <v>143</v>
      </c>
      <c r="H5218" t="s">
        <v>135</v>
      </c>
      <c r="I5218" t="s">
        <v>136</v>
      </c>
      <c r="J5218" t="s">
        <v>137</v>
      </c>
      <c r="K5218" t="s">
        <v>144</v>
      </c>
      <c r="L5218" t="s">
        <v>15071</v>
      </c>
      <c r="M5218" t="s">
        <v>15072</v>
      </c>
      <c r="N5218">
        <v>6.6930555549999999</v>
      </c>
      <c r="O5218">
        <v>0</v>
      </c>
      <c r="P5218">
        <v>418</v>
      </c>
      <c r="Q5218">
        <v>0</v>
      </c>
      <c r="R5218">
        <v>2</v>
      </c>
      <c r="S5218">
        <v>0</v>
      </c>
      <c r="T5218">
        <v>35</v>
      </c>
      <c r="U5218">
        <v>0</v>
      </c>
      <c r="V5218">
        <v>0</v>
      </c>
      <c r="W5218">
        <v>0</v>
      </c>
      <c r="X5218">
        <v>750.49820870059284</v>
      </c>
      <c r="Y5218">
        <v>0</v>
      </c>
      <c r="Z5218">
        <v>0.66400744957204005</v>
      </c>
      <c r="AA5218">
        <v>0</v>
      </c>
      <c r="AB5218">
        <v>206.82748624052689</v>
      </c>
      <c r="AC5218">
        <v>0</v>
      </c>
      <c r="AD5218">
        <v>0</v>
      </c>
      <c r="AE5218">
        <v>957.98970239069183</v>
      </c>
    </row>
    <row r="5219" spans="1:31" x14ac:dyDescent="0.25">
      <c r="A5219">
        <v>2249500</v>
      </c>
      <c r="B5219">
        <v>1</v>
      </c>
      <c r="C5219" t="s">
        <v>81</v>
      </c>
      <c r="D5219" t="s">
        <v>122</v>
      </c>
      <c r="E5219" t="s">
        <v>161</v>
      </c>
      <c r="F5219" t="s">
        <v>1783</v>
      </c>
      <c r="G5219" t="s">
        <v>196</v>
      </c>
      <c r="H5219" t="s">
        <v>163</v>
      </c>
      <c r="I5219" t="s">
        <v>136</v>
      </c>
      <c r="J5219" t="s">
        <v>137</v>
      </c>
      <c r="K5219" t="s">
        <v>144</v>
      </c>
      <c r="L5219" t="s">
        <v>15073</v>
      </c>
      <c r="M5219" t="s">
        <v>15074</v>
      </c>
      <c r="N5219">
        <v>8.2666666660000008</v>
      </c>
      <c r="O5219">
        <v>1</v>
      </c>
      <c r="P5219">
        <v>534</v>
      </c>
      <c r="Q5219">
        <v>4</v>
      </c>
      <c r="R5219">
        <v>0</v>
      </c>
      <c r="S5219">
        <v>4</v>
      </c>
      <c r="T5219">
        <v>21</v>
      </c>
      <c r="U5219">
        <v>1</v>
      </c>
      <c r="V5219">
        <v>0</v>
      </c>
      <c r="W5219">
        <v>0.86524542837180007</v>
      </c>
      <c r="X5219">
        <v>359.53201157935564</v>
      </c>
      <c r="Y5219">
        <v>30.5561330454128</v>
      </c>
      <c r="Z5219">
        <v>0</v>
      </c>
      <c r="AA5219">
        <v>159.00748186986598</v>
      </c>
      <c r="AB5219">
        <v>39.641919731190939</v>
      </c>
      <c r="AC5219">
        <v>37.249333747324997</v>
      </c>
      <c r="AD5219">
        <v>0</v>
      </c>
      <c r="AE5219">
        <v>626.85212540152213</v>
      </c>
    </row>
    <row r="5220" spans="1:31" x14ac:dyDescent="0.25">
      <c r="A5220">
        <v>2249501</v>
      </c>
      <c r="B5220">
        <v>1</v>
      </c>
      <c r="C5220" t="s">
        <v>80</v>
      </c>
      <c r="D5220" t="s">
        <v>108</v>
      </c>
      <c r="E5220" t="s">
        <v>161</v>
      </c>
      <c r="F5220" t="s">
        <v>3423</v>
      </c>
      <c r="G5220" t="s">
        <v>143</v>
      </c>
      <c r="H5220" t="s">
        <v>163</v>
      </c>
      <c r="I5220" t="s">
        <v>136</v>
      </c>
      <c r="J5220" t="s">
        <v>137</v>
      </c>
      <c r="K5220" t="s">
        <v>144</v>
      </c>
      <c r="L5220" t="s">
        <v>15075</v>
      </c>
      <c r="M5220" t="s">
        <v>15076</v>
      </c>
      <c r="N5220">
        <v>7.8674999999999997</v>
      </c>
      <c r="O5220">
        <v>0</v>
      </c>
      <c r="P5220">
        <v>257</v>
      </c>
      <c r="Q5220">
        <v>0</v>
      </c>
      <c r="R5220">
        <v>79</v>
      </c>
      <c r="S5220">
        <v>2</v>
      </c>
      <c r="T5220">
        <v>38</v>
      </c>
      <c r="U5220">
        <v>0</v>
      </c>
      <c r="V5220">
        <v>0</v>
      </c>
      <c r="W5220">
        <v>0</v>
      </c>
      <c r="X5220">
        <v>330.99143300111461</v>
      </c>
      <c r="Y5220">
        <v>0</v>
      </c>
      <c r="Z5220">
        <v>77.073879782492867</v>
      </c>
      <c r="AA5220">
        <v>23.293878073569164</v>
      </c>
      <c r="AB5220">
        <v>164.2858071775882</v>
      </c>
      <c r="AC5220">
        <v>0</v>
      </c>
      <c r="AD5220">
        <v>0</v>
      </c>
      <c r="AE5220">
        <v>595.64499803476485</v>
      </c>
    </row>
    <row r="5221" spans="1:31" x14ac:dyDescent="0.25">
      <c r="A5221">
        <v>2249503</v>
      </c>
      <c r="B5221">
        <v>1</v>
      </c>
      <c r="C5221" t="s">
        <v>81</v>
      </c>
      <c r="D5221" t="s">
        <v>123</v>
      </c>
      <c r="E5221" t="s">
        <v>194</v>
      </c>
      <c r="F5221" t="s">
        <v>15077</v>
      </c>
      <c r="G5221" t="s">
        <v>143</v>
      </c>
      <c r="H5221" t="s">
        <v>135</v>
      </c>
      <c r="I5221" t="s">
        <v>136</v>
      </c>
      <c r="J5221" t="s">
        <v>137</v>
      </c>
      <c r="K5221" t="s">
        <v>144</v>
      </c>
      <c r="L5221" t="s">
        <v>15078</v>
      </c>
      <c r="M5221" t="s">
        <v>15079</v>
      </c>
      <c r="N5221">
        <v>1.7352777770000001</v>
      </c>
      <c r="O5221">
        <v>0</v>
      </c>
      <c r="P5221">
        <v>127</v>
      </c>
      <c r="Q5221">
        <v>0</v>
      </c>
      <c r="R5221">
        <v>0</v>
      </c>
      <c r="S5221">
        <v>0</v>
      </c>
      <c r="T5221">
        <v>16</v>
      </c>
      <c r="U5221">
        <v>0</v>
      </c>
      <c r="V5221">
        <v>0</v>
      </c>
      <c r="W5221">
        <v>0</v>
      </c>
      <c r="X5221">
        <v>55.971068631384853</v>
      </c>
      <c r="Y5221">
        <v>0</v>
      </c>
      <c r="Z5221">
        <v>0</v>
      </c>
      <c r="AA5221">
        <v>0</v>
      </c>
      <c r="AB5221">
        <v>26.066591961963386</v>
      </c>
      <c r="AC5221">
        <v>0</v>
      </c>
      <c r="AD5221">
        <v>0</v>
      </c>
      <c r="AE5221">
        <v>82.037660593348235</v>
      </c>
    </row>
    <row r="5222" spans="1:31" x14ac:dyDescent="0.25">
      <c r="A5222">
        <v>2249504</v>
      </c>
      <c r="B5222">
        <v>1</v>
      </c>
      <c r="C5222" t="s">
        <v>80</v>
      </c>
      <c r="D5222" t="s">
        <v>88</v>
      </c>
      <c r="E5222" t="s">
        <v>141</v>
      </c>
      <c r="F5222" t="s">
        <v>15080</v>
      </c>
      <c r="G5222" t="s">
        <v>143</v>
      </c>
      <c r="H5222" t="s">
        <v>135</v>
      </c>
      <c r="I5222" t="s">
        <v>136</v>
      </c>
      <c r="J5222" t="s">
        <v>137</v>
      </c>
      <c r="K5222" t="s">
        <v>144</v>
      </c>
      <c r="L5222" t="s">
        <v>15081</v>
      </c>
      <c r="M5222" t="s">
        <v>15082</v>
      </c>
      <c r="N5222">
        <v>8.188055555</v>
      </c>
      <c r="O5222">
        <v>0</v>
      </c>
      <c r="P5222">
        <v>719</v>
      </c>
      <c r="Q5222">
        <v>0</v>
      </c>
      <c r="R5222">
        <v>0</v>
      </c>
      <c r="S5222">
        <v>0</v>
      </c>
      <c r="T5222">
        <v>117</v>
      </c>
      <c r="U5222">
        <v>0</v>
      </c>
      <c r="V5222">
        <v>0</v>
      </c>
      <c r="W5222">
        <v>0</v>
      </c>
      <c r="X5222">
        <v>1818.5771472516562</v>
      </c>
      <c r="Y5222">
        <v>0</v>
      </c>
      <c r="Z5222">
        <v>0</v>
      </c>
      <c r="AA5222">
        <v>0</v>
      </c>
      <c r="AB5222">
        <v>1052.7194498571507</v>
      </c>
      <c r="AC5222">
        <v>0</v>
      </c>
      <c r="AD5222">
        <v>0</v>
      </c>
      <c r="AE5222">
        <v>2871.296597108807</v>
      </c>
    </row>
    <row r="5223" spans="1:31" x14ac:dyDescent="0.25">
      <c r="A5223">
        <v>2249507</v>
      </c>
      <c r="B5223">
        <v>1</v>
      </c>
      <c r="C5223" t="s">
        <v>80</v>
      </c>
      <c r="D5223" t="s">
        <v>98</v>
      </c>
      <c r="E5223" t="s">
        <v>182</v>
      </c>
      <c r="F5223" t="s">
        <v>15083</v>
      </c>
      <c r="G5223" t="s">
        <v>143</v>
      </c>
      <c r="H5223" t="s">
        <v>163</v>
      </c>
      <c r="I5223" t="s">
        <v>136</v>
      </c>
      <c r="J5223" t="s">
        <v>137</v>
      </c>
      <c r="K5223" t="s">
        <v>144</v>
      </c>
      <c r="L5223" t="s">
        <v>15084</v>
      </c>
      <c r="M5223" t="s">
        <v>15085</v>
      </c>
      <c r="N5223">
        <v>6.9427777769999999</v>
      </c>
      <c r="O5223">
        <v>0</v>
      </c>
      <c r="P5223">
        <v>73</v>
      </c>
      <c r="Q5223">
        <v>0</v>
      </c>
      <c r="R5223">
        <v>0</v>
      </c>
      <c r="S5223">
        <v>0</v>
      </c>
      <c r="T5223">
        <v>7</v>
      </c>
      <c r="U5223">
        <v>0</v>
      </c>
      <c r="V5223">
        <v>0</v>
      </c>
      <c r="W5223">
        <v>0</v>
      </c>
      <c r="X5223">
        <v>57.107153284682049</v>
      </c>
      <c r="Y5223">
        <v>0</v>
      </c>
      <c r="Z5223">
        <v>0</v>
      </c>
      <c r="AA5223">
        <v>0</v>
      </c>
      <c r="AB5223">
        <v>16.027531520324704</v>
      </c>
      <c r="AC5223">
        <v>0</v>
      </c>
      <c r="AD5223">
        <v>0</v>
      </c>
      <c r="AE5223">
        <v>73.134684805006756</v>
      </c>
    </row>
    <row r="5224" spans="1:31" x14ac:dyDescent="0.25">
      <c r="A5224">
        <v>2249508</v>
      </c>
      <c r="B5224">
        <v>1</v>
      </c>
      <c r="C5224" t="s">
        <v>80</v>
      </c>
      <c r="D5224" t="s">
        <v>88</v>
      </c>
      <c r="E5224" t="s">
        <v>182</v>
      </c>
      <c r="F5224" t="s">
        <v>15030</v>
      </c>
      <c r="G5224" t="s">
        <v>143</v>
      </c>
      <c r="H5224" t="s">
        <v>163</v>
      </c>
      <c r="I5224" t="s">
        <v>136</v>
      </c>
      <c r="J5224" t="s">
        <v>137</v>
      </c>
      <c r="K5224" t="s">
        <v>144</v>
      </c>
      <c r="L5224" t="s">
        <v>15086</v>
      </c>
      <c r="M5224" t="s">
        <v>15087</v>
      </c>
      <c r="N5224">
        <v>7.8533333330000001</v>
      </c>
      <c r="O5224">
        <v>0</v>
      </c>
      <c r="P5224">
        <v>464</v>
      </c>
      <c r="Q5224">
        <v>0</v>
      </c>
      <c r="R5224">
        <v>0</v>
      </c>
      <c r="S5224">
        <v>0</v>
      </c>
      <c r="T5224">
        <v>27</v>
      </c>
      <c r="U5224">
        <v>0</v>
      </c>
      <c r="V5224">
        <v>0</v>
      </c>
      <c r="W5224">
        <v>0</v>
      </c>
      <c r="X5224">
        <v>955.20937168931198</v>
      </c>
      <c r="Y5224">
        <v>0</v>
      </c>
      <c r="Z5224">
        <v>0</v>
      </c>
      <c r="AA5224">
        <v>0</v>
      </c>
      <c r="AB5224">
        <v>143.58169975404078</v>
      </c>
      <c r="AC5224">
        <v>0</v>
      </c>
      <c r="AD5224">
        <v>0</v>
      </c>
      <c r="AE5224">
        <v>1098.7910714433528</v>
      </c>
    </row>
    <row r="5225" spans="1:31" x14ac:dyDescent="0.25">
      <c r="A5225">
        <v>2249509</v>
      </c>
      <c r="B5225">
        <v>1</v>
      </c>
      <c r="C5225" t="s">
        <v>81</v>
      </c>
      <c r="D5225" t="s">
        <v>120</v>
      </c>
      <c r="E5225" t="s">
        <v>182</v>
      </c>
      <c r="F5225" t="s">
        <v>15088</v>
      </c>
      <c r="G5225" t="s">
        <v>174</v>
      </c>
      <c r="H5225" t="s">
        <v>163</v>
      </c>
      <c r="I5225" t="s">
        <v>136</v>
      </c>
      <c r="J5225" t="s">
        <v>137</v>
      </c>
      <c r="K5225" t="s">
        <v>138</v>
      </c>
      <c r="L5225" t="s">
        <v>15089</v>
      </c>
      <c r="M5225" t="s">
        <v>15090</v>
      </c>
      <c r="N5225">
        <v>0.71944444399999996</v>
      </c>
      <c r="O5225">
        <v>0</v>
      </c>
      <c r="P5225">
        <v>212</v>
      </c>
      <c r="Q5225">
        <v>0</v>
      </c>
      <c r="R5225">
        <v>3</v>
      </c>
      <c r="S5225">
        <v>0</v>
      </c>
      <c r="T5225">
        <v>12</v>
      </c>
      <c r="U5225">
        <v>0</v>
      </c>
      <c r="V5225">
        <v>0</v>
      </c>
      <c r="W5225">
        <v>0</v>
      </c>
      <c r="X5225">
        <v>51.681948614884107</v>
      </c>
      <c r="Y5225">
        <v>0</v>
      </c>
      <c r="Z5225">
        <v>0.48387952480650998</v>
      </c>
      <c r="AA5225">
        <v>0</v>
      </c>
      <c r="AB5225">
        <v>9.5052981812999882</v>
      </c>
      <c r="AC5225">
        <v>0</v>
      </c>
      <c r="AD5225">
        <v>0</v>
      </c>
      <c r="AE5225">
        <v>61.671126320990609</v>
      </c>
    </row>
    <row r="5226" spans="1:31" x14ac:dyDescent="0.25">
      <c r="A5226">
        <v>2249510</v>
      </c>
      <c r="B5226">
        <v>1</v>
      </c>
      <c r="C5226" t="s">
        <v>81</v>
      </c>
      <c r="D5226" t="s">
        <v>113</v>
      </c>
      <c r="E5226" t="s">
        <v>194</v>
      </c>
      <c r="F5226" t="s">
        <v>7041</v>
      </c>
      <c r="G5226" t="s">
        <v>143</v>
      </c>
      <c r="H5226" t="s">
        <v>135</v>
      </c>
      <c r="I5226" t="s">
        <v>136</v>
      </c>
      <c r="J5226" t="s">
        <v>137</v>
      </c>
      <c r="K5226" t="s">
        <v>144</v>
      </c>
      <c r="L5226" t="s">
        <v>15091</v>
      </c>
      <c r="M5226" t="s">
        <v>15092</v>
      </c>
      <c r="N5226">
        <v>7.2455555550000001</v>
      </c>
      <c r="O5226">
        <v>0</v>
      </c>
      <c r="P5226">
        <v>148</v>
      </c>
      <c r="Q5226">
        <v>0</v>
      </c>
      <c r="R5226">
        <v>0</v>
      </c>
      <c r="S5226">
        <v>0</v>
      </c>
      <c r="T5226">
        <v>15</v>
      </c>
      <c r="U5226">
        <v>0</v>
      </c>
      <c r="V5226">
        <v>0</v>
      </c>
      <c r="W5226">
        <v>0</v>
      </c>
      <c r="X5226">
        <v>266.97516935789605</v>
      </c>
      <c r="Y5226">
        <v>0</v>
      </c>
      <c r="Z5226">
        <v>0</v>
      </c>
      <c r="AA5226">
        <v>0</v>
      </c>
      <c r="AB5226">
        <v>51.875942624613785</v>
      </c>
      <c r="AC5226">
        <v>0</v>
      </c>
      <c r="AD5226">
        <v>0</v>
      </c>
      <c r="AE5226">
        <v>318.85111198250985</v>
      </c>
    </row>
    <row r="5227" spans="1:31" x14ac:dyDescent="0.25">
      <c r="A5227">
        <v>2249511</v>
      </c>
      <c r="B5227">
        <v>1</v>
      </c>
      <c r="C5227" t="s">
        <v>80</v>
      </c>
      <c r="D5227" t="s">
        <v>103</v>
      </c>
      <c r="E5227" t="s">
        <v>273</v>
      </c>
      <c r="F5227" t="s">
        <v>15093</v>
      </c>
      <c r="G5227" t="s">
        <v>196</v>
      </c>
      <c r="H5227" t="s">
        <v>163</v>
      </c>
      <c r="I5227" t="s">
        <v>136</v>
      </c>
      <c r="J5227" t="s">
        <v>137</v>
      </c>
      <c r="K5227" t="s">
        <v>144</v>
      </c>
      <c r="L5227" t="s">
        <v>15094</v>
      </c>
      <c r="M5227" t="s">
        <v>15095</v>
      </c>
      <c r="N5227">
        <v>6.8772222220000003</v>
      </c>
      <c r="O5227">
        <v>0</v>
      </c>
      <c r="P5227">
        <v>0</v>
      </c>
      <c r="Q5227">
        <v>5</v>
      </c>
      <c r="R5227">
        <v>21</v>
      </c>
      <c r="S5227">
        <v>11</v>
      </c>
      <c r="T5227">
        <v>6</v>
      </c>
      <c r="U5227">
        <v>5</v>
      </c>
      <c r="V5227">
        <v>0</v>
      </c>
      <c r="W5227">
        <v>0</v>
      </c>
      <c r="X5227">
        <v>0</v>
      </c>
      <c r="Y5227">
        <v>11.69836444826297</v>
      </c>
      <c r="Z5227">
        <v>387.09106571137926</v>
      </c>
      <c r="AA5227">
        <v>1272.9122287532105</v>
      </c>
      <c r="AB5227">
        <v>225.94311800066492</v>
      </c>
      <c r="AC5227">
        <v>1750.4144651863958</v>
      </c>
      <c r="AD5227">
        <v>0</v>
      </c>
      <c r="AE5227">
        <v>3648.0592420999137</v>
      </c>
    </row>
    <row r="5228" spans="1:31" x14ac:dyDescent="0.25">
      <c r="A5228">
        <v>2249514</v>
      </c>
      <c r="B5228">
        <v>1</v>
      </c>
      <c r="C5228" t="s">
        <v>81</v>
      </c>
      <c r="D5228" t="s">
        <v>127</v>
      </c>
      <c r="E5228" t="s">
        <v>132</v>
      </c>
      <c r="F5228" t="s">
        <v>15096</v>
      </c>
      <c r="G5228" t="s">
        <v>148</v>
      </c>
      <c r="H5228" t="s">
        <v>135</v>
      </c>
      <c r="I5228" t="s">
        <v>136</v>
      </c>
      <c r="J5228" t="s">
        <v>137</v>
      </c>
      <c r="K5228" t="s">
        <v>138</v>
      </c>
      <c r="L5228" t="s">
        <v>15097</v>
      </c>
      <c r="M5228" t="s">
        <v>15098</v>
      </c>
      <c r="N5228">
        <v>3.0038888880000001</v>
      </c>
      <c r="O5228">
        <v>0</v>
      </c>
      <c r="P5228">
        <v>1</v>
      </c>
      <c r="Q5228">
        <v>0</v>
      </c>
      <c r="R5228">
        <v>0</v>
      </c>
      <c r="S5228">
        <v>0</v>
      </c>
      <c r="T5228">
        <v>0</v>
      </c>
      <c r="U5228">
        <v>0</v>
      </c>
      <c r="V5228">
        <v>0</v>
      </c>
      <c r="W5228">
        <v>0</v>
      </c>
      <c r="X5228">
        <v>0.4047614195146978</v>
      </c>
      <c r="Y5228">
        <v>0</v>
      </c>
      <c r="Z5228">
        <v>0</v>
      </c>
      <c r="AA5228">
        <v>0</v>
      </c>
      <c r="AB5228">
        <v>0</v>
      </c>
      <c r="AC5228">
        <v>0</v>
      </c>
      <c r="AD5228">
        <v>0</v>
      </c>
      <c r="AE5228">
        <v>0.4047614195146978</v>
      </c>
    </row>
    <row r="5229" spans="1:31" x14ac:dyDescent="0.25">
      <c r="A5229">
        <v>2249515</v>
      </c>
      <c r="B5229">
        <v>1</v>
      </c>
      <c r="C5229" t="s">
        <v>80</v>
      </c>
      <c r="D5229" t="s">
        <v>90</v>
      </c>
      <c r="E5229" t="s">
        <v>194</v>
      </c>
      <c r="F5229" t="s">
        <v>15099</v>
      </c>
      <c r="G5229" t="s">
        <v>196</v>
      </c>
      <c r="H5229" t="s">
        <v>135</v>
      </c>
      <c r="I5229" t="s">
        <v>136</v>
      </c>
      <c r="J5229" t="s">
        <v>137</v>
      </c>
      <c r="K5229" t="s">
        <v>144</v>
      </c>
      <c r="L5229" t="s">
        <v>15100</v>
      </c>
      <c r="M5229" t="s">
        <v>15101</v>
      </c>
      <c r="N5229">
        <v>5.2994444439999997</v>
      </c>
      <c r="O5229">
        <v>0</v>
      </c>
      <c r="P5229">
        <v>148</v>
      </c>
      <c r="Q5229">
        <v>0</v>
      </c>
      <c r="R5229">
        <v>0</v>
      </c>
      <c r="S5229">
        <v>0</v>
      </c>
      <c r="T5229">
        <v>8</v>
      </c>
      <c r="U5229">
        <v>0</v>
      </c>
      <c r="V5229">
        <v>0</v>
      </c>
      <c r="W5229">
        <v>0</v>
      </c>
      <c r="X5229">
        <v>252.21473543480894</v>
      </c>
      <c r="Y5229">
        <v>0</v>
      </c>
      <c r="Z5229">
        <v>0</v>
      </c>
      <c r="AA5229">
        <v>0</v>
      </c>
      <c r="AB5229">
        <v>6.4745628530674955</v>
      </c>
      <c r="AC5229">
        <v>0</v>
      </c>
      <c r="AD5229">
        <v>0</v>
      </c>
      <c r="AE5229">
        <v>258.68929828787645</v>
      </c>
    </row>
    <row r="5230" spans="1:31" x14ac:dyDescent="0.25">
      <c r="A5230">
        <v>2249517</v>
      </c>
      <c r="B5230">
        <v>1</v>
      </c>
      <c r="C5230" t="s">
        <v>81</v>
      </c>
      <c r="D5230" t="s">
        <v>124</v>
      </c>
      <c r="E5230" t="s">
        <v>132</v>
      </c>
      <c r="F5230" t="s">
        <v>15102</v>
      </c>
      <c r="G5230" t="s">
        <v>148</v>
      </c>
      <c r="H5230" t="s">
        <v>135</v>
      </c>
      <c r="I5230" t="s">
        <v>136</v>
      </c>
      <c r="J5230" t="s">
        <v>137</v>
      </c>
      <c r="K5230" t="s">
        <v>138</v>
      </c>
      <c r="L5230" t="s">
        <v>15103</v>
      </c>
      <c r="M5230" t="s">
        <v>15104</v>
      </c>
      <c r="N5230">
        <v>2.4655555549999999</v>
      </c>
      <c r="O5230">
        <v>0</v>
      </c>
      <c r="P5230">
        <v>1</v>
      </c>
      <c r="Q5230">
        <v>0</v>
      </c>
      <c r="R5230">
        <v>0</v>
      </c>
      <c r="S5230">
        <v>0</v>
      </c>
      <c r="T5230">
        <v>0</v>
      </c>
      <c r="U5230">
        <v>0</v>
      </c>
      <c r="V5230">
        <v>0</v>
      </c>
      <c r="W5230">
        <v>0</v>
      </c>
      <c r="X5230">
        <v>0.87395128905836894</v>
      </c>
      <c r="Y5230">
        <v>0</v>
      </c>
      <c r="Z5230">
        <v>0</v>
      </c>
      <c r="AA5230">
        <v>0</v>
      </c>
      <c r="AB5230">
        <v>0</v>
      </c>
      <c r="AC5230">
        <v>0</v>
      </c>
      <c r="AD5230">
        <v>0</v>
      </c>
      <c r="AE5230">
        <v>0.87395128905836894</v>
      </c>
    </row>
    <row r="5231" spans="1:31" x14ac:dyDescent="0.25">
      <c r="A5231">
        <v>2249519</v>
      </c>
      <c r="B5231">
        <v>1</v>
      </c>
      <c r="C5231" t="s">
        <v>80</v>
      </c>
      <c r="D5231" t="s">
        <v>88</v>
      </c>
      <c r="E5231" t="s">
        <v>194</v>
      </c>
      <c r="F5231" t="s">
        <v>15105</v>
      </c>
      <c r="G5231" t="s">
        <v>196</v>
      </c>
      <c r="H5231" t="s">
        <v>135</v>
      </c>
      <c r="I5231" t="s">
        <v>136</v>
      </c>
      <c r="J5231" t="s">
        <v>137</v>
      </c>
      <c r="K5231" t="s">
        <v>144</v>
      </c>
      <c r="L5231" t="s">
        <v>15106</v>
      </c>
      <c r="M5231" t="s">
        <v>15107</v>
      </c>
      <c r="N5231">
        <v>1.2666666660000001</v>
      </c>
      <c r="O5231">
        <v>0</v>
      </c>
      <c r="P5231">
        <v>154</v>
      </c>
      <c r="Q5231">
        <v>0</v>
      </c>
      <c r="R5231">
        <v>0</v>
      </c>
      <c r="S5231">
        <v>0</v>
      </c>
      <c r="T5231">
        <v>20</v>
      </c>
      <c r="U5231">
        <v>0</v>
      </c>
      <c r="V5231">
        <v>0</v>
      </c>
      <c r="W5231">
        <v>0</v>
      </c>
      <c r="X5231">
        <v>56.581207282277177</v>
      </c>
      <c r="Y5231">
        <v>0</v>
      </c>
      <c r="Z5231">
        <v>0</v>
      </c>
      <c r="AA5231">
        <v>0</v>
      </c>
      <c r="AB5231">
        <v>18.930487177710734</v>
      </c>
      <c r="AC5231">
        <v>0</v>
      </c>
      <c r="AD5231">
        <v>0</v>
      </c>
      <c r="AE5231">
        <v>75.511694459987908</v>
      </c>
    </row>
    <row r="5232" spans="1:31" x14ac:dyDescent="0.25">
      <c r="A5232">
        <v>2249522</v>
      </c>
      <c r="B5232">
        <v>1</v>
      </c>
      <c r="C5232" t="s">
        <v>81</v>
      </c>
      <c r="D5232" t="s">
        <v>113</v>
      </c>
      <c r="E5232" t="s">
        <v>194</v>
      </c>
      <c r="F5232" t="s">
        <v>4677</v>
      </c>
      <c r="G5232" t="s">
        <v>143</v>
      </c>
      <c r="H5232" t="s">
        <v>135</v>
      </c>
      <c r="I5232" t="s">
        <v>136</v>
      </c>
      <c r="J5232" t="s">
        <v>137</v>
      </c>
      <c r="K5232" t="s">
        <v>144</v>
      </c>
      <c r="L5232" t="s">
        <v>15108</v>
      </c>
      <c r="M5232" t="s">
        <v>15109</v>
      </c>
      <c r="N5232">
        <v>7.1258333330000001</v>
      </c>
      <c r="O5232">
        <v>0</v>
      </c>
      <c r="P5232">
        <v>62</v>
      </c>
      <c r="Q5232">
        <v>0</v>
      </c>
      <c r="R5232">
        <v>0</v>
      </c>
      <c r="S5232">
        <v>0</v>
      </c>
      <c r="T5232">
        <v>2</v>
      </c>
      <c r="U5232">
        <v>0</v>
      </c>
      <c r="V5232">
        <v>0</v>
      </c>
      <c r="W5232">
        <v>0</v>
      </c>
      <c r="X5232">
        <v>103.49898453529526</v>
      </c>
      <c r="Y5232">
        <v>0</v>
      </c>
      <c r="Z5232">
        <v>0</v>
      </c>
      <c r="AA5232">
        <v>0</v>
      </c>
      <c r="AB5232">
        <v>2.04796075838011</v>
      </c>
      <c r="AC5232">
        <v>0</v>
      </c>
      <c r="AD5232">
        <v>0</v>
      </c>
      <c r="AE5232">
        <v>105.54694529367538</v>
      </c>
    </row>
    <row r="5233" spans="1:31" x14ac:dyDescent="0.25">
      <c r="A5233">
        <v>2249524</v>
      </c>
      <c r="B5233">
        <v>1</v>
      </c>
      <c r="C5233" t="s">
        <v>81</v>
      </c>
      <c r="D5233" t="s">
        <v>127</v>
      </c>
      <c r="E5233" t="s">
        <v>194</v>
      </c>
      <c r="F5233" t="s">
        <v>15110</v>
      </c>
      <c r="G5233" t="s">
        <v>143</v>
      </c>
      <c r="H5233" t="s">
        <v>135</v>
      </c>
      <c r="I5233" t="s">
        <v>136</v>
      </c>
      <c r="J5233" t="s">
        <v>137</v>
      </c>
      <c r="K5233" t="s">
        <v>144</v>
      </c>
      <c r="L5233" t="s">
        <v>15111</v>
      </c>
      <c r="M5233" t="s">
        <v>15112</v>
      </c>
      <c r="N5233">
        <v>8.3074999999999992</v>
      </c>
      <c r="O5233">
        <v>0</v>
      </c>
      <c r="P5233">
        <v>306</v>
      </c>
      <c r="Q5233">
        <v>0</v>
      </c>
      <c r="R5233">
        <v>0</v>
      </c>
      <c r="S5233">
        <v>0</v>
      </c>
      <c r="T5233">
        <v>27</v>
      </c>
      <c r="U5233">
        <v>0</v>
      </c>
      <c r="V5233">
        <v>0</v>
      </c>
      <c r="W5233">
        <v>0</v>
      </c>
      <c r="X5233">
        <v>744.25164399990126</v>
      </c>
      <c r="Y5233">
        <v>0</v>
      </c>
      <c r="Z5233">
        <v>0</v>
      </c>
      <c r="AA5233">
        <v>0</v>
      </c>
      <c r="AB5233">
        <v>138.62917891906281</v>
      </c>
      <c r="AC5233">
        <v>0</v>
      </c>
      <c r="AD5233">
        <v>0</v>
      </c>
      <c r="AE5233">
        <v>882.8808229189641</v>
      </c>
    </row>
    <row r="5234" spans="1:31" x14ac:dyDescent="0.25">
      <c r="A5234">
        <v>2249526</v>
      </c>
      <c r="B5234">
        <v>1</v>
      </c>
      <c r="C5234" t="s">
        <v>81</v>
      </c>
      <c r="D5234" t="s">
        <v>123</v>
      </c>
      <c r="E5234" t="s">
        <v>273</v>
      </c>
      <c r="F5234" t="s">
        <v>15113</v>
      </c>
      <c r="G5234" t="s">
        <v>196</v>
      </c>
      <c r="H5234" t="s">
        <v>163</v>
      </c>
      <c r="I5234" t="s">
        <v>136</v>
      </c>
      <c r="J5234" t="s">
        <v>137</v>
      </c>
      <c r="K5234" t="s">
        <v>144</v>
      </c>
      <c r="L5234" t="s">
        <v>15114</v>
      </c>
      <c r="M5234" t="s">
        <v>15115</v>
      </c>
      <c r="N5234">
        <v>1.9875</v>
      </c>
      <c r="O5234">
        <v>0</v>
      </c>
      <c r="P5234">
        <v>6</v>
      </c>
      <c r="Q5234">
        <v>0</v>
      </c>
      <c r="R5234">
        <v>46</v>
      </c>
      <c r="S5234">
        <v>0</v>
      </c>
      <c r="T5234">
        <v>9</v>
      </c>
      <c r="U5234">
        <v>0</v>
      </c>
      <c r="V5234">
        <v>0</v>
      </c>
      <c r="W5234">
        <v>0</v>
      </c>
      <c r="X5234">
        <v>0.86598785863099992</v>
      </c>
      <c r="Y5234">
        <v>0</v>
      </c>
      <c r="Z5234">
        <v>29.823517275478881</v>
      </c>
      <c r="AA5234">
        <v>0</v>
      </c>
      <c r="AB5234">
        <v>9.8503188252285838</v>
      </c>
      <c r="AC5234">
        <v>0</v>
      </c>
      <c r="AD5234">
        <v>0</v>
      </c>
      <c r="AE5234">
        <v>40.539823959338463</v>
      </c>
    </row>
    <row r="5235" spans="1:31" x14ac:dyDescent="0.25">
      <c r="A5235">
        <v>2249529</v>
      </c>
      <c r="B5235">
        <v>1</v>
      </c>
      <c r="C5235" t="s">
        <v>80</v>
      </c>
      <c r="D5235" t="s">
        <v>106</v>
      </c>
      <c r="E5235" t="s">
        <v>182</v>
      </c>
      <c r="F5235" t="s">
        <v>13587</v>
      </c>
      <c r="G5235" t="s">
        <v>143</v>
      </c>
      <c r="H5235" t="s">
        <v>163</v>
      </c>
      <c r="I5235" t="s">
        <v>136</v>
      </c>
      <c r="J5235" t="s">
        <v>137</v>
      </c>
      <c r="K5235" t="s">
        <v>144</v>
      </c>
      <c r="L5235" t="s">
        <v>15116</v>
      </c>
      <c r="M5235" t="s">
        <v>15117</v>
      </c>
      <c r="N5235">
        <v>8.0836111109999997</v>
      </c>
      <c r="O5235">
        <v>0</v>
      </c>
      <c r="P5235">
        <v>435</v>
      </c>
      <c r="Q5235">
        <v>0</v>
      </c>
      <c r="R5235">
        <v>18</v>
      </c>
      <c r="S5235">
        <v>1</v>
      </c>
      <c r="T5235">
        <v>66</v>
      </c>
      <c r="U5235">
        <v>0</v>
      </c>
      <c r="V5235">
        <v>0</v>
      </c>
      <c r="W5235">
        <v>0</v>
      </c>
      <c r="X5235">
        <v>413.96377001104139</v>
      </c>
      <c r="Y5235">
        <v>0</v>
      </c>
      <c r="Z5235">
        <v>21.360153799639942</v>
      </c>
      <c r="AA5235">
        <v>13.887026559594224</v>
      </c>
      <c r="AB5235">
        <v>235.87271465083799</v>
      </c>
      <c r="AC5235">
        <v>0</v>
      </c>
      <c r="AD5235">
        <v>0</v>
      </c>
      <c r="AE5235">
        <v>685.08366502111357</v>
      </c>
    </row>
    <row r="5236" spans="1:31" x14ac:dyDescent="0.25">
      <c r="A5236">
        <v>2249530</v>
      </c>
      <c r="B5236">
        <v>1</v>
      </c>
      <c r="C5236" t="s">
        <v>80</v>
      </c>
      <c r="D5236" t="s">
        <v>107</v>
      </c>
      <c r="E5236" t="s">
        <v>194</v>
      </c>
      <c r="F5236" t="s">
        <v>2121</v>
      </c>
      <c r="G5236" t="s">
        <v>390</v>
      </c>
      <c r="H5236" t="s">
        <v>135</v>
      </c>
      <c r="I5236" t="s">
        <v>136</v>
      </c>
      <c r="J5236" t="s">
        <v>137</v>
      </c>
      <c r="K5236" t="s">
        <v>138</v>
      </c>
      <c r="L5236" t="s">
        <v>15118</v>
      </c>
      <c r="M5236" t="s">
        <v>15119</v>
      </c>
      <c r="N5236">
        <v>1.17</v>
      </c>
      <c r="O5236">
        <v>0</v>
      </c>
      <c r="P5236">
        <v>20</v>
      </c>
      <c r="Q5236">
        <v>0</v>
      </c>
      <c r="R5236">
        <v>1</v>
      </c>
      <c r="S5236">
        <v>0</v>
      </c>
      <c r="T5236">
        <v>13</v>
      </c>
      <c r="U5236">
        <v>0</v>
      </c>
      <c r="V5236">
        <v>0</v>
      </c>
      <c r="W5236">
        <v>0</v>
      </c>
      <c r="X5236">
        <v>6.3456082066092581</v>
      </c>
      <c r="Y5236">
        <v>0</v>
      </c>
      <c r="Z5236">
        <v>1.09965359412174</v>
      </c>
      <c r="AA5236">
        <v>0</v>
      </c>
      <c r="AB5236">
        <v>9.3995630115032807</v>
      </c>
      <c r="AC5236">
        <v>0</v>
      </c>
      <c r="AD5236">
        <v>0</v>
      </c>
      <c r="AE5236">
        <v>16.844824812234279</v>
      </c>
    </row>
    <row r="5237" spans="1:31" x14ac:dyDescent="0.25">
      <c r="A5237">
        <v>2249533</v>
      </c>
      <c r="B5237">
        <v>1</v>
      </c>
      <c r="C5237" t="s">
        <v>81</v>
      </c>
      <c r="D5237" t="s">
        <v>114</v>
      </c>
      <c r="E5237" t="s">
        <v>132</v>
      </c>
      <c r="F5237" t="s">
        <v>15120</v>
      </c>
      <c r="G5237" t="s">
        <v>134</v>
      </c>
      <c r="H5237" t="s">
        <v>135</v>
      </c>
      <c r="I5237" t="s">
        <v>136</v>
      </c>
      <c r="J5237" t="s">
        <v>137</v>
      </c>
      <c r="K5237" t="s">
        <v>138</v>
      </c>
      <c r="L5237" t="s">
        <v>15121</v>
      </c>
      <c r="M5237" t="s">
        <v>15122</v>
      </c>
      <c r="N5237">
        <v>1.7250000000000001</v>
      </c>
      <c r="O5237">
        <v>0</v>
      </c>
      <c r="P5237">
        <v>1</v>
      </c>
      <c r="Q5237">
        <v>0</v>
      </c>
      <c r="R5237">
        <v>0</v>
      </c>
      <c r="S5237">
        <v>0</v>
      </c>
      <c r="T5237">
        <v>0</v>
      </c>
      <c r="U5237">
        <v>0</v>
      </c>
      <c r="V5237">
        <v>0</v>
      </c>
      <c r="W5237">
        <v>0</v>
      </c>
      <c r="X5237">
        <v>0.14338380232722003</v>
      </c>
      <c r="Y5237">
        <v>0</v>
      </c>
      <c r="Z5237">
        <v>0</v>
      </c>
      <c r="AA5237">
        <v>0</v>
      </c>
      <c r="AB5237">
        <v>0</v>
      </c>
      <c r="AC5237">
        <v>0</v>
      </c>
      <c r="AD5237">
        <v>0</v>
      </c>
      <c r="AE5237">
        <v>0.14338380232722003</v>
      </c>
    </row>
    <row r="5238" spans="1:31" x14ac:dyDescent="0.25">
      <c r="A5238">
        <v>2249534</v>
      </c>
      <c r="B5238">
        <v>1</v>
      </c>
      <c r="C5238" t="s">
        <v>81</v>
      </c>
      <c r="D5238" t="s">
        <v>120</v>
      </c>
      <c r="E5238" t="s">
        <v>161</v>
      </c>
      <c r="F5238" t="s">
        <v>15123</v>
      </c>
      <c r="G5238" t="s">
        <v>174</v>
      </c>
      <c r="H5238" t="s">
        <v>163</v>
      </c>
      <c r="I5238" t="s">
        <v>136</v>
      </c>
      <c r="J5238" t="s">
        <v>137</v>
      </c>
      <c r="K5238" t="s">
        <v>138</v>
      </c>
      <c r="L5238" t="s">
        <v>15124</v>
      </c>
      <c r="M5238" t="s">
        <v>15125</v>
      </c>
      <c r="N5238">
        <v>0.80805555500000004</v>
      </c>
      <c r="O5238">
        <v>0</v>
      </c>
      <c r="P5238">
        <v>0</v>
      </c>
      <c r="Q5238">
        <v>95</v>
      </c>
      <c r="R5238">
        <v>0</v>
      </c>
      <c r="S5238">
        <v>8</v>
      </c>
      <c r="T5238">
        <v>0</v>
      </c>
      <c r="U5238">
        <v>0</v>
      </c>
      <c r="V5238">
        <v>0</v>
      </c>
      <c r="W5238">
        <v>0</v>
      </c>
      <c r="X5238">
        <v>0</v>
      </c>
      <c r="Y5238">
        <v>28.038141222384798</v>
      </c>
      <c r="Z5238">
        <v>0</v>
      </c>
      <c r="AA5238">
        <v>4.8659914324286104</v>
      </c>
      <c r="AB5238">
        <v>0</v>
      </c>
      <c r="AC5238">
        <v>0</v>
      </c>
      <c r="AD5238">
        <v>0</v>
      </c>
      <c r="AE5238">
        <v>32.904132654813409</v>
      </c>
    </row>
    <row r="5239" spans="1:31" x14ac:dyDescent="0.25">
      <c r="A5239">
        <v>2249536</v>
      </c>
      <c r="B5239">
        <v>1</v>
      </c>
      <c r="C5239" t="s">
        <v>80</v>
      </c>
      <c r="D5239" t="s">
        <v>110</v>
      </c>
      <c r="E5239" t="s">
        <v>194</v>
      </c>
      <c r="F5239" t="s">
        <v>15126</v>
      </c>
      <c r="G5239" t="s">
        <v>196</v>
      </c>
      <c r="H5239" t="s">
        <v>135</v>
      </c>
      <c r="I5239" t="s">
        <v>136</v>
      </c>
      <c r="J5239" t="s">
        <v>137</v>
      </c>
      <c r="K5239" t="s">
        <v>144</v>
      </c>
      <c r="L5239" t="s">
        <v>15127</v>
      </c>
      <c r="M5239" t="s">
        <v>15128</v>
      </c>
      <c r="N5239">
        <v>0.81777777699999998</v>
      </c>
      <c r="O5239">
        <v>0</v>
      </c>
      <c r="P5239">
        <v>101</v>
      </c>
      <c r="Q5239">
        <v>0</v>
      </c>
      <c r="R5239">
        <v>0</v>
      </c>
      <c r="S5239">
        <v>0</v>
      </c>
      <c r="T5239">
        <v>13</v>
      </c>
      <c r="U5239">
        <v>0</v>
      </c>
      <c r="V5239">
        <v>0</v>
      </c>
      <c r="W5239">
        <v>0</v>
      </c>
      <c r="X5239">
        <v>28.974593444237023</v>
      </c>
      <c r="Y5239">
        <v>0</v>
      </c>
      <c r="Z5239">
        <v>0</v>
      </c>
      <c r="AA5239">
        <v>0</v>
      </c>
      <c r="AB5239">
        <v>22.208726952229068</v>
      </c>
      <c r="AC5239">
        <v>0</v>
      </c>
      <c r="AD5239">
        <v>0</v>
      </c>
      <c r="AE5239">
        <v>51.183320396466087</v>
      </c>
    </row>
    <row r="5240" spans="1:31" x14ac:dyDescent="0.25">
      <c r="A5240">
        <v>2249538</v>
      </c>
      <c r="B5240">
        <v>1</v>
      </c>
      <c r="C5240" t="s">
        <v>80</v>
      </c>
      <c r="D5240" t="s">
        <v>93</v>
      </c>
      <c r="E5240" t="s">
        <v>273</v>
      </c>
      <c r="F5240" t="s">
        <v>15129</v>
      </c>
      <c r="G5240" t="s">
        <v>143</v>
      </c>
      <c r="H5240" t="s">
        <v>163</v>
      </c>
      <c r="I5240" t="s">
        <v>136</v>
      </c>
      <c r="J5240" t="s">
        <v>137</v>
      </c>
      <c r="K5240" t="s">
        <v>144</v>
      </c>
      <c r="L5240" t="s">
        <v>15130</v>
      </c>
      <c r="M5240" t="s">
        <v>15131</v>
      </c>
      <c r="N5240">
        <v>5.7166666660000001</v>
      </c>
      <c r="O5240">
        <v>0</v>
      </c>
      <c r="P5240">
        <v>0</v>
      </c>
      <c r="Q5240">
        <v>33</v>
      </c>
      <c r="R5240">
        <v>0</v>
      </c>
      <c r="S5240">
        <v>4</v>
      </c>
      <c r="T5240">
        <v>0</v>
      </c>
      <c r="U5240">
        <v>0</v>
      </c>
      <c r="V5240">
        <v>0</v>
      </c>
      <c r="W5240">
        <v>0</v>
      </c>
      <c r="X5240">
        <v>0</v>
      </c>
      <c r="Y5240">
        <v>204.14566625031915</v>
      </c>
      <c r="Z5240">
        <v>0</v>
      </c>
      <c r="AA5240">
        <v>58.547102101113914</v>
      </c>
      <c r="AB5240">
        <v>0</v>
      </c>
      <c r="AC5240">
        <v>0</v>
      </c>
      <c r="AD5240">
        <v>0</v>
      </c>
      <c r="AE5240">
        <v>262.69276835143307</v>
      </c>
    </row>
    <row r="5241" spans="1:31" x14ac:dyDescent="0.25">
      <c r="A5241">
        <v>2249539</v>
      </c>
      <c r="B5241">
        <v>1</v>
      </c>
      <c r="C5241" t="s">
        <v>80</v>
      </c>
      <c r="D5241" t="s">
        <v>101</v>
      </c>
      <c r="E5241" t="s">
        <v>161</v>
      </c>
      <c r="F5241" t="s">
        <v>15132</v>
      </c>
      <c r="G5241" t="s">
        <v>143</v>
      </c>
      <c r="H5241" t="s">
        <v>163</v>
      </c>
      <c r="I5241" t="s">
        <v>136</v>
      </c>
      <c r="J5241" t="s">
        <v>137</v>
      </c>
      <c r="K5241" t="s">
        <v>144</v>
      </c>
      <c r="L5241" t="s">
        <v>15133</v>
      </c>
      <c r="M5241" t="s">
        <v>15134</v>
      </c>
      <c r="N5241">
        <v>6.869722222</v>
      </c>
      <c r="O5241">
        <v>4</v>
      </c>
      <c r="P5241">
        <v>0</v>
      </c>
      <c r="Q5241">
        <v>4</v>
      </c>
      <c r="R5241">
        <v>0</v>
      </c>
      <c r="S5241">
        <v>7</v>
      </c>
      <c r="T5241">
        <v>0</v>
      </c>
      <c r="U5241">
        <v>0</v>
      </c>
      <c r="V5241">
        <v>0</v>
      </c>
      <c r="W5241">
        <v>52.526383708597876</v>
      </c>
      <c r="X5241">
        <v>0</v>
      </c>
      <c r="Y5241">
        <v>9.8025537854354194</v>
      </c>
      <c r="Z5241">
        <v>0</v>
      </c>
      <c r="AA5241">
        <v>245.91120114488234</v>
      </c>
      <c r="AB5241">
        <v>0</v>
      </c>
      <c r="AC5241">
        <v>0</v>
      </c>
      <c r="AD5241">
        <v>0</v>
      </c>
      <c r="AE5241">
        <v>308.24013863891565</v>
      </c>
    </row>
    <row r="5242" spans="1:31" x14ac:dyDescent="0.25">
      <c r="A5242">
        <v>2249544</v>
      </c>
      <c r="B5242">
        <v>1</v>
      </c>
      <c r="C5242" t="s">
        <v>81</v>
      </c>
      <c r="D5242" t="s">
        <v>128</v>
      </c>
      <c r="E5242" t="s">
        <v>194</v>
      </c>
      <c r="F5242" t="s">
        <v>15135</v>
      </c>
      <c r="G5242" t="s">
        <v>143</v>
      </c>
      <c r="H5242" t="s">
        <v>135</v>
      </c>
      <c r="I5242" t="s">
        <v>136</v>
      </c>
      <c r="J5242" t="s">
        <v>137</v>
      </c>
      <c r="K5242" t="s">
        <v>144</v>
      </c>
      <c r="L5242" t="s">
        <v>15136</v>
      </c>
      <c r="M5242" t="s">
        <v>15137</v>
      </c>
      <c r="N5242">
        <v>6.5583333330000002</v>
      </c>
      <c r="O5242">
        <v>0</v>
      </c>
      <c r="P5242">
        <v>362</v>
      </c>
      <c r="Q5242">
        <v>0</v>
      </c>
      <c r="R5242">
        <v>0</v>
      </c>
      <c r="S5242">
        <v>0</v>
      </c>
      <c r="T5242">
        <v>1</v>
      </c>
      <c r="U5242">
        <v>0</v>
      </c>
      <c r="V5242">
        <v>0</v>
      </c>
      <c r="W5242">
        <v>0</v>
      </c>
      <c r="X5242">
        <v>537.63150937048556</v>
      </c>
      <c r="Y5242">
        <v>0</v>
      </c>
      <c r="Z5242">
        <v>0</v>
      </c>
      <c r="AA5242">
        <v>0</v>
      </c>
      <c r="AB5242">
        <v>5.4800826421473063</v>
      </c>
      <c r="AC5242">
        <v>0</v>
      </c>
      <c r="AD5242">
        <v>0</v>
      </c>
      <c r="AE5242">
        <v>543.11159201263285</v>
      </c>
    </row>
    <row r="5243" spans="1:31" x14ac:dyDescent="0.25">
      <c r="A5243">
        <v>2249545</v>
      </c>
      <c r="B5243">
        <v>1</v>
      </c>
      <c r="C5243" t="s">
        <v>80</v>
      </c>
      <c r="D5243" t="s">
        <v>104</v>
      </c>
      <c r="E5243" t="s">
        <v>132</v>
      </c>
      <c r="F5243" t="s">
        <v>15138</v>
      </c>
      <c r="G5243" t="s">
        <v>134</v>
      </c>
      <c r="H5243" t="s">
        <v>135</v>
      </c>
      <c r="I5243" t="s">
        <v>136</v>
      </c>
      <c r="J5243" t="s">
        <v>137</v>
      </c>
      <c r="K5243" t="s">
        <v>138</v>
      </c>
      <c r="L5243" t="s">
        <v>15139</v>
      </c>
      <c r="M5243" t="s">
        <v>15140</v>
      </c>
      <c r="N5243">
        <v>3.7627777770000002</v>
      </c>
      <c r="O5243">
        <v>0</v>
      </c>
      <c r="P5243">
        <v>1</v>
      </c>
      <c r="Q5243">
        <v>0</v>
      </c>
      <c r="R5243">
        <v>0</v>
      </c>
      <c r="S5243">
        <v>0</v>
      </c>
      <c r="T5243">
        <v>0</v>
      </c>
      <c r="U5243">
        <v>0</v>
      </c>
      <c r="V5243">
        <v>0</v>
      </c>
      <c r="W5243">
        <v>0</v>
      </c>
      <c r="X5243">
        <v>1.0684823436638011</v>
      </c>
      <c r="Y5243">
        <v>0</v>
      </c>
      <c r="Z5243">
        <v>0</v>
      </c>
      <c r="AA5243">
        <v>0</v>
      </c>
      <c r="AB5243">
        <v>0</v>
      </c>
      <c r="AC5243">
        <v>0</v>
      </c>
      <c r="AD5243">
        <v>0</v>
      </c>
      <c r="AE5243">
        <v>1.0684823436638011</v>
      </c>
    </row>
    <row r="5244" spans="1:31" x14ac:dyDescent="0.25">
      <c r="A5244">
        <v>2249547</v>
      </c>
      <c r="B5244">
        <v>1</v>
      </c>
      <c r="C5244" t="s">
        <v>80</v>
      </c>
      <c r="D5244" t="s">
        <v>93</v>
      </c>
      <c r="E5244" t="s">
        <v>194</v>
      </c>
      <c r="F5244" t="s">
        <v>15141</v>
      </c>
      <c r="G5244" t="s">
        <v>390</v>
      </c>
      <c r="H5244" t="s">
        <v>135</v>
      </c>
      <c r="I5244" t="s">
        <v>136</v>
      </c>
      <c r="J5244" t="s">
        <v>137</v>
      </c>
      <c r="K5244" t="s">
        <v>138</v>
      </c>
      <c r="L5244" t="s">
        <v>15142</v>
      </c>
      <c r="M5244" t="s">
        <v>15143</v>
      </c>
      <c r="N5244">
        <v>0.89861111100000002</v>
      </c>
      <c r="O5244">
        <v>0</v>
      </c>
      <c r="P5244">
        <v>19</v>
      </c>
      <c r="Q5244">
        <v>0</v>
      </c>
      <c r="R5244">
        <v>0</v>
      </c>
      <c r="S5244">
        <v>0</v>
      </c>
      <c r="T5244">
        <v>2</v>
      </c>
      <c r="U5244">
        <v>0</v>
      </c>
      <c r="V5244">
        <v>0</v>
      </c>
      <c r="W5244">
        <v>0</v>
      </c>
      <c r="X5244">
        <v>6.3513297244239109</v>
      </c>
      <c r="Y5244">
        <v>0</v>
      </c>
      <c r="Z5244">
        <v>0</v>
      </c>
      <c r="AA5244">
        <v>0</v>
      </c>
      <c r="AB5244">
        <v>0.47163830870240009</v>
      </c>
      <c r="AC5244">
        <v>0</v>
      </c>
      <c r="AD5244">
        <v>0</v>
      </c>
      <c r="AE5244">
        <v>6.8229680331263109</v>
      </c>
    </row>
    <row r="5245" spans="1:31" x14ac:dyDescent="0.25">
      <c r="A5245">
        <v>2249552</v>
      </c>
      <c r="B5245">
        <v>1</v>
      </c>
      <c r="C5245" t="s">
        <v>80</v>
      </c>
      <c r="D5245" t="s">
        <v>98</v>
      </c>
      <c r="E5245" t="s">
        <v>194</v>
      </c>
      <c r="F5245" t="s">
        <v>10614</v>
      </c>
      <c r="G5245" t="s">
        <v>589</v>
      </c>
      <c r="H5245" t="s">
        <v>135</v>
      </c>
      <c r="I5245" t="s">
        <v>136</v>
      </c>
      <c r="J5245" t="s">
        <v>137</v>
      </c>
      <c r="K5245" t="s">
        <v>138</v>
      </c>
      <c r="L5245" t="s">
        <v>15144</v>
      </c>
      <c r="M5245" t="s">
        <v>15145</v>
      </c>
      <c r="N5245">
        <v>3.0497222220000002</v>
      </c>
      <c r="O5245">
        <v>0</v>
      </c>
      <c r="P5245">
        <v>0</v>
      </c>
      <c r="Q5245">
        <v>0</v>
      </c>
      <c r="R5245">
        <v>2</v>
      </c>
      <c r="S5245">
        <v>0</v>
      </c>
      <c r="T5245">
        <v>2</v>
      </c>
      <c r="U5245">
        <v>0</v>
      </c>
      <c r="V5245">
        <v>0</v>
      </c>
      <c r="W5245">
        <v>0</v>
      </c>
      <c r="X5245">
        <v>0</v>
      </c>
      <c r="Y5245">
        <v>0</v>
      </c>
      <c r="Z5245">
        <v>6.1108263446583493</v>
      </c>
      <c r="AA5245">
        <v>0</v>
      </c>
      <c r="AB5245">
        <v>7.7846215048551288</v>
      </c>
      <c r="AC5245">
        <v>0</v>
      </c>
      <c r="AD5245">
        <v>0</v>
      </c>
      <c r="AE5245">
        <v>13.895447849513477</v>
      </c>
    </row>
    <row r="5246" spans="1:31" x14ac:dyDescent="0.25">
      <c r="A5246">
        <v>2249556</v>
      </c>
      <c r="B5246">
        <v>1</v>
      </c>
      <c r="C5246" t="s">
        <v>80</v>
      </c>
      <c r="D5246" t="s">
        <v>92</v>
      </c>
      <c r="E5246" t="s">
        <v>132</v>
      </c>
      <c r="F5246" t="s">
        <v>15146</v>
      </c>
      <c r="G5246" t="s">
        <v>134</v>
      </c>
      <c r="H5246" t="s">
        <v>135</v>
      </c>
      <c r="I5246" t="s">
        <v>136</v>
      </c>
      <c r="J5246" t="s">
        <v>137</v>
      </c>
      <c r="K5246" t="s">
        <v>138</v>
      </c>
      <c r="L5246" t="s">
        <v>15147</v>
      </c>
      <c r="M5246" t="s">
        <v>15148</v>
      </c>
      <c r="N5246">
        <v>6.3158333329999996</v>
      </c>
      <c r="O5246">
        <v>0</v>
      </c>
      <c r="P5246">
        <v>1</v>
      </c>
      <c r="Q5246">
        <v>0</v>
      </c>
      <c r="R5246">
        <v>0</v>
      </c>
      <c r="S5246">
        <v>0</v>
      </c>
      <c r="T5246">
        <v>0</v>
      </c>
      <c r="U5246">
        <v>0</v>
      </c>
      <c r="V5246">
        <v>0</v>
      </c>
      <c r="W5246">
        <v>0</v>
      </c>
      <c r="X5246">
        <v>0.82235623077243991</v>
      </c>
      <c r="Y5246">
        <v>0</v>
      </c>
      <c r="Z5246">
        <v>0</v>
      </c>
      <c r="AA5246">
        <v>0</v>
      </c>
      <c r="AB5246">
        <v>0</v>
      </c>
      <c r="AC5246">
        <v>0</v>
      </c>
      <c r="AD5246">
        <v>0</v>
      </c>
      <c r="AE5246">
        <v>0.82235623077243991</v>
      </c>
    </row>
    <row r="5247" spans="1:31" x14ac:dyDescent="0.25">
      <c r="A5247">
        <v>2249557</v>
      </c>
      <c r="B5247">
        <v>1</v>
      </c>
      <c r="C5247" t="s">
        <v>80</v>
      </c>
      <c r="D5247" t="s">
        <v>84</v>
      </c>
      <c r="E5247" t="s">
        <v>141</v>
      </c>
      <c r="F5247" t="s">
        <v>15149</v>
      </c>
      <c r="G5247" t="s">
        <v>465</v>
      </c>
      <c r="H5247" t="s">
        <v>135</v>
      </c>
      <c r="I5247" t="s">
        <v>136</v>
      </c>
      <c r="J5247" t="s">
        <v>137</v>
      </c>
      <c r="K5247" t="s">
        <v>138</v>
      </c>
      <c r="L5247" t="s">
        <v>15150</v>
      </c>
      <c r="M5247" t="s">
        <v>15151</v>
      </c>
      <c r="N5247">
        <v>0.41527777700000001</v>
      </c>
      <c r="O5247">
        <v>0</v>
      </c>
      <c r="P5247">
        <v>365</v>
      </c>
      <c r="Q5247">
        <v>0</v>
      </c>
      <c r="R5247">
        <v>0</v>
      </c>
      <c r="S5247">
        <v>0</v>
      </c>
      <c r="T5247">
        <v>21</v>
      </c>
      <c r="U5247">
        <v>0</v>
      </c>
      <c r="V5247">
        <v>0</v>
      </c>
      <c r="W5247">
        <v>0</v>
      </c>
      <c r="X5247">
        <v>46.301101167135698</v>
      </c>
      <c r="Y5247">
        <v>0</v>
      </c>
      <c r="Z5247">
        <v>0</v>
      </c>
      <c r="AA5247">
        <v>0</v>
      </c>
      <c r="AB5247">
        <v>16.329487342893543</v>
      </c>
      <c r="AC5247">
        <v>0</v>
      </c>
      <c r="AD5247">
        <v>0</v>
      </c>
      <c r="AE5247">
        <v>62.630588510029241</v>
      </c>
    </row>
    <row r="5248" spans="1:31" x14ac:dyDescent="0.25">
      <c r="A5248">
        <v>2249558</v>
      </c>
      <c r="B5248">
        <v>1</v>
      </c>
      <c r="C5248" t="s">
        <v>81</v>
      </c>
      <c r="D5248" t="s">
        <v>123</v>
      </c>
      <c r="E5248" t="s">
        <v>182</v>
      </c>
      <c r="F5248" t="s">
        <v>15152</v>
      </c>
      <c r="G5248" t="s">
        <v>196</v>
      </c>
      <c r="H5248" t="s">
        <v>163</v>
      </c>
      <c r="I5248" t="s">
        <v>136</v>
      </c>
      <c r="J5248" t="s">
        <v>137</v>
      </c>
      <c r="K5248" t="s">
        <v>144</v>
      </c>
      <c r="L5248" t="s">
        <v>15153</v>
      </c>
      <c r="M5248" t="s">
        <v>15154</v>
      </c>
      <c r="N5248">
        <v>1.747222222</v>
      </c>
      <c r="O5248">
        <v>0</v>
      </c>
      <c r="P5248">
        <v>2691</v>
      </c>
      <c r="Q5248">
        <v>0</v>
      </c>
      <c r="R5248">
        <v>3</v>
      </c>
      <c r="S5248">
        <v>3</v>
      </c>
      <c r="T5248">
        <v>227</v>
      </c>
      <c r="U5248">
        <v>0</v>
      </c>
      <c r="V5248">
        <v>2</v>
      </c>
      <c r="W5248">
        <v>0</v>
      </c>
      <c r="X5248">
        <v>1157.0156897524714</v>
      </c>
      <c r="Y5248">
        <v>0</v>
      </c>
      <c r="Z5248">
        <v>3.3944681471057003</v>
      </c>
      <c r="AA5248">
        <v>5.3883905181946004</v>
      </c>
      <c r="AB5248">
        <v>331.82524651753658</v>
      </c>
      <c r="AC5248">
        <v>0</v>
      </c>
      <c r="AD5248">
        <v>22.857064287319737</v>
      </c>
      <c r="AE5248">
        <v>1520.4808592226282</v>
      </c>
    </row>
    <row r="5249" spans="1:31" x14ac:dyDescent="0.25">
      <c r="A5249">
        <v>2249561</v>
      </c>
      <c r="B5249">
        <v>1</v>
      </c>
      <c r="C5249" t="s">
        <v>80</v>
      </c>
      <c r="D5249" t="s">
        <v>97</v>
      </c>
      <c r="E5249" t="s">
        <v>194</v>
      </c>
      <c r="F5249" t="s">
        <v>15155</v>
      </c>
      <c r="G5249" t="s">
        <v>1031</v>
      </c>
      <c r="H5249" t="s">
        <v>135</v>
      </c>
      <c r="I5249" t="s">
        <v>136</v>
      </c>
      <c r="J5249" t="s">
        <v>137</v>
      </c>
      <c r="K5249" t="s">
        <v>138</v>
      </c>
      <c r="L5249" t="s">
        <v>15156</v>
      </c>
      <c r="M5249" t="s">
        <v>15157</v>
      </c>
      <c r="N5249">
        <v>5.153888888</v>
      </c>
      <c r="O5249">
        <v>0</v>
      </c>
      <c r="P5249">
        <v>16</v>
      </c>
      <c r="Q5249">
        <v>0</v>
      </c>
      <c r="R5249">
        <v>5</v>
      </c>
      <c r="S5249">
        <v>0</v>
      </c>
      <c r="T5249">
        <v>4</v>
      </c>
      <c r="U5249">
        <v>0</v>
      </c>
      <c r="V5249">
        <v>0</v>
      </c>
      <c r="W5249">
        <v>0</v>
      </c>
      <c r="X5249">
        <v>47.82960515625021</v>
      </c>
      <c r="Y5249">
        <v>0</v>
      </c>
      <c r="Z5249">
        <v>16.568299434310852</v>
      </c>
      <c r="AA5249">
        <v>0</v>
      </c>
      <c r="AB5249">
        <v>19.396412266897499</v>
      </c>
      <c r="AC5249">
        <v>0</v>
      </c>
      <c r="AD5249">
        <v>0</v>
      </c>
      <c r="AE5249">
        <v>83.794316857458568</v>
      </c>
    </row>
    <row r="5250" spans="1:31" x14ac:dyDescent="0.25">
      <c r="A5250">
        <v>2249562</v>
      </c>
      <c r="B5250">
        <v>1</v>
      </c>
      <c r="C5250" t="s">
        <v>80</v>
      </c>
      <c r="D5250" t="s">
        <v>83</v>
      </c>
      <c r="E5250" t="s">
        <v>132</v>
      </c>
      <c r="F5250" t="s">
        <v>15158</v>
      </c>
      <c r="G5250" t="s">
        <v>152</v>
      </c>
      <c r="H5250" t="s">
        <v>135</v>
      </c>
      <c r="I5250" t="s">
        <v>136</v>
      </c>
      <c r="J5250" t="s">
        <v>3</v>
      </c>
      <c r="K5250" t="s">
        <v>138</v>
      </c>
      <c r="L5250" t="s">
        <v>15159</v>
      </c>
      <c r="M5250" t="s">
        <v>15160</v>
      </c>
      <c r="N5250">
        <v>8.9574999999999996</v>
      </c>
      <c r="O5250">
        <v>0</v>
      </c>
      <c r="P5250">
        <v>4</v>
      </c>
      <c r="Q5250">
        <v>0</v>
      </c>
      <c r="R5250">
        <v>0</v>
      </c>
      <c r="S5250">
        <v>0</v>
      </c>
      <c r="T5250">
        <v>0</v>
      </c>
      <c r="U5250">
        <v>0</v>
      </c>
      <c r="V5250">
        <v>0</v>
      </c>
      <c r="W5250">
        <v>0</v>
      </c>
      <c r="X5250">
        <v>7.0781221249716442</v>
      </c>
      <c r="Y5250">
        <v>0</v>
      </c>
      <c r="Z5250">
        <v>0</v>
      </c>
      <c r="AA5250">
        <v>0</v>
      </c>
      <c r="AB5250">
        <v>0</v>
      </c>
      <c r="AC5250">
        <v>0</v>
      </c>
      <c r="AD5250">
        <v>0</v>
      </c>
      <c r="AE5250">
        <v>7.0781221249716442</v>
      </c>
    </row>
    <row r="5251" spans="1:31" x14ac:dyDescent="0.25">
      <c r="A5251">
        <v>2249563</v>
      </c>
      <c r="B5251">
        <v>1</v>
      </c>
      <c r="C5251" t="s">
        <v>80</v>
      </c>
      <c r="D5251" t="s">
        <v>98</v>
      </c>
      <c r="E5251" t="s">
        <v>182</v>
      </c>
      <c r="F5251" t="s">
        <v>15161</v>
      </c>
      <c r="G5251" t="s">
        <v>196</v>
      </c>
      <c r="H5251" t="s">
        <v>163</v>
      </c>
      <c r="I5251" t="s">
        <v>136</v>
      </c>
      <c r="J5251" t="s">
        <v>137</v>
      </c>
      <c r="K5251" t="s">
        <v>144</v>
      </c>
      <c r="L5251" t="s">
        <v>15162</v>
      </c>
      <c r="M5251" t="s">
        <v>15163</v>
      </c>
      <c r="N5251">
        <v>1.366666666</v>
      </c>
      <c r="O5251">
        <v>0</v>
      </c>
      <c r="P5251">
        <v>68</v>
      </c>
      <c r="Q5251">
        <v>0</v>
      </c>
      <c r="R5251">
        <v>189</v>
      </c>
      <c r="S5251">
        <v>3</v>
      </c>
      <c r="T5251">
        <v>98</v>
      </c>
      <c r="U5251">
        <v>0</v>
      </c>
      <c r="V5251">
        <v>0</v>
      </c>
      <c r="W5251">
        <v>0</v>
      </c>
      <c r="X5251">
        <v>26.251498613673736</v>
      </c>
      <c r="Y5251">
        <v>0</v>
      </c>
      <c r="Z5251">
        <v>97.953587854312275</v>
      </c>
      <c r="AA5251">
        <v>3.8554553034471502</v>
      </c>
      <c r="AB5251">
        <v>132.62575687144511</v>
      </c>
      <c r="AC5251">
        <v>0</v>
      </c>
      <c r="AD5251">
        <v>0</v>
      </c>
      <c r="AE5251">
        <v>260.68629864287823</v>
      </c>
    </row>
    <row r="5252" spans="1:31" x14ac:dyDescent="0.25">
      <c r="A5252">
        <v>2249564</v>
      </c>
      <c r="B5252">
        <v>1</v>
      </c>
      <c r="C5252" t="s">
        <v>80</v>
      </c>
      <c r="D5252" t="s">
        <v>96</v>
      </c>
      <c r="E5252" t="s">
        <v>132</v>
      </c>
      <c r="F5252" t="s">
        <v>15164</v>
      </c>
      <c r="G5252" t="s">
        <v>134</v>
      </c>
      <c r="H5252" t="s">
        <v>135</v>
      </c>
      <c r="I5252" t="s">
        <v>136</v>
      </c>
      <c r="J5252" t="s">
        <v>137</v>
      </c>
      <c r="K5252" t="s">
        <v>138</v>
      </c>
      <c r="L5252" t="s">
        <v>15165</v>
      </c>
      <c r="M5252" t="s">
        <v>15166</v>
      </c>
      <c r="N5252">
        <v>4.9072222219999997</v>
      </c>
      <c r="O5252">
        <v>0</v>
      </c>
      <c r="P5252">
        <v>1</v>
      </c>
      <c r="Q5252">
        <v>0</v>
      </c>
      <c r="R5252">
        <v>0</v>
      </c>
      <c r="S5252">
        <v>0</v>
      </c>
      <c r="T5252">
        <v>0</v>
      </c>
      <c r="U5252">
        <v>0</v>
      </c>
      <c r="V5252">
        <v>0</v>
      </c>
      <c r="W5252">
        <v>0</v>
      </c>
      <c r="X5252">
        <v>1.456610251860903</v>
      </c>
      <c r="Y5252">
        <v>0</v>
      </c>
      <c r="Z5252">
        <v>0</v>
      </c>
      <c r="AA5252">
        <v>0</v>
      </c>
      <c r="AB5252">
        <v>0</v>
      </c>
      <c r="AC5252">
        <v>0</v>
      </c>
      <c r="AD5252">
        <v>0</v>
      </c>
      <c r="AE5252">
        <v>1.456610251860903</v>
      </c>
    </row>
    <row r="5253" spans="1:31" x14ac:dyDescent="0.25">
      <c r="A5253">
        <v>2249567</v>
      </c>
      <c r="B5253">
        <v>1</v>
      </c>
      <c r="C5253" t="s">
        <v>80</v>
      </c>
      <c r="D5253" t="s">
        <v>107</v>
      </c>
      <c r="E5253" t="s">
        <v>194</v>
      </c>
      <c r="F5253" t="s">
        <v>4044</v>
      </c>
      <c r="G5253" t="s">
        <v>235</v>
      </c>
      <c r="H5253" t="s">
        <v>135</v>
      </c>
      <c r="I5253" t="s">
        <v>136</v>
      </c>
      <c r="J5253" t="s">
        <v>137</v>
      </c>
      <c r="K5253" t="s">
        <v>138</v>
      </c>
      <c r="L5253" t="s">
        <v>15167</v>
      </c>
      <c r="M5253" t="s">
        <v>15168</v>
      </c>
      <c r="N5253">
        <v>2.3525</v>
      </c>
      <c r="O5253">
        <v>0</v>
      </c>
      <c r="P5253">
        <v>41</v>
      </c>
      <c r="Q5253">
        <v>0</v>
      </c>
      <c r="R5253">
        <v>2</v>
      </c>
      <c r="S5253">
        <v>0</v>
      </c>
      <c r="T5253">
        <v>15</v>
      </c>
      <c r="U5253">
        <v>0</v>
      </c>
      <c r="V5253">
        <v>0</v>
      </c>
      <c r="W5253">
        <v>0</v>
      </c>
      <c r="X5253">
        <v>17.19904310877072</v>
      </c>
      <c r="Y5253">
        <v>0</v>
      </c>
      <c r="Z5253">
        <v>0.48504253302959999</v>
      </c>
      <c r="AA5253">
        <v>0</v>
      </c>
      <c r="AB5253">
        <v>19.793831039295647</v>
      </c>
      <c r="AC5253">
        <v>0</v>
      </c>
      <c r="AD5253">
        <v>0</v>
      </c>
      <c r="AE5253">
        <v>37.477916681095962</v>
      </c>
    </row>
    <row r="5254" spans="1:31" x14ac:dyDescent="0.25">
      <c r="A5254">
        <v>2249572</v>
      </c>
      <c r="B5254">
        <v>1</v>
      </c>
      <c r="C5254" t="s">
        <v>80</v>
      </c>
      <c r="D5254" t="s">
        <v>96</v>
      </c>
      <c r="E5254" t="s">
        <v>273</v>
      </c>
      <c r="F5254" t="s">
        <v>4490</v>
      </c>
      <c r="G5254" t="s">
        <v>174</v>
      </c>
      <c r="H5254" t="s">
        <v>163</v>
      </c>
      <c r="I5254" t="s">
        <v>261</v>
      </c>
      <c r="J5254" t="s">
        <v>137</v>
      </c>
      <c r="K5254" t="s">
        <v>138</v>
      </c>
      <c r="L5254" t="s">
        <v>15169</v>
      </c>
      <c r="M5254" t="s">
        <v>15170</v>
      </c>
      <c r="N5254">
        <v>3.7499999999999999E-2</v>
      </c>
      <c r="O5254">
        <v>3</v>
      </c>
      <c r="P5254">
        <v>3853</v>
      </c>
      <c r="Q5254">
        <v>6</v>
      </c>
      <c r="R5254">
        <v>14</v>
      </c>
      <c r="S5254">
        <v>10</v>
      </c>
      <c r="T5254">
        <v>360</v>
      </c>
      <c r="U5254">
        <v>1</v>
      </c>
      <c r="V5254">
        <v>0</v>
      </c>
      <c r="W5254">
        <v>1.2966060273432003</v>
      </c>
      <c r="X5254">
        <v>60.511870400401129</v>
      </c>
      <c r="Y5254">
        <v>0.10537160743199998</v>
      </c>
      <c r="Z5254">
        <v>0.33839754071760009</v>
      </c>
      <c r="AA5254">
        <v>4.6678258034677498</v>
      </c>
      <c r="AB5254">
        <v>19.911231982141423</v>
      </c>
      <c r="AC5254">
        <v>1.5579768452324998</v>
      </c>
      <c r="AD5254">
        <v>0</v>
      </c>
      <c r="AE5254">
        <v>88.389280206735606</v>
      </c>
    </row>
    <row r="5255" spans="1:31" x14ac:dyDescent="0.25">
      <c r="A5255">
        <v>2249573</v>
      </c>
      <c r="B5255">
        <v>1</v>
      </c>
      <c r="C5255" t="s">
        <v>81</v>
      </c>
      <c r="D5255" t="s">
        <v>117</v>
      </c>
      <c r="E5255" t="s">
        <v>194</v>
      </c>
      <c r="F5255" t="s">
        <v>15171</v>
      </c>
      <c r="G5255" t="s">
        <v>390</v>
      </c>
      <c r="H5255" t="s">
        <v>135</v>
      </c>
      <c r="I5255" t="s">
        <v>136</v>
      </c>
      <c r="J5255" t="s">
        <v>137</v>
      </c>
      <c r="K5255" t="s">
        <v>138</v>
      </c>
      <c r="L5255" t="s">
        <v>15172</v>
      </c>
      <c r="M5255" t="s">
        <v>15173</v>
      </c>
      <c r="N5255">
        <v>1.6072222220000001</v>
      </c>
      <c r="O5255">
        <v>0</v>
      </c>
      <c r="P5255">
        <v>0</v>
      </c>
      <c r="Q5255">
        <v>0</v>
      </c>
      <c r="R5255">
        <v>0</v>
      </c>
      <c r="S5255">
        <v>0</v>
      </c>
      <c r="T5255">
        <v>2</v>
      </c>
      <c r="U5255">
        <v>0</v>
      </c>
      <c r="V5255">
        <v>0</v>
      </c>
      <c r="W5255">
        <v>0</v>
      </c>
      <c r="X5255">
        <v>0</v>
      </c>
      <c r="Y5255">
        <v>0</v>
      </c>
      <c r="Z5255">
        <v>0</v>
      </c>
      <c r="AA5255">
        <v>0</v>
      </c>
      <c r="AB5255">
        <v>0.12587727351471997</v>
      </c>
      <c r="AC5255">
        <v>0</v>
      </c>
      <c r="AD5255">
        <v>0</v>
      </c>
      <c r="AE5255">
        <v>0.12587727351471997</v>
      </c>
    </row>
    <row r="5256" spans="1:31" x14ac:dyDescent="0.25">
      <c r="A5256">
        <v>2249575</v>
      </c>
      <c r="B5256">
        <v>1</v>
      </c>
      <c r="C5256" t="s">
        <v>80</v>
      </c>
      <c r="D5256" t="s">
        <v>88</v>
      </c>
      <c r="E5256" t="s">
        <v>132</v>
      </c>
      <c r="F5256" t="s">
        <v>15174</v>
      </c>
      <c r="G5256" t="s">
        <v>191</v>
      </c>
      <c r="H5256" t="s">
        <v>135</v>
      </c>
      <c r="I5256" t="s">
        <v>136</v>
      </c>
      <c r="J5256" t="s">
        <v>137</v>
      </c>
      <c r="K5256" t="s">
        <v>138</v>
      </c>
      <c r="L5256" t="s">
        <v>15175</v>
      </c>
      <c r="M5256" t="s">
        <v>15176</v>
      </c>
      <c r="N5256">
        <v>1.1105555549999999</v>
      </c>
      <c r="O5256">
        <v>0</v>
      </c>
      <c r="P5256">
        <v>2</v>
      </c>
      <c r="Q5256">
        <v>0</v>
      </c>
      <c r="R5256">
        <v>0</v>
      </c>
      <c r="S5256">
        <v>0</v>
      </c>
      <c r="T5256">
        <v>0</v>
      </c>
      <c r="U5256">
        <v>0</v>
      </c>
      <c r="V5256">
        <v>0</v>
      </c>
      <c r="W5256">
        <v>0</v>
      </c>
      <c r="X5256">
        <v>0</v>
      </c>
      <c r="Y5256">
        <v>0</v>
      </c>
      <c r="Z5256">
        <v>0</v>
      </c>
      <c r="AA5256">
        <v>0</v>
      </c>
      <c r="AB5256">
        <v>0</v>
      </c>
      <c r="AC5256">
        <v>0</v>
      </c>
      <c r="AD5256">
        <v>0</v>
      </c>
      <c r="AE5256">
        <v>0</v>
      </c>
    </row>
    <row r="5257" spans="1:31" x14ac:dyDescent="0.25">
      <c r="A5257">
        <v>2249577</v>
      </c>
      <c r="B5257">
        <v>1</v>
      </c>
      <c r="C5257" t="s">
        <v>81</v>
      </c>
      <c r="D5257" t="s">
        <v>120</v>
      </c>
      <c r="E5257" t="s">
        <v>132</v>
      </c>
      <c r="F5257" t="s">
        <v>15177</v>
      </c>
      <c r="G5257" t="s">
        <v>148</v>
      </c>
      <c r="H5257" t="s">
        <v>135</v>
      </c>
      <c r="I5257" t="s">
        <v>136</v>
      </c>
      <c r="J5257" t="s">
        <v>137</v>
      </c>
      <c r="K5257" t="s">
        <v>138</v>
      </c>
      <c r="L5257" t="s">
        <v>15004</v>
      </c>
      <c r="M5257" t="s">
        <v>15178</v>
      </c>
      <c r="N5257">
        <v>2.2513888880000001</v>
      </c>
      <c r="O5257">
        <v>0</v>
      </c>
      <c r="P5257">
        <v>0</v>
      </c>
      <c r="Q5257">
        <v>0</v>
      </c>
      <c r="R5257">
        <v>1</v>
      </c>
      <c r="S5257">
        <v>0</v>
      </c>
      <c r="T5257">
        <v>0</v>
      </c>
      <c r="U5257">
        <v>0</v>
      </c>
      <c r="V5257">
        <v>0</v>
      </c>
      <c r="W5257">
        <v>0</v>
      </c>
      <c r="X5257">
        <v>0</v>
      </c>
      <c r="Y5257">
        <v>0</v>
      </c>
      <c r="Z5257">
        <v>4.2001659862680001E-2</v>
      </c>
      <c r="AA5257">
        <v>0</v>
      </c>
      <c r="AB5257">
        <v>0</v>
      </c>
      <c r="AC5257">
        <v>0</v>
      </c>
      <c r="AD5257">
        <v>0</v>
      </c>
      <c r="AE5257">
        <v>4.2001659862680001E-2</v>
      </c>
    </row>
    <row r="5258" spans="1:31" x14ac:dyDescent="0.25">
      <c r="A5258">
        <v>2249581</v>
      </c>
      <c r="B5258">
        <v>1</v>
      </c>
      <c r="C5258" t="s">
        <v>80</v>
      </c>
      <c r="D5258" t="s">
        <v>100</v>
      </c>
      <c r="E5258" t="s">
        <v>132</v>
      </c>
      <c r="F5258" t="s">
        <v>15179</v>
      </c>
      <c r="G5258" t="s">
        <v>148</v>
      </c>
      <c r="H5258" t="s">
        <v>135</v>
      </c>
      <c r="I5258" t="s">
        <v>136</v>
      </c>
      <c r="J5258" t="s">
        <v>137</v>
      </c>
      <c r="K5258" t="s">
        <v>138</v>
      </c>
      <c r="L5258" t="s">
        <v>15180</v>
      </c>
      <c r="M5258" t="s">
        <v>15181</v>
      </c>
      <c r="N5258">
        <v>2.8744444439999999</v>
      </c>
      <c r="O5258">
        <v>0</v>
      </c>
      <c r="P5258">
        <v>0</v>
      </c>
      <c r="Q5258">
        <v>0</v>
      </c>
      <c r="R5258">
        <v>0</v>
      </c>
      <c r="S5258">
        <v>0</v>
      </c>
      <c r="T5258">
        <v>1</v>
      </c>
      <c r="U5258">
        <v>0</v>
      </c>
      <c r="V5258">
        <v>0</v>
      </c>
      <c r="W5258">
        <v>0</v>
      </c>
      <c r="X5258">
        <v>0</v>
      </c>
      <c r="Y5258">
        <v>0</v>
      </c>
      <c r="Z5258">
        <v>0</v>
      </c>
      <c r="AA5258">
        <v>0</v>
      </c>
      <c r="AB5258">
        <v>8.8980099387680358</v>
      </c>
      <c r="AC5258">
        <v>0</v>
      </c>
      <c r="AD5258">
        <v>0</v>
      </c>
      <c r="AE5258">
        <v>8.8980099387680358</v>
      </c>
    </row>
    <row r="5259" spans="1:31" x14ac:dyDescent="0.25">
      <c r="A5259">
        <v>2249583</v>
      </c>
      <c r="B5259">
        <v>1</v>
      </c>
      <c r="C5259" t="s">
        <v>80</v>
      </c>
      <c r="D5259" t="s">
        <v>96</v>
      </c>
      <c r="E5259" t="s">
        <v>182</v>
      </c>
      <c r="F5259" t="s">
        <v>11725</v>
      </c>
      <c r="G5259" t="s">
        <v>174</v>
      </c>
      <c r="H5259" t="s">
        <v>163</v>
      </c>
      <c r="I5259" t="s">
        <v>136</v>
      </c>
      <c r="J5259" t="s">
        <v>137</v>
      </c>
      <c r="K5259" t="s">
        <v>138</v>
      </c>
      <c r="L5259" t="s">
        <v>15182</v>
      </c>
      <c r="M5259" t="s">
        <v>15183</v>
      </c>
      <c r="N5259">
        <v>2.3675000000000002</v>
      </c>
      <c r="O5259">
        <v>2</v>
      </c>
      <c r="P5259">
        <v>931</v>
      </c>
      <c r="Q5259">
        <v>6</v>
      </c>
      <c r="R5259">
        <v>8</v>
      </c>
      <c r="S5259">
        <v>7</v>
      </c>
      <c r="T5259">
        <v>134</v>
      </c>
      <c r="U5259">
        <v>1</v>
      </c>
      <c r="V5259">
        <v>0</v>
      </c>
      <c r="W5259">
        <v>15.738416194037367</v>
      </c>
      <c r="X5259">
        <v>1240.3588959765216</v>
      </c>
      <c r="Y5259">
        <v>6.699299976677155</v>
      </c>
      <c r="Z5259">
        <v>12.8251547388244</v>
      </c>
      <c r="AA5259">
        <v>179.68117866652085</v>
      </c>
      <c r="AB5259">
        <v>447.57105599619786</v>
      </c>
      <c r="AC5259">
        <v>106.17677620506093</v>
      </c>
      <c r="AD5259">
        <v>0</v>
      </c>
      <c r="AE5259">
        <v>2009.0507777538403</v>
      </c>
    </row>
    <row r="5260" spans="1:31" x14ac:dyDescent="0.25">
      <c r="A5260">
        <v>2249585</v>
      </c>
      <c r="B5260">
        <v>1</v>
      </c>
      <c r="C5260" t="s">
        <v>80</v>
      </c>
      <c r="D5260" t="s">
        <v>107</v>
      </c>
      <c r="E5260" t="s">
        <v>132</v>
      </c>
      <c r="F5260" t="s">
        <v>14728</v>
      </c>
      <c r="G5260" t="s">
        <v>170</v>
      </c>
      <c r="H5260" t="s">
        <v>135</v>
      </c>
      <c r="I5260" t="s">
        <v>136</v>
      </c>
      <c r="J5260" t="s">
        <v>137</v>
      </c>
      <c r="K5260" t="s">
        <v>138</v>
      </c>
      <c r="L5260" t="s">
        <v>15184</v>
      </c>
      <c r="M5260" t="s">
        <v>15185</v>
      </c>
      <c r="N5260">
        <v>0.81888888800000004</v>
      </c>
      <c r="O5260">
        <v>0</v>
      </c>
      <c r="P5260">
        <v>0</v>
      </c>
      <c r="Q5260">
        <v>0</v>
      </c>
      <c r="R5260">
        <v>0</v>
      </c>
      <c r="S5260">
        <v>0</v>
      </c>
      <c r="T5260">
        <v>1</v>
      </c>
      <c r="U5260">
        <v>0</v>
      </c>
      <c r="V5260">
        <v>0</v>
      </c>
      <c r="W5260">
        <v>0</v>
      </c>
      <c r="X5260">
        <v>0</v>
      </c>
      <c r="Y5260">
        <v>0</v>
      </c>
      <c r="Z5260">
        <v>0</v>
      </c>
      <c r="AA5260">
        <v>0</v>
      </c>
      <c r="AB5260">
        <v>1.473695263966611</v>
      </c>
      <c r="AC5260">
        <v>0</v>
      </c>
      <c r="AD5260">
        <v>0</v>
      </c>
      <c r="AE5260">
        <v>1.473695263966611</v>
      </c>
    </row>
    <row r="5261" spans="1:31" x14ac:dyDescent="0.25">
      <c r="A5261">
        <v>2249589</v>
      </c>
      <c r="B5261">
        <v>1</v>
      </c>
      <c r="C5261" t="s">
        <v>80</v>
      </c>
      <c r="D5261" t="s">
        <v>88</v>
      </c>
      <c r="E5261" t="s">
        <v>194</v>
      </c>
      <c r="F5261" t="s">
        <v>15186</v>
      </c>
      <c r="G5261" t="s">
        <v>196</v>
      </c>
      <c r="H5261" t="s">
        <v>135</v>
      </c>
      <c r="I5261" t="s">
        <v>136</v>
      </c>
      <c r="J5261" t="s">
        <v>137</v>
      </c>
      <c r="K5261" t="s">
        <v>144</v>
      </c>
      <c r="L5261" t="s">
        <v>15187</v>
      </c>
      <c r="M5261" t="s">
        <v>15188</v>
      </c>
      <c r="N5261">
        <v>0.48444444399999997</v>
      </c>
      <c r="O5261">
        <v>0</v>
      </c>
      <c r="P5261">
        <v>12</v>
      </c>
      <c r="Q5261">
        <v>0</v>
      </c>
      <c r="R5261">
        <v>0</v>
      </c>
      <c r="S5261">
        <v>0</v>
      </c>
      <c r="T5261">
        <v>3</v>
      </c>
      <c r="U5261">
        <v>0</v>
      </c>
      <c r="V5261">
        <v>0</v>
      </c>
      <c r="W5261">
        <v>0</v>
      </c>
      <c r="X5261">
        <v>1.252427322970969</v>
      </c>
      <c r="Y5261">
        <v>0</v>
      </c>
      <c r="Z5261">
        <v>0</v>
      </c>
      <c r="AA5261">
        <v>0</v>
      </c>
      <c r="AB5261">
        <v>0.72831872292231115</v>
      </c>
      <c r="AC5261">
        <v>0</v>
      </c>
      <c r="AD5261">
        <v>0</v>
      </c>
      <c r="AE5261">
        <v>1.9807460458932802</v>
      </c>
    </row>
    <row r="5262" spans="1:31" x14ac:dyDescent="0.25">
      <c r="A5262">
        <v>2249590</v>
      </c>
      <c r="B5262">
        <v>1</v>
      </c>
      <c r="C5262" t="s">
        <v>80</v>
      </c>
      <c r="D5262" t="s">
        <v>107</v>
      </c>
      <c r="E5262" t="s">
        <v>194</v>
      </c>
      <c r="F5262" t="s">
        <v>15189</v>
      </c>
      <c r="G5262" t="s">
        <v>152</v>
      </c>
      <c r="H5262" t="s">
        <v>135</v>
      </c>
      <c r="I5262" t="s">
        <v>136</v>
      </c>
      <c r="J5262" t="s">
        <v>3</v>
      </c>
      <c r="K5262" t="s">
        <v>138</v>
      </c>
      <c r="L5262" t="s">
        <v>15190</v>
      </c>
      <c r="M5262" t="s">
        <v>15191</v>
      </c>
      <c r="N5262">
        <v>4.3722222220000004</v>
      </c>
      <c r="O5262">
        <v>0</v>
      </c>
      <c r="P5262">
        <v>0</v>
      </c>
      <c r="Q5262">
        <v>0</v>
      </c>
      <c r="R5262">
        <v>1</v>
      </c>
      <c r="S5262">
        <v>0</v>
      </c>
      <c r="T5262">
        <v>0</v>
      </c>
      <c r="U5262">
        <v>0</v>
      </c>
      <c r="V5262">
        <v>0</v>
      </c>
      <c r="W5262">
        <v>0</v>
      </c>
      <c r="X5262">
        <v>0</v>
      </c>
      <c r="Y5262">
        <v>0</v>
      </c>
      <c r="Z5262">
        <v>10.681302961988539</v>
      </c>
      <c r="AA5262">
        <v>0</v>
      </c>
      <c r="AB5262">
        <v>0</v>
      </c>
      <c r="AC5262">
        <v>0</v>
      </c>
      <c r="AD5262">
        <v>0</v>
      </c>
      <c r="AE5262">
        <v>10.681302961988539</v>
      </c>
    </row>
    <row r="5263" spans="1:31" x14ac:dyDescent="0.25">
      <c r="A5263">
        <v>2249595</v>
      </c>
      <c r="B5263">
        <v>1</v>
      </c>
      <c r="C5263" t="s">
        <v>80</v>
      </c>
      <c r="D5263" t="s">
        <v>96</v>
      </c>
      <c r="E5263" t="s">
        <v>132</v>
      </c>
      <c r="F5263" t="s">
        <v>10286</v>
      </c>
      <c r="G5263" t="s">
        <v>148</v>
      </c>
      <c r="H5263" t="s">
        <v>135</v>
      </c>
      <c r="I5263" t="s">
        <v>136</v>
      </c>
      <c r="J5263" t="s">
        <v>137</v>
      </c>
      <c r="K5263" t="s">
        <v>138</v>
      </c>
      <c r="L5263" t="s">
        <v>15192</v>
      </c>
      <c r="M5263" t="s">
        <v>15193</v>
      </c>
      <c r="N5263">
        <v>8.1902777770000004</v>
      </c>
      <c r="O5263">
        <v>0</v>
      </c>
      <c r="P5263">
        <v>1</v>
      </c>
      <c r="Q5263">
        <v>0</v>
      </c>
      <c r="R5263">
        <v>0</v>
      </c>
      <c r="S5263">
        <v>0</v>
      </c>
      <c r="T5263">
        <v>0</v>
      </c>
      <c r="U5263">
        <v>0</v>
      </c>
      <c r="V5263">
        <v>0</v>
      </c>
      <c r="W5263">
        <v>0</v>
      </c>
      <c r="X5263">
        <v>3.3840198199251503</v>
      </c>
      <c r="Y5263">
        <v>0</v>
      </c>
      <c r="Z5263">
        <v>0</v>
      </c>
      <c r="AA5263">
        <v>0</v>
      </c>
      <c r="AB5263">
        <v>0</v>
      </c>
      <c r="AC5263">
        <v>0</v>
      </c>
      <c r="AD5263">
        <v>0</v>
      </c>
      <c r="AE5263">
        <v>3.3840198199251503</v>
      </c>
    </row>
    <row r="5264" spans="1:31" x14ac:dyDescent="0.25">
      <c r="A5264">
        <v>2249596</v>
      </c>
      <c r="B5264">
        <v>1</v>
      </c>
      <c r="C5264" t="s">
        <v>81</v>
      </c>
      <c r="D5264" t="s">
        <v>120</v>
      </c>
      <c r="E5264" t="s">
        <v>132</v>
      </c>
      <c r="F5264" t="s">
        <v>15194</v>
      </c>
      <c r="G5264" t="s">
        <v>148</v>
      </c>
      <c r="H5264" t="s">
        <v>135</v>
      </c>
      <c r="I5264" t="s">
        <v>136</v>
      </c>
      <c r="J5264" t="s">
        <v>137</v>
      </c>
      <c r="K5264" t="s">
        <v>138</v>
      </c>
      <c r="L5264" t="s">
        <v>15195</v>
      </c>
      <c r="M5264" t="s">
        <v>15196</v>
      </c>
      <c r="N5264">
        <v>2.3077777770000001</v>
      </c>
      <c r="O5264">
        <v>0</v>
      </c>
      <c r="P5264">
        <v>1</v>
      </c>
      <c r="Q5264">
        <v>0</v>
      </c>
      <c r="R5264">
        <v>0</v>
      </c>
      <c r="S5264">
        <v>0</v>
      </c>
      <c r="T5264">
        <v>0</v>
      </c>
      <c r="U5264">
        <v>0</v>
      </c>
      <c r="V5264">
        <v>0</v>
      </c>
      <c r="W5264">
        <v>0</v>
      </c>
      <c r="X5264">
        <v>1.5806842370101069</v>
      </c>
      <c r="Y5264">
        <v>0</v>
      </c>
      <c r="Z5264">
        <v>0</v>
      </c>
      <c r="AA5264">
        <v>0</v>
      </c>
      <c r="AB5264">
        <v>0</v>
      </c>
      <c r="AC5264">
        <v>0</v>
      </c>
      <c r="AD5264">
        <v>0</v>
      </c>
      <c r="AE5264">
        <v>1.5806842370101069</v>
      </c>
    </row>
    <row r="5265" spans="1:31" x14ac:dyDescent="0.25">
      <c r="A5265">
        <v>2249597</v>
      </c>
      <c r="B5265">
        <v>1</v>
      </c>
      <c r="C5265" t="s">
        <v>81</v>
      </c>
      <c r="D5265" t="s">
        <v>113</v>
      </c>
      <c r="E5265" t="s">
        <v>161</v>
      </c>
      <c r="F5265" t="s">
        <v>13997</v>
      </c>
      <c r="G5265" t="s">
        <v>174</v>
      </c>
      <c r="H5265" t="s">
        <v>163</v>
      </c>
      <c r="I5265" t="s">
        <v>136</v>
      </c>
      <c r="J5265" t="s">
        <v>137</v>
      </c>
      <c r="K5265" t="s">
        <v>138</v>
      </c>
      <c r="L5265" t="s">
        <v>15197</v>
      </c>
      <c r="M5265" t="s">
        <v>15198</v>
      </c>
      <c r="N5265">
        <v>0.503611111</v>
      </c>
      <c r="O5265">
        <v>4</v>
      </c>
      <c r="P5265">
        <v>1631</v>
      </c>
      <c r="Q5265">
        <v>20</v>
      </c>
      <c r="R5265">
        <v>84</v>
      </c>
      <c r="S5265">
        <v>4</v>
      </c>
      <c r="T5265">
        <v>260</v>
      </c>
      <c r="U5265">
        <v>2</v>
      </c>
      <c r="V5265">
        <v>1</v>
      </c>
      <c r="W5265">
        <v>4.0551801541742085</v>
      </c>
      <c r="X5265">
        <v>147.4075361635191</v>
      </c>
      <c r="Y5265">
        <v>5.4325749373562866</v>
      </c>
      <c r="Z5265">
        <v>14.260460189014136</v>
      </c>
      <c r="AA5265">
        <v>12.628117502952703</v>
      </c>
      <c r="AB5265">
        <v>83.21888474604954</v>
      </c>
      <c r="AC5265">
        <v>111.62083249573357</v>
      </c>
      <c r="AD5265">
        <v>3.9249652686633203</v>
      </c>
      <c r="AE5265">
        <v>382.54855145746285</v>
      </c>
    </row>
    <row r="5266" spans="1:31" x14ac:dyDescent="0.25">
      <c r="A5266">
        <v>2249599</v>
      </c>
      <c r="B5266">
        <v>1</v>
      </c>
      <c r="C5266" t="s">
        <v>80</v>
      </c>
      <c r="D5266" t="s">
        <v>96</v>
      </c>
      <c r="E5266" t="s">
        <v>132</v>
      </c>
      <c r="F5266" t="s">
        <v>15199</v>
      </c>
      <c r="G5266" t="s">
        <v>148</v>
      </c>
      <c r="H5266" t="s">
        <v>135</v>
      </c>
      <c r="I5266" t="s">
        <v>136</v>
      </c>
      <c r="J5266" t="s">
        <v>137</v>
      </c>
      <c r="K5266" t="s">
        <v>138</v>
      </c>
      <c r="L5266" t="s">
        <v>15200</v>
      </c>
      <c r="M5266" t="s">
        <v>15201</v>
      </c>
      <c r="N5266">
        <v>8.8583333329999991</v>
      </c>
      <c r="O5266">
        <v>0</v>
      </c>
      <c r="P5266">
        <v>1</v>
      </c>
      <c r="Q5266">
        <v>0</v>
      </c>
      <c r="R5266">
        <v>0</v>
      </c>
      <c r="S5266">
        <v>0</v>
      </c>
      <c r="T5266">
        <v>0</v>
      </c>
      <c r="U5266">
        <v>0</v>
      </c>
      <c r="V5266">
        <v>0</v>
      </c>
      <c r="W5266">
        <v>0</v>
      </c>
      <c r="X5266">
        <v>9.2709110746933346E-3</v>
      </c>
      <c r="Y5266">
        <v>0</v>
      </c>
      <c r="Z5266">
        <v>0</v>
      </c>
      <c r="AA5266">
        <v>0</v>
      </c>
      <c r="AB5266">
        <v>0</v>
      </c>
      <c r="AC5266">
        <v>0</v>
      </c>
      <c r="AD5266">
        <v>0</v>
      </c>
      <c r="AE5266">
        <v>9.2709110746933346E-3</v>
      </c>
    </row>
    <row r="5267" spans="1:31" x14ac:dyDescent="0.25">
      <c r="A5267">
        <v>2249600</v>
      </c>
      <c r="B5267">
        <v>1</v>
      </c>
      <c r="C5267" t="s">
        <v>80</v>
      </c>
      <c r="D5267" t="s">
        <v>104</v>
      </c>
      <c r="E5267" t="s">
        <v>132</v>
      </c>
      <c r="F5267" t="s">
        <v>15202</v>
      </c>
      <c r="G5267" t="s">
        <v>148</v>
      </c>
      <c r="H5267" t="s">
        <v>135</v>
      </c>
      <c r="I5267" t="s">
        <v>136</v>
      </c>
      <c r="J5267" t="s">
        <v>137</v>
      </c>
      <c r="K5267" t="s">
        <v>138</v>
      </c>
      <c r="L5267" t="s">
        <v>15203</v>
      </c>
      <c r="M5267" t="s">
        <v>15204</v>
      </c>
      <c r="N5267">
        <v>3.1666666659999998</v>
      </c>
      <c r="O5267">
        <v>0</v>
      </c>
      <c r="P5267">
        <v>0</v>
      </c>
      <c r="Q5267">
        <v>0</v>
      </c>
      <c r="R5267">
        <v>0</v>
      </c>
      <c r="S5267">
        <v>0</v>
      </c>
      <c r="T5267">
        <v>1</v>
      </c>
      <c r="U5267">
        <v>0</v>
      </c>
      <c r="V5267">
        <v>0</v>
      </c>
      <c r="W5267">
        <v>0</v>
      </c>
      <c r="X5267">
        <v>0</v>
      </c>
      <c r="Y5267">
        <v>0</v>
      </c>
      <c r="Z5267">
        <v>0</v>
      </c>
      <c r="AA5267">
        <v>0</v>
      </c>
      <c r="AB5267">
        <v>8.2609629762177797E-2</v>
      </c>
      <c r="AC5267">
        <v>0</v>
      </c>
      <c r="AD5267">
        <v>0</v>
      </c>
      <c r="AE5267">
        <v>8.2609629762177797E-2</v>
      </c>
    </row>
    <row r="5268" spans="1:31" x14ac:dyDescent="0.25">
      <c r="A5268">
        <v>2249603</v>
      </c>
      <c r="B5268">
        <v>1</v>
      </c>
      <c r="C5268" t="s">
        <v>81</v>
      </c>
      <c r="D5268" t="s">
        <v>123</v>
      </c>
      <c r="E5268" t="s">
        <v>132</v>
      </c>
      <c r="F5268" t="s">
        <v>15205</v>
      </c>
      <c r="G5268" t="s">
        <v>148</v>
      </c>
      <c r="H5268" t="s">
        <v>135</v>
      </c>
      <c r="I5268" t="s">
        <v>136</v>
      </c>
      <c r="J5268" t="s">
        <v>137</v>
      </c>
      <c r="K5268" t="s">
        <v>138</v>
      </c>
      <c r="L5268" t="s">
        <v>15206</v>
      </c>
      <c r="M5268" t="s">
        <v>15207</v>
      </c>
      <c r="N5268">
        <v>1.3616666660000001</v>
      </c>
      <c r="O5268">
        <v>0</v>
      </c>
      <c r="P5268">
        <v>18</v>
      </c>
      <c r="Q5268">
        <v>0</v>
      </c>
      <c r="R5268">
        <v>0</v>
      </c>
      <c r="S5268">
        <v>0</v>
      </c>
      <c r="T5268">
        <v>2</v>
      </c>
      <c r="U5268">
        <v>0</v>
      </c>
      <c r="V5268">
        <v>0</v>
      </c>
      <c r="W5268">
        <v>0</v>
      </c>
      <c r="X5268">
        <v>5.2320340971027468</v>
      </c>
      <c r="Y5268">
        <v>0</v>
      </c>
      <c r="Z5268">
        <v>0</v>
      </c>
      <c r="AA5268">
        <v>0</v>
      </c>
      <c r="AB5268">
        <v>4.8336353311734443</v>
      </c>
      <c r="AC5268">
        <v>0</v>
      </c>
      <c r="AD5268">
        <v>0</v>
      </c>
      <c r="AE5268">
        <v>10.065669428276191</v>
      </c>
    </row>
    <row r="5269" spans="1:31" x14ac:dyDescent="0.25">
      <c r="A5269">
        <v>2249607</v>
      </c>
      <c r="B5269">
        <v>1</v>
      </c>
      <c r="C5269" t="s">
        <v>80</v>
      </c>
      <c r="D5269" t="s">
        <v>93</v>
      </c>
      <c r="E5269" t="s">
        <v>405</v>
      </c>
      <c r="F5269" t="s">
        <v>15208</v>
      </c>
      <c r="G5269" t="s">
        <v>303</v>
      </c>
      <c r="H5269" t="s">
        <v>163</v>
      </c>
      <c r="I5269" t="s">
        <v>136</v>
      </c>
      <c r="J5269" t="s">
        <v>137</v>
      </c>
      <c r="K5269" t="s">
        <v>138</v>
      </c>
      <c r="L5269" t="s">
        <v>15209</v>
      </c>
      <c r="M5269" t="s">
        <v>15210</v>
      </c>
      <c r="N5269">
        <v>0.119733333</v>
      </c>
      <c r="O5269">
        <v>1</v>
      </c>
      <c r="P5269">
        <v>10825</v>
      </c>
      <c r="Q5269">
        <v>69</v>
      </c>
      <c r="R5269">
        <v>2552</v>
      </c>
      <c r="S5269">
        <v>89</v>
      </c>
      <c r="T5269">
        <v>2029</v>
      </c>
      <c r="U5269">
        <v>2</v>
      </c>
      <c r="V5269">
        <v>1</v>
      </c>
      <c r="W5269">
        <v>8.0885244914615559E-2</v>
      </c>
      <c r="X5269">
        <v>208.8694499957476</v>
      </c>
      <c r="Y5269">
        <v>7.216406279718889</v>
      </c>
      <c r="Z5269">
        <v>70.167602471356048</v>
      </c>
      <c r="AA5269">
        <v>56.090149237480851</v>
      </c>
      <c r="AB5269">
        <v>154.4973468618123</v>
      </c>
      <c r="AC5269">
        <v>3.6743235044818787</v>
      </c>
      <c r="AD5269">
        <v>20.039264604988148</v>
      </c>
      <c r="AE5269">
        <v>520.63542820050031</v>
      </c>
    </row>
    <row r="5270" spans="1:31" x14ac:dyDescent="0.25">
      <c r="A5270">
        <v>2249610</v>
      </c>
      <c r="B5270">
        <v>1</v>
      </c>
      <c r="C5270" t="s">
        <v>80</v>
      </c>
      <c r="D5270" t="s">
        <v>97</v>
      </c>
      <c r="E5270" t="s">
        <v>273</v>
      </c>
      <c r="F5270" t="s">
        <v>1754</v>
      </c>
      <c r="G5270" t="s">
        <v>196</v>
      </c>
      <c r="H5270" t="s">
        <v>163</v>
      </c>
      <c r="I5270" t="s">
        <v>136</v>
      </c>
      <c r="J5270" t="s">
        <v>137</v>
      </c>
      <c r="K5270" t="s">
        <v>144</v>
      </c>
      <c r="L5270" t="s">
        <v>15211</v>
      </c>
      <c r="M5270" t="s">
        <v>15212</v>
      </c>
      <c r="N5270">
        <v>1.9569444439999999</v>
      </c>
      <c r="O5270">
        <v>4</v>
      </c>
      <c r="P5270">
        <v>1512</v>
      </c>
      <c r="Q5270">
        <v>5</v>
      </c>
      <c r="R5270">
        <v>68</v>
      </c>
      <c r="S5270">
        <v>16</v>
      </c>
      <c r="T5270">
        <v>144</v>
      </c>
      <c r="U5270">
        <v>0</v>
      </c>
      <c r="V5270">
        <v>0</v>
      </c>
      <c r="W5270">
        <v>69.149754084834299</v>
      </c>
      <c r="X5270">
        <v>933.40516056125807</v>
      </c>
      <c r="Y5270">
        <v>3.1329770604679634</v>
      </c>
      <c r="Z5270">
        <v>34.23440785218132</v>
      </c>
      <c r="AA5270">
        <v>541.16225185614769</v>
      </c>
      <c r="AB5270">
        <v>238.48941600290425</v>
      </c>
      <c r="AC5270">
        <v>0</v>
      </c>
      <c r="AD5270">
        <v>0</v>
      </c>
      <c r="AE5270">
        <v>1819.5739674177935</v>
      </c>
    </row>
    <row r="5271" spans="1:31" x14ac:dyDescent="0.25">
      <c r="A5271">
        <v>2249611</v>
      </c>
      <c r="B5271">
        <v>1</v>
      </c>
      <c r="C5271" t="s">
        <v>80</v>
      </c>
      <c r="D5271" t="s">
        <v>83</v>
      </c>
      <c r="E5271" t="s">
        <v>161</v>
      </c>
      <c r="F5271" t="s">
        <v>2005</v>
      </c>
      <c r="G5271" t="s">
        <v>196</v>
      </c>
      <c r="H5271" t="s">
        <v>163</v>
      </c>
      <c r="I5271" t="s">
        <v>136</v>
      </c>
      <c r="J5271" t="s">
        <v>137</v>
      </c>
      <c r="K5271" t="s">
        <v>144</v>
      </c>
      <c r="L5271" t="s">
        <v>15213</v>
      </c>
      <c r="M5271" t="s">
        <v>15214</v>
      </c>
      <c r="N5271">
        <v>1.417777777</v>
      </c>
      <c r="O5271">
        <v>0</v>
      </c>
      <c r="P5271">
        <v>0</v>
      </c>
      <c r="Q5271">
        <v>0</v>
      </c>
      <c r="R5271">
        <v>0</v>
      </c>
      <c r="S5271">
        <v>15</v>
      </c>
      <c r="T5271">
        <v>22</v>
      </c>
      <c r="U5271">
        <v>0</v>
      </c>
      <c r="V5271">
        <v>0</v>
      </c>
      <c r="W5271">
        <v>0</v>
      </c>
      <c r="X5271">
        <v>0</v>
      </c>
      <c r="Y5271">
        <v>0</v>
      </c>
      <c r="Z5271">
        <v>0</v>
      </c>
      <c r="AA5271">
        <v>184.62549164498679</v>
      </c>
      <c r="AB5271">
        <v>333.74644214387502</v>
      </c>
      <c r="AC5271">
        <v>0</v>
      </c>
      <c r="AD5271">
        <v>0</v>
      </c>
      <c r="AE5271">
        <v>518.37193378886184</v>
      </c>
    </row>
    <row r="5272" spans="1:31" x14ac:dyDescent="0.25">
      <c r="A5272">
        <v>2249613</v>
      </c>
      <c r="B5272">
        <v>1</v>
      </c>
      <c r="C5272" t="s">
        <v>80</v>
      </c>
      <c r="D5272" t="s">
        <v>93</v>
      </c>
      <c r="E5272" t="s">
        <v>273</v>
      </c>
      <c r="F5272" t="s">
        <v>15215</v>
      </c>
      <c r="G5272" t="s">
        <v>2818</v>
      </c>
      <c r="H5272" t="s">
        <v>163</v>
      </c>
      <c r="I5272" t="s">
        <v>136</v>
      </c>
      <c r="J5272" t="s">
        <v>137</v>
      </c>
      <c r="K5272" t="s">
        <v>144</v>
      </c>
      <c r="L5272" t="s">
        <v>15216</v>
      </c>
      <c r="M5272" t="s">
        <v>15217</v>
      </c>
      <c r="N5272">
        <v>0.51388888799999999</v>
      </c>
      <c r="O5272">
        <v>0</v>
      </c>
      <c r="P5272">
        <v>15411</v>
      </c>
      <c r="Q5272">
        <v>16</v>
      </c>
      <c r="R5272">
        <v>1972</v>
      </c>
      <c r="S5272">
        <v>52</v>
      </c>
      <c r="T5272">
        <v>3665</v>
      </c>
      <c r="U5272">
        <v>16</v>
      </c>
      <c r="V5272">
        <v>8</v>
      </c>
      <c r="W5272">
        <v>0</v>
      </c>
      <c r="X5272">
        <v>1808.2764017511975</v>
      </c>
      <c r="Y5272">
        <v>5.6681619140824715</v>
      </c>
      <c r="Z5272">
        <v>329.85668170690917</v>
      </c>
      <c r="AA5272">
        <v>443.39875388955187</v>
      </c>
      <c r="AB5272">
        <v>1296.9705813371154</v>
      </c>
      <c r="AC5272">
        <v>865.39142693332644</v>
      </c>
      <c r="AD5272">
        <v>127.97581585855498</v>
      </c>
      <c r="AE5272">
        <v>4877.5378233907368</v>
      </c>
    </row>
    <row r="5273" spans="1:31" x14ac:dyDescent="0.25">
      <c r="A5273">
        <v>2249614</v>
      </c>
      <c r="B5273">
        <v>1</v>
      </c>
      <c r="C5273" t="s">
        <v>80</v>
      </c>
      <c r="D5273" t="s">
        <v>93</v>
      </c>
      <c r="E5273" t="s">
        <v>273</v>
      </c>
      <c r="F5273" t="s">
        <v>15218</v>
      </c>
      <c r="G5273" t="s">
        <v>2818</v>
      </c>
      <c r="H5273" t="s">
        <v>163</v>
      </c>
      <c r="I5273" t="s">
        <v>136</v>
      </c>
      <c r="J5273" t="s">
        <v>137</v>
      </c>
      <c r="K5273" t="s">
        <v>144</v>
      </c>
      <c r="L5273" t="s">
        <v>15219</v>
      </c>
      <c r="M5273" t="s">
        <v>15220</v>
      </c>
      <c r="N5273">
        <v>0.52111111099999996</v>
      </c>
      <c r="O5273">
        <v>1</v>
      </c>
      <c r="P5273">
        <v>10569</v>
      </c>
      <c r="Q5273">
        <v>70</v>
      </c>
      <c r="R5273">
        <v>2475</v>
      </c>
      <c r="S5273">
        <v>87</v>
      </c>
      <c r="T5273">
        <v>1994</v>
      </c>
      <c r="U5273">
        <v>2</v>
      </c>
      <c r="V5273">
        <v>1</v>
      </c>
      <c r="W5273">
        <v>0.35206663447753778</v>
      </c>
      <c r="X5273">
        <v>887.12848089988552</v>
      </c>
      <c r="Y5273">
        <v>31.425732911740557</v>
      </c>
      <c r="Z5273">
        <v>300.64632685239695</v>
      </c>
      <c r="AA5273">
        <v>242.54188721728102</v>
      </c>
      <c r="AB5273">
        <v>662.42788913104687</v>
      </c>
      <c r="AC5273">
        <v>15.993111123916483</v>
      </c>
      <c r="AD5273">
        <v>87.224270067187391</v>
      </c>
      <c r="AE5273">
        <v>2227.7397648379324</v>
      </c>
    </row>
    <row r="5274" spans="1:31" x14ac:dyDescent="0.25">
      <c r="A5274">
        <v>2249616</v>
      </c>
      <c r="B5274">
        <v>1</v>
      </c>
      <c r="C5274" t="s">
        <v>80</v>
      </c>
      <c r="D5274" t="s">
        <v>94</v>
      </c>
      <c r="E5274" t="s">
        <v>182</v>
      </c>
      <c r="F5274" t="s">
        <v>15221</v>
      </c>
      <c r="G5274" t="s">
        <v>196</v>
      </c>
      <c r="H5274" t="s">
        <v>163</v>
      </c>
      <c r="I5274" t="s">
        <v>136</v>
      </c>
      <c r="J5274" t="s">
        <v>137</v>
      </c>
      <c r="K5274" t="s">
        <v>144</v>
      </c>
      <c r="L5274" t="s">
        <v>15222</v>
      </c>
      <c r="M5274" t="s">
        <v>15223</v>
      </c>
      <c r="N5274">
        <v>1.2808333329999999</v>
      </c>
      <c r="O5274">
        <v>0</v>
      </c>
      <c r="P5274">
        <v>0</v>
      </c>
      <c r="Q5274">
        <v>0</v>
      </c>
      <c r="R5274">
        <v>0</v>
      </c>
      <c r="S5274">
        <v>2</v>
      </c>
      <c r="T5274">
        <v>0</v>
      </c>
      <c r="U5274">
        <v>0</v>
      </c>
      <c r="V5274">
        <v>0</v>
      </c>
      <c r="W5274">
        <v>0</v>
      </c>
      <c r="X5274">
        <v>0</v>
      </c>
      <c r="Y5274">
        <v>0</v>
      </c>
      <c r="Z5274">
        <v>0</v>
      </c>
      <c r="AA5274">
        <v>9.7581673263369151</v>
      </c>
      <c r="AB5274">
        <v>0</v>
      </c>
      <c r="AC5274">
        <v>0</v>
      </c>
      <c r="AD5274">
        <v>0</v>
      </c>
      <c r="AE5274">
        <v>9.7581673263369151</v>
      </c>
    </row>
    <row r="5275" spans="1:31" x14ac:dyDescent="0.25">
      <c r="A5275">
        <v>2249617</v>
      </c>
      <c r="B5275">
        <v>1</v>
      </c>
      <c r="C5275" t="s">
        <v>80</v>
      </c>
      <c r="D5275" t="s">
        <v>99</v>
      </c>
      <c r="E5275" t="s">
        <v>132</v>
      </c>
      <c r="F5275" t="s">
        <v>15224</v>
      </c>
      <c r="G5275" t="s">
        <v>148</v>
      </c>
      <c r="H5275" t="s">
        <v>135</v>
      </c>
      <c r="I5275" t="s">
        <v>136</v>
      </c>
      <c r="J5275" t="s">
        <v>137</v>
      </c>
      <c r="K5275" t="s">
        <v>138</v>
      </c>
      <c r="L5275" t="s">
        <v>15225</v>
      </c>
      <c r="M5275" t="s">
        <v>15226</v>
      </c>
      <c r="N5275">
        <v>2.176666666</v>
      </c>
      <c r="O5275">
        <v>0</v>
      </c>
      <c r="P5275">
        <v>0</v>
      </c>
      <c r="Q5275">
        <v>0</v>
      </c>
      <c r="R5275">
        <v>0</v>
      </c>
      <c r="S5275">
        <v>0</v>
      </c>
      <c r="T5275">
        <v>1</v>
      </c>
      <c r="U5275">
        <v>0</v>
      </c>
      <c r="V5275">
        <v>0</v>
      </c>
      <c r="W5275">
        <v>0</v>
      </c>
      <c r="X5275">
        <v>0</v>
      </c>
      <c r="Y5275">
        <v>0</v>
      </c>
      <c r="Z5275">
        <v>0</v>
      </c>
      <c r="AA5275">
        <v>0</v>
      </c>
      <c r="AB5275">
        <v>0</v>
      </c>
      <c r="AC5275">
        <v>0</v>
      </c>
      <c r="AD5275">
        <v>0</v>
      </c>
      <c r="AE5275">
        <v>0</v>
      </c>
    </row>
    <row r="5276" spans="1:31" x14ac:dyDescent="0.25">
      <c r="A5276">
        <v>2249623</v>
      </c>
      <c r="B5276">
        <v>1</v>
      </c>
      <c r="C5276" t="s">
        <v>80</v>
      </c>
      <c r="D5276" t="s">
        <v>103</v>
      </c>
      <c r="E5276" t="s">
        <v>194</v>
      </c>
      <c r="F5276" t="s">
        <v>15227</v>
      </c>
      <c r="G5276" t="s">
        <v>143</v>
      </c>
      <c r="H5276" t="s">
        <v>135</v>
      </c>
      <c r="I5276" t="s">
        <v>136</v>
      </c>
      <c r="J5276" t="s">
        <v>137</v>
      </c>
      <c r="K5276" t="s">
        <v>144</v>
      </c>
      <c r="L5276" t="s">
        <v>15228</v>
      </c>
      <c r="M5276" t="s">
        <v>15229</v>
      </c>
      <c r="N5276">
        <v>3.8080555550000001</v>
      </c>
      <c r="O5276">
        <v>0</v>
      </c>
      <c r="P5276">
        <v>20</v>
      </c>
      <c r="Q5276">
        <v>0</v>
      </c>
      <c r="R5276">
        <v>2</v>
      </c>
      <c r="S5276">
        <v>0</v>
      </c>
      <c r="T5276">
        <v>1</v>
      </c>
      <c r="U5276">
        <v>0</v>
      </c>
      <c r="V5276">
        <v>0</v>
      </c>
      <c r="W5276">
        <v>0</v>
      </c>
      <c r="X5276">
        <v>31.212471874724148</v>
      </c>
      <c r="Y5276">
        <v>0</v>
      </c>
      <c r="Z5276">
        <v>6.084626683422778E-2</v>
      </c>
      <c r="AA5276">
        <v>0</v>
      </c>
      <c r="AB5276">
        <v>0</v>
      </c>
      <c r="AC5276">
        <v>0</v>
      </c>
      <c r="AD5276">
        <v>0</v>
      </c>
      <c r="AE5276">
        <v>31.273318141558377</v>
      </c>
    </row>
    <row r="5277" spans="1:31" x14ac:dyDescent="0.25">
      <c r="A5277">
        <v>2249632</v>
      </c>
      <c r="B5277">
        <v>1</v>
      </c>
      <c r="C5277" t="s">
        <v>80</v>
      </c>
      <c r="D5277" t="s">
        <v>104</v>
      </c>
      <c r="E5277" t="s">
        <v>161</v>
      </c>
      <c r="F5277" t="s">
        <v>2369</v>
      </c>
      <c r="G5277" t="s">
        <v>143</v>
      </c>
      <c r="H5277" t="s">
        <v>163</v>
      </c>
      <c r="I5277" t="s">
        <v>136</v>
      </c>
      <c r="J5277" t="s">
        <v>137</v>
      </c>
      <c r="K5277" t="s">
        <v>144</v>
      </c>
      <c r="L5277" t="s">
        <v>15230</v>
      </c>
      <c r="M5277" t="s">
        <v>15231</v>
      </c>
      <c r="N5277">
        <v>0.462777777</v>
      </c>
      <c r="O5277">
        <v>12</v>
      </c>
      <c r="P5277">
        <v>218</v>
      </c>
      <c r="Q5277">
        <v>35</v>
      </c>
      <c r="R5277">
        <v>16</v>
      </c>
      <c r="S5277">
        <v>50</v>
      </c>
      <c r="T5277">
        <v>41</v>
      </c>
      <c r="U5277">
        <v>9</v>
      </c>
      <c r="V5277">
        <v>0</v>
      </c>
      <c r="W5277">
        <v>2.3154344085155443</v>
      </c>
      <c r="X5277">
        <v>40.790040301254059</v>
      </c>
      <c r="Y5277">
        <v>8.8251092633246415</v>
      </c>
      <c r="Z5277">
        <v>1.650953123853367</v>
      </c>
      <c r="AA5277">
        <v>144.00459346343999</v>
      </c>
      <c r="AB5277">
        <v>31.371550589849477</v>
      </c>
      <c r="AC5277">
        <v>940.10199820934599</v>
      </c>
      <c r="AD5277">
        <v>0</v>
      </c>
      <c r="AE5277">
        <v>1169.059679359583</v>
      </c>
    </row>
    <row r="5278" spans="1:31" x14ac:dyDescent="0.25">
      <c r="A5278">
        <v>2249637</v>
      </c>
      <c r="B5278">
        <v>1</v>
      </c>
      <c r="C5278" t="s">
        <v>81</v>
      </c>
      <c r="D5278" t="s">
        <v>122</v>
      </c>
      <c r="E5278" t="s">
        <v>132</v>
      </c>
      <c r="F5278" t="s">
        <v>15232</v>
      </c>
      <c r="G5278" t="s">
        <v>191</v>
      </c>
      <c r="H5278" t="s">
        <v>135</v>
      </c>
      <c r="I5278" t="s">
        <v>136</v>
      </c>
      <c r="J5278" t="s">
        <v>137</v>
      </c>
      <c r="K5278" t="s">
        <v>138</v>
      </c>
      <c r="L5278" t="s">
        <v>15233</v>
      </c>
      <c r="M5278" t="s">
        <v>15234</v>
      </c>
      <c r="N5278">
        <v>0.92833333299999998</v>
      </c>
      <c r="O5278">
        <v>0</v>
      </c>
      <c r="P5278">
        <v>11</v>
      </c>
      <c r="Q5278">
        <v>0</v>
      </c>
      <c r="R5278">
        <v>0</v>
      </c>
      <c r="S5278">
        <v>0</v>
      </c>
      <c r="T5278">
        <v>2</v>
      </c>
      <c r="U5278">
        <v>0</v>
      </c>
      <c r="V5278">
        <v>0</v>
      </c>
      <c r="W5278">
        <v>0</v>
      </c>
      <c r="X5278">
        <v>3.0392943876070531</v>
      </c>
      <c r="Y5278">
        <v>0</v>
      </c>
      <c r="Z5278">
        <v>0</v>
      </c>
      <c r="AA5278">
        <v>0</v>
      </c>
      <c r="AB5278">
        <v>1.9548572694813868</v>
      </c>
      <c r="AC5278">
        <v>0</v>
      </c>
      <c r="AD5278">
        <v>0</v>
      </c>
      <c r="AE5278">
        <v>4.9941516570884401</v>
      </c>
    </row>
    <row r="5279" spans="1:31" x14ac:dyDescent="0.25">
      <c r="A5279">
        <v>2249638</v>
      </c>
      <c r="B5279">
        <v>1</v>
      </c>
      <c r="C5279" t="s">
        <v>80</v>
      </c>
      <c r="D5279" t="s">
        <v>83</v>
      </c>
      <c r="E5279" t="s">
        <v>132</v>
      </c>
      <c r="F5279" t="s">
        <v>15235</v>
      </c>
      <c r="G5279" t="s">
        <v>152</v>
      </c>
      <c r="H5279" t="s">
        <v>135</v>
      </c>
      <c r="I5279" t="s">
        <v>136</v>
      </c>
      <c r="J5279" t="s">
        <v>3</v>
      </c>
      <c r="K5279" t="s">
        <v>138</v>
      </c>
      <c r="L5279" t="s">
        <v>15236</v>
      </c>
      <c r="M5279" t="s">
        <v>15237</v>
      </c>
      <c r="N5279">
        <v>6.6069444439999998</v>
      </c>
      <c r="O5279">
        <v>0</v>
      </c>
      <c r="P5279">
        <v>4</v>
      </c>
      <c r="Q5279">
        <v>0</v>
      </c>
      <c r="R5279">
        <v>0</v>
      </c>
      <c r="S5279">
        <v>0</v>
      </c>
      <c r="T5279">
        <v>0</v>
      </c>
      <c r="U5279">
        <v>0</v>
      </c>
      <c r="V5279">
        <v>0</v>
      </c>
      <c r="W5279">
        <v>0</v>
      </c>
      <c r="X5279">
        <v>4.011916425819539</v>
      </c>
      <c r="Y5279">
        <v>0</v>
      </c>
      <c r="Z5279">
        <v>0</v>
      </c>
      <c r="AA5279">
        <v>0</v>
      </c>
      <c r="AB5279">
        <v>0</v>
      </c>
      <c r="AC5279">
        <v>0</v>
      </c>
      <c r="AD5279">
        <v>0</v>
      </c>
      <c r="AE5279">
        <v>4.011916425819539</v>
      </c>
    </row>
    <row r="5280" spans="1:31" x14ac:dyDescent="0.25">
      <c r="A5280">
        <v>2249641</v>
      </c>
      <c r="B5280">
        <v>1</v>
      </c>
      <c r="C5280" t="s">
        <v>80</v>
      </c>
      <c r="D5280" t="s">
        <v>92</v>
      </c>
      <c r="E5280" t="s">
        <v>132</v>
      </c>
      <c r="F5280" t="s">
        <v>15238</v>
      </c>
      <c r="G5280" t="s">
        <v>148</v>
      </c>
      <c r="H5280" t="s">
        <v>135</v>
      </c>
      <c r="I5280" t="s">
        <v>136</v>
      </c>
      <c r="J5280" t="s">
        <v>137</v>
      </c>
      <c r="K5280" t="s">
        <v>138</v>
      </c>
      <c r="L5280" t="s">
        <v>15239</v>
      </c>
      <c r="M5280" t="s">
        <v>15240</v>
      </c>
      <c r="N5280">
        <v>3.1602777770000001</v>
      </c>
      <c r="O5280">
        <v>0</v>
      </c>
      <c r="P5280">
        <v>2</v>
      </c>
      <c r="Q5280">
        <v>0</v>
      </c>
      <c r="R5280">
        <v>0</v>
      </c>
      <c r="S5280">
        <v>0</v>
      </c>
      <c r="T5280">
        <v>0</v>
      </c>
      <c r="U5280">
        <v>0</v>
      </c>
      <c r="V5280">
        <v>0</v>
      </c>
      <c r="W5280">
        <v>0</v>
      </c>
      <c r="X5280">
        <v>0.32500592049473342</v>
      </c>
      <c r="Y5280">
        <v>0</v>
      </c>
      <c r="Z5280">
        <v>0</v>
      </c>
      <c r="AA5280">
        <v>0</v>
      </c>
      <c r="AB5280">
        <v>0</v>
      </c>
      <c r="AC5280">
        <v>0</v>
      </c>
      <c r="AD5280">
        <v>0</v>
      </c>
      <c r="AE5280">
        <v>0.32500592049473342</v>
      </c>
    </row>
    <row r="5281" spans="1:31" x14ac:dyDescent="0.25">
      <c r="A5281">
        <v>2249835</v>
      </c>
      <c r="B5281">
        <v>1</v>
      </c>
      <c r="C5281" t="s">
        <v>81</v>
      </c>
      <c r="D5281" t="s">
        <v>115</v>
      </c>
      <c r="E5281" t="s">
        <v>194</v>
      </c>
      <c r="F5281" t="s">
        <v>15241</v>
      </c>
      <c r="G5281" t="s">
        <v>179</v>
      </c>
      <c r="H5281" t="s">
        <v>135</v>
      </c>
      <c r="I5281" t="s">
        <v>136</v>
      </c>
      <c r="J5281" t="s">
        <v>137</v>
      </c>
      <c r="K5281" t="s">
        <v>138</v>
      </c>
      <c r="L5281" t="s">
        <v>15242</v>
      </c>
      <c r="M5281" t="s">
        <v>15243</v>
      </c>
      <c r="N5281">
        <v>1.2027777770000001</v>
      </c>
      <c r="O5281">
        <v>0</v>
      </c>
      <c r="P5281">
        <v>25</v>
      </c>
      <c r="Q5281">
        <v>0</v>
      </c>
      <c r="R5281">
        <v>0</v>
      </c>
      <c r="S5281">
        <v>0</v>
      </c>
      <c r="T5281">
        <v>4</v>
      </c>
      <c r="U5281">
        <v>0</v>
      </c>
      <c r="V5281">
        <v>0</v>
      </c>
      <c r="W5281">
        <v>0</v>
      </c>
      <c r="X5281">
        <v>3.4834315289105895</v>
      </c>
      <c r="Y5281">
        <v>0</v>
      </c>
      <c r="Z5281">
        <v>0</v>
      </c>
      <c r="AA5281">
        <v>0</v>
      </c>
      <c r="AB5281">
        <v>0.56717941729322219</v>
      </c>
      <c r="AC5281">
        <v>0</v>
      </c>
      <c r="AD5281">
        <v>0</v>
      </c>
      <c r="AE5281">
        <v>4.050610946203812</v>
      </c>
    </row>
    <row r="5282" spans="1:31" x14ac:dyDescent="0.25">
      <c r="A5282">
        <v>2249839</v>
      </c>
      <c r="B5282">
        <v>1</v>
      </c>
      <c r="C5282" t="s">
        <v>80</v>
      </c>
      <c r="D5282" t="s">
        <v>107</v>
      </c>
      <c r="E5282" t="s">
        <v>132</v>
      </c>
      <c r="F5282" t="s">
        <v>15244</v>
      </c>
      <c r="G5282" t="s">
        <v>152</v>
      </c>
      <c r="H5282" t="s">
        <v>135</v>
      </c>
      <c r="I5282" t="s">
        <v>136</v>
      </c>
      <c r="J5282" t="s">
        <v>3</v>
      </c>
      <c r="K5282" t="s">
        <v>138</v>
      </c>
      <c r="L5282" t="s">
        <v>15245</v>
      </c>
      <c r="M5282" t="s">
        <v>15246</v>
      </c>
      <c r="N5282">
        <v>3.7288888880000002</v>
      </c>
      <c r="O5282">
        <v>0</v>
      </c>
      <c r="P5282">
        <v>14</v>
      </c>
      <c r="Q5282">
        <v>0</v>
      </c>
      <c r="R5282">
        <v>0</v>
      </c>
      <c r="S5282">
        <v>0</v>
      </c>
      <c r="T5282">
        <v>0</v>
      </c>
      <c r="U5282">
        <v>0</v>
      </c>
      <c r="V5282">
        <v>0</v>
      </c>
      <c r="W5282">
        <v>0</v>
      </c>
      <c r="X5282">
        <v>15.919943126778099</v>
      </c>
      <c r="Y5282">
        <v>0</v>
      </c>
      <c r="Z5282">
        <v>0</v>
      </c>
      <c r="AA5282">
        <v>0</v>
      </c>
      <c r="AB5282">
        <v>0</v>
      </c>
      <c r="AC5282">
        <v>0</v>
      </c>
      <c r="AD5282">
        <v>0</v>
      </c>
      <c r="AE5282">
        <v>15.919943126778099</v>
      </c>
    </row>
    <row r="5283" spans="1:31" x14ac:dyDescent="0.25">
      <c r="A5283">
        <v>2249840</v>
      </c>
      <c r="B5283">
        <v>1</v>
      </c>
      <c r="C5283" t="s">
        <v>81</v>
      </c>
      <c r="D5283" t="s">
        <v>114</v>
      </c>
      <c r="E5283" t="s">
        <v>182</v>
      </c>
      <c r="F5283" t="s">
        <v>15247</v>
      </c>
      <c r="G5283" t="s">
        <v>319</v>
      </c>
      <c r="H5283" t="s">
        <v>163</v>
      </c>
      <c r="I5283" t="s">
        <v>136</v>
      </c>
      <c r="J5283" t="s">
        <v>137</v>
      </c>
      <c r="K5283" t="s">
        <v>138</v>
      </c>
      <c r="L5283" t="s">
        <v>15248</v>
      </c>
      <c r="M5283" t="s">
        <v>15249</v>
      </c>
      <c r="N5283">
        <v>1.3963888879999999</v>
      </c>
      <c r="O5283">
        <v>0</v>
      </c>
      <c r="P5283">
        <v>356</v>
      </c>
      <c r="Q5283">
        <v>0</v>
      </c>
      <c r="R5283">
        <v>0</v>
      </c>
      <c r="S5283">
        <v>0</v>
      </c>
      <c r="T5283">
        <v>30</v>
      </c>
      <c r="U5283">
        <v>0</v>
      </c>
      <c r="V5283">
        <v>1</v>
      </c>
      <c r="W5283">
        <v>0</v>
      </c>
      <c r="X5283">
        <v>50.794996704920536</v>
      </c>
      <c r="Y5283">
        <v>0</v>
      </c>
      <c r="Z5283">
        <v>0</v>
      </c>
      <c r="AA5283">
        <v>0</v>
      </c>
      <c r="AB5283">
        <v>13.226760049087886</v>
      </c>
      <c r="AC5283">
        <v>0</v>
      </c>
      <c r="AD5283">
        <v>0</v>
      </c>
      <c r="AE5283">
        <v>64.021756754008422</v>
      </c>
    </row>
    <row r="5284" spans="1:31" x14ac:dyDescent="0.25">
      <c r="A5284">
        <v>2249843</v>
      </c>
      <c r="B5284">
        <v>1</v>
      </c>
      <c r="C5284" t="s">
        <v>80</v>
      </c>
      <c r="D5284" t="s">
        <v>94</v>
      </c>
      <c r="E5284" t="s">
        <v>273</v>
      </c>
      <c r="F5284" t="s">
        <v>15250</v>
      </c>
      <c r="G5284" t="s">
        <v>174</v>
      </c>
      <c r="H5284" t="s">
        <v>163</v>
      </c>
      <c r="I5284" t="s">
        <v>136</v>
      </c>
      <c r="J5284" t="s">
        <v>137</v>
      </c>
      <c r="K5284" t="s">
        <v>138</v>
      </c>
      <c r="L5284" t="s">
        <v>15251</v>
      </c>
      <c r="M5284" t="s">
        <v>15252</v>
      </c>
      <c r="N5284">
        <v>0.27583333300000001</v>
      </c>
      <c r="O5284">
        <v>0</v>
      </c>
      <c r="P5284">
        <v>0</v>
      </c>
      <c r="Q5284">
        <v>21</v>
      </c>
      <c r="R5284">
        <v>48</v>
      </c>
      <c r="S5284">
        <v>1</v>
      </c>
      <c r="T5284">
        <v>3</v>
      </c>
      <c r="U5284">
        <v>1</v>
      </c>
      <c r="V5284">
        <v>0</v>
      </c>
      <c r="W5284">
        <v>0</v>
      </c>
      <c r="X5284">
        <v>0</v>
      </c>
      <c r="Y5284">
        <v>6.8334487663911254</v>
      </c>
      <c r="Z5284">
        <v>20.205696458250486</v>
      </c>
      <c r="AA5284">
        <v>5.3513539560700796</v>
      </c>
      <c r="AB5284">
        <v>2.2886629966690331</v>
      </c>
      <c r="AC5284">
        <v>1.8169385741763666</v>
      </c>
      <c r="AD5284">
        <v>0</v>
      </c>
      <c r="AE5284">
        <v>36.496100751557094</v>
      </c>
    </row>
    <row r="5285" spans="1:31" x14ac:dyDescent="0.25">
      <c r="A5285">
        <v>2249844</v>
      </c>
      <c r="B5285">
        <v>1</v>
      </c>
      <c r="C5285" t="s">
        <v>81</v>
      </c>
      <c r="D5285" t="s">
        <v>114</v>
      </c>
      <c r="E5285" t="s">
        <v>132</v>
      </c>
      <c r="F5285" t="s">
        <v>15253</v>
      </c>
      <c r="G5285" t="s">
        <v>191</v>
      </c>
      <c r="H5285" t="s">
        <v>135</v>
      </c>
      <c r="I5285" t="s">
        <v>136</v>
      </c>
      <c r="J5285" t="s">
        <v>137</v>
      </c>
      <c r="K5285" t="s">
        <v>138</v>
      </c>
      <c r="L5285" t="s">
        <v>15254</v>
      </c>
      <c r="M5285" t="s">
        <v>15255</v>
      </c>
      <c r="N5285">
        <v>0.51333333299999995</v>
      </c>
      <c r="O5285">
        <v>0</v>
      </c>
      <c r="P5285">
        <v>0</v>
      </c>
      <c r="Q5285">
        <v>0</v>
      </c>
      <c r="R5285">
        <v>0</v>
      </c>
      <c r="S5285">
        <v>0</v>
      </c>
      <c r="T5285">
        <v>1</v>
      </c>
      <c r="U5285">
        <v>0</v>
      </c>
      <c r="V5285">
        <v>0</v>
      </c>
      <c r="W5285">
        <v>0</v>
      </c>
      <c r="X5285">
        <v>0</v>
      </c>
      <c r="Y5285">
        <v>0</v>
      </c>
      <c r="Z5285">
        <v>0</v>
      </c>
      <c r="AA5285">
        <v>0</v>
      </c>
      <c r="AB5285">
        <v>6.9252705604133338E-2</v>
      </c>
      <c r="AC5285">
        <v>0</v>
      </c>
      <c r="AD5285">
        <v>0</v>
      </c>
      <c r="AE5285">
        <v>6.9252705604133338E-2</v>
      </c>
    </row>
    <row r="5286" spans="1:31" x14ac:dyDescent="0.25">
      <c r="A5286">
        <v>2249847</v>
      </c>
      <c r="B5286">
        <v>1</v>
      </c>
      <c r="C5286" t="s">
        <v>81</v>
      </c>
      <c r="D5286" t="s">
        <v>128</v>
      </c>
      <c r="E5286" t="s">
        <v>194</v>
      </c>
      <c r="F5286" t="s">
        <v>9655</v>
      </c>
      <c r="G5286" t="s">
        <v>472</v>
      </c>
      <c r="H5286" t="s">
        <v>135</v>
      </c>
      <c r="I5286" t="s">
        <v>136</v>
      </c>
      <c r="J5286" t="s">
        <v>137</v>
      </c>
      <c r="K5286" t="s">
        <v>138</v>
      </c>
      <c r="L5286" t="s">
        <v>15256</v>
      </c>
      <c r="M5286" t="s">
        <v>15257</v>
      </c>
      <c r="N5286">
        <v>2.4311111109999999</v>
      </c>
      <c r="O5286">
        <v>0</v>
      </c>
      <c r="P5286">
        <v>303</v>
      </c>
      <c r="Q5286">
        <v>0</v>
      </c>
      <c r="R5286">
        <v>0</v>
      </c>
      <c r="S5286">
        <v>0</v>
      </c>
      <c r="T5286">
        <v>8</v>
      </c>
      <c r="U5286">
        <v>0</v>
      </c>
      <c r="V5286">
        <v>0</v>
      </c>
      <c r="W5286">
        <v>0</v>
      </c>
      <c r="X5286">
        <v>192.42765523896901</v>
      </c>
      <c r="Y5286">
        <v>0</v>
      </c>
      <c r="Z5286">
        <v>0</v>
      </c>
      <c r="AA5286">
        <v>0</v>
      </c>
      <c r="AB5286">
        <v>20.984436439223053</v>
      </c>
      <c r="AC5286">
        <v>0</v>
      </c>
      <c r="AD5286">
        <v>0</v>
      </c>
      <c r="AE5286">
        <v>213.41209167819207</v>
      </c>
    </row>
    <row r="5287" spans="1:31" x14ac:dyDescent="0.25">
      <c r="A5287">
        <v>2249848</v>
      </c>
      <c r="B5287">
        <v>1</v>
      </c>
      <c r="C5287" t="s">
        <v>81</v>
      </c>
      <c r="D5287" t="s">
        <v>123</v>
      </c>
      <c r="E5287" t="s">
        <v>141</v>
      </c>
      <c r="F5287" t="s">
        <v>4877</v>
      </c>
      <c r="G5287" t="s">
        <v>179</v>
      </c>
      <c r="H5287" t="s">
        <v>135</v>
      </c>
      <c r="I5287" t="s">
        <v>136</v>
      </c>
      <c r="J5287" t="s">
        <v>137</v>
      </c>
      <c r="K5287" t="s">
        <v>138</v>
      </c>
      <c r="L5287" t="s">
        <v>15258</v>
      </c>
      <c r="M5287" t="s">
        <v>15259</v>
      </c>
      <c r="N5287">
        <v>1.651944444</v>
      </c>
      <c r="O5287">
        <v>0</v>
      </c>
      <c r="P5287">
        <v>1</v>
      </c>
      <c r="Q5287">
        <v>0</v>
      </c>
      <c r="R5287">
        <v>1</v>
      </c>
      <c r="S5287">
        <v>0</v>
      </c>
      <c r="T5287">
        <v>2</v>
      </c>
      <c r="U5287">
        <v>0</v>
      </c>
      <c r="V5287">
        <v>0</v>
      </c>
      <c r="W5287">
        <v>0</v>
      </c>
      <c r="X5287">
        <v>0.28548116245705002</v>
      </c>
      <c r="Y5287">
        <v>0</v>
      </c>
      <c r="Z5287">
        <v>1.1409332201959999E-2</v>
      </c>
      <c r="AA5287">
        <v>0</v>
      </c>
      <c r="AB5287">
        <v>0.56229424766168101</v>
      </c>
      <c r="AC5287">
        <v>0</v>
      </c>
      <c r="AD5287">
        <v>0</v>
      </c>
      <c r="AE5287">
        <v>0.85918474232069109</v>
      </c>
    </row>
    <row r="5288" spans="1:31" x14ac:dyDescent="0.25">
      <c r="A5288">
        <v>2249849</v>
      </c>
      <c r="B5288">
        <v>1</v>
      </c>
      <c r="C5288" t="s">
        <v>81</v>
      </c>
      <c r="D5288" t="s">
        <v>117</v>
      </c>
      <c r="E5288" t="s">
        <v>182</v>
      </c>
      <c r="F5288" t="s">
        <v>15260</v>
      </c>
      <c r="G5288" t="s">
        <v>1303</v>
      </c>
      <c r="H5288" t="s">
        <v>163</v>
      </c>
      <c r="I5288" t="s">
        <v>136</v>
      </c>
      <c r="J5288" t="s">
        <v>137</v>
      </c>
      <c r="K5288" t="s">
        <v>138</v>
      </c>
      <c r="L5288" t="s">
        <v>15261</v>
      </c>
      <c r="M5288" t="s">
        <v>15262</v>
      </c>
      <c r="N5288">
        <v>1.443333333</v>
      </c>
      <c r="O5288">
        <v>0</v>
      </c>
      <c r="P5288">
        <v>2</v>
      </c>
      <c r="Q5288">
        <v>0</v>
      </c>
      <c r="R5288">
        <v>0</v>
      </c>
      <c r="S5288">
        <v>0</v>
      </c>
      <c r="T5288">
        <v>70</v>
      </c>
      <c r="U5288">
        <v>0</v>
      </c>
      <c r="V5288">
        <v>2</v>
      </c>
      <c r="W5288">
        <v>0</v>
      </c>
      <c r="X5288">
        <v>0.78354973660444449</v>
      </c>
      <c r="Y5288">
        <v>0</v>
      </c>
      <c r="Z5288">
        <v>0</v>
      </c>
      <c r="AA5288">
        <v>0</v>
      </c>
      <c r="AB5288">
        <v>33.235565234994091</v>
      </c>
      <c r="AC5288">
        <v>0</v>
      </c>
      <c r="AD5288">
        <v>11.699623079350019</v>
      </c>
      <c r="AE5288">
        <v>45.718738050948552</v>
      </c>
    </row>
    <row r="5289" spans="1:31" x14ac:dyDescent="0.25">
      <c r="A5289">
        <v>2249851</v>
      </c>
      <c r="B5289">
        <v>1</v>
      </c>
      <c r="C5289" t="s">
        <v>80</v>
      </c>
      <c r="D5289" t="s">
        <v>99</v>
      </c>
      <c r="E5289" t="s">
        <v>182</v>
      </c>
      <c r="F5289" t="s">
        <v>15263</v>
      </c>
      <c r="G5289" t="s">
        <v>2631</v>
      </c>
      <c r="H5289" t="s">
        <v>163</v>
      </c>
      <c r="I5289" t="s">
        <v>136</v>
      </c>
      <c r="J5289" t="s">
        <v>137</v>
      </c>
      <c r="K5289" t="s">
        <v>138</v>
      </c>
      <c r="L5289" t="s">
        <v>15264</v>
      </c>
      <c r="M5289" t="s">
        <v>15265</v>
      </c>
      <c r="N5289">
        <v>0.441111111</v>
      </c>
      <c r="O5289">
        <v>0</v>
      </c>
      <c r="P5289">
        <v>105</v>
      </c>
      <c r="Q5289">
        <v>0</v>
      </c>
      <c r="R5289">
        <v>0</v>
      </c>
      <c r="S5289">
        <v>0</v>
      </c>
      <c r="T5289">
        <v>15</v>
      </c>
      <c r="U5289">
        <v>0</v>
      </c>
      <c r="V5289">
        <v>0</v>
      </c>
      <c r="W5289">
        <v>0</v>
      </c>
      <c r="X5289">
        <v>19.935548289280604</v>
      </c>
      <c r="Y5289">
        <v>0</v>
      </c>
      <c r="Z5289">
        <v>0</v>
      </c>
      <c r="AA5289">
        <v>0</v>
      </c>
      <c r="AB5289">
        <v>4.6676977244309663</v>
      </c>
      <c r="AC5289">
        <v>0</v>
      </c>
      <c r="AD5289">
        <v>0</v>
      </c>
      <c r="AE5289">
        <v>24.603246013711569</v>
      </c>
    </row>
    <row r="5290" spans="1:31" x14ac:dyDescent="0.25">
      <c r="A5290">
        <v>2249852</v>
      </c>
      <c r="B5290">
        <v>1</v>
      </c>
      <c r="C5290" t="s">
        <v>80</v>
      </c>
      <c r="D5290" t="s">
        <v>96</v>
      </c>
      <c r="E5290" t="s">
        <v>177</v>
      </c>
      <c r="F5290" t="s">
        <v>15266</v>
      </c>
      <c r="G5290" t="s">
        <v>215</v>
      </c>
      <c r="H5290" t="s">
        <v>135</v>
      </c>
      <c r="I5290" t="s">
        <v>136</v>
      </c>
      <c r="J5290" t="s">
        <v>137</v>
      </c>
      <c r="K5290" t="s">
        <v>138</v>
      </c>
      <c r="L5290" t="s">
        <v>15267</v>
      </c>
      <c r="M5290" t="s">
        <v>15268</v>
      </c>
      <c r="N5290">
        <v>5.4450000000000003</v>
      </c>
      <c r="O5290">
        <v>0</v>
      </c>
      <c r="P5290">
        <v>7</v>
      </c>
      <c r="Q5290">
        <v>0</v>
      </c>
      <c r="R5290">
        <v>0</v>
      </c>
      <c r="S5290">
        <v>0</v>
      </c>
      <c r="T5290">
        <v>0</v>
      </c>
      <c r="U5290">
        <v>0</v>
      </c>
      <c r="V5290">
        <v>0</v>
      </c>
      <c r="W5290">
        <v>0</v>
      </c>
      <c r="X5290">
        <v>42.338793314588401</v>
      </c>
      <c r="Y5290">
        <v>0</v>
      </c>
      <c r="Z5290">
        <v>0</v>
      </c>
      <c r="AA5290">
        <v>0</v>
      </c>
      <c r="AB5290">
        <v>0</v>
      </c>
      <c r="AC5290">
        <v>0</v>
      </c>
      <c r="AD5290">
        <v>0</v>
      </c>
      <c r="AE5290">
        <v>42.338793314588401</v>
      </c>
    </row>
    <row r="5291" spans="1:31" x14ac:dyDescent="0.25">
      <c r="A5291">
        <v>2249853</v>
      </c>
      <c r="B5291">
        <v>1</v>
      </c>
      <c r="C5291" t="s">
        <v>80</v>
      </c>
      <c r="D5291" t="s">
        <v>89</v>
      </c>
      <c r="E5291" t="s">
        <v>182</v>
      </c>
      <c r="F5291" t="s">
        <v>15269</v>
      </c>
      <c r="G5291" t="s">
        <v>3430</v>
      </c>
      <c r="H5291" t="s">
        <v>163</v>
      </c>
      <c r="I5291" t="s">
        <v>136</v>
      </c>
      <c r="J5291" t="s">
        <v>137</v>
      </c>
      <c r="K5291" t="s">
        <v>138</v>
      </c>
      <c r="L5291" t="s">
        <v>15270</v>
      </c>
      <c r="M5291" t="s">
        <v>15271</v>
      </c>
      <c r="N5291">
        <v>3.0449999999999999</v>
      </c>
      <c r="O5291">
        <v>0</v>
      </c>
      <c r="P5291">
        <v>165</v>
      </c>
      <c r="Q5291">
        <v>0</v>
      </c>
      <c r="R5291">
        <v>5</v>
      </c>
      <c r="S5291">
        <v>0</v>
      </c>
      <c r="T5291">
        <v>1</v>
      </c>
      <c r="U5291">
        <v>0</v>
      </c>
      <c r="V5291">
        <v>0</v>
      </c>
      <c r="W5291">
        <v>0</v>
      </c>
      <c r="X5291">
        <v>399.66751209920278</v>
      </c>
      <c r="Y5291">
        <v>0</v>
      </c>
      <c r="Z5291">
        <v>4.4821853787690467</v>
      </c>
      <c r="AA5291">
        <v>0</v>
      </c>
      <c r="AB5291">
        <v>0.19961348528142001</v>
      </c>
      <c r="AC5291">
        <v>0</v>
      </c>
      <c r="AD5291">
        <v>0</v>
      </c>
      <c r="AE5291">
        <v>404.34931096325323</v>
      </c>
    </row>
    <row r="5292" spans="1:31" x14ac:dyDescent="0.25">
      <c r="A5292">
        <v>2249854</v>
      </c>
      <c r="B5292">
        <v>1</v>
      </c>
      <c r="C5292" t="s">
        <v>81</v>
      </c>
      <c r="D5292" t="s">
        <v>128</v>
      </c>
      <c r="E5292" t="s">
        <v>194</v>
      </c>
      <c r="F5292" t="s">
        <v>15272</v>
      </c>
      <c r="G5292" t="s">
        <v>472</v>
      </c>
      <c r="H5292" t="s">
        <v>135</v>
      </c>
      <c r="I5292" t="s">
        <v>136</v>
      </c>
      <c r="J5292" t="s">
        <v>137</v>
      </c>
      <c r="K5292" t="s">
        <v>138</v>
      </c>
      <c r="L5292" t="s">
        <v>15273</v>
      </c>
      <c r="M5292" t="s">
        <v>15274</v>
      </c>
      <c r="N5292">
        <v>2.3936111109999998</v>
      </c>
      <c r="O5292">
        <v>0</v>
      </c>
      <c r="P5292">
        <v>115</v>
      </c>
      <c r="Q5292">
        <v>0</v>
      </c>
      <c r="R5292">
        <v>0</v>
      </c>
      <c r="S5292">
        <v>0</v>
      </c>
      <c r="T5292">
        <v>7</v>
      </c>
      <c r="U5292">
        <v>0</v>
      </c>
      <c r="V5292">
        <v>0</v>
      </c>
      <c r="W5292">
        <v>0</v>
      </c>
      <c r="X5292">
        <v>66.772297724937445</v>
      </c>
      <c r="Y5292">
        <v>0</v>
      </c>
      <c r="Z5292">
        <v>0</v>
      </c>
      <c r="AA5292">
        <v>0</v>
      </c>
      <c r="AB5292">
        <v>9.2103699158239998</v>
      </c>
      <c r="AC5292">
        <v>0</v>
      </c>
      <c r="AD5292">
        <v>0</v>
      </c>
      <c r="AE5292">
        <v>75.982667640761449</v>
      </c>
    </row>
    <row r="5293" spans="1:31" x14ac:dyDescent="0.25">
      <c r="A5293">
        <v>2249855</v>
      </c>
      <c r="B5293">
        <v>1</v>
      </c>
      <c r="C5293" t="s">
        <v>80</v>
      </c>
      <c r="D5293" t="s">
        <v>95</v>
      </c>
      <c r="E5293" t="s">
        <v>182</v>
      </c>
      <c r="F5293" t="s">
        <v>15275</v>
      </c>
      <c r="G5293" t="s">
        <v>1027</v>
      </c>
      <c r="H5293" t="s">
        <v>163</v>
      </c>
      <c r="I5293" t="s">
        <v>136</v>
      </c>
      <c r="J5293" t="s">
        <v>137</v>
      </c>
      <c r="K5293" t="s">
        <v>138</v>
      </c>
      <c r="L5293" t="s">
        <v>15276</v>
      </c>
      <c r="M5293" t="s">
        <v>15277</v>
      </c>
      <c r="N5293">
        <v>0.24555555500000001</v>
      </c>
      <c r="O5293">
        <v>0</v>
      </c>
      <c r="P5293">
        <v>80</v>
      </c>
      <c r="Q5293">
        <v>0</v>
      </c>
      <c r="R5293">
        <v>3</v>
      </c>
      <c r="S5293">
        <v>0</v>
      </c>
      <c r="T5293">
        <v>7</v>
      </c>
      <c r="U5293">
        <v>0</v>
      </c>
      <c r="V5293">
        <v>0</v>
      </c>
      <c r="W5293">
        <v>0</v>
      </c>
      <c r="X5293">
        <v>8.084988252903182</v>
      </c>
      <c r="Y5293">
        <v>0</v>
      </c>
      <c r="Z5293">
        <v>1.8294775136213335E-2</v>
      </c>
      <c r="AA5293">
        <v>0</v>
      </c>
      <c r="AB5293">
        <v>1.9071910008764892</v>
      </c>
      <c r="AC5293">
        <v>0</v>
      </c>
      <c r="AD5293">
        <v>0</v>
      </c>
      <c r="AE5293">
        <v>10.010474028915885</v>
      </c>
    </row>
    <row r="5294" spans="1:31" x14ac:dyDescent="0.25">
      <c r="A5294">
        <v>2249857</v>
      </c>
      <c r="B5294">
        <v>1</v>
      </c>
      <c r="C5294" t="s">
        <v>81</v>
      </c>
      <c r="D5294" t="s">
        <v>112</v>
      </c>
      <c r="E5294" t="s">
        <v>194</v>
      </c>
      <c r="F5294" t="s">
        <v>15278</v>
      </c>
      <c r="G5294" t="s">
        <v>472</v>
      </c>
      <c r="H5294" t="s">
        <v>135</v>
      </c>
      <c r="I5294" t="s">
        <v>136</v>
      </c>
      <c r="J5294" t="s">
        <v>137</v>
      </c>
      <c r="K5294" t="s">
        <v>138</v>
      </c>
      <c r="L5294" t="s">
        <v>15279</v>
      </c>
      <c r="M5294" t="s">
        <v>15257</v>
      </c>
      <c r="N5294">
        <v>2.4136111109999998</v>
      </c>
      <c r="O5294">
        <v>0</v>
      </c>
      <c r="P5294">
        <v>298</v>
      </c>
      <c r="Q5294">
        <v>0</v>
      </c>
      <c r="R5294">
        <v>0</v>
      </c>
      <c r="S5294">
        <v>0</v>
      </c>
      <c r="T5294">
        <v>11</v>
      </c>
      <c r="U5294">
        <v>0</v>
      </c>
      <c r="V5294">
        <v>0</v>
      </c>
      <c r="W5294">
        <v>0</v>
      </c>
      <c r="X5294">
        <v>172.78164796622593</v>
      </c>
      <c r="Y5294">
        <v>0</v>
      </c>
      <c r="Z5294">
        <v>0</v>
      </c>
      <c r="AA5294">
        <v>0</v>
      </c>
      <c r="AB5294">
        <v>9.5688986603988262</v>
      </c>
      <c r="AC5294">
        <v>0</v>
      </c>
      <c r="AD5294">
        <v>0</v>
      </c>
      <c r="AE5294">
        <v>182.35054662662475</v>
      </c>
    </row>
    <row r="5295" spans="1:31" x14ac:dyDescent="0.25">
      <c r="A5295">
        <v>2249859</v>
      </c>
      <c r="B5295">
        <v>1</v>
      </c>
      <c r="C5295" t="s">
        <v>81</v>
      </c>
      <c r="D5295" t="s">
        <v>128</v>
      </c>
      <c r="E5295" t="s">
        <v>132</v>
      </c>
      <c r="F5295" t="s">
        <v>13291</v>
      </c>
      <c r="G5295" t="s">
        <v>191</v>
      </c>
      <c r="H5295" t="s">
        <v>135</v>
      </c>
      <c r="I5295" t="s">
        <v>136</v>
      </c>
      <c r="J5295" t="s">
        <v>137</v>
      </c>
      <c r="K5295" t="s">
        <v>138</v>
      </c>
      <c r="L5295" t="s">
        <v>15280</v>
      </c>
      <c r="M5295" t="s">
        <v>15281</v>
      </c>
      <c r="N5295">
        <v>4.2111111110000001</v>
      </c>
      <c r="O5295">
        <v>0</v>
      </c>
      <c r="P5295">
        <v>9</v>
      </c>
      <c r="Q5295">
        <v>0</v>
      </c>
      <c r="R5295">
        <v>0</v>
      </c>
      <c r="S5295">
        <v>0</v>
      </c>
      <c r="T5295">
        <v>2</v>
      </c>
      <c r="U5295">
        <v>0</v>
      </c>
      <c r="V5295">
        <v>0</v>
      </c>
      <c r="W5295">
        <v>0</v>
      </c>
      <c r="X5295">
        <v>10.839790583763556</v>
      </c>
      <c r="Y5295">
        <v>0</v>
      </c>
      <c r="Z5295">
        <v>0</v>
      </c>
      <c r="AA5295">
        <v>0</v>
      </c>
      <c r="AB5295">
        <v>6.0824353274864675</v>
      </c>
      <c r="AC5295">
        <v>0</v>
      </c>
      <c r="AD5295">
        <v>0</v>
      </c>
      <c r="AE5295">
        <v>16.922225911250024</v>
      </c>
    </row>
    <row r="5296" spans="1:31" x14ac:dyDescent="0.25">
      <c r="A5296">
        <v>2249861</v>
      </c>
      <c r="B5296">
        <v>1</v>
      </c>
      <c r="C5296" t="s">
        <v>80</v>
      </c>
      <c r="D5296" t="s">
        <v>103</v>
      </c>
      <c r="E5296" t="s">
        <v>132</v>
      </c>
      <c r="F5296" t="s">
        <v>15282</v>
      </c>
      <c r="G5296" t="s">
        <v>148</v>
      </c>
      <c r="H5296" t="s">
        <v>135</v>
      </c>
      <c r="I5296" t="s">
        <v>136</v>
      </c>
      <c r="J5296" t="s">
        <v>137</v>
      </c>
      <c r="K5296" t="s">
        <v>138</v>
      </c>
      <c r="L5296" t="s">
        <v>15283</v>
      </c>
      <c r="M5296" t="s">
        <v>15284</v>
      </c>
      <c r="N5296">
        <v>0.648888888</v>
      </c>
      <c r="O5296">
        <v>0</v>
      </c>
      <c r="P5296">
        <v>1</v>
      </c>
      <c r="Q5296">
        <v>0</v>
      </c>
      <c r="R5296">
        <v>0</v>
      </c>
      <c r="S5296">
        <v>0</v>
      </c>
      <c r="T5296">
        <v>0</v>
      </c>
      <c r="U5296">
        <v>0</v>
      </c>
      <c r="V5296">
        <v>0</v>
      </c>
      <c r="W5296">
        <v>0</v>
      </c>
      <c r="X5296">
        <v>0.38271799118560001</v>
      </c>
      <c r="Y5296">
        <v>0</v>
      </c>
      <c r="Z5296">
        <v>0</v>
      </c>
      <c r="AA5296">
        <v>0</v>
      </c>
      <c r="AB5296">
        <v>0</v>
      </c>
      <c r="AC5296">
        <v>0</v>
      </c>
      <c r="AD5296">
        <v>0</v>
      </c>
      <c r="AE5296">
        <v>0.38271799118560001</v>
      </c>
    </row>
    <row r="5297" spans="1:31" x14ac:dyDescent="0.25">
      <c r="A5297">
        <v>2249865</v>
      </c>
      <c r="B5297">
        <v>1</v>
      </c>
      <c r="C5297" t="s">
        <v>80</v>
      </c>
      <c r="D5297" t="s">
        <v>94</v>
      </c>
      <c r="E5297" t="s">
        <v>132</v>
      </c>
      <c r="F5297" t="s">
        <v>15285</v>
      </c>
      <c r="G5297" t="s">
        <v>148</v>
      </c>
      <c r="H5297" t="s">
        <v>135</v>
      </c>
      <c r="I5297" t="s">
        <v>136</v>
      </c>
      <c r="J5297" t="s">
        <v>137</v>
      </c>
      <c r="K5297" t="s">
        <v>138</v>
      </c>
      <c r="L5297" t="s">
        <v>15286</v>
      </c>
      <c r="M5297" t="s">
        <v>15287</v>
      </c>
      <c r="N5297">
        <v>0.86805555499999998</v>
      </c>
      <c r="O5297">
        <v>0</v>
      </c>
      <c r="P5297">
        <v>1</v>
      </c>
      <c r="Q5297">
        <v>0</v>
      </c>
      <c r="R5297">
        <v>0</v>
      </c>
      <c r="S5297">
        <v>0</v>
      </c>
      <c r="T5297">
        <v>0</v>
      </c>
      <c r="U5297">
        <v>0</v>
      </c>
      <c r="V5297">
        <v>0</v>
      </c>
      <c r="W5297">
        <v>0</v>
      </c>
      <c r="X5297">
        <v>3.9262733124999998E-2</v>
      </c>
      <c r="Y5297">
        <v>0</v>
      </c>
      <c r="Z5297">
        <v>0</v>
      </c>
      <c r="AA5297">
        <v>0</v>
      </c>
      <c r="AB5297">
        <v>0</v>
      </c>
      <c r="AC5297">
        <v>0</v>
      </c>
      <c r="AD5297">
        <v>0</v>
      </c>
      <c r="AE5297">
        <v>3.9262733124999998E-2</v>
      </c>
    </row>
    <row r="5298" spans="1:31" x14ac:dyDescent="0.25">
      <c r="A5298">
        <v>2249866</v>
      </c>
      <c r="B5298">
        <v>1</v>
      </c>
      <c r="C5298" t="s">
        <v>80</v>
      </c>
      <c r="D5298" t="s">
        <v>88</v>
      </c>
      <c r="E5298" t="s">
        <v>132</v>
      </c>
      <c r="F5298" t="s">
        <v>15288</v>
      </c>
      <c r="G5298" t="s">
        <v>170</v>
      </c>
      <c r="H5298" t="s">
        <v>135</v>
      </c>
      <c r="I5298" t="s">
        <v>136</v>
      </c>
      <c r="J5298" t="s">
        <v>137</v>
      </c>
      <c r="K5298" t="s">
        <v>138</v>
      </c>
      <c r="L5298" t="s">
        <v>15289</v>
      </c>
      <c r="M5298" t="s">
        <v>15290</v>
      </c>
      <c r="N5298">
        <v>7.8458333329999999</v>
      </c>
      <c r="O5298">
        <v>0</v>
      </c>
      <c r="P5298">
        <v>28</v>
      </c>
      <c r="Q5298">
        <v>0</v>
      </c>
      <c r="R5298">
        <v>0</v>
      </c>
      <c r="S5298">
        <v>0</v>
      </c>
      <c r="T5298">
        <v>0</v>
      </c>
      <c r="U5298">
        <v>0</v>
      </c>
      <c r="V5298">
        <v>0</v>
      </c>
      <c r="W5298">
        <v>0</v>
      </c>
      <c r="X5298">
        <v>53.287535765809253</v>
      </c>
      <c r="Y5298">
        <v>0</v>
      </c>
      <c r="Z5298">
        <v>0</v>
      </c>
      <c r="AA5298">
        <v>0</v>
      </c>
      <c r="AB5298">
        <v>0</v>
      </c>
      <c r="AC5298">
        <v>0</v>
      </c>
      <c r="AD5298">
        <v>0</v>
      </c>
      <c r="AE5298">
        <v>53.287535765809253</v>
      </c>
    </row>
    <row r="5299" spans="1:31" x14ac:dyDescent="0.25">
      <c r="A5299">
        <v>2249868</v>
      </c>
      <c r="B5299">
        <v>1</v>
      </c>
      <c r="C5299" t="s">
        <v>81</v>
      </c>
      <c r="D5299" t="s">
        <v>113</v>
      </c>
      <c r="E5299" t="s">
        <v>194</v>
      </c>
      <c r="F5299" t="s">
        <v>15291</v>
      </c>
      <c r="G5299" t="s">
        <v>179</v>
      </c>
      <c r="H5299" t="s">
        <v>135</v>
      </c>
      <c r="I5299" t="s">
        <v>136</v>
      </c>
      <c r="J5299" t="s">
        <v>137</v>
      </c>
      <c r="K5299" t="s">
        <v>138</v>
      </c>
      <c r="L5299" t="s">
        <v>15292</v>
      </c>
      <c r="M5299" t="s">
        <v>15293</v>
      </c>
      <c r="N5299">
        <v>1.175277777</v>
      </c>
      <c r="O5299">
        <v>0</v>
      </c>
      <c r="P5299">
        <v>24</v>
      </c>
      <c r="Q5299">
        <v>0</v>
      </c>
      <c r="R5299">
        <v>1</v>
      </c>
      <c r="S5299">
        <v>0</v>
      </c>
      <c r="T5299">
        <v>2</v>
      </c>
      <c r="U5299">
        <v>0</v>
      </c>
      <c r="V5299">
        <v>0</v>
      </c>
      <c r="W5299">
        <v>0</v>
      </c>
      <c r="X5299">
        <v>4.5558137739473326</v>
      </c>
      <c r="Y5299">
        <v>0</v>
      </c>
      <c r="Z5299">
        <v>0.23525721005451003</v>
      </c>
      <c r="AA5299">
        <v>0</v>
      </c>
      <c r="AB5299">
        <v>0.59686979531441109</v>
      </c>
      <c r="AC5299">
        <v>0</v>
      </c>
      <c r="AD5299">
        <v>0</v>
      </c>
      <c r="AE5299">
        <v>5.3879407793162528</v>
      </c>
    </row>
    <row r="5300" spans="1:31" x14ac:dyDescent="0.25">
      <c r="A5300">
        <v>2249869</v>
      </c>
      <c r="B5300">
        <v>1</v>
      </c>
      <c r="C5300" t="s">
        <v>80</v>
      </c>
      <c r="D5300" t="s">
        <v>97</v>
      </c>
      <c r="E5300" t="s">
        <v>132</v>
      </c>
      <c r="F5300" t="s">
        <v>15294</v>
      </c>
      <c r="G5300" t="s">
        <v>170</v>
      </c>
      <c r="H5300" t="s">
        <v>135</v>
      </c>
      <c r="I5300" t="s">
        <v>136</v>
      </c>
      <c r="J5300" t="s">
        <v>137</v>
      </c>
      <c r="K5300" t="s">
        <v>138</v>
      </c>
      <c r="L5300" t="s">
        <v>15295</v>
      </c>
      <c r="M5300" t="s">
        <v>15296</v>
      </c>
      <c r="N5300">
        <v>3.1352777770000002</v>
      </c>
      <c r="O5300">
        <v>0</v>
      </c>
      <c r="P5300">
        <v>1</v>
      </c>
      <c r="Q5300">
        <v>0</v>
      </c>
      <c r="R5300">
        <v>0</v>
      </c>
      <c r="S5300">
        <v>0</v>
      </c>
      <c r="T5300">
        <v>0</v>
      </c>
      <c r="U5300">
        <v>0</v>
      </c>
      <c r="V5300">
        <v>0</v>
      </c>
      <c r="W5300">
        <v>0</v>
      </c>
      <c r="X5300">
        <v>3.1582281364651112E-2</v>
      </c>
      <c r="Y5300">
        <v>0</v>
      </c>
      <c r="Z5300">
        <v>0</v>
      </c>
      <c r="AA5300">
        <v>0</v>
      </c>
      <c r="AB5300">
        <v>0</v>
      </c>
      <c r="AC5300">
        <v>0</v>
      </c>
      <c r="AD5300">
        <v>0</v>
      </c>
      <c r="AE5300">
        <v>3.1582281364651112E-2</v>
      </c>
    </row>
    <row r="5301" spans="1:31" x14ac:dyDescent="0.25">
      <c r="A5301">
        <v>2249872</v>
      </c>
      <c r="B5301">
        <v>1</v>
      </c>
      <c r="C5301" t="s">
        <v>81</v>
      </c>
      <c r="D5301" t="s">
        <v>121</v>
      </c>
      <c r="E5301" t="s">
        <v>194</v>
      </c>
      <c r="F5301" t="s">
        <v>15297</v>
      </c>
      <c r="G5301" t="s">
        <v>179</v>
      </c>
      <c r="H5301" t="s">
        <v>135</v>
      </c>
      <c r="I5301" t="s">
        <v>136</v>
      </c>
      <c r="J5301" t="s">
        <v>137</v>
      </c>
      <c r="K5301" t="s">
        <v>138</v>
      </c>
      <c r="L5301" t="s">
        <v>15298</v>
      </c>
      <c r="M5301" t="s">
        <v>15299</v>
      </c>
      <c r="N5301">
        <v>2.2211111109999999</v>
      </c>
      <c r="O5301">
        <v>0</v>
      </c>
      <c r="P5301">
        <v>6</v>
      </c>
      <c r="Q5301">
        <v>0</v>
      </c>
      <c r="R5301">
        <v>0</v>
      </c>
      <c r="S5301">
        <v>0</v>
      </c>
      <c r="T5301">
        <v>2</v>
      </c>
      <c r="U5301">
        <v>0</v>
      </c>
      <c r="V5301">
        <v>0</v>
      </c>
      <c r="W5301">
        <v>0</v>
      </c>
      <c r="X5301">
        <v>2.3720155496407069</v>
      </c>
      <c r="Y5301">
        <v>0</v>
      </c>
      <c r="Z5301">
        <v>0</v>
      </c>
      <c r="AA5301">
        <v>0</v>
      </c>
      <c r="AB5301">
        <v>2.3184473285872889</v>
      </c>
      <c r="AC5301">
        <v>0</v>
      </c>
      <c r="AD5301">
        <v>0</v>
      </c>
      <c r="AE5301">
        <v>4.6904628782279953</v>
      </c>
    </row>
    <row r="5302" spans="1:31" x14ac:dyDescent="0.25">
      <c r="A5302">
        <v>2249873</v>
      </c>
      <c r="B5302">
        <v>1</v>
      </c>
      <c r="C5302" t="s">
        <v>81</v>
      </c>
      <c r="D5302" t="s">
        <v>128</v>
      </c>
      <c r="E5302" t="s">
        <v>132</v>
      </c>
      <c r="F5302" t="s">
        <v>15300</v>
      </c>
      <c r="G5302" t="s">
        <v>191</v>
      </c>
      <c r="H5302" t="s">
        <v>135</v>
      </c>
      <c r="I5302" t="s">
        <v>136</v>
      </c>
      <c r="J5302" t="s">
        <v>137</v>
      </c>
      <c r="K5302" t="s">
        <v>138</v>
      </c>
      <c r="L5302" t="s">
        <v>15301</v>
      </c>
      <c r="M5302" t="s">
        <v>15302</v>
      </c>
      <c r="N5302">
        <v>3.4938888879999999</v>
      </c>
      <c r="O5302">
        <v>0</v>
      </c>
      <c r="P5302">
        <v>6</v>
      </c>
      <c r="Q5302">
        <v>0</v>
      </c>
      <c r="R5302">
        <v>0</v>
      </c>
      <c r="S5302">
        <v>0</v>
      </c>
      <c r="T5302">
        <v>0</v>
      </c>
      <c r="U5302">
        <v>0</v>
      </c>
      <c r="V5302">
        <v>0</v>
      </c>
      <c r="W5302">
        <v>0</v>
      </c>
      <c r="X5302">
        <v>4.9907296018057377</v>
      </c>
      <c r="Y5302">
        <v>0</v>
      </c>
      <c r="Z5302">
        <v>0</v>
      </c>
      <c r="AA5302">
        <v>0</v>
      </c>
      <c r="AB5302">
        <v>0</v>
      </c>
      <c r="AC5302">
        <v>0</v>
      </c>
      <c r="AD5302">
        <v>0</v>
      </c>
      <c r="AE5302">
        <v>4.9907296018057377</v>
      </c>
    </row>
    <row r="5303" spans="1:31" x14ac:dyDescent="0.25">
      <c r="A5303">
        <v>2249874</v>
      </c>
      <c r="B5303">
        <v>1</v>
      </c>
      <c r="C5303" t="s">
        <v>81</v>
      </c>
      <c r="D5303" t="s">
        <v>113</v>
      </c>
      <c r="E5303" t="s">
        <v>194</v>
      </c>
      <c r="F5303" t="s">
        <v>13879</v>
      </c>
      <c r="G5303" t="s">
        <v>1031</v>
      </c>
      <c r="H5303" t="s">
        <v>135</v>
      </c>
      <c r="I5303" t="s">
        <v>136</v>
      </c>
      <c r="J5303" t="s">
        <v>137</v>
      </c>
      <c r="K5303" t="s">
        <v>138</v>
      </c>
      <c r="L5303" t="s">
        <v>15284</v>
      </c>
      <c r="M5303" t="s">
        <v>15303</v>
      </c>
      <c r="N5303">
        <v>2.321111111</v>
      </c>
      <c r="O5303">
        <v>0</v>
      </c>
      <c r="P5303">
        <v>46</v>
      </c>
      <c r="Q5303">
        <v>0</v>
      </c>
      <c r="R5303">
        <v>0</v>
      </c>
      <c r="S5303">
        <v>0</v>
      </c>
      <c r="T5303">
        <v>3</v>
      </c>
      <c r="U5303">
        <v>0</v>
      </c>
      <c r="V5303">
        <v>0</v>
      </c>
      <c r="W5303">
        <v>0</v>
      </c>
      <c r="X5303">
        <v>23.372135967253371</v>
      </c>
      <c r="Y5303">
        <v>0</v>
      </c>
      <c r="Z5303">
        <v>0</v>
      </c>
      <c r="AA5303">
        <v>0</v>
      </c>
      <c r="AB5303">
        <v>3.5630163816401161</v>
      </c>
      <c r="AC5303">
        <v>0</v>
      </c>
      <c r="AD5303">
        <v>0</v>
      </c>
      <c r="AE5303">
        <v>26.935152348893489</v>
      </c>
    </row>
    <row r="5304" spans="1:31" x14ac:dyDescent="0.25">
      <c r="A5304">
        <v>2249875</v>
      </c>
      <c r="B5304">
        <v>1</v>
      </c>
      <c r="C5304" t="s">
        <v>80</v>
      </c>
      <c r="D5304" t="s">
        <v>89</v>
      </c>
      <c r="E5304" t="s">
        <v>182</v>
      </c>
      <c r="F5304" t="s">
        <v>15304</v>
      </c>
      <c r="G5304" t="s">
        <v>319</v>
      </c>
      <c r="H5304" t="s">
        <v>163</v>
      </c>
      <c r="I5304" t="s">
        <v>136</v>
      </c>
      <c r="J5304" t="s">
        <v>137</v>
      </c>
      <c r="K5304" t="s">
        <v>138</v>
      </c>
      <c r="L5304" t="s">
        <v>15305</v>
      </c>
      <c r="M5304" t="s">
        <v>15306</v>
      </c>
      <c r="N5304">
        <v>0.40861111100000003</v>
      </c>
      <c r="O5304">
        <v>0</v>
      </c>
      <c r="P5304">
        <v>0</v>
      </c>
      <c r="Q5304">
        <v>0</v>
      </c>
      <c r="R5304">
        <v>0</v>
      </c>
      <c r="S5304">
        <v>1</v>
      </c>
      <c r="T5304">
        <v>0</v>
      </c>
      <c r="U5304">
        <v>0</v>
      </c>
      <c r="V5304">
        <v>0</v>
      </c>
      <c r="W5304">
        <v>0</v>
      </c>
      <c r="X5304">
        <v>0</v>
      </c>
      <c r="Y5304">
        <v>0</v>
      </c>
      <c r="Z5304">
        <v>0</v>
      </c>
      <c r="AA5304">
        <v>24.39116103864135</v>
      </c>
      <c r="AB5304">
        <v>0</v>
      </c>
      <c r="AC5304">
        <v>0</v>
      </c>
      <c r="AD5304">
        <v>0</v>
      </c>
      <c r="AE5304">
        <v>24.39116103864135</v>
      </c>
    </row>
    <row r="5305" spans="1:31" x14ac:dyDescent="0.25">
      <c r="A5305">
        <v>2249878</v>
      </c>
      <c r="B5305">
        <v>1</v>
      </c>
      <c r="C5305" t="s">
        <v>80</v>
      </c>
      <c r="D5305" t="s">
        <v>105</v>
      </c>
      <c r="E5305" t="s">
        <v>194</v>
      </c>
      <c r="F5305" t="s">
        <v>2352</v>
      </c>
      <c r="G5305" t="s">
        <v>179</v>
      </c>
      <c r="H5305" t="s">
        <v>135</v>
      </c>
      <c r="I5305" t="s">
        <v>136</v>
      </c>
      <c r="J5305" t="s">
        <v>137</v>
      </c>
      <c r="K5305" t="s">
        <v>138</v>
      </c>
      <c r="L5305" t="s">
        <v>15307</v>
      </c>
      <c r="M5305" t="s">
        <v>15308</v>
      </c>
      <c r="N5305">
        <v>1.365555555</v>
      </c>
      <c r="O5305">
        <v>0</v>
      </c>
      <c r="P5305">
        <v>213</v>
      </c>
      <c r="Q5305">
        <v>0</v>
      </c>
      <c r="R5305">
        <v>0</v>
      </c>
      <c r="S5305">
        <v>0</v>
      </c>
      <c r="T5305">
        <v>11</v>
      </c>
      <c r="U5305">
        <v>0</v>
      </c>
      <c r="V5305">
        <v>0</v>
      </c>
      <c r="W5305">
        <v>0</v>
      </c>
      <c r="X5305">
        <v>90.781954791818734</v>
      </c>
      <c r="Y5305">
        <v>0</v>
      </c>
      <c r="Z5305">
        <v>0</v>
      </c>
      <c r="AA5305">
        <v>0</v>
      </c>
      <c r="AB5305">
        <v>6.1905494463898458</v>
      </c>
      <c r="AC5305">
        <v>0</v>
      </c>
      <c r="AD5305">
        <v>0</v>
      </c>
      <c r="AE5305">
        <v>96.972504238208586</v>
      </c>
    </row>
    <row r="5306" spans="1:31" x14ac:dyDescent="0.25">
      <c r="A5306">
        <v>2249879</v>
      </c>
      <c r="B5306">
        <v>1</v>
      </c>
      <c r="C5306" t="s">
        <v>81</v>
      </c>
      <c r="D5306" t="s">
        <v>127</v>
      </c>
      <c r="E5306" t="s">
        <v>194</v>
      </c>
      <c r="F5306" t="s">
        <v>15309</v>
      </c>
      <c r="G5306" t="s">
        <v>179</v>
      </c>
      <c r="H5306" t="s">
        <v>135</v>
      </c>
      <c r="I5306" t="s">
        <v>136</v>
      </c>
      <c r="J5306" t="s">
        <v>137</v>
      </c>
      <c r="K5306" t="s">
        <v>138</v>
      </c>
      <c r="L5306" t="s">
        <v>15310</v>
      </c>
      <c r="M5306" t="s">
        <v>15311</v>
      </c>
      <c r="N5306">
        <v>2.4827777769999999</v>
      </c>
      <c r="O5306">
        <v>0</v>
      </c>
      <c r="P5306">
        <v>38</v>
      </c>
      <c r="Q5306">
        <v>0</v>
      </c>
      <c r="R5306">
        <v>1</v>
      </c>
      <c r="S5306">
        <v>0</v>
      </c>
      <c r="T5306">
        <v>2</v>
      </c>
      <c r="U5306">
        <v>0</v>
      </c>
      <c r="V5306">
        <v>0</v>
      </c>
      <c r="W5306">
        <v>0</v>
      </c>
      <c r="X5306">
        <v>13.888583363047728</v>
      </c>
      <c r="Y5306">
        <v>0</v>
      </c>
      <c r="Z5306">
        <v>7.2121208333999999E-4</v>
      </c>
      <c r="AA5306">
        <v>0</v>
      </c>
      <c r="AB5306">
        <v>0.36118954803480885</v>
      </c>
      <c r="AC5306">
        <v>0</v>
      </c>
      <c r="AD5306">
        <v>0</v>
      </c>
      <c r="AE5306">
        <v>14.250494123165875</v>
      </c>
    </row>
    <row r="5307" spans="1:31" x14ac:dyDescent="0.25">
      <c r="A5307">
        <v>2249880</v>
      </c>
      <c r="B5307">
        <v>1</v>
      </c>
      <c r="C5307" t="s">
        <v>81</v>
      </c>
      <c r="D5307" t="s">
        <v>128</v>
      </c>
      <c r="E5307" t="s">
        <v>132</v>
      </c>
      <c r="F5307" t="s">
        <v>15312</v>
      </c>
      <c r="G5307" t="s">
        <v>148</v>
      </c>
      <c r="H5307" t="s">
        <v>135</v>
      </c>
      <c r="I5307" t="s">
        <v>136</v>
      </c>
      <c r="J5307" t="s">
        <v>137</v>
      </c>
      <c r="K5307" t="s">
        <v>138</v>
      </c>
      <c r="L5307" t="s">
        <v>15313</v>
      </c>
      <c r="M5307" t="s">
        <v>15314</v>
      </c>
      <c r="N5307">
        <v>3.8647222220000002</v>
      </c>
      <c r="O5307">
        <v>0</v>
      </c>
      <c r="P5307">
        <v>9</v>
      </c>
      <c r="Q5307">
        <v>0</v>
      </c>
      <c r="R5307">
        <v>0</v>
      </c>
      <c r="S5307">
        <v>0</v>
      </c>
      <c r="T5307">
        <v>2</v>
      </c>
      <c r="U5307">
        <v>0</v>
      </c>
      <c r="V5307">
        <v>0</v>
      </c>
      <c r="W5307">
        <v>0</v>
      </c>
      <c r="X5307">
        <v>7.8228430675899236</v>
      </c>
      <c r="Y5307">
        <v>0</v>
      </c>
      <c r="Z5307">
        <v>0</v>
      </c>
      <c r="AA5307">
        <v>0</v>
      </c>
      <c r="AB5307">
        <v>1.5990867493405001</v>
      </c>
      <c r="AC5307">
        <v>0</v>
      </c>
      <c r="AD5307">
        <v>0</v>
      </c>
      <c r="AE5307">
        <v>9.4219298169304242</v>
      </c>
    </row>
    <row r="5308" spans="1:31" x14ac:dyDescent="0.25">
      <c r="A5308">
        <v>2249884</v>
      </c>
      <c r="B5308">
        <v>1</v>
      </c>
      <c r="C5308" t="s">
        <v>80</v>
      </c>
      <c r="D5308" t="s">
        <v>82</v>
      </c>
      <c r="E5308" t="s">
        <v>141</v>
      </c>
      <c r="F5308" t="s">
        <v>15315</v>
      </c>
      <c r="G5308" t="s">
        <v>134</v>
      </c>
      <c r="H5308" t="s">
        <v>135</v>
      </c>
      <c r="I5308" t="s">
        <v>136</v>
      </c>
      <c r="J5308" t="s">
        <v>137</v>
      </c>
      <c r="K5308" t="s">
        <v>138</v>
      </c>
      <c r="L5308" t="s">
        <v>15316</v>
      </c>
      <c r="M5308" t="s">
        <v>15317</v>
      </c>
      <c r="N5308">
        <v>0.90472222199999996</v>
      </c>
      <c r="O5308">
        <v>0</v>
      </c>
      <c r="P5308">
        <v>324</v>
      </c>
      <c r="Q5308">
        <v>0</v>
      </c>
      <c r="R5308">
        <v>0</v>
      </c>
      <c r="S5308">
        <v>0</v>
      </c>
      <c r="T5308">
        <v>21</v>
      </c>
      <c r="U5308">
        <v>0</v>
      </c>
      <c r="V5308">
        <v>0</v>
      </c>
      <c r="W5308">
        <v>0</v>
      </c>
      <c r="X5308">
        <v>115.64655952565731</v>
      </c>
      <c r="Y5308">
        <v>0</v>
      </c>
      <c r="Z5308">
        <v>0</v>
      </c>
      <c r="AA5308">
        <v>0</v>
      </c>
      <c r="AB5308">
        <v>7.7110822950651601</v>
      </c>
      <c r="AC5308">
        <v>0</v>
      </c>
      <c r="AD5308">
        <v>0</v>
      </c>
      <c r="AE5308">
        <v>123.35764182072246</v>
      </c>
    </row>
    <row r="5309" spans="1:31" x14ac:dyDescent="0.25">
      <c r="A5309">
        <v>2249887</v>
      </c>
      <c r="B5309">
        <v>1</v>
      </c>
      <c r="C5309" t="s">
        <v>80</v>
      </c>
      <c r="D5309" t="s">
        <v>100</v>
      </c>
      <c r="E5309" t="s">
        <v>194</v>
      </c>
      <c r="F5309" t="s">
        <v>14945</v>
      </c>
      <c r="G5309" t="s">
        <v>179</v>
      </c>
      <c r="H5309" t="s">
        <v>135</v>
      </c>
      <c r="I5309" t="s">
        <v>136</v>
      </c>
      <c r="J5309" t="s">
        <v>137</v>
      </c>
      <c r="K5309" t="s">
        <v>138</v>
      </c>
      <c r="L5309" t="s">
        <v>15318</v>
      </c>
      <c r="M5309" t="s">
        <v>15319</v>
      </c>
      <c r="N5309">
        <v>0.95583333299999995</v>
      </c>
      <c r="O5309">
        <v>0</v>
      </c>
      <c r="P5309">
        <v>22</v>
      </c>
      <c r="Q5309">
        <v>0</v>
      </c>
      <c r="R5309">
        <v>1</v>
      </c>
      <c r="S5309">
        <v>0</v>
      </c>
      <c r="T5309">
        <v>0</v>
      </c>
      <c r="U5309">
        <v>0</v>
      </c>
      <c r="V5309">
        <v>0</v>
      </c>
      <c r="W5309">
        <v>0</v>
      </c>
      <c r="X5309">
        <v>8.2876633771134021</v>
      </c>
      <c r="Y5309">
        <v>0</v>
      </c>
      <c r="Z5309">
        <v>0</v>
      </c>
      <c r="AA5309">
        <v>0</v>
      </c>
      <c r="AB5309">
        <v>0</v>
      </c>
      <c r="AC5309">
        <v>0</v>
      </c>
      <c r="AD5309">
        <v>0</v>
      </c>
      <c r="AE5309">
        <v>8.2876633771134021</v>
      </c>
    </row>
    <row r="5310" spans="1:31" x14ac:dyDescent="0.25">
      <c r="A5310">
        <v>2249895</v>
      </c>
      <c r="B5310">
        <v>1</v>
      </c>
      <c r="C5310" t="s">
        <v>81</v>
      </c>
      <c r="D5310" t="s">
        <v>113</v>
      </c>
      <c r="E5310" t="s">
        <v>161</v>
      </c>
      <c r="F5310" t="s">
        <v>13997</v>
      </c>
      <c r="G5310" t="s">
        <v>174</v>
      </c>
      <c r="H5310" t="s">
        <v>163</v>
      </c>
      <c r="I5310" t="s">
        <v>136</v>
      </c>
      <c r="J5310" t="s">
        <v>137</v>
      </c>
      <c r="K5310" t="s">
        <v>138</v>
      </c>
      <c r="L5310" t="s">
        <v>15320</v>
      </c>
      <c r="M5310" t="s">
        <v>15321</v>
      </c>
      <c r="N5310">
        <v>0.54777777699999997</v>
      </c>
      <c r="O5310">
        <v>4</v>
      </c>
      <c r="P5310">
        <v>1631</v>
      </c>
      <c r="Q5310">
        <v>20</v>
      </c>
      <c r="R5310">
        <v>84</v>
      </c>
      <c r="S5310">
        <v>4</v>
      </c>
      <c r="T5310">
        <v>260</v>
      </c>
      <c r="U5310">
        <v>2</v>
      </c>
      <c r="V5310">
        <v>1</v>
      </c>
      <c r="W5310">
        <v>4.880564222471218</v>
      </c>
      <c r="X5310">
        <v>155.72173081541874</v>
      </c>
      <c r="Y5310">
        <v>6.3699263676146449</v>
      </c>
      <c r="Z5310">
        <v>12.744586949548783</v>
      </c>
      <c r="AA5310">
        <v>9.6360407947486983</v>
      </c>
      <c r="AB5310">
        <v>45.972246324531632</v>
      </c>
      <c r="AC5310">
        <v>65.807257193914594</v>
      </c>
      <c r="AD5310">
        <v>1.8101341306675203</v>
      </c>
      <c r="AE5310">
        <v>302.94248679891581</v>
      </c>
    </row>
    <row r="5311" spans="1:31" x14ac:dyDescent="0.25">
      <c r="A5311">
        <v>2249898</v>
      </c>
      <c r="B5311">
        <v>1</v>
      </c>
      <c r="C5311" t="s">
        <v>80</v>
      </c>
      <c r="D5311" t="s">
        <v>82</v>
      </c>
      <c r="E5311" t="s">
        <v>132</v>
      </c>
      <c r="F5311" t="s">
        <v>15322</v>
      </c>
      <c r="G5311" t="s">
        <v>148</v>
      </c>
      <c r="H5311" t="s">
        <v>135</v>
      </c>
      <c r="I5311" t="s">
        <v>136</v>
      </c>
      <c r="J5311" t="s">
        <v>137</v>
      </c>
      <c r="K5311" t="s">
        <v>138</v>
      </c>
      <c r="L5311" t="s">
        <v>15323</v>
      </c>
      <c r="M5311" t="s">
        <v>15324</v>
      </c>
      <c r="N5311">
        <v>3.7650000000000001</v>
      </c>
      <c r="O5311">
        <v>0</v>
      </c>
      <c r="P5311">
        <v>1</v>
      </c>
      <c r="Q5311">
        <v>0</v>
      </c>
      <c r="R5311">
        <v>0</v>
      </c>
      <c r="S5311">
        <v>0</v>
      </c>
      <c r="T5311">
        <v>0</v>
      </c>
      <c r="U5311">
        <v>0</v>
      </c>
      <c r="V5311">
        <v>0</v>
      </c>
      <c r="W5311">
        <v>0</v>
      </c>
      <c r="X5311">
        <v>0.71187521236594009</v>
      </c>
      <c r="Y5311">
        <v>0</v>
      </c>
      <c r="Z5311">
        <v>0</v>
      </c>
      <c r="AA5311">
        <v>0</v>
      </c>
      <c r="AB5311">
        <v>0</v>
      </c>
      <c r="AC5311">
        <v>0</v>
      </c>
      <c r="AD5311">
        <v>0</v>
      </c>
      <c r="AE5311">
        <v>0.71187521236594009</v>
      </c>
    </row>
    <row r="5312" spans="1:31" x14ac:dyDescent="0.25">
      <c r="A5312">
        <v>2249899</v>
      </c>
      <c r="B5312">
        <v>1</v>
      </c>
      <c r="C5312" t="s">
        <v>81</v>
      </c>
      <c r="D5312" t="s">
        <v>127</v>
      </c>
      <c r="E5312" t="s">
        <v>132</v>
      </c>
      <c r="F5312" t="s">
        <v>15325</v>
      </c>
      <c r="G5312" t="s">
        <v>148</v>
      </c>
      <c r="H5312" t="s">
        <v>135</v>
      </c>
      <c r="I5312" t="s">
        <v>136</v>
      </c>
      <c r="J5312" t="s">
        <v>137</v>
      </c>
      <c r="K5312" t="s">
        <v>138</v>
      </c>
      <c r="L5312" t="s">
        <v>15326</v>
      </c>
      <c r="M5312" t="s">
        <v>15327</v>
      </c>
      <c r="N5312">
        <v>1.0505555550000001</v>
      </c>
      <c r="O5312">
        <v>0</v>
      </c>
      <c r="P5312">
        <v>1</v>
      </c>
      <c r="Q5312">
        <v>0</v>
      </c>
      <c r="R5312">
        <v>0</v>
      </c>
      <c r="S5312">
        <v>0</v>
      </c>
      <c r="T5312">
        <v>0</v>
      </c>
      <c r="U5312">
        <v>0</v>
      </c>
      <c r="V5312">
        <v>0</v>
      </c>
      <c r="W5312">
        <v>0</v>
      </c>
      <c r="X5312">
        <v>1.217733165760658</v>
      </c>
      <c r="Y5312">
        <v>0</v>
      </c>
      <c r="Z5312">
        <v>0</v>
      </c>
      <c r="AA5312">
        <v>0</v>
      </c>
      <c r="AB5312">
        <v>0</v>
      </c>
      <c r="AC5312">
        <v>0</v>
      </c>
      <c r="AD5312">
        <v>0</v>
      </c>
      <c r="AE5312">
        <v>1.217733165760658</v>
      </c>
    </row>
    <row r="5313" spans="1:31" x14ac:dyDescent="0.25">
      <c r="A5313">
        <v>2249900</v>
      </c>
      <c r="B5313">
        <v>1</v>
      </c>
      <c r="C5313" t="s">
        <v>81</v>
      </c>
      <c r="D5313" t="s">
        <v>113</v>
      </c>
      <c r="E5313" t="s">
        <v>161</v>
      </c>
      <c r="F5313" t="s">
        <v>13997</v>
      </c>
      <c r="G5313" t="s">
        <v>174</v>
      </c>
      <c r="H5313" t="s">
        <v>163</v>
      </c>
      <c r="I5313" t="s">
        <v>136</v>
      </c>
      <c r="J5313" t="s">
        <v>137</v>
      </c>
      <c r="K5313" t="s">
        <v>138</v>
      </c>
      <c r="L5313" t="s">
        <v>15328</v>
      </c>
      <c r="M5313" t="s">
        <v>15329</v>
      </c>
      <c r="N5313">
        <v>0.55527777700000003</v>
      </c>
      <c r="O5313">
        <v>4</v>
      </c>
      <c r="P5313">
        <v>871</v>
      </c>
      <c r="Q5313">
        <v>19</v>
      </c>
      <c r="R5313">
        <v>60</v>
      </c>
      <c r="S5313">
        <v>3</v>
      </c>
      <c r="T5313">
        <v>159</v>
      </c>
      <c r="U5313">
        <v>1</v>
      </c>
      <c r="V5313">
        <v>1</v>
      </c>
      <c r="W5313">
        <v>4.6964827105492564</v>
      </c>
      <c r="X5313">
        <v>93.090583593088269</v>
      </c>
      <c r="Y5313">
        <v>6.2832011298273329</v>
      </c>
      <c r="Z5313">
        <v>10.344794747825613</v>
      </c>
      <c r="AA5313">
        <v>3.4484450646017288</v>
      </c>
      <c r="AB5313">
        <v>25.733866182250082</v>
      </c>
      <c r="AC5313">
        <v>1.4401962828481669</v>
      </c>
      <c r="AD5313">
        <v>1.8036968217404579</v>
      </c>
      <c r="AE5313">
        <v>146.84126653273094</v>
      </c>
    </row>
    <row r="5314" spans="1:31" x14ac:dyDescent="0.25">
      <c r="A5314">
        <v>2249901</v>
      </c>
      <c r="B5314">
        <v>1</v>
      </c>
      <c r="C5314" t="s">
        <v>80</v>
      </c>
      <c r="D5314" t="s">
        <v>105</v>
      </c>
      <c r="E5314" t="s">
        <v>194</v>
      </c>
      <c r="F5314" t="s">
        <v>15330</v>
      </c>
      <c r="G5314" t="s">
        <v>390</v>
      </c>
      <c r="H5314" t="s">
        <v>135</v>
      </c>
      <c r="I5314" t="s">
        <v>136</v>
      </c>
      <c r="J5314" t="s">
        <v>137</v>
      </c>
      <c r="K5314" t="s">
        <v>138</v>
      </c>
      <c r="L5314" t="s">
        <v>15331</v>
      </c>
      <c r="M5314" t="s">
        <v>15332</v>
      </c>
      <c r="N5314">
        <v>3.9680555549999998</v>
      </c>
      <c r="O5314">
        <v>0</v>
      </c>
      <c r="P5314">
        <v>159</v>
      </c>
      <c r="Q5314">
        <v>0</v>
      </c>
      <c r="R5314">
        <v>0</v>
      </c>
      <c r="S5314">
        <v>0</v>
      </c>
      <c r="T5314">
        <v>1</v>
      </c>
      <c r="U5314">
        <v>0</v>
      </c>
      <c r="V5314">
        <v>0</v>
      </c>
      <c r="W5314">
        <v>0</v>
      </c>
      <c r="X5314">
        <v>194.49676106970077</v>
      </c>
      <c r="Y5314">
        <v>0</v>
      </c>
      <c r="Z5314">
        <v>0</v>
      </c>
      <c r="AA5314">
        <v>0</v>
      </c>
      <c r="AB5314">
        <v>2.5842857046844442E-2</v>
      </c>
      <c r="AC5314">
        <v>0</v>
      </c>
      <c r="AD5314">
        <v>0</v>
      </c>
      <c r="AE5314">
        <v>194.52260392674762</v>
      </c>
    </row>
    <row r="5315" spans="1:31" x14ac:dyDescent="0.25">
      <c r="A5315">
        <v>2249903</v>
      </c>
      <c r="B5315">
        <v>1</v>
      </c>
      <c r="C5315" t="s">
        <v>81</v>
      </c>
      <c r="D5315" t="s">
        <v>113</v>
      </c>
      <c r="E5315" t="s">
        <v>182</v>
      </c>
      <c r="F5315" t="s">
        <v>15333</v>
      </c>
      <c r="G5315" t="s">
        <v>174</v>
      </c>
      <c r="H5315" t="s">
        <v>163</v>
      </c>
      <c r="I5315" t="s">
        <v>136</v>
      </c>
      <c r="J5315" t="s">
        <v>137</v>
      </c>
      <c r="K5315" t="s">
        <v>138</v>
      </c>
      <c r="L5315" t="s">
        <v>15334</v>
      </c>
      <c r="M5315" t="s">
        <v>15335</v>
      </c>
      <c r="N5315">
        <v>2.3038888879999999</v>
      </c>
      <c r="O5315">
        <v>0</v>
      </c>
      <c r="P5315">
        <v>760</v>
      </c>
      <c r="Q5315">
        <v>1</v>
      </c>
      <c r="R5315">
        <v>24</v>
      </c>
      <c r="S5315">
        <v>1</v>
      </c>
      <c r="T5315">
        <v>101</v>
      </c>
      <c r="U5315">
        <v>1</v>
      </c>
      <c r="V5315">
        <v>0</v>
      </c>
      <c r="W5315">
        <v>0</v>
      </c>
      <c r="X5315">
        <v>233.07588753171785</v>
      </c>
      <c r="Y5315">
        <v>0.48398864152716004</v>
      </c>
      <c r="Z5315">
        <v>9.1380587524924799</v>
      </c>
      <c r="AA5315">
        <v>24.754013766714401</v>
      </c>
      <c r="AB5315">
        <v>80.701550335972101</v>
      </c>
      <c r="AC5315">
        <v>259.88581703474199</v>
      </c>
      <c r="AD5315">
        <v>0</v>
      </c>
      <c r="AE5315">
        <v>608.03931606316598</v>
      </c>
    </row>
    <row r="5316" spans="1:31" x14ac:dyDescent="0.25">
      <c r="A5316">
        <v>2250280</v>
      </c>
      <c r="B5316">
        <v>1</v>
      </c>
      <c r="C5316" t="s">
        <v>80</v>
      </c>
      <c r="D5316" t="s">
        <v>97</v>
      </c>
      <c r="E5316" t="s">
        <v>194</v>
      </c>
      <c r="F5316" t="s">
        <v>15336</v>
      </c>
      <c r="G5316" t="s">
        <v>152</v>
      </c>
      <c r="H5316" t="s">
        <v>135</v>
      </c>
      <c r="I5316" t="s">
        <v>136</v>
      </c>
      <c r="J5316" t="s">
        <v>137</v>
      </c>
      <c r="K5316" t="s">
        <v>138</v>
      </c>
      <c r="L5316" t="s">
        <v>15337</v>
      </c>
      <c r="M5316" t="s">
        <v>15338</v>
      </c>
      <c r="N5316">
        <v>4.8977777769999999</v>
      </c>
      <c r="O5316">
        <v>0</v>
      </c>
      <c r="P5316">
        <v>70</v>
      </c>
      <c r="Q5316">
        <v>0</v>
      </c>
      <c r="R5316">
        <v>2</v>
      </c>
      <c r="S5316">
        <v>0</v>
      </c>
      <c r="T5316">
        <v>17</v>
      </c>
      <c r="U5316">
        <v>0</v>
      </c>
      <c r="V5316">
        <v>0</v>
      </c>
      <c r="W5316">
        <v>0</v>
      </c>
      <c r="X5316">
        <v>159.44221102760969</v>
      </c>
      <c r="Y5316">
        <v>0</v>
      </c>
      <c r="Z5316">
        <v>2.6736412032371111</v>
      </c>
      <c r="AA5316">
        <v>0</v>
      </c>
      <c r="AB5316">
        <v>36.658754195920181</v>
      </c>
      <c r="AC5316">
        <v>0</v>
      </c>
      <c r="AD5316">
        <v>0</v>
      </c>
      <c r="AE5316">
        <v>198.77460642676698</v>
      </c>
    </row>
    <row r="5317" spans="1:31" x14ac:dyDescent="0.25">
      <c r="A5317">
        <v>2250274</v>
      </c>
      <c r="B5317">
        <v>1</v>
      </c>
      <c r="C5317" t="s">
        <v>80</v>
      </c>
      <c r="D5317" t="s">
        <v>93</v>
      </c>
      <c r="E5317" t="s">
        <v>273</v>
      </c>
      <c r="F5317" t="s">
        <v>15339</v>
      </c>
      <c r="G5317" t="s">
        <v>174</v>
      </c>
      <c r="H5317" t="s">
        <v>163</v>
      </c>
      <c r="I5317" t="s">
        <v>136</v>
      </c>
      <c r="J5317" t="s">
        <v>137</v>
      </c>
      <c r="K5317" t="s">
        <v>138</v>
      </c>
      <c r="L5317" t="s">
        <v>15340</v>
      </c>
      <c r="M5317" t="s">
        <v>15341</v>
      </c>
      <c r="N5317">
        <v>0.61638888800000002</v>
      </c>
      <c r="O5317">
        <v>0</v>
      </c>
      <c r="P5317">
        <v>191</v>
      </c>
      <c r="Q5317">
        <v>37</v>
      </c>
      <c r="R5317">
        <v>271</v>
      </c>
      <c r="S5317">
        <v>3</v>
      </c>
      <c r="T5317">
        <v>114</v>
      </c>
      <c r="U5317">
        <v>0</v>
      </c>
      <c r="V5317">
        <v>0</v>
      </c>
      <c r="W5317">
        <v>0</v>
      </c>
      <c r="X5317">
        <v>38.616575046919714</v>
      </c>
      <c r="Y5317">
        <v>37.709860313900045</v>
      </c>
      <c r="Z5317">
        <v>160.69357422868563</v>
      </c>
      <c r="AA5317">
        <v>7.2692507680820313</v>
      </c>
      <c r="AB5317">
        <v>46.580849167492588</v>
      </c>
      <c r="AC5317">
        <v>0</v>
      </c>
      <c r="AD5317">
        <v>0</v>
      </c>
      <c r="AE5317">
        <v>290.87010952508001</v>
      </c>
    </row>
    <row r="5318" spans="1:31" x14ac:dyDescent="0.25">
      <c r="A5318">
        <v>2249942</v>
      </c>
      <c r="B5318">
        <v>1</v>
      </c>
      <c r="C5318" t="s">
        <v>80</v>
      </c>
      <c r="D5318" t="s">
        <v>98</v>
      </c>
      <c r="E5318" t="s">
        <v>182</v>
      </c>
      <c r="F5318" t="s">
        <v>15342</v>
      </c>
      <c r="G5318" t="s">
        <v>143</v>
      </c>
      <c r="H5318" t="s">
        <v>163</v>
      </c>
      <c r="I5318" t="s">
        <v>136</v>
      </c>
      <c r="J5318" t="s">
        <v>137</v>
      </c>
      <c r="K5318" t="s">
        <v>144</v>
      </c>
      <c r="L5318" t="s">
        <v>15343</v>
      </c>
      <c r="M5318" t="s">
        <v>15344</v>
      </c>
      <c r="N5318">
        <v>7.7347222220000003</v>
      </c>
      <c r="O5318">
        <v>0</v>
      </c>
      <c r="P5318">
        <v>199</v>
      </c>
      <c r="Q5318">
        <v>0</v>
      </c>
      <c r="R5318">
        <v>17</v>
      </c>
      <c r="S5318">
        <v>0</v>
      </c>
      <c r="T5318">
        <v>36</v>
      </c>
      <c r="U5318">
        <v>0</v>
      </c>
      <c r="V5318">
        <v>0</v>
      </c>
      <c r="W5318">
        <v>0</v>
      </c>
      <c r="X5318">
        <v>334.19353511674564</v>
      </c>
      <c r="Y5318">
        <v>0</v>
      </c>
      <c r="Z5318">
        <v>83.438894805161908</v>
      </c>
      <c r="AA5318">
        <v>0</v>
      </c>
      <c r="AB5318">
        <v>278.90437859535729</v>
      </c>
      <c r="AC5318">
        <v>0</v>
      </c>
      <c r="AD5318">
        <v>0</v>
      </c>
      <c r="AE5318">
        <v>696.53680851726483</v>
      </c>
    </row>
    <row r="5319" spans="1:31" x14ac:dyDescent="0.25">
      <c r="A5319">
        <v>2250234</v>
      </c>
      <c r="B5319">
        <v>1</v>
      </c>
      <c r="C5319" t="s">
        <v>80</v>
      </c>
      <c r="D5319" t="s">
        <v>103</v>
      </c>
      <c r="E5319" t="s">
        <v>161</v>
      </c>
      <c r="F5319" t="s">
        <v>15345</v>
      </c>
      <c r="G5319" t="s">
        <v>319</v>
      </c>
      <c r="H5319" t="s">
        <v>163</v>
      </c>
      <c r="I5319" t="s">
        <v>136</v>
      </c>
      <c r="J5319" t="s">
        <v>137</v>
      </c>
      <c r="K5319" t="s">
        <v>138</v>
      </c>
      <c r="L5319" t="s">
        <v>15346</v>
      </c>
      <c r="M5319" t="s">
        <v>15347</v>
      </c>
      <c r="N5319">
        <v>1.112222222</v>
      </c>
      <c r="O5319">
        <v>0</v>
      </c>
      <c r="P5319">
        <v>0</v>
      </c>
      <c r="Q5319">
        <v>0</v>
      </c>
      <c r="R5319">
        <v>0</v>
      </c>
      <c r="S5319">
        <v>7</v>
      </c>
      <c r="T5319">
        <v>3</v>
      </c>
      <c r="U5319">
        <v>18</v>
      </c>
      <c r="V5319">
        <v>1</v>
      </c>
      <c r="W5319">
        <v>0</v>
      </c>
      <c r="X5319">
        <v>0</v>
      </c>
      <c r="Y5319">
        <v>0</v>
      </c>
      <c r="Z5319">
        <v>0</v>
      </c>
      <c r="AA5319">
        <v>38.267608419740355</v>
      </c>
      <c r="AB5319">
        <v>38.952909193009376</v>
      </c>
      <c r="AC5319">
        <v>2683.1040630988459</v>
      </c>
      <c r="AD5319">
        <v>46.888323338597431</v>
      </c>
      <c r="AE5319">
        <v>2807.2129040501927</v>
      </c>
    </row>
    <row r="5320" spans="1:31" x14ac:dyDescent="0.25">
      <c r="A5320">
        <v>2250008</v>
      </c>
      <c r="B5320">
        <v>1</v>
      </c>
      <c r="C5320" t="s">
        <v>80</v>
      </c>
      <c r="D5320" t="s">
        <v>84</v>
      </c>
      <c r="E5320" t="s">
        <v>405</v>
      </c>
      <c r="F5320" t="s">
        <v>15348</v>
      </c>
      <c r="G5320" t="s">
        <v>152</v>
      </c>
      <c r="H5320" t="s">
        <v>163</v>
      </c>
      <c r="I5320" t="s">
        <v>136</v>
      </c>
      <c r="J5320" t="s">
        <v>3</v>
      </c>
      <c r="K5320" t="s">
        <v>138</v>
      </c>
      <c r="L5320" t="s">
        <v>15349</v>
      </c>
      <c r="M5320" t="s">
        <v>15350</v>
      </c>
      <c r="N5320">
        <v>0.78555555499999996</v>
      </c>
      <c r="O5320">
        <v>0</v>
      </c>
      <c r="P5320">
        <v>3919</v>
      </c>
      <c r="Q5320">
        <v>0</v>
      </c>
      <c r="R5320">
        <v>0</v>
      </c>
      <c r="S5320">
        <v>0</v>
      </c>
      <c r="T5320">
        <v>328</v>
      </c>
      <c r="U5320">
        <v>0</v>
      </c>
      <c r="V5320">
        <v>1</v>
      </c>
      <c r="W5320">
        <v>0</v>
      </c>
      <c r="X5320">
        <v>897.68512727369932</v>
      </c>
      <c r="Y5320">
        <v>0</v>
      </c>
      <c r="Z5320">
        <v>0</v>
      </c>
      <c r="AA5320">
        <v>0</v>
      </c>
      <c r="AB5320">
        <v>304.82766349051275</v>
      </c>
      <c r="AC5320">
        <v>0</v>
      </c>
      <c r="AD5320">
        <v>10.054957050602988</v>
      </c>
      <c r="AE5320">
        <v>1212.567747814815</v>
      </c>
    </row>
    <row r="5321" spans="1:31" x14ac:dyDescent="0.25">
      <c r="A5321">
        <v>2250363</v>
      </c>
      <c r="B5321">
        <v>1</v>
      </c>
      <c r="C5321" t="s">
        <v>80</v>
      </c>
      <c r="D5321" t="s">
        <v>85</v>
      </c>
      <c r="E5321" t="s">
        <v>132</v>
      </c>
      <c r="F5321" t="s">
        <v>15351</v>
      </c>
      <c r="G5321" t="s">
        <v>179</v>
      </c>
      <c r="H5321" t="s">
        <v>135</v>
      </c>
      <c r="I5321" t="s">
        <v>136</v>
      </c>
      <c r="J5321" t="s">
        <v>137</v>
      </c>
      <c r="K5321" t="s">
        <v>138</v>
      </c>
      <c r="L5321" t="s">
        <v>15352</v>
      </c>
      <c r="M5321" t="s">
        <v>15353</v>
      </c>
      <c r="N5321">
        <v>1.5222222219999999</v>
      </c>
      <c r="O5321">
        <v>0</v>
      </c>
      <c r="P5321">
        <v>15</v>
      </c>
      <c r="Q5321">
        <v>0</v>
      </c>
      <c r="R5321">
        <v>0</v>
      </c>
      <c r="S5321">
        <v>0</v>
      </c>
      <c r="T5321">
        <v>1</v>
      </c>
      <c r="U5321">
        <v>0</v>
      </c>
      <c r="V5321">
        <v>0</v>
      </c>
      <c r="W5321">
        <v>0</v>
      </c>
      <c r="X5321">
        <v>6.5205382526681603</v>
      </c>
      <c r="Y5321">
        <v>0</v>
      </c>
      <c r="Z5321">
        <v>0</v>
      </c>
      <c r="AA5321">
        <v>0</v>
      </c>
      <c r="AB5321">
        <v>10.234632405147734</v>
      </c>
      <c r="AC5321">
        <v>0</v>
      </c>
      <c r="AD5321">
        <v>0</v>
      </c>
      <c r="AE5321">
        <v>16.755170657815896</v>
      </c>
    </row>
    <row r="5322" spans="1:31" x14ac:dyDescent="0.25">
      <c r="A5322">
        <v>2250214</v>
      </c>
      <c r="B5322">
        <v>1</v>
      </c>
      <c r="C5322" t="s">
        <v>80</v>
      </c>
      <c r="D5322" t="s">
        <v>93</v>
      </c>
      <c r="E5322" t="s">
        <v>132</v>
      </c>
      <c r="F5322" t="s">
        <v>15354</v>
      </c>
      <c r="G5322" t="s">
        <v>148</v>
      </c>
      <c r="H5322" t="s">
        <v>135</v>
      </c>
      <c r="I5322" t="s">
        <v>136</v>
      </c>
      <c r="J5322" t="s">
        <v>137</v>
      </c>
      <c r="K5322" t="s">
        <v>138</v>
      </c>
      <c r="L5322" t="s">
        <v>15355</v>
      </c>
      <c r="M5322" t="s">
        <v>15356</v>
      </c>
      <c r="N5322">
        <v>3.49</v>
      </c>
      <c r="O5322">
        <v>0</v>
      </c>
      <c r="P5322">
        <v>0</v>
      </c>
      <c r="Q5322">
        <v>0</v>
      </c>
      <c r="R5322">
        <v>0</v>
      </c>
      <c r="S5322">
        <v>0</v>
      </c>
      <c r="T5322">
        <v>1</v>
      </c>
      <c r="U5322">
        <v>0</v>
      </c>
      <c r="V5322">
        <v>0</v>
      </c>
      <c r="W5322">
        <v>0</v>
      </c>
      <c r="X5322">
        <v>0</v>
      </c>
      <c r="Y5322">
        <v>0</v>
      </c>
      <c r="Z5322">
        <v>0</v>
      </c>
      <c r="AA5322">
        <v>0</v>
      </c>
      <c r="AB5322">
        <v>2.9983126477661002</v>
      </c>
      <c r="AC5322">
        <v>0</v>
      </c>
      <c r="AD5322">
        <v>0</v>
      </c>
      <c r="AE5322">
        <v>2.9983126477661002</v>
      </c>
    </row>
    <row r="5323" spans="1:31" x14ac:dyDescent="0.25">
      <c r="A5323">
        <v>2250108</v>
      </c>
      <c r="B5323">
        <v>1</v>
      </c>
      <c r="C5323" t="s">
        <v>81</v>
      </c>
      <c r="D5323" t="s">
        <v>120</v>
      </c>
      <c r="E5323" t="s">
        <v>132</v>
      </c>
      <c r="F5323" t="s">
        <v>15357</v>
      </c>
      <c r="G5323" t="s">
        <v>148</v>
      </c>
      <c r="H5323" t="s">
        <v>135</v>
      </c>
      <c r="I5323" t="s">
        <v>136</v>
      </c>
      <c r="J5323" t="s">
        <v>137</v>
      </c>
      <c r="K5323" t="s">
        <v>138</v>
      </c>
      <c r="L5323" t="s">
        <v>15358</v>
      </c>
      <c r="M5323" t="s">
        <v>15359</v>
      </c>
      <c r="N5323">
        <v>2.2275</v>
      </c>
      <c r="O5323">
        <v>0</v>
      </c>
      <c r="P5323">
        <v>1</v>
      </c>
      <c r="Q5323">
        <v>0</v>
      </c>
      <c r="R5323">
        <v>0</v>
      </c>
      <c r="S5323">
        <v>0</v>
      </c>
      <c r="T5323">
        <v>0</v>
      </c>
      <c r="U5323">
        <v>0</v>
      </c>
      <c r="V5323">
        <v>0</v>
      </c>
      <c r="W5323">
        <v>0</v>
      </c>
      <c r="X5323">
        <v>0.9820561379822822</v>
      </c>
      <c r="Y5323">
        <v>0</v>
      </c>
      <c r="Z5323">
        <v>0</v>
      </c>
      <c r="AA5323">
        <v>0</v>
      </c>
      <c r="AB5323">
        <v>0</v>
      </c>
      <c r="AC5323">
        <v>0</v>
      </c>
      <c r="AD5323">
        <v>0</v>
      </c>
      <c r="AE5323">
        <v>0.9820561379822822</v>
      </c>
    </row>
    <row r="5324" spans="1:31" x14ac:dyDescent="0.25">
      <c r="A5324">
        <v>2250257</v>
      </c>
      <c r="B5324">
        <v>1</v>
      </c>
      <c r="C5324" t="s">
        <v>81</v>
      </c>
      <c r="D5324" t="s">
        <v>119</v>
      </c>
      <c r="E5324" t="s">
        <v>273</v>
      </c>
      <c r="F5324" t="s">
        <v>6186</v>
      </c>
      <c r="G5324" t="s">
        <v>174</v>
      </c>
      <c r="H5324" t="s">
        <v>163</v>
      </c>
      <c r="I5324" t="s">
        <v>136</v>
      </c>
      <c r="J5324" t="s">
        <v>137</v>
      </c>
      <c r="K5324" t="s">
        <v>138</v>
      </c>
      <c r="L5324" t="s">
        <v>15360</v>
      </c>
      <c r="M5324" t="s">
        <v>15361</v>
      </c>
      <c r="N5324">
        <v>0.25416666599999999</v>
      </c>
      <c r="O5324">
        <v>3</v>
      </c>
      <c r="P5324">
        <v>2720</v>
      </c>
      <c r="Q5324">
        <v>29</v>
      </c>
      <c r="R5324">
        <v>554</v>
      </c>
      <c r="S5324">
        <v>17</v>
      </c>
      <c r="T5324">
        <v>278</v>
      </c>
      <c r="U5324">
        <v>0</v>
      </c>
      <c r="V5324">
        <v>3</v>
      </c>
      <c r="W5324">
        <v>0.17054120678903334</v>
      </c>
      <c r="X5324">
        <v>73.862067582437447</v>
      </c>
      <c r="Y5324">
        <v>3.1632941678405957</v>
      </c>
      <c r="Z5324">
        <v>22.094771414898911</v>
      </c>
      <c r="AA5324">
        <v>16.073116873022467</v>
      </c>
      <c r="AB5324">
        <v>34.898882858089756</v>
      </c>
      <c r="AC5324">
        <v>0</v>
      </c>
      <c r="AD5324">
        <v>1.3458045729666299</v>
      </c>
      <c r="AE5324">
        <v>151.60847867604485</v>
      </c>
    </row>
    <row r="5325" spans="1:31" x14ac:dyDescent="0.25">
      <c r="A5325">
        <v>2250254</v>
      </c>
      <c r="B5325">
        <v>1</v>
      </c>
      <c r="C5325" t="s">
        <v>80</v>
      </c>
      <c r="D5325" t="s">
        <v>93</v>
      </c>
      <c r="E5325" t="s">
        <v>132</v>
      </c>
      <c r="F5325" t="s">
        <v>15362</v>
      </c>
      <c r="G5325" t="s">
        <v>148</v>
      </c>
      <c r="H5325" t="s">
        <v>135</v>
      </c>
      <c r="I5325" t="s">
        <v>136</v>
      </c>
      <c r="J5325" t="s">
        <v>137</v>
      </c>
      <c r="K5325" t="s">
        <v>138</v>
      </c>
      <c r="L5325" t="s">
        <v>15363</v>
      </c>
      <c r="M5325" t="s">
        <v>15364</v>
      </c>
      <c r="N5325">
        <v>0.72166666599999996</v>
      </c>
      <c r="O5325">
        <v>0</v>
      </c>
      <c r="P5325">
        <v>13</v>
      </c>
      <c r="Q5325">
        <v>0</v>
      </c>
      <c r="R5325">
        <v>0</v>
      </c>
      <c r="S5325">
        <v>0</v>
      </c>
      <c r="T5325">
        <v>0</v>
      </c>
      <c r="U5325">
        <v>0</v>
      </c>
      <c r="V5325">
        <v>0</v>
      </c>
      <c r="W5325">
        <v>0</v>
      </c>
      <c r="X5325">
        <v>2.77518742759516</v>
      </c>
      <c r="Y5325">
        <v>0</v>
      </c>
      <c r="Z5325">
        <v>0</v>
      </c>
      <c r="AA5325">
        <v>0</v>
      </c>
      <c r="AB5325">
        <v>0</v>
      </c>
      <c r="AC5325">
        <v>0</v>
      </c>
      <c r="AD5325">
        <v>0</v>
      </c>
      <c r="AE5325">
        <v>2.77518742759516</v>
      </c>
    </row>
    <row r="5326" spans="1:31" x14ac:dyDescent="0.25">
      <c r="A5326">
        <v>2250277</v>
      </c>
      <c r="B5326">
        <v>1</v>
      </c>
      <c r="C5326" t="s">
        <v>80</v>
      </c>
      <c r="D5326" t="s">
        <v>108</v>
      </c>
      <c r="E5326" t="s">
        <v>141</v>
      </c>
      <c r="F5326" t="s">
        <v>9794</v>
      </c>
      <c r="G5326" t="s">
        <v>187</v>
      </c>
      <c r="H5326" t="s">
        <v>135</v>
      </c>
      <c r="I5326" t="s">
        <v>136</v>
      </c>
      <c r="J5326" t="s">
        <v>137</v>
      </c>
      <c r="K5326" t="s">
        <v>138</v>
      </c>
      <c r="L5326" t="s">
        <v>15365</v>
      </c>
      <c r="M5326" t="s">
        <v>15366</v>
      </c>
      <c r="N5326">
        <v>1.181944444</v>
      </c>
      <c r="O5326">
        <v>0</v>
      </c>
      <c r="P5326">
        <v>24</v>
      </c>
      <c r="Q5326">
        <v>0</v>
      </c>
      <c r="R5326">
        <v>17</v>
      </c>
      <c r="S5326">
        <v>0</v>
      </c>
      <c r="T5326">
        <v>10</v>
      </c>
      <c r="U5326">
        <v>0</v>
      </c>
      <c r="V5326">
        <v>0</v>
      </c>
      <c r="W5326">
        <v>0</v>
      </c>
      <c r="X5326">
        <v>4.9915327997636014</v>
      </c>
      <c r="Y5326">
        <v>0</v>
      </c>
      <c r="Z5326">
        <v>4.1447181571189793</v>
      </c>
      <c r="AA5326">
        <v>0</v>
      </c>
      <c r="AB5326">
        <v>8.7239754047323324</v>
      </c>
      <c r="AC5326">
        <v>0</v>
      </c>
      <c r="AD5326">
        <v>0</v>
      </c>
      <c r="AE5326">
        <v>17.860226361614913</v>
      </c>
    </row>
    <row r="5327" spans="1:31" x14ac:dyDescent="0.25">
      <c r="A5327">
        <v>2250300</v>
      </c>
      <c r="B5327">
        <v>1</v>
      </c>
      <c r="C5327" t="s">
        <v>80</v>
      </c>
      <c r="D5327" t="s">
        <v>96</v>
      </c>
      <c r="E5327" t="s">
        <v>132</v>
      </c>
      <c r="F5327" t="s">
        <v>15367</v>
      </c>
      <c r="G5327" t="s">
        <v>148</v>
      </c>
      <c r="H5327" t="s">
        <v>135</v>
      </c>
      <c r="I5327" t="s">
        <v>136</v>
      </c>
      <c r="J5327" t="s">
        <v>137</v>
      </c>
      <c r="K5327" t="s">
        <v>138</v>
      </c>
      <c r="L5327" t="s">
        <v>15368</v>
      </c>
      <c r="M5327" t="s">
        <v>15369</v>
      </c>
      <c r="N5327">
        <v>2.0499999999999998</v>
      </c>
      <c r="O5327">
        <v>0</v>
      </c>
      <c r="P5327">
        <v>3</v>
      </c>
      <c r="Q5327">
        <v>0</v>
      </c>
      <c r="R5327">
        <v>0</v>
      </c>
      <c r="S5327">
        <v>0</v>
      </c>
      <c r="T5327">
        <v>0</v>
      </c>
      <c r="U5327">
        <v>0</v>
      </c>
      <c r="V5327">
        <v>0</v>
      </c>
      <c r="W5327">
        <v>0</v>
      </c>
      <c r="X5327">
        <v>1.433842079628</v>
      </c>
      <c r="Y5327">
        <v>0</v>
      </c>
      <c r="Z5327">
        <v>0</v>
      </c>
      <c r="AA5327">
        <v>0</v>
      </c>
      <c r="AB5327">
        <v>0</v>
      </c>
      <c r="AC5327">
        <v>0</v>
      </c>
      <c r="AD5327">
        <v>0</v>
      </c>
      <c r="AE5327">
        <v>1.433842079628</v>
      </c>
    </row>
    <row r="5328" spans="1:31" x14ac:dyDescent="0.25">
      <c r="A5328">
        <v>2250045</v>
      </c>
      <c r="B5328">
        <v>1</v>
      </c>
      <c r="C5328" t="s">
        <v>80</v>
      </c>
      <c r="D5328" t="s">
        <v>93</v>
      </c>
      <c r="E5328" t="s">
        <v>132</v>
      </c>
      <c r="F5328" t="s">
        <v>15370</v>
      </c>
      <c r="G5328" t="s">
        <v>134</v>
      </c>
      <c r="H5328" t="s">
        <v>135</v>
      </c>
      <c r="I5328" t="s">
        <v>136</v>
      </c>
      <c r="J5328" t="s">
        <v>137</v>
      </c>
      <c r="K5328" t="s">
        <v>138</v>
      </c>
      <c r="L5328" t="s">
        <v>15371</v>
      </c>
      <c r="M5328" t="s">
        <v>15372</v>
      </c>
      <c r="N5328">
        <v>0.31305555499999999</v>
      </c>
      <c r="O5328">
        <v>0</v>
      </c>
      <c r="P5328">
        <v>2</v>
      </c>
      <c r="Q5328">
        <v>0</v>
      </c>
      <c r="R5328">
        <v>0</v>
      </c>
      <c r="S5328">
        <v>0</v>
      </c>
      <c r="T5328">
        <v>0</v>
      </c>
      <c r="U5328">
        <v>0</v>
      </c>
      <c r="V5328">
        <v>0</v>
      </c>
      <c r="W5328">
        <v>0</v>
      </c>
      <c r="X5328">
        <v>6.3106460913961104E-2</v>
      </c>
      <c r="Y5328">
        <v>0</v>
      </c>
      <c r="Z5328">
        <v>0</v>
      </c>
      <c r="AA5328">
        <v>0</v>
      </c>
      <c r="AB5328">
        <v>0</v>
      </c>
      <c r="AC5328">
        <v>0</v>
      </c>
      <c r="AD5328">
        <v>0</v>
      </c>
      <c r="AE5328">
        <v>6.3106460913961104E-2</v>
      </c>
    </row>
    <row r="5329" spans="1:31" x14ac:dyDescent="0.25">
      <c r="A5329">
        <v>2250237</v>
      </c>
      <c r="B5329">
        <v>1</v>
      </c>
      <c r="C5329" t="s">
        <v>81</v>
      </c>
      <c r="D5329" t="s">
        <v>113</v>
      </c>
      <c r="E5329" t="s">
        <v>273</v>
      </c>
      <c r="F5329" t="s">
        <v>2757</v>
      </c>
      <c r="G5329" t="s">
        <v>174</v>
      </c>
      <c r="H5329" t="s">
        <v>163</v>
      </c>
      <c r="I5329" t="s">
        <v>136</v>
      </c>
      <c r="J5329" t="s">
        <v>137</v>
      </c>
      <c r="K5329" t="s">
        <v>138</v>
      </c>
      <c r="L5329" t="s">
        <v>15373</v>
      </c>
      <c r="M5329" t="s">
        <v>15374</v>
      </c>
      <c r="N5329">
        <v>2.1702777769999999</v>
      </c>
      <c r="O5329">
        <v>2</v>
      </c>
      <c r="P5329">
        <v>0</v>
      </c>
      <c r="Q5329">
        <v>15</v>
      </c>
      <c r="R5329">
        <v>92</v>
      </c>
      <c r="S5329">
        <v>6</v>
      </c>
      <c r="T5329">
        <v>3</v>
      </c>
      <c r="U5329">
        <v>0</v>
      </c>
      <c r="V5329">
        <v>0</v>
      </c>
      <c r="W5329">
        <v>2.1799945657041069</v>
      </c>
      <c r="X5329">
        <v>0</v>
      </c>
      <c r="Y5329">
        <v>131.72022256475023</v>
      </c>
      <c r="Z5329">
        <v>102.51714955908861</v>
      </c>
      <c r="AA5329">
        <v>15.589545352045798</v>
      </c>
      <c r="AB5329">
        <v>28.761392922729655</v>
      </c>
      <c r="AC5329">
        <v>0</v>
      </c>
      <c r="AD5329">
        <v>0</v>
      </c>
      <c r="AE5329">
        <v>280.76830496431842</v>
      </c>
    </row>
    <row r="5330" spans="1:31" x14ac:dyDescent="0.25">
      <c r="A5330">
        <v>2250085</v>
      </c>
      <c r="B5330">
        <v>1</v>
      </c>
      <c r="C5330" t="s">
        <v>80</v>
      </c>
      <c r="D5330" t="s">
        <v>90</v>
      </c>
      <c r="E5330" t="s">
        <v>194</v>
      </c>
      <c r="F5330" t="s">
        <v>15375</v>
      </c>
      <c r="G5330" t="s">
        <v>134</v>
      </c>
      <c r="H5330" t="s">
        <v>135</v>
      </c>
      <c r="I5330" t="s">
        <v>136</v>
      </c>
      <c r="J5330" t="s">
        <v>137</v>
      </c>
      <c r="K5330" t="s">
        <v>138</v>
      </c>
      <c r="L5330" t="s">
        <v>15376</v>
      </c>
      <c r="M5330" t="s">
        <v>15377</v>
      </c>
      <c r="N5330">
        <v>0.55638888799999997</v>
      </c>
      <c r="O5330">
        <v>0</v>
      </c>
      <c r="P5330">
        <v>89</v>
      </c>
      <c r="Q5330">
        <v>0</v>
      </c>
      <c r="R5330">
        <v>0</v>
      </c>
      <c r="S5330">
        <v>0</v>
      </c>
      <c r="T5330">
        <v>7</v>
      </c>
      <c r="U5330">
        <v>0</v>
      </c>
      <c r="V5330">
        <v>0</v>
      </c>
      <c r="W5330">
        <v>0</v>
      </c>
      <c r="X5330">
        <v>18.398287835954193</v>
      </c>
      <c r="Y5330">
        <v>0</v>
      </c>
      <c r="Z5330">
        <v>0</v>
      </c>
      <c r="AA5330">
        <v>0</v>
      </c>
      <c r="AB5330">
        <v>5.5333393906482824</v>
      </c>
      <c r="AC5330">
        <v>0</v>
      </c>
      <c r="AD5330">
        <v>0</v>
      </c>
      <c r="AE5330">
        <v>23.931627226602476</v>
      </c>
    </row>
    <row r="5331" spans="1:31" x14ac:dyDescent="0.25">
      <c r="A5331">
        <v>2250340</v>
      </c>
      <c r="B5331">
        <v>1</v>
      </c>
      <c r="C5331" t="s">
        <v>80</v>
      </c>
      <c r="D5331" t="s">
        <v>87</v>
      </c>
      <c r="E5331" t="s">
        <v>141</v>
      </c>
      <c r="F5331" t="s">
        <v>857</v>
      </c>
      <c r="G5331" t="s">
        <v>179</v>
      </c>
      <c r="H5331" t="s">
        <v>135</v>
      </c>
      <c r="I5331" t="s">
        <v>136</v>
      </c>
      <c r="J5331" t="s">
        <v>137</v>
      </c>
      <c r="K5331" t="s">
        <v>138</v>
      </c>
      <c r="L5331" t="s">
        <v>15378</v>
      </c>
      <c r="M5331" t="s">
        <v>15379</v>
      </c>
      <c r="N5331">
        <v>0.65611111099999997</v>
      </c>
      <c r="O5331">
        <v>0</v>
      </c>
      <c r="P5331">
        <v>531</v>
      </c>
      <c r="Q5331">
        <v>0</v>
      </c>
      <c r="R5331">
        <v>0</v>
      </c>
      <c r="S5331">
        <v>0</v>
      </c>
      <c r="T5331">
        <v>124</v>
      </c>
      <c r="U5331">
        <v>0</v>
      </c>
      <c r="V5331">
        <v>0</v>
      </c>
      <c r="W5331">
        <v>0</v>
      </c>
      <c r="X5331">
        <v>99.815997776515232</v>
      </c>
      <c r="Y5331">
        <v>0</v>
      </c>
      <c r="Z5331">
        <v>0</v>
      </c>
      <c r="AA5331">
        <v>0</v>
      </c>
      <c r="AB5331">
        <v>36.537086554158684</v>
      </c>
      <c r="AC5331">
        <v>0</v>
      </c>
      <c r="AD5331">
        <v>0</v>
      </c>
      <c r="AE5331">
        <v>136.35308433067391</v>
      </c>
    </row>
    <row r="5332" spans="1:31" x14ac:dyDescent="0.25">
      <c r="A5332">
        <v>2249982</v>
      </c>
      <c r="B5332">
        <v>1</v>
      </c>
      <c r="C5332" t="s">
        <v>81</v>
      </c>
      <c r="D5332" t="s">
        <v>127</v>
      </c>
      <c r="E5332" t="s">
        <v>194</v>
      </c>
      <c r="F5332" t="s">
        <v>11919</v>
      </c>
      <c r="G5332" t="s">
        <v>143</v>
      </c>
      <c r="H5332" t="s">
        <v>135</v>
      </c>
      <c r="I5332" t="s">
        <v>136</v>
      </c>
      <c r="J5332" t="s">
        <v>137</v>
      </c>
      <c r="K5332" t="s">
        <v>144</v>
      </c>
      <c r="L5332" t="s">
        <v>15380</v>
      </c>
      <c r="M5332" t="s">
        <v>15381</v>
      </c>
      <c r="N5332">
        <v>6.778611111</v>
      </c>
      <c r="O5332">
        <v>0</v>
      </c>
      <c r="P5332">
        <v>170</v>
      </c>
      <c r="Q5332">
        <v>0</v>
      </c>
      <c r="R5332">
        <v>0</v>
      </c>
      <c r="S5332">
        <v>0</v>
      </c>
      <c r="T5332">
        <v>8</v>
      </c>
      <c r="U5332">
        <v>0</v>
      </c>
      <c r="V5332">
        <v>0</v>
      </c>
      <c r="W5332">
        <v>0</v>
      </c>
      <c r="X5332">
        <v>283.44466765329668</v>
      </c>
      <c r="Y5332">
        <v>0</v>
      </c>
      <c r="Z5332">
        <v>0</v>
      </c>
      <c r="AA5332">
        <v>0</v>
      </c>
      <c r="AB5332">
        <v>38.068463476613225</v>
      </c>
      <c r="AC5332">
        <v>0</v>
      </c>
      <c r="AD5332">
        <v>0</v>
      </c>
      <c r="AE5332">
        <v>321.51313112990988</v>
      </c>
    </row>
    <row r="5333" spans="1:31" x14ac:dyDescent="0.25">
      <c r="A5333">
        <v>2250217</v>
      </c>
      <c r="B5333">
        <v>1</v>
      </c>
      <c r="C5333" t="s">
        <v>80</v>
      </c>
      <c r="D5333" t="s">
        <v>103</v>
      </c>
      <c r="E5333" t="s">
        <v>132</v>
      </c>
      <c r="F5333" t="s">
        <v>15382</v>
      </c>
      <c r="G5333" t="s">
        <v>134</v>
      </c>
      <c r="H5333" t="s">
        <v>135</v>
      </c>
      <c r="I5333" t="s">
        <v>136</v>
      </c>
      <c r="J5333" t="s">
        <v>137</v>
      </c>
      <c r="K5333" t="s">
        <v>138</v>
      </c>
      <c r="L5333" t="s">
        <v>15383</v>
      </c>
      <c r="M5333" t="s">
        <v>15384</v>
      </c>
      <c r="N5333">
        <v>2.1119444440000001</v>
      </c>
      <c r="O5333">
        <v>0</v>
      </c>
      <c r="P5333">
        <v>1</v>
      </c>
      <c r="Q5333">
        <v>0</v>
      </c>
      <c r="R5333">
        <v>0</v>
      </c>
      <c r="S5333">
        <v>0</v>
      </c>
      <c r="T5333">
        <v>0</v>
      </c>
      <c r="U5333">
        <v>0</v>
      </c>
      <c r="V5333">
        <v>0</v>
      </c>
      <c r="W5333">
        <v>0</v>
      </c>
      <c r="X5333">
        <v>0.50658179378800006</v>
      </c>
      <c r="Y5333">
        <v>0</v>
      </c>
      <c r="Z5333">
        <v>0</v>
      </c>
      <c r="AA5333">
        <v>0</v>
      </c>
      <c r="AB5333">
        <v>0</v>
      </c>
      <c r="AC5333">
        <v>0</v>
      </c>
      <c r="AD5333">
        <v>0</v>
      </c>
      <c r="AE5333">
        <v>0.50658179378800006</v>
      </c>
    </row>
    <row r="5334" spans="1:31" x14ac:dyDescent="0.25">
      <c r="A5334">
        <v>2250317</v>
      </c>
      <c r="B5334">
        <v>1</v>
      </c>
      <c r="C5334" t="s">
        <v>80</v>
      </c>
      <c r="D5334" t="s">
        <v>83</v>
      </c>
      <c r="E5334" t="s">
        <v>132</v>
      </c>
      <c r="F5334" t="s">
        <v>15385</v>
      </c>
      <c r="G5334" t="s">
        <v>191</v>
      </c>
      <c r="H5334" t="s">
        <v>135</v>
      </c>
      <c r="I5334" t="s">
        <v>136</v>
      </c>
      <c r="J5334" t="s">
        <v>137</v>
      </c>
      <c r="K5334" t="s">
        <v>138</v>
      </c>
      <c r="L5334" t="s">
        <v>15386</v>
      </c>
      <c r="M5334" t="s">
        <v>15387</v>
      </c>
      <c r="N5334">
        <v>1.061111111</v>
      </c>
      <c r="O5334">
        <v>0</v>
      </c>
      <c r="P5334">
        <v>0</v>
      </c>
      <c r="Q5334">
        <v>0</v>
      </c>
      <c r="R5334">
        <v>0</v>
      </c>
      <c r="S5334">
        <v>0</v>
      </c>
      <c r="T5334">
        <v>4</v>
      </c>
      <c r="U5334">
        <v>0</v>
      </c>
      <c r="V5334">
        <v>0</v>
      </c>
      <c r="W5334">
        <v>0</v>
      </c>
      <c r="X5334">
        <v>0</v>
      </c>
      <c r="Y5334">
        <v>0</v>
      </c>
      <c r="Z5334">
        <v>0</v>
      </c>
      <c r="AA5334">
        <v>0</v>
      </c>
      <c r="AB5334">
        <v>2.6887324551498399</v>
      </c>
      <c r="AC5334">
        <v>0</v>
      </c>
      <c r="AD5334">
        <v>0</v>
      </c>
      <c r="AE5334">
        <v>2.6887324551498399</v>
      </c>
    </row>
    <row r="5335" spans="1:31" x14ac:dyDescent="0.25">
      <c r="A5335">
        <v>2250148</v>
      </c>
      <c r="B5335">
        <v>1</v>
      </c>
      <c r="C5335" t="s">
        <v>80</v>
      </c>
      <c r="D5335" t="s">
        <v>103</v>
      </c>
      <c r="E5335" t="s">
        <v>273</v>
      </c>
      <c r="F5335" t="s">
        <v>15388</v>
      </c>
      <c r="G5335" t="s">
        <v>174</v>
      </c>
      <c r="H5335" t="s">
        <v>163</v>
      </c>
      <c r="I5335" t="s">
        <v>136</v>
      </c>
      <c r="J5335" t="s">
        <v>137</v>
      </c>
      <c r="K5335" t="s">
        <v>138</v>
      </c>
      <c r="L5335" t="s">
        <v>15389</v>
      </c>
      <c r="M5335" t="s">
        <v>15390</v>
      </c>
      <c r="N5335">
        <v>0.36</v>
      </c>
      <c r="O5335">
        <v>0</v>
      </c>
      <c r="P5335">
        <v>4415</v>
      </c>
      <c r="Q5335">
        <v>0</v>
      </c>
      <c r="R5335">
        <v>36</v>
      </c>
      <c r="S5335">
        <v>1</v>
      </c>
      <c r="T5335">
        <v>559</v>
      </c>
      <c r="U5335">
        <v>0</v>
      </c>
      <c r="V5335">
        <v>1</v>
      </c>
      <c r="W5335">
        <v>0</v>
      </c>
      <c r="X5335">
        <v>434.70384360210642</v>
      </c>
      <c r="Y5335">
        <v>0</v>
      </c>
      <c r="Z5335">
        <v>8.1974639014941619</v>
      </c>
      <c r="AA5335">
        <v>62.263703856816001</v>
      </c>
      <c r="AB5335">
        <v>192.95897523973667</v>
      </c>
      <c r="AC5335">
        <v>0</v>
      </c>
      <c r="AD5335">
        <v>59.297845490927998</v>
      </c>
      <c r="AE5335">
        <v>757.42183209108134</v>
      </c>
    </row>
    <row r="5336" spans="1:31" x14ac:dyDescent="0.25">
      <c r="A5336">
        <v>2249919</v>
      </c>
      <c r="B5336">
        <v>1</v>
      </c>
      <c r="C5336" t="s">
        <v>80</v>
      </c>
      <c r="D5336" t="s">
        <v>96</v>
      </c>
      <c r="E5336" t="s">
        <v>132</v>
      </c>
      <c r="F5336" t="s">
        <v>15199</v>
      </c>
      <c r="G5336" t="s">
        <v>148</v>
      </c>
      <c r="H5336" t="s">
        <v>135</v>
      </c>
      <c r="I5336" t="s">
        <v>136</v>
      </c>
      <c r="J5336" t="s">
        <v>137</v>
      </c>
      <c r="K5336" t="s">
        <v>138</v>
      </c>
      <c r="L5336" t="s">
        <v>15391</v>
      </c>
      <c r="M5336" t="s">
        <v>15392</v>
      </c>
      <c r="N5336">
        <v>1.353888888</v>
      </c>
      <c r="O5336">
        <v>0</v>
      </c>
      <c r="P5336">
        <v>1</v>
      </c>
      <c r="Q5336">
        <v>0</v>
      </c>
      <c r="R5336">
        <v>0</v>
      </c>
      <c r="S5336">
        <v>0</v>
      </c>
      <c r="T5336">
        <v>0</v>
      </c>
      <c r="U5336">
        <v>0</v>
      </c>
      <c r="V5336">
        <v>0</v>
      </c>
      <c r="W5336">
        <v>0</v>
      </c>
      <c r="X5336">
        <v>1.4661936999266667E-3</v>
      </c>
      <c r="Y5336">
        <v>0</v>
      </c>
      <c r="Z5336">
        <v>0</v>
      </c>
      <c r="AA5336">
        <v>0</v>
      </c>
      <c r="AB5336">
        <v>0</v>
      </c>
      <c r="AC5336">
        <v>0</v>
      </c>
      <c r="AD5336">
        <v>0</v>
      </c>
      <c r="AE5336">
        <v>1.4661936999266667E-3</v>
      </c>
    </row>
    <row r="5337" spans="1:31" x14ac:dyDescent="0.25">
      <c r="A5337">
        <v>2250154</v>
      </c>
      <c r="B5337">
        <v>1</v>
      </c>
      <c r="C5337" t="s">
        <v>80</v>
      </c>
      <c r="D5337" t="s">
        <v>97</v>
      </c>
      <c r="E5337" t="s">
        <v>132</v>
      </c>
      <c r="F5337" t="s">
        <v>15393</v>
      </c>
      <c r="G5337" t="s">
        <v>170</v>
      </c>
      <c r="H5337" t="s">
        <v>135</v>
      </c>
      <c r="I5337" t="s">
        <v>136</v>
      </c>
      <c r="J5337" t="s">
        <v>137</v>
      </c>
      <c r="K5337" t="s">
        <v>138</v>
      </c>
      <c r="L5337" t="s">
        <v>15394</v>
      </c>
      <c r="M5337" t="s">
        <v>15395</v>
      </c>
      <c r="N5337">
        <v>1.8661111109999999</v>
      </c>
      <c r="O5337">
        <v>0</v>
      </c>
      <c r="P5337">
        <v>1</v>
      </c>
      <c r="Q5337">
        <v>0</v>
      </c>
      <c r="R5337">
        <v>0</v>
      </c>
      <c r="S5337">
        <v>0</v>
      </c>
      <c r="T5337">
        <v>0</v>
      </c>
      <c r="U5337">
        <v>0</v>
      </c>
      <c r="V5337">
        <v>0</v>
      </c>
      <c r="W5337">
        <v>0</v>
      </c>
      <c r="X5337">
        <v>5.4475574811653341E-2</v>
      </c>
      <c r="Y5337">
        <v>0</v>
      </c>
      <c r="Z5337">
        <v>0</v>
      </c>
      <c r="AA5337">
        <v>0</v>
      </c>
      <c r="AB5337">
        <v>0</v>
      </c>
      <c r="AC5337">
        <v>0</v>
      </c>
      <c r="AD5337">
        <v>0</v>
      </c>
      <c r="AE5337">
        <v>5.4475574811653341E-2</v>
      </c>
    </row>
    <row r="5338" spans="1:31" x14ac:dyDescent="0.25">
      <c r="A5338">
        <v>2250211</v>
      </c>
      <c r="B5338">
        <v>1</v>
      </c>
      <c r="C5338" t="s">
        <v>80</v>
      </c>
      <c r="D5338" t="s">
        <v>104</v>
      </c>
      <c r="E5338" t="s">
        <v>161</v>
      </c>
      <c r="F5338" t="s">
        <v>15396</v>
      </c>
      <c r="G5338" t="s">
        <v>284</v>
      </c>
      <c r="H5338" t="s">
        <v>163</v>
      </c>
      <c r="I5338" t="s">
        <v>136</v>
      </c>
      <c r="J5338" t="s">
        <v>3</v>
      </c>
      <c r="K5338" t="s">
        <v>138</v>
      </c>
      <c r="L5338" t="s">
        <v>15397</v>
      </c>
      <c r="M5338" t="s">
        <v>15398</v>
      </c>
      <c r="N5338">
        <v>0.35555555500000002</v>
      </c>
      <c r="O5338">
        <v>5</v>
      </c>
      <c r="P5338">
        <v>1774</v>
      </c>
      <c r="Q5338">
        <v>10</v>
      </c>
      <c r="R5338">
        <v>20</v>
      </c>
      <c r="S5338">
        <v>18</v>
      </c>
      <c r="T5338">
        <v>210</v>
      </c>
      <c r="U5338">
        <v>3</v>
      </c>
      <c r="V5338">
        <v>0</v>
      </c>
      <c r="W5338">
        <v>8.8492589208644445E-2</v>
      </c>
      <c r="X5338">
        <v>174.48924075670254</v>
      </c>
      <c r="Y5338">
        <v>1.1213370881101201</v>
      </c>
      <c r="Z5338">
        <v>0.90715591358435566</v>
      </c>
      <c r="AA5338">
        <v>91.945509928254182</v>
      </c>
      <c r="AB5338">
        <v>41.797107094908036</v>
      </c>
      <c r="AC5338">
        <v>19.117208338510146</v>
      </c>
      <c r="AD5338">
        <v>0</v>
      </c>
      <c r="AE5338">
        <v>329.46605170927802</v>
      </c>
    </row>
    <row r="5339" spans="1:31" x14ac:dyDescent="0.25">
      <c r="A5339">
        <v>2249971</v>
      </c>
      <c r="B5339">
        <v>1</v>
      </c>
      <c r="C5339" t="s">
        <v>80</v>
      </c>
      <c r="D5339" t="s">
        <v>104</v>
      </c>
      <c r="E5339" t="s">
        <v>132</v>
      </c>
      <c r="F5339" t="s">
        <v>15399</v>
      </c>
      <c r="G5339" t="s">
        <v>1257</v>
      </c>
      <c r="H5339" t="s">
        <v>135</v>
      </c>
      <c r="I5339" t="s">
        <v>136</v>
      </c>
      <c r="J5339" t="s">
        <v>137</v>
      </c>
      <c r="K5339" t="s">
        <v>138</v>
      </c>
      <c r="L5339" t="s">
        <v>15400</v>
      </c>
      <c r="M5339" t="s">
        <v>15401</v>
      </c>
      <c r="N5339">
        <v>0.87416666600000004</v>
      </c>
      <c r="O5339">
        <v>0</v>
      </c>
      <c r="P5339">
        <v>0</v>
      </c>
      <c r="Q5339">
        <v>0</v>
      </c>
      <c r="R5339">
        <v>0</v>
      </c>
      <c r="S5339">
        <v>0</v>
      </c>
      <c r="T5339">
        <v>1</v>
      </c>
      <c r="U5339">
        <v>0</v>
      </c>
      <c r="V5339">
        <v>0</v>
      </c>
      <c r="W5339">
        <v>0</v>
      </c>
      <c r="X5339">
        <v>0</v>
      </c>
      <c r="Y5339">
        <v>0</v>
      </c>
      <c r="Z5339">
        <v>0</v>
      </c>
      <c r="AA5339">
        <v>0</v>
      </c>
      <c r="AB5339">
        <v>1.6026373974792638</v>
      </c>
      <c r="AC5339">
        <v>0</v>
      </c>
      <c r="AD5339">
        <v>0</v>
      </c>
      <c r="AE5339">
        <v>1.6026373974792638</v>
      </c>
    </row>
    <row r="5340" spans="1:31" x14ac:dyDescent="0.25">
      <c r="A5340">
        <v>2250326</v>
      </c>
      <c r="B5340">
        <v>1</v>
      </c>
      <c r="C5340" t="s">
        <v>80</v>
      </c>
      <c r="D5340" t="s">
        <v>103</v>
      </c>
      <c r="E5340" t="s">
        <v>132</v>
      </c>
      <c r="F5340" t="s">
        <v>15402</v>
      </c>
      <c r="G5340" t="s">
        <v>191</v>
      </c>
      <c r="H5340" t="s">
        <v>135</v>
      </c>
      <c r="I5340" t="s">
        <v>136</v>
      </c>
      <c r="J5340" t="s">
        <v>137</v>
      </c>
      <c r="K5340" t="s">
        <v>138</v>
      </c>
      <c r="L5340" t="s">
        <v>15403</v>
      </c>
      <c r="M5340" t="s">
        <v>15404</v>
      </c>
      <c r="N5340">
        <v>1.171944444</v>
      </c>
      <c r="O5340">
        <v>0</v>
      </c>
      <c r="P5340">
        <v>0</v>
      </c>
      <c r="Q5340">
        <v>0</v>
      </c>
      <c r="R5340">
        <v>0</v>
      </c>
      <c r="S5340">
        <v>0</v>
      </c>
      <c r="T5340">
        <v>1</v>
      </c>
      <c r="U5340">
        <v>0</v>
      </c>
      <c r="V5340">
        <v>0</v>
      </c>
      <c r="W5340">
        <v>0</v>
      </c>
      <c r="X5340">
        <v>0</v>
      </c>
      <c r="Y5340">
        <v>0</v>
      </c>
      <c r="Z5340">
        <v>0</v>
      </c>
      <c r="AA5340">
        <v>0</v>
      </c>
      <c r="AB5340">
        <v>5.6667115355313644</v>
      </c>
      <c r="AC5340">
        <v>0</v>
      </c>
      <c r="AD5340">
        <v>0</v>
      </c>
      <c r="AE5340">
        <v>5.6667115355313644</v>
      </c>
    </row>
    <row r="5341" spans="1:31" x14ac:dyDescent="0.25">
      <c r="A5341">
        <v>2250094</v>
      </c>
      <c r="B5341">
        <v>1</v>
      </c>
      <c r="C5341" t="s">
        <v>81</v>
      </c>
      <c r="D5341" t="s">
        <v>124</v>
      </c>
      <c r="E5341" t="s">
        <v>194</v>
      </c>
      <c r="F5341" t="s">
        <v>848</v>
      </c>
      <c r="G5341" t="s">
        <v>179</v>
      </c>
      <c r="H5341" t="s">
        <v>135</v>
      </c>
      <c r="I5341" t="s">
        <v>136</v>
      </c>
      <c r="J5341" t="s">
        <v>137</v>
      </c>
      <c r="K5341" t="s">
        <v>138</v>
      </c>
      <c r="L5341" t="s">
        <v>15405</v>
      </c>
      <c r="M5341" t="s">
        <v>15406</v>
      </c>
      <c r="N5341">
        <v>0.46722222200000002</v>
      </c>
      <c r="O5341">
        <v>0</v>
      </c>
      <c r="P5341">
        <v>179</v>
      </c>
      <c r="Q5341">
        <v>0</v>
      </c>
      <c r="R5341">
        <v>1</v>
      </c>
      <c r="S5341">
        <v>0</v>
      </c>
      <c r="T5341">
        <v>9</v>
      </c>
      <c r="U5341">
        <v>0</v>
      </c>
      <c r="V5341">
        <v>0</v>
      </c>
      <c r="W5341">
        <v>0</v>
      </c>
      <c r="X5341">
        <v>16.441828666090071</v>
      </c>
      <c r="Y5341">
        <v>0</v>
      </c>
      <c r="Z5341">
        <v>8.3557861871555558E-4</v>
      </c>
      <c r="AA5341">
        <v>0</v>
      </c>
      <c r="AB5341">
        <v>1.56006166808716</v>
      </c>
      <c r="AC5341">
        <v>0</v>
      </c>
      <c r="AD5341">
        <v>0</v>
      </c>
      <c r="AE5341">
        <v>18.002725912795945</v>
      </c>
    </row>
    <row r="5342" spans="1:31" x14ac:dyDescent="0.25">
      <c r="A5342">
        <v>2250140</v>
      </c>
      <c r="B5342">
        <v>1</v>
      </c>
      <c r="C5342" t="s">
        <v>80</v>
      </c>
      <c r="D5342" t="s">
        <v>92</v>
      </c>
      <c r="E5342" t="s">
        <v>194</v>
      </c>
      <c r="F5342" t="s">
        <v>15407</v>
      </c>
      <c r="G5342" t="s">
        <v>196</v>
      </c>
      <c r="H5342" t="s">
        <v>135</v>
      </c>
      <c r="I5342" t="s">
        <v>136</v>
      </c>
      <c r="J5342" t="s">
        <v>137</v>
      </c>
      <c r="K5342" t="s">
        <v>144</v>
      </c>
      <c r="L5342" t="s">
        <v>15408</v>
      </c>
      <c r="M5342" t="s">
        <v>15409</v>
      </c>
      <c r="N5342">
        <v>0.4</v>
      </c>
      <c r="O5342">
        <v>0</v>
      </c>
      <c r="P5342">
        <v>101</v>
      </c>
      <c r="Q5342">
        <v>0</v>
      </c>
      <c r="R5342">
        <v>0</v>
      </c>
      <c r="S5342">
        <v>0</v>
      </c>
      <c r="T5342">
        <v>1</v>
      </c>
      <c r="U5342">
        <v>0</v>
      </c>
      <c r="V5342">
        <v>0</v>
      </c>
      <c r="W5342">
        <v>0</v>
      </c>
      <c r="X5342">
        <v>14.9459766604952</v>
      </c>
      <c r="Y5342">
        <v>0</v>
      </c>
      <c r="Z5342">
        <v>0</v>
      </c>
      <c r="AA5342">
        <v>0</v>
      </c>
      <c r="AB5342">
        <v>9.4089183619200017E-2</v>
      </c>
      <c r="AC5342">
        <v>0</v>
      </c>
      <c r="AD5342">
        <v>0</v>
      </c>
      <c r="AE5342">
        <v>15.0400658441144</v>
      </c>
    </row>
    <row r="5343" spans="1:31" x14ac:dyDescent="0.25">
      <c r="A5343">
        <v>2250034</v>
      </c>
      <c r="B5343">
        <v>1</v>
      </c>
      <c r="C5343" t="s">
        <v>80</v>
      </c>
      <c r="D5343" t="s">
        <v>98</v>
      </c>
      <c r="E5343" t="s">
        <v>273</v>
      </c>
      <c r="F5343" t="s">
        <v>15410</v>
      </c>
      <c r="G5343" t="s">
        <v>174</v>
      </c>
      <c r="H5343" t="s">
        <v>163</v>
      </c>
      <c r="I5343" t="s">
        <v>136</v>
      </c>
      <c r="J5343" t="s">
        <v>137</v>
      </c>
      <c r="K5343" t="s">
        <v>138</v>
      </c>
      <c r="L5343" t="s">
        <v>15411</v>
      </c>
      <c r="M5343" t="s">
        <v>15412</v>
      </c>
      <c r="N5343">
        <v>1.4750000000000001</v>
      </c>
      <c r="O5343">
        <v>0</v>
      </c>
      <c r="P5343">
        <v>633</v>
      </c>
      <c r="Q5343">
        <v>0</v>
      </c>
      <c r="R5343">
        <v>25</v>
      </c>
      <c r="S5343">
        <v>0</v>
      </c>
      <c r="T5343">
        <v>193</v>
      </c>
      <c r="U5343">
        <v>0</v>
      </c>
      <c r="V5343">
        <v>0</v>
      </c>
      <c r="W5343">
        <v>0</v>
      </c>
      <c r="X5343">
        <v>359.15634221456463</v>
      </c>
      <c r="Y5343">
        <v>0</v>
      </c>
      <c r="Z5343">
        <v>5.7341522271816769</v>
      </c>
      <c r="AA5343">
        <v>0</v>
      </c>
      <c r="AB5343">
        <v>231.19593969857436</v>
      </c>
      <c r="AC5343">
        <v>0</v>
      </c>
      <c r="AD5343">
        <v>0</v>
      </c>
      <c r="AE5343">
        <v>596.08643414032065</v>
      </c>
    </row>
    <row r="5344" spans="1:31" x14ac:dyDescent="0.25">
      <c r="A5344">
        <v>2250220</v>
      </c>
      <c r="B5344">
        <v>1</v>
      </c>
      <c r="C5344" t="s">
        <v>81</v>
      </c>
      <c r="D5344" t="s">
        <v>123</v>
      </c>
      <c r="E5344" t="s">
        <v>182</v>
      </c>
      <c r="F5344" t="s">
        <v>15413</v>
      </c>
      <c r="G5344" t="s">
        <v>174</v>
      </c>
      <c r="H5344" t="s">
        <v>163</v>
      </c>
      <c r="I5344" t="s">
        <v>136</v>
      </c>
      <c r="J5344" t="s">
        <v>137</v>
      </c>
      <c r="K5344" t="s">
        <v>138</v>
      </c>
      <c r="L5344" t="s">
        <v>15414</v>
      </c>
      <c r="M5344" t="s">
        <v>15415</v>
      </c>
      <c r="N5344">
        <v>1.2727777769999999</v>
      </c>
      <c r="O5344">
        <v>9</v>
      </c>
      <c r="P5344">
        <v>12</v>
      </c>
      <c r="Q5344">
        <v>197</v>
      </c>
      <c r="R5344">
        <v>141</v>
      </c>
      <c r="S5344">
        <v>48</v>
      </c>
      <c r="T5344">
        <v>19</v>
      </c>
      <c r="U5344">
        <v>0</v>
      </c>
      <c r="V5344">
        <v>0</v>
      </c>
      <c r="W5344">
        <v>2.9192749239631661</v>
      </c>
      <c r="X5344">
        <v>6.5547943028919979</v>
      </c>
      <c r="Y5344">
        <v>82.119105678641873</v>
      </c>
      <c r="Z5344">
        <v>76.889845135110505</v>
      </c>
      <c r="AA5344">
        <v>362.50573476109093</v>
      </c>
      <c r="AB5344">
        <v>16.7959607697913</v>
      </c>
      <c r="AC5344">
        <v>0</v>
      </c>
      <c r="AD5344">
        <v>0</v>
      </c>
      <c r="AE5344">
        <v>547.78471557148976</v>
      </c>
    </row>
    <row r="5345" spans="1:31" x14ac:dyDescent="0.25">
      <c r="A5345">
        <v>2250243</v>
      </c>
      <c r="B5345">
        <v>1</v>
      </c>
      <c r="C5345" t="s">
        <v>81</v>
      </c>
      <c r="D5345" t="s">
        <v>128</v>
      </c>
      <c r="E5345" t="s">
        <v>161</v>
      </c>
      <c r="F5345" t="s">
        <v>15416</v>
      </c>
      <c r="G5345" t="s">
        <v>174</v>
      </c>
      <c r="H5345" t="s">
        <v>163</v>
      </c>
      <c r="I5345" t="s">
        <v>136</v>
      </c>
      <c r="J5345" t="s">
        <v>137</v>
      </c>
      <c r="K5345" t="s">
        <v>138</v>
      </c>
      <c r="L5345" t="s">
        <v>15417</v>
      </c>
      <c r="M5345" t="s">
        <v>15418</v>
      </c>
      <c r="N5345">
        <v>2.6516666660000001</v>
      </c>
      <c r="O5345">
        <v>0</v>
      </c>
      <c r="P5345">
        <v>0</v>
      </c>
      <c r="Q5345">
        <v>0</v>
      </c>
      <c r="R5345">
        <v>0</v>
      </c>
      <c r="S5345">
        <v>17</v>
      </c>
      <c r="T5345">
        <v>0</v>
      </c>
      <c r="U5345">
        <v>13</v>
      </c>
      <c r="V5345">
        <v>0</v>
      </c>
      <c r="W5345">
        <v>0</v>
      </c>
      <c r="X5345">
        <v>0</v>
      </c>
      <c r="Y5345">
        <v>0</v>
      </c>
      <c r="Z5345">
        <v>0</v>
      </c>
      <c r="AA5345">
        <v>937.78008119003039</v>
      </c>
      <c r="AB5345">
        <v>0</v>
      </c>
      <c r="AC5345">
        <v>4762.0970434991114</v>
      </c>
      <c r="AD5345">
        <v>0</v>
      </c>
      <c r="AE5345">
        <v>5699.877124689142</v>
      </c>
    </row>
    <row r="5346" spans="1:31" x14ac:dyDescent="0.25">
      <c r="A5346">
        <v>2250077</v>
      </c>
      <c r="B5346">
        <v>1</v>
      </c>
      <c r="C5346" t="s">
        <v>81</v>
      </c>
      <c r="D5346" t="s">
        <v>128</v>
      </c>
      <c r="E5346" t="s">
        <v>132</v>
      </c>
      <c r="F5346" t="s">
        <v>15419</v>
      </c>
      <c r="G5346" t="s">
        <v>170</v>
      </c>
      <c r="H5346" t="s">
        <v>135</v>
      </c>
      <c r="I5346" t="s">
        <v>136</v>
      </c>
      <c r="J5346" t="s">
        <v>137</v>
      </c>
      <c r="K5346" t="s">
        <v>138</v>
      </c>
      <c r="L5346" t="s">
        <v>15420</v>
      </c>
      <c r="M5346" t="s">
        <v>15421</v>
      </c>
      <c r="N5346">
        <v>3.8452777770000002</v>
      </c>
      <c r="O5346">
        <v>0</v>
      </c>
      <c r="P5346">
        <v>12</v>
      </c>
      <c r="Q5346">
        <v>0</v>
      </c>
      <c r="R5346">
        <v>0</v>
      </c>
      <c r="S5346">
        <v>0</v>
      </c>
      <c r="T5346">
        <v>0</v>
      </c>
      <c r="U5346">
        <v>0</v>
      </c>
      <c r="V5346">
        <v>0</v>
      </c>
      <c r="W5346">
        <v>0</v>
      </c>
      <c r="X5346">
        <v>11.506040371884582</v>
      </c>
      <c r="Y5346">
        <v>0</v>
      </c>
      <c r="Z5346">
        <v>0</v>
      </c>
      <c r="AA5346">
        <v>0</v>
      </c>
      <c r="AB5346">
        <v>0</v>
      </c>
      <c r="AC5346">
        <v>0</v>
      </c>
      <c r="AD5346">
        <v>0</v>
      </c>
      <c r="AE5346">
        <v>11.506040371884582</v>
      </c>
    </row>
    <row r="5347" spans="1:31" x14ac:dyDescent="0.25">
      <c r="A5347">
        <v>2249934</v>
      </c>
      <c r="B5347">
        <v>1</v>
      </c>
      <c r="C5347" t="s">
        <v>81</v>
      </c>
      <c r="D5347" t="s">
        <v>117</v>
      </c>
      <c r="E5347" t="s">
        <v>182</v>
      </c>
      <c r="F5347" t="s">
        <v>15422</v>
      </c>
      <c r="G5347" t="s">
        <v>143</v>
      </c>
      <c r="H5347" t="s">
        <v>163</v>
      </c>
      <c r="I5347" t="s">
        <v>136</v>
      </c>
      <c r="J5347" t="s">
        <v>137</v>
      </c>
      <c r="K5347" t="s">
        <v>144</v>
      </c>
      <c r="L5347" t="s">
        <v>15423</v>
      </c>
      <c r="M5347" t="s">
        <v>15424</v>
      </c>
      <c r="N5347">
        <v>6.7194444439999996</v>
      </c>
      <c r="O5347">
        <v>0</v>
      </c>
      <c r="P5347">
        <v>143</v>
      </c>
      <c r="Q5347">
        <v>0</v>
      </c>
      <c r="R5347">
        <v>0</v>
      </c>
      <c r="S5347">
        <v>2</v>
      </c>
      <c r="T5347">
        <v>1</v>
      </c>
      <c r="U5347">
        <v>0</v>
      </c>
      <c r="V5347">
        <v>0</v>
      </c>
      <c r="W5347">
        <v>0</v>
      </c>
      <c r="X5347">
        <v>109.60734966883322</v>
      </c>
      <c r="Y5347">
        <v>0</v>
      </c>
      <c r="Z5347">
        <v>0</v>
      </c>
      <c r="AA5347">
        <v>13.301066170511</v>
      </c>
      <c r="AB5347">
        <v>0</v>
      </c>
      <c r="AC5347">
        <v>0</v>
      </c>
      <c r="AD5347">
        <v>0</v>
      </c>
      <c r="AE5347">
        <v>122.90841583934423</v>
      </c>
    </row>
    <row r="5348" spans="1:31" x14ac:dyDescent="0.25">
      <c r="A5348">
        <v>2250343</v>
      </c>
      <c r="B5348">
        <v>1</v>
      </c>
      <c r="C5348" t="s">
        <v>81</v>
      </c>
      <c r="D5348" t="s">
        <v>117</v>
      </c>
      <c r="E5348" t="s">
        <v>182</v>
      </c>
      <c r="F5348" t="s">
        <v>15425</v>
      </c>
      <c r="G5348" t="s">
        <v>174</v>
      </c>
      <c r="H5348" t="s">
        <v>163</v>
      </c>
      <c r="I5348" t="s">
        <v>136</v>
      </c>
      <c r="J5348" t="s">
        <v>137</v>
      </c>
      <c r="K5348" t="s">
        <v>138</v>
      </c>
      <c r="L5348" t="s">
        <v>15426</v>
      </c>
      <c r="M5348" t="s">
        <v>15427</v>
      </c>
      <c r="N5348">
        <v>1.613888888</v>
      </c>
      <c r="O5348">
        <v>0</v>
      </c>
      <c r="P5348">
        <v>2</v>
      </c>
      <c r="Q5348">
        <v>0</v>
      </c>
      <c r="R5348">
        <v>0</v>
      </c>
      <c r="S5348">
        <v>0</v>
      </c>
      <c r="T5348">
        <v>70</v>
      </c>
      <c r="U5348">
        <v>0</v>
      </c>
      <c r="V5348">
        <v>2</v>
      </c>
      <c r="W5348">
        <v>0</v>
      </c>
      <c r="X5348">
        <v>0.78971704995555558</v>
      </c>
      <c r="Y5348">
        <v>0</v>
      </c>
      <c r="Z5348">
        <v>0</v>
      </c>
      <c r="AA5348">
        <v>0</v>
      </c>
      <c r="AB5348">
        <v>29.028000654647993</v>
      </c>
      <c r="AC5348">
        <v>0</v>
      </c>
      <c r="AD5348">
        <v>10.547060812295156</v>
      </c>
      <c r="AE5348">
        <v>40.364778516898703</v>
      </c>
    </row>
    <row r="5349" spans="1:31" x14ac:dyDescent="0.25">
      <c r="A5349">
        <v>2249908</v>
      </c>
      <c r="B5349">
        <v>1</v>
      </c>
      <c r="C5349" t="s">
        <v>80</v>
      </c>
      <c r="D5349" t="s">
        <v>93</v>
      </c>
      <c r="E5349" t="s">
        <v>182</v>
      </c>
      <c r="F5349" t="s">
        <v>15428</v>
      </c>
      <c r="G5349" t="s">
        <v>174</v>
      </c>
      <c r="H5349" t="s">
        <v>163</v>
      </c>
      <c r="I5349" t="s">
        <v>136</v>
      </c>
      <c r="J5349" t="s">
        <v>137</v>
      </c>
      <c r="K5349" t="s">
        <v>138</v>
      </c>
      <c r="L5349" t="s">
        <v>15429</v>
      </c>
      <c r="M5349" t="s">
        <v>15430</v>
      </c>
      <c r="N5349">
        <v>0.39472222200000001</v>
      </c>
      <c r="O5349">
        <v>0</v>
      </c>
      <c r="P5349">
        <v>3</v>
      </c>
      <c r="Q5349">
        <v>0</v>
      </c>
      <c r="R5349">
        <v>0</v>
      </c>
      <c r="S5349">
        <v>7</v>
      </c>
      <c r="T5349">
        <v>292</v>
      </c>
      <c r="U5349">
        <v>1</v>
      </c>
      <c r="V5349">
        <v>2</v>
      </c>
      <c r="W5349">
        <v>0</v>
      </c>
      <c r="X5349">
        <v>0.1327640397109561</v>
      </c>
      <c r="Y5349">
        <v>0</v>
      </c>
      <c r="Z5349">
        <v>0</v>
      </c>
      <c r="AA5349">
        <v>15.040397279724482</v>
      </c>
      <c r="AB5349">
        <v>44.697889358410613</v>
      </c>
      <c r="AC5349">
        <v>2.3869173567833064</v>
      </c>
      <c r="AD5349">
        <v>1.1453106129572801</v>
      </c>
      <c r="AE5349">
        <v>63.403278647586639</v>
      </c>
    </row>
    <row r="5350" spans="1:31" x14ac:dyDescent="0.25">
      <c r="A5350">
        <v>2250057</v>
      </c>
      <c r="B5350">
        <v>1</v>
      </c>
      <c r="C5350" t="s">
        <v>80</v>
      </c>
      <c r="D5350" t="s">
        <v>84</v>
      </c>
      <c r="E5350" t="s">
        <v>182</v>
      </c>
      <c r="F5350" t="s">
        <v>15431</v>
      </c>
      <c r="G5350" t="s">
        <v>152</v>
      </c>
      <c r="H5350" t="s">
        <v>163</v>
      </c>
      <c r="I5350" t="s">
        <v>136</v>
      </c>
      <c r="J5350" t="s">
        <v>3</v>
      </c>
      <c r="K5350" t="s">
        <v>138</v>
      </c>
      <c r="L5350" t="s">
        <v>15432</v>
      </c>
      <c r="M5350" t="s">
        <v>15433</v>
      </c>
      <c r="N5350">
        <v>0.63277777700000004</v>
      </c>
      <c r="O5350">
        <v>0</v>
      </c>
      <c r="P5350">
        <v>847</v>
      </c>
      <c r="Q5350">
        <v>0</v>
      </c>
      <c r="R5350">
        <v>0</v>
      </c>
      <c r="S5350">
        <v>0</v>
      </c>
      <c r="T5350">
        <v>43</v>
      </c>
      <c r="U5350">
        <v>0</v>
      </c>
      <c r="V5350">
        <v>0</v>
      </c>
      <c r="W5350">
        <v>0</v>
      </c>
      <c r="X5350">
        <v>153.76314803609699</v>
      </c>
      <c r="Y5350">
        <v>0</v>
      </c>
      <c r="Z5350">
        <v>0</v>
      </c>
      <c r="AA5350">
        <v>0</v>
      </c>
      <c r="AB5350">
        <v>16.578441240247184</v>
      </c>
      <c r="AC5350">
        <v>0</v>
      </c>
      <c r="AD5350">
        <v>0</v>
      </c>
      <c r="AE5350">
        <v>170.34158927634417</v>
      </c>
    </row>
    <row r="5351" spans="1:31" x14ac:dyDescent="0.25">
      <c r="A5351">
        <v>2250306</v>
      </c>
      <c r="B5351">
        <v>1</v>
      </c>
      <c r="C5351" t="s">
        <v>81</v>
      </c>
      <c r="D5351" t="s">
        <v>119</v>
      </c>
      <c r="E5351" t="s">
        <v>182</v>
      </c>
      <c r="F5351" t="s">
        <v>15434</v>
      </c>
      <c r="G5351" t="s">
        <v>1547</v>
      </c>
      <c r="H5351" t="s">
        <v>163</v>
      </c>
      <c r="I5351" t="s">
        <v>136</v>
      </c>
      <c r="J5351" t="s">
        <v>137</v>
      </c>
      <c r="K5351" t="s">
        <v>138</v>
      </c>
      <c r="L5351" t="s">
        <v>15435</v>
      </c>
      <c r="M5351" t="s">
        <v>15436</v>
      </c>
      <c r="N5351">
        <v>5.9952777770000001</v>
      </c>
      <c r="O5351">
        <v>0</v>
      </c>
      <c r="P5351">
        <v>20</v>
      </c>
      <c r="Q5351">
        <v>0</v>
      </c>
      <c r="R5351">
        <v>4</v>
      </c>
      <c r="S5351">
        <v>0</v>
      </c>
      <c r="T5351">
        <v>1</v>
      </c>
      <c r="U5351">
        <v>0</v>
      </c>
      <c r="V5351">
        <v>0</v>
      </c>
      <c r="W5351">
        <v>0</v>
      </c>
      <c r="X5351">
        <v>19.023576381016195</v>
      </c>
      <c r="Y5351">
        <v>0</v>
      </c>
      <c r="Z5351">
        <v>4.1570335516896506</v>
      </c>
      <c r="AA5351">
        <v>0</v>
      </c>
      <c r="AB5351">
        <v>3.4128372032048704</v>
      </c>
      <c r="AC5351">
        <v>0</v>
      </c>
      <c r="AD5351">
        <v>0</v>
      </c>
      <c r="AE5351">
        <v>26.593447135910715</v>
      </c>
    </row>
    <row r="5352" spans="1:31" x14ac:dyDescent="0.25">
      <c r="A5352">
        <v>2250163</v>
      </c>
      <c r="B5352">
        <v>1</v>
      </c>
      <c r="C5352" t="s">
        <v>80</v>
      </c>
      <c r="D5352" t="s">
        <v>91</v>
      </c>
      <c r="E5352" t="s">
        <v>161</v>
      </c>
      <c r="F5352" t="s">
        <v>15437</v>
      </c>
      <c r="G5352" t="s">
        <v>548</v>
      </c>
      <c r="H5352" t="s">
        <v>163</v>
      </c>
      <c r="I5352" t="s">
        <v>136</v>
      </c>
      <c r="J5352" t="s">
        <v>137</v>
      </c>
      <c r="K5352" t="s">
        <v>138</v>
      </c>
      <c r="L5352" t="s">
        <v>15438</v>
      </c>
      <c r="M5352" t="s">
        <v>15439</v>
      </c>
      <c r="N5352">
        <v>1.108055555</v>
      </c>
      <c r="O5352">
        <v>2</v>
      </c>
      <c r="P5352">
        <v>12</v>
      </c>
      <c r="Q5352">
        <v>14</v>
      </c>
      <c r="R5352">
        <v>18</v>
      </c>
      <c r="S5352">
        <v>4</v>
      </c>
      <c r="T5352">
        <v>60</v>
      </c>
      <c r="U5352">
        <v>1</v>
      </c>
      <c r="V5352">
        <v>0</v>
      </c>
      <c r="W5352">
        <v>0.75757103595845776</v>
      </c>
      <c r="X5352">
        <v>2.7614873836935168</v>
      </c>
      <c r="Y5352">
        <v>3.8702535605465203</v>
      </c>
      <c r="Z5352">
        <v>4.6560235589046979</v>
      </c>
      <c r="AA5352">
        <v>29.057631440526528</v>
      </c>
      <c r="AB5352">
        <v>39.480715432965184</v>
      </c>
      <c r="AC5352">
        <v>14.461270497373702</v>
      </c>
      <c r="AD5352">
        <v>0</v>
      </c>
      <c r="AE5352">
        <v>95.0449529099686</v>
      </c>
    </row>
    <row r="5353" spans="1:31" x14ac:dyDescent="0.25">
      <c r="A5353">
        <v>2250137</v>
      </c>
      <c r="B5353">
        <v>1</v>
      </c>
      <c r="C5353" t="s">
        <v>81</v>
      </c>
      <c r="D5353" t="s">
        <v>113</v>
      </c>
      <c r="E5353" t="s">
        <v>194</v>
      </c>
      <c r="F5353" t="s">
        <v>15440</v>
      </c>
      <c r="G5353" t="s">
        <v>248</v>
      </c>
      <c r="H5353" t="s">
        <v>135</v>
      </c>
      <c r="I5353" t="s">
        <v>136</v>
      </c>
      <c r="J5353" t="s">
        <v>137</v>
      </c>
      <c r="K5353" t="s">
        <v>138</v>
      </c>
      <c r="L5353" t="s">
        <v>15441</v>
      </c>
      <c r="M5353" t="s">
        <v>15442</v>
      </c>
      <c r="N5353">
        <v>2.4497222220000001</v>
      </c>
      <c r="O5353">
        <v>0</v>
      </c>
      <c r="P5353">
        <v>11</v>
      </c>
      <c r="Q5353">
        <v>0</v>
      </c>
      <c r="R5353">
        <v>1</v>
      </c>
      <c r="S5353">
        <v>0</v>
      </c>
      <c r="T5353">
        <v>0</v>
      </c>
      <c r="U5353">
        <v>0</v>
      </c>
      <c r="V5353">
        <v>0</v>
      </c>
      <c r="W5353">
        <v>0</v>
      </c>
      <c r="X5353">
        <v>1.2246867847932978</v>
      </c>
      <c r="Y5353">
        <v>0</v>
      </c>
      <c r="Z5353">
        <v>0.3180556128715078</v>
      </c>
      <c r="AA5353">
        <v>0</v>
      </c>
      <c r="AB5353">
        <v>0</v>
      </c>
      <c r="AC5353">
        <v>0</v>
      </c>
      <c r="AD5353">
        <v>0</v>
      </c>
      <c r="AE5353">
        <v>1.5427423976648056</v>
      </c>
    </row>
    <row r="5354" spans="1:31" x14ac:dyDescent="0.25">
      <c r="A5354">
        <v>2249974</v>
      </c>
      <c r="B5354">
        <v>1</v>
      </c>
      <c r="C5354" t="s">
        <v>80</v>
      </c>
      <c r="D5354" t="s">
        <v>86</v>
      </c>
      <c r="E5354" t="s">
        <v>182</v>
      </c>
      <c r="F5354" t="s">
        <v>15443</v>
      </c>
      <c r="G5354" t="s">
        <v>152</v>
      </c>
      <c r="H5354" t="s">
        <v>163</v>
      </c>
      <c r="I5354" t="s">
        <v>136</v>
      </c>
      <c r="J5354" t="s">
        <v>3</v>
      </c>
      <c r="K5354" t="s">
        <v>138</v>
      </c>
      <c r="L5354" t="s">
        <v>15444</v>
      </c>
      <c r="M5354" t="s">
        <v>15445</v>
      </c>
      <c r="N5354">
        <v>2.38</v>
      </c>
      <c r="O5354">
        <v>0</v>
      </c>
      <c r="P5354">
        <v>1054</v>
      </c>
      <c r="Q5354">
        <v>0</v>
      </c>
      <c r="R5354">
        <v>0</v>
      </c>
      <c r="S5354">
        <v>0</v>
      </c>
      <c r="T5354">
        <v>7</v>
      </c>
      <c r="U5354">
        <v>0</v>
      </c>
      <c r="V5354">
        <v>0</v>
      </c>
      <c r="W5354">
        <v>0</v>
      </c>
      <c r="X5354">
        <v>892.61381493697434</v>
      </c>
      <c r="Y5354">
        <v>0</v>
      </c>
      <c r="Z5354">
        <v>0</v>
      </c>
      <c r="AA5354">
        <v>0</v>
      </c>
      <c r="AB5354">
        <v>17.292979633265222</v>
      </c>
      <c r="AC5354">
        <v>0</v>
      </c>
      <c r="AD5354">
        <v>0</v>
      </c>
      <c r="AE5354">
        <v>909.90679457023953</v>
      </c>
    </row>
    <row r="5355" spans="1:31" x14ac:dyDescent="0.25">
      <c r="A5355">
        <v>2249928</v>
      </c>
      <c r="B5355">
        <v>1</v>
      </c>
      <c r="C5355" t="s">
        <v>81</v>
      </c>
      <c r="D5355" t="s">
        <v>115</v>
      </c>
      <c r="E5355" t="s">
        <v>194</v>
      </c>
      <c r="F5355" t="s">
        <v>15446</v>
      </c>
      <c r="G5355" t="s">
        <v>196</v>
      </c>
      <c r="H5355" t="s">
        <v>135</v>
      </c>
      <c r="I5355" t="s">
        <v>136</v>
      </c>
      <c r="J5355" t="s">
        <v>137</v>
      </c>
      <c r="K5355" t="s">
        <v>144</v>
      </c>
      <c r="L5355" t="s">
        <v>15447</v>
      </c>
      <c r="M5355" t="s">
        <v>15448</v>
      </c>
      <c r="N5355">
        <v>2.485833333</v>
      </c>
      <c r="O5355">
        <v>0</v>
      </c>
      <c r="P5355">
        <v>124</v>
      </c>
      <c r="Q5355">
        <v>0</v>
      </c>
      <c r="R5355">
        <v>0</v>
      </c>
      <c r="S5355">
        <v>0</v>
      </c>
      <c r="T5355">
        <v>10</v>
      </c>
      <c r="U5355">
        <v>0</v>
      </c>
      <c r="V5355">
        <v>0</v>
      </c>
      <c r="W5355">
        <v>0</v>
      </c>
      <c r="X5355">
        <v>58.781145567983515</v>
      </c>
      <c r="Y5355">
        <v>0</v>
      </c>
      <c r="Z5355">
        <v>0</v>
      </c>
      <c r="AA5355">
        <v>0</v>
      </c>
      <c r="AB5355">
        <v>17.654434428437913</v>
      </c>
      <c r="AC5355">
        <v>0</v>
      </c>
      <c r="AD5355">
        <v>0</v>
      </c>
      <c r="AE5355">
        <v>76.435579996421424</v>
      </c>
    </row>
    <row r="5356" spans="1:31" x14ac:dyDescent="0.25">
      <c r="A5356">
        <v>2250346</v>
      </c>
      <c r="B5356">
        <v>1</v>
      </c>
      <c r="C5356" t="s">
        <v>80</v>
      </c>
      <c r="D5356" t="s">
        <v>82</v>
      </c>
      <c r="E5356" t="s">
        <v>132</v>
      </c>
      <c r="F5356" t="s">
        <v>15449</v>
      </c>
      <c r="G5356" t="s">
        <v>148</v>
      </c>
      <c r="H5356" t="s">
        <v>135</v>
      </c>
      <c r="I5356" t="s">
        <v>136</v>
      </c>
      <c r="J5356" t="s">
        <v>137</v>
      </c>
      <c r="K5356" t="s">
        <v>138</v>
      </c>
      <c r="L5356" t="s">
        <v>15450</v>
      </c>
      <c r="M5356" t="s">
        <v>15451</v>
      </c>
      <c r="N5356">
        <v>1.031666666</v>
      </c>
      <c r="O5356">
        <v>0</v>
      </c>
      <c r="P5356">
        <v>2</v>
      </c>
      <c r="Q5356">
        <v>0</v>
      </c>
      <c r="R5356">
        <v>0</v>
      </c>
      <c r="S5356">
        <v>0</v>
      </c>
      <c r="T5356">
        <v>0</v>
      </c>
      <c r="U5356">
        <v>0</v>
      </c>
      <c r="V5356">
        <v>0</v>
      </c>
      <c r="W5356">
        <v>0</v>
      </c>
      <c r="X5356">
        <v>0.63420089426891124</v>
      </c>
      <c r="Y5356">
        <v>0</v>
      </c>
      <c r="Z5356">
        <v>0</v>
      </c>
      <c r="AA5356">
        <v>0</v>
      </c>
      <c r="AB5356">
        <v>0</v>
      </c>
      <c r="AC5356">
        <v>0</v>
      </c>
      <c r="AD5356">
        <v>0</v>
      </c>
      <c r="AE5356">
        <v>0.63420089426891124</v>
      </c>
    </row>
    <row r="5357" spans="1:31" x14ac:dyDescent="0.25">
      <c r="A5357">
        <v>2250369</v>
      </c>
      <c r="B5357">
        <v>1</v>
      </c>
      <c r="C5357" t="s">
        <v>80</v>
      </c>
      <c r="D5357" t="s">
        <v>102</v>
      </c>
      <c r="E5357" t="s">
        <v>182</v>
      </c>
      <c r="F5357" t="s">
        <v>15452</v>
      </c>
      <c r="G5357" t="s">
        <v>1027</v>
      </c>
      <c r="H5357" t="s">
        <v>163</v>
      </c>
      <c r="I5357" t="s">
        <v>136</v>
      </c>
      <c r="J5357" t="s">
        <v>137</v>
      </c>
      <c r="K5357" t="s">
        <v>138</v>
      </c>
      <c r="L5357" t="s">
        <v>15453</v>
      </c>
      <c r="M5357" t="s">
        <v>15454</v>
      </c>
      <c r="N5357">
        <v>1.401944444</v>
      </c>
      <c r="O5357">
        <v>0</v>
      </c>
      <c r="P5357">
        <v>100</v>
      </c>
      <c r="Q5357">
        <v>0</v>
      </c>
      <c r="R5357">
        <v>10</v>
      </c>
      <c r="S5357">
        <v>0</v>
      </c>
      <c r="T5357">
        <v>19</v>
      </c>
      <c r="U5357">
        <v>0</v>
      </c>
      <c r="V5357">
        <v>0</v>
      </c>
      <c r="W5357">
        <v>0</v>
      </c>
      <c r="X5357">
        <v>22.711136415880283</v>
      </c>
      <c r="Y5357">
        <v>0</v>
      </c>
      <c r="Z5357">
        <v>3.2100682948055557</v>
      </c>
      <c r="AA5357">
        <v>0</v>
      </c>
      <c r="AB5357">
        <v>9.0548668242463535</v>
      </c>
      <c r="AC5357">
        <v>0</v>
      </c>
      <c r="AD5357">
        <v>0</v>
      </c>
      <c r="AE5357">
        <v>34.976071534932188</v>
      </c>
    </row>
    <row r="5358" spans="1:31" x14ac:dyDescent="0.25">
      <c r="A5358">
        <v>2249951</v>
      </c>
      <c r="B5358">
        <v>1</v>
      </c>
      <c r="C5358" t="s">
        <v>81</v>
      </c>
      <c r="D5358" t="s">
        <v>128</v>
      </c>
      <c r="E5358" t="s">
        <v>194</v>
      </c>
      <c r="F5358" t="s">
        <v>15455</v>
      </c>
      <c r="G5358" t="s">
        <v>143</v>
      </c>
      <c r="H5358" t="s">
        <v>135</v>
      </c>
      <c r="I5358" t="s">
        <v>136</v>
      </c>
      <c r="J5358" t="s">
        <v>137</v>
      </c>
      <c r="K5358" t="s">
        <v>144</v>
      </c>
      <c r="L5358" t="s">
        <v>15392</v>
      </c>
      <c r="M5358" t="s">
        <v>15456</v>
      </c>
      <c r="N5358">
        <v>0.41166666600000001</v>
      </c>
      <c r="O5358">
        <v>0</v>
      </c>
      <c r="P5358">
        <v>102</v>
      </c>
      <c r="Q5358">
        <v>0</v>
      </c>
      <c r="R5358">
        <v>0</v>
      </c>
      <c r="S5358">
        <v>0</v>
      </c>
      <c r="T5358">
        <v>0</v>
      </c>
      <c r="U5358">
        <v>0</v>
      </c>
      <c r="V5358">
        <v>0</v>
      </c>
      <c r="W5358">
        <v>0</v>
      </c>
      <c r="X5358">
        <v>14.501820564595514</v>
      </c>
      <c r="Y5358">
        <v>0</v>
      </c>
      <c r="Z5358">
        <v>0</v>
      </c>
      <c r="AA5358">
        <v>0</v>
      </c>
      <c r="AB5358">
        <v>0</v>
      </c>
      <c r="AC5358">
        <v>0</v>
      </c>
      <c r="AD5358">
        <v>0</v>
      </c>
      <c r="AE5358">
        <v>14.501820564595514</v>
      </c>
    </row>
    <row r="5359" spans="1:31" x14ac:dyDescent="0.25">
      <c r="A5359">
        <v>2249991</v>
      </c>
      <c r="B5359">
        <v>1</v>
      </c>
      <c r="C5359" t="s">
        <v>80</v>
      </c>
      <c r="D5359" t="s">
        <v>85</v>
      </c>
      <c r="E5359" t="s">
        <v>177</v>
      </c>
      <c r="F5359" t="s">
        <v>15457</v>
      </c>
      <c r="G5359" t="s">
        <v>179</v>
      </c>
      <c r="H5359" t="s">
        <v>135</v>
      </c>
      <c r="I5359" t="s">
        <v>136</v>
      </c>
      <c r="J5359" t="s">
        <v>137</v>
      </c>
      <c r="K5359" t="s">
        <v>138</v>
      </c>
      <c r="L5359" t="s">
        <v>15458</v>
      </c>
      <c r="M5359" t="s">
        <v>15459</v>
      </c>
      <c r="N5359">
        <v>1.3330555550000001</v>
      </c>
      <c r="O5359">
        <v>0</v>
      </c>
      <c r="P5359">
        <v>108</v>
      </c>
      <c r="Q5359">
        <v>0</v>
      </c>
      <c r="R5359">
        <v>0</v>
      </c>
      <c r="S5359">
        <v>0</v>
      </c>
      <c r="T5359">
        <v>7</v>
      </c>
      <c r="U5359">
        <v>0</v>
      </c>
      <c r="V5359">
        <v>0</v>
      </c>
      <c r="W5359">
        <v>0</v>
      </c>
      <c r="X5359">
        <v>39.118225406255839</v>
      </c>
      <c r="Y5359">
        <v>0</v>
      </c>
      <c r="Z5359">
        <v>0</v>
      </c>
      <c r="AA5359">
        <v>0</v>
      </c>
      <c r="AB5359">
        <v>7.6944150551906434</v>
      </c>
      <c r="AC5359">
        <v>0</v>
      </c>
      <c r="AD5359">
        <v>0</v>
      </c>
      <c r="AE5359">
        <v>46.812640461446485</v>
      </c>
    </row>
    <row r="5360" spans="1:31" x14ac:dyDescent="0.25">
      <c r="A5360">
        <v>2250329</v>
      </c>
      <c r="B5360">
        <v>1</v>
      </c>
      <c r="C5360" t="s">
        <v>80</v>
      </c>
      <c r="D5360" t="s">
        <v>108</v>
      </c>
      <c r="E5360" t="s">
        <v>194</v>
      </c>
      <c r="F5360" t="s">
        <v>4100</v>
      </c>
      <c r="G5360" t="s">
        <v>152</v>
      </c>
      <c r="H5360" t="s">
        <v>135</v>
      </c>
      <c r="I5360" t="s">
        <v>136</v>
      </c>
      <c r="J5360" t="s">
        <v>3</v>
      </c>
      <c r="K5360" t="s">
        <v>138</v>
      </c>
      <c r="L5360" t="s">
        <v>15460</v>
      </c>
      <c r="M5360" t="s">
        <v>15461</v>
      </c>
      <c r="N5360">
        <v>3.0377777770000001</v>
      </c>
      <c r="O5360">
        <v>0</v>
      </c>
      <c r="P5360">
        <v>8</v>
      </c>
      <c r="Q5360">
        <v>0</v>
      </c>
      <c r="R5360">
        <v>1</v>
      </c>
      <c r="S5360">
        <v>0</v>
      </c>
      <c r="T5360">
        <v>1</v>
      </c>
      <c r="U5360">
        <v>0</v>
      </c>
      <c r="V5360">
        <v>0</v>
      </c>
      <c r="W5360">
        <v>0</v>
      </c>
      <c r="X5360">
        <v>2.9362776282311116</v>
      </c>
      <c r="Y5360">
        <v>0</v>
      </c>
      <c r="Z5360">
        <v>1.0523340662874201</v>
      </c>
      <c r="AA5360">
        <v>0</v>
      </c>
      <c r="AB5360">
        <v>1.4145534878595559E-2</v>
      </c>
      <c r="AC5360">
        <v>0</v>
      </c>
      <c r="AD5360">
        <v>0</v>
      </c>
      <c r="AE5360">
        <v>4.002757229397127</v>
      </c>
    </row>
    <row r="5361" spans="1:31" x14ac:dyDescent="0.25">
      <c r="A5361">
        <v>2250037</v>
      </c>
      <c r="B5361">
        <v>1</v>
      </c>
      <c r="C5361" t="s">
        <v>80</v>
      </c>
      <c r="D5361" t="s">
        <v>97</v>
      </c>
      <c r="E5361" t="s">
        <v>405</v>
      </c>
      <c r="F5361" t="s">
        <v>1107</v>
      </c>
      <c r="G5361" t="s">
        <v>174</v>
      </c>
      <c r="H5361" t="s">
        <v>163</v>
      </c>
      <c r="I5361" t="s">
        <v>136</v>
      </c>
      <c r="J5361" t="s">
        <v>137</v>
      </c>
      <c r="K5361" t="s">
        <v>138</v>
      </c>
      <c r="L5361" t="s">
        <v>15462</v>
      </c>
      <c r="M5361" t="s">
        <v>15463</v>
      </c>
      <c r="N5361">
        <v>0.29444444400000003</v>
      </c>
      <c r="O5361">
        <v>13</v>
      </c>
      <c r="P5361">
        <v>1609</v>
      </c>
      <c r="Q5361">
        <v>22</v>
      </c>
      <c r="R5361">
        <v>523</v>
      </c>
      <c r="S5361">
        <v>40</v>
      </c>
      <c r="T5361">
        <v>336</v>
      </c>
      <c r="U5361">
        <v>2</v>
      </c>
      <c r="V5361">
        <v>1</v>
      </c>
      <c r="W5361">
        <v>305.65190828596423</v>
      </c>
      <c r="X5361">
        <v>296.2973389960822</v>
      </c>
      <c r="Y5361">
        <v>157.72562543478432</v>
      </c>
      <c r="Z5361">
        <v>66.589283468102394</v>
      </c>
      <c r="AA5361">
        <v>185.26147095790213</v>
      </c>
      <c r="AB5361">
        <v>140.90525725476141</v>
      </c>
      <c r="AC5361">
        <v>7.7392294621069571</v>
      </c>
      <c r="AD5361">
        <v>0</v>
      </c>
      <c r="AE5361">
        <v>1160.1701138597036</v>
      </c>
    </row>
    <row r="5362" spans="1:31" x14ac:dyDescent="0.25">
      <c r="A5362">
        <v>2250283</v>
      </c>
      <c r="B5362">
        <v>1</v>
      </c>
      <c r="C5362" t="s">
        <v>81</v>
      </c>
      <c r="D5362" t="s">
        <v>121</v>
      </c>
      <c r="E5362" t="s">
        <v>194</v>
      </c>
      <c r="F5362" t="s">
        <v>15464</v>
      </c>
      <c r="G5362" t="s">
        <v>179</v>
      </c>
      <c r="H5362" t="s">
        <v>135</v>
      </c>
      <c r="I5362" t="s">
        <v>136</v>
      </c>
      <c r="J5362" t="s">
        <v>137</v>
      </c>
      <c r="K5362" t="s">
        <v>138</v>
      </c>
      <c r="L5362" t="s">
        <v>15465</v>
      </c>
      <c r="M5362" t="s">
        <v>15466</v>
      </c>
      <c r="N5362">
        <v>1.005833333</v>
      </c>
      <c r="O5362">
        <v>0</v>
      </c>
      <c r="P5362">
        <v>11</v>
      </c>
      <c r="Q5362">
        <v>0</v>
      </c>
      <c r="R5362">
        <v>0</v>
      </c>
      <c r="S5362">
        <v>0</v>
      </c>
      <c r="T5362">
        <v>0</v>
      </c>
      <c r="U5362">
        <v>0</v>
      </c>
      <c r="V5362">
        <v>0</v>
      </c>
      <c r="W5362">
        <v>0</v>
      </c>
      <c r="X5362">
        <v>1.2625901502934067</v>
      </c>
      <c r="Y5362">
        <v>0</v>
      </c>
      <c r="Z5362">
        <v>0</v>
      </c>
      <c r="AA5362">
        <v>0</v>
      </c>
      <c r="AB5362">
        <v>0</v>
      </c>
      <c r="AC5362">
        <v>0</v>
      </c>
      <c r="AD5362">
        <v>0</v>
      </c>
      <c r="AE5362">
        <v>1.2625901502934067</v>
      </c>
    </row>
    <row r="5363" spans="1:31" x14ac:dyDescent="0.25">
      <c r="A5363">
        <v>2249911</v>
      </c>
      <c r="B5363">
        <v>1</v>
      </c>
      <c r="C5363" t="s">
        <v>80</v>
      </c>
      <c r="D5363" t="s">
        <v>86</v>
      </c>
      <c r="E5363" t="s">
        <v>182</v>
      </c>
      <c r="F5363" t="s">
        <v>12348</v>
      </c>
      <c r="G5363" t="s">
        <v>303</v>
      </c>
      <c r="H5363" t="s">
        <v>163</v>
      </c>
      <c r="I5363" t="s">
        <v>261</v>
      </c>
      <c r="J5363" t="s">
        <v>137</v>
      </c>
      <c r="K5363" t="s">
        <v>144</v>
      </c>
      <c r="L5363" t="s">
        <v>15467</v>
      </c>
      <c r="M5363" t="s">
        <v>15468</v>
      </c>
      <c r="N5363">
        <v>1.8888888E-2</v>
      </c>
      <c r="O5363">
        <v>1</v>
      </c>
      <c r="P5363">
        <v>1224</v>
      </c>
      <c r="Q5363">
        <v>0</v>
      </c>
      <c r="R5363">
        <v>140</v>
      </c>
      <c r="S5363">
        <v>2</v>
      </c>
      <c r="T5363">
        <v>306</v>
      </c>
      <c r="U5363">
        <v>0</v>
      </c>
      <c r="V5363">
        <v>2</v>
      </c>
      <c r="W5363">
        <v>0.32059194781621775</v>
      </c>
      <c r="X5363">
        <v>8.6662499001621072</v>
      </c>
      <c r="Y5363">
        <v>0</v>
      </c>
      <c r="Z5363">
        <v>0.89232488053216619</v>
      </c>
      <c r="AA5363">
        <v>0.32614238441143112</v>
      </c>
      <c r="AB5363">
        <v>4.188624149685662</v>
      </c>
      <c r="AC5363">
        <v>0</v>
      </c>
      <c r="AD5363">
        <v>1.7261017254130666</v>
      </c>
      <c r="AE5363">
        <v>16.120034988020652</v>
      </c>
    </row>
    <row r="5364" spans="1:31" x14ac:dyDescent="0.25">
      <c r="A5364">
        <v>2250074</v>
      </c>
      <c r="B5364">
        <v>1</v>
      </c>
      <c r="C5364" t="s">
        <v>81</v>
      </c>
      <c r="D5364" t="s">
        <v>128</v>
      </c>
      <c r="E5364" t="s">
        <v>194</v>
      </c>
      <c r="F5364" t="s">
        <v>15469</v>
      </c>
      <c r="G5364" t="s">
        <v>179</v>
      </c>
      <c r="H5364" t="s">
        <v>135</v>
      </c>
      <c r="I5364" t="s">
        <v>136</v>
      </c>
      <c r="J5364" t="s">
        <v>137</v>
      </c>
      <c r="K5364" t="s">
        <v>138</v>
      </c>
      <c r="L5364" t="s">
        <v>15470</v>
      </c>
      <c r="M5364" t="s">
        <v>15471</v>
      </c>
      <c r="N5364">
        <v>1.3474999999999999</v>
      </c>
      <c r="O5364">
        <v>0</v>
      </c>
      <c r="P5364">
        <v>53</v>
      </c>
      <c r="Q5364">
        <v>0</v>
      </c>
      <c r="R5364">
        <v>12</v>
      </c>
      <c r="S5364">
        <v>0</v>
      </c>
      <c r="T5364">
        <v>5</v>
      </c>
      <c r="U5364">
        <v>0</v>
      </c>
      <c r="V5364">
        <v>0</v>
      </c>
      <c r="W5364">
        <v>0</v>
      </c>
      <c r="X5364">
        <v>19.715013332317543</v>
      </c>
      <c r="Y5364">
        <v>0</v>
      </c>
      <c r="Z5364">
        <v>2.0921057919719765</v>
      </c>
      <c r="AA5364">
        <v>0</v>
      </c>
      <c r="AB5364">
        <v>2.6954093551914777</v>
      </c>
      <c r="AC5364">
        <v>0</v>
      </c>
      <c r="AD5364">
        <v>0</v>
      </c>
      <c r="AE5364">
        <v>24.502528479481001</v>
      </c>
    </row>
    <row r="5365" spans="1:31" x14ac:dyDescent="0.25">
      <c r="A5365">
        <v>2250197</v>
      </c>
      <c r="B5365">
        <v>1</v>
      </c>
      <c r="C5365" t="s">
        <v>80</v>
      </c>
      <c r="D5365" t="s">
        <v>103</v>
      </c>
      <c r="E5365" t="s">
        <v>161</v>
      </c>
      <c r="F5365" t="s">
        <v>15472</v>
      </c>
      <c r="G5365" t="s">
        <v>1303</v>
      </c>
      <c r="H5365" t="s">
        <v>163</v>
      </c>
      <c r="I5365" t="s">
        <v>136</v>
      </c>
      <c r="J5365" t="s">
        <v>137</v>
      </c>
      <c r="K5365" t="s">
        <v>138</v>
      </c>
      <c r="L5365" t="s">
        <v>15473</v>
      </c>
      <c r="M5365" t="s">
        <v>15474</v>
      </c>
      <c r="N5365">
        <v>0.90833333299999997</v>
      </c>
      <c r="O5365">
        <v>3</v>
      </c>
      <c r="P5365">
        <v>2598</v>
      </c>
      <c r="Q5365">
        <v>36</v>
      </c>
      <c r="R5365">
        <v>81</v>
      </c>
      <c r="S5365">
        <v>14</v>
      </c>
      <c r="T5365">
        <v>334</v>
      </c>
      <c r="U5365">
        <v>4</v>
      </c>
      <c r="V5365">
        <v>9</v>
      </c>
      <c r="W5365">
        <v>10.546533986813769</v>
      </c>
      <c r="X5365">
        <v>923.80837987370876</v>
      </c>
      <c r="Y5365">
        <v>38.583050446622316</v>
      </c>
      <c r="Z5365">
        <v>52.035203504540064</v>
      </c>
      <c r="AA5365">
        <v>154.84362024341999</v>
      </c>
      <c r="AB5365">
        <v>266.59202420108886</v>
      </c>
      <c r="AC5365">
        <v>346.87772659710021</v>
      </c>
      <c r="AD5365">
        <v>285.55239480193342</v>
      </c>
      <c r="AE5365">
        <v>2078.8389336552277</v>
      </c>
    </row>
    <row r="5366" spans="1:31" x14ac:dyDescent="0.25">
      <c r="A5366">
        <v>2249954</v>
      </c>
      <c r="B5366">
        <v>1</v>
      </c>
      <c r="C5366" t="s">
        <v>80</v>
      </c>
      <c r="D5366" t="s">
        <v>108</v>
      </c>
      <c r="E5366" t="s">
        <v>161</v>
      </c>
      <c r="F5366" t="s">
        <v>12000</v>
      </c>
      <c r="G5366" t="s">
        <v>143</v>
      </c>
      <c r="H5366" t="s">
        <v>163</v>
      </c>
      <c r="I5366" t="s">
        <v>136</v>
      </c>
      <c r="J5366" t="s">
        <v>137</v>
      </c>
      <c r="K5366" t="s">
        <v>144</v>
      </c>
      <c r="L5366" t="s">
        <v>15475</v>
      </c>
      <c r="M5366" t="s">
        <v>15476</v>
      </c>
      <c r="N5366">
        <v>8.0430555550000005</v>
      </c>
      <c r="O5366">
        <v>0</v>
      </c>
      <c r="P5366">
        <v>151</v>
      </c>
      <c r="Q5366">
        <v>0</v>
      </c>
      <c r="R5366">
        <v>57</v>
      </c>
      <c r="S5366">
        <v>2</v>
      </c>
      <c r="T5366">
        <v>21</v>
      </c>
      <c r="U5366">
        <v>0</v>
      </c>
      <c r="V5366">
        <v>0</v>
      </c>
      <c r="W5366">
        <v>0</v>
      </c>
      <c r="X5366">
        <v>145.55330406900464</v>
      </c>
      <c r="Y5366">
        <v>0</v>
      </c>
      <c r="Z5366">
        <v>63.175711380296114</v>
      </c>
      <c r="AA5366">
        <v>22.679150885143997</v>
      </c>
      <c r="AB5366">
        <v>92.349684062593866</v>
      </c>
      <c r="AC5366">
        <v>0</v>
      </c>
      <c r="AD5366">
        <v>0</v>
      </c>
      <c r="AE5366">
        <v>323.75785039703862</v>
      </c>
    </row>
    <row r="5367" spans="1:31" x14ac:dyDescent="0.25">
      <c r="A5367">
        <v>2250117</v>
      </c>
      <c r="B5367">
        <v>1</v>
      </c>
      <c r="C5367" t="s">
        <v>80</v>
      </c>
      <c r="D5367" t="s">
        <v>95</v>
      </c>
      <c r="E5367" t="s">
        <v>273</v>
      </c>
      <c r="F5367" t="s">
        <v>2548</v>
      </c>
      <c r="G5367" t="s">
        <v>174</v>
      </c>
      <c r="H5367" t="s">
        <v>163</v>
      </c>
      <c r="I5367" t="s">
        <v>136</v>
      </c>
      <c r="J5367" t="s">
        <v>137</v>
      </c>
      <c r="K5367" t="s">
        <v>138</v>
      </c>
      <c r="L5367" t="s">
        <v>15477</v>
      </c>
      <c r="M5367" t="s">
        <v>15478</v>
      </c>
      <c r="N5367">
        <v>0.14749999999999999</v>
      </c>
      <c r="O5367">
        <v>6</v>
      </c>
      <c r="P5367">
        <v>2329</v>
      </c>
      <c r="Q5367">
        <v>27</v>
      </c>
      <c r="R5367">
        <v>24</v>
      </c>
      <c r="S5367">
        <v>24</v>
      </c>
      <c r="T5367">
        <v>147</v>
      </c>
      <c r="U5367">
        <v>1</v>
      </c>
      <c r="V5367">
        <v>0</v>
      </c>
      <c r="W5367">
        <v>0.89754679740939003</v>
      </c>
      <c r="X5367">
        <v>88.896500968243785</v>
      </c>
      <c r="Y5367">
        <v>12.05901712278208</v>
      </c>
      <c r="Z5367">
        <v>0.77764329613908489</v>
      </c>
      <c r="AA5367">
        <v>30.078786784382</v>
      </c>
      <c r="AB5367">
        <v>22.355821313984265</v>
      </c>
      <c r="AC5367">
        <v>0.43098021601600001</v>
      </c>
      <c r="AD5367">
        <v>0</v>
      </c>
      <c r="AE5367">
        <v>155.49629649895661</v>
      </c>
    </row>
    <row r="5368" spans="1:31" x14ac:dyDescent="0.25">
      <c r="A5368">
        <v>2250260</v>
      </c>
      <c r="B5368">
        <v>1</v>
      </c>
      <c r="C5368" t="s">
        <v>81</v>
      </c>
      <c r="D5368" t="s">
        <v>125</v>
      </c>
      <c r="E5368" t="s">
        <v>182</v>
      </c>
      <c r="F5368" t="s">
        <v>15479</v>
      </c>
      <c r="G5368" t="s">
        <v>319</v>
      </c>
      <c r="H5368" t="s">
        <v>163</v>
      </c>
      <c r="I5368" t="s">
        <v>136</v>
      </c>
      <c r="J5368" t="s">
        <v>137</v>
      </c>
      <c r="K5368" t="s">
        <v>138</v>
      </c>
      <c r="L5368" t="s">
        <v>15480</v>
      </c>
      <c r="M5368" t="s">
        <v>15481</v>
      </c>
      <c r="N5368">
        <v>4.9647222219999998</v>
      </c>
      <c r="O5368">
        <v>0</v>
      </c>
      <c r="P5368">
        <v>0</v>
      </c>
      <c r="Q5368">
        <v>4</v>
      </c>
      <c r="R5368">
        <v>32</v>
      </c>
      <c r="S5368">
        <v>0</v>
      </c>
      <c r="T5368">
        <v>2</v>
      </c>
      <c r="U5368">
        <v>0</v>
      </c>
      <c r="V5368">
        <v>0</v>
      </c>
      <c r="W5368">
        <v>0</v>
      </c>
      <c r="X5368">
        <v>0</v>
      </c>
      <c r="Y5368">
        <v>12.493274186547579</v>
      </c>
      <c r="Z5368">
        <v>72.080644120158581</v>
      </c>
      <c r="AA5368">
        <v>0</v>
      </c>
      <c r="AB5368">
        <v>0.68433456244127333</v>
      </c>
      <c r="AC5368">
        <v>0</v>
      </c>
      <c r="AD5368">
        <v>0</v>
      </c>
      <c r="AE5368">
        <v>85.258252869147441</v>
      </c>
    </row>
    <row r="5369" spans="1:31" x14ac:dyDescent="0.25">
      <c r="A5369">
        <v>2250226</v>
      </c>
      <c r="B5369">
        <v>1</v>
      </c>
      <c r="C5369" t="s">
        <v>81</v>
      </c>
      <c r="D5369" t="s">
        <v>118</v>
      </c>
      <c r="E5369" t="s">
        <v>182</v>
      </c>
      <c r="F5369" t="s">
        <v>8720</v>
      </c>
      <c r="G5369" t="s">
        <v>174</v>
      </c>
      <c r="H5369" t="s">
        <v>163</v>
      </c>
      <c r="I5369" t="s">
        <v>136</v>
      </c>
      <c r="J5369" t="s">
        <v>137</v>
      </c>
      <c r="K5369" t="s">
        <v>138</v>
      </c>
      <c r="L5369" t="s">
        <v>15482</v>
      </c>
      <c r="M5369" t="s">
        <v>15483</v>
      </c>
      <c r="N5369">
        <v>0.57083333300000005</v>
      </c>
      <c r="O5369">
        <v>2</v>
      </c>
      <c r="P5369">
        <v>1933</v>
      </c>
      <c r="Q5369">
        <v>210</v>
      </c>
      <c r="R5369">
        <v>218</v>
      </c>
      <c r="S5369">
        <v>34</v>
      </c>
      <c r="T5369">
        <v>214</v>
      </c>
      <c r="U5369">
        <v>0</v>
      </c>
      <c r="V5369">
        <v>0</v>
      </c>
      <c r="W5369">
        <v>5.3934143665033338E-2</v>
      </c>
      <c r="X5369">
        <v>137.05617926904327</v>
      </c>
      <c r="Y5369">
        <v>122.91426620466571</v>
      </c>
      <c r="Z5369">
        <v>35.550818782978702</v>
      </c>
      <c r="AA5369">
        <v>73.653168956584892</v>
      </c>
      <c r="AB5369">
        <v>53.827851305843133</v>
      </c>
      <c r="AC5369">
        <v>0</v>
      </c>
      <c r="AD5369">
        <v>0</v>
      </c>
      <c r="AE5369">
        <v>423.05621866278074</v>
      </c>
    </row>
    <row r="5370" spans="1:31" x14ac:dyDescent="0.25">
      <c r="A5370">
        <v>2249977</v>
      </c>
      <c r="B5370">
        <v>1</v>
      </c>
      <c r="C5370" t="s">
        <v>80</v>
      </c>
      <c r="D5370" t="s">
        <v>96</v>
      </c>
      <c r="E5370" t="s">
        <v>194</v>
      </c>
      <c r="F5370" t="s">
        <v>15484</v>
      </c>
      <c r="G5370" t="s">
        <v>472</v>
      </c>
      <c r="H5370" t="s">
        <v>135</v>
      </c>
      <c r="I5370" t="s">
        <v>136</v>
      </c>
      <c r="J5370" t="s">
        <v>137</v>
      </c>
      <c r="K5370" t="s">
        <v>138</v>
      </c>
      <c r="L5370" t="s">
        <v>15485</v>
      </c>
      <c r="M5370" t="s">
        <v>15486</v>
      </c>
      <c r="N5370">
        <v>2.08</v>
      </c>
      <c r="O5370">
        <v>0</v>
      </c>
      <c r="P5370">
        <v>7</v>
      </c>
      <c r="Q5370">
        <v>0</v>
      </c>
      <c r="R5370">
        <v>5</v>
      </c>
      <c r="S5370">
        <v>0</v>
      </c>
      <c r="T5370">
        <v>2</v>
      </c>
      <c r="U5370">
        <v>0</v>
      </c>
      <c r="V5370">
        <v>0</v>
      </c>
      <c r="W5370">
        <v>0</v>
      </c>
      <c r="X5370">
        <v>14.87192509229741</v>
      </c>
      <c r="Y5370">
        <v>0</v>
      </c>
      <c r="Z5370">
        <v>8.658400251928704</v>
      </c>
      <c r="AA5370">
        <v>0</v>
      </c>
      <c r="AB5370">
        <v>36.960882277709672</v>
      </c>
      <c r="AC5370">
        <v>0</v>
      </c>
      <c r="AD5370">
        <v>0</v>
      </c>
      <c r="AE5370">
        <v>60.491207621935786</v>
      </c>
    </row>
    <row r="5371" spans="1:31" x14ac:dyDescent="0.25">
      <c r="A5371">
        <v>2249940</v>
      </c>
      <c r="B5371">
        <v>1</v>
      </c>
      <c r="C5371" t="s">
        <v>80</v>
      </c>
      <c r="D5371" t="s">
        <v>101</v>
      </c>
      <c r="E5371" t="s">
        <v>182</v>
      </c>
      <c r="F5371" t="s">
        <v>11934</v>
      </c>
      <c r="G5371" t="s">
        <v>143</v>
      </c>
      <c r="H5371" t="s">
        <v>163</v>
      </c>
      <c r="I5371" t="s">
        <v>136</v>
      </c>
      <c r="J5371" t="s">
        <v>137</v>
      </c>
      <c r="K5371" t="s">
        <v>144</v>
      </c>
      <c r="L5371" t="s">
        <v>15487</v>
      </c>
      <c r="M5371" t="s">
        <v>15488</v>
      </c>
      <c r="N5371">
        <v>8.199166666</v>
      </c>
      <c r="O5371">
        <v>0</v>
      </c>
      <c r="P5371">
        <v>75</v>
      </c>
      <c r="Q5371">
        <v>0</v>
      </c>
      <c r="R5371">
        <v>1</v>
      </c>
      <c r="S5371">
        <v>0</v>
      </c>
      <c r="T5371">
        <v>32</v>
      </c>
      <c r="U5371">
        <v>0</v>
      </c>
      <c r="V5371">
        <v>1</v>
      </c>
      <c r="W5371">
        <v>0</v>
      </c>
      <c r="X5371">
        <v>199.75284925220276</v>
      </c>
      <c r="Y5371">
        <v>0</v>
      </c>
      <c r="Z5371">
        <v>0.76278276623854679</v>
      </c>
      <c r="AA5371">
        <v>0</v>
      </c>
      <c r="AB5371">
        <v>254.23026340598261</v>
      </c>
      <c r="AC5371">
        <v>0</v>
      </c>
      <c r="AD5371">
        <v>9.7456340962769623</v>
      </c>
      <c r="AE5371">
        <v>464.49152952070085</v>
      </c>
    </row>
    <row r="5372" spans="1:31" x14ac:dyDescent="0.25">
      <c r="A5372">
        <v>2250086</v>
      </c>
      <c r="B5372">
        <v>1</v>
      </c>
      <c r="C5372" t="s">
        <v>80</v>
      </c>
      <c r="D5372" t="s">
        <v>97</v>
      </c>
      <c r="E5372" t="s">
        <v>273</v>
      </c>
      <c r="F5372" t="s">
        <v>1166</v>
      </c>
      <c r="G5372" t="s">
        <v>1963</v>
      </c>
      <c r="H5372" t="s">
        <v>163</v>
      </c>
      <c r="I5372" t="s">
        <v>136</v>
      </c>
      <c r="J5372" t="s">
        <v>137</v>
      </c>
      <c r="K5372" t="s">
        <v>138</v>
      </c>
      <c r="L5372" t="s">
        <v>15489</v>
      </c>
      <c r="M5372" t="s">
        <v>15490</v>
      </c>
      <c r="N5372">
        <v>3.5477777769999999</v>
      </c>
      <c r="O5372">
        <v>6</v>
      </c>
      <c r="P5372">
        <v>623</v>
      </c>
      <c r="Q5372">
        <v>10</v>
      </c>
      <c r="R5372">
        <v>363</v>
      </c>
      <c r="S5372">
        <v>15</v>
      </c>
      <c r="T5372">
        <v>170</v>
      </c>
      <c r="U5372">
        <v>1</v>
      </c>
      <c r="V5372">
        <v>1</v>
      </c>
      <c r="W5372">
        <v>244.01838078825443</v>
      </c>
      <c r="X5372">
        <v>1276.2415228716191</v>
      </c>
      <c r="Y5372">
        <v>166.14414713619286</v>
      </c>
      <c r="Z5372">
        <v>643.20626397214062</v>
      </c>
      <c r="AA5372">
        <v>932.33209874841884</v>
      </c>
      <c r="AB5372">
        <v>761.33681895503082</v>
      </c>
      <c r="AC5372">
        <v>72.927914662121253</v>
      </c>
      <c r="AD5372">
        <v>0</v>
      </c>
      <c r="AE5372">
        <v>4096.2071471337777</v>
      </c>
    </row>
    <row r="5373" spans="1:31" x14ac:dyDescent="0.25">
      <c r="A5373">
        <v>2250149</v>
      </c>
      <c r="B5373">
        <v>1</v>
      </c>
      <c r="C5373" t="s">
        <v>80</v>
      </c>
      <c r="D5373" t="s">
        <v>93</v>
      </c>
      <c r="E5373" t="s">
        <v>194</v>
      </c>
      <c r="F5373" t="s">
        <v>15491</v>
      </c>
      <c r="G5373" t="s">
        <v>179</v>
      </c>
      <c r="H5373" t="s">
        <v>135</v>
      </c>
      <c r="I5373" t="s">
        <v>136</v>
      </c>
      <c r="J5373" t="s">
        <v>137</v>
      </c>
      <c r="K5373" t="s">
        <v>138</v>
      </c>
      <c r="L5373" t="s">
        <v>15492</v>
      </c>
      <c r="M5373" t="s">
        <v>15493</v>
      </c>
      <c r="N5373">
        <v>5.0030555550000004</v>
      </c>
      <c r="O5373">
        <v>0</v>
      </c>
      <c r="P5373">
        <v>52</v>
      </c>
      <c r="Q5373">
        <v>0</v>
      </c>
      <c r="R5373">
        <v>0</v>
      </c>
      <c r="S5373">
        <v>0</v>
      </c>
      <c r="T5373">
        <v>2</v>
      </c>
      <c r="U5373">
        <v>0</v>
      </c>
      <c r="V5373">
        <v>0</v>
      </c>
      <c r="W5373">
        <v>0</v>
      </c>
      <c r="X5373">
        <v>48.788753837212397</v>
      </c>
      <c r="Y5373">
        <v>0</v>
      </c>
      <c r="Z5373">
        <v>0</v>
      </c>
      <c r="AA5373">
        <v>0</v>
      </c>
      <c r="AB5373">
        <v>1.6759472990797444</v>
      </c>
      <c r="AC5373">
        <v>0</v>
      </c>
      <c r="AD5373">
        <v>0</v>
      </c>
      <c r="AE5373">
        <v>50.464701136292142</v>
      </c>
    </row>
    <row r="5374" spans="1:31" x14ac:dyDescent="0.25">
      <c r="A5374">
        <v>2249983</v>
      </c>
      <c r="B5374">
        <v>1</v>
      </c>
      <c r="C5374" t="s">
        <v>80</v>
      </c>
      <c r="D5374" t="s">
        <v>90</v>
      </c>
      <c r="E5374" t="s">
        <v>132</v>
      </c>
      <c r="F5374" t="s">
        <v>15494</v>
      </c>
      <c r="G5374" t="s">
        <v>148</v>
      </c>
      <c r="H5374" t="s">
        <v>135</v>
      </c>
      <c r="I5374" t="s">
        <v>136</v>
      </c>
      <c r="J5374" t="s">
        <v>137</v>
      </c>
      <c r="K5374" t="s">
        <v>138</v>
      </c>
      <c r="L5374" t="s">
        <v>15495</v>
      </c>
      <c r="M5374" t="s">
        <v>15496</v>
      </c>
      <c r="N5374">
        <v>0.46194444400000001</v>
      </c>
      <c r="O5374">
        <v>0</v>
      </c>
      <c r="P5374">
        <v>1</v>
      </c>
      <c r="Q5374">
        <v>0</v>
      </c>
      <c r="R5374">
        <v>0</v>
      </c>
      <c r="S5374">
        <v>0</v>
      </c>
      <c r="T5374">
        <v>0</v>
      </c>
      <c r="U5374">
        <v>0</v>
      </c>
      <c r="V5374">
        <v>0</v>
      </c>
      <c r="W5374">
        <v>0</v>
      </c>
      <c r="X5374">
        <v>6.1036787849177779E-2</v>
      </c>
      <c r="Y5374">
        <v>0</v>
      </c>
      <c r="Z5374">
        <v>0</v>
      </c>
      <c r="AA5374">
        <v>0</v>
      </c>
      <c r="AB5374">
        <v>0</v>
      </c>
      <c r="AC5374">
        <v>0</v>
      </c>
      <c r="AD5374">
        <v>0</v>
      </c>
      <c r="AE5374">
        <v>6.1036787849177779E-2</v>
      </c>
    </row>
    <row r="5375" spans="1:31" x14ac:dyDescent="0.25">
      <c r="A5375">
        <v>2249957</v>
      </c>
      <c r="B5375">
        <v>1</v>
      </c>
      <c r="C5375" t="s">
        <v>80</v>
      </c>
      <c r="D5375" t="s">
        <v>99</v>
      </c>
      <c r="E5375" t="s">
        <v>132</v>
      </c>
      <c r="F5375" t="s">
        <v>15497</v>
      </c>
      <c r="G5375" t="s">
        <v>170</v>
      </c>
      <c r="H5375" t="s">
        <v>135</v>
      </c>
      <c r="I5375" t="s">
        <v>136</v>
      </c>
      <c r="J5375" t="s">
        <v>137</v>
      </c>
      <c r="K5375" t="s">
        <v>138</v>
      </c>
      <c r="L5375" t="s">
        <v>15498</v>
      </c>
      <c r="M5375" t="s">
        <v>15499</v>
      </c>
      <c r="N5375">
        <v>1.925277777</v>
      </c>
      <c r="O5375">
        <v>0</v>
      </c>
      <c r="P5375">
        <v>0</v>
      </c>
      <c r="Q5375">
        <v>0</v>
      </c>
      <c r="R5375">
        <v>0</v>
      </c>
      <c r="S5375">
        <v>0</v>
      </c>
      <c r="T5375">
        <v>1</v>
      </c>
      <c r="U5375">
        <v>0</v>
      </c>
      <c r="V5375">
        <v>0</v>
      </c>
      <c r="W5375">
        <v>0</v>
      </c>
      <c r="X5375">
        <v>0</v>
      </c>
      <c r="Y5375">
        <v>0</v>
      </c>
      <c r="Z5375">
        <v>0</v>
      </c>
      <c r="AA5375">
        <v>0</v>
      </c>
      <c r="AB5375">
        <v>3.4915663593364026</v>
      </c>
      <c r="AC5375">
        <v>0</v>
      </c>
      <c r="AD5375">
        <v>0</v>
      </c>
      <c r="AE5375">
        <v>3.4915663593364026</v>
      </c>
    </row>
    <row r="5376" spans="1:31" x14ac:dyDescent="0.25">
      <c r="A5376">
        <v>2250269</v>
      </c>
      <c r="B5376">
        <v>1</v>
      </c>
      <c r="C5376" t="s">
        <v>80</v>
      </c>
      <c r="D5376" t="s">
        <v>99</v>
      </c>
      <c r="E5376" t="s">
        <v>194</v>
      </c>
      <c r="F5376" t="s">
        <v>15500</v>
      </c>
      <c r="G5376" t="s">
        <v>390</v>
      </c>
      <c r="H5376" t="s">
        <v>135</v>
      </c>
      <c r="I5376" t="s">
        <v>136</v>
      </c>
      <c r="J5376" t="s">
        <v>137</v>
      </c>
      <c r="K5376" t="s">
        <v>138</v>
      </c>
      <c r="L5376" t="s">
        <v>15501</v>
      </c>
      <c r="M5376" t="s">
        <v>15502</v>
      </c>
      <c r="N5376">
        <v>0.47749999999999998</v>
      </c>
      <c r="O5376">
        <v>0</v>
      </c>
      <c r="P5376">
        <v>7</v>
      </c>
      <c r="Q5376">
        <v>0</v>
      </c>
      <c r="R5376">
        <v>0</v>
      </c>
      <c r="S5376">
        <v>0</v>
      </c>
      <c r="T5376">
        <v>0</v>
      </c>
      <c r="U5376">
        <v>0</v>
      </c>
      <c r="V5376">
        <v>0</v>
      </c>
      <c r="W5376">
        <v>0</v>
      </c>
      <c r="X5376">
        <v>0.34545733399211997</v>
      </c>
      <c r="Y5376">
        <v>0</v>
      </c>
      <c r="Z5376">
        <v>0</v>
      </c>
      <c r="AA5376">
        <v>0</v>
      </c>
      <c r="AB5376">
        <v>0</v>
      </c>
      <c r="AC5376">
        <v>0</v>
      </c>
      <c r="AD5376">
        <v>0</v>
      </c>
      <c r="AE5376">
        <v>0.34545733399211997</v>
      </c>
    </row>
    <row r="5377" spans="1:31" x14ac:dyDescent="0.25">
      <c r="A5377">
        <v>2249920</v>
      </c>
      <c r="B5377">
        <v>1</v>
      </c>
      <c r="C5377" t="s">
        <v>80</v>
      </c>
      <c r="D5377" t="s">
        <v>106</v>
      </c>
      <c r="E5377" t="s">
        <v>405</v>
      </c>
      <c r="F5377" t="s">
        <v>15503</v>
      </c>
      <c r="G5377" t="s">
        <v>174</v>
      </c>
      <c r="H5377" t="s">
        <v>163</v>
      </c>
      <c r="I5377" t="s">
        <v>136</v>
      </c>
      <c r="J5377" t="s">
        <v>137</v>
      </c>
      <c r="K5377" t="s">
        <v>138</v>
      </c>
      <c r="L5377" t="s">
        <v>15504</v>
      </c>
      <c r="M5377" t="s">
        <v>15505</v>
      </c>
      <c r="N5377">
        <v>2.148055555</v>
      </c>
      <c r="O5377">
        <v>0</v>
      </c>
      <c r="P5377">
        <v>0</v>
      </c>
      <c r="Q5377">
        <v>0</v>
      </c>
      <c r="R5377">
        <v>0</v>
      </c>
      <c r="S5377">
        <v>1</v>
      </c>
      <c r="T5377">
        <v>0</v>
      </c>
      <c r="U5377">
        <v>0</v>
      </c>
      <c r="V5377">
        <v>0</v>
      </c>
      <c r="W5377">
        <v>0</v>
      </c>
      <c r="X5377">
        <v>0</v>
      </c>
      <c r="Y5377">
        <v>0</v>
      </c>
      <c r="Z5377">
        <v>0</v>
      </c>
      <c r="AA5377">
        <v>3.3736602538615834</v>
      </c>
      <c r="AB5377">
        <v>0</v>
      </c>
      <c r="AC5377">
        <v>0</v>
      </c>
      <c r="AD5377">
        <v>0</v>
      </c>
      <c r="AE5377">
        <v>3.3736602538615834</v>
      </c>
    </row>
    <row r="5378" spans="1:31" x14ac:dyDescent="0.25">
      <c r="A5378">
        <v>2250212</v>
      </c>
      <c r="B5378">
        <v>1</v>
      </c>
      <c r="C5378" t="s">
        <v>80</v>
      </c>
      <c r="D5378" t="s">
        <v>96</v>
      </c>
      <c r="E5378" t="s">
        <v>132</v>
      </c>
      <c r="F5378" t="s">
        <v>15506</v>
      </c>
      <c r="G5378" t="s">
        <v>148</v>
      </c>
      <c r="H5378" t="s">
        <v>135</v>
      </c>
      <c r="I5378" t="s">
        <v>136</v>
      </c>
      <c r="J5378" t="s">
        <v>137</v>
      </c>
      <c r="K5378" t="s">
        <v>138</v>
      </c>
      <c r="L5378" t="s">
        <v>15507</v>
      </c>
      <c r="M5378" t="s">
        <v>15508</v>
      </c>
      <c r="N5378">
        <v>2.716388888</v>
      </c>
      <c r="O5378">
        <v>0</v>
      </c>
      <c r="P5378">
        <v>1</v>
      </c>
      <c r="Q5378">
        <v>0</v>
      </c>
      <c r="R5378">
        <v>0</v>
      </c>
      <c r="S5378">
        <v>0</v>
      </c>
      <c r="T5378">
        <v>0</v>
      </c>
      <c r="U5378">
        <v>0</v>
      </c>
      <c r="V5378">
        <v>0</v>
      </c>
      <c r="W5378">
        <v>0</v>
      </c>
      <c r="X5378">
        <v>4.4876864106666668E-5</v>
      </c>
      <c r="Y5378">
        <v>0</v>
      </c>
      <c r="Z5378">
        <v>0</v>
      </c>
      <c r="AA5378">
        <v>0</v>
      </c>
      <c r="AB5378">
        <v>0</v>
      </c>
      <c r="AC5378">
        <v>0</v>
      </c>
      <c r="AD5378">
        <v>0</v>
      </c>
      <c r="AE5378">
        <v>4.4876864106666668E-5</v>
      </c>
    </row>
    <row r="5379" spans="1:31" x14ac:dyDescent="0.25">
      <c r="A5379">
        <v>2250355</v>
      </c>
      <c r="B5379">
        <v>1</v>
      </c>
      <c r="C5379" t="s">
        <v>80</v>
      </c>
      <c r="D5379" t="s">
        <v>106</v>
      </c>
      <c r="E5379" t="s">
        <v>194</v>
      </c>
      <c r="F5379" t="s">
        <v>15509</v>
      </c>
      <c r="G5379" t="s">
        <v>472</v>
      </c>
      <c r="H5379" t="s">
        <v>135</v>
      </c>
      <c r="I5379" t="s">
        <v>136</v>
      </c>
      <c r="J5379" t="s">
        <v>137</v>
      </c>
      <c r="K5379" t="s">
        <v>138</v>
      </c>
      <c r="L5379" t="s">
        <v>15510</v>
      </c>
      <c r="M5379" t="s">
        <v>15511</v>
      </c>
      <c r="N5379">
        <v>1.7494444440000001</v>
      </c>
      <c r="O5379">
        <v>0</v>
      </c>
      <c r="P5379">
        <v>49</v>
      </c>
      <c r="Q5379">
        <v>0</v>
      </c>
      <c r="R5379">
        <v>0</v>
      </c>
      <c r="S5379">
        <v>0</v>
      </c>
      <c r="T5379">
        <v>3</v>
      </c>
      <c r="U5379">
        <v>0</v>
      </c>
      <c r="V5379">
        <v>0</v>
      </c>
      <c r="W5379">
        <v>0</v>
      </c>
      <c r="X5379">
        <v>18.181986226036443</v>
      </c>
      <c r="Y5379">
        <v>0</v>
      </c>
      <c r="Z5379">
        <v>0</v>
      </c>
      <c r="AA5379">
        <v>0</v>
      </c>
      <c r="AB5379">
        <v>1.6007241567150015</v>
      </c>
      <c r="AC5379">
        <v>0</v>
      </c>
      <c r="AD5379">
        <v>0</v>
      </c>
      <c r="AE5379">
        <v>19.782710382751446</v>
      </c>
    </row>
    <row r="5380" spans="1:31" x14ac:dyDescent="0.25">
      <c r="A5380">
        <v>2249914</v>
      </c>
      <c r="B5380">
        <v>1</v>
      </c>
      <c r="C5380" t="s">
        <v>80</v>
      </c>
      <c r="D5380" t="s">
        <v>96</v>
      </c>
      <c r="E5380" t="s">
        <v>132</v>
      </c>
      <c r="F5380" t="s">
        <v>15512</v>
      </c>
      <c r="G5380" t="s">
        <v>148</v>
      </c>
      <c r="H5380" t="s">
        <v>135</v>
      </c>
      <c r="I5380" t="s">
        <v>136</v>
      </c>
      <c r="J5380" t="s">
        <v>137</v>
      </c>
      <c r="K5380" t="s">
        <v>138</v>
      </c>
      <c r="L5380" t="s">
        <v>15513</v>
      </c>
      <c r="M5380" t="s">
        <v>15514</v>
      </c>
      <c r="N5380">
        <v>2.9175</v>
      </c>
      <c r="O5380">
        <v>0</v>
      </c>
      <c r="P5380">
        <v>1</v>
      </c>
      <c r="Q5380">
        <v>0</v>
      </c>
      <c r="R5380">
        <v>0</v>
      </c>
      <c r="S5380">
        <v>0</v>
      </c>
      <c r="T5380">
        <v>0</v>
      </c>
      <c r="U5380">
        <v>0</v>
      </c>
      <c r="V5380">
        <v>0</v>
      </c>
      <c r="W5380">
        <v>0</v>
      </c>
      <c r="X5380">
        <v>1.6304554277222398</v>
      </c>
      <c r="Y5380">
        <v>0</v>
      </c>
      <c r="Z5380">
        <v>0</v>
      </c>
      <c r="AA5380">
        <v>0</v>
      </c>
      <c r="AB5380">
        <v>0</v>
      </c>
      <c r="AC5380">
        <v>0</v>
      </c>
      <c r="AD5380">
        <v>0</v>
      </c>
      <c r="AE5380">
        <v>1.6304554277222398</v>
      </c>
    </row>
    <row r="5381" spans="1:31" x14ac:dyDescent="0.25">
      <c r="A5381">
        <v>2250066</v>
      </c>
      <c r="B5381">
        <v>1</v>
      </c>
      <c r="C5381" t="s">
        <v>80</v>
      </c>
      <c r="D5381" t="s">
        <v>97</v>
      </c>
      <c r="E5381" t="s">
        <v>273</v>
      </c>
      <c r="F5381" t="s">
        <v>1754</v>
      </c>
      <c r="G5381" t="s">
        <v>174</v>
      </c>
      <c r="H5381" t="s">
        <v>163</v>
      </c>
      <c r="I5381" t="s">
        <v>136</v>
      </c>
      <c r="J5381" t="s">
        <v>137</v>
      </c>
      <c r="K5381" t="s">
        <v>138</v>
      </c>
      <c r="L5381" t="s">
        <v>15515</v>
      </c>
      <c r="M5381" t="s">
        <v>15516</v>
      </c>
      <c r="N5381">
        <v>0.64416666600000005</v>
      </c>
      <c r="O5381">
        <v>4</v>
      </c>
      <c r="P5381">
        <v>1511</v>
      </c>
      <c r="Q5381">
        <v>5</v>
      </c>
      <c r="R5381">
        <v>68</v>
      </c>
      <c r="S5381">
        <v>16</v>
      </c>
      <c r="T5381">
        <v>144</v>
      </c>
      <c r="U5381">
        <v>0</v>
      </c>
      <c r="V5381">
        <v>0</v>
      </c>
      <c r="W5381">
        <v>22.104119828920055</v>
      </c>
      <c r="X5381">
        <v>309.46196212962298</v>
      </c>
      <c r="Y5381">
        <v>1.0268732737096169</v>
      </c>
      <c r="Z5381">
        <v>10.147437958868039</v>
      </c>
      <c r="AA5381">
        <v>172.02679723590774</v>
      </c>
      <c r="AB5381">
        <v>77.618900572520047</v>
      </c>
      <c r="AC5381">
        <v>0</v>
      </c>
      <c r="AD5381">
        <v>0</v>
      </c>
      <c r="AE5381">
        <v>592.38609099954851</v>
      </c>
    </row>
    <row r="5382" spans="1:31" x14ac:dyDescent="0.25">
      <c r="A5382">
        <v>2250375</v>
      </c>
      <c r="B5382">
        <v>1</v>
      </c>
      <c r="C5382" t="s">
        <v>80</v>
      </c>
      <c r="D5382" t="s">
        <v>99</v>
      </c>
      <c r="E5382" t="s">
        <v>132</v>
      </c>
      <c r="F5382" t="s">
        <v>15517</v>
      </c>
      <c r="G5382" t="s">
        <v>148</v>
      </c>
      <c r="H5382" t="s">
        <v>135</v>
      </c>
      <c r="I5382" t="s">
        <v>136</v>
      </c>
      <c r="J5382" t="s">
        <v>137</v>
      </c>
      <c r="K5382" t="s">
        <v>138</v>
      </c>
      <c r="L5382" t="s">
        <v>15518</v>
      </c>
      <c r="M5382" t="s">
        <v>15519</v>
      </c>
      <c r="N5382">
        <v>1.400555555</v>
      </c>
      <c r="O5382">
        <v>0</v>
      </c>
      <c r="P5382">
        <v>2</v>
      </c>
      <c r="Q5382">
        <v>0</v>
      </c>
      <c r="R5382">
        <v>0</v>
      </c>
      <c r="S5382">
        <v>0</v>
      </c>
      <c r="T5382">
        <v>0</v>
      </c>
      <c r="U5382">
        <v>0</v>
      </c>
      <c r="V5382">
        <v>0</v>
      </c>
      <c r="W5382">
        <v>0</v>
      </c>
      <c r="X5382">
        <v>6.8303629527777774E-4</v>
      </c>
      <c r="Y5382">
        <v>0</v>
      </c>
      <c r="Z5382">
        <v>0</v>
      </c>
      <c r="AA5382">
        <v>0</v>
      </c>
      <c r="AB5382">
        <v>0</v>
      </c>
      <c r="AC5382">
        <v>0</v>
      </c>
      <c r="AD5382">
        <v>0</v>
      </c>
      <c r="AE5382">
        <v>6.8303629527777774E-4</v>
      </c>
    </row>
    <row r="5383" spans="1:31" x14ac:dyDescent="0.25">
      <c r="A5383">
        <v>2250143</v>
      </c>
      <c r="B5383">
        <v>1</v>
      </c>
      <c r="C5383" t="s">
        <v>81</v>
      </c>
      <c r="D5383" t="s">
        <v>112</v>
      </c>
      <c r="E5383" t="s">
        <v>273</v>
      </c>
      <c r="F5383" t="s">
        <v>15520</v>
      </c>
      <c r="G5383" t="s">
        <v>174</v>
      </c>
      <c r="H5383" t="s">
        <v>163</v>
      </c>
      <c r="I5383" t="s">
        <v>136</v>
      </c>
      <c r="J5383" t="s">
        <v>137</v>
      </c>
      <c r="K5383" t="s">
        <v>138</v>
      </c>
      <c r="L5383" t="s">
        <v>15521</v>
      </c>
      <c r="M5383" t="s">
        <v>15522</v>
      </c>
      <c r="N5383">
        <v>1.605277777</v>
      </c>
      <c r="O5383">
        <v>0</v>
      </c>
      <c r="P5383">
        <v>2286</v>
      </c>
      <c r="Q5383">
        <v>270</v>
      </c>
      <c r="R5383">
        <v>248</v>
      </c>
      <c r="S5383">
        <v>28</v>
      </c>
      <c r="T5383">
        <v>290</v>
      </c>
      <c r="U5383">
        <v>4</v>
      </c>
      <c r="V5383">
        <v>2</v>
      </c>
      <c r="W5383">
        <v>0</v>
      </c>
      <c r="X5383">
        <v>501.72025966515412</v>
      </c>
      <c r="Y5383">
        <v>50.336673627452981</v>
      </c>
      <c r="Z5383">
        <v>42.906423910456468</v>
      </c>
      <c r="AA5383">
        <v>95.269283441708978</v>
      </c>
      <c r="AB5383">
        <v>113.17627930740541</v>
      </c>
      <c r="AC5383">
        <v>212.24816392073734</v>
      </c>
      <c r="AD5383">
        <v>264.40737401030384</v>
      </c>
      <c r="AE5383">
        <v>1280.0644578832191</v>
      </c>
    </row>
    <row r="5384" spans="1:31" x14ac:dyDescent="0.25">
      <c r="A5384">
        <v>2250129</v>
      </c>
      <c r="B5384">
        <v>1</v>
      </c>
      <c r="C5384" t="s">
        <v>80</v>
      </c>
      <c r="D5384" t="s">
        <v>84</v>
      </c>
      <c r="E5384" t="s">
        <v>182</v>
      </c>
      <c r="F5384" t="s">
        <v>557</v>
      </c>
      <c r="G5384" t="s">
        <v>558</v>
      </c>
      <c r="H5384" t="s">
        <v>163</v>
      </c>
      <c r="I5384" t="s">
        <v>136</v>
      </c>
      <c r="J5384" t="s">
        <v>137</v>
      </c>
      <c r="K5384" t="s">
        <v>138</v>
      </c>
      <c r="L5384" t="s">
        <v>15523</v>
      </c>
      <c r="M5384" t="s">
        <v>15524</v>
      </c>
      <c r="N5384">
        <v>3.3052777770000001</v>
      </c>
      <c r="O5384">
        <v>0</v>
      </c>
      <c r="P5384">
        <v>859</v>
      </c>
      <c r="Q5384">
        <v>0</v>
      </c>
      <c r="R5384">
        <v>0</v>
      </c>
      <c r="S5384">
        <v>0</v>
      </c>
      <c r="T5384">
        <v>226</v>
      </c>
      <c r="U5384">
        <v>0</v>
      </c>
      <c r="V5384">
        <v>0</v>
      </c>
      <c r="W5384">
        <v>0</v>
      </c>
      <c r="X5384">
        <v>674.05746542775285</v>
      </c>
      <c r="Y5384">
        <v>0</v>
      </c>
      <c r="Z5384">
        <v>0</v>
      </c>
      <c r="AA5384">
        <v>0</v>
      </c>
      <c r="AB5384">
        <v>765.24661557479646</v>
      </c>
      <c r="AC5384">
        <v>0</v>
      </c>
      <c r="AD5384">
        <v>0</v>
      </c>
      <c r="AE5384">
        <v>1439.3040810025493</v>
      </c>
    </row>
    <row r="5385" spans="1:31" x14ac:dyDescent="0.25">
      <c r="A5385">
        <v>2249937</v>
      </c>
      <c r="B5385">
        <v>1</v>
      </c>
      <c r="C5385" t="s">
        <v>80</v>
      </c>
      <c r="D5385" t="s">
        <v>97</v>
      </c>
      <c r="E5385" t="s">
        <v>182</v>
      </c>
      <c r="F5385" t="s">
        <v>4231</v>
      </c>
      <c r="G5385" t="s">
        <v>196</v>
      </c>
      <c r="H5385" t="s">
        <v>163</v>
      </c>
      <c r="I5385" t="s">
        <v>136</v>
      </c>
      <c r="J5385" t="s">
        <v>137</v>
      </c>
      <c r="K5385" t="s">
        <v>144</v>
      </c>
      <c r="L5385" t="s">
        <v>15525</v>
      </c>
      <c r="M5385" t="s">
        <v>15526</v>
      </c>
      <c r="N5385">
        <v>3.676111111</v>
      </c>
      <c r="O5385">
        <v>0</v>
      </c>
      <c r="P5385">
        <v>557</v>
      </c>
      <c r="Q5385">
        <v>2</v>
      </c>
      <c r="R5385">
        <v>87</v>
      </c>
      <c r="S5385">
        <v>13</v>
      </c>
      <c r="T5385">
        <v>358</v>
      </c>
      <c r="U5385">
        <v>6</v>
      </c>
      <c r="V5385">
        <v>1</v>
      </c>
      <c r="W5385">
        <v>0</v>
      </c>
      <c r="X5385">
        <v>1005.019715701381</v>
      </c>
      <c r="Y5385">
        <v>55.276539151453754</v>
      </c>
      <c r="Z5385">
        <v>140.29867899657086</v>
      </c>
      <c r="AA5385">
        <v>413.23796528929995</v>
      </c>
      <c r="AB5385">
        <v>1470.4193839020704</v>
      </c>
      <c r="AC5385">
        <v>1265.8239593864332</v>
      </c>
      <c r="AD5385">
        <v>11.019537887172891</v>
      </c>
      <c r="AE5385">
        <v>4361.095780314382</v>
      </c>
    </row>
    <row r="5386" spans="1:31" x14ac:dyDescent="0.25">
      <c r="A5386">
        <v>2249960</v>
      </c>
      <c r="B5386">
        <v>1</v>
      </c>
      <c r="C5386" t="s">
        <v>81</v>
      </c>
      <c r="D5386" t="s">
        <v>120</v>
      </c>
      <c r="E5386" t="s">
        <v>273</v>
      </c>
      <c r="F5386" t="s">
        <v>3453</v>
      </c>
      <c r="G5386" t="s">
        <v>174</v>
      </c>
      <c r="H5386" t="s">
        <v>163</v>
      </c>
      <c r="I5386" t="s">
        <v>136</v>
      </c>
      <c r="J5386" t="s">
        <v>137</v>
      </c>
      <c r="K5386" t="s">
        <v>138</v>
      </c>
      <c r="L5386" t="s">
        <v>15527</v>
      </c>
      <c r="M5386" t="s">
        <v>15528</v>
      </c>
      <c r="N5386">
        <v>0.64805555500000001</v>
      </c>
      <c r="O5386">
        <v>0</v>
      </c>
      <c r="P5386">
        <v>522</v>
      </c>
      <c r="Q5386">
        <v>6</v>
      </c>
      <c r="R5386">
        <v>8</v>
      </c>
      <c r="S5386">
        <v>1</v>
      </c>
      <c r="T5386">
        <v>59</v>
      </c>
      <c r="U5386">
        <v>0</v>
      </c>
      <c r="V5386">
        <v>1</v>
      </c>
      <c r="W5386">
        <v>0</v>
      </c>
      <c r="X5386">
        <v>75.30863738774012</v>
      </c>
      <c r="Y5386">
        <v>2.1027185852942503</v>
      </c>
      <c r="Z5386">
        <v>2.13773602539215</v>
      </c>
      <c r="AA5386">
        <v>2.5571590987710446</v>
      </c>
      <c r="AB5386">
        <v>31.317561553812116</v>
      </c>
      <c r="AC5386">
        <v>0</v>
      </c>
      <c r="AD5386">
        <v>4.4131981164436045</v>
      </c>
      <c r="AE5386">
        <v>117.83701076745328</v>
      </c>
    </row>
    <row r="5387" spans="1:31" x14ac:dyDescent="0.25">
      <c r="A5387">
        <v>2250103</v>
      </c>
      <c r="B5387">
        <v>1</v>
      </c>
      <c r="C5387" t="s">
        <v>80</v>
      </c>
      <c r="D5387" t="s">
        <v>99</v>
      </c>
      <c r="E5387" t="s">
        <v>132</v>
      </c>
      <c r="F5387" t="s">
        <v>15529</v>
      </c>
      <c r="G5387" t="s">
        <v>170</v>
      </c>
      <c r="H5387" t="s">
        <v>135</v>
      </c>
      <c r="I5387" t="s">
        <v>136</v>
      </c>
      <c r="J5387" t="s">
        <v>137</v>
      </c>
      <c r="K5387" t="s">
        <v>138</v>
      </c>
      <c r="L5387" t="s">
        <v>15530</v>
      </c>
      <c r="M5387" t="s">
        <v>15531</v>
      </c>
      <c r="N5387">
        <v>1.708611111</v>
      </c>
      <c r="O5387">
        <v>0</v>
      </c>
      <c r="P5387">
        <v>0</v>
      </c>
      <c r="Q5387">
        <v>0</v>
      </c>
      <c r="R5387">
        <v>0</v>
      </c>
      <c r="S5387">
        <v>0</v>
      </c>
      <c r="T5387">
        <v>1</v>
      </c>
      <c r="U5387">
        <v>0</v>
      </c>
      <c r="V5387">
        <v>0</v>
      </c>
      <c r="W5387">
        <v>0</v>
      </c>
      <c r="X5387">
        <v>0</v>
      </c>
      <c r="Y5387">
        <v>0</v>
      </c>
      <c r="Z5387">
        <v>0</v>
      </c>
      <c r="AA5387">
        <v>0</v>
      </c>
      <c r="AB5387">
        <v>0.24771260530271111</v>
      </c>
      <c r="AC5387">
        <v>0</v>
      </c>
      <c r="AD5387">
        <v>0</v>
      </c>
      <c r="AE5387">
        <v>0.24771260530271111</v>
      </c>
    </row>
    <row r="5388" spans="1:31" x14ac:dyDescent="0.25">
      <c r="A5388">
        <v>2250289</v>
      </c>
      <c r="B5388">
        <v>1</v>
      </c>
      <c r="C5388" t="s">
        <v>81</v>
      </c>
      <c r="D5388" t="s">
        <v>128</v>
      </c>
      <c r="E5388" t="s">
        <v>194</v>
      </c>
      <c r="F5388" t="s">
        <v>15532</v>
      </c>
      <c r="G5388" t="s">
        <v>390</v>
      </c>
      <c r="H5388" t="s">
        <v>135</v>
      </c>
      <c r="I5388" t="s">
        <v>136</v>
      </c>
      <c r="J5388" t="s">
        <v>137</v>
      </c>
      <c r="K5388" t="s">
        <v>138</v>
      </c>
      <c r="L5388" t="s">
        <v>15533</v>
      </c>
      <c r="M5388" t="s">
        <v>15534</v>
      </c>
      <c r="N5388">
        <v>2.6888888880000001</v>
      </c>
      <c r="O5388">
        <v>0</v>
      </c>
      <c r="P5388">
        <v>87</v>
      </c>
      <c r="Q5388">
        <v>0</v>
      </c>
      <c r="R5388">
        <v>1</v>
      </c>
      <c r="S5388">
        <v>0</v>
      </c>
      <c r="T5388">
        <v>10</v>
      </c>
      <c r="U5388">
        <v>0</v>
      </c>
      <c r="V5388">
        <v>0</v>
      </c>
      <c r="W5388">
        <v>0</v>
      </c>
      <c r="X5388">
        <v>23.208987359125157</v>
      </c>
      <c r="Y5388">
        <v>0</v>
      </c>
      <c r="Z5388">
        <v>1.1674042569248424</v>
      </c>
      <c r="AA5388">
        <v>0</v>
      </c>
      <c r="AB5388">
        <v>3.1560485243119469</v>
      </c>
      <c r="AC5388">
        <v>0</v>
      </c>
      <c r="AD5388">
        <v>0</v>
      </c>
      <c r="AE5388">
        <v>27.532440140361949</v>
      </c>
    </row>
    <row r="5389" spans="1:31" x14ac:dyDescent="0.25">
      <c r="A5389">
        <v>2250080</v>
      </c>
      <c r="B5389">
        <v>1</v>
      </c>
      <c r="C5389" t="s">
        <v>81</v>
      </c>
      <c r="D5389" t="s">
        <v>123</v>
      </c>
      <c r="E5389" t="s">
        <v>132</v>
      </c>
      <c r="F5389" t="s">
        <v>15535</v>
      </c>
      <c r="G5389" t="s">
        <v>148</v>
      </c>
      <c r="H5389" t="s">
        <v>135</v>
      </c>
      <c r="I5389" t="s">
        <v>136</v>
      </c>
      <c r="J5389" t="s">
        <v>137</v>
      </c>
      <c r="K5389" t="s">
        <v>138</v>
      </c>
      <c r="L5389" t="s">
        <v>15536</v>
      </c>
      <c r="M5389" t="s">
        <v>15537</v>
      </c>
      <c r="N5389">
        <v>0.86305555499999997</v>
      </c>
      <c r="O5389">
        <v>0</v>
      </c>
      <c r="P5389">
        <v>0</v>
      </c>
      <c r="Q5389">
        <v>0</v>
      </c>
      <c r="R5389">
        <v>0</v>
      </c>
      <c r="S5389">
        <v>0</v>
      </c>
      <c r="T5389">
        <v>1</v>
      </c>
      <c r="U5389">
        <v>0</v>
      </c>
      <c r="V5389">
        <v>0</v>
      </c>
      <c r="W5389">
        <v>0</v>
      </c>
      <c r="X5389">
        <v>0</v>
      </c>
      <c r="Y5389">
        <v>0</v>
      </c>
      <c r="Z5389">
        <v>0</v>
      </c>
      <c r="AA5389">
        <v>0</v>
      </c>
      <c r="AB5389">
        <v>1.6132680383356912</v>
      </c>
      <c r="AC5389">
        <v>0</v>
      </c>
      <c r="AD5389">
        <v>0</v>
      </c>
      <c r="AE5389">
        <v>1.6132680383356912</v>
      </c>
    </row>
    <row r="5390" spans="1:31" x14ac:dyDescent="0.25">
      <c r="A5390">
        <v>2250146</v>
      </c>
      <c r="B5390">
        <v>1</v>
      </c>
      <c r="C5390" t="s">
        <v>80</v>
      </c>
      <c r="D5390" t="s">
        <v>85</v>
      </c>
      <c r="E5390" t="s">
        <v>194</v>
      </c>
      <c r="F5390" t="s">
        <v>15538</v>
      </c>
      <c r="G5390" t="s">
        <v>1257</v>
      </c>
      <c r="H5390" t="s">
        <v>135</v>
      </c>
      <c r="I5390" t="s">
        <v>136</v>
      </c>
      <c r="J5390" t="s">
        <v>137</v>
      </c>
      <c r="K5390" t="s">
        <v>138</v>
      </c>
      <c r="L5390" t="s">
        <v>15539</v>
      </c>
      <c r="M5390" t="s">
        <v>15540</v>
      </c>
      <c r="N5390">
        <v>1.2819444440000001</v>
      </c>
      <c r="O5390">
        <v>0</v>
      </c>
      <c r="P5390">
        <v>145</v>
      </c>
      <c r="Q5390">
        <v>0</v>
      </c>
      <c r="R5390">
        <v>0</v>
      </c>
      <c r="S5390">
        <v>0</v>
      </c>
      <c r="T5390">
        <v>2</v>
      </c>
      <c r="U5390">
        <v>0</v>
      </c>
      <c r="V5390">
        <v>0</v>
      </c>
      <c r="W5390">
        <v>0</v>
      </c>
      <c r="X5390">
        <v>43.209746341663596</v>
      </c>
      <c r="Y5390">
        <v>0</v>
      </c>
      <c r="Z5390">
        <v>0</v>
      </c>
      <c r="AA5390">
        <v>0</v>
      </c>
      <c r="AB5390">
        <v>0.50704938051366666</v>
      </c>
      <c r="AC5390">
        <v>0</v>
      </c>
      <c r="AD5390">
        <v>0</v>
      </c>
      <c r="AE5390">
        <v>43.71679572217726</v>
      </c>
    </row>
    <row r="5391" spans="1:31" x14ac:dyDescent="0.25">
      <c r="A5391">
        <v>2250003</v>
      </c>
      <c r="B5391">
        <v>1</v>
      </c>
      <c r="C5391" t="s">
        <v>81</v>
      </c>
      <c r="D5391" t="s">
        <v>112</v>
      </c>
      <c r="E5391" t="s">
        <v>182</v>
      </c>
      <c r="F5391" t="s">
        <v>15541</v>
      </c>
      <c r="G5391" t="s">
        <v>2631</v>
      </c>
      <c r="H5391" t="s">
        <v>163</v>
      </c>
      <c r="I5391" t="s">
        <v>136</v>
      </c>
      <c r="J5391" t="s">
        <v>137</v>
      </c>
      <c r="K5391" t="s">
        <v>138</v>
      </c>
      <c r="L5391" t="s">
        <v>15542</v>
      </c>
      <c r="M5391" t="s">
        <v>15543</v>
      </c>
      <c r="N5391">
        <v>1.836944444</v>
      </c>
      <c r="O5391">
        <v>0</v>
      </c>
      <c r="P5391">
        <v>303</v>
      </c>
      <c r="Q5391">
        <v>0</v>
      </c>
      <c r="R5391">
        <v>6</v>
      </c>
      <c r="S5391">
        <v>0</v>
      </c>
      <c r="T5391">
        <v>113</v>
      </c>
      <c r="U5391">
        <v>0</v>
      </c>
      <c r="V5391">
        <v>0</v>
      </c>
      <c r="W5391">
        <v>0</v>
      </c>
      <c r="X5391">
        <v>123.1576688368549</v>
      </c>
      <c r="Y5391">
        <v>0</v>
      </c>
      <c r="Z5391">
        <v>0.20135336829265774</v>
      </c>
      <c r="AA5391">
        <v>0</v>
      </c>
      <c r="AB5391">
        <v>58.368903119656522</v>
      </c>
      <c r="AC5391">
        <v>0</v>
      </c>
      <c r="AD5391">
        <v>0</v>
      </c>
      <c r="AE5391">
        <v>181.72792532480406</v>
      </c>
    </row>
    <row r="5392" spans="1:31" x14ac:dyDescent="0.25">
      <c r="A5392">
        <v>2250272</v>
      </c>
      <c r="B5392">
        <v>1</v>
      </c>
      <c r="C5392" t="s">
        <v>80</v>
      </c>
      <c r="D5392" t="s">
        <v>92</v>
      </c>
      <c r="E5392" t="s">
        <v>132</v>
      </c>
      <c r="F5392" t="s">
        <v>15544</v>
      </c>
      <c r="G5392" t="s">
        <v>148</v>
      </c>
      <c r="H5392" t="s">
        <v>135</v>
      </c>
      <c r="I5392" t="s">
        <v>136</v>
      </c>
      <c r="J5392" t="s">
        <v>137</v>
      </c>
      <c r="K5392" t="s">
        <v>138</v>
      </c>
      <c r="L5392" t="s">
        <v>15545</v>
      </c>
      <c r="M5392" t="s">
        <v>15546</v>
      </c>
      <c r="N5392">
        <v>3.1036111110000002</v>
      </c>
      <c r="O5392">
        <v>0</v>
      </c>
      <c r="P5392">
        <v>1</v>
      </c>
      <c r="Q5392">
        <v>0</v>
      </c>
      <c r="R5392">
        <v>0</v>
      </c>
      <c r="S5392">
        <v>0</v>
      </c>
      <c r="T5392">
        <v>0</v>
      </c>
      <c r="U5392">
        <v>0</v>
      </c>
      <c r="V5392">
        <v>0</v>
      </c>
      <c r="W5392">
        <v>0</v>
      </c>
      <c r="X5392">
        <v>1.5191437010651379</v>
      </c>
      <c r="Y5392">
        <v>0</v>
      </c>
      <c r="Z5392">
        <v>0</v>
      </c>
      <c r="AA5392">
        <v>0</v>
      </c>
      <c r="AB5392">
        <v>0</v>
      </c>
      <c r="AC5392">
        <v>0</v>
      </c>
      <c r="AD5392">
        <v>0</v>
      </c>
      <c r="AE5392">
        <v>1.5191437010651379</v>
      </c>
    </row>
    <row r="5393" spans="1:31" x14ac:dyDescent="0.25">
      <c r="A5393">
        <v>2250123</v>
      </c>
      <c r="B5393">
        <v>1</v>
      </c>
      <c r="C5393" t="s">
        <v>80</v>
      </c>
      <c r="D5393" t="s">
        <v>88</v>
      </c>
      <c r="E5393" t="s">
        <v>194</v>
      </c>
      <c r="F5393" t="s">
        <v>5251</v>
      </c>
      <c r="G5393" t="s">
        <v>134</v>
      </c>
      <c r="H5393" t="s">
        <v>135</v>
      </c>
      <c r="I5393" t="s">
        <v>136</v>
      </c>
      <c r="J5393" t="s">
        <v>137</v>
      </c>
      <c r="K5393" t="s">
        <v>138</v>
      </c>
      <c r="L5393" t="s">
        <v>15547</v>
      </c>
      <c r="M5393" t="s">
        <v>15548</v>
      </c>
      <c r="N5393">
        <v>0.53749999999999998</v>
      </c>
      <c r="O5393">
        <v>0</v>
      </c>
      <c r="P5393">
        <v>45</v>
      </c>
      <c r="Q5393">
        <v>0</v>
      </c>
      <c r="R5393">
        <v>0</v>
      </c>
      <c r="S5393">
        <v>0</v>
      </c>
      <c r="T5393">
        <v>7</v>
      </c>
      <c r="U5393">
        <v>0</v>
      </c>
      <c r="V5393">
        <v>0</v>
      </c>
      <c r="W5393">
        <v>0</v>
      </c>
      <c r="X5393">
        <v>5.5077614364412248</v>
      </c>
      <c r="Y5393">
        <v>0</v>
      </c>
      <c r="Z5393">
        <v>0</v>
      </c>
      <c r="AA5393">
        <v>0</v>
      </c>
      <c r="AB5393">
        <v>7.5134662717573999</v>
      </c>
      <c r="AC5393">
        <v>0</v>
      </c>
      <c r="AD5393">
        <v>0</v>
      </c>
      <c r="AE5393">
        <v>13.021227708198625</v>
      </c>
    </row>
    <row r="5394" spans="1:31" x14ac:dyDescent="0.25">
      <c r="A5394">
        <v>2250295</v>
      </c>
      <c r="B5394">
        <v>1</v>
      </c>
      <c r="C5394" t="s">
        <v>81</v>
      </c>
      <c r="D5394" t="s">
        <v>112</v>
      </c>
      <c r="E5394" t="s">
        <v>194</v>
      </c>
      <c r="F5394" t="s">
        <v>15549</v>
      </c>
      <c r="G5394" t="s">
        <v>589</v>
      </c>
      <c r="H5394" t="s">
        <v>135</v>
      </c>
      <c r="I5394" t="s">
        <v>136</v>
      </c>
      <c r="J5394" t="s">
        <v>137</v>
      </c>
      <c r="K5394" t="s">
        <v>138</v>
      </c>
      <c r="L5394" t="s">
        <v>15550</v>
      </c>
      <c r="M5394" t="s">
        <v>15551</v>
      </c>
      <c r="N5394">
        <v>2.0413888880000002</v>
      </c>
      <c r="O5394">
        <v>0</v>
      </c>
      <c r="P5394">
        <v>81</v>
      </c>
      <c r="Q5394">
        <v>0</v>
      </c>
      <c r="R5394">
        <v>0</v>
      </c>
      <c r="S5394">
        <v>0</v>
      </c>
      <c r="T5394">
        <v>1</v>
      </c>
      <c r="U5394">
        <v>0</v>
      </c>
      <c r="V5394">
        <v>0</v>
      </c>
      <c r="W5394">
        <v>0</v>
      </c>
      <c r="X5394">
        <v>12.398244477143447</v>
      </c>
      <c r="Y5394">
        <v>0</v>
      </c>
      <c r="Z5394">
        <v>0</v>
      </c>
      <c r="AA5394">
        <v>0</v>
      </c>
      <c r="AB5394">
        <v>1.4983339639994445E-2</v>
      </c>
      <c r="AC5394">
        <v>0</v>
      </c>
      <c r="AD5394">
        <v>0</v>
      </c>
      <c r="AE5394">
        <v>12.413227816783442</v>
      </c>
    </row>
    <row r="5395" spans="1:31" x14ac:dyDescent="0.25">
      <c r="A5395">
        <v>2250060</v>
      </c>
      <c r="B5395">
        <v>1</v>
      </c>
      <c r="C5395" t="s">
        <v>81</v>
      </c>
      <c r="D5395" t="s">
        <v>112</v>
      </c>
      <c r="E5395" t="s">
        <v>182</v>
      </c>
      <c r="F5395" t="s">
        <v>15552</v>
      </c>
      <c r="G5395" t="s">
        <v>174</v>
      </c>
      <c r="H5395" t="s">
        <v>163</v>
      </c>
      <c r="I5395" t="s">
        <v>136</v>
      </c>
      <c r="J5395" t="s">
        <v>137</v>
      </c>
      <c r="K5395" t="s">
        <v>138</v>
      </c>
      <c r="L5395" t="s">
        <v>15553</v>
      </c>
      <c r="M5395" t="s">
        <v>15554</v>
      </c>
      <c r="N5395">
        <v>0.65749999999999997</v>
      </c>
      <c r="O5395">
        <v>1</v>
      </c>
      <c r="P5395">
        <v>527</v>
      </c>
      <c r="Q5395">
        <v>17</v>
      </c>
      <c r="R5395">
        <v>63</v>
      </c>
      <c r="S5395">
        <v>2</v>
      </c>
      <c r="T5395">
        <v>73</v>
      </c>
      <c r="U5395">
        <v>0</v>
      </c>
      <c r="V5395">
        <v>0</v>
      </c>
      <c r="W5395">
        <v>0.21951091866815997</v>
      </c>
      <c r="X5395">
        <v>66.545780151690863</v>
      </c>
      <c r="Y5395">
        <v>2.0308054225065444</v>
      </c>
      <c r="Z5395">
        <v>4.8307614296153858</v>
      </c>
      <c r="AA5395">
        <v>1.0679777646384001</v>
      </c>
      <c r="AB5395">
        <v>59.03321506804113</v>
      </c>
      <c r="AC5395">
        <v>0</v>
      </c>
      <c r="AD5395">
        <v>0</v>
      </c>
      <c r="AE5395">
        <v>133.7280507551605</v>
      </c>
    </row>
    <row r="5396" spans="1:31" x14ac:dyDescent="0.25">
      <c r="A5396">
        <v>2250309</v>
      </c>
      <c r="B5396">
        <v>1</v>
      </c>
      <c r="C5396" t="s">
        <v>80</v>
      </c>
      <c r="D5396" t="s">
        <v>94</v>
      </c>
      <c r="E5396" t="s">
        <v>132</v>
      </c>
      <c r="F5396" t="s">
        <v>15555</v>
      </c>
      <c r="G5396" t="s">
        <v>148</v>
      </c>
      <c r="H5396" t="s">
        <v>135</v>
      </c>
      <c r="I5396" t="s">
        <v>136</v>
      </c>
      <c r="J5396" t="s">
        <v>137</v>
      </c>
      <c r="K5396" t="s">
        <v>138</v>
      </c>
      <c r="L5396" t="s">
        <v>15556</v>
      </c>
      <c r="M5396" t="s">
        <v>15557</v>
      </c>
      <c r="N5396">
        <v>2.642222222</v>
      </c>
      <c r="O5396">
        <v>0</v>
      </c>
      <c r="P5396">
        <v>1</v>
      </c>
      <c r="Q5396">
        <v>0</v>
      </c>
      <c r="R5396">
        <v>0</v>
      </c>
      <c r="S5396">
        <v>0</v>
      </c>
      <c r="T5396">
        <v>0</v>
      </c>
      <c r="U5396">
        <v>0</v>
      </c>
      <c r="V5396">
        <v>0</v>
      </c>
      <c r="W5396">
        <v>0</v>
      </c>
      <c r="X5396">
        <v>0.33312298175445337</v>
      </c>
      <c r="Y5396">
        <v>0</v>
      </c>
      <c r="Z5396">
        <v>0</v>
      </c>
      <c r="AA5396">
        <v>0</v>
      </c>
      <c r="AB5396">
        <v>0</v>
      </c>
      <c r="AC5396">
        <v>0</v>
      </c>
      <c r="AD5396">
        <v>0</v>
      </c>
      <c r="AE5396">
        <v>0.33312298175445337</v>
      </c>
    </row>
    <row r="5397" spans="1:31" x14ac:dyDescent="0.25">
      <c r="A5397">
        <v>2250252</v>
      </c>
      <c r="B5397">
        <v>1</v>
      </c>
      <c r="C5397" t="s">
        <v>81</v>
      </c>
      <c r="D5397" t="s">
        <v>118</v>
      </c>
      <c r="E5397" t="s">
        <v>182</v>
      </c>
      <c r="F5397" t="s">
        <v>15558</v>
      </c>
      <c r="G5397" t="s">
        <v>3430</v>
      </c>
      <c r="H5397" t="s">
        <v>163</v>
      </c>
      <c r="I5397" t="s">
        <v>136</v>
      </c>
      <c r="J5397" t="s">
        <v>137</v>
      </c>
      <c r="K5397" t="s">
        <v>138</v>
      </c>
      <c r="L5397" t="s">
        <v>15559</v>
      </c>
      <c r="M5397" t="s">
        <v>15560</v>
      </c>
      <c r="N5397">
        <v>2.1752777769999998</v>
      </c>
      <c r="O5397">
        <v>2</v>
      </c>
      <c r="P5397">
        <v>1761</v>
      </c>
      <c r="Q5397">
        <v>210</v>
      </c>
      <c r="R5397">
        <v>217</v>
      </c>
      <c r="S5397">
        <v>34</v>
      </c>
      <c r="T5397">
        <v>169</v>
      </c>
      <c r="U5397">
        <v>0</v>
      </c>
      <c r="V5397">
        <v>0</v>
      </c>
      <c r="W5397">
        <v>0.26277461182169559</v>
      </c>
      <c r="X5397">
        <v>488.63506164116899</v>
      </c>
      <c r="Y5397">
        <v>505.2076065961221</v>
      </c>
      <c r="Z5397">
        <v>151.41617130959557</v>
      </c>
      <c r="AA5397">
        <v>273.57480291062922</v>
      </c>
      <c r="AB5397">
        <v>168.46883195440526</v>
      </c>
      <c r="AC5397">
        <v>0</v>
      </c>
      <c r="AD5397">
        <v>0</v>
      </c>
      <c r="AE5397">
        <v>1587.5652490237426</v>
      </c>
    </row>
    <row r="5398" spans="1:31" x14ac:dyDescent="0.25">
      <c r="A5398">
        <v>2250358</v>
      </c>
      <c r="B5398">
        <v>1</v>
      </c>
      <c r="C5398" t="s">
        <v>80</v>
      </c>
      <c r="D5398" t="s">
        <v>110</v>
      </c>
      <c r="E5398" t="s">
        <v>132</v>
      </c>
      <c r="F5398" t="s">
        <v>15561</v>
      </c>
      <c r="G5398" t="s">
        <v>148</v>
      </c>
      <c r="H5398" t="s">
        <v>135</v>
      </c>
      <c r="I5398" t="s">
        <v>136</v>
      </c>
      <c r="J5398" t="s">
        <v>137</v>
      </c>
      <c r="K5398" t="s">
        <v>138</v>
      </c>
      <c r="L5398" t="s">
        <v>15562</v>
      </c>
      <c r="M5398" t="s">
        <v>15563</v>
      </c>
      <c r="N5398">
        <v>0.81666666600000004</v>
      </c>
      <c r="O5398">
        <v>0</v>
      </c>
      <c r="P5398">
        <v>1</v>
      </c>
      <c r="Q5398">
        <v>0</v>
      </c>
      <c r="R5398">
        <v>0</v>
      </c>
      <c r="S5398">
        <v>0</v>
      </c>
      <c r="T5398">
        <v>0</v>
      </c>
      <c r="U5398">
        <v>0</v>
      </c>
      <c r="V5398">
        <v>0</v>
      </c>
      <c r="W5398">
        <v>0</v>
      </c>
      <c r="X5398">
        <v>0.28052999343599999</v>
      </c>
      <c r="Y5398">
        <v>0</v>
      </c>
      <c r="Z5398">
        <v>0</v>
      </c>
      <c r="AA5398">
        <v>0</v>
      </c>
      <c r="AB5398">
        <v>0</v>
      </c>
      <c r="AC5398">
        <v>0</v>
      </c>
      <c r="AD5398">
        <v>0</v>
      </c>
      <c r="AE5398">
        <v>0.28052999343599999</v>
      </c>
    </row>
    <row r="5399" spans="1:31" x14ac:dyDescent="0.25">
      <c r="A5399">
        <v>2249923</v>
      </c>
      <c r="B5399">
        <v>1</v>
      </c>
      <c r="C5399" t="s">
        <v>80</v>
      </c>
      <c r="D5399" t="s">
        <v>108</v>
      </c>
      <c r="E5399" t="s">
        <v>161</v>
      </c>
      <c r="F5399" t="s">
        <v>15564</v>
      </c>
      <c r="G5399" t="s">
        <v>174</v>
      </c>
      <c r="H5399" t="s">
        <v>163</v>
      </c>
      <c r="I5399" t="s">
        <v>136</v>
      </c>
      <c r="J5399" t="s">
        <v>137</v>
      </c>
      <c r="K5399" t="s">
        <v>138</v>
      </c>
      <c r="L5399" t="s">
        <v>15565</v>
      </c>
      <c r="M5399" t="s">
        <v>15566</v>
      </c>
      <c r="N5399">
        <v>0.42833333299999998</v>
      </c>
      <c r="O5399">
        <v>0</v>
      </c>
      <c r="P5399">
        <v>647</v>
      </c>
      <c r="Q5399">
        <v>0</v>
      </c>
      <c r="R5399">
        <v>104</v>
      </c>
      <c r="S5399">
        <v>6</v>
      </c>
      <c r="T5399">
        <v>119</v>
      </c>
      <c r="U5399">
        <v>0</v>
      </c>
      <c r="V5399">
        <v>0</v>
      </c>
      <c r="W5399">
        <v>0</v>
      </c>
      <c r="X5399">
        <v>46.569219281950019</v>
      </c>
      <c r="Y5399">
        <v>0</v>
      </c>
      <c r="Z5399">
        <v>10.633393890807856</v>
      </c>
      <c r="AA5399">
        <v>33.312148997900678</v>
      </c>
      <c r="AB5399">
        <v>33.080658924588086</v>
      </c>
      <c r="AC5399">
        <v>0</v>
      </c>
      <c r="AD5399">
        <v>0</v>
      </c>
      <c r="AE5399">
        <v>123.59542109524665</v>
      </c>
    </row>
    <row r="5400" spans="1:31" x14ac:dyDescent="0.25">
      <c r="A5400">
        <v>2250278</v>
      </c>
      <c r="B5400">
        <v>1</v>
      </c>
      <c r="C5400" t="s">
        <v>80</v>
      </c>
      <c r="D5400" t="s">
        <v>97</v>
      </c>
      <c r="E5400" t="s">
        <v>132</v>
      </c>
      <c r="F5400" t="s">
        <v>15567</v>
      </c>
      <c r="G5400" t="s">
        <v>148</v>
      </c>
      <c r="H5400" t="s">
        <v>135</v>
      </c>
      <c r="I5400" t="s">
        <v>136</v>
      </c>
      <c r="J5400" t="s">
        <v>137</v>
      </c>
      <c r="K5400" t="s">
        <v>138</v>
      </c>
      <c r="L5400" t="s">
        <v>15568</v>
      </c>
      <c r="M5400" t="s">
        <v>15569</v>
      </c>
      <c r="N5400">
        <v>3.1797222220000001</v>
      </c>
      <c r="O5400">
        <v>0</v>
      </c>
      <c r="P5400">
        <v>1</v>
      </c>
      <c r="Q5400">
        <v>0</v>
      </c>
      <c r="R5400">
        <v>0</v>
      </c>
      <c r="S5400">
        <v>0</v>
      </c>
      <c r="T5400">
        <v>0</v>
      </c>
      <c r="U5400">
        <v>0</v>
      </c>
      <c r="V5400">
        <v>0</v>
      </c>
      <c r="W5400">
        <v>0</v>
      </c>
      <c r="X5400">
        <v>0.53709224328845551</v>
      </c>
      <c r="Y5400">
        <v>0</v>
      </c>
      <c r="Z5400">
        <v>0</v>
      </c>
      <c r="AA5400">
        <v>0</v>
      </c>
      <c r="AB5400">
        <v>0</v>
      </c>
      <c r="AC5400">
        <v>0</v>
      </c>
      <c r="AD5400">
        <v>0</v>
      </c>
      <c r="AE5400">
        <v>0.53709224328845551</v>
      </c>
    </row>
    <row r="5401" spans="1:31" x14ac:dyDescent="0.25">
      <c r="A5401">
        <v>2250301</v>
      </c>
      <c r="B5401">
        <v>1</v>
      </c>
      <c r="C5401" t="s">
        <v>81</v>
      </c>
      <c r="D5401" t="s">
        <v>119</v>
      </c>
      <c r="E5401" t="s">
        <v>194</v>
      </c>
      <c r="F5401" t="s">
        <v>15570</v>
      </c>
      <c r="G5401" t="s">
        <v>179</v>
      </c>
      <c r="H5401" t="s">
        <v>135</v>
      </c>
      <c r="I5401" t="s">
        <v>136</v>
      </c>
      <c r="J5401" t="s">
        <v>137</v>
      </c>
      <c r="K5401" t="s">
        <v>138</v>
      </c>
      <c r="L5401" t="s">
        <v>15571</v>
      </c>
      <c r="M5401" t="s">
        <v>15572</v>
      </c>
      <c r="N5401">
        <v>2.423611111</v>
      </c>
      <c r="O5401">
        <v>0</v>
      </c>
      <c r="P5401">
        <v>29</v>
      </c>
      <c r="Q5401">
        <v>0</v>
      </c>
      <c r="R5401">
        <v>2</v>
      </c>
      <c r="S5401">
        <v>0</v>
      </c>
      <c r="T5401">
        <v>2</v>
      </c>
      <c r="U5401">
        <v>0</v>
      </c>
      <c r="V5401">
        <v>0</v>
      </c>
      <c r="W5401">
        <v>0</v>
      </c>
      <c r="X5401">
        <v>8.6028959293130125</v>
      </c>
      <c r="Y5401">
        <v>0</v>
      </c>
      <c r="Z5401">
        <v>0.15329282063287111</v>
      </c>
      <c r="AA5401">
        <v>0</v>
      </c>
      <c r="AB5401">
        <v>0.41452759337565337</v>
      </c>
      <c r="AC5401">
        <v>0</v>
      </c>
      <c r="AD5401">
        <v>0</v>
      </c>
      <c r="AE5401">
        <v>9.1707163433215371</v>
      </c>
    </row>
    <row r="5402" spans="1:31" x14ac:dyDescent="0.25">
      <c r="A5402">
        <v>2250324</v>
      </c>
      <c r="B5402">
        <v>1</v>
      </c>
      <c r="C5402" t="s">
        <v>81</v>
      </c>
      <c r="D5402" t="s">
        <v>113</v>
      </c>
      <c r="E5402" t="s">
        <v>194</v>
      </c>
      <c r="F5402" t="s">
        <v>15573</v>
      </c>
      <c r="G5402" t="s">
        <v>179</v>
      </c>
      <c r="H5402" t="s">
        <v>135</v>
      </c>
      <c r="I5402" t="s">
        <v>136</v>
      </c>
      <c r="J5402" t="s">
        <v>137</v>
      </c>
      <c r="K5402" t="s">
        <v>138</v>
      </c>
      <c r="L5402" t="s">
        <v>15574</v>
      </c>
      <c r="M5402" t="s">
        <v>15575</v>
      </c>
      <c r="N5402">
        <v>2.8038888879999999</v>
      </c>
      <c r="O5402">
        <v>0</v>
      </c>
      <c r="P5402">
        <v>2</v>
      </c>
      <c r="Q5402">
        <v>0</v>
      </c>
      <c r="R5402">
        <v>1</v>
      </c>
      <c r="S5402">
        <v>0</v>
      </c>
      <c r="T5402">
        <v>0</v>
      </c>
      <c r="U5402">
        <v>0</v>
      </c>
      <c r="V5402">
        <v>0</v>
      </c>
      <c r="W5402">
        <v>0</v>
      </c>
      <c r="X5402">
        <v>1.7186498212232533</v>
      </c>
      <c r="Y5402">
        <v>0</v>
      </c>
      <c r="Z5402">
        <v>0.61885236710961999</v>
      </c>
      <c r="AA5402">
        <v>0</v>
      </c>
      <c r="AB5402">
        <v>0</v>
      </c>
      <c r="AC5402">
        <v>0</v>
      </c>
      <c r="AD5402">
        <v>0</v>
      </c>
      <c r="AE5402">
        <v>2.3375021883328735</v>
      </c>
    </row>
    <row r="5403" spans="1:31" x14ac:dyDescent="0.25">
      <c r="A5403">
        <v>2250069</v>
      </c>
      <c r="B5403">
        <v>1</v>
      </c>
      <c r="C5403" t="s">
        <v>80</v>
      </c>
      <c r="D5403" t="s">
        <v>85</v>
      </c>
      <c r="E5403" t="s">
        <v>132</v>
      </c>
      <c r="F5403" t="s">
        <v>15576</v>
      </c>
      <c r="G5403" t="s">
        <v>148</v>
      </c>
      <c r="H5403" t="s">
        <v>135</v>
      </c>
      <c r="I5403" t="s">
        <v>136</v>
      </c>
      <c r="J5403" t="s">
        <v>137</v>
      </c>
      <c r="K5403" t="s">
        <v>138</v>
      </c>
      <c r="L5403" t="s">
        <v>15577</v>
      </c>
      <c r="M5403" t="s">
        <v>15578</v>
      </c>
      <c r="N5403">
        <v>1.4511111109999999</v>
      </c>
      <c r="O5403">
        <v>0</v>
      </c>
      <c r="P5403">
        <v>11</v>
      </c>
      <c r="Q5403">
        <v>0</v>
      </c>
      <c r="R5403">
        <v>0</v>
      </c>
      <c r="S5403">
        <v>0</v>
      </c>
      <c r="T5403">
        <v>0</v>
      </c>
      <c r="U5403">
        <v>0</v>
      </c>
      <c r="V5403">
        <v>0</v>
      </c>
      <c r="W5403">
        <v>0</v>
      </c>
      <c r="X5403">
        <v>3.424453894633908</v>
      </c>
      <c r="Y5403">
        <v>0</v>
      </c>
      <c r="Z5403">
        <v>0</v>
      </c>
      <c r="AA5403">
        <v>0</v>
      </c>
      <c r="AB5403">
        <v>0</v>
      </c>
      <c r="AC5403">
        <v>0</v>
      </c>
      <c r="AD5403">
        <v>0</v>
      </c>
      <c r="AE5403">
        <v>3.424453894633908</v>
      </c>
    </row>
    <row r="5404" spans="1:31" x14ac:dyDescent="0.25">
      <c r="A5404">
        <v>2250046</v>
      </c>
      <c r="B5404">
        <v>1</v>
      </c>
      <c r="C5404" t="s">
        <v>81</v>
      </c>
      <c r="D5404" t="s">
        <v>113</v>
      </c>
      <c r="E5404" t="s">
        <v>177</v>
      </c>
      <c r="F5404" t="s">
        <v>15579</v>
      </c>
      <c r="G5404" t="s">
        <v>179</v>
      </c>
      <c r="H5404" t="s">
        <v>135</v>
      </c>
      <c r="I5404" t="s">
        <v>136</v>
      </c>
      <c r="J5404" t="s">
        <v>137</v>
      </c>
      <c r="K5404" t="s">
        <v>138</v>
      </c>
      <c r="L5404" t="s">
        <v>15580</v>
      </c>
      <c r="M5404" t="s">
        <v>15581</v>
      </c>
      <c r="N5404">
        <v>2.113611111</v>
      </c>
      <c r="O5404">
        <v>0</v>
      </c>
      <c r="P5404">
        <v>11</v>
      </c>
      <c r="Q5404">
        <v>0</v>
      </c>
      <c r="R5404">
        <v>0</v>
      </c>
      <c r="S5404">
        <v>0</v>
      </c>
      <c r="T5404">
        <v>0</v>
      </c>
      <c r="U5404">
        <v>0</v>
      </c>
      <c r="V5404">
        <v>0</v>
      </c>
      <c r="W5404">
        <v>0</v>
      </c>
      <c r="X5404">
        <v>5.8585545807267714</v>
      </c>
      <c r="Y5404">
        <v>0</v>
      </c>
      <c r="Z5404">
        <v>0</v>
      </c>
      <c r="AA5404">
        <v>0</v>
      </c>
      <c r="AB5404">
        <v>0</v>
      </c>
      <c r="AC5404">
        <v>0</v>
      </c>
      <c r="AD5404">
        <v>0</v>
      </c>
      <c r="AE5404">
        <v>5.8585545807267714</v>
      </c>
    </row>
    <row r="5405" spans="1:31" x14ac:dyDescent="0.25">
      <c r="A5405">
        <v>2250238</v>
      </c>
      <c r="B5405">
        <v>1</v>
      </c>
      <c r="C5405" t="s">
        <v>81</v>
      </c>
      <c r="D5405" t="s">
        <v>116</v>
      </c>
      <c r="E5405" t="s">
        <v>182</v>
      </c>
      <c r="F5405" t="s">
        <v>15582</v>
      </c>
      <c r="G5405" t="s">
        <v>319</v>
      </c>
      <c r="H5405" t="s">
        <v>163</v>
      </c>
      <c r="I5405" t="s">
        <v>136</v>
      </c>
      <c r="J5405" t="s">
        <v>137</v>
      </c>
      <c r="K5405" t="s">
        <v>138</v>
      </c>
      <c r="L5405" t="s">
        <v>15583</v>
      </c>
      <c r="M5405" t="s">
        <v>15584</v>
      </c>
      <c r="N5405">
        <v>0.37555555499999999</v>
      </c>
      <c r="O5405">
        <v>0</v>
      </c>
      <c r="P5405">
        <v>19</v>
      </c>
      <c r="Q5405">
        <v>0</v>
      </c>
      <c r="R5405">
        <v>22</v>
      </c>
      <c r="S5405">
        <v>0</v>
      </c>
      <c r="T5405">
        <v>5</v>
      </c>
      <c r="U5405">
        <v>0</v>
      </c>
      <c r="V5405">
        <v>0</v>
      </c>
      <c r="W5405">
        <v>0</v>
      </c>
      <c r="X5405">
        <v>1.5644843140007467</v>
      </c>
      <c r="Y5405">
        <v>0</v>
      </c>
      <c r="Z5405">
        <v>2.3364336742706975</v>
      </c>
      <c r="AA5405">
        <v>0</v>
      </c>
      <c r="AB5405">
        <v>1.9219733268881944</v>
      </c>
      <c r="AC5405">
        <v>0</v>
      </c>
      <c r="AD5405">
        <v>0</v>
      </c>
      <c r="AE5405">
        <v>5.8228913151596382</v>
      </c>
    </row>
    <row r="5406" spans="1:31" x14ac:dyDescent="0.25">
      <c r="A5406">
        <v>2250178</v>
      </c>
      <c r="B5406">
        <v>1</v>
      </c>
      <c r="C5406" t="s">
        <v>81</v>
      </c>
      <c r="D5406" t="s">
        <v>120</v>
      </c>
      <c r="E5406" t="s">
        <v>273</v>
      </c>
      <c r="F5406" t="s">
        <v>15585</v>
      </c>
      <c r="G5406" t="s">
        <v>174</v>
      </c>
      <c r="H5406" t="s">
        <v>163</v>
      </c>
      <c r="I5406" t="s">
        <v>136</v>
      </c>
      <c r="J5406" t="s">
        <v>137</v>
      </c>
      <c r="K5406" t="s">
        <v>138</v>
      </c>
      <c r="L5406" t="s">
        <v>15586</v>
      </c>
      <c r="M5406" t="s">
        <v>15587</v>
      </c>
      <c r="N5406">
        <v>0.111666666</v>
      </c>
      <c r="O5406">
        <v>1</v>
      </c>
      <c r="P5406">
        <v>1694</v>
      </c>
      <c r="Q5406">
        <v>115</v>
      </c>
      <c r="R5406">
        <v>73</v>
      </c>
      <c r="S5406">
        <v>27</v>
      </c>
      <c r="T5406">
        <v>125</v>
      </c>
      <c r="U5406">
        <v>2</v>
      </c>
      <c r="V5406">
        <v>1</v>
      </c>
      <c r="W5406">
        <v>9.4998543132266671E-3</v>
      </c>
      <c r="X5406">
        <v>31.787240520294883</v>
      </c>
      <c r="Y5406">
        <v>5.1998802217069313</v>
      </c>
      <c r="Z5406">
        <v>1.873099350708106</v>
      </c>
      <c r="AA5406">
        <v>17.993651268471421</v>
      </c>
      <c r="AB5406">
        <v>10.571588716990135</v>
      </c>
      <c r="AC5406">
        <v>8.4552280061760001</v>
      </c>
      <c r="AD5406">
        <v>0.69216048585786671</v>
      </c>
      <c r="AE5406">
        <v>76.582348424518571</v>
      </c>
    </row>
    <row r="5407" spans="1:31" x14ac:dyDescent="0.25">
      <c r="A5407">
        <v>2250032</v>
      </c>
      <c r="B5407">
        <v>1</v>
      </c>
      <c r="C5407" t="s">
        <v>81</v>
      </c>
      <c r="D5407" t="s">
        <v>127</v>
      </c>
      <c r="E5407" t="s">
        <v>132</v>
      </c>
      <c r="F5407" t="s">
        <v>15588</v>
      </c>
      <c r="G5407" t="s">
        <v>152</v>
      </c>
      <c r="H5407" t="s">
        <v>135</v>
      </c>
      <c r="I5407" t="s">
        <v>136</v>
      </c>
      <c r="J5407" t="s">
        <v>137</v>
      </c>
      <c r="K5407" t="s">
        <v>138</v>
      </c>
      <c r="L5407" t="s">
        <v>15589</v>
      </c>
      <c r="M5407" t="s">
        <v>15590</v>
      </c>
      <c r="N5407">
        <v>4.8819444440000002</v>
      </c>
      <c r="O5407">
        <v>0</v>
      </c>
      <c r="P5407">
        <v>4</v>
      </c>
      <c r="Q5407">
        <v>0</v>
      </c>
      <c r="R5407">
        <v>0</v>
      </c>
      <c r="S5407">
        <v>0</v>
      </c>
      <c r="T5407">
        <v>0</v>
      </c>
      <c r="U5407">
        <v>0</v>
      </c>
      <c r="V5407">
        <v>0</v>
      </c>
      <c r="W5407">
        <v>0</v>
      </c>
      <c r="X5407">
        <v>4.7011730521991426</v>
      </c>
      <c r="Y5407">
        <v>0</v>
      </c>
      <c r="Z5407">
        <v>0</v>
      </c>
      <c r="AA5407">
        <v>0</v>
      </c>
      <c r="AB5407">
        <v>0</v>
      </c>
      <c r="AC5407">
        <v>0</v>
      </c>
      <c r="AD5407">
        <v>0</v>
      </c>
      <c r="AE5407">
        <v>4.7011730521991426</v>
      </c>
    </row>
    <row r="5408" spans="1:31" x14ac:dyDescent="0.25">
      <c r="A5408">
        <v>2250241</v>
      </c>
      <c r="B5408">
        <v>1</v>
      </c>
      <c r="C5408" t="s">
        <v>81</v>
      </c>
      <c r="D5408" t="s">
        <v>116</v>
      </c>
      <c r="E5408" t="s">
        <v>182</v>
      </c>
      <c r="F5408" t="s">
        <v>15591</v>
      </c>
      <c r="G5408" t="s">
        <v>303</v>
      </c>
      <c r="H5408" t="s">
        <v>163</v>
      </c>
      <c r="I5408" t="s">
        <v>136</v>
      </c>
      <c r="J5408" t="s">
        <v>137</v>
      </c>
      <c r="K5408" t="s">
        <v>138</v>
      </c>
      <c r="L5408" t="s">
        <v>15592</v>
      </c>
      <c r="M5408" t="s">
        <v>15593</v>
      </c>
      <c r="N5408">
        <v>0.33111111100000001</v>
      </c>
      <c r="O5408">
        <v>0</v>
      </c>
      <c r="P5408">
        <v>69</v>
      </c>
      <c r="Q5408">
        <v>0</v>
      </c>
      <c r="R5408">
        <v>38</v>
      </c>
      <c r="S5408">
        <v>1</v>
      </c>
      <c r="T5408">
        <v>16</v>
      </c>
      <c r="U5408">
        <v>0</v>
      </c>
      <c r="V5408">
        <v>0</v>
      </c>
      <c r="W5408">
        <v>0</v>
      </c>
      <c r="X5408">
        <v>5.5448170746820287</v>
      </c>
      <c r="Y5408">
        <v>0</v>
      </c>
      <c r="Z5408">
        <v>6.4630732148946937</v>
      </c>
      <c r="AA5408">
        <v>0.40687283388966666</v>
      </c>
      <c r="AB5408">
        <v>3.8614984326744133</v>
      </c>
      <c r="AC5408">
        <v>0</v>
      </c>
      <c r="AD5408">
        <v>0</v>
      </c>
      <c r="AE5408">
        <v>16.276261556140803</v>
      </c>
    </row>
    <row r="5409" spans="1:31" x14ac:dyDescent="0.25">
      <c r="A5409">
        <v>2250318</v>
      </c>
      <c r="B5409">
        <v>1</v>
      </c>
      <c r="C5409" t="s">
        <v>81</v>
      </c>
      <c r="D5409" t="s">
        <v>120</v>
      </c>
      <c r="E5409" t="s">
        <v>194</v>
      </c>
      <c r="F5409" t="s">
        <v>15594</v>
      </c>
      <c r="G5409" t="s">
        <v>179</v>
      </c>
      <c r="H5409" t="s">
        <v>135</v>
      </c>
      <c r="I5409" t="s">
        <v>136</v>
      </c>
      <c r="J5409" t="s">
        <v>137</v>
      </c>
      <c r="K5409" t="s">
        <v>138</v>
      </c>
      <c r="L5409" t="s">
        <v>15595</v>
      </c>
      <c r="M5409" t="s">
        <v>15596</v>
      </c>
      <c r="N5409">
        <v>0.94527777700000004</v>
      </c>
      <c r="O5409">
        <v>0</v>
      </c>
      <c r="P5409">
        <v>83</v>
      </c>
      <c r="Q5409">
        <v>0</v>
      </c>
      <c r="R5409">
        <v>3</v>
      </c>
      <c r="S5409">
        <v>0</v>
      </c>
      <c r="T5409">
        <v>3</v>
      </c>
      <c r="U5409">
        <v>0</v>
      </c>
      <c r="V5409">
        <v>0</v>
      </c>
      <c r="W5409">
        <v>0</v>
      </c>
      <c r="X5409">
        <v>23.085000390299474</v>
      </c>
      <c r="Y5409">
        <v>0</v>
      </c>
      <c r="Z5409">
        <v>1.0853942172924489</v>
      </c>
      <c r="AA5409">
        <v>0</v>
      </c>
      <c r="AB5409">
        <v>0.98315430034531948</v>
      </c>
      <c r="AC5409">
        <v>0</v>
      </c>
      <c r="AD5409">
        <v>0</v>
      </c>
      <c r="AE5409">
        <v>25.153548907937243</v>
      </c>
    </row>
    <row r="5410" spans="1:31" x14ac:dyDescent="0.25">
      <c r="A5410">
        <v>2250218</v>
      </c>
      <c r="B5410">
        <v>1</v>
      </c>
      <c r="C5410" t="s">
        <v>80</v>
      </c>
      <c r="D5410" t="s">
        <v>83</v>
      </c>
      <c r="E5410" t="s">
        <v>177</v>
      </c>
      <c r="F5410" t="s">
        <v>15597</v>
      </c>
      <c r="G5410" t="s">
        <v>134</v>
      </c>
      <c r="H5410" t="s">
        <v>135</v>
      </c>
      <c r="I5410" t="s">
        <v>136</v>
      </c>
      <c r="J5410" t="s">
        <v>137</v>
      </c>
      <c r="K5410" t="s">
        <v>138</v>
      </c>
      <c r="L5410" t="s">
        <v>15598</v>
      </c>
      <c r="M5410" t="s">
        <v>15599</v>
      </c>
      <c r="N5410">
        <v>0.68055555499999998</v>
      </c>
      <c r="O5410">
        <v>0</v>
      </c>
      <c r="P5410">
        <v>15</v>
      </c>
      <c r="Q5410">
        <v>0</v>
      </c>
      <c r="R5410">
        <v>0</v>
      </c>
      <c r="S5410">
        <v>0</v>
      </c>
      <c r="T5410">
        <v>3</v>
      </c>
      <c r="U5410">
        <v>0</v>
      </c>
      <c r="V5410">
        <v>0</v>
      </c>
      <c r="W5410">
        <v>0</v>
      </c>
      <c r="X5410">
        <v>4.7172685770014944</v>
      </c>
      <c r="Y5410">
        <v>0</v>
      </c>
      <c r="Z5410">
        <v>0</v>
      </c>
      <c r="AA5410">
        <v>0</v>
      </c>
      <c r="AB5410">
        <v>5.143577872864884</v>
      </c>
      <c r="AC5410">
        <v>0</v>
      </c>
      <c r="AD5410">
        <v>0</v>
      </c>
      <c r="AE5410">
        <v>9.8608464498663793</v>
      </c>
    </row>
    <row r="5411" spans="1:31" x14ac:dyDescent="0.25">
      <c r="A5411">
        <v>2250341</v>
      </c>
      <c r="B5411">
        <v>1</v>
      </c>
      <c r="C5411" t="s">
        <v>80</v>
      </c>
      <c r="D5411" t="s">
        <v>100</v>
      </c>
      <c r="E5411" t="s">
        <v>273</v>
      </c>
      <c r="F5411" t="s">
        <v>15600</v>
      </c>
      <c r="G5411" t="s">
        <v>303</v>
      </c>
      <c r="H5411" t="s">
        <v>163</v>
      </c>
      <c r="I5411" t="s">
        <v>136</v>
      </c>
      <c r="J5411" t="s">
        <v>137</v>
      </c>
      <c r="K5411" t="s">
        <v>138</v>
      </c>
      <c r="L5411" t="s">
        <v>15601</v>
      </c>
      <c r="M5411" t="s">
        <v>15602</v>
      </c>
      <c r="N5411">
        <v>0.15</v>
      </c>
      <c r="O5411">
        <v>0</v>
      </c>
      <c r="P5411">
        <v>878</v>
      </c>
      <c r="Q5411">
        <v>16</v>
      </c>
      <c r="R5411">
        <v>125</v>
      </c>
      <c r="S5411">
        <v>8</v>
      </c>
      <c r="T5411">
        <v>122</v>
      </c>
      <c r="U5411">
        <v>0</v>
      </c>
      <c r="V5411">
        <v>0</v>
      </c>
      <c r="W5411">
        <v>0</v>
      </c>
      <c r="X5411">
        <v>44.510157921569792</v>
      </c>
      <c r="Y5411">
        <v>2.2474747793605667</v>
      </c>
      <c r="Z5411">
        <v>7.7616810695246023</v>
      </c>
      <c r="AA5411">
        <v>5.741749556717167</v>
      </c>
      <c r="AB5411">
        <v>7.1454525841796652</v>
      </c>
      <c r="AC5411">
        <v>0</v>
      </c>
      <c r="AD5411">
        <v>0</v>
      </c>
      <c r="AE5411">
        <v>67.406515911351789</v>
      </c>
    </row>
    <row r="5412" spans="1:31" x14ac:dyDescent="0.25">
      <c r="A5412">
        <v>2250049</v>
      </c>
      <c r="B5412">
        <v>1</v>
      </c>
      <c r="C5412" t="s">
        <v>80</v>
      </c>
      <c r="D5412" t="s">
        <v>94</v>
      </c>
      <c r="E5412" t="s">
        <v>194</v>
      </c>
      <c r="F5412" t="s">
        <v>15603</v>
      </c>
      <c r="G5412" t="s">
        <v>885</v>
      </c>
      <c r="H5412" t="s">
        <v>135</v>
      </c>
      <c r="I5412" t="s">
        <v>136</v>
      </c>
      <c r="J5412" t="s">
        <v>137</v>
      </c>
      <c r="K5412" t="s">
        <v>138</v>
      </c>
      <c r="L5412" t="s">
        <v>15604</v>
      </c>
      <c r="M5412" t="s">
        <v>15605</v>
      </c>
      <c r="N5412">
        <v>1.2094444440000001</v>
      </c>
      <c r="O5412">
        <v>0</v>
      </c>
      <c r="P5412">
        <v>3</v>
      </c>
      <c r="Q5412">
        <v>0</v>
      </c>
      <c r="R5412">
        <v>5</v>
      </c>
      <c r="S5412">
        <v>0</v>
      </c>
      <c r="T5412">
        <v>0</v>
      </c>
      <c r="U5412">
        <v>0</v>
      </c>
      <c r="V5412">
        <v>0</v>
      </c>
      <c r="W5412">
        <v>0</v>
      </c>
      <c r="X5412">
        <v>0.6027308804403757</v>
      </c>
      <c r="Y5412">
        <v>0</v>
      </c>
      <c r="Z5412">
        <v>1.2514847987855033</v>
      </c>
      <c r="AA5412">
        <v>0</v>
      </c>
      <c r="AB5412">
        <v>0</v>
      </c>
      <c r="AC5412">
        <v>0</v>
      </c>
      <c r="AD5412">
        <v>0</v>
      </c>
      <c r="AE5412">
        <v>1.854215679225879</v>
      </c>
    </row>
    <row r="5413" spans="1:31" x14ac:dyDescent="0.25">
      <c r="A5413">
        <v>2250155</v>
      </c>
      <c r="B5413">
        <v>1</v>
      </c>
      <c r="C5413" t="s">
        <v>80</v>
      </c>
      <c r="D5413" t="s">
        <v>103</v>
      </c>
      <c r="E5413" t="s">
        <v>273</v>
      </c>
      <c r="F5413" t="s">
        <v>15606</v>
      </c>
      <c r="G5413" t="s">
        <v>174</v>
      </c>
      <c r="H5413" t="s">
        <v>163</v>
      </c>
      <c r="I5413" t="s">
        <v>136</v>
      </c>
      <c r="J5413" t="s">
        <v>137</v>
      </c>
      <c r="K5413" t="s">
        <v>138</v>
      </c>
      <c r="L5413" t="s">
        <v>15607</v>
      </c>
      <c r="M5413" t="s">
        <v>15608</v>
      </c>
      <c r="N5413">
        <v>0.69416666599999999</v>
      </c>
      <c r="O5413">
        <v>1</v>
      </c>
      <c r="P5413">
        <v>280</v>
      </c>
      <c r="Q5413">
        <v>23</v>
      </c>
      <c r="R5413">
        <v>15</v>
      </c>
      <c r="S5413">
        <v>8</v>
      </c>
      <c r="T5413">
        <v>7</v>
      </c>
      <c r="U5413">
        <v>1</v>
      </c>
      <c r="V5413">
        <v>0</v>
      </c>
      <c r="W5413">
        <v>0.1917436301122534</v>
      </c>
      <c r="X5413">
        <v>50.611004957231181</v>
      </c>
      <c r="Y5413">
        <v>38.940552975340708</v>
      </c>
      <c r="Z5413">
        <v>7.2651070416760524</v>
      </c>
      <c r="AA5413">
        <v>6.9498994295034855</v>
      </c>
      <c r="AB5413">
        <v>3.3467550508290267</v>
      </c>
      <c r="AC5413">
        <v>19.532140936232402</v>
      </c>
      <c r="AD5413">
        <v>0</v>
      </c>
      <c r="AE5413">
        <v>126.8372040209251</v>
      </c>
    </row>
    <row r="5414" spans="1:31" x14ac:dyDescent="0.25">
      <c r="A5414">
        <v>2250298</v>
      </c>
      <c r="B5414">
        <v>1</v>
      </c>
      <c r="C5414" t="s">
        <v>81</v>
      </c>
      <c r="D5414" t="s">
        <v>121</v>
      </c>
      <c r="E5414" t="s">
        <v>194</v>
      </c>
      <c r="F5414" t="s">
        <v>15609</v>
      </c>
      <c r="G5414" t="s">
        <v>179</v>
      </c>
      <c r="H5414" t="s">
        <v>135</v>
      </c>
      <c r="I5414" t="s">
        <v>136</v>
      </c>
      <c r="J5414" t="s">
        <v>137</v>
      </c>
      <c r="K5414" t="s">
        <v>138</v>
      </c>
      <c r="L5414" t="s">
        <v>15610</v>
      </c>
      <c r="M5414" t="s">
        <v>15611</v>
      </c>
      <c r="N5414">
        <v>1.8077777770000001</v>
      </c>
      <c r="O5414">
        <v>0</v>
      </c>
      <c r="P5414">
        <v>6</v>
      </c>
      <c r="Q5414">
        <v>0</v>
      </c>
      <c r="R5414">
        <v>0</v>
      </c>
      <c r="S5414">
        <v>0</v>
      </c>
      <c r="T5414">
        <v>0</v>
      </c>
      <c r="U5414">
        <v>0</v>
      </c>
      <c r="V5414">
        <v>0</v>
      </c>
      <c r="W5414">
        <v>0</v>
      </c>
      <c r="X5414">
        <v>0.62887251891688001</v>
      </c>
      <c r="Y5414">
        <v>0</v>
      </c>
      <c r="Z5414">
        <v>0</v>
      </c>
      <c r="AA5414">
        <v>0</v>
      </c>
      <c r="AB5414">
        <v>0</v>
      </c>
      <c r="AC5414">
        <v>0</v>
      </c>
      <c r="AD5414">
        <v>0</v>
      </c>
      <c r="AE5414">
        <v>0.62887251891688001</v>
      </c>
    </row>
    <row r="5415" spans="1:31" x14ac:dyDescent="0.25">
      <c r="A5415">
        <v>2250089</v>
      </c>
      <c r="B5415">
        <v>1</v>
      </c>
      <c r="C5415" t="s">
        <v>80</v>
      </c>
      <c r="D5415" t="s">
        <v>105</v>
      </c>
      <c r="E5415" t="s">
        <v>141</v>
      </c>
      <c r="F5415" t="s">
        <v>15612</v>
      </c>
      <c r="G5415" t="s">
        <v>143</v>
      </c>
      <c r="H5415" t="s">
        <v>135</v>
      </c>
      <c r="I5415" t="s">
        <v>136</v>
      </c>
      <c r="J5415" t="s">
        <v>137</v>
      </c>
      <c r="K5415" t="s">
        <v>144</v>
      </c>
      <c r="L5415" t="s">
        <v>15613</v>
      </c>
      <c r="M5415" t="s">
        <v>15614</v>
      </c>
      <c r="N5415">
        <v>4.6711111110000001</v>
      </c>
      <c r="O5415">
        <v>0</v>
      </c>
      <c r="P5415">
        <v>167</v>
      </c>
      <c r="Q5415">
        <v>0</v>
      </c>
      <c r="R5415">
        <v>0</v>
      </c>
      <c r="S5415">
        <v>0</v>
      </c>
      <c r="T5415">
        <v>2</v>
      </c>
      <c r="U5415">
        <v>0</v>
      </c>
      <c r="V5415">
        <v>0</v>
      </c>
      <c r="W5415">
        <v>0</v>
      </c>
      <c r="X5415">
        <v>233.47371407849741</v>
      </c>
      <c r="Y5415">
        <v>0</v>
      </c>
      <c r="Z5415">
        <v>0</v>
      </c>
      <c r="AA5415">
        <v>0</v>
      </c>
      <c r="AB5415">
        <v>39.315011530691478</v>
      </c>
      <c r="AC5415">
        <v>0</v>
      </c>
      <c r="AD5415">
        <v>0</v>
      </c>
      <c r="AE5415">
        <v>272.78872560918887</v>
      </c>
    </row>
    <row r="5416" spans="1:31" x14ac:dyDescent="0.25">
      <c r="A5416">
        <v>2249926</v>
      </c>
      <c r="B5416">
        <v>1</v>
      </c>
      <c r="C5416" t="s">
        <v>81</v>
      </c>
      <c r="D5416" t="s">
        <v>128</v>
      </c>
      <c r="E5416" t="s">
        <v>161</v>
      </c>
      <c r="F5416" t="s">
        <v>15615</v>
      </c>
      <c r="G5416" t="s">
        <v>174</v>
      </c>
      <c r="H5416" t="s">
        <v>163</v>
      </c>
      <c r="I5416" t="s">
        <v>136</v>
      </c>
      <c r="J5416" t="s">
        <v>137</v>
      </c>
      <c r="K5416" t="s">
        <v>138</v>
      </c>
      <c r="L5416" t="s">
        <v>15616</v>
      </c>
      <c r="M5416" t="s">
        <v>15617</v>
      </c>
      <c r="N5416">
        <v>2.1838888879999998</v>
      </c>
      <c r="O5416">
        <v>1</v>
      </c>
      <c r="P5416">
        <v>580</v>
      </c>
      <c r="Q5416">
        <v>4</v>
      </c>
      <c r="R5416">
        <v>3</v>
      </c>
      <c r="S5416">
        <v>9</v>
      </c>
      <c r="T5416">
        <v>48</v>
      </c>
      <c r="U5416">
        <v>0</v>
      </c>
      <c r="V5416">
        <v>0</v>
      </c>
      <c r="W5416">
        <v>0.49517686963733332</v>
      </c>
      <c r="X5416">
        <v>152.3743847035621</v>
      </c>
      <c r="Y5416">
        <v>12.786861288904461</v>
      </c>
      <c r="Z5416">
        <v>0.63966351343041783</v>
      </c>
      <c r="AA5416">
        <v>153.25462424393831</v>
      </c>
      <c r="AB5416">
        <v>60.699756579126628</v>
      </c>
      <c r="AC5416">
        <v>0</v>
      </c>
      <c r="AD5416">
        <v>0</v>
      </c>
      <c r="AE5416">
        <v>380.25046719859927</v>
      </c>
    </row>
    <row r="5417" spans="1:31" x14ac:dyDescent="0.25">
      <c r="A5417">
        <v>2249989</v>
      </c>
      <c r="B5417">
        <v>1</v>
      </c>
      <c r="C5417" t="s">
        <v>80</v>
      </c>
      <c r="D5417" t="s">
        <v>106</v>
      </c>
      <c r="E5417" t="s">
        <v>182</v>
      </c>
      <c r="F5417" t="s">
        <v>15618</v>
      </c>
      <c r="G5417" t="s">
        <v>143</v>
      </c>
      <c r="H5417" t="s">
        <v>163</v>
      </c>
      <c r="I5417" t="s">
        <v>136</v>
      </c>
      <c r="J5417" t="s">
        <v>137</v>
      </c>
      <c r="K5417" t="s">
        <v>144</v>
      </c>
      <c r="L5417" t="s">
        <v>15619</v>
      </c>
      <c r="M5417" t="s">
        <v>15620</v>
      </c>
      <c r="N5417">
        <v>8.2136111110000005</v>
      </c>
      <c r="O5417">
        <v>0</v>
      </c>
      <c r="P5417">
        <v>69</v>
      </c>
      <c r="Q5417">
        <v>0</v>
      </c>
      <c r="R5417">
        <v>8</v>
      </c>
      <c r="S5417">
        <v>0</v>
      </c>
      <c r="T5417">
        <v>9</v>
      </c>
      <c r="U5417">
        <v>0</v>
      </c>
      <c r="V5417">
        <v>0</v>
      </c>
      <c r="W5417">
        <v>0</v>
      </c>
      <c r="X5417">
        <v>55.357041257815098</v>
      </c>
      <c r="Y5417">
        <v>0</v>
      </c>
      <c r="Z5417">
        <v>5.1788187883914452</v>
      </c>
      <c r="AA5417">
        <v>0</v>
      </c>
      <c r="AB5417">
        <v>33.759085743813614</v>
      </c>
      <c r="AC5417">
        <v>0</v>
      </c>
      <c r="AD5417">
        <v>0</v>
      </c>
      <c r="AE5417">
        <v>94.294945790020165</v>
      </c>
    </row>
    <row r="5418" spans="1:31" x14ac:dyDescent="0.25">
      <c r="A5418">
        <v>2250321</v>
      </c>
      <c r="B5418">
        <v>1</v>
      </c>
      <c r="C5418" t="s">
        <v>81</v>
      </c>
      <c r="D5418" t="s">
        <v>116</v>
      </c>
      <c r="E5418" t="s">
        <v>182</v>
      </c>
      <c r="F5418" t="s">
        <v>15621</v>
      </c>
      <c r="G5418" t="s">
        <v>319</v>
      </c>
      <c r="H5418" t="s">
        <v>163</v>
      </c>
      <c r="I5418" t="s">
        <v>136</v>
      </c>
      <c r="J5418" t="s">
        <v>137</v>
      </c>
      <c r="K5418" t="s">
        <v>138</v>
      </c>
      <c r="L5418" t="s">
        <v>15622</v>
      </c>
      <c r="M5418" t="s">
        <v>15623</v>
      </c>
      <c r="N5418">
        <v>1.3955555550000001</v>
      </c>
      <c r="O5418">
        <v>0</v>
      </c>
      <c r="P5418">
        <v>92</v>
      </c>
      <c r="Q5418">
        <v>0</v>
      </c>
      <c r="R5418">
        <v>0</v>
      </c>
      <c r="S5418">
        <v>0</v>
      </c>
      <c r="T5418">
        <v>3</v>
      </c>
      <c r="U5418">
        <v>0</v>
      </c>
      <c r="V5418">
        <v>0</v>
      </c>
      <c r="W5418">
        <v>0</v>
      </c>
      <c r="X5418">
        <v>10.841831001592846</v>
      </c>
      <c r="Y5418">
        <v>0</v>
      </c>
      <c r="Z5418">
        <v>0</v>
      </c>
      <c r="AA5418">
        <v>0</v>
      </c>
      <c r="AB5418">
        <v>0.13895218044182225</v>
      </c>
      <c r="AC5418">
        <v>0</v>
      </c>
      <c r="AD5418">
        <v>0</v>
      </c>
      <c r="AE5418">
        <v>10.980783182034669</v>
      </c>
    </row>
    <row r="5419" spans="1:31" x14ac:dyDescent="0.25">
      <c r="A5419">
        <v>2250095</v>
      </c>
      <c r="B5419">
        <v>1</v>
      </c>
      <c r="C5419" t="s">
        <v>80</v>
      </c>
      <c r="D5419" t="s">
        <v>96</v>
      </c>
      <c r="E5419" t="s">
        <v>132</v>
      </c>
      <c r="F5419" t="s">
        <v>15624</v>
      </c>
      <c r="G5419" t="s">
        <v>152</v>
      </c>
      <c r="H5419" t="s">
        <v>135</v>
      </c>
      <c r="I5419" t="s">
        <v>136</v>
      </c>
      <c r="J5419" t="s">
        <v>137</v>
      </c>
      <c r="K5419" t="s">
        <v>138</v>
      </c>
      <c r="L5419" t="s">
        <v>15625</v>
      </c>
      <c r="M5419" t="s">
        <v>15626</v>
      </c>
      <c r="N5419">
        <v>8.9144444440000008</v>
      </c>
      <c r="O5419">
        <v>0</v>
      </c>
      <c r="P5419">
        <v>1</v>
      </c>
      <c r="Q5419">
        <v>0</v>
      </c>
      <c r="R5419">
        <v>0</v>
      </c>
      <c r="S5419">
        <v>0</v>
      </c>
      <c r="T5419">
        <v>0</v>
      </c>
      <c r="U5419">
        <v>0</v>
      </c>
      <c r="V5419">
        <v>0</v>
      </c>
      <c r="W5419">
        <v>0</v>
      </c>
      <c r="X5419">
        <v>53.917437127258694</v>
      </c>
      <c r="Y5419">
        <v>0</v>
      </c>
      <c r="Z5419">
        <v>0</v>
      </c>
      <c r="AA5419">
        <v>0</v>
      </c>
      <c r="AB5419">
        <v>0</v>
      </c>
      <c r="AC5419">
        <v>0</v>
      </c>
      <c r="AD5419">
        <v>0</v>
      </c>
      <c r="AE5419">
        <v>53.917437127258694</v>
      </c>
    </row>
    <row r="5420" spans="1:31" x14ac:dyDescent="0.25">
      <c r="A5420">
        <v>2250275</v>
      </c>
      <c r="B5420">
        <v>1</v>
      </c>
      <c r="C5420" t="s">
        <v>80</v>
      </c>
      <c r="D5420" t="s">
        <v>83</v>
      </c>
      <c r="E5420" t="s">
        <v>177</v>
      </c>
      <c r="F5420" t="s">
        <v>15627</v>
      </c>
      <c r="G5420" t="s">
        <v>215</v>
      </c>
      <c r="H5420" t="s">
        <v>135</v>
      </c>
      <c r="I5420" t="s">
        <v>136</v>
      </c>
      <c r="J5420" t="s">
        <v>137</v>
      </c>
      <c r="K5420" t="s">
        <v>138</v>
      </c>
      <c r="L5420" t="s">
        <v>15628</v>
      </c>
      <c r="M5420" t="s">
        <v>15629</v>
      </c>
      <c r="N5420">
        <v>1.0886111110000001</v>
      </c>
      <c r="O5420">
        <v>0</v>
      </c>
      <c r="P5420">
        <v>0</v>
      </c>
      <c r="Q5420">
        <v>0</v>
      </c>
      <c r="R5420">
        <v>0</v>
      </c>
      <c r="S5420">
        <v>0</v>
      </c>
      <c r="T5420">
        <v>9</v>
      </c>
      <c r="U5420">
        <v>0</v>
      </c>
      <c r="V5420">
        <v>0</v>
      </c>
      <c r="W5420">
        <v>0</v>
      </c>
      <c r="X5420">
        <v>0</v>
      </c>
      <c r="Y5420">
        <v>0</v>
      </c>
      <c r="Z5420">
        <v>0</v>
      </c>
      <c r="AA5420">
        <v>0</v>
      </c>
      <c r="AB5420">
        <v>5.2191330992095333</v>
      </c>
      <c r="AC5420">
        <v>0</v>
      </c>
      <c r="AD5420">
        <v>0</v>
      </c>
      <c r="AE5420">
        <v>5.2191330992095333</v>
      </c>
    </row>
    <row r="5421" spans="1:31" x14ac:dyDescent="0.25">
      <c r="A5421">
        <v>2249943</v>
      </c>
      <c r="B5421">
        <v>1</v>
      </c>
      <c r="C5421" t="s">
        <v>81</v>
      </c>
      <c r="D5421" t="s">
        <v>115</v>
      </c>
      <c r="E5421" t="s">
        <v>194</v>
      </c>
      <c r="F5421" t="s">
        <v>15630</v>
      </c>
      <c r="G5421" t="s">
        <v>196</v>
      </c>
      <c r="H5421" t="s">
        <v>135</v>
      </c>
      <c r="I5421" t="s">
        <v>136</v>
      </c>
      <c r="J5421" t="s">
        <v>137</v>
      </c>
      <c r="K5421" t="s">
        <v>144</v>
      </c>
      <c r="L5421" t="s">
        <v>15631</v>
      </c>
      <c r="M5421" t="s">
        <v>15632</v>
      </c>
      <c r="N5421">
        <v>2.36</v>
      </c>
      <c r="O5421">
        <v>0</v>
      </c>
      <c r="P5421">
        <v>86</v>
      </c>
      <c r="Q5421">
        <v>0</v>
      </c>
      <c r="R5421">
        <v>0</v>
      </c>
      <c r="S5421">
        <v>0</v>
      </c>
      <c r="T5421">
        <v>4</v>
      </c>
      <c r="U5421">
        <v>0</v>
      </c>
      <c r="V5421">
        <v>0</v>
      </c>
      <c r="W5421">
        <v>0</v>
      </c>
      <c r="X5421">
        <v>25.292185414016394</v>
      </c>
      <c r="Y5421">
        <v>0</v>
      </c>
      <c r="Z5421">
        <v>0</v>
      </c>
      <c r="AA5421">
        <v>0</v>
      </c>
      <c r="AB5421">
        <v>9.8929442634249973</v>
      </c>
      <c r="AC5421">
        <v>0</v>
      </c>
      <c r="AD5421">
        <v>0</v>
      </c>
      <c r="AE5421">
        <v>35.185129677441395</v>
      </c>
    </row>
    <row r="5422" spans="1:31" x14ac:dyDescent="0.25">
      <c r="A5422">
        <v>2250172</v>
      </c>
      <c r="B5422">
        <v>1</v>
      </c>
      <c r="C5422" t="s">
        <v>81</v>
      </c>
      <c r="D5422" t="s">
        <v>113</v>
      </c>
      <c r="E5422" t="s">
        <v>194</v>
      </c>
      <c r="F5422" t="s">
        <v>15633</v>
      </c>
      <c r="G5422" t="s">
        <v>179</v>
      </c>
      <c r="H5422" t="s">
        <v>135</v>
      </c>
      <c r="I5422" t="s">
        <v>136</v>
      </c>
      <c r="J5422" t="s">
        <v>137</v>
      </c>
      <c r="K5422" t="s">
        <v>138</v>
      </c>
      <c r="L5422" t="s">
        <v>15634</v>
      </c>
      <c r="M5422" t="s">
        <v>15635</v>
      </c>
      <c r="N5422">
        <v>3.093611111</v>
      </c>
      <c r="O5422">
        <v>0</v>
      </c>
      <c r="P5422">
        <v>8</v>
      </c>
      <c r="Q5422">
        <v>0</v>
      </c>
      <c r="R5422">
        <v>1</v>
      </c>
      <c r="S5422">
        <v>0</v>
      </c>
      <c r="T5422">
        <v>0</v>
      </c>
      <c r="U5422">
        <v>0</v>
      </c>
      <c r="V5422">
        <v>0</v>
      </c>
      <c r="W5422">
        <v>0</v>
      </c>
      <c r="X5422">
        <v>2.0598638781524539</v>
      </c>
      <c r="Y5422">
        <v>0</v>
      </c>
      <c r="Z5422">
        <v>0.92285231096818665</v>
      </c>
      <c r="AA5422">
        <v>0</v>
      </c>
      <c r="AB5422">
        <v>0</v>
      </c>
      <c r="AC5422">
        <v>0</v>
      </c>
      <c r="AD5422">
        <v>0</v>
      </c>
      <c r="AE5422">
        <v>2.9827161891206404</v>
      </c>
    </row>
    <row r="5423" spans="1:31" x14ac:dyDescent="0.25">
      <c r="A5423">
        <v>2250344</v>
      </c>
      <c r="B5423">
        <v>1</v>
      </c>
      <c r="C5423" t="s">
        <v>80</v>
      </c>
      <c r="D5423" t="s">
        <v>90</v>
      </c>
      <c r="E5423" t="s">
        <v>141</v>
      </c>
      <c r="F5423" t="s">
        <v>15636</v>
      </c>
      <c r="G5423" t="s">
        <v>134</v>
      </c>
      <c r="H5423" t="s">
        <v>135</v>
      </c>
      <c r="I5423" t="s">
        <v>136</v>
      </c>
      <c r="J5423" t="s">
        <v>137</v>
      </c>
      <c r="K5423" t="s">
        <v>138</v>
      </c>
      <c r="L5423" t="s">
        <v>15637</v>
      </c>
      <c r="M5423" t="s">
        <v>15638</v>
      </c>
      <c r="N5423">
        <v>0.3075</v>
      </c>
      <c r="O5423">
        <v>0</v>
      </c>
      <c r="P5423">
        <v>136</v>
      </c>
      <c r="Q5423">
        <v>0</v>
      </c>
      <c r="R5423">
        <v>0</v>
      </c>
      <c r="S5423">
        <v>0</v>
      </c>
      <c r="T5423">
        <v>0</v>
      </c>
      <c r="U5423">
        <v>0</v>
      </c>
      <c r="V5423">
        <v>0</v>
      </c>
      <c r="W5423">
        <v>0</v>
      </c>
      <c r="X5423">
        <v>13.634863977985068</v>
      </c>
      <c r="Y5423">
        <v>0</v>
      </c>
      <c r="Z5423">
        <v>0</v>
      </c>
      <c r="AA5423">
        <v>0</v>
      </c>
      <c r="AB5423">
        <v>0</v>
      </c>
      <c r="AC5423">
        <v>0</v>
      </c>
      <c r="AD5423">
        <v>0</v>
      </c>
      <c r="AE5423">
        <v>13.634863977985068</v>
      </c>
    </row>
    <row r="5424" spans="1:31" x14ac:dyDescent="0.25">
      <c r="A5424">
        <v>2250072</v>
      </c>
      <c r="B5424">
        <v>1</v>
      </c>
      <c r="C5424" t="s">
        <v>80</v>
      </c>
      <c r="D5424" t="s">
        <v>100</v>
      </c>
      <c r="E5424" t="s">
        <v>273</v>
      </c>
      <c r="F5424" t="s">
        <v>15639</v>
      </c>
      <c r="G5424" t="s">
        <v>284</v>
      </c>
      <c r="H5424" t="s">
        <v>163</v>
      </c>
      <c r="I5424" t="s">
        <v>136</v>
      </c>
      <c r="J5424" t="s">
        <v>3</v>
      </c>
      <c r="K5424" t="s">
        <v>138</v>
      </c>
      <c r="L5424" t="s">
        <v>15640</v>
      </c>
      <c r="M5424" t="s">
        <v>15641</v>
      </c>
      <c r="N5424">
        <v>1.1597222220000001</v>
      </c>
      <c r="O5424">
        <v>0</v>
      </c>
      <c r="P5424">
        <v>754</v>
      </c>
      <c r="Q5424">
        <v>2</v>
      </c>
      <c r="R5424">
        <v>35</v>
      </c>
      <c r="S5424">
        <v>10</v>
      </c>
      <c r="T5424">
        <v>112</v>
      </c>
      <c r="U5424">
        <v>6</v>
      </c>
      <c r="V5424">
        <v>4</v>
      </c>
      <c r="W5424">
        <v>0</v>
      </c>
      <c r="X5424">
        <v>337.98863964000446</v>
      </c>
      <c r="Y5424">
        <v>1.0022479480706001</v>
      </c>
      <c r="Z5424">
        <v>12.552205601578223</v>
      </c>
      <c r="AA5424">
        <v>76.20923876452639</v>
      </c>
      <c r="AB5424">
        <v>190.73562259260729</v>
      </c>
      <c r="AC5424">
        <v>107.57523059810102</v>
      </c>
      <c r="AD5424">
        <v>207.42838946124411</v>
      </c>
      <c r="AE5424">
        <v>933.49157460613219</v>
      </c>
    </row>
    <row r="5425" spans="1:31" x14ac:dyDescent="0.25">
      <c r="A5425">
        <v>2249966</v>
      </c>
      <c r="B5425">
        <v>1</v>
      </c>
      <c r="C5425" t="s">
        <v>80</v>
      </c>
      <c r="D5425" t="s">
        <v>101</v>
      </c>
      <c r="E5425" t="s">
        <v>182</v>
      </c>
      <c r="F5425" t="s">
        <v>15642</v>
      </c>
      <c r="G5425" t="s">
        <v>143</v>
      </c>
      <c r="H5425" t="s">
        <v>163</v>
      </c>
      <c r="I5425" t="s">
        <v>136</v>
      </c>
      <c r="J5425" t="s">
        <v>137</v>
      </c>
      <c r="K5425" t="s">
        <v>144</v>
      </c>
      <c r="L5425" t="s">
        <v>15643</v>
      </c>
      <c r="M5425" t="s">
        <v>15644</v>
      </c>
      <c r="N5425">
        <v>0.75472222200000005</v>
      </c>
      <c r="O5425">
        <v>0</v>
      </c>
      <c r="P5425">
        <v>0</v>
      </c>
      <c r="Q5425">
        <v>0</v>
      </c>
      <c r="R5425">
        <v>0</v>
      </c>
      <c r="S5425">
        <v>1</v>
      </c>
      <c r="T5425">
        <v>0</v>
      </c>
      <c r="U5425">
        <v>0</v>
      </c>
      <c r="V5425">
        <v>0</v>
      </c>
      <c r="W5425">
        <v>0</v>
      </c>
      <c r="X5425">
        <v>0</v>
      </c>
      <c r="Y5425">
        <v>0</v>
      </c>
      <c r="Z5425">
        <v>0</v>
      </c>
      <c r="AA5425">
        <v>1.3880945284262001</v>
      </c>
      <c r="AB5425">
        <v>0</v>
      </c>
      <c r="AC5425">
        <v>0</v>
      </c>
      <c r="AD5425">
        <v>0</v>
      </c>
      <c r="AE5425">
        <v>1.3880945284262001</v>
      </c>
    </row>
    <row r="5426" spans="1:31" x14ac:dyDescent="0.25">
      <c r="A5426">
        <v>2250215</v>
      </c>
      <c r="B5426">
        <v>1</v>
      </c>
      <c r="C5426" t="s">
        <v>80</v>
      </c>
      <c r="D5426" t="s">
        <v>106</v>
      </c>
      <c r="E5426" t="s">
        <v>194</v>
      </c>
      <c r="F5426" t="s">
        <v>15645</v>
      </c>
      <c r="G5426" t="s">
        <v>179</v>
      </c>
      <c r="H5426" t="s">
        <v>135</v>
      </c>
      <c r="I5426" t="s">
        <v>136</v>
      </c>
      <c r="J5426" t="s">
        <v>137</v>
      </c>
      <c r="K5426" t="s">
        <v>138</v>
      </c>
      <c r="L5426" t="s">
        <v>15646</v>
      </c>
      <c r="M5426" t="s">
        <v>15647</v>
      </c>
      <c r="N5426">
        <v>1.6702777769999999</v>
      </c>
      <c r="O5426">
        <v>0</v>
      </c>
      <c r="P5426">
        <v>19</v>
      </c>
      <c r="Q5426">
        <v>0</v>
      </c>
      <c r="R5426">
        <v>1</v>
      </c>
      <c r="S5426">
        <v>0</v>
      </c>
      <c r="T5426">
        <v>7</v>
      </c>
      <c r="U5426">
        <v>0</v>
      </c>
      <c r="V5426">
        <v>0</v>
      </c>
      <c r="W5426">
        <v>0</v>
      </c>
      <c r="X5426">
        <v>4.8054371928648401</v>
      </c>
      <c r="Y5426">
        <v>0</v>
      </c>
      <c r="Z5426">
        <v>1.4202954340415555E-2</v>
      </c>
      <c r="AA5426">
        <v>0</v>
      </c>
      <c r="AB5426">
        <v>4.3604076356650205</v>
      </c>
      <c r="AC5426">
        <v>0</v>
      </c>
      <c r="AD5426">
        <v>0</v>
      </c>
      <c r="AE5426">
        <v>9.1800477828702753</v>
      </c>
    </row>
    <row r="5427" spans="1:31" x14ac:dyDescent="0.25">
      <c r="A5427">
        <v>2250009</v>
      </c>
      <c r="B5427">
        <v>1</v>
      </c>
      <c r="C5427" t="s">
        <v>81</v>
      </c>
      <c r="D5427" t="s">
        <v>122</v>
      </c>
      <c r="E5427" t="s">
        <v>182</v>
      </c>
      <c r="F5427" t="s">
        <v>1363</v>
      </c>
      <c r="G5427" t="s">
        <v>196</v>
      </c>
      <c r="H5427" t="s">
        <v>163</v>
      </c>
      <c r="I5427" t="s">
        <v>136</v>
      </c>
      <c r="J5427" t="s">
        <v>137</v>
      </c>
      <c r="K5427" t="s">
        <v>144</v>
      </c>
      <c r="L5427" t="s">
        <v>15648</v>
      </c>
      <c r="M5427" t="s">
        <v>15649</v>
      </c>
      <c r="N5427">
        <v>7.9450000000000003</v>
      </c>
      <c r="O5427">
        <v>0</v>
      </c>
      <c r="P5427">
        <v>96</v>
      </c>
      <c r="Q5427">
        <v>0</v>
      </c>
      <c r="R5427">
        <v>0</v>
      </c>
      <c r="S5427">
        <v>0</v>
      </c>
      <c r="T5427">
        <v>8</v>
      </c>
      <c r="U5427">
        <v>0</v>
      </c>
      <c r="V5427">
        <v>0</v>
      </c>
      <c r="W5427">
        <v>0</v>
      </c>
      <c r="X5427">
        <v>26.370757525193298</v>
      </c>
      <c r="Y5427">
        <v>0</v>
      </c>
      <c r="Z5427">
        <v>0</v>
      </c>
      <c r="AA5427">
        <v>0</v>
      </c>
      <c r="AB5427">
        <v>4.5082103738653796</v>
      </c>
      <c r="AC5427">
        <v>0</v>
      </c>
      <c r="AD5427">
        <v>0</v>
      </c>
      <c r="AE5427">
        <v>30.878967899058679</v>
      </c>
    </row>
    <row r="5428" spans="1:31" x14ac:dyDescent="0.25">
      <c r="A5428">
        <v>2250109</v>
      </c>
      <c r="B5428">
        <v>1</v>
      </c>
      <c r="C5428" t="s">
        <v>80</v>
      </c>
      <c r="D5428" t="s">
        <v>84</v>
      </c>
      <c r="E5428" t="s">
        <v>405</v>
      </c>
      <c r="F5428" t="s">
        <v>13849</v>
      </c>
      <c r="G5428" t="s">
        <v>558</v>
      </c>
      <c r="H5428" t="s">
        <v>163</v>
      </c>
      <c r="I5428" t="s">
        <v>136</v>
      </c>
      <c r="J5428" t="s">
        <v>137</v>
      </c>
      <c r="K5428" t="s">
        <v>138</v>
      </c>
      <c r="L5428" t="s">
        <v>15650</v>
      </c>
      <c r="M5428" t="s">
        <v>15651</v>
      </c>
      <c r="N5428">
        <v>0.76239999999999997</v>
      </c>
      <c r="O5428">
        <v>0</v>
      </c>
      <c r="P5428">
        <v>3515</v>
      </c>
      <c r="Q5428">
        <v>0</v>
      </c>
      <c r="R5428">
        <v>0</v>
      </c>
      <c r="S5428">
        <v>1</v>
      </c>
      <c r="T5428">
        <v>542</v>
      </c>
      <c r="U5428">
        <v>0</v>
      </c>
      <c r="V5428">
        <v>0</v>
      </c>
      <c r="W5428">
        <v>0</v>
      </c>
      <c r="X5428">
        <v>692.50790883439117</v>
      </c>
      <c r="Y5428">
        <v>0</v>
      </c>
      <c r="Z5428">
        <v>0</v>
      </c>
      <c r="AA5428">
        <v>1.1142640695662223</v>
      </c>
      <c r="AB5428">
        <v>504.65933676712939</v>
      </c>
      <c r="AC5428">
        <v>0</v>
      </c>
      <c r="AD5428">
        <v>0</v>
      </c>
      <c r="AE5428">
        <v>1198.281509671087</v>
      </c>
    </row>
    <row r="5429" spans="1:31" x14ac:dyDescent="0.25">
      <c r="A5429">
        <v>2250258</v>
      </c>
      <c r="B5429">
        <v>1</v>
      </c>
      <c r="C5429" t="s">
        <v>80</v>
      </c>
      <c r="D5429" t="s">
        <v>92</v>
      </c>
      <c r="E5429" t="s">
        <v>132</v>
      </c>
      <c r="F5429" t="s">
        <v>15652</v>
      </c>
      <c r="G5429" t="s">
        <v>148</v>
      </c>
      <c r="H5429" t="s">
        <v>135</v>
      </c>
      <c r="I5429" t="s">
        <v>136</v>
      </c>
      <c r="J5429" t="s">
        <v>137</v>
      </c>
      <c r="K5429" t="s">
        <v>138</v>
      </c>
      <c r="L5429" t="s">
        <v>15653</v>
      </c>
      <c r="M5429" t="s">
        <v>15654</v>
      </c>
      <c r="N5429">
        <v>2.1972222220000002</v>
      </c>
      <c r="O5429">
        <v>0</v>
      </c>
      <c r="P5429">
        <v>1</v>
      </c>
      <c r="Q5429">
        <v>0</v>
      </c>
      <c r="R5429">
        <v>0</v>
      </c>
      <c r="S5429">
        <v>0</v>
      </c>
      <c r="T5429">
        <v>0</v>
      </c>
      <c r="U5429">
        <v>0</v>
      </c>
      <c r="V5429">
        <v>0</v>
      </c>
      <c r="W5429">
        <v>0</v>
      </c>
      <c r="X5429">
        <v>6.9481789456799989E-2</v>
      </c>
      <c r="Y5429">
        <v>0</v>
      </c>
      <c r="Z5429">
        <v>0</v>
      </c>
      <c r="AA5429">
        <v>0</v>
      </c>
      <c r="AB5429">
        <v>0</v>
      </c>
      <c r="AC5429">
        <v>0</v>
      </c>
      <c r="AD5429">
        <v>0</v>
      </c>
      <c r="AE5429">
        <v>6.9481789456799989E-2</v>
      </c>
    </row>
    <row r="5430" spans="1:31" x14ac:dyDescent="0.25">
      <c r="A5430">
        <v>2250161</v>
      </c>
      <c r="B5430">
        <v>1</v>
      </c>
      <c r="C5430" t="s">
        <v>80</v>
      </c>
      <c r="D5430" t="s">
        <v>103</v>
      </c>
      <c r="E5430" t="s">
        <v>405</v>
      </c>
      <c r="F5430" t="s">
        <v>15655</v>
      </c>
      <c r="G5430" t="s">
        <v>174</v>
      </c>
      <c r="H5430" t="s">
        <v>163</v>
      </c>
      <c r="I5430" t="s">
        <v>136</v>
      </c>
      <c r="J5430" t="s">
        <v>137</v>
      </c>
      <c r="K5430" t="s">
        <v>138</v>
      </c>
      <c r="L5430" t="s">
        <v>15656</v>
      </c>
      <c r="M5430" t="s">
        <v>15389</v>
      </c>
      <c r="N5430">
        <v>0.18333333299999999</v>
      </c>
      <c r="O5430">
        <v>0</v>
      </c>
      <c r="P5430">
        <v>15015</v>
      </c>
      <c r="Q5430">
        <v>0</v>
      </c>
      <c r="R5430">
        <v>119</v>
      </c>
      <c r="S5430">
        <v>2</v>
      </c>
      <c r="T5430">
        <v>2509</v>
      </c>
      <c r="U5430">
        <v>0</v>
      </c>
      <c r="V5430">
        <v>2</v>
      </c>
      <c r="W5430">
        <v>0</v>
      </c>
      <c r="X5430">
        <v>750.46014642532975</v>
      </c>
      <c r="Y5430">
        <v>0</v>
      </c>
      <c r="Z5430">
        <v>7.1829915131158337</v>
      </c>
      <c r="AA5430">
        <v>34.254099981847197</v>
      </c>
      <c r="AB5430">
        <v>419.78019422359154</v>
      </c>
      <c r="AC5430">
        <v>0</v>
      </c>
      <c r="AD5430">
        <v>31.859726033589336</v>
      </c>
      <c r="AE5430">
        <v>1243.5371581774737</v>
      </c>
    </row>
    <row r="5431" spans="1:31" x14ac:dyDescent="0.25">
      <c r="A5431">
        <v>2250138</v>
      </c>
      <c r="B5431">
        <v>1</v>
      </c>
      <c r="C5431" t="s">
        <v>80</v>
      </c>
      <c r="D5431" t="s">
        <v>107</v>
      </c>
      <c r="E5431" t="s">
        <v>161</v>
      </c>
      <c r="F5431" t="s">
        <v>15657</v>
      </c>
      <c r="G5431" t="s">
        <v>174</v>
      </c>
      <c r="H5431" t="s">
        <v>163</v>
      </c>
      <c r="I5431" t="s">
        <v>136</v>
      </c>
      <c r="J5431" t="s">
        <v>137</v>
      </c>
      <c r="K5431" t="s">
        <v>138</v>
      </c>
      <c r="L5431" t="s">
        <v>15658</v>
      </c>
      <c r="M5431" t="s">
        <v>15659</v>
      </c>
      <c r="N5431">
        <v>0.94861111099999995</v>
      </c>
      <c r="O5431">
        <v>3</v>
      </c>
      <c r="P5431">
        <v>301</v>
      </c>
      <c r="Q5431">
        <v>5</v>
      </c>
      <c r="R5431">
        <v>28</v>
      </c>
      <c r="S5431">
        <v>9</v>
      </c>
      <c r="T5431">
        <v>28</v>
      </c>
      <c r="U5431">
        <v>0</v>
      </c>
      <c r="V5431">
        <v>1</v>
      </c>
      <c r="W5431">
        <v>2.9780649308407203</v>
      </c>
      <c r="X5431">
        <v>67.311833825079432</v>
      </c>
      <c r="Y5431">
        <v>1.8916185866055852</v>
      </c>
      <c r="Z5431">
        <v>2.7513905125763891</v>
      </c>
      <c r="AA5431">
        <v>23.500035035111498</v>
      </c>
      <c r="AB5431">
        <v>12.96849215065718</v>
      </c>
      <c r="AC5431">
        <v>0</v>
      </c>
      <c r="AD5431">
        <v>0.5069224433084778</v>
      </c>
      <c r="AE5431">
        <v>111.90835748417929</v>
      </c>
    </row>
    <row r="5432" spans="1:31" x14ac:dyDescent="0.25">
      <c r="A5432">
        <v>2249952</v>
      </c>
      <c r="B5432">
        <v>1</v>
      </c>
      <c r="C5432" t="s">
        <v>80</v>
      </c>
      <c r="D5432" t="s">
        <v>93</v>
      </c>
      <c r="E5432" t="s">
        <v>273</v>
      </c>
      <c r="F5432" t="s">
        <v>15660</v>
      </c>
      <c r="G5432" t="s">
        <v>143</v>
      </c>
      <c r="H5432" t="s">
        <v>163</v>
      </c>
      <c r="I5432" t="s">
        <v>136</v>
      </c>
      <c r="J5432" t="s">
        <v>137</v>
      </c>
      <c r="K5432" t="s">
        <v>144</v>
      </c>
      <c r="L5432" t="s">
        <v>15661</v>
      </c>
      <c r="M5432" t="s">
        <v>15662</v>
      </c>
      <c r="N5432">
        <v>0.75416666600000004</v>
      </c>
      <c r="O5432">
        <v>2</v>
      </c>
      <c r="P5432">
        <v>331</v>
      </c>
      <c r="Q5432">
        <v>10</v>
      </c>
      <c r="R5432">
        <v>271</v>
      </c>
      <c r="S5432">
        <v>2</v>
      </c>
      <c r="T5432">
        <v>102</v>
      </c>
      <c r="U5432">
        <v>0</v>
      </c>
      <c r="V5432">
        <v>0</v>
      </c>
      <c r="W5432">
        <v>2.584488335926467</v>
      </c>
      <c r="X5432">
        <v>23.061879531289893</v>
      </c>
      <c r="Y5432">
        <v>8.3580254445195674</v>
      </c>
      <c r="Z5432">
        <v>37.95748485484647</v>
      </c>
      <c r="AA5432">
        <v>2.3339565819505834</v>
      </c>
      <c r="AB5432">
        <v>35.79641203032525</v>
      </c>
      <c r="AC5432">
        <v>0</v>
      </c>
      <c r="AD5432">
        <v>0</v>
      </c>
      <c r="AE5432">
        <v>110.09224677885823</v>
      </c>
    </row>
    <row r="5433" spans="1:31" x14ac:dyDescent="0.25">
      <c r="A5433">
        <v>2249975</v>
      </c>
      <c r="B5433">
        <v>1</v>
      </c>
      <c r="C5433" t="s">
        <v>80</v>
      </c>
      <c r="D5433" t="s">
        <v>95</v>
      </c>
      <c r="E5433" t="s">
        <v>273</v>
      </c>
      <c r="F5433" t="s">
        <v>15663</v>
      </c>
      <c r="G5433" t="s">
        <v>143</v>
      </c>
      <c r="H5433" t="s">
        <v>163</v>
      </c>
      <c r="I5433" t="s">
        <v>136</v>
      </c>
      <c r="J5433" t="s">
        <v>137</v>
      </c>
      <c r="K5433" t="s">
        <v>144</v>
      </c>
      <c r="L5433" t="s">
        <v>15664</v>
      </c>
      <c r="M5433" t="s">
        <v>15665</v>
      </c>
      <c r="N5433">
        <v>4.5538888880000004</v>
      </c>
      <c r="O5433">
        <v>0</v>
      </c>
      <c r="P5433">
        <v>340</v>
      </c>
      <c r="Q5433">
        <v>0</v>
      </c>
      <c r="R5433">
        <v>5</v>
      </c>
      <c r="S5433">
        <v>1</v>
      </c>
      <c r="T5433">
        <v>14</v>
      </c>
      <c r="U5433">
        <v>1</v>
      </c>
      <c r="V5433">
        <v>0</v>
      </c>
      <c r="W5433">
        <v>0</v>
      </c>
      <c r="X5433">
        <v>451.01343572474786</v>
      </c>
      <c r="Y5433">
        <v>0</v>
      </c>
      <c r="Z5433">
        <v>5.9588680396863332E-2</v>
      </c>
      <c r="AA5433">
        <v>264.60890193251942</v>
      </c>
      <c r="AB5433">
        <v>106.0745887728234</v>
      </c>
      <c r="AC5433">
        <v>18.132236415198797</v>
      </c>
      <c r="AD5433">
        <v>0</v>
      </c>
      <c r="AE5433">
        <v>839.88875152568642</v>
      </c>
    </row>
    <row r="5434" spans="1:31" x14ac:dyDescent="0.25">
      <c r="A5434">
        <v>2249992</v>
      </c>
      <c r="B5434">
        <v>1</v>
      </c>
      <c r="C5434" t="s">
        <v>80</v>
      </c>
      <c r="D5434" t="s">
        <v>96</v>
      </c>
      <c r="E5434" t="s">
        <v>132</v>
      </c>
      <c r="F5434" t="s">
        <v>15666</v>
      </c>
      <c r="G5434" t="s">
        <v>152</v>
      </c>
      <c r="H5434" t="s">
        <v>135</v>
      </c>
      <c r="I5434" t="s">
        <v>136</v>
      </c>
      <c r="J5434" t="s">
        <v>137</v>
      </c>
      <c r="K5434" t="s">
        <v>138</v>
      </c>
      <c r="L5434" t="s">
        <v>15667</v>
      </c>
      <c r="M5434" t="s">
        <v>15668</v>
      </c>
      <c r="N5434">
        <v>1.2022222220000001</v>
      </c>
      <c r="O5434">
        <v>0</v>
      </c>
      <c r="P5434">
        <v>1</v>
      </c>
      <c r="Q5434">
        <v>0</v>
      </c>
      <c r="R5434">
        <v>0</v>
      </c>
      <c r="S5434">
        <v>0</v>
      </c>
      <c r="T5434">
        <v>0</v>
      </c>
      <c r="U5434">
        <v>0</v>
      </c>
      <c r="V5434">
        <v>0</v>
      </c>
      <c r="W5434">
        <v>0</v>
      </c>
      <c r="X5434">
        <v>0.37590190485996111</v>
      </c>
      <c r="Y5434">
        <v>0</v>
      </c>
      <c r="Z5434">
        <v>0</v>
      </c>
      <c r="AA5434">
        <v>0</v>
      </c>
      <c r="AB5434">
        <v>0</v>
      </c>
      <c r="AC5434">
        <v>0</v>
      </c>
      <c r="AD5434">
        <v>0</v>
      </c>
      <c r="AE5434">
        <v>0.37590190485996111</v>
      </c>
    </row>
    <row r="5435" spans="1:31" x14ac:dyDescent="0.25">
      <c r="A5435">
        <v>2250184</v>
      </c>
      <c r="B5435">
        <v>1</v>
      </c>
      <c r="C5435" t="s">
        <v>80</v>
      </c>
      <c r="D5435" t="s">
        <v>110</v>
      </c>
      <c r="E5435" t="s">
        <v>194</v>
      </c>
      <c r="F5435" t="s">
        <v>1008</v>
      </c>
      <c r="G5435" t="s">
        <v>235</v>
      </c>
      <c r="H5435" t="s">
        <v>135</v>
      </c>
      <c r="I5435" t="s">
        <v>136</v>
      </c>
      <c r="J5435" t="s">
        <v>137</v>
      </c>
      <c r="K5435" t="s">
        <v>138</v>
      </c>
      <c r="L5435" t="s">
        <v>15669</v>
      </c>
      <c r="M5435" t="s">
        <v>15670</v>
      </c>
      <c r="N5435">
        <v>7.1402777769999997</v>
      </c>
      <c r="O5435">
        <v>0</v>
      </c>
      <c r="P5435">
        <v>35</v>
      </c>
      <c r="Q5435">
        <v>0</v>
      </c>
      <c r="R5435">
        <v>0</v>
      </c>
      <c r="S5435">
        <v>0</v>
      </c>
      <c r="T5435">
        <v>0</v>
      </c>
      <c r="U5435">
        <v>0</v>
      </c>
      <c r="V5435">
        <v>0</v>
      </c>
      <c r="W5435">
        <v>0</v>
      </c>
      <c r="X5435">
        <v>99.552961091517901</v>
      </c>
      <c r="Y5435">
        <v>0</v>
      </c>
      <c r="Z5435">
        <v>0</v>
      </c>
      <c r="AA5435">
        <v>0</v>
      </c>
      <c r="AB5435">
        <v>0</v>
      </c>
      <c r="AC5435">
        <v>0</v>
      </c>
      <c r="AD5435">
        <v>0</v>
      </c>
      <c r="AE5435">
        <v>99.552961091517901</v>
      </c>
    </row>
    <row r="5436" spans="1:31" x14ac:dyDescent="0.25">
      <c r="A5436">
        <v>2249912</v>
      </c>
      <c r="B5436">
        <v>1</v>
      </c>
      <c r="C5436" t="s">
        <v>80</v>
      </c>
      <c r="D5436" t="s">
        <v>98</v>
      </c>
      <c r="E5436" t="s">
        <v>161</v>
      </c>
      <c r="F5436" t="s">
        <v>15671</v>
      </c>
      <c r="G5436" t="s">
        <v>174</v>
      </c>
      <c r="H5436" t="s">
        <v>163</v>
      </c>
      <c r="I5436" t="s">
        <v>136</v>
      </c>
      <c r="J5436" t="s">
        <v>137</v>
      </c>
      <c r="K5436" t="s">
        <v>138</v>
      </c>
      <c r="L5436" t="s">
        <v>15672</v>
      </c>
      <c r="M5436" t="s">
        <v>15673</v>
      </c>
      <c r="N5436">
        <v>1.3558333330000001</v>
      </c>
      <c r="O5436">
        <v>0</v>
      </c>
      <c r="P5436">
        <v>21</v>
      </c>
      <c r="Q5436">
        <v>11</v>
      </c>
      <c r="R5436">
        <v>124</v>
      </c>
      <c r="S5436">
        <v>3</v>
      </c>
      <c r="T5436">
        <v>31</v>
      </c>
      <c r="U5436">
        <v>2</v>
      </c>
      <c r="V5436">
        <v>0</v>
      </c>
      <c r="W5436">
        <v>0</v>
      </c>
      <c r="X5436">
        <v>12.475910362741006</v>
      </c>
      <c r="Y5436">
        <v>33.707481679065758</v>
      </c>
      <c r="Z5436">
        <v>142.2535878711515</v>
      </c>
      <c r="AA5436">
        <v>56.771733337904962</v>
      </c>
      <c r="AB5436">
        <v>20.663587053492776</v>
      </c>
      <c r="AC5436">
        <v>49.708112983961826</v>
      </c>
      <c r="AD5436">
        <v>0</v>
      </c>
      <c r="AE5436">
        <v>315.58041328831786</v>
      </c>
    </row>
    <row r="5437" spans="1:31" x14ac:dyDescent="0.25">
      <c r="A5437">
        <v>2250267</v>
      </c>
      <c r="B5437">
        <v>1</v>
      </c>
      <c r="C5437" t="s">
        <v>80</v>
      </c>
      <c r="D5437" t="s">
        <v>92</v>
      </c>
      <c r="E5437" t="s">
        <v>194</v>
      </c>
      <c r="F5437" t="s">
        <v>15674</v>
      </c>
      <c r="G5437" t="s">
        <v>152</v>
      </c>
      <c r="H5437" t="s">
        <v>135</v>
      </c>
      <c r="I5437" t="s">
        <v>136</v>
      </c>
      <c r="J5437" t="s">
        <v>3</v>
      </c>
      <c r="K5437" t="s">
        <v>138</v>
      </c>
      <c r="L5437" t="s">
        <v>15675</v>
      </c>
      <c r="M5437" t="s">
        <v>15676</v>
      </c>
      <c r="N5437">
        <v>0.73083333299999997</v>
      </c>
      <c r="O5437">
        <v>0</v>
      </c>
      <c r="P5437">
        <v>52</v>
      </c>
      <c r="Q5437">
        <v>0</v>
      </c>
      <c r="R5437">
        <v>0</v>
      </c>
      <c r="S5437">
        <v>0</v>
      </c>
      <c r="T5437">
        <v>5</v>
      </c>
      <c r="U5437">
        <v>0</v>
      </c>
      <c r="V5437">
        <v>0</v>
      </c>
      <c r="W5437">
        <v>0</v>
      </c>
      <c r="X5437">
        <v>7.6968446334796798</v>
      </c>
      <c r="Y5437">
        <v>0</v>
      </c>
      <c r="Z5437">
        <v>0</v>
      </c>
      <c r="AA5437">
        <v>0</v>
      </c>
      <c r="AB5437">
        <v>0.26770198280615998</v>
      </c>
      <c r="AC5437">
        <v>0</v>
      </c>
      <c r="AD5437">
        <v>0</v>
      </c>
      <c r="AE5437">
        <v>7.9645466162858396</v>
      </c>
    </row>
    <row r="5438" spans="1:31" x14ac:dyDescent="0.25">
      <c r="A5438">
        <v>2250290</v>
      </c>
      <c r="B5438">
        <v>1</v>
      </c>
      <c r="C5438" t="s">
        <v>81</v>
      </c>
      <c r="D5438" t="s">
        <v>120</v>
      </c>
      <c r="E5438" t="s">
        <v>132</v>
      </c>
      <c r="F5438" t="s">
        <v>15677</v>
      </c>
      <c r="G5438" t="s">
        <v>148</v>
      </c>
      <c r="H5438" t="s">
        <v>135</v>
      </c>
      <c r="I5438" t="s">
        <v>136</v>
      </c>
      <c r="J5438" t="s">
        <v>137</v>
      </c>
      <c r="K5438" t="s">
        <v>138</v>
      </c>
      <c r="L5438" t="s">
        <v>15678</v>
      </c>
      <c r="M5438" t="s">
        <v>15679</v>
      </c>
      <c r="N5438">
        <v>1.6205555549999999</v>
      </c>
      <c r="O5438">
        <v>0</v>
      </c>
      <c r="P5438">
        <v>8</v>
      </c>
      <c r="Q5438">
        <v>0</v>
      </c>
      <c r="R5438">
        <v>0</v>
      </c>
      <c r="S5438">
        <v>0</v>
      </c>
      <c r="T5438">
        <v>0</v>
      </c>
      <c r="U5438">
        <v>0</v>
      </c>
      <c r="V5438">
        <v>0</v>
      </c>
      <c r="W5438">
        <v>0</v>
      </c>
      <c r="X5438">
        <v>2.6855259221384005</v>
      </c>
      <c r="Y5438">
        <v>0</v>
      </c>
      <c r="Z5438">
        <v>0</v>
      </c>
      <c r="AA5438">
        <v>0</v>
      </c>
      <c r="AB5438">
        <v>0</v>
      </c>
      <c r="AC5438">
        <v>0</v>
      </c>
      <c r="AD5438">
        <v>0</v>
      </c>
      <c r="AE5438">
        <v>2.6855259221384005</v>
      </c>
    </row>
    <row r="5439" spans="1:31" x14ac:dyDescent="0.25">
      <c r="A5439">
        <v>2250055</v>
      </c>
      <c r="B5439">
        <v>1</v>
      </c>
      <c r="C5439" t="s">
        <v>80</v>
      </c>
      <c r="D5439" t="s">
        <v>93</v>
      </c>
      <c r="E5439" t="s">
        <v>194</v>
      </c>
      <c r="F5439" t="s">
        <v>15680</v>
      </c>
      <c r="G5439" t="s">
        <v>179</v>
      </c>
      <c r="H5439" t="s">
        <v>135</v>
      </c>
      <c r="I5439" t="s">
        <v>136</v>
      </c>
      <c r="J5439" t="s">
        <v>137</v>
      </c>
      <c r="K5439" t="s">
        <v>138</v>
      </c>
      <c r="L5439" t="s">
        <v>15681</v>
      </c>
      <c r="M5439" t="s">
        <v>15682</v>
      </c>
      <c r="N5439">
        <v>2.446388888</v>
      </c>
      <c r="O5439">
        <v>0</v>
      </c>
      <c r="P5439">
        <v>0</v>
      </c>
      <c r="Q5439">
        <v>0</v>
      </c>
      <c r="R5439">
        <v>4</v>
      </c>
      <c r="S5439">
        <v>0</v>
      </c>
      <c r="T5439">
        <v>1</v>
      </c>
      <c r="U5439">
        <v>0</v>
      </c>
      <c r="V5439">
        <v>0</v>
      </c>
      <c r="W5439">
        <v>0</v>
      </c>
      <c r="X5439">
        <v>0</v>
      </c>
      <c r="Y5439">
        <v>0</v>
      </c>
      <c r="Z5439">
        <v>0.78513271543217</v>
      </c>
      <c r="AA5439">
        <v>0</v>
      </c>
      <c r="AB5439">
        <v>0</v>
      </c>
      <c r="AC5439">
        <v>0</v>
      </c>
      <c r="AD5439">
        <v>0</v>
      </c>
      <c r="AE5439">
        <v>0.78513271543217</v>
      </c>
    </row>
    <row r="5440" spans="1:31" x14ac:dyDescent="0.25">
      <c r="A5440">
        <v>2250247</v>
      </c>
      <c r="B5440">
        <v>1</v>
      </c>
      <c r="C5440" t="s">
        <v>80</v>
      </c>
      <c r="D5440" t="s">
        <v>82</v>
      </c>
      <c r="E5440" t="s">
        <v>132</v>
      </c>
      <c r="F5440" t="s">
        <v>15683</v>
      </c>
      <c r="G5440" t="s">
        <v>148</v>
      </c>
      <c r="H5440" t="s">
        <v>135</v>
      </c>
      <c r="I5440" t="s">
        <v>136</v>
      </c>
      <c r="J5440" t="s">
        <v>137</v>
      </c>
      <c r="K5440" t="s">
        <v>138</v>
      </c>
      <c r="L5440" t="s">
        <v>15684</v>
      </c>
      <c r="M5440" t="s">
        <v>15685</v>
      </c>
      <c r="N5440">
        <v>1.8647222219999999</v>
      </c>
      <c r="O5440">
        <v>0</v>
      </c>
      <c r="P5440">
        <v>1</v>
      </c>
      <c r="Q5440">
        <v>0</v>
      </c>
      <c r="R5440">
        <v>0</v>
      </c>
      <c r="S5440">
        <v>0</v>
      </c>
      <c r="T5440">
        <v>0</v>
      </c>
      <c r="U5440">
        <v>0</v>
      </c>
      <c r="V5440">
        <v>0</v>
      </c>
      <c r="W5440">
        <v>0</v>
      </c>
      <c r="X5440">
        <v>0.9789224940208</v>
      </c>
      <c r="Y5440">
        <v>0</v>
      </c>
      <c r="Z5440">
        <v>0</v>
      </c>
      <c r="AA5440">
        <v>0</v>
      </c>
      <c r="AB5440">
        <v>0</v>
      </c>
      <c r="AC5440">
        <v>0</v>
      </c>
      <c r="AD5440">
        <v>0</v>
      </c>
      <c r="AE5440">
        <v>0.9789224940208</v>
      </c>
    </row>
    <row r="5441" spans="1:31" x14ac:dyDescent="0.25">
      <c r="A5441">
        <v>2250224</v>
      </c>
      <c r="B5441">
        <v>1</v>
      </c>
      <c r="C5441" t="s">
        <v>81</v>
      </c>
      <c r="D5441" t="s">
        <v>119</v>
      </c>
      <c r="E5441" t="s">
        <v>161</v>
      </c>
      <c r="F5441" t="s">
        <v>15686</v>
      </c>
      <c r="G5441" t="s">
        <v>174</v>
      </c>
      <c r="H5441" t="s">
        <v>163</v>
      </c>
      <c r="I5441" t="s">
        <v>136</v>
      </c>
      <c r="J5441" t="s">
        <v>137</v>
      </c>
      <c r="K5441" t="s">
        <v>138</v>
      </c>
      <c r="L5441" t="s">
        <v>15687</v>
      </c>
      <c r="M5441" t="s">
        <v>15688</v>
      </c>
      <c r="N5441">
        <v>1.589444444</v>
      </c>
      <c r="O5441">
        <v>0</v>
      </c>
      <c r="P5441">
        <v>1653</v>
      </c>
      <c r="Q5441">
        <v>104</v>
      </c>
      <c r="R5441">
        <v>375</v>
      </c>
      <c r="S5441">
        <v>11</v>
      </c>
      <c r="T5441">
        <v>89</v>
      </c>
      <c r="U5441">
        <v>0</v>
      </c>
      <c r="V5441">
        <v>0</v>
      </c>
      <c r="W5441">
        <v>0</v>
      </c>
      <c r="X5441">
        <v>348.04337076697857</v>
      </c>
      <c r="Y5441">
        <v>98.992983321724225</v>
      </c>
      <c r="Z5441">
        <v>306.83523684727834</v>
      </c>
      <c r="AA5441">
        <v>69.499331282222897</v>
      </c>
      <c r="AB5441">
        <v>88.108442735004488</v>
      </c>
      <c r="AC5441">
        <v>0</v>
      </c>
      <c r="AD5441">
        <v>0</v>
      </c>
      <c r="AE5441">
        <v>911.47936495320857</v>
      </c>
    </row>
    <row r="5442" spans="1:31" x14ac:dyDescent="0.25">
      <c r="A5442">
        <v>2250367</v>
      </c>
      <c r="B5442">
        <v>1</v>
      </c>
      <c r="C5442" t="s">
        <v>80</v>
      </c>
      <c r="D5442" t="s">
        <v>84</v>
      </c>
      <c r="E5442" t="s">
        <v>132</v>
      </c>
      <c r="F5442" t="s">
        <v>15689</v>
      </c>
      <c r="G5442" t="s">
        <v>148</v>
      </c>
      <c r="H5442" t="s">
        <v>135</v>
      </c>
      <c r="I5442" t="s">
        <v>136</v>
      </c>
      <c r="J5442" t="s">
        <v>137</v>
      </c>
      <c r="K5442" t="s">
        <v>138</v>
      </c>
      <c r="L5442" t="s">
        <v>15690</v>
      </c>
      <c r="M5442" t="s">
        <v>15691</v>
      </c>
      <c r="N5442">
        <v>1.1402777770000001</v>
      </c>
      <c r="O5442">
        <v>0</v>
      </c>
      <c r="P5442">
        <v>1</v>
      </c>
      <c r="Q5442">
        <v>0</v>
      </c>
      <c r="R5442">
        <v>0</v>
      </c>
      <c r="S5442">
        <v>0</v>
      </c>
      <c r="T5442">
        <v>0</v>
      </c>
      <c r="U5442">
        <v>0</v>
      </c>
      <c r="V5442">
        <v>0</v>
      </c>
      <c r="W5442">
        <v>0</v>
      </c>
      <c r="X5442">
        <v>0.38581889829018667</v>
      </c>
      <c r="Y5442">
        <v>0</v>
      </c>
      <c r="Z5442">
        <v>0</v>
      </c>
      <c r="AA5442">
        <v>0</v>
      </c>
      <c r="AB5442">
        <v>0</v>
      </c>
      <c r="AC5442">
        <v>0</v>
      </c>
      <c r="AD5442">
        <v>0</v>
      </c>
      <c r="AE5442">
        <v>0.38581889829018667</v>
      </c>
    </row>
    <row r="5443" spans="1:31" x14ac:dyDescent="0.25">
      <c r="A5443">
        <v>2250098</v>
      </c>
      <c r="B5443">
        <v>1</v>
      </c>
      <c r="C5443" t="s">
        <v>80</v>
      </c>
      <c r="D5443" t="s">
        <v>104</v>
      </c>
      <c r="E5443" t="s">
        <v>132</v>
      </c>
      <c r="F5443" t="s">
        <v>15692</v>
      </c>
      <c r="G5443" t="s">
        <v>148</v>
      </c>
      <c r="H5443" t="s">
        <v>135</v>
      </c>
      <c r="I5443" t="s">
        <v>136</v>
      </c>
      <c r="J5443" t="s">
        <v>137</v>
      </c>
      <c r="K5443" t="s">
        <v>138</v>
      </c>
      <c r="L5443" t="s">
        <v>15693</v>
      </c>
      <c r="M5443" t="s">
        <v>15694</v>
      </c>
      <c r="N5443">
        <v>2.5641666660000002</v>
      </c>
      <c r="O5443">
        <v>0</v>
      </c>
      <c r="P5443">
        <v>1</v>
      </c>
      <c r="Q5443">
        <v>0</v>
      </c>
      <c r="R5443">
        <v>0</v>
      </c>
      <c r="S5443">
        <v>0</v>
      </c>
      <c r="T5443">
        <v>0</v>
      </c>
      <c r="U5443">
        <v>0</v>
      </c>
      <c r="V5443">
        <v>0</v>
      </c>
      <c r="W5443">
        <v>0</v>
      </c>
      <c r="X5443">
        <v>1.30243875741063</v>
      </c>
      <c r="Y5443">
        <v>0</v>
      </c>
      <c r="Z5443">
        <v>0</v>
      </c>
      <c r="AA5443">
        <v>0</v>
      </c>
      <c r="AB5443">
        <v>0</v>
      </c>
      <c r="AC5443">
        <v>0</v>
      </c>
      <c r="AD5443">
        <v>0</v>
      </c>
      <c r="AE5443">
        <v>1.30243875741063</v>
      </c>
    </row>
    <row r="5444" spans="1:31" x14ac:dyDescent="0.25">
      <c r="A5444">
        <v>2249955</v>
      </c>
      <c r="B5444">
        <v>1</v>
      </c>
      <c r="C5444" t="s">
        <v>80</v>
      </c>
      <c r="D5444" t="s">
        <v>94</v>
      </c>
      <c r="E5444" t="s">
        <v>194</v>
      </c>
      <c r="F5444" t="s">
        <v>15695</v>
      </c>
      <c r="G5444" t="s">
        <v>179</v>
      </c>
      <c r="H5444" t="s">
        <v>135</v>
      </c>
      <c r="I5444" t="s">
        <v>136</v>
      </c>
      <c r="J5444" t="s">
        <v>137</v>
      </c>
      <c r="K5444" t="s">
        <v>138</v>
      </c>
      <c r="L5444" t="s">
        <v>15696</v>
      </c>
      <c r="M5444" t="s">
        <v>15697</v>
      </c>
      <c r="N5444">
        <v>1.551111111</v>
      </c>
      <c r="O5444">
        <v>0</v>
      </c>
      <c r="P5444">
        <v>2</v>
      </c>
      <c r="Q5444">
        <v>0</v>
      </c>
      <c r="R5444">
        <v>0</v>
      </c>
      <c r="S5444">
        <v>0</v>
      </c>
      <c r="T5444">
        <v>0</v>
      </c>
      <c r="U5444">
        <v>0</v>
      </c>
      <c r="V5444">
        <v>0</v>
      </c>
      <c r="W5444">
        <v>0</v>
      </c>
      <c r="X5444">
        <v>3.8833066759329427</v>
      </c>
      <c r="Y5444">
        <v>0</v>
      </c>
      <c r="Z5444">
        <v>0</v>
      </c>
      <c r="AA5444">
        <v>0</v>
      </c>
      <c r="AB5444">
        <v>0</v>
      </c>
      <c r="AC5444">
        <v>0</v>
      </c>
      <c r="AD5444">
        <v>0</v>
      </c>
      <c r="AE5444">
        <v>3.8833066759329427</v>
      </c>
    </row>
    <row r="5445" spans="1:31" x14ac:dyDescent="0.25">
      <c r="A5445">
        <v>2249995</v>
      </c>
      <c r="B5445">
        <v>1</v>
      </c>
      <c r="C5445" t="s">
        <v>80</v>
      </c>
      <c r="D5445" t="s">
        <v>98</v>
      </c>
      <c r="E5445" t="s">
        <v>273</v>
      </c>
      <c r="F5445" t="s">
        <v>15698</v>
      </c>
      <c r="G5445" t="s">
        <v>152</v>
      </c>
      <c r="H5445" t="s">
        <v>163</v>
      </c>
      <c r="I5445" t="s">
        <v>136</v>
      </c>
      <c r="J5445" t="s">
        <v>137</v>
      </c>
      <c r="K5445" t="s">
        <v>138</v>
      </c>
      <c r="L5445" t="s">
        <v>15699</v>
      </c>
      <c r="M5445" t="s">
        <v>15700</v>
      </c>
      <c r="N5445">
        <v>0.65805555500000001</v>
      </c>
      <c r="O5445">
        <v>2</v>
      </c>
      <c r="P5445">
        <v>1944</v>
      </c>
      <c r="Q5445">
        <v>107</v>
      </c>
      <c r="R5445">
        <v>441</v>
      </c>
      <c r="S5445">
        <v>53</v>
      </c>
      <c r="T5445">
        <v>537</v>
      </c>
      <c r="U5445">
        <v>6</v>
      </c>
      <c r="V5445">
        <v>0</v>
      </c>
      <c r="W5445">
        <v>0.56038794445355555</v>
      </c>
      <c r="X5445">
        <v>1170.9485221818097</v>
      </c>
      <c r="Y5445">
        <v>57.324239879741668</v>
      </c>
      <c r="Z5445">
        <v>128.42130719836456</v>
      </c>
      <c r="AA5445">
        <v>100.70239402127086</v>
      </c>
      <c r="AB5445">
        <v>314.13107309748472</v>
      </c>
      <c r="AC5445">
        <v>222.40989245682607</v>
      </c>
      <c r="AD5445">
        <v>0</v>
      </c>
      <c r="AE5445">
        <v>1994.4978167799513</v>
      </c>
    </row>
    <row r="5446" spans="1:31" x14ac:dyDescent="0.25">
      <c r="A5446">
        <v>2250327</v>
      </c>
      <c r="B5446">
        <v>1</v>
      </c>
      <c r="C5446" t="s">
        <v>80</v>
      </c>
      <c r="D5446" t="s">
        <v>93</v>
      </c>
      <c r="E5446" t="s">
        <v>132</v>
      </c>
      <c r="F5446" t="s">
        <v>15701</v>
      </c>
      <c r="G5446" t="s">
        <v>148</v>
      </c>
      <c r="H5446" t="s">
        <v>135</v>
      </c>
      <c r="I5446" t="s">
        <v>136</v>
      </c>
      <c r="J5446" t="s">
        <v>137</v>
      </c>
      <c r="K5446" t="s">
        <v>138</v>
      </c>
      <c r="L5446" t="s">
        <v>15702</v>
      </c>
      <c r="M5446" t="s">
        <v>15703</v>
      </c>
      <c r="N5446">
        <v>1.275555555</v>
      </c>
      <c r="O5446">
        <v>0</v>
      </c>
      <c r="P5446">
        <v>1</v>
      </c>
      <c r="Q5446">
        <v>0</v>
      </c>
      <c r="R5446">
        <v>0</v>
      </c>
      <c r="S5446">
        <v>0</v>
      </c>
      <c r="T5446">
        <v>0</v>
      </c>
      <c r="U5446">
        <v>0</v>
      </c>
      <c r="V5446">
        <v>0</v>
      </c>
      <c r="W5446">
        <v>0</v>
      </c>
      <c r="X5446">
        <v>0.87278406657913332</v>
      </c>
      <c r="Y5446">
        <v>0</v>
      </c>
      <c r="Z5446">
        <v>0</v>
      </c>
      <c r="AA5446">
        <v>0</v>
      </c>
      <c r="AB5446">
        <v>0</v>
      </c>
      <c r="AC5446">
        <v>0</v>
      </c>
      <c r="AD5446">
        <v>0</v>
      </c>
      <c r="AE5446">
        <v>0.87278406657913332</v>
      </c>
    </row>
    <row r="5447" spans="1:31" x14ac:dyDescent="0.25">
      <c r="A5447">
        <v>2249972</v>
      </c>
      <c r="B5447">
        <v>1</v>
      </c>
      <c r="C5447" t="s">
        <v>80</v>
      </c>
      <c r="D5447" t="s">
        <v>92</v>
      </c>
      <c r="E5447" t="s">
        <v>161</v>
      </c>
      <c r="F5447" t="s">
        <v>15704</v>
      </c>
      <c r="G5447" t="s">
        <v>143</v>
      </c>
      <c r="H5447" t="s">
        <v>163</v>
      </c>
      <c r="I5447" t="s">
        <v>136</v>
      </c>
      <c r="J5447" t="s">
        <v>137</v>
      </c>
      <c r="K5447" t="s">
        <v>144</v>
      </c>
      <c r="L5447" t="s">
        <v>15705</v>
      </c>
      <c r="M5447" t="s">
        <v>15706</v>
      </c>
      <c r="N5447">
        <v>7.9430555549999999</v>
      </c>
      <c r="O5447">
        <v>13</v>
      </c>
      <c r="P5447">
        <v>868</v>
      </c>
      <c r="Q5447">
        <v>1</v>
      </c>
      <c r="R5447">
        <v>0</v>
      </c>
      <c r="S5447">
        <v>6</v>
      </c>
      <c r="T5447">
        <v>12</v>
      </c>
      <c r="U5447">
        <v>0</v>
      </c>
      <c r="V5447">
        <v>0</v>
      </c>
      <c r="W5447">
        <v>1119.09120767845</v>
      </c>
      <c r="X5447">
        <v>1827.750877531879</v>
      </c>
      <c r="Y5447">
        <v>8.1326660426218282</v>
      </c>
      <c r="Z5447">
        <v>0</v>
      </c>
      <c r="AA5447">
        <v>333.48998619835044</v>
      </c>
      <c r="AB5447">
        <v>156.64293483588145</v>
      </c>
      <c r="AC5447">
        <v>0</v>
      </c>
      <c r="AD5447">
        <v>0</v>
      </c>
      <c r="AE5447">
        <v>3445.1076722871826</v>
      </c>
    </row>
    <row r="5448" spans="1:31" x14ac:dyDescent="0.25">
      <c r="A5448">
        <v>2250304</v>
      </c>
      <c r="B5448">
        <v>1</v>
      </c>
      <c r="C5448" t="s">
        <v>80</v>
      </c>
      <c r="D5448" t="s">
        <v>103</v>
      </c>
      <c r="E5448" t="s">
        <v>132</v>
      </c>
      <c r="F5448" t="s">
        <v>15707</v>
      </c>
      <c r="G5448" t="s">
        <v>148</v>
      </c>
      <c r="H5448" t="s">
        <v>135</v>
      </c>
      <c r="I5448" t="s">
        <v>136</v>
      </c>
      <c r="J5448" t="s">
        <v>137</v>
      </c>
      <c r="K5448" t="s">
        <v>138</v>
      </c>
      <c r="L5448" t="s">
        <v>15708</v>
      </c>
      <c r="M5448" t="s">
        <v>15709</v>
      </c>
      <c r="N5448">
        <v>0.67944444400000004</v>
      </c>
      <c r="O5448">
        <v>0</v>
      </c>
      <c r="P5448">
        <v>0</v>
      </c>
      <c r="Q5448">
        <v>0</v>
      </c>
      <c r="R5448">
        <v>0</v>
      </c>
      <c r="S5448">
        <v>0</v>
      </c>
      <c r="T5448">
        <v>1</v>
      </c>
      <c r="U5448">
        <v>0</v>
      </c>
      <c r="V5448">
        <v>0</v>
      </c>
      <c r="W5448">
        <v>0</v>
      </c>
      <c r="X5448">
        <v>0</v>
      </c>
      <c r="Y5448">
        <v>0</v>
      </c>
      <c r="Z5448">
        <v>0</v>
      </c>
      <c r="AA5448">
        <v>0</v>
      </c>
      <c r="AB5448">
        <v>0.27077069881791999</v>
      </c>
      <c r="AC5448">
        <v>0</v>
      </c>
      <c r="AD5448">
        <v>0</v>
      </c>
      <c r="AE5448">
        <v>0.27077069881791999</v>
      </c>
    </row>
    <row r="5449" spans="1:31" x14ac:dyDescent="0.25">
      <c r="A5449">
        <v>2250373</v>
      </c>
      <c r="B5449">
        <v>1</v>
      </c>
      <c r="C5449" t="s">
        <v>80</v>
      </c>
      <c r="D5449" t="s">
        <v>96</v>
      </c>
      <c r="E5449" t="s">
        <v>273</v>
      </c>
      <c r="F5449" t="s">
        <v>15710</v>
      </c>
      <c r="G5449" t="s">
        <v>174</v>
      </c>
      <c r="H5449" t="s">
        <v>163</v>
      </c>
      <c r="I5449" t="s">
        <v>136</v>
      </c>
      <c r="J5449" t="s">
        <v>137</v>
      </c>
      <c r="K5449" t="s">
        <v>138</v>
      </c>
      <c r="L5449" t="s">
        <v>15711</v>
      </c>
      <c r="M5449" t="s">
        <v>15712</v>
      </c>
      <c r="N5449">
        <v>0.14833333300000001</v>
      </c>
      <c r="O5449">
        <v>0</v>
      </c>
      <c r="P5449">
        <v>1960</v>
      </c>
      <c r="Q5449">
        <v>0</v>
      </c>
      <c r="R5449">
        <v>2</v>
      </c>
      <c r="S5449">
        <v>1</v>
      </c>
      <c r="T5449">
        <v>637</v>
      </c>
      <c r="U5449">
        <v>0</v>
      </c>
      <c r="V5449">
        <v>0</v>
      </c>
      <c r="W5449">
        <v>0</v>
      </c>
      <c r="X5449">
        <v>132.42686860483542</v>
      </c>
      <c r="Y5449">
        <v>0</v>
      </c>
      <c r="Z5449">
        <v>1.2364743590733336E-3</v>
      </c>
      <c r="AA5449">
        <v>12.395514907958376</v>
      </c>
      <c r="AB5449">
        <v>64.009360397684205</v>
      </c>
      <c r="AC5449">
        <v>0</v>
      </c>
      <c r="AD5449">
        <v>0</v>
      </c>
      <c r="AE5449">
        <v>208.83298038483707</v>
      </c>
    </row>
    <row r="5450" spans="1:31" x14ac:dyDescent="0.25">
      <c r="A5450">
        <v>2250287</v>
      </c>
      <c r="B5450">
        <v>1</v>
      </c>
      <c r="C5450" t="s">
        <v>80</v>
      </c>
      <c r="D5450" t="s">
        <v>96</v>
      </c>
      <c r="E5450" t="s">
        <v>132</v>
      </c>
      <c r="F5450" t="s">
        <v>15713</v>
      </c>
      <c r="G5450" t="s">
        <v>170</v>
      </c>
      <c r="H5450" t="s">
        <v>135</v>
      </c>
      <c r="I5450" t="s">
        <v>136</v>
      </c>
      <c r="J5450" t="s">
        <v>137</v>
      </c>
      <c r="K5450" t="s">
        <v>138</v>
      </c>
      <c r="L5450" t="s">
        <v>15714</v>
      </c>
      <c r="M5450" t="s">
        <v>15715</v>
      </c>
      <c r="N5450">
        <v>4.8719444440000004</v>
      </c>
      <c r="O5450">
        <v>0</v>
      </c>
      <c r="P5450">
        <v>0</v>
      </c>
      <c r="Q5450">
        <v>0</v>
      </c>
      <c r="R5450">
        <v>0</v>
      </c>
      <c r="S5450">
        <v>0</v>
      </c>
      <c r="T5450">
        <v>1</v>
      </c>
      <c r="U5450">
        <v>0</v>
      </c>
      <c r="V5450">
        <v>0</v>
      </c>
      <c r="W5450">
        <v>0</v>
      </c>
      <c r="X5450">
        <v>0</v>
      </c>
      <c r="Y5450">
        <v>0</v>
      </c>
      <c r="Z5450">
        <v>0</v>
      </c>
      <c r="AA5450">
        <v>0</v>
      </c>
      <c r="AB5450">
        <v>3.082384254301147</v>
      </c>
      <c r="AC5450">
        <v>0</v>
      </c>
      <c r="AD5450">
        <v>0</v>
      </c>
      <c r="AE5450">
        <v>3.082384254301147</v>
      </c>
    </row>
    <row r="5451" spans="1:31" x14ac:dyDescent="0.25">
      <c r="A5451">
        <v>2250141</v>
      </c>
      <c r="B5451">
        <v>1</v>
      </c>
      <c r="C5451" t="s">
        <v>80</v>
      </c>
      <c r="D5451" t="s">
        <v>100</v>
      </c>
      <c r="E5451" t="s">
        <v>132</v>
      </c>
      <c r="F5451" t="s">
        <v>15716</v>
      </c>
      <c r="G5451" t="s">
        <v>191</v>
      </c>
      <c r="H5451" t="s">
        <v>135</v>
      </c>
      <c r="I5451" t="s">
        <v>136</v>
      </c>
      <c r="J5451" t="s">
        <v>137</v>
      </c>
      <c r="K5451" t="s">
        <v>138</v>
      </c>
      <c r="L5451" t="s">
        <v>15717</v>
      </c>
      <c r="M5451" t="s">
        <v>15718</v>
      </c>
      <c r="N5451">
        <v>1.190833333</v>
      </c>
      <c r="O5451">
        <v>0</v>
      </c>
      <c r="P5451">
        <v>0</v>
      </c>
      <c r="Q5451">
        <v>0</v>
      </c>
      <c r="R5451">
        <v>0</v>
      </c>
      <c r="S5451">
        <v>0</v>
      </c>
      <c r="T5451">
        <v>0</v>
      </c>
      <c r="U5451">
        <v>0</v>
      </c>
      <c r="V5451">
        <v>1</v>
      </c>
      <c r="W5451">
        <v>0</v>
      </c>
      <c r="X5451">
        <v>0</v>
      </c>
      <c r="Y5451">
        <v>0</v>
      </c>
      <c r="Z5451">
        <v>0</v>
      </c>
      <c r="AA5451">
        <v>0</v>
      </c>
      <c r="AB5451">
        <v>0</v>
      </c>
      <c r="AC5451">
        <v>0</v>
      </c>
      <c r="AD5451">
        <v>18.651976626787466</v>
      </c>
      <c r="AE5451">
        <v>18.651976626787466</v>
      </c>
    </row>
    <row r="5452" spans="1:31" x14ac:dyDescent="0.25">
      <c r="A5452">
        <v>2250181</v>
      </c>
      <c r="B5452">
        <v>1</v>
      </c>
      <c r="C5452" t="s">
        <v>80</v>
      </c>
      <c r="D5452" t="s">
        <v>83</v>
      </c>
      <c r="E5452" t="s">
        <v>132</v>
      </c>
      <c r="F5452" t="s">
        <v>15719</v>
      </c>
      <c r="G5452" t="s">
        <v>148</v>
      </c>
      <c r="H5452" t="s">
        <v>135</v>
      </c>
      <c r="I5452" t="s">
        <v>136</v>
      </c>
      <c r="J5452" t="s">
        <v>137</v>
      </c>
      <c r="K5452" t="s">
        <v>138</v>
      </c>
      <c r="L5452" t="s">
        <v>15720</v>
      </c>
      <c r="M5452" t="s">
        <v>15721</v>
      </c>
      <c r="N5452">
        <v>2.8338888880000002</v>
      </c>
      <c r="O5452">
        <v>0</v>
      </c>
      <c r="P5452">
        <v>7</v>
      </c>
      <c r="Q5452">
        <v>0</v>
      </c>
      <c r="R5452">
        <v>0</v>
      </c>
      <c r="S5452">
        <v>0</v>
      </c>
      <c r="T5452">
        <v>0</v>
      </c>
      <c r="U5452">
        <v>0</v>
      </c>
      <c r="V5452">
        <v>0</v>
      </c>
      <c r="W5452">
        <v>0</v>
      </c>
      <c r="X5452">
        <v>3.191078815917487</v>
      </c>
      <c r="Y5452">
        <v>0</v>
      </c>
      <c r="Z5452">
        <v>0</v>
      </c>
      <c r="AA5452">
        <v>0</v>
      </c>
      <c r="AB5452">
        <v>0</v>
      </c>
      <c r="AC5452">
        <v>0</v>
      </c>
      <c r="AD5452">
        <v>0</v>
      </c>
      <c r="AE5452">
        <v>3.191078815917487</v>
      </c>
    </row>
    <row r="5453" spans="1:31" x14ac:dyDescent="0.25">
      <c r="A5453">
        <v>2250035</v>
      </c>
      <c r="B5453">
        <v>1</v>
      </c>
      <c r="C5453" t="s">
        <v>80</v>
      </c>
      <c r="D5453" t="s">
        <v>85</v>
      </c>
      <c r="E5453" t="s">
        <v>132</v>
      </c>
      <c r="F5453" t="s">
        <v>15722</v>
      </c>
      <c r="G5453" t="s">
        <v>191</v>
      </c>
      <c r="H5453" t="s">
        <v>135</v>
      </c>
      <c r="I5453" t="s">
        <v>136</v>
      </c>
      <c r="J5453" t="s">
        <v>137</v>
      </c>
      <c r="K5453" t="s">
        <v>138</v>
      </c>
      <c r="L5453" t="s">
        <v>15723</v>
      </c>
      <c r="M5453" t="s">
        <v>15724</v>
      </c>
      <c r="N5453">
        <v>1.2275</v>
      </c>
      <c r="O5453">
        <v>0</v>
      </c>
      <c r="P5453">
        <v>6</v>
      </c>
      <c r="Q5453">
        <v>0</v>
      </c>
      <c r="R5453">
        <v>0</v>
      </c>
      <c r="S5453">
        <v>0</v>
      </c>
      <c r="T5453">
        <v>1</v>
      </c>
      <c r="U5453">
        <v>0</v>
      </c>
      <c r="V5453">
        <v>0</v>
      </c>
      <c r="W5453">
        <v>0</v>
      </c>
      <c r="X5453">
        <v>3.3613117222076916</v>
      </c>
      <c r="Y5453">
        <v>0</v>
      </c>
      <c r="Z5453">
        <v>0</v>
      </c>
      <c r="AA5453">
        <v>0</v>
      </c>
      <c r="AB5453">
        <v>2.1490320809972498</v>
      </c>
      <c r="AC5453">
        <v>0</v>
      </c>
      <c r="AD5453">
        <v>0</v>
      </c>
      <c r="AE5453">
        <v>5.5103438032049414</v>
      </c>
    </row>
    <row r="5454" spans="1:31" x14ac:dyDescent="0.25">
      <c r="A5454">
        <v>2250244</v>
      </c>
      <c r="B5454">
        <v>1</v>
      </c>
      <c r="C5454" t="s">
        <v>80</v>
      </c>
      <c r="D5454" t="s">
        <v>85</v>
      </c>
      <c r="E5454" t="s">
        <v>194</v>
      </c>
      <c r="F5454" t="s">
        <v>15725</v>
      </c>
      <c r="G5454" t="s">
        <v>179</v>
      </c>
      <c r="H5454" t="s">
        <v>135</v>
      </c>
      <c r="I5454" t="s">
        <v>136</v>
      </c>
      <c r="J5454" t="s">
        <v>137</v>
      </c>
      <c r="K5454" t="s">
        <v>138</v>
      </c>
      <c r="L5454" t="s">
        <v>15726</v>
      </c>
      <c r="M5454" t="s">
        <v>15727</v>
      </c>
      <c r="N5454">
        <v>1.1125</v>
      </c>
      <c r="O5454">
        <v>0</v>
      </c>
      <c r="P5454">
        <v>294</v>
      </c>
      <c r="Q5454">
        <v>0</v>
      </c>
      <c r="R5454">
        <v>0</v>
      </c>
      <c r="S5454">
        <v>0</v>
      </c>
      <c r="T5454">
        <v>35</v>
      </c>
      <c r="U5454">
        <v>0</v>
      </c>
      <c r="V5454">
        <v>0</v>
      </c>
      <c r="W5454">
        <v>0</v>
      </c>
      <c r="X5454">
        <v>89.862933447694374</v>
      </c>
      <c r="Y5454">
        <v>0</v>
      </c>
      <c r="Z5454">
        <v>0</v>
      </c>
      <c r="AA5454">
        <v>0</v>
      </c>
      <c r="AB5454">
        <v>29.403320664961441</v>
      </c>
      <c r="AC5454">
        <v>0</v>
      </c>
      <c r="AD5454">
        <v>0</v>
      </c>
      <c r="AE5454">
        <v>119.26625411265582</v>
      </c>
    </row>
    <row r="5455" spans="1:31" x14ac:dyDescent="0.25">
      <c r="A5455">
        <v>2250101</v>
      </c>
      <c r="B5455">
        <v>1</v>
      </c>
      <c r="C5455" t="s">
        <v>80</v>
      </c>
      <c r="D5455" t="s">
        <v>96</v>
      </c>
      <c r="E5455" t="s">
        <v>194</v>
      </c>
      <c r="F5455" t="s">
        <v>15728</v>
      </c>
      <c r="G5455" t="s">
        <v>1031</v>
      </c>
      <c r="H5455" t="s">
        <v>135</v>
      </c>
      <c r="I5455" t="s">
        <v>136</v>
      </c>
      <c r="J5455" t="s">
        <v>137</v>
      </c>
      <c r="K5455" t="s">
        <v>138</v>
      </c>
      <c r="L5455" t="s">
        <v>15729</v>
      </c>
      <c r="M5455" t="s">
        <v>15730</v>
      </c>
      <c r="N5455">
        <v>2.1272222219999999</v>
      </c>
      <c r="O5455">
        <v>0</v>
      </c>
      <c r="P5455">
        <v>90</v>
      </c>
      <c r="Q5455">
        <v>0</v>
      </c>
      <c r="R5455">
        <v>0</v>
      </c>
      <c r="S5455">
        <v>0</v>
      </c>
      <c r="T5455">
        <v>2</v>
      </c>
      <c r="U5455">
        <v>0</v>
      </c>
      <c r="V5455">
        <v>0</v>
      </c>
      <c r="W5455">
        <v>0</v>
      </c>
      <c r="X5455">
        <v>35.070637750531098</v>
      </c>
      <c r="Y5455">
        <v>0</v>
      </c>
      <c r="Z5455">
        <v>0</v>
      </c>
      <c r="AA5455">
        <v>0</v>
      </c>
      <c r="AB5455">
        <v>2.4891147872858403</v>
      </c>
      <c r="AC5455">
        <v>0</v>
      </c>
      <c r="AD5455">
        <v>0</v>
      </c>
      <c r="AE5455">
        <v>37.559752537816941</v>
      </c>
    </row>
    <row r="5456" spans="1:31" x14ac:dyDescent="0.25">
      <c r="A5456">
        <v>2249935</v>
      </c>
      <c r="B5456">
        <v>1</v>
      </c>
      <c r="C5456" t="s">
        <v>80</v>
      </c>
      <c r="D5456" t="s">
        <v>95</v>
      </c>
      <c r="E5456" t="s">
        <v>405</v>
      </c>
      <c r="F5456" t="s">
        <v>1864</v>
      </c>
      <c r="G5456" t="s">
        <v>196</v>
      </c>
      <c r="H5456" t="s">
        <v>163</v>
      </c>
      <c r="I5456" t="s">
        <v>136</v>
      </c>
      <c r="J5456" t="s">
        <v>137</v>
      </c>
      <c r="K5456" t="s">
        <v>144</v>
      </c>
      <c r="L5456" t="s">
        <v>15731</v>
      </c>
      <c r="M5456" t="s">
        <v>15732</v>
      </c>
      <c r="N5456">
        <v>1.2036111110000001</v>
      </c>
      <c r="O5456">
        <v>0</v>
      </c>
      <c r="P5456">
        <v>15</v>
      </c>
      <c r="Q5456">
        <v>0</v>
      </c>
      <c r="R5456">
        <v>0</v>
      </c>
      <c r="S5456">
        <v>6</v>
      </c>
      <c r="T5456">
        <v>0</v>
      </c>
      <c r="U5456">
        <v>2</v>
      </c>
      <c r="V5456">
        <v>0</v>
      </c>
      <c r="W5456">
        <v>0</v>
      </c>
      <c r="X5456">
        <v>4.2472183973435493</v>
      </c>
      <c r="Y5456">
        <v>0</v>
      </c>
      <c r="Z5456">
        <v>0</v>
      </c>
      <c r="AA5456">
        <v>1049.2842358527816</v>
      </c>
      <c r="AB5456">
        <v>0</v>
      </c>
      <c r="AC5456">
        <v>446.96145042901696</v>
      </c>
      <c r="AD5456">
        <v>0</v>
      </c>
      <c r="AE5456">
        <v>1500.4929046791422</v>
      </c>
    </row>
    <row r="5457" spans="1:31" x14ac:dyDescent="0.25">
      <c r="A5457">
        <v>2250121</v>
      </c>
      <c r="B5457">
        <v>1</v>
      </c>
      <c r="C5457" t="s">
        <v>80</v>
      </c>
      <c r="D5457" t="s">
        <v>95</v>
      </c>
      <c r="E5457" t="s">
        <v>273</v>
      </c>
      <c r="F5457" t="s">
        <v>15733</v>
      </c>
      <c r="G5457" t="s">
        <v>174</v>
      </c>
      <c r="H5457" t="s">
        <v>163</v>
      </c>
      <c r="I5457" t="s">
        <v>136</v>
      </c>
      <c r="J5457" t="s">
        <v>137</v>
      </c>
      <c r="K5457" t="s">
        <v>138</v>
      </c>
      <c r="L5457" t="s">
        <v>15734</v>
      </c>
      <c r="M5457" t="s">
        <v>15735</v>
      </c>
      <c r="N5457">
        <v>0.21722222199999999</v>
      </c>
      <c r="O5457">
        <v>1</v>
      </c>
      <c r="P5457">
        <v>1658</v>
      </c>
      <c r="Q5457">
        <v>3</v>
      </c>
      <c r="R5457">
        <v>0</v>
      </c>
      <c r="S5457">
        <v>6</v>
      </c>
      <c r="T5457">
        <v>138</v>
      </c>
      <c r="U5457">
        <v>0</v>
      </c>
      <c r="V5457">
        <v>0</v>
      </c>
      <c r="W5457">
        <v>9.4443127420973341E-2</v>
      </c>
      <c r="X5457">
        <v>110.11581552631429</v>
      </c>
      <c r="Y5457">
        <v>0.49948689875939567</v>
      </c>
      <c r="Z5457">
        <v>0</v>
      </c>
      <c r="AA5457">
        <v>41.790405446517902</v>
      </c>
      <c r="AB5457">
        <v>382.14382850026419</v>
      </c>
      <c r="AC5457">
        <v>0</v>
      </c>
      <c r="AD5457">
        <v>0</v>
      </c>
      <c r="AE5457">
        <v>534.64397949927672</v>
      </c>
    </row>
    <row r="5458" spans="1:31" x14ac:dyDescent="0.25">
      <c r="A5458">
        <v>2250164</v>
      </c>
      <c r="B5458">
        <v>1</v>
      </c>
      <c r="C5458" t="s">
        <v>80</v>
      </c>
      <c r="D5458" t="s">
        <v>96</v>
      </c>
      <c r="E5458" t="s">
        <v>273</v>
      </c>
      <c r="F5458" t="s">
        <v>15736</v>
      </c>
      <c r="G5458" t="s">
        <v>196</v>
      </c>
      <c r="H5458" t="s">
        <v>163</v>
      </c>
      <c r="I5458" t="s">
        <v>136</v>
      </c>
      <c r="J5458" t="s">
        <v>137</v>
      </c>
      <c r="K5458" t="s">
        <v>144</v>
      </c>
      <c r="L5458" t="s">
        <v>15737</v>
      </c>
      <c r="M5458" t="s">
        <v>15738</v>
      </c>
      <c r="N5458">
        <v>2.3163888880000001</v>
      </c>
      <c r="O5458">
        <v>3</v>
      </c>
      <c r="P5458">
        <v>1610</v>
      </c>
      <c r="Q5458">
        <v>0</v>
      </c>
      <c r="R5458">
        <v>1</v>
      </c>
      <c r="S5458">
        <v>4</v>
      </c>
      <c r="T5458">
        <v>96</v>
      </c>
      <c r="U5458">
        <v>0</v>
      </c>
      <c r="V5458">
        <v>0</v>
      </c>
      <c r="W5458">
        <v>120.59278475176212</v>
      </c>
      <c r="X5458">
        <v>1033.1819575232162</v>
      </c>
      <c r="Y5458">
        <v>0</v>
      </c>
      <c r="Z5458">
        <v>0.18485931101989558</v>
      </c>
      <c r="AA5458">
        <v>111.00342267174162</v>
      </c>
      <c r="AB5458">
        <v>162.44683339609975</v>
      </c>
      <c r="AC5458">
        <v>0</v>
      </c>
      <c r="AD5458">
        <v>0</v>
      </c>
      <c r="AE5458">
        <v>1427.4098576538395</v>
      </c>
    </row>
    <row r="5459" spans="1:31" x14ac:dyDescent="0.25">
      <c r="A5459">
        <v>2249915</v>
      </c>
      <c r="B5459">
        <v>1</v>
      </c>
      <c r="C5459" t="s">
        <v>80</v>
      </c>
      <c r="D5459" t="s">
        <v>91</v>
      </c>
      <c r="E5459" t="s">
        <v>161</v>
      </c>
      <c r="F5459" t="s">
        <v>15739</v>
      </c>
      <c r="G5459" t="s">
        <v>174</v>
      </c>
      <c r="H5459" t="s">
        <v>163</v>
      </c>
      <c r="I5459" t="s">
        <v>136</v>
      </c>
      <c r="J5459" t="s">
        <v>137</v>
      </c>
      <c r="K5459" t="s">
        <v>138</v>
      </c>
      <c r="L5459" t="s">
        <v>15740</v>
      </c>
      <c r="M5459" t="s">
        <v>15741</v>
      </c>
      <c r="N5459">
        <v>3.153333333</v>
      </c>
      <c r="O5459">
        <v>5</v>
      </c>
      <c r="P5459">
        <v>26</v>
      </c>
      <c r="Q5459">
        <v>42</v>
      </c>
      <c r="R5459">
        <v>19</v>
      </c>
      <c r="S5459">
        <v>32</v>
      </c>
      <c r="T5459">
        <v>62</v>
      </c>
      <c r="U5459">
        <v>1</v>
      </c>
      <c r="V5459">
        <v>0</v>
      </c>
      <c r="W5459">
        <v>9.7680095312060811</v>
      </c>
      <c r="X5459">
        <v>16.923302418609428</v>
      </c>
      <c r="Y5459">
        <v>68.114717603844738</v>
      </c>
      <c r="Z5459">
        <v>17.955565288896985</v>
      </c>
      <c r="AA5459">
        <v>410.72199996389878</v>
      </c>
      <c r="AB5459">
        <v>154.38135979517946</v>
      </c>
      <c r="AC5459">
        <v>44.65441298173446</v>
      </c>
      <c r="AD5459">
        <v>0</v>
      </c>
      <c r="AE5459">
        <v>722.51936758337001</v>
      </c>
    </row>
    <row r="5460" spans="1:31" x14ac:dyDescent="0.25">
      <c r="A5460">
        <v>2249909</v>
      </c>
      <c r="B5460">
        <v>1</v>
      </c>
      <c r="C5460" t="s">
        <v>80</v>
      </c>
      <c r="D5460" t="s">
        <v>84</v>
      </c>
      <c r="E5460" t="s">
        <v>405</v>
      </c>
      <c r="F5460" t="s">
        <v>15742</v>
      </c>
      <c r="G5460" t="s">
        <v>303</v>
      </c>
      <c r="H5460" t="s">
        <v>163</v>
      </c>
      <c r="I5460" t="s">
        <v>136</v>
      </c>
      <c r="J5460" t="s">
        <v>137</v>
      </c>
      <c r="K5460" t="s">
        <v>144</v>
      </c>
      <c r="L5460" t="s">
        <v>15743</v>
      </c>
      <c r="M5460" t="s">
        <v>15744</v>
      </c>
      <c r="N5460">
        <v>0.32</v>
      </c>
      <c r="O5460">
        <v>0</v>
      </c>
      <c r="P5460">
        <v>3515</v>
      </c>
      <c r="Q5460">
        <v>0</v>
      </c>
      <c r="R5460">
        <v>0</v>
      </c>
      <c r="S5460">
        <v>1</v>
      </c>
      <c r="T5460">
        <v>542</v>
      </c>
      <c r="U5460">
        <v>0</v>
      </c>
      <c r="V5460">
        <v>0</v>
      </c>
      <c r="W5460">
        <v>0</v>
      </c>
      <c r="X5460">
        <v>256.4044844011139</v>
      </c>
      <c r="Y5460">
        <v>0</v>
      </c>
      <c r="Z5460">
        <v>0</v>
      </c>
      <c r="AA5460">
        <v>0.32246359587750001</v>
      </c>
      <c r="AB5460">
        <v>108.04383527593647</v>
      </c>
      <c r="AC5460">
        <v>0</v>
      </c>
      <c r="AD5460">
        <v>0</v>
      </c>
      <c r="AE5460">
        <v>364.77078327292787</v>
      </c>
    </row>
    <row r="5461" spans="1:31" x14ac:dyDescent="0.25">
      <c r="A5461">
        <v>2250158</v>
      </c>
      <c r="B5461">
        <v>1</v>
      </c>
      <c r="C5461" t="s">
        <v>80</v>
      </c>
      <c r="D5461" t="s">
        <v>82</v>
      </c>
      <c r="E5461" t="s">
        <v>132</v>
      </c>
      <c r="F5461" t="s">
        <v>15745</v>
      </c>
      <c r="G5461" t="s">
        <v>1919</v>
      </c>
      <c r="H5461" t="s">
        <v>135</v>
      </c>
      <c r="I5461" t="s">
        <v>136</v>
      </c>
      <c r="J5461" t="s">
        <v>137</v>
      </c>
      <c r="K5461" t="s">
        <v>138</v>
      </c>
      <c r="L5461" t="s">
        <v>15746</v>
      </c>
      <c r="M5461" t="s">
        <v>15747</v>
      </c>
      <c r="N5461">
        <v>1.1997222219999999</v>
      </c>
      <c r="O5461">
        <v>0</v>
      </c>
      <c r="P5461">
        <v>0</v>
      </c>
      <c r="Q5461">
        <v>0</v>
      </c>
      <c r="R5461">
        <v>0</v>
      </c>
      <c r="S5461">
        <v>0</v>
      </c>
      <c r="T5461">
        <v>1</v>
      </c>
      <c r="U5461">
        <v>0</v>
      </c>
      <c r="V5461">
        <v>0</v>
      </c>
      <c r="W5461">
        <v>0</v>
      </c>
      <c r="X5461">
        <v>0</v>
      </c>
      <c r="Y5461">
        <v>0</v>
      </c>
      <c r="Z5461">
        <v>0</v>
      </c>
      <c r="AA5461">
        <v>0</v>
      </c>
      <c r="AB5461">
        <v>0</v>
      </c>
      <c r="AC5461">
        <v>0</v>
      </c>
      <c r="AD5461">
        <v>0</v>
      </c>
      <c r="AE5461">
        <v>0</v>
      </c>
    </row>
    <row r="5462" spans="1:31" x14ac:dyDescent="0.25">
      <c r="A5462">
        <v>2250015</v>
      </c>
      <c r="B5462">
        <v>1</v>
      </c>
      <c r="C5462" t="s">
        <v>80</v>
      </c>
      <c r="D5462" t="s">
        <v>98</v>
      </c>
      <c r="E5462" t="s">
        <v>132</v>
      </c>
      <c r="F5462" t="s">
        <v>15748</v>
      </c>
      <c r="G5462" t="s">
        <v>148</v>
      </c>
      <c r="H5462" t="s">
        <v>135</v>
      </c>
      <c r="I5462" t="s">
        <v>136</v>
      </c>
      <c r="J5462" t="s">
        <v>137</v>
      </c>
      <c r="K5462" t="s">
        <v>138</v>
      </c>
      <c r="L5462" t="s">
        <v>15749</v>
      </c>
      <c r="M5462" t="s">
        <v>15750</v>
      </c>
      <c r="N5462">
        <v>4.1288888879999996</v>
      </c>
      <c r="O5462">
        <v>0</v>
      </c>
      <c r="P5462">
        <v>1</v>
      </c>
      <c r="Q5462">
        <v>0</v>
      </c>
      <c r="R5462">
        <v>0</v>
      </c>
      <c r="S5462">
        <v>0</v>
      </c>
      <c r="T5462">
        <v>0</v>
      </c>
      <c r="U5462">
        <v>0</v>
      </c>
      <c r="V5462">
        <v>0</v>
      </c>
      <c r="W5462">
        <v>0</v>
      </c>
      <c r="X5462">
        <v>1.2098727689729778</v>
      </c>
      <c r="Y5462">
        <v>0</v>
      </c>
      <c r="Z5462">
        <v>0</v>
      </c>
      <c r="AA5462">
        <v>0</v>
      </c>
      <c r="AB5462">
        <v>0</v>
      </c>
      <c r="AC5462">
        <v>0</v>
      </c>
      <c r="AD5462">
        <v>0</v>
      </c>
      <c r="AE5462">
        <v>1.2098727689729778</v>
      </c>
    </row>
    <row r="5463" spans="1:31" x14ac:dyDescent="0.25">
      <c r="A5463">
        <v>2250090</v>
      </c>
      <c r="B5463">
        <v>1</v>
      </c>
      <c r="C5463" t="s">
        <v>80</v>
      </c>
      <c r="D5463" t="s">
        <v>88</v>
      </c>
      <c r="E5463" t="s">
        <v>132</v>
      </c>
      <c r="F5463" t="s">
        <v>15751</v>
      </c>
      <c r="G5463" t="s">
        <v>179</v>
      </c>
      <c r="H5463" t="s">
        <v>135</v>
      </c>
      <c r="I5463" t="s">
        <v>136</v>
      </c>
      <c r="J5463" t="s">
        <v>137</v>
      </c>
      <c r="K5463" t="s">
        <v>138</v>
      </c>
      <c r="L5463" t="s">
        <v>15752</v>
      </c>
      <c r="M5463" t="s">
        <v>15753</v>
      </c>
      <c r="N5463">
        <v>2.5147222220000001</v>
      </c>
      <c r="O5463">
        <v>0</v>
      </c>
      <c r="P5463">
        <v>0</v>
      </c>
      <c r="Q5463">
        <v>0</v>
      </c>
      <c r="R5463">
        <v>0</v>
      </c>
      <c r="S5463">
        <v>0</v>
      </c>
      <c r="T5463">
        <v>1</v>
      </c>
      <c r="U5463">
        <v>0</v>
      </c>
      <c r="V5463">
        <v>0</v>
      </c>
      <c r="W5463">
        <v>0</v>
      </c>
      <c r="X5463">
        <v>0</v>
      </c>
      <c r="Y5463">
        <v>0</v>
      </c>
      <c r="Z5463">
        <v>0</v>
      </c>
      <c r="AA5463">
        <v>0</v>
      </c>
      <c r="AB5463">
        <v>4.1833651579601945</v>
      </c>
      <c r="AC5463">
        <v>0</v>
      </c>
      <c r="AD5463">
        <v>0</v>
      </c>
      <c r="AE5463">
        <v>4.1833651579601945</v>
      </c>
    </row>
    <row r="5464" spans="1:31" x14ac:dyDescent="0.25">
      <c r="A5464">
        <v>2249921</v>
      </c>
      <c r="B5464">
        <v>1</v>
      </c>
      <c r="C5464" t="s">
        <v>80</v>
      </c>
      <c r="D5464" t="s">
        <v>100</v>
      </c>
      <c r="E5464" t="s">
        <v>182</v>
      </c>
      <c r="F5464" t="s">
        <v>15754</v>
      </c>
      <c r="G5464" t="s">
        <v>319</v>
      </c>
      <c r="H5464" t="s">
        <v>163</v>
      </c>
      <c r="I5464" t="s">
        <v>136</v>
      </c>
      <c r="J5464" t="s">
        <v>137</v>
      </c>
      <c r="K5464" t="s">
        <v>138</v>
      </c>
      <c r="L5464" t="s">
        <v>15755</v>
      </c>
      <c r="M5464" t="s">
        <v>15756</v>
      </c>
      <c r="N5464">
        <v>1.605</v>
      </c>
      <c r="O5464">
        <v>0</v>
      </c>
      <c r="P5464">
        <v>65</v>
      </c>
      <c r="Q5464">
        <v>0</v>
      </c>
      <c r="R5464">
        <v>10</v>
      </c>
      <c r="S5464">
        <v>0</v>
      </c>
      <c r="T5464">
        <v>7</v>
      </c>
      <c r="U5464">
        <v>0</v>
      </c>
      <c r="V5464">
        <v>0</v>
      </c>
      <c r="W5464">
        <v>0</v>
      </c>
      <c r="X5464">
        <v>34.437951709308244</v>
      </c>
      <c r="Y5464">
        <v>0</v>
      </c>
      <c r="Z5464">
        <v>6.1045333768705072</v>
      </c>
      <c r="AA5464">
        <v>0</v>
      </c>
      <c r="AB5464">
        <v>11.188069818227641</v>
      </c>
      <c r="AC5464">
        <v>0</v>
      </c>
      <c r="AD5464">
        <v>0</v>
      </c>
      <c r="AE5464">
        <v>51.730554904406389</v>
      </c>
    </row>
    <row r="5465" spans="1:31" x14ac:dyDescent="0.25">
      <c r="A5465">
        <v>2250084</v>
      </c>
      <c r="B5465">
        <v>1</v>
      </c>
      <c r="C5465" t="s">
        <v>81</v>
      </c>
      <c r="D5465" t="s">
        <v>122</v>
      </c>
      <c r="E5465" t="s">
        <v>194</v>
      </c>
      <c r="F5465" t="s">
        <v>15757</v>
      </c>
      <c r="G5465" t="s">
        <v>472</v>
      </c>
      <c r="H5465" t="s">
        <v>135</v>
      </c>
      <c r="I5465" t="s">
        <v>136</v>
      </c>
      <c r="J5465" t="s">
        <v>137</v>
      </c>
      <c r="K5465" t="s">
        <v>138</v>
      </c>
      <c r="L5465" t="s">
        <v>15758</v>
      </c>
      <c r="M5465" t="s">
        <v>15759</v>
      </c>
      <c r="N5465">
        <v>3.0775000000000001</v>
      </c>
      <c r="O5465">
        <v>0</v>
      </c>
      <c r="P5465">
        <v>110</v>
      </c>
      <c r="Q5465">
        <v>0</v>
      </c>
      <c r="R5465">
        <v>0</v>
      </c>
      <c r="S5465">
        <v>0</v>
      </c>
      <c r="T5465">
        <v>43</v>
      </c>
      <c r="U5465">
        <v>0</v>
      </c>
      <c r="V5465">
        <v>0</v>
      </c>
      <c r="W5465">
        <v>0</v>
      </c>
      <c r="X5465">
        <v>80.577669425560813</v>
      </c>
      <c r="Y5465">
        <v>0</v>
      </c>
      <c r="Z5465">
        <v>0</v>
      </c>
      <c r="AA5465">
        <v>0</v>
      </c>
      <c r="AB5465">
        <v>103.79245823115204</v>
      </c>
      <c r="AC5465">
        <v>0</v>
      </c>
      <c r="AD5465">
        <v>0</v>
      </c>
      <c r="AE5465">
        <v>184.37012765671284</v>
      </c>
    </row>
    <row r="5466" spans="1:31" x14ac:dyDescent="0.25">
      <c r="A5466">
        <v>2250190</v>
      </c>
      <c r="B5466">
        <v>1</v>
      </c>
      <c r="C5466" t="s">
        <v>80</v>
      </c>
      <c r="D5466" t="s">
        <v>107</v>
      </c>
      <c r="E5466" t="s">
        <v>273</v>
      </c>
      <c r="F5466" t="s">
        <v>15760</v>
      </c>
      <c r="G5466" t="s">
        <v>174</v>
      </c>
      <c r="H5466" t="s">
        <v>163</v>
      </c>
      <c r="I5466" t="s">
        <v>136</v>
      </c>
      <c r="J5466" t="s">
        <v>137</v>
      </c>
      <c r="K5466" t="s">
        <v>138</v>
      </c>
      <c r="L5466" t="s">
        <v>15761</v>
      </c>
      <c r="M5466" t="s">
        <v>15762</v>
      </c>
      <c r="N5466">
        <v>0.63277777700000004</v>
      </c>
      <c r="O5466">
        <v>3</v>
      </c>
      <c r="P5466">
        <v>903</v>
      </c>
      <c r="Q5466">
        <v>76</v>
      </c>
      <c r="R5466">
        <v>68</v>
      </c>
      <c r="S5466">
        <v>16</v>
      </c>
      <c r="T5466">
        <v>88</v>
      </c>
      <c r="U5466">
        <v>1</v>
      </c>
      <c r="V5466">
        <v>0</v>
      </c>
      <c r="W5466">
        <v>0.83448981412161993</v>
      </c>
      <c r="X5466">
        <v>136.75991947995945</v>
      </c>
      <c r="Y5466">
        <v>137.06881458275251</v>
      </c>
      <c r="Z5466">
        <v>6.4634270304422019</v>
      </c>
      <c r="AA5466">
        <v>28.592194432304485</v>
      </c>
      <c r="AB5466">
        <v>28.514553854970604</v>
      </c>
      <c r="AC5466">
        <v>38.198404994320619</v>
      </c>
      <c r="AD5466">
        <v>0</v>
      </c>
      <c r="AE5466">
        <v>376.43180418887147</v>
      </c>
    </row>
    <row r="5467" spans="1:31" x14ac:dyDescent="0.25">
      <c r="A5467">
        <v>2250276</v>
      </c>
      <c r="B5467">
        <v>1</v>
      </c>
      <c r="C5467" t="s">
        <v>80</v>
      </c>
      <c r="D5467" t="s">
        <v>108</v>
      </c>
      <c r="E5467" t="s">
        <v>132</v>
      </c>
      <c r="F5467" t="s">
        <v>15763</v>
      </c>
      <c r="G5467" t="s">
        <v>148</v>
      </c>
      <c r="H5467" t="s">
        <v>135</v>
      </c>
      <c r="I5467" t="s">
        <v>136</v>
      </c>
      <c r="J5467" t="s">
        <v>137</v>
      </c>
      <c r="K5467" t="s">
        <v>138</v>
      </c>
      <c r="L5467" t="s">
        <v>15764</v>
      </c>
      <c r="M5467" t="s">
        <v>15765</v>
      </c>
      <c r="N5467">
        <v>2.3541666659999998</v>
      </c>
      <c r="O5467">
        <v>0</v>
      </c>
      <c r="P5467">
        <v>1</v>
      </c>
      <c r="Q5467">
        <v>0</v>
      </c>
      <c r="R5467">
        <v>0</v>
      </c>
      <c r="S5467">
        <v>0</v>
      </c>
      <c r="T5467">
        <v>0</v>
      </c>
      <c r="U5467">
        <v>0</v>
      </c>
      <c r="V5467">
        <v>0</v>
      </c>
      <c r="W5467">
        <v>0</v>
      </c>
      <c r="X5467">
        <v>9.6132170905306666E-2</v>
      </c>
      <c r="Y5467">
        <v>0</v>
      </c>
      <c r="Z5467">
        <v>0</v>
      </c>
      <c r="AA5467">
        <v>0</v>
      </c>
      <c r="AB5467">
        <v>0</v>
      </c>
      <c r="AC5467">
        <v>0</v>
      </c>
      <c r="AD5467">
        <v>0</v>
      </c>
      <c r="AE5467">
        <v>9.6132170905306666E-2</v>
      </c>
    </row>
    <row r="5468" spans="1:31" x14ac:dyDescent="0.25">
      <c r="A5468">
        <v>2249944</v>
      </c>
      <c r="B5468">
        <v>1</v>
      </c>
      <c r="C5468" t="s">
        <v>80</v>
      </c>
      <c r="D5468" t="s">
        <v>96</v>
      </c>
      <c r="E5468" t="s">
        <v>273</v>
      </c>
      <c r="F5468" t="s">
        <v>4548</v>
      </c>
      <c r="G5468" t="s">
        <v>196</v>
      </c>
      <c r="H5468" t="s">
        <v>163</v>
      </c>
      <c r="I5468" t="s">
        <v>136</v>
      </c>
      <c r="J5468" t="s">
        <v>137</v>
      </c>
      <c r="K5468" t="s">
        <v>144</v>
      </c>
      <c r="L5468" t="s">
        <v>15631</v>
      </c>
      <c r="M5468" t="s">
        <v>15766</v>
      </c>
      <c r="N5468">
        <v>2.625277777</v>
      </c>
      <c r="O5468">
        <v>3</v>
      </c>
      <c r="P5468">
        <v>1610</v>
      </c>
      <c r="Q5468">
        <v>0</v>
      </c>
      <c r="R5468">
        <v>1</v>
      </c>
      <c r="S5468">
        <v>4</v>
      </c>
      <c r="T5468">
        <v>96</v>
      </c>
      <c r="U5468">
        <v>0</v>
      </c>
      <c r="V5468">
        <v>0</v>
      </c>
      <c r="W5468">
        <v>156.17992698179972</v>
      </c>
      <c r="X5468">
        <v>1304.6249889990593</v>
      </c>
      <c r="Y5468">
        <v>0</v>
      </c>
      <c r="Z5468">
        <v>0.23131872191225777</v>
      </c>
      <c r="AA5468">
        <v>146.19698322230226</v>
      </c>
      <c r="AB5468">
        <v>216.9343311662787</v>
      </c>
      <c r="AC5468">
        <v>0</v>
      </c>
      <c r="AD5468">
        <v>0</v>
      </c>
      <c r="AE5468">
        <v>1824.1675490913522</v>
      </c>
    </row>
    <row r="5469" spans="1:31" x14ac:dyDescent="0.25">
      <c r="A5469">
        <v>2250336</v>
      </c>
      <c r="B5469">
        <v>1</v>
      </c>
      <c r="C5469" t="s">
        <v>80</v>
      </c>
      <c r="D5469" t="s">
        <v>100</v>
      </c>
      <c r="E5469" t="s">
        <v>182</v>
      </c>
      <c r="F5469" t="s">
        <v>15767</v>
      </c>
      <c r="G5469" t="s">
        <v>319</v>
      </c>
      <c r="H5469" t="s">
        <v>163</v>
      </c>
      <c r="I5469" t="s">
        <v>136</v>
      </c>
      <c r="J5469" t="s">
        <v>137</v>
      </c>
      <c r="K5469" t="s">
        <v>138</v>
      </c>
      <c r="L5469" t="s">
        <v>15768</v>
      </c>
      <c r="M5469" t="s">
        <v>15769</v>
      </c>
      <c r="N5469">
        <v>1.179166666</v>
      </c>
      <c r="O5469">
        <v>0</v>
      </c>
      <c r="P5469">
        <v>9</v>
      </c>
      <c r="Q5469">
        <v>0</v>
      </c>
      <c r="R5469">
        <v>47</v>
      </c>
      <c r="S5469">
        <v>0</v>
      </c>
      <c r="T5469">
        <v>20</v>
      </c>
      <c r="U5469">
        <v>0</v>
      </c>
      <c r="V5469">
        <v>0</v>
      </c>
      <c r="W5469">
        <v>0</v>
      </c>
      <c r="X5469">
        <v>3.2828659067610388</v>
      </c>
      <c r="Y5469">
        <v>0</v>
      </c>
      <c r="Z5469">
        <v>16.121546365832124</v>
      </c>
      <c r="AA5469">
        <v>0</v>
      </c>
      <c r="AB5469">
        <v>15.243918851150157</v>
      </c>
      <c r="AC5469">
        <v>0</v>
      </c>
      <c r="AD5469">
        <v>0</v>
      </c>
      <c r="AE5469">
        <v>34.648331123743318</v>
      </c>
    </row>
    <row r="5470" spans="1:31" x14ac:dyDescent="0.25">
      <c r="A5470">
        <v>2250230</v>
      </c>
      <c r="B5470">
        <v>1</v>
      </c>
      <c r="C5470" t="s">
        <v>81</v>
      </c>
      <c r="D5470" t="s">
        <v>128</v>
      </c>
      <c r="E5470" t="s">
        <v>132</v>
      </c>
      <c r="F5470" t="s">
        <v>15770</v>
      </c>
      <c r="G5470" t="s">
        <v>148</v>
      </c>
      <c r="H5470" t="s">
        <v>135</v>
      </c>
      <c r="I5470" t="s">
        <v>136</v>
      </c>
      <c r="J5470" t="s">
        <v>137</v>
      </c>
      <c r="K5470" t="s">
        <v>138</v>
      </c>
      <c r="L5470" t="s">
        <v>15771</v>
      </c>
      <c r="M5470" t="s">
        <v>15772</v>
      </c>
      <c r="N5470">
        <v>5.6283333329999996</v>
      </c>
      <c r="O5470">
        <v>0</v>
      </c>
      <c r="P5470">
        <v>1</v>
      </c>
      <c r="Q5470">
        <v>0</v>
      </c>
      <c r="R5470">
        <v>0</v>
      </c>
      <c r="S5470">
        <v>0</v>
      </c>
      <c r="T5470">
        <v>0</v>
      </c>
      <c r="U5470">
        <v>0</v>
      </c>
      <c r="V5470">
        <v>0</v>
      </c>
      <c r="W5470">
        <v>0</v>
      </c>
      <c r="X5470">
        <v>0.42803774630399999</v>
      </c>
      <c r="Y5470">
        <v>0</v>
      </c>
      <c r="Z5470">
        <v>0</v>
      </c>
      <c r="AA5470">
        <v>0</v>
      </c>
      <c r="AB5470">
        <v>0</v>
      </c>
      <c r="AC5470">
        <v>0</v>
      </c>
      <c r="AD5470">
        <v>0</v>
      </c>
      <c r="AE5470">
        <v>0.42803774630399999</v>
      </c>
    </row>
    <row r="5471" spans="1:31" x14ac:dyDescent="0.25">
      <c r="A5471">
        <v>2249938</v>
      </c>
      <c r="B5471">
        <v>1</v>
      </c>
      <c r="C5471" t="s">
        <v>81</v>
      </c>
      <c r="D5471" t="s">
        <v>120</v>
      </c>
      <c r="E5471" t="s">
        <v>141</v>
      </c>
      <c r="F5471" t="s">
        <v>15773</v>
      </c>
      <c r="G5471" t="s">
        <v>143</v>
      </c>
      <c r="H5471" t="s">
        <v>135</v>
      </c>
      <c r="I5471" t="s">
        <v>136</v>
      </c>
      <c r="J5471" t="s">
        <v>137</v>
      </c>
      <c r="K5471" t="s">
        <v>144</v>
      </c>
      <c r="L5471" t="s">
        <v>15525</v>
      </c>
      <c r="M5471" t="s">
        <v>15774</v>
      </c>
      <c r="N5471">
        <v>6.3913888879999998</v>
      </c>
      <c r="O5471">
        <v>0</v>
      </c>
      <c r="P5471">
        <v>207</v>
      </c>
      <c r="Q5471">
        <v>0</v>
      </c>
      <c r="R5471">
        <v>0</v>
      </c>
      <c r="S5471">
        <v>0</v>
      </c>
      <c r="T5471">
        <v>15</v>
      </c>
      <c r="U5471">
        <v>0</v>
      </c>
      <c r="V5471">
        <v>0</v>
      </c>
      <c r="W5471">
        <v>0</v>
      </c>
      <c r="X5471">
        <v>175.75465979553968</v>
      </c>
      <c r="Y5471">
        <v>0</v>
      </c>
      <c r="Z5471">
        <v>0</v>
      </c>
      <c r="AA5471">
        <v>0</v>
      </c>
      <c r="AB5471">
        <v>45.267932610108424</v>
      </c>
      <c r="AC5471">
        <v>0</v>
      </c>
      <c r="AD5471">
        <v>0</v>
      </c>
      <c r="AE5471">
        <v>221.02259240564811</v>
      </c>
    </row>
    <row r="5472" spans="1:31" x14ac:dyDescent="0.25">
      <c r="A5472">
        <v>2250173</v>
      </c>
      <c r="B5472">
        <v>1</v>
      </c>
      <c r="C5472" t="s">
        <v>80</v>
      </c>
      <c r="D5472" t="s">
        <v>93</v>
      </c>
      <c r="E5472" t="s">
        <v>194</v>
      </c>
      <c r="F5472" t="s">
        <v>15775</v>
      </c>
      <c r="G5472" t="s">
        <v>390</v>
      </c>
      <c r="H5472" t="s">
        <v>135</v>
      </c>
      <c r="I5472" t="s">
        <v>136</v>
      </c>
      <c r="J5472" t="s">
        <v>137</v>
      </c>
      <c r="K5472" t="s">
        <v>138</v>
      </c>
      <c r="L5472" t="s">
        <v>15776</v>
      </c>
      <c r="M5472" t="s">
        <v>15777</v>
      </c>
      <c r="N5472">
        <v>2.0866666660000002</v>
      </c>
      <c r="O5472">
        <v>0</v>
      </c>
      <c r="P5472">
        <v>235</v>
      </c>
      <c r="Q5472">
        <v>0</v>
      </c>
      <c r="R5472">
        <v>0</v>
      </c>
      <c r="S5472">
        <v>0</v>
      </c>
      <c r="T5472">
        <v>19</v>
      </c>
      <c r="U5472">
        <v>0</v>
      </c>
      <c r="V5472">
        <v>0</v>
      </c>
      <c r="W5472">
        <v>0</v>
      </c>
      <c r="X5472">
        <v>126.96789360265969</v>
      </c>
      <c r="Y5472">
        <v>0</v>
      </c>
      <c r="Z5472">
        <v>0</v>
      </c>
      <c r="AA5472">
        <v>0</v>
      </c>
      <c r="AB5472">
        <v>74.006135027293396</v>
      </c>
      <c r="AC5472">
        <v>0</v>
      </c>
      <c r="AD5472">
        <v>0</v>
      </c>
      <c r="AE5472">
        <v>200.97402862995307</v>
      </c>
    </row>
    <row r="5473" spans="1:31" x14ac:dyDescent="0.25">
      <c r="A5473">
        <v>2250316</v>
      </c>
      <c r="B5473">
        <v>1</v>
      </c>
      <c r="C5473" t="s">
        <v>80</v>
      </c>
      <c r="D5473" t="s">
        <v>106</v>
      </c>
      <c r="E5473" t="s">
        <v>132</v>
      </c>
      <c r="F5473" t="s">
        <v>15778</v>
      </c>
      <c r="G5473" t="s">
        <v>148</v>
      </c>
      <c r="H5473" t="s">
        <v>135</v>
      </c>
      <c r="I5473" t="s">
        <v>136</v>
      </c>
      <c r="J5473" t="s">
        <v>137</v>
      </c>
      <c r="K5473" t="s">
        <v>138</v>
      </c>
      <c r="L5473" t="s">
        <v>15779</v>
      </c>
      <c r="M5473" t="s">
        <v>15780</v>
      </c>
      <c r="N5473">
        <v>1.323611111</v>
      </c>
      <c r="O5473">
        <v>0</v>
      </c>
      <c r="P5473">
        <v>1</v>
      </c>
      <c r="Q5473">
        <v>0</v>
      </c>
      <c r="R5473">
        <v>0</v>
      </c>
      <c r="S5473">
        <v>0</v>
      </c>
      <c r="T5473">
        <v>0</v>
      </c>
      <c r="U5473">
        <v>0</v>
      </c>
      <c r="V5473">
        <v>0</v>
      </c>
      <c r="W5473">
        <v>0</v>
      </c>
      <c r="X5473">
        <v>8.3192356509997789E-2</v>
      </c>
      <c r="Y5473">
        <v>0</v>
      </c>
      <c r="Z5473">
        <v>0</v>
      </c>
      <c r="AA5473">
        <v>0</v>
      </c>
      <c r="AB5473">
        <v>0</v>
      </c>
      <c r="AC5473">
        <v>0</v>
      </c>
      <c r="AD5473">
        <v>0</v>
      </c>
      <c r="AE5473">
        <v>8.3192356509997789E-2</v>
      </c>
    </row>
    <row r="5474" spans="1:31" x14ac:dyDescent="0.25">
      <c r="A5474">
        <v>2250104</v>
      </c>
      <c r="B5474">
        <v>1</v>
      </c>
      <c r="C5474" t="s">
        <v>80</v>
      </c>
      <c r="D5474" t="s">
        <v>93</v>
      </c>
      <c r="E5474" t="s">
        <v>273</v>
      </c>
      <c r="F5474" t="s">
        <v>15781</v>
      </c>
      <c r="G5474" t="s">
        <v>303</v>
      </c>
      <c r="H5474" t="s">
        <v>163</v>
      </c>
      <c r="I5474" t="s">
        <v>261</v>
      </c>
      <c r="J5474" t="s">
        <v>137</v>
      </c>
      <c r="K5474" t="s">
        <v>144</v>
      </c>
      <c r="L5474" t="s">
        <v>15782</v>
      </c>
      <c r="M5474" t="s">
        <v>15783</v>
      </c>
      <c r="N5474">
        <v>8.8888879999999993E-3</v>
      </c>
      <c r="O5474">
        <v>0</v>
      </c>
      <c r="P5474">
        <v>3474</v>
      </c>
      <c r="Q5474">
        <v>3</v>
      </c>
      <c r="R5474">
        <v>1</v>
      </c>
      <c r="S5474">
        <v>1</v>
      </c>
      <c r="T5474">
        <v>119</v>
      </c>
      <c r="U5474">
        <v>1</v>
      </c>
      <c r="V5474">
        <v>0</v>
      </c>
      <c r="W5474">
        <v>0</v>
      </c>
      <c r="X5474">
        <v>8.7515860186313557</v>
      </c>
      <c r="Y5474">
        <v>0.10139963011982224</v>
      </c>
      <c r="Z5474">
        <v>4.7121342663111108E-4</v>
      </c>
      <c r="AA5474">
        <v>0.1371548565412978</v>
      </c>
      <c r="AB5474">
        <v>1.4786651016764807</v>
      </c>
      <c r="AC5474">
        <v>0.23808726979271114</v>
      </c>
      <c r="AD5474">
        <v>0</v>
      </c>
      <c r="AE5474">
        <v>10.707364090188296</v>
      </c>
    </row>
    <row r="5475" spans="1:31" x14ac:dyDescent="0.25">
      <c r="A5475">
        <v>2250296</v>
      </c>
      <c r="B5475">
        <v>1</v>
      </c>
      <c r="C5475" t="s">
        <v>81</v>
      </c>
      <c r="D5475" t="s">
        <v>123</v>
      </c>
      <c r="E5475" t="s">
        <v>141</v>
      </c>
      <c r="F5475" t="s">
        <v>10847</v>
      </c>
      <c r="G5475" t="s">
        <v>187</v>
      </c>
      <c r="H5475" t="s">
        <v>135</v>
      </c>
      <c r="I5475" t="s">
        <v>136</v>
      </c>
      <c r="J5475" t="s">
        <v>137</v>
      </c>
      <c r="K5475" t="s">
        <v>138</v>
      </c>
      <c r="L5475" t="s">
        <v>15784</v>
      </c>
      <c r="M5475" t="s">
        <v>15785</v>
      </c>
      <c r="N5475">
        <v>3.2288888880000002</v>
      </c>
      <c r="O5475">
        <v>0</v>
      </c>
      <c r="P5475">
        <v>100</v>
      </c>
      <c r="Q5475">
        <v>0</v>
      </c>
      <c r="R5475">
        <v>7</v>
      </c>
      <c r="S5475">
        <v>0</v>
      </c>
      <c r="T5475">
        <v>9</v>
      </c>
      <c r="U5475">
        <v>0</v>
      </c>
      <c r="V5475">
        <v>0</v>
      </c>
      <c r="W5475">
        <v>0</v>
      </c>
      <c r="X5475">
        <v>42.110096864903554</v>
      </c>
      <c r="Y5475">
        <v>0</v>
      </c>
      <c r="Z5475">
        <v>17.36905581356778</v>
      </c>
      <c r="AA5475">
        <v>0</v>
      </c>
      <c r="AB5475">
        <v>4.7594346561328003</v>
      </c>
      <c r="AC5475">
        <v>0</v>
      </c>
      <c r="AD5475">
        <v>0</v>
      </c>
      <c r="AE5475">
        <v>64.238587334604134</v>
      </c>
    </row>
    <row r="5476" spans="1:31" x14ac:dyDescent="0.25">
      <c r="A5476">
        <v>2249918</v>
      </c>
      <c r="B5476">
        <v>1</v>
      </c>
      <c r="C5476" t="s">
        <v>81</v>
      </c>
      <c r="D5476" t="s">
        <v>122</v>
      </c>
      <c r="E5476" t="s">
        <v>161</v>
      </c>
      <c r="F5476" t="s">
        <v>9622</v>
      </c>
      <c r="G5476" t="s">
        <v>174</v>
      </c>
      <c r="H5476" t="s">
        <v>163</v>
      </c>
      <c r="I5476" t="s">
        <v>136</v>
      </c>
      <c r="J5476" t="s">
        <v>137</v>
      </c>
      <c r="K5476" t="s">
        <v>138</v>
      </c>
      <c r="L5476" t="s">
        <v>15786</v>
      </c>
      <c r="M5476" t="s">
        <v>15787</v>
      </c>
      <c r="N5476">
        <v>4.0983333330000002</v>
      </c>
      <c r="O5476">
        <v>1</v>
      </c>
      <c r="P5476">
        <v>513</v>
      </c>
      <c r="Q5476">
        <v>4</v>
      </c>
      <c r="R5476">
        <v>0</v>
      </c>
      <c r="S5476">
        <v>3</v>
      </c>
      <c r="T5476">
        <v>22</v>
      </c>
      <c r="U5476">
        <v>1</v>
      </c>
      <c r="V5476">
        <v>0</v>
      </c>
      <c r="W5476">
        <v>0.4329153069515867</v>
      </c>
      <c r="X5476">
        <v>180.388259002583</v>
      </c>
      <c r="Y5476">
        <v>16.449766742360374</v>
      </c>
      <c r="Z5476">
        <v>0</v>
      </c>
      <c r="AA5476">
        <v>78.541260644006584</v>
      </c>
      <c r="AB5476">
        <v>27.760546526486269</v>
      </c>
      <c r="AC5476">
        <v>19.685771773169929</v>
      </c>
      <c r="AD5476">
        <v>0</v>
      </c>
      <c r="AE5476">
        <v>323.25851999555772</v>
      </c>
    </row>
    <row r="5477" spans="1:31" x14ac:dyDescent="0.25">
      <c r="A5477">
        <v>2250167</v>
      </c>
      <c r="B5477">
        <v>1</v>
      </c>
      <c r="C5477" t="s">
        <v>80</v>
      </c>
      <c r="D5477" t="s">
        <v>94</v>
      </c>
      <c r="E5477" t="s">
        <v>132</v>
      </c>
      <c r="F5477" t="s">
        <v>15788</v>
      </c>
      <c r="G5477" t="s">
        <v>148</v>
      </c>
      <c r="H5477" t="s">
        <v>135</v>
      </c>
      <c r="I5477" t="s">
        <v>136</v>
      </c>
      <c r="J5477" t="s">
        <v>137</v>
      </c>
      <c r="K5477" t="s">
        <v>138</v>
      </c>
      <c r="L5477" t="s">
        <v>15789</v>
      </c>
      <c r="M5477" t="s">
        <v>15790</v>
      </c>
      <c r="N5477">
        <v>1.7894444439999999</v>
      </c>
      <c r="O5477">
        <v>0</v>
      </c>
      <c r="P5477">
        <v>1</v>
      </c>
      <c r="Q5477">
        <v>0</v>
      </c>
      <c r="R5477">
        <v>0</v>
      </c>
      <c r="S5477">
        <v>0</v>
      </c>
      <c r="T5477">
        <v>0</v>
      </c>
      <c r="U5477">
        <v>0</v>
      </c>
      <c r="V5477">
        <v>0</v>
      </c>
      <c r="W5477">
        <v>0</v>
      </c>
      <c r="X5477">
        <v>1.0490803932622225E-3</v>
      </c>
      <c r="Y5477">
        <v>0</v>
      </c>
      <c r="Z5477">
        <v>0</v>
      </c>
      <c r="AA5477">
        <v>0</v>
      </c>
      <c r="AB5477">
        <v>0</v>
      </c>
      <c r="AC5477">
        <v>0</v>
      </c>
      <c r="AD5477">
        <v>0</v>
      </c>
      <c r="AE5477">
        <v>1.0490803932622225E-3</v>
      </c>
    </row>
    <row r="5478" spans="1:31" x14ac:dyDescent="0.25">
      <c r="A5478">
        <v>2250253</v>
      </c>
      <c r="B5478">
        <v>1</v>
      </c>
      <c r="C5478" t="s">
        <v>80</v>
      </c>
      <c r="D5478" t="s">
        <v>97</v>
      </c>
      <c r="E5478" t="s">
        <v>194</v>
      </c>
      <c r="F5478" t="s">
        <v>15791</v>
      </c>
      <c r="G5478" t="s">
        <v>1031</v>
      </c>
      <c r="H5478" t="s">
        <v>135</v>
      </c>
      <c r="I5478" t="s">
        <v>136</v>
      </c>
      <c r="J5478" t="s">
        <v>137</v>
      </c>
      <c r="K5478" t="s">
        <v>138</v>
      </c>
      <c r="L5478" t="s">
        <v>15792</v>
      </c>
      <c r="M5478" t="s">
        <v>15793</v>
      </c>
      <c r="N5478">
        <v>2.8438888879999999</v>
      </c>
      <c r="O5478">
        <v>0</v>
      </c>
      <c r="P5478">
        <v>3</v>
      </c>
      <c r="Q5478">
        <v>0</v>
      </c>
      <c r="R5478">
        <v>4</v>
      </c>
      <c r="S5478">
        <v>0</v>
      </c>
      <c r="T5478">
        <v>1</v>
      </c>
      <c r="U5478">
        <v>0</v>
      </c>
      <c r="V5478">
        <v>0</v>
      </c>
      <c r="W5478">
        <v>0</v>
      </c>
      <c r="X5478">
        <v>8.2205912157627381</v>
      </c>
      <c r="Y5478">
        <v>0</v>
      </c>
      <c r="Z5478">
        <v>5.4066389411750837</v>
      </c>
      <c r="AA5478">
        <v>0</v>
      </c>
      <c r="AB5478">
        <v>1.1816772653991667</v>
      </c>
      <c r="AC5478">
        <v>0</v>
      </c>
      <c r="AD5478">
        <v>0</v>
      </c>
      <c r="AE5478">
        <v>14.808907422336988</v>
      </c>
    </row>
    <row r="5479" spans="1:31" x14ac:dyDescent="0.25">
      <c r="A5479">
        <v>2250359</v>
      </c>
      <c r="B5479">
        <v>1</v>
      </c>
      <c r="C5479" t="s">
        <v>80</v>
      </c>
      <c r="D5479" t="s">
        <v>96</v>
      </c>
      <c r="E5479" t="s">
        <v>194</v>
      </c>
      <c r="F5479" t="s">
        <v>15794</v>
      </c>
      <c r="G5479" t="s">
        <v>134</v>
      </c>
      <c r="H5479" t="s">
        <v>135</v>
      </c>
      <c r="I5479" t="s">
        <v>136</v>
      </c>
      <c r="J5479" t="s">
        <v>137</v>
      </c>
      <c r="K5479" t="s">
        <v>138</v>
      </c>
      <c r="L5479" t="s">
        <v>15795</v>
      </c>
      <c r="M5479" t="s">
        <v>15796</v>
      </c>
      <c r="N5479">
        <v>1.109722222</v>
      </c>
      <c r="O5479">
        <v>0</v>
      </c>
      <c r="P5479">
        <v>42</v>
      </c>
      <c r="Q5479">
        <v>0</v>
      </c>
      <c r="R5479">
        <v>0</v>
      </c>
      <c r="S5479">
        <v>0</v>
      </c>
      <c r="T5479">
        <v>4</v>
      </c>
      <c r="U5479">
        <v>0</v>
      </c>
      <c r="V5479">
        <v>0</v>
      </c>
      <c r="W5479">
        <v>0</v>
      </c>
      <c r="X5479">
        <v>39.136441151771322</v>
      </c>
      <c r="Y5479">
        <v>0</v>
      </c>
      <c r="Z5479">
        <v>0</v>
      </c>
      <c r="AA5479">
        <v>0</v>
      </c>
      <c r="AB5479">
        <v>2.5435123916001841</v>
      </c>
      <c r="AC5479">
        <v>0</v>
      </c>
      <c r="AD5479">
        <v>0</v>
      </c>
      <c r="AE5479">
        <v>41.679953543371504</v>
      </c>
    </row>
    <row r="5480" spans="1:31" x14ac:dyDescent="0.25">
      <c r="A5480">
        <v>2250353</v>
      </c>
      <c r="B5480">
        <v>1</v>
      </c>
      <c r="C5480" t="s">
        <v>80</v>
      </c>
      <c r="D5480" t="s">
        <v>100</v>
      </c>
      <c r="E5480" t="s">
        <v>182</v>
      </c>
      <c r="F5480" t="s">
        <v>15754</v>
      </c>
      <c r="G5480" t="s">
        <v>1027</v>
      </c>
      <c r="H5480" t="s">
        <v>163</v>
      </c>
      <c r="I5480" t="s">
        <v>136</v>
      </c>
      <c r="J5480" t="s">
        <v>137</v>
      </c>
      <c r="K5480" t="s">
        <v>138</v>
      </c>
      <c r="L5480" t="s">
        <v>15797</v>
      </c>
      <c r="M5480" t="s">
        <v>15798</v>
      </c>
      <c r="N5480">
        <v>1.6644444439999999</v>
      </c>
      <c r="O5480">
        <v>0</v>
      </c>
      <c r="P5480">
        <v>65</v>
      </c>
      <c r="Q5480">
        <v>0</v>
      </c>
      <c r="R5480">
        <v>10</v>
      </c>
      <c r="S5480">
        <v>0</v>
      </c>
      <c r="T5480">
        <v>7</v>
      </c>
      <c r="U5480">
        <v>0</v>
      </c>
      <c r="V5480">
        <v>0</v>
      </c>
      <c r="W5480">
        <v>0</v>
      </c>
      <c r="X5480">
        <v>31.727785332784816</v>
      </c>
      <c r="Y5480">
        <v>0</v>
      </c>
      <c r="Z5480">
        <v>4.967616980795591</v>
      </c>
      <c r="AA5480">
        <v>0</v>
      </c>
      <c r="AB5480">
        <v>5.0888604322272357</v>
      </c>
      <c r="AC5480">
        <v>0</v>
      </c>
      <c r="AD5480">
        <v>0</v>
      </c>
      <c r="AE5480">
        <v>41.784262745807645</v>
      </c>
    </row>
    <row r="5481" spans="1:31" x14ac:dyDescent="0.25">
      <c r="A5481">
        <v>2250256</v>
      </c>
      <c r="B5481">
        <v>1</v>
      </c>
      <c r="C5481" t="s">
        <v>80</v>
      </c>
      <c r="D5481" t="s">
        <v>100</v>
      </c>
      <c r="E5481" t="s">
        <v>182</v>
      </c>
      <c r="F5481" t="s">
        <v>15799</v>
      </c>
      <c r="G5481" t="s">
        <v>319</v>
      </c>
      <c r="H5481" t="s">
        <v>163</v>
      </c>
      <c r="I5481" t="s">
        <v>136</v>
      </c>
      <c r="J5481" t="s">
        <v>137</v>
      </c>
      <c r="K5481" t="s">
        <v>138</v>
      </c>
      <c r="L5481" t="s">
        <v>15800</v>
      </c>
      <c r="M5481" t="s">
        <v>15801</v>
      </c>
      <c r="N5481">
        <v>1.3858333329999999</v>
      </c>
      <c r="O5481">
        <v>0</v>
      </c>
      <c r="P5481">
        <v>69</v>
      </c>
      <c r="Q5481">
        <v>0</v>
      </c>
      <c r="R5481">
        <v>7</v>
      </c>
      <c r="S5481">
        <v>0</v>
      </c>
      <c r="T5481">
        <v>14</v>
      </c>
      <c r="U5481">
        <v>0</v>
      </c>
      <c r="V5481">
        <v>0</v>
      </c>
      <c r="W5481">
        <v>0</v>
      </c>
      <c r="X5481">
        <v>24.832578107462492</v>
      </c>
      <c r="Y5481">
        <v>0</v>
      </c>
      <c r="Z5481">
        <v>2.0102315495498919</v>
      </c>
      <c r="AA5481">
        <v>0</v>
      </c>
      <c r="AB5481">
        <v>14.057959534407653</v>
      </c>
      <c r="AC5481">
        <v>0</v>
      </c>
      <c r="AD5481">
        <v>0</v>
      </c>
      <c r="AE5481">
        <v>40.900769191420039</v>
      </c>
    </row>
    <row r="5482" spans="1:31" x14ac:dyDescent="0.25">
      <c r="A5482">
        <v>2249941</v>
      </c>
      <c r="B5482">
        <v>1</v>
      </c>
      <c r="C5482" t="s">
        <v>81</v>
      </c>
      <c r="D5482" t="s">
        <v>115</v>
      </c>
      <c r="E5482" t="s">
        <v>194</v>
      </c>
      <c r="F5482" t="s">
        <v>15802</v>
      </c>
      <c r="G5482" t="s">
        <v>196</v>
      </c>
      <c r="H5482" t="s">
        <v>135</v>
      </c>
      <c r="I5482" t="s">
        <v>136</v>
      </c>
      <c r="J5482" t="s">
        <v>137</v>
      </c>
      <c r="K5482" t="s">
        <v>144</v>
      </c>
      <c r="L5482" t="s">
        <v>15803</v>
      </c>
      <c r="M5482" t="s">
        <v>15804</v>
      </c>
      <c r="N5482">
        <v>2.2094444439999998</v>
      </c>
      <c r="O5482">
        <v>0</v>
      </c>
      <c r="P5482">
        <v>100</v>
      </c>
      <c r="Q5482">
        <v>0</v>
      </c>
      <c r="R5482">
        <v>0</v>
      </c>
      <c r="S5482">
        <v>0</v>
      </c>
      <c r="T5482">
        <v>4</v>
      </c>
      <c r="U5482">
        <v>0</v>
      </c>
      <c r="V5482">
        <v>0</v>
      </c>
      <c r="W5482">
        <v>0</v>
      </c>
      <c r="X5482">
        <v>35.306072352443955</v>
      </c>
      <c r="Y5482">
        <v>0</v>
      </c>
      <c r="Z5482">
        <v>0</v>
      </c>
      <c r="AA5482">
        <v>0</v>
      </c>
      <c r="AB5482">
        <v>9.0898982166184883</v>
      </c>
      <c r="AC5482">
        <v>0</v>
      </c>
      <c r="AD5482">
        <v>0</v>
      </c>
      <c r="AE5482">
        <v>44.395970569062442</v>
      </c>
    </row>
    <row r="5483" spans="1:31" x14ac:dyDescent="0.25">
      <c r="A5483">
        <v>2250273</v>
      </c>
      <c r="B5483">
        <v>1</v>
      </c>
      <c r="C5483" t="s">
        <v>80</v>
      </c>
      <c r="D5483" t="s">
        <v>111</v>
      </c>
      <c r="E5483" t="s">
        <v>132</v>
      </c>
      <c r="F5483" t="s">
        <v>15805</v>
      </c>
      <c r="G5483" t="s">
        <v>191</v>
      </c>
      <c r="H5483" t="s">
        <v>135</v>
      </c>
      <c r="I5483" t="s">
        <v>136</v>
      </c>
      <c r="J5483" t="s">
        <v>137</v>
      </c>
      <c r="K5483" t="s">
        <v>138</v>
      </c>
      <c r="L5483" t="s">
        <v>15806</v>
      </c>
      <c r="M5483" t="s">
        <v>15807</v>
      </c>
      <c r="N5483">
        <v>1.0575000000000001</v>
      </c>
      <c r="O5483">
        <v>0</v>
      </c>
      <c r="P5483">
        <v>9</v>
      </c>
      <c r="Q5483">
        <v>0</v>
      </c>
      <c r="R5483">
        <v>0</v>
      </c>
      <c r="S5483">
        <v>0</v>
      </c>
      <c r="T5483">
        <v>0</v>
      </c>
      <c r="U5483">
        <v>0</v>
      </c>
      <c r="V5483">
        <v>0</v>
      </c>
      <c r="W5483">
        <v>0</v>
      </c>
      <c r="X5483">
        <v>3.0472435020085333</v>
      </c>
      <c r="Y5483">
        <v>0</v>
      </c>
      <c r="Z5483">
        <v>0</v>
      </c>
      <c r="AA5483">
        <v>0</v>
      </c>
      <c r="AB5483">
        <v>0</v>
      </c>
      <c r="AC5483">
        <v>0</v>
      </c>
      <c r="AD5483">
        <v>0</v>
      </c>
      <c r="AE5483">
        <v>3.0472435020085333</v>
      </c>
    </row>
    <row r="5484" spans="1:31" x14ac:dyDescent="0.25">
      <c r="A5484">
        <v>2250187</v>
      </c>
      <c r="B5484">
        <v>1</v>
      </c>
      <c r="C5484" t="s">
        <v>80</v>
      </c>
      <c r="D5484" t="s">
        <v>105</v>
      </c>
      <c r="E5484" t="s">
        <v>177</v>
      </c>
      <c r="F5484" t="s">
        <v>15808</v>
      </c>
      <c r="G5484" t="s">
        <v>558</v>
      </c>
      <c r="H5484" t="s">
        <v>135</v>
      </c>
      <c r="I5484" t="s">
        <v>136</v>
      </c>
      <c r="J5484" t="s">
        <v>137</v>
      </c>
      <c r="K5484" t="s">
        <v>138</v>
      </c>
      <c r="L5484" t="s">
        <v>15809</v>
      </c>
      <c r="M5484" t="s">
        <v>15571</v>
      </c>
      <c r="N5484">
        <v>3.0780555550000002</v>
      </c>
      <c r="O5484">
        <v>0</v>
      </c>
      <c r="P5484">
        <v>80</v>
      </c>
      <c r="Q5484">
        <v>0</v>
      </c>
      <c r="R5484">
        <v>0</v>
      </c>
      <c r="S5484">
        <v>0</v>
      </c>
      <c r="T5484">
        <v>1</v>
      </c>
      <c r="U5484">
        <v>0</v>
      </c>
      <c r="V5484">
        <v>0</v>
      </c>
      <c r="W5484">
        <v>0</v>
      </c>
      <c r="X5484">
        <v>64.990287342733794</v>
      </c>
      <c r="Y5484">
        <v>0</v>
      </c>
      <c r="Z5484">
        <v>0</v>
      </c>
      <c r="AA5484">
        <v>0</v>
      </c>
      <c r="AB5484">
        <v>0.28549640259504</v>
      </c>
      <c r="AC5484">
        <v>0</v>
      </c>
      <c r="AD5484">
        <v>0</v>
      </c>
      <c r="AE5484">
        <v>65.275783745328837</v>
      </c>
    </row>
    <row r="5485" spans="1:31" x14ac:dyDescent="0.25">
      <c r="A5485">
        <v>2250150</v>
      </c>
      <c r="B5485">
        <v>1</v>
      </c>
      <c r="C5485" t="s">
        <v>81</v>
      </c>
      <c r="D5485" t="s">
        <v>122</v>
      </c>
      <c r="E5485" t="s">
        <v>273</v>
      </c>
      <c r="F5485" t="s">
        <v>3647</v>
      </c>
      <c r="G5485" t="s">
        <v>174</v>
      </c>
      <c r="H5485" t="s">
        <v>163</v>
      </c>
      <c r="I5485" t="s">
        <v>136</v>
      </c>
      <c r="J5485" t="s">
        <v>137</v>
      </c>
      <c r="K5485" t="s">
        <v>138</v>
      </c>
      <c r="L5485" t="s">
        <v>15810</v>
      </c>
      <c r="M5485" t="s">
        <v>15811</v>
      </c>
      <c r="N5485">
        <v>0.28361111100000003</v>
      </c>
      <c r="O5485">
        <v>24</v>
      </c>
      <c r="P5485">
        <v>838</v>
      </c>
      <c r="Q5485">
        <v>68</v>
      </c>
      <c r="R5485">
        <v>34</v>
      </c>
      <c r="S5485">
        <v>23</v>
      </c>
      <c r="T5485">
        <v>52</v>
      </c>
      <c r="U5485">
        <v>0</v>
      </c>
      <c r="V5485">
        <v>2</v>
      </c>
      <c r="W5485">
        <v>0.79900553951831998</v>
      </c>
      <c r="X5485">
        <v>28.852165606403513</v>
      </c>
      <c r="Y5485">
        <v>14.334884770626557</v>
      </c>
      <c r="Z5485">
        <v>2.134718553513629</v>
      </c>
      <c r="AA5485">
        <v>28.983311686263985</v>
      </c>
      <c r="AB5485">
        <v>5.5646952423100711</v>
      </c>
      <c r="AC5485">
        <v>0</v>
      </c>
      <c r="AD5485">
        <v>0.41589449946644452</v>
      </c>
      <c r="AE5485">
        <v>81.084675898102518</v>
      </c>
    </row>
    <row r="5486" spans="1:31" x14ac:dyDescent="0.25">
      <c r="A5486">
        <v>2250170</v>
      </c>
      <c r="B5486">
        <v>1</v>
      </c>
      <c r="C5486" t="s">
        <v>80</v>
      </c>
      <c r="D5486" t="s">
        <v>96</v>
      </c>
      <c r="E5486" t="s">
        <v>132</v>
      </c>
      <c r="F5486" t="s">
        <v>15812</v>
      </c>
      <c r="G5486" t="s">
        <v>152</v>
      </c>
      <c r="H5486" t="s">
        <v>135</v>
      </c>
      <c r="I5486" t="s">
        <v>136</v>
      </c>
      <c r="J5486" t="s">
        <v>137</v>
      </c>
      <c r="K5486" t="s">
        <v>138</v>
      </c>
      <c r="L5486" t="s">
        <v>15813</v>
      </c>
      <c r="M5486" t="s">
        <v>15365</v>
      </c>
      <c r="N5486">
        <v>2.9183333330000001</v>
      </c>
      <c r="O5486">
        <v>0</v>
      </c>
      <c r="P5486">
        <v>1</v>
      </c>
      <c r="Q5486">
        <v>0</v>
      </c>
      <c r="R5486">
        <v>0</v>
      </c>
      <c r="S5486">
        <v>0</v>
      </c>
      <c r="T5486">
        <v>0</v>
      </c>
      <c r="U5486">
        <v>0</v>
      </c>
      <c r="V5486">
        <v>0</v>
      </c>
      <c r="W5486">
        <v>0</v>
      </c>
      <c r="X5486">
        <v>2.2088228243112891</v>
      </c>
      <c r="Y5486">
        <v>0</v>
      </c>
      <c r="Z5486">
        <v>0</v>
      </c>
      <c r="AA5486">
        <v>0</v>
      </c>
      <c r="AB5486">
        <v>0</v>
      </c>
      <c r="AC5486">
        <v>0</v>
      </c>
      <c r="AD5486">
        <v>0</v>
      </c>
      <c r="AE5486">
        <v>2.2088228243112891</v>
      </c>
    </row>
    <row r="5487" spans="1:31" x14ac:dyDescent="0.25">
      <c r="A5487">
        <v>2250250</v>
      </c>
      <c r="B5487">
        <v>1</v>
      </c>
      <c r="C5487" t="s">
        <v>80</v>
      </c>
      <c r="D5487" t="s">
        <v>87</v>
      </c>
      <c r="E5487" t="s">
        <v>141</v>
      </c>
      <c r="F5487" t="s">
        <v>857</v>
      </c>
      <c r="G5487" t="s">
        <v>179</v>
      </c>
      <c r="H5487" t="s">
        <v>135</v>
      </c>
      <c r="I5487" t="s">
        <v>136</v>
      </c>
      <c r="J5487" t="s">
        <v>137</v>
      </c>
      <c r="K5487" t="s">
        <v>138</v>
      </c>
      <c r="L5487" t="s">
        <v>15814</v>
      </c>
      <c r="M5487" t="s">
        <v>15815</v>
      </c>
      <c r="N5487">
        <v>0.93861111100000005</v>
      </c>
      <c r="O5487">
        <v>0</v>
      </c>
      <c r="P5487">
        <v>531</v>
      </c>
      <c r="Q5487">
        <v>0</v>
      </c>
      <c r="R5487">
        <v>0</v>
      </c>
      <c r="S5487">
        <v>0</v>
      </c>
      <c r="T5487">
        <v>124</v>
      </c>
      <c r="U5487">
        <v>0</v>
      </c>
      <c r="V5487">
        <v>0</v>
      </c>
      <c r="W5487">
        <v>0</v>
      </c>
      <c r="X5487">
        <v>127.27357945032634</v>
      </c>
      <c r="Y5487">
        <v>0</v>
      </c>
      <c r="Z5487">
        <v>0</v>
      </c>
      <c r="AA5487">
        <v>0</v>
      </c>
      <c r="AB5487">
        <v>73.872087648962093</v>
      </c>
      <c r="AC5487">
        <v>0</v>
      </c>
      <c r="AD5487">
        <v>0</v>
      </c>
      <c r="AE5487">
        <v>201.14566709928843</v>
      </c>
    </row>
    <row r="5488" spans="1:31" x14ac:dyDescent="0.25">
      <c r="A5488">
        <v>2250107</v>
      </c>
      <c r="B5488">
        <v>1</v>
      </c>
      <c r="C5488" t="s">
        <v>80</v>
      </c>
      <c r="D5488" t="s">
        <v>110</v>
      </c>
      <c r="E5488" t="s">
        <v>194</v>
      </c>
      <c r="F5488" t="s">
        <v>1008</v>
      </c>
      <c r="G5488" t="s">
        <v>179</v>
      </c>
      <c r="H5488" t="s">
        <v>135</v>
      </c>
      <c r="I5488" t="s">
        <v>136</v>
      </c>
      <c r="J5488" t="s">
        <v>137</v>
      </c>
      <c r="K5488" t="s">
        <v>138</v>
      </c>
      <c r="L5488" t="s">
        <v>15816</v>
      </c>
      <c r="M5488" t="s">
        <v>15817</v>
      </c>
      <c r="N5488">
        <v>1.653888888</v>
      </c>
      <c r="O5488">
        <v>0</v>
      </c>
      <c r="P5488">
        <v>35</v>
      </c>
      <c r="Q5488">
        <v>0</v>
      </c>
      <c r="R5488">
        <v>0</v>
      </c>
      <c r="S5488">
        <v>0</v>
      </c>
      <c r="T5488">
        <v>0</v>
      </c>
      <c r="U5488">
        <v>0</v>
      </c>
      <c r="V5488">
        <v>0</v>
      </c>
      <c r="W5488">
        <v>0</v>
      </c>
      <c r="X5488">
        <v>21.225848788611255</v>
      </c>
      <c r="Y5488">
        <v>0</v>
      </c>
      <c r="Z5488">
        <v>0</v>
      </c>
      <c r="AA5488">
        <v>0</v>
      </c>
      <c r="AB5488">
        <v>0</v>
      </c>
      <c r="AC5488">
        <v>0</v>
      </c>
      <c r="AD5488">
        <v>0</v>
      </c>
      <c r="AE5488">
        <v>21.225848788611255</v>
      </c>
    </row>
    <row r="5489" spans="1:31" x14ac:dyDescent="0.25">
      <c r="A5489">
        <v>2250213</v>
      </c>
      <c r="B5489">
        <v>1</v>
      </c>
      <c r="C5489" t="s">
        <v>81</v>
      </c>
      <c r="D5489" t="s">
        <v>121</v>
      </c>
      <c r="E5489" t="s">
        <v>273</v>
      </c>
      <c r="F5489" t="s">
        <v>15818</v>
      </c>
      <c r="G5489" t="s">
        <v>174</v>
      </c>
      <c r="H5489" t="s">
        <v>163</v>
      </c>
      <c r="I5489" t="s">
        <v>136</v>
      </c>
      <c r="J5489" t="s">
        <v>137</v>
      </c>
      <c r="K5489" t="s">
        <v>138</v>
      </c>
      <c r="L5489" t="s">
        <v>15819</v>
      </c>
      <c r="M5489" t="s">
        <v>15820</v>
      </c>
      <c r="N5489">
        <v>0.9</v>
      </c>
      <c r="O5489">
        <v>0</v>
      </c>
      <c r="P5489">
        <v>1213</v>
      </c>
      <c r="Q5489">
        <v>1</v>
      </c>
      <c r="R5489">
        <v>49</v>
      </c>
      <c r="S5489">
        <v>6</v>
      </c>
      <c r="T5489">
        <v>68</v>
      </c>
      <c r="U5489">
        <v>0</v>
      </c>
      <c r="V5489">
        <v>0</v>
      </c>
      <c r="W5489">
        <v>0</v>
      </c>
      <c r="X5489">
        <v>98.271096893916493</v>
      </c>
      <c r="Y5489">
        <v>0</v>
      </c>
      <c r="Z5489">
        <v>2.0414822553384004</v>
      </c>
      <c r="AA5489">
        <v>11.7094146326721</v>
      </c>
      <c r="AB5489">
        <v>22.513637071685366</v>
      </c>
      <c r="AC5489">
        <v>0</v>
      </c>
      <c r="AD5489">
        <v>0</v>
      </c>
      <c r="AE5489">
        <v>134.53563085361236</v>
      </c>
    </row>
    <row r="5490" spans="1:31" x14ac:dyDescent="0.25">
      <c r="A5490">
        <v>2250064</v>
      </c>
      <c r="B5490">
        <v>1</v>
      </c>
      <c r="C5490" t="s">
        <v>80</v>
      </c>
      <c r="D5490" t="s">
        <v>86</v>
      </c>
      <c r="E5490" t="s">
        <v>405</v>
      </c>
      <c r="F5490" t="s">
        <v>15821</v>
      </c>
      <c r="G5490" t="s">
        <v>174</v>
      </c>
      <c r="H5490" t="s">
        <v>163</v>
      </c>
      <c r="I5490" t="s">
        <v>261</v>
      </c>
      <c r="J5490" t="s">
        <v>137</v>
      </c>
      <c r="K5490" t="s">
        <v>138</v>
      </c>
      <c r="L5490" t="s">
        <v>15822</v>
      </c>
      <c r="M5490" t="s">
        <v>15823</v>
      </c>
      <c r="N5490">
        <v>0.05</v>
      </c>
      <c r="O5490">
        <v>0</v>
      </c>
      <c r="P5490">
        <v>3655</v>
      </c>
      <c r="Q5490">
        <v>0</v>
      </c>
      <c r="R5490">
        <v>0</v>
      </c>
      <c r="S5490">
        <v>0</v>
      </c>
      <c r="T5490">
        <v>107</v>
      </c>
      <c r="U5490">
        <v>0</v>
      </c>
      <c r="V5490">
        <v>0</v>
      </c>
      <c r="W5490">
        <v>0</v>
      </c>
      <c r="X5490">
        <v>67.226934710747884</v>
      </c>
      <c r="Y5490">
        <v>0</v>
      </c>
      <c r="Z5490">
        <v>0</v>
      </c>
      <c r="AA5490">
        <v>0</v>
      </c>
      <c r="AB5490">
        <v>7.0998830023066013</v>
      </c>
      <c r="AC5490">
        <v>0</v>
      </c>
      <c r="AD5490">
        <v>0</v>
      </c>
      <c r="AE5490">
        <v>74.326817713054481</v>
      </c>
    </row>
    <row r="5491" spans="1:31" x14ac:dyDescent="0.25">
      <c r="A5491">
        <v>2249964</v>
      </c>
      <c r="B5491">
        <v>1</v>
      </c>
      <c r="C5491" t="s">
        <v>80</v>
      </c>
      <c r="D5491" t="s">
        <v>93</v>
      </c>
      <c r="E5491" t="s">
        <v>132</v>
      </c>
      <c r="F5491" t="s">
        <v>15824</v>
      </c>
      <c r="G5491" t="s">
        <v>148</v>
      </c>
      <c r="H5491" t="s">
        <v>135</v>
      </c>
      <c r="I5491" t="s">
        <v>136</v>
      </c>
      <c r="J5491" t="s">
        <v>137</v>
      </c>
      <c r="K5491" t="s">
        <v>138</v>
      </c>
      <c r="L5491" t="s">
        <v>15825</v>
      </c>
      <c r="M5491" t="s">
        <v>15826</v>
      </c>
      <c r="N5491">
        <v>1.7925</v>
      </c>
      <c r="O5491">
        <v>0</v>
      </c>
      <c r="P5491">
        <v>1</v>
      </c>
      <c r="Q5491">
        <v>0</v>
      </c>
      <c r="R5491">
        <v>0</v>
      </c>
      <c r="S5491">
        <v>0</v>
      </c>
      <c r="T5491">
        <v>0</v>
      </c>
      <c r="U5491">
        <v>0</v>
      </c>
      <c r="V5491">
        <v>0</v>
      </c>
      <c r="W5491">
        <v>0</v>
      </c>
      <c r="X5491">
        <v>0.13113681748163111</v>
      </c>
      <c r="Y5491">
        <v>0</v>
      </c>
      <c r="Z5491">
        <v>0</v>
      </c>
      <c r="AA5491">
        <v>0</v>
      </c>
      <c r="AB5491">
        <v>0</v>
      </c>
      <c r="AC5491">
        <v>0</v>
      </c>
      <c r="AD5491">
        <v>0</v>
      </c>
      <c r="AE5491">
        <v>0.13113681748163111</v>
      </c>
    </row>
    <row r="5492" spans="1:31" x14ac:dyDescent="0.25">
      <c r="A5492">
        <v>2250356</v>
      </c>
      <c r="B5492">
        <v>1</v>
      </c>
      <c r="C5492" t="s">
        <v>80</v>
      </c>
      <c r="D5492" t="s">
        <v>96</v>
      </c>
      <c r="E5492" t="s">
        <v>194</v>
      </c>
      <c r="F5492" t="s">
        <v>15827</v>
      </c>
      <c r="G5492" t="s">
        <v>390</v>
      </c>
      <c r="H5492" t="s">
        <v>135</v>
      </c>
      <c r="I5492" t="s">
        <v>136</v>
      </c>
      <c r="J5492" t="s">
        <v>137</v>
      </c>
      <c r="K5492" t="s">
        <v>138</v>
      </c>
      <c r="L5492" t="s">
        <v>15828</v>
      </c>
      <c r="M5492" t="s">
        <v>15829</v>
      </c>
      <c r="N5492">
        <v>0.36388888800000002</v>
      </c>
      <c r="O5492">
        <v>0</v>
      </c>
      <c r="P5492">
        <v>90</v>
      </c>
      <c r="Q5492">
        <v>0</v>
      </c>
      <c r="R5492">
        <v>0</v>
      </c>
      <c r="S5492">
        <v>0</v>
      </c>
      <c r="T5492">
        <v>5</v>
      </c>
      <c r="U5492">
        <v>0</v>
      </c>
      <c r="V5492">
        <v>0</v>
      </c>
      <c r="W5492">
        <v>0</v>
      </c>
      <c r="X5492">
        <v>14.15602809691709</v>
      </c>
      <c r="Y5492">
        <v>0</v>
      </c>
      <c r="Z5492">
        <v>0</v>
      </c>
      <c r="AA5492">
        <v>0</v>
      </c>
      <c r="AB5492">
        <v>0.87228332763015004</v>
      </c>
      <c r="AC5492">
        <v>0</v>
      </c>
      <c r="AD5492">
        <v>0</v>
      </c>
      <c r="AE5492">
        <v>15.02831142454724</v>
      </c>
    </row>
    <row r="5493" spans="1:31" x14ac:dyDescent="0.25">
      <c r="A5493">
        <v>2249927</v>
      </c>
      <c r="B5493">
        <v>1</v>
      </c>
      <c r="C5493" t="s">
        <v>80</v>
      </c>
      <c r="D5493" t="s">
        <v>110</v>
      </c>
      <c r="E5493" t="s">
        <v>194</v>
      </c>
      <c r="F5493" t="s">
        <v>15830</v>
      </c>
      <c r="G5493" t="s">
        <v>196</v>
      </c>
      <c r="H5493" t="s">
        <v>135</v>
      </c>
      <c r="I5493" t="s">
        <v>136</v>
      </c>
      <c r="J5493" t="s">
        <v>137</v>
      </c>
      <c r="K5493" t="s">
        <v>144</v>
      </c>
      <c r="L5493" t="s">
        <v>15831</v>
      </c>
      <c r="M5493" t="s">
        <v>15832</v>
      </c>
      <c r="N5493">
        <v>0.75194444400000005</v>
      </c>
      <c r="O5493">
        <v>0</v>
      </c>
      <c r="P5493">
        <v>148</v>
      </c>
      <c r="Q5493">
        <v>0</v>
      </c>
      <c r="R5493">
        <v>0</v>
      </c>
      <c r="S5493">
        <v>0</v>
      </c>
      <c r="T5493">
        <v>8</v>
      </c>
      <c r="U5493">
        <v>0</v>
      </c>
      <c r="V5493">
        <v>0</v>
      </c>
      <c r="W5493">
        <v>0</v>
      </c>
      <c r="X5493">
        <v>31.784157383067409</v>
      </c>
      <c r="Y5493">
        <v>0</v>
      </c>
      <c r="Z5493">
        <v>0</v>
      </c>
      <c r="AA5493">
        <v>0</v>
      </c>
      <c r="AB5493">
        <v>5.9469700618762094</v>
      </c>
      <c r="AC5493">
        <v>0</v>
      </c>
      <c r="AD5493">
        <v>0</v>
      </c>
      <c r="AE5493">
        <v>37.731127444943617</v>
      </c>
    </row>
    <row r="5494" spans="1:31" x14ac:dyDescent="0.25">
      <c r="A5494">
        <v>2249973</v>
      </c>
      <c r="B5494">
        <v>1</v>
      </c>
      <c r="C5494" t="s">
        <v>80</v>
      </c>
      <c r="D5494" t="s">
        <v>104</v>
      </c>
      <c r="E5494" t="s">
        <v>194</v>
      </c>
      <c r="F5494" t="s">
        <v>15833</v>
      </c>
      <c r="G5494" t="s">
        <v>1257</v>
      </c>
      <c r="H5494" t="s">
        <v>135</v>
      </c>
      <c r="I5494" t="s">
        <v>136</v>
      </c>
      <c r="J5494" t="s">
        <v>137</v>
      </c>
      <c r="K5494" t="s">
        <v>138</v>
      </c>
      <c r="L5494" t="s">
        <v>15834</v>
      </c>
      <c r="M5494" t="s">
        <v>15835</v>
      </c>
      <c r="N5494">
        <v>1.75</v>
      </c>
      <c r="O5494">
        <v>0</v>
      </c>
      <c r="P5494">
        <v>46</v>
      </c>
      <c r="Q5494">
        <v>0</v>
      </c>
      <c r="R5494">
        <v>9</v>
      </c>
      <c r="S5494">
        <v>0</v>
      </c>
      <c r="T5494">
        <v>17</v>
      </c>
      <c r="U5494">
        <v>0</v>
      </c>
      <c r="V5494">
        <v>0</v>
      </c>
      <c r="W5494">
        <v>0</v>
      </c>
      <c r="X5494">
        <v>29.81162339694011</v>
      </c>
      <c r="Y5494">
        <v>0</v>
      </c>
      <c r="Z5494">
        <v>5.8387482609436567</v>
      </c>
      <c r="AA5494">
        <v>0</v>
      </c>
      <c r="AB5494">
        <v>27.040791104184784</v>
      </c>
      <c r="AC5494">
        <v>0</v>
      </c>
      <c r="AD5494">
        <v>0</v>
      </c>
      <c r="AE5494">
        <v>62.691162762068551</v>
      </c>
    </row>
    <row r="5495" spans="1:31" x14ac:dyDescent="0.25">
      <c r="A5495">
        <v>2249950</v>
      </c>
      <c r="B5495">
        <v>1</v>
      </c>
      <c r="C5495" t="s">
        <v>80</v>
      </c>
      <c r="D5495" t="s">
        <v>100</v>
      </c>
      <c r="E5495" t="s">
        <v>161</v>
      </c>
      <c r="F5495" t="s">
        <v>15836</v>
      </c>
      <c r="G5495" t="s">
        <v>174</v>
      </c>
      <c r="H5495" t="s">
        <v>163</v>
      </c>
      <c r="I5495" t="s">
        <v>136</v>
      </c>
      <c r="J5495" t="s">
        <v>137</v>
      </c>
      <c r="K5495" t="s">
        <v>138</v>
      </c>
      <c r="L5495" t="s">
        <v>15837</v>
      </c>
      <c r="M5495" t="s">
        <v>15838</v>
      </c>
      <c r="N5495">
        <v>1.3911111110000001</v>
      </c>
      <c r="O5495">
        <v>1</v>
      </c>
      <c r="P5495">
        <v>18</v>
      </c>
      <c r="Q5495">
        <v>2</v>
      </c>
      <c r="R5495">
        <v>16</v>
      </c>
      <c r="S5495">
        <v>5</v>
      </c>
      <c r="T5495">
        <v>14</v>
      </c>
      <c r="U5495">
        <v>5</v>
      </c>
      <c r="V5495">
        <v>0</v>
      </c>
      <c r="W5495">
        <v>0.12953116517301333</v>
      </c>
      <c r="X5495">
        <v>6.5051923568469601</v>
      </c>
      <c r="Y5495">
        <v>19.716502679782227</v>
      </c>
      <c r="Z5495">
        <v>7.3589787498942938</v>
      </c>
      <c r="AA5495">
        <v>26.052159269499658</v>
      </c>
      <c r="AB5495">
        <v>2.3138782686128359</v>
      </c>
      <c r="AC5495">
        <v>312.47750236753228</v>
      </c>
      <c r="AD5495">
        <v>0</v>
      </c>
      <c r="AE5495">
        <v>374.55374485734126</v>
      </c>
    </row>
    <row r="5496" spans="1:31" x14ac:dyDescent="0.25">
      <c r="A5496">
        <v>2250096</v>
      </c>
      <c r="B5496">
        <v>1</v>
      </c>
      <c r="C5496" t="s">
        <v>80</v>
      </c>
      <c r="D5496" t="s">
        <v>93</v>
      </c>
      <c r="E5496" t="s">
        <v>273</v>
      </c>
      <c r="F5496" t="s">
        <v>13165</v>
      </c>
      <c r="G5496" t="s">
        <v>303</v>
      </c>
      <c r="H5496" t="s">
        <v>163</v>
      </c>
      <c r="I5496" t="s">
        <v>136</v>
      </c>
      <c r="J5496" t="s">
        <v>137</v>
      </c>
      <c r="K5496" t="s">
        <v>144</v>
      </c>
      <c r="L5496" t="s">
        <v>15839</v>
      </c>
      <c r="M5496" t="s">
        <v>15840</v>
      </c>
      <c r="N5496">
        <v>0.15055555500000001</v>
      </c>
      <c r="O5496">
        <v>0</v>
      </c>
      <c r="P5496">
        <v>2240</v>
      </c>
      <c r="Q5496">
        <v>149</v>
      </c>
      <c r="R5496">
        <v>446</v>
      </c>
      <c r="S5496">
        <v>32</v>
      </c>
      <c r="T5496">
        <v>430</v>
      </c>
      <c r="U5496">
        <v>1</v>
      </c>
      <c r="V5496">
        <v>1</v>
      </c>
      <c r="W5496">
        <v>0</v>
      </c>
      <c r="X5496">
        <v>82.117227487894041</v>
      </c>
      <c r="Y5496">
        <v>25.601130660420527</v>
      </c>
      <c r="Z5496">
        <v>45.675167611509707</v>
      </c>
      <c r="AA5496">
        <v>22.539510878351791</v>
      </c>
      <c r="AB5496">
        <v>42.879038306240219</v>
      </c>
      <c r="AC5496">
        <v>38.083360599984005</v>
      </c>
      <c r="AD5496">
        <v>7.0360817067840458</v>
      </c>
      <c r="AE5496">
        <v>263.93151725118435</v>
      </c>
    </row>
    <row r="5497" spans="1:31" x14ac:dyDescent="0.25">
      <c r="A5497">
        <v>2250030</v>
      </c>
      <c r="B5497">
        <v>1</v>
      </c>
      <c r="C5497" t="s">
        <v>80</v>
      </c>
      <c r="D5497" t="s">
        <v>85</v>
      </c>
      <c r="E5497" t="s">
        <v>177</v>
      </c>
      <c r="F5497" t="s">
        <v>15841</v>
      </c>
      <c r="G5497" t="s">
        <v>179</v>
      </c>
      <c r="H5497" t="s">
        <v>135</v>
      </c>
      <c r="I5497" t="s">
        <v>136</v>
      </c>
      <c r="J5497" t="s">
        <v>137</v>
      </c>
      <c r="K5497" t="s">
        <v>138</v>
      </c>
      <c r="L5497" t="s">
        <v>15842</v>
      </c>
      <c r="M5497" t="s">
        <v>15843</v>
      </c>
      <c r="N5497">
        <v>0.97833333300000003</v>
      </c>
      <c r="O5497">
        <v>0</v>
      </c>
      <c r="P5497">
        <v>83</v>
      </c>
      <c r="Q5497">
        <v>0</v>
      </c>
      <c r="R5497">
        <v>0</v>
      </c>
      <c r="S5497">
        <v>0</v>
      </c>
      <c r="T5497">
        <v>2</v>
      </c>
      <c r="U5497">
        <v>0</v>
      </c>
      <c r="V5497">
        <v>0</v>
      </c>
      <c r="W5497">
        <v>0</v>
      </c>
      <c r="X5497">
        <v>25.194362510938852</v>
      </c>
      <c r="Y5497">
        <v>0</v>
      </c>
      <c r="Z5497">
        <v>0</v>
      </c>
      <c r="AA5497">
        <v>0</v>
      </c>
      <c r="AB5497">
        <v>1.3652648790340001</v>
      </c>
      <c r="AC5497">
        <v>0</v>
      </c>
      <c r="AD5497">
        <v>0</v>
      </c>
      <c r="AE5497">
        <v>26.559627389972853</v>
      </c>
    </row>
    <row r="5498" spans="1:31" x14ac:dyDescent="0.25">
      <c r="A5498">
        <v>2250365</v>
      </c>
      <c r="B5498">
        <v>1</v>
      </c>
      <c r="C5498" t="s">
        <v>80</v>
      </c>
      <c r="D5498" t="s">
        <v>87</v>
      </c>
      <c r="E5498" t="s">
        <v>141</v>
      </c>
      <c r="F5498" t="s">
        <v>857</v>
      </c>
      <c r="G5498" t="s">
        <v>179</v>
      </c>
      <c r="H5498" t="s">
        <v>135</v>
      </c>
      <c r="I5498" t="s">
        <v>136</v>
      </c>
      <c r="J5498" t="s">
        <v>137</v>
      </c>
      <c r="K5498" t="s">
        <v>138</v>
      </c>
      <c r="L5498" t="s">
        <v>15844</v>
      </c>
      <c r="M5498" t="s">
        <v>15845</v>
      </c>
      <c r="N5498">
        <v>1.8530555550000001</v>
      </c>
      <c r="O5498">
        <v>0</v>
      </c>
      <c r="P5498">
        <v>531</v>
      </c>
      <c r="Q5498">
        <v>0</v>
      </c>
      <c r="R5498">
        <v>0</v>
      </c>
      <c r="S5498">
        <v>0</v>
      </c>
      <c r="T5498">
        <v>124</v>
      </c>
      <c r="U5498">
        <v>0</v>
      </c>
      <c r="V5498">
        <v>0</v>
      </c>
      <c r="W5498">
        <v>0</v>
      </c>
      <c r="X5498">
        <v>251.33683887102151</v>
      </c>
      <c r="Y5498">
        <v>0</v>
      </c>
      <c r="Z5498">
        <v>0</v>
      </c>
      <c r="AA5498">
        <v>0</v>
      </c>
      <c r="AB5498">
        <v>94.220218432389359</v>
      </c>
      <c r="AC5498">
        <v>0</v>
      </c>
      <c r="AD5498">
        <v>0</v>
      </c>
      <c r="AE5498">
        <v>345.55705730341089</v>
      </c>
    </row>
    <row r="5499" spans="1:31" x14ac:dyDescent="0.25">
      <c r="A5499">
        <v>2250196</v>
      </c>
      <c r="B5499">
        <v>1</v>
      </c>
      <c r="C5499" t="s">
        <v>80</v>
      </c>
      <c r="D5499" t="s">
        <v>82</v>
      </c>
      <c r="E5499" t="s">
        <v>132</v>
      </c>
      <c r="F5499" t="s">
        <v>15846</v>
      </c>
      <c r="G5499" t="s">
        <v>148</v>
      </c>
      <c r="H5499" t="s">
        <v>135</v>
      </c>
      <c r="I5499" t="s">
        <v>136</v>
      </c>
      <c r="J5499" t="s">
        <v>137</v>
      </c>
      <c r="K5499" t="s">
        <v>138</v>
      </c>
      <c r="L5499" t="s">
        <v>15847</v>
      </c>
      <c r="M5499" t="s">
        <v>15848</v>
      </c>
      <c r="N5499">
        <v>1.959166666</v>
      </c>
      <c r="O5499">
        <v>0</v>
      </c>
      <c r="P5499">
        <v>6</v>
      </c>
      <c r="Q5499">
        <v>0</v>
      </c>
      <c r="R5499">
        <v>0</v>
      </c>
      <c r="S5499">
        <v>0</v>
      </c>
      <c r="T5499">
        <v>1</v>
      </c>
      <c r="U5499">
        <v>0</v>
      </c>
      <c r="V5499">
        <v>0</v>
      </c>
      <c r="W5499">
        <v>0</v>
      </c>
      <c r="X5499">
        <v>4.9121742606854397</v>
      </c>
      <c r="Y5499">
        <v>0</v>
      </c>
      <c r="Z5499">
        <v>0</v>
      </c>
      <c r="AA5499">
        <v>0</v>
      </c>
      <c r="AB5499">
        <v>0.72213921721577989</v>
      </c>
      <c r="AC5499">
        <v>0</v>
      </c>
      <c r="AD5499">
        <v>0</v>
      </c>
      <c r="AE5499">
        <v>5.6343134779012196</v>
      </c>
    </row>
    <row r="5500" spans="1:31" x14ac:dyDescent="0.25">
      <c r="A5500">
        <v>2250345</v>
      </c>
      <c r="B5500">
        <v>1</v>
      </c>
      <c r="C5500" t="s">
        <v>81</v>
      </c>
      <c r="D5500" t="s">
        <v>127</v>
      </c>
      <c r="E5500" t="s">
        <v>141</v>
      </c>
      <c r="F5500" t="s">
        <v>15849</v>
      </c>
      <c r="G5500" t="s">
        <v>187</v>
      </c>
      <c r="H5500" t="s">
        <v>135</v>
      </c>
      <c r="I5500" t="s">
        <v>136</v>
      </c>
      <c r="J5500" t="s">
        <v>137</v>
      </c>
      <c r="K5500" t="s">
        <v>138</v>
      </c>
      <c r="L5500" t="s">
        <v>15850</v>
      </c>
      <c r="M5500" t="s">
        <v>15851</v>
      </c>
      <c r="N5500">
        <v>2.2413888879999999</v>
      </c>
      <c r="O5500">
        <v>0</v>
      </c>
      <c r="P5500">
        <v>0</v>
      </c>
      <c r="Q5500">
        <v>0</v>
      </c>
      <c r="R5500">
        <v>25</v>
      </c>
      <c r="S5500">
        <v>0</v>
      </c>
      <c r="T5500">
        <v>0</v>
      </c>
      <c r="U5500">
        <v>0</v>
      </c>
      <c r="V5500">
        <v>0</v>
      </c>
      <c r="W5500">
        <v>0</v>
      </c>
      <c r="X5500">
        <v>0</v>
      </c>
      <c r="Y5500">
        <v>0</v>
      </c>
      <c r="Z5500">
        <v>15.721068610457632</v>
      </c>
      <c r="AA5500">
        <v>0</v>
      </c>
      <c r="AB5500">
        <v>0</v>
      </c>
      <c r="AC5500">
        <v>0</v>
      </c>
      <c r="AD5500">
        <v>0</v>
      </c>
      <c r="AE5500">
        <v>15.721068610457632</v>
      </c>
    </row>
    <row r="5501" spans="1:31" x14ac:dyDescent="0.25">
      <c r="A5501">
        <v>2249967</v>
      </c>
      <c r="B5501">
        <v>1</v>
      </c>
      <c r="C5501" t="s">
        <v>81</v>
      </c>
      <c r="D5501" t="s">
        <v>116</v>
      </c>
      <c r="E5501" t="s">
        <v>182</v>
      </c>
      <c r="F5501" t="s">
        <v>15852</v>
      </c>
      <c r="G5501" t="s">
        <v>5877</v>
      </c>
      <c r="H5501" t="s">
        <v>163</v>
      </c>
      <c r="I5501" t="s">
        <v>136</v>
      </c>
      <c r="J5501" t="s">
        <v>137</v>
      </c>
      <c r="K5501" t="s">
        <v>138</v>
      </c>
      <c r="L5501" t="s">
        <v>15853</v>
      </c>
      <c r="M5501" t="s">
        <v>15854</v>
      </c>
      <c r="N5501">
        <v>1.2575000000000001</v>
      </c>
      <c r="O5501">
        <v>0</v>
      </c>
      <c r="P5501">
        <v>0</v>
      </c>
      <c r="Q5501">
        <v>1</v>
      </c>
      <c r="R5501">
        <v>0</v>
      </c>
      <c r="S5501">
        <v>3</v>
      </c>
      <c r="T5501">
        <v>0</v>
      </c>
      <c r="U5501">
        <v>2</v>
      </c>
      <c r="V5501">
        <v>0</v>
      </c>
      <c r="W5501">
        <v>0</v>
      </c>
      <c r="X5501">
        <v>0</v>
      </c>
      <c r="Y5501">
        <v>1.9052627036876766</v>
      </c>
      <c r="Z5501">
        <v>0</v>
      </c>
      <c r="AA5501">
        <v>21.462783900387208</v>
      </c>
      <c r="AB5501">
        <v>0</v>
      </c>
      <c r="AC5501">
        <v>104.00890955896901</v>
      </c>
      <c r="AD5501">
        <v>0</v>
      </c>
      <c r="AE5501">
        <v>127.3769561630439</v>
      </c>
    </row>
    <row r="5502" spans="1:31" x14ac:dyDescent="0.25">
      <c r="A5502">
        <v>2250259</v>
      </c>
      <c r="B5502">
        <v>1</v>
      </c>
      <c r="C5502" t="s">
        <v>80</v>
      </c>
      <c r="D5502" t="s">
        <v>97</v>
      </c>
      <c r="E5502" t="s">
        <v>132</v>
      </c>
      <c r="F5502" t="s">
        <v>15855</v>
      </c>
      <c r="G5502" t="s">
        <v>148</v>
      </c>
      <c r="H5502" t="s">
        <v>135</v>
      </c>
      <c r="I5502" t="s">
        <v>136</v>
      </c>
      <c r="J5502" t="s">
        <v>137</v>
      </c>
      <c r="K5502" t="s">
        <v>138</v>
      </c>
      <c r="L5502" t="s">
        <v>15856</v>
      </c>
      <c r="M5502" t="s">
        <v>15857</v>
      </c>
      <c r="N5502">
        <v>0.84444444399999996</v>
      </c>
      <c r="O5502">
        <v>0</v>
      </c>
      <c r="P5502">
        <v>6</v>
      </c>
      <c r="Q5502">
        <v>0</v>
      </c>
      <c r="R5502">
        <v>0</v>
      </c>
      <c r="S5502">
        <v>0</v>
      </c>
      <c r="T5502">
        <v>3</v>
      </c>
      <c r="U5502">
        <v>0</v>
      </c>
      <c r="V5502">
        <v>0</v>
      </c>
      <c r="W5502">
        <v>0</v>
      </c>
      <c r="X5502">
        <v>3.2602041536706126</v>
      </c>
      <c r="Y5502">
        <v>0</v>
      </c>
      <c r="Z5502">
        <v>0</v>
      </c>
      <c r="AA5502">
        <v>0</v>
      </c>
      <c r="AB5502">
        <v>1.7261176562047911</v>
      </c>
      <c r="AC5502">
        <v>0</v>
      </c>
      <c r="AD5502">
        <v>0</v>
      </c>
      <c r="AE5502">
        <v>4.9863218098754034</v>
      </c>
    </row>
    <row r="5503" spans="1:31" x14ac:dyDescent="0.25">
      <c r="A5503">
        <v>2249910</v>
      </c>
      <c r="B5503">
        <v>1</v>
      </c>
      <c r="C5503" t="s">
        <v>81</v>
      </c>
      <c r="D5503" t="s">
        <v>120</v>
      </c>
      <c r="E5503" t="s">
        <v>132</v>
      </c>
      <c r="F5503" t="s">
        <v>15858</v>
      </c>
      <c r="G5503" t="s">
        <v>148</v>
      </c>
      <c r="H5503" t="s">
        <v>135</v>
      </c>
      <c r="I5503" t="s">
        <v>136</v>
      </c>
      <c r="J5503" t="s">
        <v>137</v>
      </c>
      <c r="K5503" t="s">
        <v>138</v>
      </c>
      <c r="L5503" t="s">
        <v>15859</v>
      </c>
      <c r="M5503" t="s">
        <v>15860</v>
      </c>
      <c r="N5503">
        <v>0.85972222200000004</v>
      </c>
      <c r="O5503">
        <v>0</v>
      </c>
      <c r="P5503">
        <v>1</v>
      </c>
      <c r="Q5503">
        <v>0</v>
      </c>
      <c r="R5503">
        <v>0</v>
      </c>
      <c r="S5503">
        <v>0</v>
      </c>
      <c r="T5503">
        <v>0</v>
      </c>
      <c r="U5503">
        <v>0</v>
      </c>
      <c r="V5503">
        <v>0</v>
      </c>
      <c r="W5503">
        <v>0</v>
      </c>
      <c r="X5503">
        <v>0.3728575706847056</v>
      </c>
      <c r="Y5503">
        <v>0</v>
      </c>
      <c r="Z5503">
        <v>0</v>
      </c>
      <c r="AA5503">
        <v>0</v>
      </c>
      <c r="AB5503">
        <v>0</v>
      </c>
      <c r="AC5503">
        <v>0</v>
      </c>
      <c r="AD5503">
        <v>0</v>
      </c>
      <c r="AE5503">
        <v>0.3728575706847056</v>
      </c>
    </row>
    <row r="5504" spans="1:31" x14ac:dyDescent="0.25">
      <c r="A5504">
        <v>2249924</v>
      </c>
      <c r="B5504">
        <v>1</v>
      </c>
      <c r="C5504" t="s">
        <v>80</v>
      </c>
      <c r="D5504" t="s">
        <v>97</v>
      </c>
      <c r="E5504" t="s">
        <v>273</v>
      </c>
      <c r="F5504" t="s">
        <v>14996</v>
      </c>
      <c r="G5504" t="s">
        <v>1257</v>
      </c>
      <c r="H5504" t="s">
        <v>163</v>
      </c>
      <c r="I5504" t="s">
        <v>136</v>
      </c>
      <c r="J5504" t="s">
        <v>5</v>
      </c>
      <c r="K5504" t="s">
        <v>138</v>
      </c>
      <c r="L5504" t="s">
        <v>15861</v>
      </c>
      <c r="M5504" t="s">
        <v>15862</v>
      </c>
      <c r="N5504">
        <v>3.5227777769999999</v>
      </c>
      <c r="O5504">
        <v>11</v>
      </c>
      <c r="P5504">
        <v>4520</v>
      </c>
      <c r="Q5504">
        <v>0</v>
      </c>
      <c r="R5504">
        <v>104</v>
      </c>
      <c r="S5504">
        <v>10</v>
      </c>
      <c r="T5504">
        <v>421</v>
      </c>
      <c r="U5504">
        <v>0</v>
      </c>
      <c r="V5504">
        <v>2</v>
      </c>
      <c r="W5504">
        <v>833.73669365416583</v>
      </c>
      <c r="X5504">
        <v>10023.388078050906</v>
      </c>
      <c r="Y5504">
        <v>0</v>
      </c>
      <c r="Z5504">
        <v>205.67154629303286</v>
      </c>
      <c r="AA5504">
        <v>737.91703742854725</v>
      </c>
      <c r="AB5504">
        <v>1949.7707610359384</v>
      </c>
      <c r="AC5504">
        <v>0</v>
      </c>
      <c r="AD5504">
        <v>1234.8467007869926</v>
      </c>
      <c r="AE5504">
        <v>14985.330817249584</v>
      </c>
    </row>
    <row r="5505" spans="1:31" x14ac:dyDescent="0.25">
      <c r="A5505">
        <v>2249947</v>
      </c>
      <c r="B5505">
        <v>1</v>
      </c>
      <c r="C5505" t="s">
        <v>80</v>
      </c>
      <c r="D5505" t="s">
        <v>105</v>
      </c>
      <c r="E5505" t="s">
        <v>141</v>
      </c>
      <c r="F5505" t="s">
        <v>15863</v>
      </c>
      <c r="G5505" t="s">
        <v>143</v>
      </c>
      <c r="H5505" t="s">
        <v>135</v>
      </c>
      <c r="I5505" t="s">
        <v>136</v>
      </c>
      <c r="J5505" t="s">
        <v>137</v>
      </c>
      <c r="K5505" t="s">
        <v>144</v>
      </c>
      <c r="L5505" t="s">
        <v>15864</v>
      </c>
      <c r="M5505" t="s">
        <v>15865</v>
      </c>
      <c r="N5505">
        <v>4.8161111109999997</v>
      </c>
      <c r="O5505">
        <v>0</v>
      </c>
      <c r="P5505">
        <v>573</v>
      </c>
      <c r="Q5505">
        <v>0</v>
      </c>
      <c r="R5505">
        <v>0</v>
      </c>
      <c r="S5505">
        <v>0</v>
      </c>
      <c r="T5505">
        <v>13</v>
      </c>
      <c r="U5505">
        <v>0</v>
      </c>
      <c r="V5505">
        <v>2</v>
      </c>
      <c r="W5505">
        <v>0</v>
      </c>
      <c r="X5505">
        <v>662.82174725104926</v>
      </c>
      <c r="Y5505">
        <v>0</v>
      </c>
      <c r="Z5505">
        <v>0</v>
      </c>
      <c r="AA5505">
        <v>0</v>
      </c>
      <c r="AB5505">
        <v>32.433413671274579</v>
      </c>
      <c r="AC5505">
        <v>0</v>
      </c>
      <c r="AD5505">
        <v>24.98830952021585</v>
      </c>
      <c r="AE5505">
        <v>720.24347044253966</v>
      </c>
    </row>
    <row r="5506" spans="1:31" x14ac:dyDescent="0.25">
      <c r="A5506">
        <v>2250139</v>
      </c>
      <c r="B5506">
        <v>1</v>
      </c>
      <c r="C5506" t="s">
        <v>81</v>
      </c>
      <c r="D5506" t="s">
        <v>122</v>
      </c>
      <c r="E5506" t="s">
        <v>182</v>
      </c>
      <c r="F5506" t="s">
        <v>15866</v>
      </c>
      <c r="G5506" t="s">
        <v>319</v>
      </c>
      <c r="H5506" t="s">
        <v>163</v>
      </c>
      <c r="I5506" t="s">
        <v>136</v>
      </c>
      <c r="J5506" t="s">
        <v>137</v>
      </c>
      <c r="K5506" t="s">
        <v>138</v>
      </c>
      <c r="L5506" t="s">
        <v>15867</v>
      </c>
      <c r="M5506" t="s">
        <v>15868</v>
      </c>
      <c r="N5506">
        <v>0.85416666600000002</v>
      </c>
      <c r="O5506">
        <v>0</v>
      </c>
      <c r="P5506">
        <v>123</v>
      </c>
      <c r="Q5506">
        <v>0</v>
      </c>
      <c r="R5506">
        <v>0</v>
      </c>
      <c r="S5506">
        <v>7</v>
      </c>
      <c r="T5506">
        <v>11</v>
      </c>
      <c r="U5506">
        <v>5</v>
      </c>
      <c r="V5506">
        <v>0</v>
      </c>
      <c r="W5506">
        <v>0</v>
      </c>
      <c r="X5506">
        <v>21.281580820634776</v>
      </c>
      <c r="Y5506">
        <v>0</v>
      </c>
      <c r="Z5506">
        <v>0</v>
      </c>
      <c r="AA5506">
        <v>49.583563664893916</v>
      </c>
      <c r="AB5506">
        <v>16.705752353103335</v>
      </c>
      <c r="AC5506">
        <v>184.45597639027653</v>
      </c>
      <c r="AD5506">
        <v>0</v>
      </c>
      <c r="AE5506">
        <v>272.02687322890858</v>
      </c>
    </row>
    <row r="5507" spans="1:31" x14ac:dyDescent="0.25">
      <c r="A5507">
        <v>2249970</v>
      </c>
      <c r="B5507">
        <v>1</v>
      </c>
      <c r="C5507" t="s">
        <v>80</v>
      </c>
      <c r="D5507" t="s">
        <v>87</v>
      </c>
      <c r="E5507" t="s">
        <v>132</v>
      </c>
      <c r="F5507" t="s">
        <v>15869</v>
      </c>
      <c r="G5507" t="s">
        <v>148</v>
      </c>
      <c r="H5507" t="s">
        <v>135</v>
      </c>
      <c r="I5507" t="s">
        <v>136</v>
      </c>
      <c r="J5507" t="s">
        <v>137</v>
      </c>
      <c r="K5507" t="s">
        <v>138</v>
      </c>
      <c r="L5507" t="s">
        <v>15870</v>
      </c>
      <c r="M5507" t="s">
        <v>15871</v>
      </c>
      <c r="N5507">
        <v>0.75916666600000005</v>
      </c>
      <c r="O5507">
        <v>0</v>
      </c>
      <c r="P5507">
        <v>1</v>
      </c>
      <c r="Q5507">
        <v>0</v>
      </c>
      <c r="R5507">
        <v>0</v>
      </c>
      <c r="S5507">
        <v>0</v>
      </c>
      <c r="T5507">
        <v>0</v>
      </c>
      <c r="U5507">
        <v>0</v>
      </c>
      <c r="V5507">
        <v>0</v>
      </c>
      <c r="W5507">
        <v>0</v>
      </c>
      <c r="X5507">
        <v>0.23551061892174999</v>
      </c>
      <c r="Y5507">
        <v>0</v>
      </c>
      <c r="Z5507">
        <v>0</v>
      </c>
      <c r="AA5507">
        <v>0</v>
      </c>
      <c r="AB5507">
        <v>0</v>
      </c>
      <c r="AC5507">
        <v>0</v>
      </c>
      <c r="AD5507">
        <v>0</v>
      </c>
      <c r="AE5507">
        <v>0.23551061892174999</v>
      </c>
    </row>
    <row r="5508" spans="1:31" x14ac:dyDescent="0.25">
      <c r="A5508">
        <v>2250116</v>
      </c>
      <c r="B5508">
        <v>1</v>
      </c>
      <c r="C5508" t="s">
        <v>80</v>
      </c>
      <c r="D5508" t="s">
        <v>96</v>
      </c>
      <c r="E5508" t="s">
        <v>132</v>
      </c>
      <c r="F5508" t="s">
        <v>15872</v>
      </c>
      <c r="G5508" t="s">
        <v>170</v>
      </c>
      <c r="H5508" t="s">
        <v>135</v>
      </c>
      <c r="I5508" t="s">
        <v>136</v>
      </c>
      <c r="J5508" t="s">
        <v>137</v>
      </c>
      <c r="K5508" t="s">
        <v>138</v>
      </c>
      <c r="L5508" t="s">
        <v>15873</v>
      </c>
      <c r="M5508" t="s">
        <v>15874</v>
      </c>
      <c r="N5508">
        <v>1.9894444440000001</v>
      </c>
      <c r="O5508">
        <v>0</v>
      </c>
      <c r="P5508">
        <v>1</v>
      </c>
      <c r="Q5508">
        <v>0</v>
      </c>
      <c r="R5508">
        <v>0</v>
      </c>
      <c r="S5508">
        <v>0</v>
      </c>
      <c r="T5508">
        <v>0</v>
      </c>
      <c r="U5508">
        <v>0</v>
      </c>
      <c r="V5508">
        <v>0</v>
      </c>
      <c r="W5508">
        <v>0</v>
      </c>
      <c r="X5508">
        <v>2.1282262892323378</v>
      </c>
      <c r="Y5508">
        <v>0</v>
      </c>
      <c r="Z5508">
        <v>0</v>
      </c>
      <c r="AA5508">
        <v>0</v>
      </c>
      <c r="AB5508">
        <v>0</v>
      </c>
      <c r="AC5508">
        <v>0</v>
      </c>
      <c r="AD5508">
        <v>0</v>
      </c>
      <c r="AE5508">
        <v>2.1282262892323378</v>
      </c>
    </row>
    <row r="5509" spans="1:31" x14ac:dyDescent="0.25">
      <c r="A5509">
        <v>2250093</v>
      </c>
      <c r="B5509">
        <v>1</v>
      </c>
      <c r="C5509" t="s">
        <v>80</v>
      </c>
      <c r="D5509" t="s">
        <v>99</v>
      </c>
      <c r="E5509" t="s">
        <v>194</v>
      </c>
      <c r="F5509" t="s">
        <v>15875</v>
      </c>
      <c r="G5509" t="s">
        <v>179</v>
      </c>
      <c r="H5509" t="s">
        <v>135</v>
      </c>
      <c r="I5509" t="s">
        <v>136</v>
      </c>
      <c r="J5509" t="s">
        <v>137</v>
      </c>
      <c r="K5509" t="s">
        <v>138</v>
      </c>
      <c r="L5509" t="s">
        <v>15876</v>
      </c>
      <c r="M5509" t="s">
        <v>15877</v>
      </c>
      <c r="N5509">
        <v>3.5525000000000002</v>
      </c>
      <c r="O5509">
        <v>0</v>
      </c>
      <c r="P5509">
        <v>67</v>
      </c>
      <c r="Q5509">
        <v>0</v>
      </c>
      <c r="R5509">
        <v>0</v>
      </c>
      <c r="S5509">
        <v>0</v>
      </c>
      <c r="T5509">
        <v>13</v>
      </c>
      <c r="U5509">
        <v>0</v>
      </c>
      <c r="V5509">
        <v>0</v>
      </c>
      <c r="W5509">
        <v>0</v>
      </c>
      <c r="X5509">
        <v>57.244450541523378</v>
      </c>
      <c r="Y5509">
        <v>0</v>
      </c>
      <c r="Z5509">
        <v>0</v>
      </c>
      <c r="AA5509">
        <v>0</v>
      </c>
      <c r="AB5509">
        <v>35.4436037306792</v>
      </c>
      <c r="AC5509">
        <v>0</v>
      </c>
      <c r="AD5509">
        <v>0</v>
      </c>
      <c r="AE5509">
        <v>92.688054272202578</v>
      </c>
    </row>
    <row r="5510" spans="1:31" x14ac:dyDescent="0.25">
      <c r="A5510">
        <v>2250070</v>
      </c>
      <c r="B5510">
        <v>1</v>
      </c>
      <c r="C5510" t="s">
        <v>80</v>
      </c>
      <c r="D5510" t="s">
        <v>91</v>
      </c>
      <c r="E5510" t="s">
        <v>161</v>
      </c>
      <c r="F5510" t="s">
        <v>15878</v>
      </c>
      <c r="G5510" t="s">
        <v>3430</v>
      </c>
      <c r="H5510" t="s">
        <v>163</v>
      </c>
      <c r="I5510" t="s">
        <v>136</v>
      </c>
      <c r="J5510" t="s">
        <v>137</v>
      </c>
      <c r="K5510" t="s">
        <v>138</v>
      </c>
      <c r="L5510" t="s">
        <v>15879</v>
      </c>
      <c r="M5510" t="s">
        <v>15880</v>
      </c>
      <c r="N5510">
        <v>1.3788888880000001</v>
      </c>
      <c r="O5510">
        <v>3</v>
      </c>
      <c r="P5510">
        <v>14</v>
      </c>
      <c r="Q5510">
        <v>28</v>
      </c>
      <c r="R5510">
        <v>1</v>
      </c>
      <c r="S5510">
        <v>28</v>
      </c>
      <c r="T5510">
        <v>1</v>
      </c>
      <c r="U5510">
        <v>0</v>
      </c>
      <c r="V5510">
        <v>0</v>
      </c>
      <c r="W5510">
        <v>2.9250296111581613</v>
      </c>
      <c r="X5510">
        <v>3.3317463076368035</v>
      </c>
      <c r="Y5510">
        <v>21.624623257525968</v>
      </c>
      <c r="Z5510">
        <v>0.69951540087943609</v>
      </c>
      <c r="AA5510">
        <v>130.17463786511712</v>
      </c>
      <c r="AB5510">
        <v>2.3561509075539164</v>
      </c>
      <c r="AC5510">
        <v>0</v>
      </c>
      <c r="AD5510">
        <v>0</v>
      </c>
      <c r="AE5510">
        <v>161.11170334987139</v>
      </c>
    </row>
    <row r="5511" spans="1:31" x14ac:dyDescent="0.25">
      <c r="A5511">
        <v>2249930</v>
      </c>
      <c r="B5511">
        <v>1</v>
      </c>
      <c r="C5511" t="s">
        <v>80</v>
      </c>
      <c r="D5511" t="s">
        <v>88</v>
      </c>
      <c r="E5511" t="s">
        <v>182</v>
      </c>
      <c r="F5511" t="s">
        <v>15881</v>
      </c>
      <c r="G5511" t="s">
        <v>143</v>
      </c>
      <c r="H5511" t="s">
        <v>163</v>
      </c>
      <c r="I5511" t="s">
        <v>136</v>
      </c>
      <c r="J5511" t="s">
        <v>137</v>
      </c>
      <c r="K5511" t="s">
        <v>144</v>
      </c>
      <c r="L5511" t="s">
        <v>15882</v>
      </c>
      <c r="M5511" t="s">
        <v>15883</v>
      </c>
      <c r="N5511">
        <v>9.0041666659999997</v>
      </c>
      <c r="O5511">
        <v>0</v>
      </c>
      <c r="P5511">
        <v>321</v>
      </c>
      <c r="Q5511">
        <v>0</v>
      </c>
      <c r="R5511">
        <v>0</v>
      </c>
      <c r="S5511">
        <v>0</v>
      </c>
      <c r="T5511">
        <v>6</v>
      </c>
      <c r="U5511">
        <v>0</v>
      </c>
      <c r="V5511">
        <v>0</v>
      </c>
      <c r="W5511">
        <v>0</v>
      </c>
      <c r="X5511">
        <v>710.56998614305178</v>
      </c>
      <c r="Y5511">
        <v>0</v>
      </c>
      <c r="Z5511">
        <v>0</v>
      </c>
      <c r="AA5511">
        <v>0</v>
      </c>
      <c r="AB5511">
        <v>31.585970119291353</v>
      </c>
      <c r="AC5511">
        <v>0</v>
      </c>
      <c r="AD5511">
        <v>0</v>
      </c>
      <c r="AE5511">
        <v>742.15595626234312</v>
      </c>
    </row>
    <row r="5512" spans="1:31" x14ac:dyDescent="0.25">
      <c r="A5512">
        <v>2250239</v>
      </c>
      <c r="B5512">
        <v>1</v>
      </c>
      <c r="C5512" t="s">
        <v>81</v>
      </c>
      <c r="D5512" t="s">
        <v>127</v>
      </c>
      <c r="E5512" t="s">
        <v>141</v>
      </c>
      <c r="F5512" t="s">
        <v>15884</v>
      </c>
      <c r="G5512" t="s">
        <v>187</v>
      </c>
      <c r="H5512" t="s">
        <v>135</v>
      </c>
      <c r="I5512" t="s">
        <v>136</v>
      </c>
      <c r="J5512" t="s">
        <v>137</v>
      </c>
      <c r="K5512" t="s">
        <v>138</v>
      </c>
      <c r="L5512" t="s">
        <v>15885</v>
      </c>
      <c r="M5512" t="s">
        <v>15886</v>
      </c>
      <c r="N5512">
        <v>3.5538888879999999</v>
      </c>
      <c r="O5512">
        <v>0</v>
      </c>
      <c r="P5512">
        <v>59</v>
      </c>
      <c r="Q5512">
        <v>0</v>
      </c>
      <c r="R5512">
        <v>4</v>
      </c>
      <c r="S5512">
        <v>0</v>
      </c>
      <c r="T5512">
        <v>0</v>
      </c>
      <c r="U5512">
        <v>0</v>
      </c>
      <c r="V5512">
        <v>0</v>
      </c>
      <c r="W5512">
        <v>0</v>
      </c>
      <c r="X5512">
        <v>31.75428518646547</v>
      </c>
      <c r="Y5512">
        <v>0</v>
      </c>
      <c r="Z5512">
        <v>1.0696753439278979</v>
      </c>
      <c r="AA5512">
        <v>0</v>
      </c>
      <c r="AB5512">
        <v>0</v>
      </c>
      <c r="AC5512">
        <v>0</v>
      </c>
      <c r="AD5512">
        <v>0</v>
      </c>
      <c r="AE5512">
        <v>32.823960530393364</v>
      </c>
    </row>
    <row r="5513" spans="1:31" x14ac:dyDescent="0.25">
      <c r="A5513">
        <v>2250033</v>
      </c>
      <c r="B5513">
        <v>1</v>
      </c>
      <c r="C5513" t="s">
        <v>81</v>
      </c>
      <c r="D5513" t="s">
        <v>128</v>
      </c>
      <c r="E5513" t="s">
        <v>132</v>
      </c>
      <c r="F5513" t="s">
        <v>15887</v>
      </c>
      <c r="G5513" t="s">
        <v>170</v>
      </c>
      <c r="H5513" t="s">
        <v>135</v>
      </c>
      <c r="I5513" t="s">
        <v>136</v>
      </c>
      <c r="J5513" t="s">
        <v>137</v>
      </c>
      <c r="K5513" t="s">
        <v>138</v>
      </c>
      <c r="L5513" t="s">
        <v>15888</v>
      </c>
      <c r="M5513" t="s">
        <v>15889</v>
      </c>
      <c r="N5513">
        <v>3.918055555</v>
      </c>
      <c r="O5513">
        <v>0</v>
      </c>
      <c r="P5513">
        <v>10</v>
      </c>
      <c r="Q5513">
        <v>0</v>
      </c>
      <c r="R5513">
        <v>0</v>
      </c>
      <c r="S5513">
        <v>0</v>
      </c>
      <c r="T5513">
        <v>0</v>
      </c>
      <c r="U5513">
        <v>0</v>
      </c>
      <c r="V5513">
        <v>0</v>
      </c>
      <c r="W5513">
        <v>0</v>
      </c>
      <c r="X5513">
        <v>8.254397678115085</v>
      </c>
      <c r="Y5513">
        <v>0</v>
      </c>
      <c r="Z5513">
        <v>0</v>
      </c>
      <c r="AA5513">
        <v>0</v>
      </c>
      <c r="AB5513">
        <v>0</v>
      </c>
      <c r="AC5513">
        <v>0</v>
      </c>
      <c r="AD5513">
        <v>0</v>
      </c>
      <c r="AE5513">
        <v>8.254397678115085</v>
      </c>
    </row>
    <row r="5514" spans="1:31" x14ac:dyDescent="0.25">
      <c r="A5514">
        <v>2250133</v>
      </c>
      <c r="B5514">
        <v>1</v>
      </c>
      <c r="C5514" t="s">
        <v>81</v>
      </c>
      <c r="D5514" t="s">
        <v>127</v>
      </c>
      <c r="E5514" t="s">
        <v>182</v>
      </c>
      <c r="F5514" t="s">
        <v>15890</v>
      </c>
      <c r="G5514" t="s">
        <v>174</v>
      </c>
      <c r="H5514" t="s">
        <v>163</v>
      </c>
      <c r="I5514" t="s">
        <v>136</v>
      </c>
      <c r="J5514" t="s">
        <v>137</v>
      </c>
      <c r="K5514" t="s">
        <v>138</v>
      </c>
      <c r="L5514" t="s">
        <v>15891</v>
      </c>
      <c r="M5514" t="s">
        <v>15892</v>
      </c>
      <c r="N5514">
        <v>0.39222222200000001</v>
      </c>
      <c r="O5514">
        <v>0</v>
      </c>
      <c r="P5514">
        <v>486</v>
      </c>
      <c r="Q5514">
        <v>6</v>
      </c>
      <c r="R5514">
        <v>22</v>
      </c>
      <c r="S5514">
        <v>4</v>
      </c>
      <c r="T5514">
        <v>95</v>
      </c>
      <c r="U5514">
        <v>6</v>
      </c>
      <c r="V5514">
        <v>2</v>
      </c>
      <c r="W5514">
        <v>0</v>
      </c>
      <c r="X5514">
        <v>50.49496745892835</v>
      </c>
      <c r="Y5514">
        <v>1.2771812595268111</v>
      </c>
      <c r="Z5514">
        <v>3.299533227840723</v>
      </c>
      <c r="AA5514">
        <v>83.065076436643864</v>
      </c>
      <c r="AB5514">
        <v>28.67039524171155</v>
      </c>
      <c r="AC5514">
        <v>151.58243187284168</v>
      </c>
      <c r="AD5514">
        <v>2.2188055473170225</v>
      </c>
      <c r="AE5514">
        <v>320.60839104480999</v>
      </c>
    </row>
    <row r="5515" spans="1:31" x14ac:dyDescent="0.25">
      <c r="A5515">
        <v>2249987</v>
      </c>
      <c r="B5515">
        <v>1</v>
      </c>
      <c r="C5515" t="s">
        <v>81</v>
      </c>
      <c r="D5515" t="s">
        <v>120</v>
      </c>
      <c r="E5515" t="s">
        <v>182</v>
      </c>
      <c r="F5515" t="s">
        <v>15893</v>
      </c>
      <c r="G5515" t="s">
        <v>174</v>
      </c>
      <c r="H5515" t="s">
        <v>163</v>
      </c>
      <c r="I5515" t="s">
        <v>136</v>
      </c>
      <c r="J5515" t="s">
        <v>137</v>
      </c>
      <c r="K5515" t="s">
        <v>138</v>
      </c>
      <c r="L5515" t="s">
        <v>15894</v>
      </c>
      <c r="M5515" t="s">
        <v>15895</v>
      </c>
      <c r="N5515">
        <v>1.121388888</v>
      </c>
      <c r="O5515">
        <v>0</v>
      </c>
      <c r="P5515">
        <v>0</v>
      </c>
      <c r="Q5515">
        <v>23</v>
      </c>
      <c r="R5515">
        <v>9</v>
      </c>
      <c r="S5515">
        <v>9</v>
      </c>
      <c r="T5515">
        <v>0</v>
      </c>
      <c r="U5515">
        <v>2</v>
      </c>
      <c r="V5515">
        <v>0</v>
      </c>
      <c r="W5515">
        <v>0</v>
      </c>
      <c r="X5515">
        <v>0</v>
      </c>
      <c r="Y5515">
        <v>16.496561869934336</v>
      </c>
      <c r="Z5515">
        <v>1.2762815728947197</v>
      </c>
      <c r="AA5515">
        <v>10.978509255468857</v>
      </c>
      <c r="AB5515">
        <v>0</v>
      </c>
      <c r="AC5515">
        <v>203.19198728612588</v>
      </c>
      <c r="AD5515">
        <v>0</v>
      </c>
      <c r="AE5515">
        <v>231.9433399844238</v>
      </c>
    </row>
    <row r="5516" spans="1:31" x14ac:dyDescent="0.25">
      <c r="A5516">
        <v>2250007</v>
      </c>
      <c r="B5516">
        <v>1</v>
      </c>
      <c r="C5516" t="s">
        <v>80</v>
      </c>
      <c r="D5516" t="s">
        <v>103</v>
      </c>
      <c r="E5516" t="s">
        <v>161</v>
      </c>
      <c r="F5516" t="s">
        <v>15896</v>
      </c>
      <c r="G5516" t="s">
        <v>174</v>
      </c>
      <c r="H5516" t="s">
        <v>163</v>
      </c>
      <c r="I5516" t="s">
        <v>136</v>
      </c>
      <c r="J5516" t="s">
        <v>137</v>
      </c>
      <c r="K5516" t="s">
        <v>138</v>
      </c>
      <c r="L5516" t="s">
        <v>15897</v>
      </c>
      <c r="M5516" t="s">
        <v>15898</v>
      </c>
      <c r="N5516">
        <v>0.77555555499999995</v>
      </c>
      <c r="O5516">
        <v>0</v>
      </c>
      <c r="P5516">
        <v>7</v>
      </c>
      <c r="Q5516">
        <v>37</v>
      </c>
      <c r="R5516">
        <v>72</v>
      </c>
      <c r="S5516">
        <v>12</v>
      </c>
      <c r="T5516">
        <v>18</v>
      </c>
      <c r="U5516">
        <v>6</v>
      </c>
      <c r="V5516">
        <v>0</v>
      </c>
      <c r="W5516">
        <v>0</v>
      </c>
      <c r="X5516">
        <v>0.74899296587974462</v>
      </c>
      <c r="Y5516">
        <v>39.852298100797277</v>
      </c>
      <c r="Z5516">
        <v>45.502812551847938</v>
      </c>
      <c r="AA5516">
        <v>148.47169008099482</v>
      </c>
      <c r="AB5516">
        <v>33.871054955210198</v>
      </c>
      <c r="AC5516">
        <v>1703.3057489923435</v>
      </c>
      <c r="AD5516">
        <v>0</v>
      </c>
      <c r="AE5516">
        <v>1971.7525976470736</v>
      </c>
    </row>
    <row r="5517" spans="1:31" x14ac:dyDescent="0.25">
      <c r="A5517">
        <v>2250342</v>
      </c>
      <c r="B5517">
        <v>1</v>
      </c>
      <c r="C5517" t="s">
        <v>81</v>
      </c>
      <c r="D5517" t="s">
        <v>118</v>
      </c>
      <c r="E5517" t="s">
        <v>132</v>
      </c>
      <c r="F5517" t="s">
        <v>15899</v>
      </c>
      <c r="G5517" t="s">
        <v>134</v>
      </c>
      <c r="H5517" t="s">
        <v>135</v>
      </c>
      <c r="I5517" t="s">
        <v>136</v>
      </c>
      <c r="J5517" t="s">
        <v>137</v>
      </c>
      <c r="K5517" t="s">
        <v>138</v>
      </c>
      <c r="L5517" t="s">
        <v>15900</v>
      </c>
      <c r="M5517" t="s">
        <v>15901</v>
      </c>
      <c r="N5517">
        <v>0.79361111100000004</v>
      </c>
      <c r="O5517">
        <v>0</v>
      </c>
      <c r="P5517">
        <v>0</v>
      </c>
      <c r="Q5517">
        <v>0</v>
      </c>
      <c r="R5517">
        <v>0</v>
      </c>
      <c r="S5517">
        <v>0</v>
      </c>
      <c r="T5517">
        <v>1</v>
      </c>
      <c r="U5517">
        <v>0</v>
      </c>
      <c r="V5517">
        <v>0</v>
      </c>
      <c r="W5517">
        <v>0</v>
      </c>
      <c r="X5517">
        <v>0</v>
      </c>
      <c r="Y5517">
        <v>0</v>
      </c>
      <c r="Z5517">
        <v>0</v>
      </c>
      <c r="AA5517">
        <v>0</v>
      </c>
      <c r="AB5517">
        <v>1.7554247343709999</v>
      </c>
      <c r="AC5517">
        <v>0</v>
      </c>
      <c r="AD5517">
        <v>0</v>
      </c>
      <c r="AE5517">
        <v>1.7554247343709999</v>
      </c>
    </row>
    <row r="5518" spans="1:31" x14ac:dyDescent="0.25">
      <c r="A5518">
        <v>2250242</v>
      </c>
      <c r="B5518">
        <v>1</v>
      </c>
      <c r="C5518" t="s">
        <v>80</v>
      </c>
      <c r="D5518" t="s">
        <v>84</v>
      </c>
      <c r="E5518" t="s">
        <v>182</v>
      </c>
      <c r="F5518" t="s">
        <v>15902</v>
      </c>
      <c r="G5518" t="s">
        <v>1303</v>
      </c>
      <c r="H5518" t="s">
        <v>163</v>
      </c>
      <c r="I5518" t="s">
        <v>136</v>
      </c>
      <c r="J5518" t="s">
        <v>137</v>
      </c>
      <c r="K5518" t="s">
        <v>138</v>
      </c>
      <c r="L5518" t="s">
        <v>15903</v>
      </c>
      <c r="M5518" t="s">
        <v>15904</v>
      </c>
      <c r="N5518">
        <v>1.815555555</v>
      </c>
      <c r="O5518">
        <v>0</v>
      </c>
      <c r="P5518">
        <v>666</v>
      </c>
      <c r="Q5518">
        <v>0</v>
      </c>
      <c r="R5518">
        <v>0</v>
      </c>
      <c r="S5518">
        <v>0</v>
      </c>
      <c r="T5518">
        <v>28</v>
      </c>
      <c r="U5518">
        <v>0</v>
      </c>
      <c r="V5518">
        <v>0</v>
      </c>
      <c r="W5518">
        <v>0</v>
      </c>
      <c r="X5518">
        <v>321.64912500237551</v>
      </c>
      <c r="Y5518">
        <v>0</v>
      </c>
      <c r="Z5518">
        <v>0</v>
      </c>
      <c r="AA5518">
        <v>0</v>
      </c>
      <c r="AB5518">
        <v>72.18364583961592</v>
      </c>
      <c r="AC5518">
        <v>0</v>
      </c>
      <c r="AD5518">
        <v>0</v>
      </c>
      <c r="AE5518">
        <v>393.83277084199142</v>
      </c>
    </row>
    <row r="5519" spans="1:31" x14ac:dyDescent="0.25">
      <c r="A5519">
        <v>2250262</v>
      </c>
      <c r="B5519">
        <v>1</v>
      </c>
      <c r="C5519" t="s">
        <v>81</v>
      </c>
      <c r="D5519" t="s">
        <v>114</v>
      </c>
      <c r="E5519" t="s">
        <v>194</v>
      </c>
      <c r="F5519" t="s">
        <v>15905</v>
      </c>
      <c r="G5519" t="s">
        <v>179</v>
      </c>
      <c r="H5519" t="s">
        <v>135</v>
      </c>
      <c r="I5519" t="s">
        <v>136</v>
      </c>
      <c r="J5519" t="s">
        <v>137</v>
      </c>
      <c r="K5519" t="s">
        <v>138</v>
      </c>
      <c r="L5519" t="s">
        <v>15906</v>
      </c>
      <c r="M5519" t="s">
        <v>15907</v>
      </c>
      <c r="N5519">
        <v>2.0563888879999999</v>
      </c>
      <c r="O5519">
        <v>0</v>
      </c>
      <c r="P5519">
        <v>44</v>
      </c>
      <c r="Q5519">
        <v>0</v>
      </c>
      <c r="R5519">
        <v>0</v>
      </c>
      <c r="S5519">
        <v>0</v>
      </c>
      <c r="T5519">
        <v>5</v>
      </c>
      <c r="U5519">
        <v>0</v>
      </c>
      <c r="V5519">
        <v>0</v>
      </c>
      <c r="W5519">
        <v>0</v>
      </c>
      <c r="X5519">
        <v>8.5212564219096141</v>
      </c>
      <c r="Y5519">
        <v>0</v>
      </c>
      <c r="Z5519">
        <v>0</v>
      </c>
      <c r="AA5519">
        <v>0</v>
      </c>
      <c r="AB5519">
        <v>0.3299550676303078</v>
      </c>
      <c r="AC5519">
        <v>0</v>
      </c>
      <c r="AD5519">
        <v>0</v>
      </c>
      <c r="AE5519">
        <v>8.8512114895399225</v>
      </c>
    </row>
    <row r="5520" spans="1:31" x14ac:dyDescent="0.25">
      <c r="A5520">
        <v>2250305</v>
      </c>
      <c r="B5520">
        <v>1</v>
      </c>
      <c r="C5520" t="s">
        <v>81</v>
      </c>
      <c r="D5520" t="s">
        <v>119</v>
      </c>
      <c r="E5520" t="s">
        <v>132</v>
      </c>
      <c r="F5520" t="s">
        <v>15908</v>
      </c>
      <c r="G5520" t="s">
        <v>148</v>
      </c>
      <c r="H5520" t="s">
        <v>135</v>
      </c>
      <c r="I5520" t="s">
        <v>136</v>
      </c>
      <c r="J5520" t="s">
        <v>137</v>
      </c>
      <c r="K5520" t="s">
        <v>138</v>
      </c>
      <c r="L5520" t="s">
        <v>15909</v>
      </c>
      <c r="M5520" t="s">
        <v>15910</v>
      </c>
      <c r="N5520">
        <v>1.3869444440000001</v>
      </c>
      <c r="O5520">
        <v>0</v>
      </c>
      <c r="P5520">
        <v>0</v>
      </c>
      <c r="Q5520">
        <v>0</v>
      </c>
      <c r="R5520">
        <v>2</v>
      </c>
      <c r="S5520">
        <v>0</v>
      </c>
      <c r="T5520">
        <v>0</v>
      </c>
      <c r="U5520">
        <v>0</v>
      </c>
      <c r="V5520">
        <v>0</v>
      </c>
      <c r="W5520">
        <v>0</v>
      </c>
      <c r="X5520">
        <v>0</v>
      </c>
      <c r="Y5520">
        <v>0</v>
      </c>
      <c r="Z5520">
        <v>1.0119351078071808</v>
      </c>
      <c r="AA5520">
        <v>0</v>
      </c>
      <c r="AB5520">
        <v>0</v>
      </c>
      <c r="AC5520">
        <v>0</v>
      </c>
      <c r="AD5520">
        <v>0</v>
      </c>
      <c r="AE5520">
        <v>1.0119351078071808</v>
      </c>
    </row>
    <row r="5521" spans="1:31" x14ac:dyDescent="0.25">
      <c r="A5521">
        <v>2250019</v>
      </c>
      <c r="B5521">
        <v>1</v>
      </c>
      <c r="C5521" t="s">
        <v>80</v>
      </c>
      <c r="D5521" t="s">
        <v>101</v>
      </c>
      <c r="E5521" t="s">
        <v>194</v>
      </c>
      <c r="F5521" t="s">
        <v>15911</v>
      </c>
      <c r="G5521" t="s">
        <v>196</v>
      </c>
      <c r="H5521" t="s">
        <v>135</v>
      </c>
      <c r="I5521" t="s">
        <v>136</v>
      </c>
      <c r="J5521" t="s">
        <v>137</v>
      </c>
      <c r="K5521" t="s">
        <v>144</v>
      </c>
      <c r="L5521" t="s">
        <v>15912</v>
      </c>
      <c r="M5521" t="s">
        <v>15913</v>
      </c>
      <c r="N5521">
        <v>1.1375</v>
      </c>
      <c r="O5521">
        <v>0</v>
      </c>
      <c r="P5521">
        <v>12</v>
      </c>
      <c r="Q5521">
        <v>0</v>
      </c>
      <c r="R5521">
        <v>1</v>
      </c>
      <c r="S5521">
        <v>0</v>
      </c>
      <c r="T5521">
        <v>2</v>
      </c>
      <c r="U5521">
        <v>0</v>
      </c>
      <c r="V5521">
        <v>0</v>
      </c>
      <c r="W5521">
        <v>0</v>
      </c>
      <c r="X5521">
        <v>5.8022035593461823</v>
      </c>
      <c r="Y5521">
        <v>0</v>
      </c>
      <c r="Z5521">
        <v>1.9332195880106672E-2</v>
      </c>
      <c r="AA5521">
        <v>0</v>
      </c>
      <c r="AB5521">
        <v>2.0223032626398503</v>
      </c>
      <c r="AC5521">
        <v>0</v>
      </c>
      <c r="AD5521">
        <v>0</v>
      </c>
      <c r="AE5521">
        <v>7.8438390178661388</v>
      </c>
    </row>
    <row r="5522" spans="1:31" x14ac:dyDescent="0.25">
      <c r="A5522">
        <v>2249996</v>
      </c>
      <c r="B5522">
        <v>1</v>
      </c>
      <c r="C5522" t="s">
        <v>80</v>
      </c>
      <c r="D5522" t="s">
        <v>103</v>
      </c>
      <c r="E5522" t="s">
        <v>161</v>
      </c>
      <c r="F5522" t="s">
        <v>2706</v>
      </c>
      <c r="G5522" t="s">
        <v>174</v>
      </c>
      <c r="H5522" t="s">
        <v>163</v>
      </c>
      <c r="I5522" t="s">
        <v>136</v>
      </c>
      <c r="J5522" t="s">
        <v>137</v>
      </c>
      <c r="K5522" t="s">
        <v>138</v>
      </c>
      <c r="L5522" t="s">
        <v>15914</v>
      </c>
      <c r="M5522" t="s">
        <v>15915</v>
      </c>
      <c r="N5522">
        <v>0.70222222199999995</v>
      </c>
      <c r="O5522">
        <v>3</v>
      </c>
      <c r="P5522">
        <v>1986</v>
      </c>
      <c r="Q5522">
        <v>21</v>
      </c>
      <c r="R5522">
        <v>269</v>
      </c>
      <c r="S5522">
        <v>29</v>
      </c>
      <c r="T5522">
        <v>647</v>
      </c>
      <c r="U5522">
        <v>2</v>
      </c>
      <c r="V5522">
        <v>1</v>
      </c>
      <c r="W5522">
        <v>0.42936467456213334</v>
      </c>
      <c r="X5522">
        <v>254.4602818111178</v>
      </c>
      <c r="Y5522">
        <v>37.433883672586319</v>
      </c>
      <c r="Z5522">
        <v>22.486320344389355</v>
      </c>
      <c r="AA5522">
        <v>58.872115023814963</v>
      </c>
      <c r="AB5522">
        <v>199.51825280223099</v>
      </c>
      <c r="AC5522">
        <v>65.723845034349722</v>
      </c>
      <c r="AD5522">
        <v>5.143943018834916</v>
      </c>
      <c r="AE5522">
        <v>644.06800638188622</v>
      </c>
    </row>
    <row r="5523" spans="1:31" x14ac:dyDescent="0.25">
      <c r="A5523">
        <v>2250288</v>
      </c>
      <c r="B5523">
        <v>1</v>
      </c>
      <c r="C5523" t="s">
        <v>81</v>
      </c>
      <c r="D5523" t="s">
        <v>127</v>
      </c>
      <c r="E5523" t="s">
        <v>141</v>
      </c>
      <c r="F5523" t="s">
        <v>14772</v>
      </c>
      <c r="G5523" t="s">
        <v>187</v>
      </c>
      <c r="H5523" t="s">
        <v>135</v>
      </c>
      <c r="I5523" t="s">
        <v>136</v>
      </c>
      <c r="J5523" t="s">
        <v>137</v>
      </c>
      <c r="K5523" t="s">
        <v>138</v>
      </c>
      <c r="L5523" t="s">
        <v>15916</v>
      </c>
      <c r="M5523" t="s">
        <v>15917</v>
      </c>
      <c r="N5523">
        <v>1.5744444440000001</v>
      </c>
      <c r="O5523">
        <v>0</v>
      </c>
      <c r="P5523">
        <v>0</v>
      </c>
      <c r="Q5523">
        <v>0</v>
      </c>
      <c r="R5523">
        <v>12</v>
      </c>
      <c r="S5523">
        <v>0</v>
      </c>
      <c r="T5523">
        <v>1</v>
      </c>
      <c r="U5523">
        <v>0</v>
      </c>
      <c r="V5523">
        <v>0</v>
      </c>
      <c r="W5523">
        <v>0</v>
      </c>
      <c r="X5523">
        <v>0</v>
      </c>
      <c r="Y5523">
        <v>0</v>
      </c>
      <c r="Z5523">
        <v>12.946427021130306</v>
      </c>
      <c r="AA5523">
        <v>0</v>
      </c>
      <c r="AB5523">
        <v>0.29223310992530671</v>
      </c>
      <c r="AC5523">
        <v>0</v>
      </c>
      <c r="AD5523">
        <v>0</v>
      </c>
      <c r="AE5523">
        <v>13.238660131055614</v>
      </c>
    </row>
    <row r="5524" spans="1:31" x14ac:dyDescent="0.25">
      <c r="A5524">
        <v>2249933</v>
      </c>
      <c r="B5524">
        <v>1</v>
      </c>
      <c r="C5524" t="s">
        <v>81</v>
      </c>
      <c r="D5524" t="s">
        <v>115</v>
      </c>
      <c r="E5524" t="s">
        <v>141</v>
      </c>
      <c r="F5524" t="s">
        <v>15918</v>
      </c>
      <c r="G5524" t="s">
        <v>196</v>
      </c>
      <c r="H5524" t="s">
        <v>135</v>
      </c>
      <c r="I5524" t="s">
        <v>136</v>
      </c>
      <c r="J5524" t="s">
        <v>137</v>
      </c>
      <c r="K5524" t="s">
        <v>144</v>
      </c>
      <c r="L5524" t="s">
        <v>15423</v>
      </c>
      <c r="M5524" t="s">
        <v>15919</v>
      </c>
      <c r="N5524">
        <v>2.4561111109999998</v>
      </c>
      <c r="O5524">
        <v>0</v>
      </c>
      <c r="P5524">
        <v>575</v>
      </c>
      <c r="Q5524">
        <v>0</v>
      </c>
      <c r="R5524">
        <v>0</v>
      </c>
      <c r="S5524">
        <v>0</v>
      </c>
      <c r="T5524">
        <v>46</v>
      </c>
      <c r="U5524">
        <v>0</v>
      </c>
      <c r="V5524">
        <v>0</v>
      </c>
      <c r="W5524">
        <v>0</v>
      </c>
      <c r="X5524">
        <v>225.52444318672241</v>
      </c>
      <c r="Y5524">
        <v>0</v>
      </c>
      <c r="Z5524">
        <v>0</v>
      </c>
      <c r="AA5524">
        <v>0</v>
      </c>
      <c r="AB5524">
        <v>47.708114583915005</v>
      </c>
      <c r="AC5524">
        <v>0</v>
      </c>
      <c r="AD5524">
        <v>0</v>
      </c>
      <c r="AE5524">
        <v>273.23255777063741</v>
      </c>
    </row>
    <row r="5525" spans="1:31" x14ac:dyDescent="0.25">
      <c r="A5525">
        <v>2249936</v>
      </c>
      <c r="B5525">
        <v>1</v>
      </c>
      <c r="C5525" t="s">
        <v>81</v>
      </c>
      <c r="D5525" t="s">
        <v>115</v>
      </c>
      <c r="E5525" t="s">
        <v>141</v>
      </c>
      <c r="F5525" t="s">
        <v>15920</v>
      </c>
      <c r="G5525" t="s">
        <v>196</v>
      </c>
      <c r="H5525" t="s">
        <v>135</v>
      </c>
      <c r="I5525" t="s">
        <v>136</v>
      </c>
      <c r="J5525" t="s">
        <v>137</v>
      </c>
      <c r="K5525" t="s">
        <v>144</v>
      </c>
      <c r="L5525" t="s">
        <v>15921</v>
      </c>
      <c r="M5525" t="s">
        <v>15922</v>
      </c>
      <c r="N5525">
        <v>2.465833333</v>
      </c>
      <c r="O5525">
        <v>0</v>
      </c>
      <c r="P5525">
        <v>331</v>
      </c>
      <c r="Q5525">
        <v>0</v>
      </c>
      <c r="R5525">
        <v>0</v>
      </c>
      <c r="S5525">
        <v>0</v>
      </c>
      <c r="T5525">
        <v>15</v>
      </c>
      <c r="U5525">
        <v>0</v>
      </c>
      <c r="V5525">
        <v>0</v>
      </c>
      <c r="W5525">
        <v>0</v>
      </c>
      <c r="X5525">
        <v>108.76987333421799</v>
      </c>
      <c r="Y5525">
        <v>0</v>
      </c>
      <c r="Z5525">
        <v>0</v>
      </c>
      <c r="AA5525">
        <v>0</v>
      </c>
      <c r="AB5525">
        <v>15.4670981220392</v>
      </c>
      <c r="AC5525">
        <v>0</v>
      </c>
      <c r="AD5525">
        <v>0</v>
      </c>
      <c r="AE5525">
        <v>124.23697145625719</v>
      </c>
    </row>
    <row r="5526" spans="1:31" x14ac:dyDescent="0.25">
      <c r="A5526">
        <v>2249959</v>
      </c>
      <c r="B5526">
        <v>1</v>
      </c>
      <c r="C5526" t="s">
        <v>81</v>
      </c>
      <c r="D5526" t="s">
        <v>128</v>
      </c>
      <c r="E5526" t="s">
        <v>273</v>
      </c>
      <c r="F5526" t="s">
        <v>15923</v>
      </c>
      <c r="G5526" t="s">
        <v>174</v>
      </c>
      <c r="H5526" t="s">
        <v>163</v>
      </c>
      <c r="I5526" t="s">
        <v>136</v>
      </c>
      <c r="J5526" t="s">
        <v>137</v>
      </c>
      <c r="K5526" t="s">
        <v>138</v>
      </c>
      <c r="L5526" t="s">
        <v>15924</v>
      </c>
      <c r="M5526" t="s">
        <v>15925</v>
      </c>
      <c r="N5526">
        <v>1.4027777770000001</v>
      </c>
      <c r="O5526">
        <v>0</v>
      </c>
      <c r="P5526">
        <v>18</v>
      </c>
      <c r="Q5526">
        <v>1</v>
      </c>
      <c r="R5526">
        <v>0</v>
      </c>
      <c r="S5526">
        <v>36</v>
      </c>
      <c r="T5526">
        <v>40</v>
      </c>
      <c r="U5526">
        <v>42</v>
      </c>
      <c r="V5526">
        <v>43</v>
      </c>
      <c r="W5526">
        <v>0</v>
      </c>
      <c r="X5526">
        <v>11.158618209478322</v>
      </c>
      <c r="Y5526">
        <v>2.1317304435634044</v>
      </c>
      <c r="Z5526">
        <v>0</v>
      </c>
      <c r="AA5526">
        <v>1748.8132025819261</v>
      </c>
      <c r="AB5526">
        <v>694.52185087630187</v>
      </c>
      <c r="AC5526">
        <v>9546.7830522211334</v>
      </c>
      <c r="AD5526">
        <v>4193.5478523357297</v>
      </c>
      <c r="AE5526">
        <v>16196.956306668133</v>
      </c>
    </row>
    <row r="5527" spans="1:31" x14ac:dyDescent="0.25">
      <c r="A5527">
        <v>2250079</v>
      </c>
      <c r="B5527">
        <v>1</v>
      </c>
      <c r="C5527" t="s">
        <v>80</v>
      </c>
      <c r="D5527" t="s">
        <v>84</v>
      </c>
      <c r="E5527" t="s">
        <v>132</v>
      </c>
      <c r="F5527" t="s">
        <v>15926</v>
      </c>
      <c r="G5527" t="s">
        <v>191</v>
      </c>
      <c r="H5527" t="s">
        <v>135</v>
      </c>
      <c r="I5527" t="s">
        <v>136</v>
      </c>
      <c r="J5527" t="s">
        <v>137</v>
      </c>
      <c r="K5527" t="s">
        <v>138</v>
      </c>
      <c r="L5527" t="s">
        <v>15927</v>
      </c>
      <c r="M5527" t="s">
        <v>15928</v>
      </c>
      <c r="N5527">
        <v>1.595555555</v>
      </c>
      <c r="O5527">
        <v>0</v>
      </c>
      <c r="P5527">
        <v>1</v>
      </c>
      <c r="Q5527">
        <v>0</v>
      </c>
      <c r="R5527">
        <v>0</v>
      </c>
      <c r="S5527">
        <v>0</v>
      </c>
      <c r="T5527">
        <v>0</v>
      </c>
      <c r="U5527">
        <v>0</v>
      </c>
      <c r="V5527">
        <v>0</v>
      </c>
      <c r="W5527">
        <v>0</v>
      </c>
      <c r="X5527">
        <v>0</v>
      </c>
      <c r="Y5527">
        <v>0</v>
      </c>
      <c r="Z5527">
        <v>0</v>
      </c>
      <c r="AA5527">
        <v>0</v>
      </c>
      <c r="AB5527">
        <v>0</v>
      </c>
      <c r="AC5527">
        <v>0</v>
      </c>
      <c r="AD5527">
        <v>0</v>
      </c>
      <c r="AE5527">
        <v>0</v>
      </c>
    </row>
    <row r="5528" spans="1:31" x14ac:dyDescent="0.25">
      <c r="A5528">
        <v>2250271</v>
      </c>
      <c r="B5528">
        <v>1</v>
      </c>
      <c r="C5528" t="s">
        <v>80</v>
      </c>
      <c r="D5528" t="s">
        <v>106</v>
      </c>
      <c r="E5528" t="s">
        <v>132</v>
      </c>
      <c r="F5528" t="s">
        <v>15929</v>
      </c>
      <c r="G5528" t="s">
        <v>148</v>
      </c>
      <c r="H5528" t="s">
        <v>135</v>
      </c>
      <c r="I5528" t="s">
        <v>136</v>
      </c>
      <c r="J5528" t="s">
        <v>137</v>
      </c>
      <c r="K5528" t="s">
        <v>138</v>
      </c>
      <c r="L5528" t="s">
        <v>15930</v>
      </c>
      <c r="M5528" t="s">
        <v>15931</v>
      </c>
      <c r="N5528">
        <v>2.0686111110000001</v>
      </c>
      <c r="O5528">
        <v>0</v>
      </c>
      <c r="P5528">
        <v>1</v>
      </c>
      <c r="Q5528">
        <v>0</v>
      </c>
      <c r="R5528">
        <v>0</v>
      </c>
      <c r="S5528">
        <v>0</v>
      </c>
      <c r="T5528">
        <v>0</v>
      </c>
      <c r="U5528">
        <v>0</v>
      </c>
      <c r="V5528">
        <v>0</v>
      </c>
      <c r="W5528">
        <v>0</v>
      </c>
      <c r="X5528">
        <v>0.31404352679192893</v>
      </c>
      <c r="Y5528">
        <v>0</v>
      </c>
      <c r="Z5528">
        <v>0</v>
      </c>
      <c r="AA5528">
        <v>0</v>
      </c>
      <c r="AB5528">
        <v>0</v>
      </c>
      <c r="AC5528">
        <v>0</v>
      </c>
      <c r="AD5528">
        <v>0</v>
      </c>
      <c r="AE5528">
        <v>0.31404352679192893</v>
      </c>
    </row>
    <row r="5529" spans="1:31" x14ac:dyDescent="0.25">
      <c r="A5529">
        <v>2250145</v>
      </c>
      <c r="B5529">
        <v>1</v>
      </c>
      <c r="C5529" t="s">
        <v>80</v>
      </c>
      <c r="D5529" t="s">
        <v>96</v>
      </c>
      <c r="E5529" t="s">
        <v>132</v>
      </c>
      <c r="F5529" t="s">
        <v>15932</v>
      </c>
      <c r="G5529" t="s">
        <v>191</v>
      </c>
      <c r="H5529" t="s">
        <v>135</v>
      </c>
      <c r="I5529" t="s">
        <v>136</v>
      </c>
      <c r="J5529" t="s">
        <v>137</v>
      </c>
      <c r="K5529" t="s">
        <v>138</v>
      </c>
      <c r="L5529" t="s">
        <v>15933</v>
      </c>
      <c r="M5529" t="s">
        <v>15934</v>
      </c>
      <c r="N5529">
        <v>8.6752777769999998</v>
      </c>
      <c r="O5529">
        <v>0</v>
      </c>
      <c r="P5529">
        <v>1</v>
      </c>
      <c r="Q5529">
        <v>0</v>
      </c>
      <c r="R5529">
        <v>0</v>
      </c>
      <c r="S5529">
        <v>0</v>
      </c>
      <c r="T5529">
        <v>0</v>
      </c>
      <c r="U5529">
        <v>0</v>
      </c>
      <c r="V5529">
        <v>0</v>
      </c>
      <c r="W5529">
        <v>0</v>
      </c>
      <c r="X5529">
        <v>4.8000606853634391</v>
      </c>
      <c r="Y5529">
        <v>0</v>
      </c>
      <c r="Z5529">
        <v>0</v>
      </c>
      <c r="AA5529">
        <v>0</v>
      </c>
      <c r="AB5529">
        <v>0</v>
      </c>
      <c r="AC5529">
        <v>0</v>
      </c>
      <c r="AD5529">
        <v>0</v>
      </c>
      <c r="AE5529">
        <v>4.8000606853634391</v>
      </c>
    </row>
    <row r="5530" spans="1:31" x14ac:dyDescent="0.25">
      <c r="A5530">
        <v>2250245</v>
      </c>
      <c r="B5530">
        <v>1</v>
      </c>
      <c r="C5530" t="s">
        <v>80</v>
      </c>
      <c r="D5530" t="s">
        <v>89</v>
      </c>
      <c r="E5530" t="s">
        <v>194</v>
      </c>
      <c r="F5530" t="s">
        <v>15935</v>
      </c>
      <c r="G5530" t="s">
        <v>390</v>
      </c>
      <c r="H5530" t="s">
        <v>135</v>
      </c>
      <c r="I5530" t="s">
        <v>136</v>
      </c>
      <c r="J5530" t="s">
        <v>137</v>
      </c>
      <c r="K5530" t="s">
        <v>138</v>
      </c>
      <c r="L5530" t="s">
        <v>15936</v>
      </c>
      <c r="M5530" t="s">
        <v>15937</v>
      </c>
      <c r="N5530">
        <v>0.96861111099999997</v>
      </c>
      <c r="O5530">
        <v>0</v>
      </c>
      <c r="P5530">
        <v>19</v>
      </c>
      <c r="Q5530">
        <v>0</v>
      </c>
      <c r="R5530">
        <v>1</v>
      </c>
      <c r="S5530">
        <v>0</v>
      </c>
      <c r="T5530">
        <v>3</v>
      </c>
      <c r="U5530">
        <v>0</v>
      </c>
      <c r="V5530">
        <v>0</v>
      </c>
      <c r="W5530">
        <v>0</v>
      </c>
      <c r="X5530">
        <v>28.009081994164202</v>
      </c>
      <c r="Y5530">
        <v>0</v>
      </c>
      <c r="Z5530">
        <v>8.0123696216666675E-4</v>
      </c>
      <c r="AA5530">
        <v>0</v>
      </c>
      <c r="AB5530">
        <v>1.6645399863358934</v>
      </c>
      <c r="AC5530">
        <v>0</v>
      </c>
      <c r="AD5530">
        <v>0</v>
      </c>
      <c r="AE5530">
        <v>29.674423217462262</v>
      </c>
    </row>
    <row r="5531" spans="1:31" x14ac:dyDescent="0.25">
      <c r="A5531">
        <v>2250165</v>
      </c>
      <c r="B5531">
        <v>1</v>
      </c>
      <c r="C5531" t="s">
        <v>80</v>
      </c>
      <c r="D5531" t="s">
        <v>95</v>
      </c>
      <c r="E5531" t="s">
        <v>182</v>
      </c>
      <c r="F5531" t="s">
        <v>10906</v>
      </c>
      <c r="G5531" t="s">
        <v>319</v>
      </c>
      <c r="H5531" t="s">
        <v>163</v>
      </c>
      <c r="I5531" t="s">
        <v>136</v>
      </c>
      <c r="J5531" t="s">
        <v>137</v>
      </c>
      <c r="K5531" t="s">
        <v>138</v>
      </c>
      <c r="L5531" t="s">
        <v>15938</v>
      </c>
      <c r="M5531" t="s">
        <v>15939</v>
      </c>
      <c r="N5531">
        <v>1.717777777</v>
      </c>
      <c r="O5531">
        <v>0</v>
      </c>
      <c r="P5531">
        <v>577</v>
      </c>
      <c r="Q5531">
        <v>0</v>
      </c>
      <c r="R5531">
        <v>2</v>
      </c>
      <c r="S5531">
        <v>2</v>
      </c>
      <c r="T5531">
        <v>59</v>
      </c>
      <c r="U5531">
        <v>0</v>
      </c>
      <c r="V5531">
        <v>0</v>
      </c>
      <c r="W5531">
        <v>0</v>
      </c>
      <c r="X5531">
        <v>254.650506664088</v>
      </c>
      <c r="Y5531">
        <v>0</v>
      </c>
      <c r="Z5531">
        <v>0.91064805966527829</v>
      </c>
      <c r="AA5531">
        <v>4.8334853283916237</v>
      </c>
      <c r="AB5531">
        <v>141.04059783873032</v>
      </c>
      <c r="AC5531">
        <v>0</v>
      </c>
      <c r="AD5531">
        <v>0</v>
      </c>
      <c r="AE5531">
        <v>401.43523789087521</v>
      </c>
    </row>
    <row r="5532" spans="1:31" x14ac:dyDescent="0.25">
      <c r="A5532">
        <v>2249916</v>
      </c>
      <c r="B5532">
        <v>1</v>
      </c>
      <c r="C5532" t="s">
        <v>80</v>
      </c>
      <c r="D5532" t="s">
        <v>106</v>
      </c>
      <c r="E5532" t="s">
        <v>182</v>
      </c>
      <c r="F5532" t="s">
        <v>15940</v>
      </c>
      <c r="G5532" t="s">
        <v>1858</v>
      </c>
      <c r="H5532" t="s">
        <v>163</v>
      </c>
      <c r="I5532" t="s">
        <v>136</v>
      </c>
      <c r="J5532" t="s">
        <v>137</v>
      </c>
      <c r="K5532" t="s">
        <v>138</v>
      </c>
      <c r="L5532" t="s">
        <v>15941</v>
      </c>
      <c r="M5532" t="s">
        <v>15942</v>
      </c>
      <c r="N5532">
        <v>4.0177777770000001</v>
      </c>
      <c r="O5532">
        <v>0</v>
      </c>
      <c r="P5532">
        <v>20</v>
      </c>
      <c r="Q5532">
        <v>0</v>
      </c>
      <c r="R5532">
        <v>3</v>
      </c>
      <c r="S5532">
        <v>0</v>
      </c>
      <c r="T5532">
        <v>4</v>
      </c>
      <c r="U5532">
        <v>0</v>
      </c>
      <c r="V5532">
        <v>0</v>
      </c>
      <c r="W5532">
        <v>0</v>
      </c>
      <c r="X5532">
        <v>39.166248127294573</v>
      </c>
      <c r="Y5532">
        <v>0</v>
      </c>
      <c r="Z5532">
        <v>0</v>
      </c>
      <c r="AA5532">
        <v>0</v>
      </c>
      <c r="AB5532">
        <v>6.7442506038934749</v>
      </c>
      <c r="AC5532">
        <v>0</v>
      </c>
      <c r="AD5532">
        <v>0</v>
      </c>
      <c r="AE5532">
        <v>45.910498731188049</v>
      </c>
    </row>
    <row r="5533" spans="1:31" x14ac:dyDescent="0.25">
      <c r="A5533">
        <v>2250059</v>
      </c>
      <c r="B5533">
        <v>1</v>
      </c>
      <c r="C5533" t="s">
        <v>81</v>
      </c>
      <c r="D5533" t="s">
        <v>127</v>
      </c>
      <c r="E5533" t="s">
        <v>141</v>
      </c>
      <c r="F5533" t="s">
        <v>15943</v>
      </c>
      <c r="G5533" t="s">
        <v>187</v>
      </c>
      <c r="H5533" t="s">
        <v>135</v>
      </c>
      <c r="I5533" t="s">
        <v>136</v>
      </c>
      <c r="J5533" t="s">
        <v>137</v>
      </c>
      <c r="K5533" t="s">
        <v>138</v>
      </c>
      <c r="L5533" t="s">
        <v>15944</v>
      </c>
      <c r="M5533" t="s">
        <v>15945</v>
      </c>
      <c r="N5533">
        <v>2.5952777770000002</v>
      </c>
      <c r="O5533">
        <v>1</v>
      </c>
      <c r="P5533">
        <v>0</v>
      </c>
      <c r="Q5533">
        <v>6</v>
      </c>
      <c r="R5533">
        <v>0</v>
      </c>
      <c r="S5533">
        <v>1</v>
      </c>
      <c r="T5533">
        <v>0</v>
      </c>
      <c r="U5533">
        <v>0</v>
      </c>
      <c r="V5533">
        <v>0</v>
      </c>
      <c r="W5533">
        <v>2.2417942550033332E-3</v>
      </c>
      <c r="X5533">
        <v>0</v>
      </c>
      <c r="Y5533">
        <v>3.6813582284689392</v>
      </c>
      <c r="Z5533">
        <v>0</v>
      </c>
      <c r="AA5533">
        <v>0.80791123204334669</v>
      </c>
      <c r="AB5533">
        <v>0</v>
      </c>
      <c r="AC5533">
        <v>0</v>
      </c>
      <c r="AD5533">
        <v>0</v>
      </c>
      <c r="AE5533">
        <v>4.4915112547672891</v>
      </c>
    </row>
    <row r="5534" spans="1:31" x14ac:dyDescent="0.25">
      <c r="A5534">
        <v>2250308</v>
      </c>
      <c r="B5534">
        <v>1</v>
      </c>
      <c r="C5534" t="s">
        <v>80</v>
      </c>
      <c r="D5534" t="s">
        <v>99</v>
      </c>
      <c r="E5534" t="s">
        <v>132</v>
      </c>
      <c r="F5534" t="s">
        <v>15946</v>
      </c>
      <c r="G5534" t="s">
        <v>148</v>
      </c>
      <c r="H5534" t="s">
        <v>135</v>
      </c>
      <c r="I5534" t="s">
        <v>136</v>
      </c>
      <c r="J5534" t="s">
        <v>137</v>
      </c>
      <c r="K5534" t="s">
        <v>138</v>
      </c>
      <c r="L5534" t="s">
        <v>15947</v>
      </c>
      <c r="M5534" t="s">
        <v>15948</v>
      </c>
      <c r="N5534">
        <v>0.92527777700000002</v>
      </c>
      <c r="O5534">
        <v>0</v>
      </c>
      <c r="P5534">
        <v>1</v>
      </c>
      <c r="Q5534">
        <v>0</v>
      </c>
      <c r="R5534">
        <v>0</v>
      </c>
      <c r="S5534">
        <v>0</v>
      </c>
      <c r="T5534">
        <v>0</v>
      </c>
      <c r="U5534">
        <v>0</v>
      </c>
      <c r="V5534">
        <v>0</v>
      </c>
      <c r="W5534">
        <v>0</v>
      </c>
      <c r="X5534">
        <v>0.22510203296000003</v>
      </c>
      <c r="Y5534">
        <v>0</v>
      </c>
      <c r="Z5534">
        <v>0</v>
      </c>
      <c r="AA5534">
        <v>0</v>
      </c>
      <c r="AB5534">
        <v>0</v>
      </c>
      <c r="AC5534">
        <v>0</v>
      </c>
      <c r="AD5534">
        <v>0</v>
      </c>
      <c r="AE5534">
        <v>0.22510203296000003</v>
      </c>
    </row>
    <row r="5535" spans="1:31" x14ac:dyDescent="0.25">
      <c r="A5535">
        <v>2250208</v>
      </c>
      <c r="B5535">
        <v>1</v>
      </c>
      <c r="C5535" t="s">
        <v>81</v>
      </c>
      <c r="D5535" t="s">
        <v>113</v>
      </c>
      <c r="E5535" t="s">
        <v>194</v>
      </c>
      <c r="F5535" t="s">
        <v>15949</v>
      </c>
      <c r="G5535" t="s">
        <v>179</v>
      </c>
      <c r="H5535" t="s">
        <v>135</v>
      </c>
      <c r="I5535" t="s">
        <v>136</v>
      </c>
      <c r="J5535" t="s">
        <v>137</v>
      </c>
      <c r="K5535" t="s">
        <v>138</v>
      </c>
      <c r="L5535" t="s">
        <v>15950</v>
      </c>
      <c r="M5535" t="s">
        <v>15951</v>
      </c>
      <c r="N5535">
        <v>4.216111111</v>
      </c>
      <c r="O5535">
        <v>0</v>
      </c>
      <c r="P5535">
        <v>1</v>
      </c>
      <c r="Q5535">
        <v>0</v>
      </c>
      <c r="R5535">
        <v>0</v>
      </c>
      <c r="S5535">
        <v>0</v>
      </c>
      <c r="T5535">
        <v>0</v>
      </c>
      <c r="U5535">
        <v>0</v>
      </c>
      <c r="V5535">
        <v>0</v>
      </c>
      <c r="W5535">
        <v>0</v>
      </c>
      <c r="X5535">
        <v>0.60736488392720001</v>
      </c>
      <c r="Y5535">
        <v>0</v>
      </c>
      <c r="Z5535">
        <v>0</v>
      </c>
      <c r="AA5535">
        <v>0</v>
      </c>
      <c r="AB5535">
        <v>0</v>
      </c>
      <c r="AC5535">
        <v>0</v>
      </c>
      <c r="AD5535">
        <v>0</v>
      </c>
      <c r="AE5535">
        <v>0.60736488392720001</v>
      </c>
    </row>
    <row r="5536" spans="1:31" x14ac:dyDescent="0.25">
      <c r="A5536">
        <v>2250371</v>
      </c>
      <c r="B5536">
        <v>1</v>
      </c>
      <c r="C5536" t="s">
        <v>80</v>
      </c>
      <c r="D5536" t="s">
        <v>110</v>
      </c>
      <c r="E5536" t="s">
        <v>194</v>
      </c>
      <c r="F5536" t="s">
        <v>15952</v>
      </c>
      <c r="G5536" t="s">
        <v>179</v>
      </c>
      <c r="H5536" t="s">
        <v>135</v>
      </c>
      <c r="I5536" t="s">
        <v>136</v>
      </c>
      <c r="J5536" t="s">
        <v>137</v>
      </c>
      <c r="K5536" t="s">
        <v>138</v>
      </c>
      <c r="L5536" t="s">
        <v>15953</v>
      </c>
      <c r="M5536" t="s">
        <v>15954</v>
      </c>
      <c r="N5536">
        <v>2.4505555550000002</v>
      </c>
      <c r="O5536">
        <v>0</v>
      </c>
      <c r="P5536">
        <v>13</v>
      </c>
      <c r="Q5536">
        <v>0</v>
      </c>
      <c r="R5536">
        <v>0</v>
      </c>
      <c r="S5536">
        <v>0</v>
      </c>
      <c r="T5536">
        <v>1</v>
      </c>
      <c r="U5536">
        <v>0</v>
      </c>
      <c r="V5536">
        <v>0</v>
      </c>
      <c r="W5536">
        <v>0</v>
      </c>
      <c r="X5536">
        <v>7.8865617475988312</v>
      </c>
      <c r="Y5536">
        <v>0</v>
      </c>
      <c r="Z5536">
        <v>0</v>
      </c>
      <c r="AA5536">
        <v>0</v>
      </c>
      <c r="AB5536">
        <v>0.60537267988873666</v>
      </c>
      <c r="AC5536">
        <v>0</v>
      </c>
      <c r="AD5536">
        <v>0</v>
      </c>
      <c r="AE5536">
        <v>8.4919344274875677</v>
      </c>
    </row>
    <row r="5537" spans="1:31" x14ac:dyDescent="0.25">
      <c r="A5537">
        <v>2249976</v>
      </c>
      <c r="B5537">
        <v>1</v>
      </c>
      <c r="C5537" t="s">
        <v>80</v>
      </c>
      <c r="D5537" t="s">
        <v>93</v>
      </c>
      <c r="E5537" t="s">
        <v>273</v>
      </c>
      <c r="F5537" t="s">
        <v>15955</v>
      </c>
      <c r="G5537" t="s">
        <v>143</v>
      </c>
      <c r="H5537" t="s">
        <v>163</v>
      </c>
      <c r="I5537" t="s">
        <v>136</v>
      </c>
      <c r="J5537" t="s">
        <v>137</v>
      </c>
      <c r="K5537" t="s">
        <v>144</v>
      </c>
      <c r="L5537" t="s">
        <v>15956</v>
      </c>
      <c r="M5537" t="s">
        <v>15957</v>
      </c>
      <c r="N5537">
        <v>8.2666666660000008</v>
      </c>
      <c r="O5537">
        <v>2</v>
      </c>
      <c r="P5537">
        <v>331</v>
      </c>
      <c r="Q5537">
        <v>10</v>
      </c>
      <c r="R5537">
        <v>271</v>
      </c>
      <c r="S5537">
        <v>2</v>
      </c>
      <c r="T5537">
        <v>102</v>
      </c>
      <c r="U5537">
        <v>0</v>
      </c>
      <c r="V5537">
        <v>0</v>
      </c>
      <c r="W5537">
        <v>25.684031456962668</v>
      </c>
      <c r="X5537">
        <v>231.88625908132173</v>
      </c>
      <c r="Y5537">
        <v>80.958766028209084</v>
      </c>
      <c r="Z5537">
        <v>367.97138642672337</v>
      </c>
      <c r="AA5537">
        <v>22.932792702308532</v>
      </c>
      <c r="AB5537">
        <v>341.55315461754071</v>
      </c>
      <c r="AC5537">
        <v>0</v>
      </c>
      <c r="AD5537">
        <v>0</v>
      </c>
      <c r="AE5537">
        <v>1070.9863903130663</v>
      </c>
    </row>
    <row r="5538" spans="1:31" x14ac:dyDescent="0.25">
      <c r="A5538">
        <v>2250225</v>
      </c>
      <c r="B5538">
        <v>1</v>
      </c>
      <c r="C5538" t="s">
        <v>80</v>
      </c>
      <c r="D5538" t="s">
        <v>104</v>
      </c>
      <c r="E5538" t="s">
        <v>161</v>
      </c>
      <c r="F5538" t="s">
        <v>15396</v>
      </c>
      <c r="G5538" t="s">
        <v>284</v>
      </c>
      <c r="H5538" t="s">
        <v>163</v>
      </c>
      <c r="I5538" t="s">
        <v>136</v>
      </c>
      <c r="J5538" t="s">
        <v>3</v>
      </c>
      <c r="K5538" t="s">
        <v>138</v>
      </c>
      <c r="L5538" t="s">
        <v>15958</v>
      </c>
      <c r="M5538" t="s">
        <v>15959</v>
      </c>
      <c r="N5538">
        <v>0.83333333300000001</v>
      </c>
      <c r="O5538">
        <v>5</v>
      </c>
      <c r="P5538">
        <v>1774</v>
      </c>
      <c r="Q5538">
        <v>10</v>
      </c>
      <c r="R5538">
        <v>20</v>
      </c>
      <c r="S5538">
        <v>18</v>
      </c>
      <c r="T5538">
        <v>210</v>
      </c>
      <c r="U5538">
        <v>3</v>
      </c>
      <c r="V5538">
        <v>0</v>
      </c>
      <c r="W5538">
        <v>0.21199907179850003</v>
      </c>
      <c r="X5538">
        <v>406.70828070603983</v>
      </c>
      <c r="Y5538">
        <v>2.5186461971757019</v>
      </c>
      <c r="Z5538">
        <v>2.3132972835496846</v>
      </c>
      <c r="AA5538">
        <v>202.26501152737907</v>
      </c>
      <c r="AB5538">
        <v>92.189564251210257</v>
      </c>
      <c r="AC5538">
        <v>39.385548977399523</v>
      </c>
      <c r="AD5538">
        <v>0</v>
      </c>
      <c r="AE5538">
        <v>745.59234801455261</v>
      </c>
    </row>
    <row r="5539" spans="1:31" x14ac:dyDescent="0.25">
      <c r="A5539">
        <v>2250331</v>
      </c>
      <c r="B5539">
        <v>1</v>
      </c>
      <c r="C5539" t="s">
        <v>80</v>
      </c>
      <c r="D5539" t="s">
        <v>106</v>
      </c>
      <c r="E5539" t="s">
        <v>132</v>
      </c>
      <c r="F5539" t="s">
        <v>15960</v>
      </c>
      <c r="G5539" t="s">
        <v>148</v>
      </c>
      <c r="H5539" t="s">
        <v>135</v>
      </c>
      <c r="I5539" t="s">
        <v>136</v>
      </c>
      <c r="J5539" t="s">
        <v>137</v>
      </c>
      <c r="K5539" t="s">
        <v>138</v>
      </c>
      <c r="L5539" t="s">
        <v>15961</v>
      </c>
      <c r="M5539" t="s">
        <v>15962</v>
      </c>
      <c r="N5539">
        <v>2.048333333</v>
      </c>
      <c r="O5539">
        <v>0</v>
      </c>
      <c r="P5539">
        <v>1</v>
      </c>
      <c r="Q5539">
        <v>0</v>
      </c>
      <c r="R5539">
        <v>0</v>
      </c>
      <c r="S5539">
        <v>0</v>
      </c>
      <c r="T5539">
        <v>0</v>
      </c>
      <c r="U5539">
        <v>0</v>
      </c>
      <c r="V5539">
        <v>0</v>
      </c>
      <c r="W5539">
        <v>0</v>
      </c>
      <c r="X5539">
        <v>2.1158870581856002</v>
      </c>
      <c r="Y5539">
        <v>0</v>
      </c>
      <c r="Z5539">
        <v>0</v>
      </c>
      <c r="AA5539">
        <v>0</v>
      </c>
      <c r="AB5539">
        <v>0</v>
      </c>
      <c r="AC5539">
        <v>0</v>
      </c>
      <c r="AD5539">
        <v>0</v>
      </c>
      <c r="AE5539">
        <v>2.1158870581856002</v>
      </c>
    </row>
    <row r="5540" spans="1:31" x14ac:dyDescent="0.25">
      <c r="A5540">
        <v>2250268</v>
      </c>
      <c r="B5540">
        <v>1</v>
      </c>
      <c r="C5540" t="s">
        <v>81</v>
      </c>
      <c r="D5540" t="s">
        <v>122</v>
      </c>
      <c r="E5540" t="s">
        <v>182</v>
      </c>
      <c r="F5540" t="s">
        <v>15963</v>
      </c>
      <c r="G5540" t="s">
        <v>174</v>
      </c>
      <c r="H5540" t="s">
        <v>163</v>
      </c>
      <c r="I5540" t="s">
        <v>136</v>
      </c>
      <c r="J5540" t="s">
        <v>137</v>
      </c>
      <c r="K5540" t="s">
        <v>138</v>
      </c>
      <c r="L5540" t="s">
        <v>15964</v>
      </c>
      <c r="M5540" t="s">
        <v>15965</v>
      </c>
      <c r="N5540">
        <v>0.377222222</v>
      </c>
      <c r="O5540">
        <v>0</v>
      </c>
      <c r="P5540">
        <v>2246</v>
      </c>
      <c r="Q5540">
        <v>0</v>
      </c>
      <c r="R5540">
        <v>0</v>
      </c>
      <c r="S5540">
        <v>0</v>
      </c>
      <c r="T5540">
        <v>105</v>
      </c>
      <c r="U5540">
        <v>0</v>
      </c>
      <c r="V5540">
        <v>0</v>
      </c>
      <c r="W5540">
        <v>0</v>
      </c>
      <c r="X5540">
        <v>187.40774290735965</v>
      </c>
      <c r="Y5540">
        <v>0</v>
      </c>
      <c r="Z5540">
        <v>0</v>
      </c>
      <c r="AA5540">
        <v>0</v>
      </c>
      <c r="AB5540">
        <v>14.495373383671025</v>
      </c>
      <c r="AC5540">
        <v>0</v>
      </c>
      <c r="AD5540">
        <v>0</v>
      </c>
      <c r="AE5540">
        <v>201.90311629103067</v>
      </c>
    </row>
    <row r="5541" spans="1:31" x14ac:dyDescent="0.25">
      <c r="A5541">
        <v>2250291</v>
      </c>
      <c r="B5541">
        <v>1</v>
      </c>
      <c r="C5541" t="s">
        <v>81</v>
      </c>
      <c r="D5541" t="s">
        <v>112</v>
      </c>
      <c r="E5541" t="s">
        <v>273</v>
      </c>
      <c r="F5541" t="s">
        <v>2328</v>
      </c>
      <c r="G5541" t="s">
        <v>174</v>
      </c>
      <c r="H5541" t="s">
        <v>163</v>
      </c>
      <c r="I5541" t="s">
        <v>136</v>
      </c>
      <c r="J5541" t="s">
        <v>137</v>
      </c>
      <c r="K5541" t="s">
        <v>138</v>
      </c>
      <c r="L5541" t="s">
        <v>15966</v>
      </c>
      <c r="M5541" t="s">
        <v>15967</v>
      </c>
      <c r="N5541">
        <v>0.15916666600000001</v>
      </c>
      <c r="O5541">
        <v>0</v>
      </c>
      <c r="P5541">
        <v>1283</v>
      </c>
      <c r="Q5541">
        <v>5</v>
      </c>
      <c r="R5541">
        <v>39</v>
      </c>
      <c r="S5541">
        <v>8</v>
      </c>
      <c r="T5541">
        <v>69</v>
      </c>
      <c r="U5541">
        <v>1</v>
      </c>
      <c r="V5541">
        <v>1</v>
      </c>
      <c r="W5541">
        <v>0</v>
      </c>
      <c r="X5541">
        <v>16.494031475728786</v>
      </c>
      <c r="Y5541">
        <v>4.5123311296875013</v>
      </c>
      <c r="Z5541">
        <v>0.7189282882511433</v>
      </c>
      <c r="AA5541">
        <v>3.8825277296817706</v>
      </c>
      <c r="AB5541">
        <v>3.7960040210030108</v>
      </c>
      <c r="AC5541">
        <v>2.2741826620916672E-2</v>
      </c>
      <c r="AD5541">
        <v>1.6809149412533332E-3</v>
      </c>
      <c r="AE5541">
        <v>29.428245385914376</v>
      </c>
    </row>
    <row r="5542" spans="1:31" x14ac:dyDescent="0.25">
      <c r="A5542">
        <v>2250119</v>
      </c>
      <c r="B5542">
        <v>1</v>
      </c>
      <c r="C5542" t="s">
        <v>80</v>
      </c>
      <c r="D5542" t="s">
        <v>95</v>
      </c>
      <c r="E5542" t="s">
        <v>405</v>
      </c>
      <c r="F5542" t="s">
        <v>15968</v>
      </c>
      <c r="G5542" t="s">
        <v>174</v>
      </c>
      <c r="H5542" t="s">
        <v>163</v>
      </c>
      <c r="I5542" t="s">
        <v>136</v>
      </c>
      <c r="J5542" t="s">
        <v>137</v>
      </c>
      <c r="K5542" t="s">
        <v>138</v>
      </c>
      <c r="L5542" t="s">
        <v>15734</v>
      </c>
      <c r="M5542" t="s">
        <v>15969</v>
      </c>
      <c r="N5542">
        <v>0.72138888800000001</v>
      </c>
      <c r="O5542">
        <v>2</v>
      </c>
      <c r="P5542">
        <v>483</v>
      </c>
      <c r="Q5542">
        <v>0</v>
      </c>
      <c r="R5542">
        <v>2</v>
      </c>
      <c r="S5542">
        <v>18</v>
      </c>
      <c r="T5542">
        <v>42</v>
      </c>
      <c r="U5542">
        <v>5</v>
      </c>
      <c r="V5542">
        <v>0</v>
      </c>
      <c r="W5542">
        <v>0.43954433308320007</v>
      </c>
      <c r="X5542">
        <v>82.356287302027326</v>
      </c>
      <c r="Y5542">
        <v>0</v>
      </c>
      <c r="Z5542">
        <v>0.39549591951683494</v>
      </c>
      <c r="AA5542">
        <v>279.43062102262968</v>
      </c>
      <c r="AB5542">
        <v>31.990524324614338</v>
      </c>
      <c r="AC5542">
        <v>398.03081397925007</v>
      </c>
      <c r="AD5542">
        <v>0</v>
      </c>
      <c r="AE5542">
        <v>792.64328688112141</v>
      </c>
    </row>
    <row r="5543" spans="1:31" x14ac:dyDescent="0.25">
      <c r="A5543">
        <v>2249956</v>
      </c>
      <c r="B5543">
        <v>1</v>
      </c>
      <c r="C5543" t="s">
        <v>80</v>
      </c>
      <c r="D5543" t="s">
        <v>101</v>
      </c>
      <c r="E5543" t="s">
        <v>194</v>
      </c>
      <c r="F5543" t="s">
        <v>15970</v>
      </c>
      <c r="G5543" t="s">
        <v>196</v>
      </c>
      <c r="H5543" t="s">
        <v>135</v>
      </c>
      <c r="I5543" t="s">
        <v>136</v>
      </c>
      <c r="J5543" t="s">
        <v>137</v>
      </c>
      <c r="K5543" t="s">
        <v>144</v>
      </c>
      <c r="L5543" t="s">
        <v>15971</v>
      </c>
      <c r="M5543" t="s">
        <v>15972</v>
      </c>
      <c r="N5543">
        <v>0.80694444399999998</v>
      </c>
      <c r="O5543">
        <v>0</v>
      </c>
      <c r="P5543">
        <v>27</v>
      </c>
      <c r="Q5543">
        <v>0</v>
      </c>
      <c r="R5543">
        <v>0</v>
      </c>
      <c r="S5543">
        <v>0</v>
      </c>
      <c r="T5543">
        <v>3</v>
      </c>
      <c r="U5543">
        <v>0</v>
      </c>
      <c r="V5543">
        <v>0</v>
      </c>
      <c r="W5543">
        <v>0</v>
      </c>
      <c r="X5543">
        <v>9.9951031746661823</v>
      </c>
      <c r="Y5543">
        <v>0</v>
      </c>
      <c r="Z5543">
        <v>0</v>
      </c>
      <c r="AA5543">
        <v>0</v>
      </c>
      <c r="AB5543">
        <v>0.22928177964374671</v>
      </c>
      <c r="AC5543">
        <v>0</v>
      </c>
      <c r="AD5543">
        <v>0</v>
      </c>
      <c r="AE5543">
        <v>10.224384954309929</v>
      </c>
    </row>
    <row r="5544" spans="1:31" x14ac:dyDescent="0.25">
      <c r="A5544">
        <v>2250354</v>
      </c>
      <c r="B5544">
        <v>1</v>
      </c>
      <c r="C5544" t="s">
        <v>81</v>
      </c>
      <c r="D5544" t="s">
        <v>115</v>
      </c>
      <c r="E5544" t="s">
        <v>132</v>
      </c>
      <c r="F5544" t="s">
        <v>15973</v>
      </c>
      <c r="G5544" t="s">
        <v>148</v>
      </c>
      <c r="H5544" t="s">
        <v>135</v>
      </c>
      <c r="I5544" t="s">
        <v>136</v>
      </c>
      <c r="J5544" t="s">
        <v>137</v>
      </c>
      <c r="K5544" t="s">
        <v>138</v>
      </c>
      <c r="L5544" t="s">
        <v>15974</v>
      </c>
      <c r="M5544" t="s">
        <v>15975</v>
      </c>
      <c r="N5544">
        <v>1.5377777770000001</v>
      </c>
      <c r="O5544">
        <v>0</v>
      </c>
      <c r="P5544">
        <v>1</v>
      </c>
      <c r="Q5544">
        <v>0</v>
      </c>
      <c r="R5544">
        <v>0</v>
      </c>
      <c r="S5544">
        <v>0</v>
      </c>
      <c r="T5544">
        <v>0</v>
      </c>
      <c r="U5544">
        <v>0</v>
      </c>
      <c r="V5544">
        <v>0</v>
      </c>
      <c r="W5544">
        <v>0</v>
      </c>
      <c r="X5544">
        <v>0</v>
      </c>
      <c r="Y5544">
        <v>0</v>
      </c>
      <c r="Z5544">
        <v>0</v>
      </c>
      <c r="AA5544">
        <v>0</v>
      </c>
      <c r="AB5544">
        <v>0</v>
      </c>
      <c r="AC5544">
        <v>0</v>
      </c>
      <c r="AD5544">
        <v>0</v>
      </c>
      <c r="AE5544">
        <v>0</v>
      </c>
    </row>
    <row r="5545" spans="1:31" x14ac:dyDescent="0.25">
      <c r="A5545">
        <v>2250466</v>
      </c>
      <c r="B5545">
        <v>1</v>
      </c>
      <c r="C5545" t="s">
        <v>81</v>
      </c>
      <c r="D5545" t="s">
        <v>113</v>
      </c>
      <c r="E5545" t="s">
        <v>194</v>
      </c>
      <c r="F5545" t="s">
        <v>15976</v>
      </c>
      <c r="G5545" t="s">
        <v>179</v>
      </c>
      <c r="H5545" t="s">
        <v>135</v>
      </c>
      <c r="I5545" t="s">
        <v>136</v>
      </c>
      <c r="J5545" t="s">
        <v>137</v>
      </c>
      <c r="K5545" t="s">
        <v>138</v>
      </c>
      <c r="L5545" t="s">
        <v>15977</v>
      </c>
      <c r="M5545" t="s">
        <v>15978</v>
      </c>
      <c r="N5545">
        <v>2.900833333</v>
      </c>
      <c r="O5545">
        <v>0</v>
      </c>
      <c r="P5545">
        <v>15</v>
      </c>
      <c r="Q5545">
        <v>0</v>
      </c>
      <c r="R5545">
        <v>4</v>
      </c>
      <c r="S5545">
        <v>0</v>
      </c>
      <c r="T5545">
        <v>2</v>
      </c>
      <c r="U5545">
        <v>0</v>
      </c>
      <c r="V5545">
        <v>0</v>
      </c>
      <c r="W5545">
        <v>0</v>
      </c>
      <c r="X5545">
        <v>5.7321912107451762</v>
      </c>
      <c r="Y5545">
        <v>0</v>
      </c>
      <c r="Z5545">
        <v>1.5560754253488502</v>
      </c>
      <c r="AA5545">
        <v>0</v>
      </c>
      <c r="AB5545">
        <v>1.1558284221611712</v>
      </c>
      <c r="AC5545">
        <v>0</v>
      </c>
      <c r="AD5545">
        <v>0</v>
      </c>
      <c r="AE5545">
        <v>8.444095058255197</v>
      </c>
    </row>
    <row r="5546" spans="1:31" x14ac:dyDescent="0.25">
      <c r="A5546">
        <v>2250543</v>
      </c>
      <c r="B5546">
        <v>1</v>
      </c>
      <c r="C5546" t="s">
        <v>80</v>
      </c>
      <c r="D5546" t="s">
        <v>97</v>
      </c>
      <c r="E5546" t="s">
        <v>132</v>
      </c>
      <c r="F5546" t="s">
        <v>15979</v>
      </c>
      <c r="G5546" t="s">
        <v>148</v>
      </c>
      <c r="H5546" t="s">
        <v>135</v>
      </c>
      <c r="I5546" t="s">
        <v>136</v>
      </c>
      <c r="J5546" t="s">
        <v>137</v>
      </c>
      <c r="K5546" t="s">
        <v>138</v>
      </c>
      <c r="L5546" t="s">
        <v>15980</v>
      </c>
      <c r="M5546" t="s">
        <v>15981</v>
      </c>
      <c r="N5546">
        <v>3.4827777769999999</v>
      </c>
      <c r="O5546">
        <v>0</v>
      </c>
      <c r="P5546">
        <v>0</v>
      </c>
      <c r="Q5546">
        <v>0</v>
      </c>
      <c r="R5546">
        <v>0</v>
      </c>
      <c r="S5546">
        <v>0</v>
      </c>
      <c r="T5546">
        <v>1</v>
      </c>
      <c r="U5546">
        <v>0</v>
      </c>
      <c r="V5546">
        <v>0</v>
      </c>
      <c r="W5546">
        <v>0</v>
      </c>
      <c r="X5546">
        <v>0</v>
      </c>
      <c r="Y5546">
        <v>0</v>
      </c>
      <c r="Z5546">
        <v>0</v>
      </c>
      <c r="AA5546">
        <v>0</v>
      </c>
      <c r="AB5546">
        <v>4.8360902010555559E-4</v>
      </c>
      <c r="AC5546">
        <v>0</v>
      </c>
      <c r="AD5546">
        <v>0</v>
      </c>
      <c r="AE5546">
        <v>4.8360902010555559E-4</v>
      </c>
    </row>
    <row r="5547" spans="1:31" x14ac:dyDescent="0.25">
      <c r="A5547">
        <v>2250420</v>
      </c>
      <c r="B5547">
        <v>1</v>
      </c>
      <c r="C5547" t="s">
        <v>80</v>
      </c>
      <c r="D5547" t="s">
        <v>84</v>
      </c>
      <c r="E5547" t="s">
        <v>132</v>
      </c>
      <c r="F5547" t="s">
        <v>15982</v>
      </c>
      <c r="G5547" t="s">
        <v>191</v>
      </c>
      <c r="H5547" t="s">
        <v>135</v>
      </c>
      <c r="I5547" t="s">
        <v>136</v>
      </c>
      <c r="J5547" t="s">
        <v>137</v>
      </c>
      <c r="K5547" t="s">
        <v>138</v>
      </c>
      <c r="L5547" t="s">
        <v>15983</v>
      </c>
      <c r="M5547" t="s">
        <v>15984</v>
      </c>
      <c r="N5547">
        <v>1.075555555</v>
      </c>
      <c r="O5547">
        <v>0</v>
      </c>
      <c r="P5547">
        <v>6</v>
      </c>
      <c r="Q5547">
        <v>0</v>
      </c>
      <c r="R5547">
        <v>0</v>
      </c>
      <c r="S5547">
        <v>0</v>
      </c>
      <c r="T5547">
        <v>0</v>
      </c>
      <c r="U5547">
        <v>0</v>
      </c>
      <c r="V5547">
        <v>0</v>
      </c>
      <c r="W5547">
        <v>0</v>
      </c>
      <c r="X5547">
        <v>1.520528570033385</v>
      </c>
      <c r="Y5547">
        <v>0</v>
      </c>
      <c r="Z5547">
        <v>0</v>
      </c>
      <c r="AA5547">
        <v>0</v>
      </c>
      <c r="AB5547">
        <v>0</v>
      </c>
      <c r="AC5547">
        <v>0</v>
      </c>
      <c r="AD5547">
        <v>0</v>
      </c>
      <c r="AE5547">
        <v>1.520528570033385</v>
      </c>
    </row>
    <row r="5548" spans="1:31" x14ac:dyDescent="0.25">
      <c r="A5548">
        <v>2250735</v>
      </c>
      <c r="B5548">
        <v>1</v>
      </c>
      <c r="C5548" t="s">
        <v>80</v>
      </c>
      <c r="D5548" t="s">
        <v>93</v>
      </c>
      <c r="E5548" t="s">
        <v>132</v>
      </c>
      <c r="F5548" t="s">
        <v>15985</v>
      </c>
      <c r="G5548" t="s">
        <v>148</v>
      </c>
      <c r="H5548" t="s">
        <v>135</v>
      </c>
      <c r="I5548" t="s">
        <v>136</v>
      </c>
      <c r="J5548" t="s">
        <v>137</v>
      </c>
      <c r="K5548" t="s">
        <v>138</v>
      </c>
      <c r="L5548" t="s">
        <v>15986</v>
      </c>
      <c r="M5548" t="s">
        <v>15987</v>
      </c>
      <c r="N5548">
        <v>3.0158333329999998</v>
      </c>
      <c r="O5548">
        <v>0</v>
      </c>
      <c r="P5548">
        <v>1</v>
      </c>
      <c r="Q5548">
        <v>0</v>
      </c>
      <c r="R5548">
        <v>0</v>
      </c>
      <c r="S5548">
        <v>0</v>
      </c>
      <c r="T5548">
        <v>0</v>
      </c>
      <c r="U5548">
        <v>0</v>
      </c>
      <c r="V5548">
        <v>0</v>
      </c>
      <c r="W5548">
        <v>0</v>
      </c>
      <c r="X5548">
        <v>0.51795276418620007</v>
      </c>
      <c r="Y5548">
        <v>0</v>
      </c>
      <c r="Z5548">
        <v>0</v>
      </c>
      <c r="AA5548">
        <v>0</v>
      </c>
      <c r="AB5548">
        <v>0</v>
      </c>
      <c r="AC5548">
        <v>0</v>
      </c>
      <c r="AD5548">
        <v>0</v>
      </c>
      <c r="AE5548">
        <v>0.51795276418620007</v>
      </c>
    </row>
    <row r="5549" spans="1:31" x14ac:dyDescent="0.25">
      <c r="A5549">
        <v>2250526</v>
      </c>
      <c r="B5549">
        <v>1</v>
      </c>
      <c r="C5549" t="s">
        <v>80</v>
      </c>
      <c r="D5549" t="s">
        <v>100</v>
      </c>
      <c r="E5549" t="s">
        <v>132</v>
      </c>
      <c r="F5549" t="s">
        <v>15988</v>
      </c>
      <c r="G5549" t="s">
        <v>148</v>
      </c>
      <c r="H5549" t="s">
        <v>135</v>
      </c>
      <c r="I5549" t="s">
        <v>136</v>
      </c>
      <c r="J5549" t="s">
        <v>137</v>
      </c>
      <c r="K5549" t="s">
        <v>138</v>
      </c>
      <c r="L5549" t="s">
        <v>15989</v>
      </c>
      <c r="M5549" t="s">
        <v>15990</v>
      </c>
      <c r="N5549">
        <v>2.1155555549999998</v>
      </c>
      <c r="O5549">
        <v>0</v>
      </c>
      <c r="P5549">
        <v>1</v>
      </c>
      <c r="Q5549">
        <v>0</v>
      </c>
      <c r="R5549">
        <v>0</v>
      </c>
      <c r="S5549">
        <v>0</v>
      </c>
      <c r="T5549">
        <v>0</v>
      </c>
      <c r="U5549">
        <v>0</v>
      </c>
      <c r="V5549">
        <v>0</v>
      </c>
      <c r="W5549">
        <v>0</v>
      </c>
      <c r="X5549">
        <v>0.26933573529818666</v>
      </c>
      <c r="Y5549">
        <v>0</v>
      </c>
      <c r="Z5549">
        <v>0</v>
      </c>
      <c r="AA5549">
        <v>0</v>
      </c>
      <c r="AB5549">
        <v>0</v>
      </c>
      <c r="AC5549">
        <v>0</v>
      </c>
      <c r="AD5549">
        <v>0</v>
      </c>
      <c r="AE5549">
        <v>0.26933573529818666</v>
      </c>
    </row>
    <row r="5550" spans="1:31" x14ac:dyDescent="0.25">
      <c r="A5550">
        <v>2250483</v>
      </c>
      <c r="B5550">
        <v>1</v>
      </c>
      <c r="C5550" t="s">
        <v>80</v>
      </c>
      <c r="D5550" t="s">
        <v>96</v>
      </c>
      <c r="E5550" t="s">
        <v>132</v>
      </c>
      <c r="F5550" t="s">
        <v>15991</v>
      </c>
      <c r="G5550" t="s">
        <v>148</v>
      </c>
      <c r="H5550" t="s">
        <v>135</v>
      </c>
      <c r="I5550" t="s">
        <v>136</v>
      </c>
      <c r="J5550" t="s">
        <v>137</v>
      </c>
      <c r="K5550" t="s">
        <v>138</v>
      </c>
      <c r="L5550" t="s">
        <v>15992</v>
      </c>
      <c r="M5550" t="s">
        <v>15993</v>
      </c>
      <c r="N5550">
        <v>3.707777777</v>
      </c>
      <c r="O5550">
        <v>0</v>
      </c>
      <c r="P5550">
        <v>1</v>
      </c>
      <c r="Q5550">
        <v>0</v>
      </c>
      <c r="R5550">
        <v>0</v>
      </c>
      <c r="S5550">
        <v>0</v>
      </c>
      <c r="T5550">
        <v>0</v>
      </c>
      <c r="U5550">
        <v>0</v>
      </c>
      <c r="V5550">
        <v>0</v>
      </c>
      <c r="W5550">
        <v>0</v>
      </c>
      <c r="X5550">
        <v>8.7396633120222222E-4</v>
      </c>
      <c r="Y5550">
        <v>0</v>
      </c>
      <c r="Z5550">
        <v>0</v>
      </c>
      <c r="AA5550">
        <v>0</v>
      </c>
      <c r="AB5550">
        <v>0</v>
      </c>
      <c r="AC5550">
        <v>0</v>
      </c>
      <c r="AD5550">
        <v>0</v>
      </c>
      <c r="AE5550">
        <v>8.7396633120222222E-4</v>
      </c>
    </row>
    <row r="5551" spans="1:31" x14ac:dyDescent="0.25">
      <c r="A5551">
        <v>2250675</v>
      </c>
      <c r="B5551">
        <v>1</v>
      </c>
      <c r="C5551" t="s">
        <v>80</v>
      </c>
      <c r="D5551" t="s">
        <v>83</v>
      </c>
      <c r="E5551" t="s">
        <v>132</v>
      </c>
      <c r="F5551" t="s">
        <v>15994</v>
      </c>
      <c r="G5551" t="s">
        <v>152</v>
      </c>
      <c r="H5551" t="s">
        <v>135</v>
      </c>
      <c r="I5551" t="s">
        <v>136</v>
      </c>
      <c r="J5551" t="s">
        <v>3</v>
      </c>
      <c r="K5551" t="s">
        <v>138</v>
      </c>
      <c r="L5551" t="s">
        <v>15995</v>
      </c>
      <c r="M5551" t="s">
        <v>15996</v>
      </c>
      <c r="N5551">
        <v>3.3277777770000001</v>
      </c>
      <c r="O5551">
        <v>0</v>
      </c>
      <c r="P5551">
        <v>1</v>
      </c>
      <c r="Q5551">
        <v>0</v>
      </c>
      <c r="R5551">
        <v>0</v>
      </c>
      <c r="S5551">
        <v>0</v>
      </c>
      <c r="T5551">
        <v>0</v>
      </c>
      <c r="U5551">
        <v>0</v>
      </c>
      <c r="V5551">
        <v>0</v>
      </c>
      <c r="W5551">
        <v>0</v>
      </c>
      <c r="X5551">
        <v>0</v>
      </c>
      <c r="Y5551">
        <v>0</v>
      </c>
      <c r="Z5551">
        <v>0</v>
      </c>
      <c r="AA5551">
        <v>0</v>
      </c>
      <c r="AB5551">
        <v>0</v>
      </c>
      <c r="AC5551">
        <v>0</v>
      </c>
      <c r="AD5551">
        <v>0</v>
      </c>
      <c r="AE5551">
        <v>0</v>
      </c>
    </row>
    <row r="5552" spans="1:31" x14ac:dyDescent="0.25">
      <c r="A5552">
        <v>2250529</v>
      </c>
      <c r="B5552">
        <v>1</v>
      </c>
      <c r="C5552" t="s">
        <v>80</v>
      </c>
      <c r="D5552" t="s">
        <v>97</v>
      </c>
      <c r="E5552" t="s">
        <v>194</v>
      </c>
      <c r="F5552" t="s">
        <v>15997</v>
      </c>
      <c r="G5552" t="s">
        <v>179</v>
      </c>
      <c r="H5552" t="s">
        <v>135</v>
      </c>
      <c r="I5552" t="s">
        <v>136</v>
      </c>
      <c r="J5552" t="s">
        <v>137</v>
      </c>
      <c r="K5552" t="s">
        <v>138</v>
      </c>
      <c r="L5552" t="s">
        <v>15998</v>
      </c>
      <c r="M5552" t="s">
        <v>15999</v>
      </c>
      <c r="N5552">
        <v>4.1205555550000001</v>
      </c>
      <c r="O5552">
        <v>0</v>
      </c>
      <c r="P5552">
        <v>1</v>
      </c>
      <c r="Q5552">
        <v>0</v>
      </c>
      <c r="R5552">
        <v>0</v>
      </c>
      <c r="S5552">
        <v>0</v>
      </c>
      <c r="T5552">
        <v>47</v>
      </c>
      <c r="U5552">
        <v>0</v>
      </c>
      <c r="V5552">
        <v>0</v>
      </c>
      <c r="W5552">
        <v>0</v>
      </c>
      <c r="X5552">
        <v>0.2788310415618</v>
      </c>
      <c r="Y5552">
        <v>0</v>
      </c>
      <c r="Z5552">
        <v>0</v>
      </c>
      <c r="AA5552">
        <v>0</v>
      </c>
      <c r="AB5552">
        <v>50.492923590674856</v>
      </c>
      <c r="AC5552">
        <v>0</v>
      </c>
      <c r="AD5552">
        <v>0</v>
      </c>
      <c r="AE5552">
        <v>50.771754632236657</v>
      </c>
    </row>
    <row r="5553" spans="1:31" x14ac:dyDescent="0.25">
      <c r="A5553">
        <v>2250669</v>
      </c>
      <c r="B5553">
        <v>1</v>
      </c>
      <c r="C5553" t="s">
        <v>80</v>
      </c>
      <c r="D5553" t="s">
        <v>96</v>
      </c>
      <c r="E5553" t="s">
        <v>194</v>
      </c>
      <c r="F5553" t="s">
        <v>16000</v>
      </c>
      <c r="G5553" t="s">
        <v>248</v>
      </c>
      <c r="H5553" t="s">
        <v>135</v>
      </c>
      <c r="I5553" t="s">
        <v>136</v>
      </c>
      <c r="J5553" t="s">
        <v>137</v>
      </c>
      <c r="K5553" t="s">
        <v>138</v>
      </c>
      <c r="L5553" t="s">
        <v>16001</v>
      </c>
      <c r="M5553" t="s">
        <v>16002</v>
      </c>
      <c r="N5553">
        <v>2.0594444439999999</v>
      </c>
      <c r="O5553">
        <v>0</v>
      </c>
      <c r="P5553">
        <v>6</v>
      </c>
      <c r="Q5553">
        <v>0</v>
      </c>
      <c r="R5553">
        <v>1</v>
      </c>
      <c r="S5553">
        <v>0</v>
      </c>
      <c r="T5553">
        <v>6</v>
      </c>
      <c r="U5553">
        <v>0</v>
      </c>
      <c r="V5553">
        <v>0</v>
      </c>
      <c r="W5553">
        <v>0</v>
      </c>
      <c r="X5553">
        <v>3.3159405942134725</v>
      </c>
      <c r="Y5553">
        <v>0</v>
      </c>
      <c r="Z5553">
        <v>0.42546932002631782</v>
      </c>
      <c r="AA5553">
        <v>0</v>
      </c>
      <c r="AB5553">
        <v>10.715993964831599</v>
      </c>
      <c r="AC5553">
        <v>0</v>
      </c>
      <c r="AD5553">
        <v>0</v>
      </c>
      <c r="AE5553">
        <v>14.457403879071389</v>
      </c>
    </row>
    <row r="5554" spans="1:31" x14ac:dyDescent="0.25">
      <c r="A5554">
        <v>2250463</v>
      </c>
      <c r="B5554">
        <v>1</v>
      </c>
      <c r="C5554" t="s">
        <v>80</v>
      </c>
      <c r="D5554" t="s">
        <v>105</v>
      </c>
      <c r="E5554" t="s">
        <v>182</v>
      </c>
      <c r="F5554" t="s">
        <v>16003</v>
      </c>
      <c r="G5554" t="s">
        <v>196</v>
      </c>
      <c r="H5554" t="s">
        <v>163</v>
      </c>
      <c r="I5554" t="s">
        <v>136</v>
      </c>
      <c r="J5554" t="s">
        <v>137</v>
      </c>
      <c r="K5554" t="s">
        <v>144</v>
      </c>
      <c r="L5554" t="s">
        <v>16004</v>
      </c>
      <c r="M5554" t="s">
        <v>16005</v>
      </c>
      <c r="N5554">
        <v>2.8191666660000001</v>
      </c>
      <c r="O5554">
        <v>0</v>
      </c>
      <c r="P5554">
        <v>739</v>
      </c>
      <c r="Q5554">
        <v>0</v>
      </c>
      <c r="R5554">
        <v>0</v>
      </c>
      <c r="S5554">
        <v>1</v>
      </c>
      <c r="T5554">
        <v>53</v>
      </c>
      <c r="U5554">
        <v>0</v>
      </c>
      <c r="V5554">
        <v>1</v>
      </c>
      <c r="W5554">
        <v>0</v>
      </c>
      <c r="X5554">
        <v>608.5845971507498</v>
      </c>
      <c r="Y5554">
        <v>0</v>
      </c>
      <c r="Z5554">
        <v>0</v>
      </c>
      <c r="AA5554">
        <v>9.1963554886729089</v>
      </c>
      <c r="AB5554">
        <v>109.83563389488147</v>
      </c>
      <c r="AC5554">
        <v>0</v>
      </c>
      <c r="AD5554">
        <v>11.236588918635679</v>
      </c>
      <c r="AE5554">
        <v>738.85317545293981</v>
      </c>
    </row>
    <row r="5555" spans="1:31" x14ac:dyDescent="0.25">
      <c r="A5555">
        <v>2250549</v>
      </c>
      <c r="B5555">
        <v>1</v>
      </c>
      <c r="C5555" t="s">
        <v>81</v>
      </c>
      <c r="D5555" t="s">
        <v>119</v>
      </c>
      <c r="E5555" t="s">
        <v>141</v>
      </c>
      <c r="F5555" t="s">
        <v>16006</v>
      </c>
      <c r="G5555" t="s">
        <v>187</v>
      </c>
      <c r="H5555" t="s">
        <v>135</v>
      </c>
      <c r="I5555" t="s">
        <v>136</v>
      </c>
      <c r="J5555" t="s">
        <v>137</v>
      </c>
      <c r="K5555" t="s">
        <v>138</v>
      </c>
      <c r="L5555" t="s">
        <v>16007</v>
      </c>
      <c r="M5555" t="s">
        <v>16008</v>
      </c>
      <c r="N5555">
        <v>1.335555555</v>
      </c>
      <c r="O5555">
        <v>0</v>
      </c>
      <c r="P5555">
        <v>205</v>
      </c>
      <c r="Q5555">
        <v>0</v>
      </c>
      <c r="R5555">
        <v>1</v>
      </c>
      <c r="S5555">
        <v>0</v>
      </c>
      <c r="T5555">
        <v>14</v>
      </c>
      <c r="U5555">
        <v>0</v>
      </c>
      <c r="V5555">
        <v>0</v>
      </c>
      <c r="W5555">
        <v>0</v>
      </c>
      <c r="X5555">
        <v>30.820783733682855</v>
      </c>
      <c r="Y5555">
        <v>0</v>
      </c>
      <c r="Z5555">
        <v>1.2478139808048054</v>
      </c>
      <c r="AA5555">
        <v>0</v>
      </c>
      <c r="AB5555">
        <v>3.9064244774992276</v>
      </c>
      <c r="AC5555">
        <v>0</v>
      </c>
      <c r="AD5555">
        <v>0</v>
      </c>
      <c r="AE5555">
        <v>35.975022191986888</v>
      </c>
    </row>
    <row r="5556" spans="1:31" x14ac:dyDescent="0.25">
      <c r="A5556">
        <v>2250506</v>
      </c>
      <c r="B5556">
        <v>1</v>
      </c>
      <c r="C5556" t="s">
        <v>81</v>
      </c>
      <c r="D5556" t="s">
        <v>120</v>
      </c>
      <c r="E5556" t="s">
        <v>161</v>
      </c>
      <c r="F5556" t="s">
        <v>8126</v>
      </c>
      <c r="G5556" t="s">
        <v>174</v>
      </c>
      <c r="H5556" t="s">
        <v>163</v>
      </c>
      <c r="I5556" t="s">
        <v>136</v>
      </c>
      <c r="J5556" t="s">
        <v>137</v>
      </c>
      <c r="K5556" t="s">
        <v>138</v>
      </c>
      <c r="L5556" t="s">
        <v>16009</v>
      </c>
      <c r="M5556" t="s">
        <v>16010</v>
      </c>
      <c r="N5556">
        <v>0.73111111100000004</v>
      </c>
      <c r="O5556">
        <v>1</v>
      </c>
      <c r="P5556">
        <v>394</v>
      </c>
      <c r="Q5556">
        <v>29</v>
      </c>
      <c r="R5556">
        <v>17</v>
      </c>
      <c r="S5556">
        <v>1</v>
      </c>
      <c r="T5556">
        <v>40</v>
      </c>
      <c r="U5556">
        <v>0</v>
      </c>
      <c r="V5556">
        <v>0</v>
      </c>
      <c r="W5556">
        <v>9.8079929155413345E-2</v>
      </c>
      <c r="X5556">
        <v>47.074625649870541</v>
      </c>
      <c r="Y5556">
        <v>5.7599419207983331</v>
      </c>
      <c r="Z5556">
        <v>0.89619112467036466</v>
      </c>
      <c r="AA5556">
        <v>2.1736508995600007E-2</v>
      </c>
      <c r="AB5556">
        <v>7.5259412166412156</v>
      </c>
      <c r="AC5556">
        <v>0</v>
      </c>
      <c r="AD5556">
        <v>0</v>
      </c>
      <c r="AE5556">
        <v>61.376516350131467</v>
      </c>
    </row>
    <row r="5557" spans="1:31" x14ac:dyDescent="0.25">
      <c r="A5557">
        <v>2250755</v>
      </c>
      <c r="B5557">
        <v>1</v>
      </c>
      <c r="C5557" t="s">
        <v>80</v>
      </c>
      <c r="D5557" t="s">
        <v>98</v>
      </c>
      <c r="E5557" t="s">
        <v>273</v>
      </c>
      <c r="F5557" t="s">
        <v>14883</v>
      </c>
      <c r="G5557" t="s">
        <v>174</v>
      </c>
      <c r="H5557" t="s">
        <v>163</v>
      </c>
      <c r="I5557" t="s">
        <v>136</v>
      </c>
      <c r="J5557" t="s">
        <v>137</v>
      </c>
      <c r="K5557" t="s">
        <v>138</v>
      </c>
      <c r="L5557" t="s">
        <v>16011</v>
      </c>
      <c r="M5557" t="s">
        <v>16012</v>
      </c>
      <c r="N5557">
        <v>2.4913888879999999</v>
      </c>
      <c r="O5557">
        <v>1</v>
      </c>
      <c r="P5557">
        <v>251</v>
      </c>
      <c r="Q5557">
        <v>3</v>
      </c>
      <c r="R5557">
        <v>14</v>
      </c>
      <c r="S5557">
        <v>8</v>
      </c>
      <c r="T5557">
        <v>58</v>
      </c>
      <c r="U5557">
        <v>2</v>
      </c>
      <c r="V5557">
        <v>0</v>
      </c>
      <c r="W5557">
        <v>1.4232446897251101</v>
      </c>
      <c r="X5557">
        <v>219.3026563843805</v>
      </c>
      <c r="Y5557">
        <v>6.4472079985114785</v>
      </c>
      <c r="Z5557">
        <v>18.417279625366394</v>
      </c>
      <c r="AA5557">
        <v>42.793606698263545</v>
      </c>
      <c r="AB5557">
        <v>63.205284148268248</v>
      </c>
      <c r="AC5557">
        <v>134.01565327785369</v>
      </c>
      <c r="AD5557">
        <v>0</v>
      </c>
      <c r="AE5557">
        <v>485.60493282236899</v>
      </c>
    </row>
    <row r="5558" spans="1:31" x14ac:dyDescent="0.25">
      <c r="A5558">
        <v>2250423</v>
      </c>
      <c r="B5558">
        <v>1</v>
      </c>
      <c r="C5558" t="s">
        <v>80</v>
      </c>
      <c r="D5558" t="s">
        <v>93</v>
      </c>
      <c r="E5558" t="s">
        <v>182</v>
      </c>
      <c r="F5558" t="s">
        <v>16013</v>
      </c>
      <c r="G5558" t="s">
        <v>143</v>
      </c>
      <c r="H5558" t="s">
        <v>163</v>
      </c>
      <c r="I5558" t="s">
        <v>136</v>
      </c>
      <c r="J5558" t="s">
        <v>137</v>
      </c>
      <c r="K5558" t="s">
        <v>144</v>
      </c>
      <c r="L5558" t="s">
        <v>16014</v>
      </c>
      <c r="M5558" t="s">
        <v>16015</v>
      </c>
      <c r="N5558">
        <v>8.3502777770000005</v>
      </c>
      <c r="O5558">
        <v>0</v>
      </c>
      <c r="P5558">
        <v>387</v>
      </c>
      <c r="Q5558">
        <v>0</v>
      </c>
      <c r="R5558">
        <v>35</v>
      </c>
      <c r="S5558">
        <v>4</v>
      </c>
      <c r="T5558">
        <v>40</v>
      </c>
      <c r="U5558">
        <v>0</v>
      </c>
      <c r="V5558">
        <v>0</v>
      </c>
      <c r="W5558">
        <v>0</v>
      </c>
      <c r="X5558">
        <v>711.90681703011217</v>
      </c>
      <c r="Y5558">
        <v>0</v>
      </c>
      <c r="Z5558">
        <v>218.63680950906138</v>
      </c>
      <c r="AA5558">
        <v>37.526715242552349</v>
      </c>
      <c r="AB5558">
        <v>148.87220243093088</v>
      </c>
      <c r="AC5558">
        <v>0</v>
      </c>
      <c r="AD5558">
        <v>0</v>
      </c>
      <c r="AE5558">
        <v>1116.9425442126567</v>
      </c>
    </row>
    <row r="5559" spans="1:31" x14ac:dyDescent="0.25">
      <c r="A5559">
        <v>2250732</v>
      </c>
      <c r="B5559">
        <v>1</v>
      </c>
      <c r="C5559" t="s">
        <v>81</v>
      </c>
      <c r="D5559" t="s">
        <v>128</v>
      </c>
      <c r="E5559" t="s">
        <v>182</v>
      </c>
      <c r="F5559" t="s">
        <v>16016</v>
      </c>
      <c r="G5559" t="s">
        <v>319</v>
      </c>
      <c r="H5559" t="s">
        <v>163</v>
      </c>
      <c r="I5559" t="s">
        <v>136</v>
      </c>
      <c r="J5559" t="s">
        <v>137</v>
      </c>
      <c r="K5559" t="s">
        <v>138</v>
      </c>
      <c r="L5559" t="s">
        <v>16017</v>
      </c>
      <c r="M5559" t="s">
        <v>16018</v>
      </c>
      <c r="N5559">
        <v>3.3063888879999999</v>
      </c>
      <c r="O5559">
        <v>0</v>
      </c>
      <c r="P5559">
        <v>1</v>
      </c>
      <c r="Q5559">
        <v>0</v>
      </c>
      <c r="R5559">
        <v>12</v>
      </c>
      <c r="S5559">
        <v>1</v>
      </c>
      <c r="T5559">
        <v>1</v>
      </c>
      <c r="U5559">
        <v>0</v>
      </c>
      <c r="V5559">
        <v>0</v>
      </c>
      <c r="W5559">
        <v>0</v>
      </c>
      <c r="X5559">
        <v>3.9585777702333333E-3</v>
      </c>
      <c r="Y5559">
        <v>0</v>
      </c>
      <c r="Z5559">
        <v>13.121290952297612</v>
      </c>
      <c r="AA5559">
        <v>12.769007249752431</v>
      </c>
      <c r="AB5559">
        <v>6.5257744292043025</v>
      </c>
      <c r="AC5559">
        <v>0</v>
      </c>
      <c r="AD5559">
        <v>0</v>
      </c>
      <c r="AE5559">
        <v>32.420031209024579</v>
      </c>
    </row>
    <row r="5560" spans="1:31" x14ac:dyDescent="0.25">
      <c r="A5560">
        <v>2250592</v>
      </c>
      <c r="B5560">
        <v>1</v>
      </c>
      <c r="C5560" t="s">
        <v>80</v>
      </c>
      <c r="D5560" t="s">
        <v>93</v>
      </c>
      <c r="E5560" t="s">
        <v>194</v>
      </c>
      <c r="F5560" t="s">
        <v>16019</v>
      </c>
      <c r="G5560" t="s">
        <v>465</v>
      </c>
      <c r="H5560" t="s">
        <v>135</v>
      </c>
      <c r="I5560" t="s">
        <v>136</v>
      </c>
      <c r="J5560" t="s">
        <v>137</v>
      </c>
      <c r="K5560" t="s">
        <v>138</v>
      </c>
      <c r="L5560" t="s">
        <v>16020</v>
      </c>
      <c r="M5560" t="s">
        <v>16021</v>
      </c>
      <c r="N5560">
        <v>1.9775</v>
      </c>
      <c r="O5560">
        <v>0</v>
      </c>
      <c r="P5560">
        <v>26</v>
      </c>
      <c r="Q5560">
        <v>0</v>
      </c>
      <c r="R5560">
        <v>4</v>
      </c>
      <c r="S5560">
        <v>0</v>
      </c>
      <c r="T5560">
        <v>1</v>
      </c>
      <c r="U5560">
        <v>0</v>
      </c>
      <c r="V5560">
        <v>0</v>
      </c>
      <c r="W5560">
        <v>0</v>
      </c>
      <c r="X5560">
        <v>5.9637435215772223</v>
      </c>
      <c r="Y5560">
        <v>0</v>
      </c>
      <c r="Z5560">
        <v>0.11809079412699333</v>
      </c>
      <c r="AA5560">
        <v>0</v>
      </c>
      <c r="AB5560">
        <v>2.1224454871500833</v>
      </c>
      <c r="AC5560">
        <v>0</v>
      </c>
      <c r="AD5560">
        <v>0</v>
      </c>
      <c r="AE5560">
        <v>8.2042798028542983</v>
      </c>
    </row>
    <row r="5561" spans="1:31" x14ac:dyDescent="0.25">
      <c r="A5561">
        <v>2250569</v>
      </c>
      <c r="B5561">
        <v>1</v>
      </c>
      <c r="C5561" t="s">
        <v>80</v>
      </c>
      <c r="D5561" t="s">
        <v>100</v>
      </c>
      <c r="E5561" t="s">
        <v>194</v>
      </c>
      <c r="F5561" t="s">
        <v>16022</v>
      </c>
      <c r="G5561" t="s">
        <v>1031</v>
      </c>
      <c r="H5561" t="s">
        <v>135</v>
      </c>
      <c r="I5561" t="s">
        <v>136</v>
      </c>
      <c r="J5561" t="s">
        <v>137</v>
      </c>
      <c r="K5561" t="s">
        <v>138</v>
      </c>
      <c r="L5561" t="s">
        <v>16023</v>
      </c>
      <c r="M5561" t="s">
        <v>16024</v>
      </c>
      <c r="N5561">
        <v>2.3563888880000001</v>
      </c>
      <c r="O5561">
        <v>0</v>
      </c>
      <c r="P5561">
        <v>19</v>
      </c>
      <c r="Q5561">
        <v>0</v>
      </c>
      <c r="R5561">
        <v>0</v>
      </c>
      <c r="S5561">
        <v>0</v>
      </c>
      <c r="T5561">
        <v>15</v>
      </c>
      <c r="U5561">
        <v>0</v>
      </c>
      <c r="V5561">
        <v>0</v>
      </c>
      <c r="W5561">
        <v>0</v>
      </c>
      <c r="X5561">
        <v>19.880082220609335</v>
      </c>
      <c r="Y5561">
        <v>0</v>
      </c>
      <c r="Z5561">
        <v>0</v>
      </c>
      <c r="AA5561">
        <v>0</v>
      </c>
      <c r="AB5561">
        <v>22.581700074365052</v>
      </c>
      <c r="AC5561">
        <v>0</v>
      </c>
      <c r="AD5561">
        <v>0</v>
      </c>
      <c r="AE5561">
        <v>42.461782294974384</v>
      </c>
    </row>
    <row r="5562" spans="1:31" x14ac:dyDescent="0.25">
      <c r="A5562">
        <v>2250523</v>
      </c>
      <c r="B5562">
        <v>1</v>
      </c>
      <c r="C5562" t="s">
        <v>81</v>
      </c>
      <c r="D5562" t="s">
        <v>128</v>
      </c>
      <c r="E5562" t="s">
        <v>182</v>
      </c>
      <c r="F5562" t="s">
        <v>16025</v>
      </c>
      <c r="G5562" t="s">
        <v>174</v>
      </c>
      <c r="H5562" t="s">
        <v>163</v>
      </c>
      <c r="I5562" t="s">
        <v>136</v>
      </c>
      <c r="J5562" t="s">
        <v>137</v>
      </c>
      <c r="K5562" t="s">
        <v>138</v>
      </c>
      <c r="L5562" t="s">
        <v>16026</v>
      </c>
      <c r="M5562" t="s">
        <v>16027</v>
      </c>
      <c r="N5562">
        <v>1.7694444439999999</v>
      </c>
      <c r="O5562">
        <v>0</v>
      </c>
      <c r="P5562">
        <v>718</v>
      </c>
      <c r="Q5562">
        <v>0</v>
      </c>
      <c r="R5562">
        <v>1</v>
      </c>
      <c r="S5562">
        <v>0</v>
      </c>
      <c r="T5562">
        <v>102</v>
      </c>
      <c r="U5562">
        <v>0</v>
      </c>
      <c r="V5562">
        <v>0</v>
      </c>
      <c r="W5562">
        <v>0</v>
      </c>
      <c r="X5562">
        <v>300.86641717057557</v>
      </c>
      <c r="Y5562">
        <v>0</v>
      </c>
      <c r="Z5562">
        <v>5.9597602025111109E-3</v>
      </c>
      <c r="AA5562">
        <v>0</v>
      </c>
      <c r="AB5562">
        <v>119.02709375195451</v>
      </c>
      <c r="AC5562">
        <v>0</v>
      </c>
      <c r="AD5562">
        <v>0</v>
      </c>
      <c r="AE5562">
        <v>419.89947068273261</v>
      </c>
    </row>
    <row r="5563" spans="1:31" x14ac:dyDescent="0.25">
      <c r="A5563">
        <v>2250486</v>
      </c>
      <c r="B5563">
        <v>1</v>
      </c>
      <c r="C5563" t="s">
        <v>80</v>
      </c>
      <c r="D5563" t="s">
        <v>96</v>
      </c>
      <c r="E5563" t="s">
        <v>194</v>
      </c>
      <c r="F5563" t="s">
        <v>12297</v>
      </c>
      <c r="G5563" t="s">
        <v>390</v>
      </c>
      <c r="H5563" t="s">
        <v>135</v>
      </c>
      <c r="I5563" t="s">
        <v>136</v>
      </c>
      <c r="J5563" t="s">
        <v>137</v>
      </c>
      <c r="K5563" t="s">
        <v>138</v>
      </c>
      <c r="L5563" t="s">
        <v>16028</v>
      </c>
      <c r="M5563" t="s">
        <v>16029</v>
      </c>
      <c r="N5563">
        <v>2.1386111109999999</v>
      </c>
      <c r="O5563">
        <v>0</v>
      </c>
      <c r="P5563">
        <v>56</v>
      </c>
      <c r="Q5563">
        <v>0</v>
      </c>
      <c r="R5563">
        <v>0</v>
      </c>
      <c r="S5563">
        <v>0</v>
      </c>
      <c r="T5563">
        <v>4</v>
      </c>
      <c r="U5563">
        <v>0</v>
      </c>
      <c r="V5563">
        <v>0</v>
      </c>
      <c r="W5563">
        <v>0</v>
      </c>
      <c r="X5563">
        <v>46.398513402941475</v>
      </c>
      <c r="Y5563">
        <v>0</v>
      </c>
      <c r="Z5563">
        <v>0</v>
      </c>
      <c r="AA5563">
        <v>0</v>
      </c>
      <c r="AB5563">
        <v>2.7207731975145411</v>
      </c>
      <c r="AC5563">
        <v>0</v>
      </c>
      <c r="AD5563">
        <v>0</v>
      </c>
      <c r="AE5563">
        <v>49.119286600456014</v>
      </c>
    </row>
    <row r="5564" spans="1:31" x14ac:dyDescent="0.25">
      <c r="A5564">
        <v>2250632</v>
      </c>
      <c r="B5564">
        <v>1</v>
      </c>
      <c r="C5564" t="s">
        <v>80</v>
      </c>
      <c r="D5564" t="s">
        <v>103</v>
      </c>
      <c r="E5564" t="s">
        <v>194</v>
      </c>
      <c r="F5564" t="s">
        <v>16030</v>
      </c>
      <c r="G5564" t="s">
        <v>390</v>
      </c>
      <c r="H5564" t="s">
        <v>135</v>
      </c>
      <c r="I5564" t="s">
        <v>136</v>
      </c>
      <c r="J5564" t="s">
        <v>137</v>
      </c>
      <c r="K5564" t="s">
        <v>138</v>
      </c>
      <c r="L5564" t="s">
        <v>16031</v>
      </c>
      <c r="M5564" t="s">
        <v>16032</v>
      </c>
      <c r="N5564">
        <v>1.0622222219999999</v>
      </c>
      <c r="O5564">
        <v>0</v>
      </c>
      <c r="P5564">
        <v>7</v>
      </c>
      <c r="Q5564">
        <v>0</v>
      </c>
      <c r="R5564">
        <v>10</v>
      </c>
      <c r="S5564">
        <v>0</v>
      </c>
      <c r="T5564">
        <v>12</v>
      </c>
      <c r="U5564">
        <v>0</v>
      </c>
      <c r="V5564">
        <v>0</v>
      </c>
      <c r="W5564">
        <v>0</v>
      </c>
      <c r="X5564">
        <v>1.958202653285589</v>
      </c>
      <c r="Y5564">
        <v>0</v>
      </c>
      <c r="Z5564">
        <v>9.304236926194271</v>
      </c>
      <c r="AA5564">
        <v>0</v>
      </c>
      <c r="AB5564">
        <v>27.909120918951494</v>
      </c>
      <c r="AC5564">
        <v>0</v>
      </c>
      <c r="AD5564">
        <v>0</v>
      </c>
      <c r="AE5564">
        <v>39.171560498431354</v>
      </c>
    </row>
    <row r="5565" spans="1:31" x14ac:dyDescent="0.25">
      <c r="A5565">
        <v>2250383</v>
      </c>
      <c r="B5565">
        <v>1</v>
      </c>
      <c r="C5565" t="s">
        <v>80</v>
      </c>
      <c r="D5565" t="s">
        <v>87</v>
      </c>
      <c r="E5565" t="s">
        <v>141</v>
      </c>
      <c r="F5565" t="s">
        <v>857</v>
      </c>
      <c r="G5565" t="s">
        <v>179</v>
      </c>
      <c r="H5565" t="s">
        <v>135</v>
      </c>
      <c r="I5565" t="s">
        <v>136</v>
      </c>
      <c r="J5565" t="s">
        <v>137</v>
      </c>
      <c r="K5565" t="s">
        <v>138</v>
      </c>
      <c r="L5565" t="s">
        <v>16033</v>
      </c>
      <c r="M5565" t="s">
        <v>16034</v>
      </c>
      <c r="N5565">
        <v>0.93222222200000004</v>
      </c>
      <c r="O5565">
        <v>0</v>
      </c>
      <c r="P5565">
        <v>531</v>
      </c>
      <c r="Q5565">
        <v>0</v>
      </c>
      <c r="R5565">
        <v>0</v>
      </c>
      <c r="S5565">
        <v>0</v>
      </c>
      <c r="T5565">
        <v>124</v>
      </c>
      <c r="U5565">
        <v>0</v>
      </c>
      <c r="V5565">
        <v>0</v>
      </c>
      <c r="W5565">
        <v>0</v>
      </c>
      <c r="X5565">
        <v>115.74129253659915</v>
      </c>
      <c r="Y5565">
        <v>0</v>
      </c>
      <c r="Z5565">
        <v>0</v>
      </c>
      <c r="AA5565">
        <v>0</v>
      </c>
      <c r="AB5565">
        <v>45.342131988428228</v>
      </c>
      <c r="AC5565">
        <v>0</v>
      </c>
      <c r="AD5565">
        <v>0</v>
      </c>
      <c r="AE5565">
        <v>161.08342452502737</v>
      </c>
    </row>
    <row r="5566" spans="1:31" x14ac:dyDescent="0.25">
      <c r="A5566">
        <v>2250695</v>
      </c>
      <c r="B5566">
        <v>1</v>
      </c>
      <c r="C5566" t="s">
        <v>80</v>
      </c>
      <c r="D5566" t="s">
        <v>82</v>
      </c>
      <c r="E5566" t="s">
        <v>132</v>
      </c>
      <c r="F5566" t="s">
        <v>16035</v>
      </c>
      <c r="G5566" t="s">
        <v>148</v>
      </c>
      <c r="H5566" t="s">
        <v>135</v>
      </c>
      <c r="I5566" t="s">
        <v>136</v>
      </c>
      <c r="J5566" t="s">
        <v>137</v>
      </c>
      <c r="K5566" t="s">
        <v>138</v>
      </c>
      <c r="L5566" t="s">
        <v>16036</v>
      </c>
      <c r="M5566" t="s">
        <v>16037</v>
      </c>
      <c r="N5566">
        <v>1.201944444</v>
      </c>
      <c r="O5566">
        <v>0</v>
      </c>
      <c r="P5566">
        <v>4</v>
      </c>
      <c r="Q5566">
        <v>0</v>
      </c>
      <c r="R5566">
        <v>0</v>
      </c>
      <c r="S5566">
        <v>0</v>
      </c>
      <c r="T5566">
        <v>0</v>
      </c>
      <c r="U5566">
        <v>0</v>
      </c>
      <c r="V5566">
        <v>0</v>
      </c>
      <c r="W5566">
        <v>0</v>
      </c>
      <c r="X5566">
        <v>4.9823312174290599</v>
      </c>
      <c r="Y5566">
        <v>0</v>
      </c>
      <c r="Z5566">
        <v>0</v>
      </c>
      <c r="AA5566">
        <v>0</v>
      </c>
      <c r="AB5566">
        <v>0</v>
      </c>
      <c r="AC5566">
        <v>0</v>
      </c>
      <c r="AD5566">
        <v>0</v>
      </c>
      <c r="AE5566">
        <v>4.9823312174290599</v>
      </c>
    </row>
    <row r="5567" spans="1:31" x14ac:dyDescent="0.25">
      <c r="A5567">
        <v>2250403</v>
      </c>
      <c r="B5567">
        <v>1</v>
      </c>
      <c r="C5567" t="s">
        <v>80</v>
      </c>
      <c r="D5567" t="s">
        <v>88</v>
      </c>
      <c r="E5567" t="s">
        <v>141</v>
      </c>
      <c r="F5567" t="s">
        <v>15080</v>
      </c>
      <c r="G5567" t="s">
        <v>143</v>
      </c>
      <c r="H5567" t="s">
        <v>135</v>
      </c>
      <c r="I5567" t="s">
        <v>136</v>
      </c>
      <c r="J5567" t="s">
        <v>137</v>
      </c>
      <c r="K5567" t="s">
        <v>144</v>
      </c>
      <c r="L5567" t="s">
        <v>16038</v>
      </c>
      <c r="M5567" t="s">
        <v>16039</v>
      </c>
      <c r="N5567">
        <v>9.9113888879999994</v>
      </c>
      <c r="O5567">
        <v>0</v>
      </c>
      <c r="P5567">
        <v>720</v>
      </c>
      <c r="Q5567">
        <v>0</v>
      </c>
      <c r="R5567">
        <v>0</v>
      </c>
      <c r="S5567">
        <v>0</v>
      </c>
      <c r="T5567">
        <v>117</v>
      </c>
      <c r="U5567">
        <v>0</v>
      </c>
      <c r="V5567">
        <v>0</v>
      </c>
      <c r="W5567">
        <v>0</v>
      </c>
      <c r="X5567">
        <v>2053.1791438351956</v>
      </c>
      <c r="Y5567">
        <v>0</v>
      </c>
      <c r="Z5567">
        <v>0</v>
      </c>
      <c r="AA5567">
        <v>0</v>
      </c>
      <c r="AB5567">
        <v>855.48180449104916</v>
      </c>
      <c r="AC5567">
        <v>0</v>
      </c>
      <c r="AD5567">
        <v>0</v>
      </c>
      <c r="AE5567">
        <v>2908.6609483262446</v>
      </c>
    </row>
    <row r="5568" spans="1:31" x14ac:dyDescent="0.25">
      <c r="A5568">
        <v>2250758</v>
      </c>
      <c r="B5568">
        <v>1</v>
      </c>
      <c r="C5568" t="s">
        <v>80</v>
      </c>
      <c r="D5568" t="s">
        <v>105</v>
      </c>
      <c r="E5568" t="s">
        <v>194</v>
      </c>
      <c r="F5568" t="s">
        <v>16040</v>
      </c>
      <c r="G5568" t="s">
        <v>235</v>
      </c>
      <c r="H5568" t="s">
        <v>135</v>
      </c>
      <c r="I5568" t="s">
        <v>136</v>
      </c>
      <c r="J5568" t="s">
        <v>137</v>
      </c>
      <c r="K5568" t="s">
        <v>138</v>
      </c>
      <c r="L5568" t="s">
        <v>16041</v>
      </c>
      <c r="M5568" t="s">
        <v>16042</v>
      </c>
      <c r="N5568">
        <v>1.176388888</v>
      </c>
      <c r="O5568">
        <v>0</v>
      </c>
      <c r="P5568">
        <v>71</v>
      </c>
      <c r="Q5568">
        <v>0</v>
      </c>
      <c r="R5568">
        <v>0</v>
      </c>
      <c r="S5568">
        <v>0</v>
      </c>
      <c r="T5568">
        <v>3</v>
      </c>
      <c r="U5568">
        <v>0</v>
      </c>
      <c r="V5568">
        <v>0</v>
      </c>
      <c r="W5568">
        <v>0</v>
      </c>
      <c r="X5568">
        <v>26.242172135783967</v>
      </c>
      <c r="Y5568">
        <v>0</v>
      </c>
      <c r="Z5568">
        <v>0</v>
      </c>
      <c r="AA5568">
        <v>0</v>
      </c>
      <c r="AB5568">
        <v>6.0354758668969648</v>
      </c>
      <c r="AC5568">
        <v>0</v>
      </c>
      <c r="AD5568">
        <v>0</v>
      </c>
      <c r="AE5568">
        <v>32.277648002680934</v>
      </c>
    </row>
    <row r="5569" spans="1:31" x14ac:dyDescent="0.25">
      <c r="A5569">
        <v>2250460</v>
      </c>
      <c r="B5569">
        <v>1</v>
      </c>
      <c r="C5569" t="s">
        <v>80</v>
      </c>
      <c r="D5569" t="s">
        <v>97</v>
      </c>
      <c r="E5569" t="s">
        <v>132</v>
      </c>
      <c r="F5569" t="s">
        <v>16043</v>
      </c>
      <c r="G5569" t="s">
        <v>148</v>
      </c>
      <c r="H5569" t="s">
        <v>135</v>
      </c>
      <c r="I5569" t="s">
        <v>136</v>
      </c>
      <c r="J5569" t="s">
        <v>137</v>
      </c>
      <c r="K5569" t="s">
        <v>138</v>
      </c>
      <c r="L5569" t="s">
        <v>16044</v>
      </c>
      <c r="M5569" t="s">
        <v>16045</v>
      </c>
      <c r="N5569">
        <v>2.6977777770000002</v>
      </c>
      <c r="O5569">
        <v>0</v>
      </c>
      <c r="P5569">
        <v>5</v>
      </c>
      <c r="Q5569">
        <v>0</v>
      </c>
      <c r="R5569">
        <v>0</v>
      </c>
      <c r="S5569">
        <v>0</v>
      </c>
      <c r="T5569">
        <v>0</v>
      </c>
      <c r="U5569">
        <v>0</v>
      </c>
      <c r="V5569">
        <v>0</v>
      </c>
      <c r="W5569">
        <v>0</v>
      </c>
      <c r="X5569">
        <v>7.7040134559342892</v>
      </c>
      <c r="Y5569">
        <v>0</v>
      </c>
      <c r="Z5569">
        <v>0</v>
      </c>
      <c r="AA5569">
        <v>0</v>
      </c>
      <c r="AB5569">
        <v>0</v>
      </c>
      <c r="AC5569">
        <v>0</v>
      </c>
      <c r="AD5569">
        <v>0</v>
      </c>
      <c r="AE5569">
        <v>7.7040134559342892</v>
      </c>
    </row>
    <row r="5570" spans="1:31" x14ac:dyDescent="0.25">
      <c r="A5570">
        <v>2250503</v>
      </c>
      <c r="B5570">
        <v>1</v>
      </c>
      <c r="C5570" t="s">
        <v>80</v>
      </c>
      <c r="D5570" t="s">
        <v>105</v>
      </c>
      <c r="E5570" t="s">
        <v>182</v>
      </c>
      <c r="F5570" t="s">
        <v>16046</v>
      </c>
      <c r="G5570" t="s">
        <v>143</v>
      </c>
      <c r="H5570" t="s">
        <v>163</v>
      </c>
      <c r="I5570" t="s">
        <v>136</v>
      </c>
      <c r="J5570" t="s">
        <v>137</v>
      </c>
      <c r="K5570" t="s">
        <v>144</v>
      </c>
      <c r="L5570" t="s">
        <v>16047</v>
      </c>
      <c r="M5570" t="s">
        <v>16048</v>
      </c>
      <c r="N5570">
        <v>0.71416666600000001</v>
      </c>
      <c r="O5570">
        <v>0</v>
      </c>
      <c r="P5570">
        <v>0</v>
      </c>
      <c r="Q5570">
        <v>0</v>
      </c>
      <c r="R5570">
        <v>0</v>
      </c>
      <c r="S5570">
        <v>2</v>
      </c>
      <c r="T5570">
        <v>0</v>
      </c>
      <c r="U5570">
        <v>0</v>
      </c>
      <c r="V5570">
        <v>0</v>
      </c>
      <c r="W5570">
        <v>0</v>
      </c>
      <c r="X5570">
        <v>0</v>
      </c>
      <c r="Y5570">
        <v>0</v>
      </c>
      <c r="Z5570">
        <v>0</v>
      </c>
      <c r="AA5570">
        <v>21.079511882401427</v>
      </c>
      <c r="AB5570">
        <v>0</v>
      </c>
      <c r="AC5570">
        <v>0</v>
      </c>
      <c r="AD5570">
        <v>0</v>
      </c>
      <c r="AE5570">
        <v>21.079511882401427</v>
      </c>
    </row>
    <row r="5571" spans="1:31" x14ac:dyDescent="0.25">
      <c r="A5571">
        <v>2250635</v>
      </c>
      <c r="B5571">
        <v>1</v>
      </c>
      <c r="C5571" t="s">
        <v>81</v>
      </c>
      <c r="D5571" t="s">
        <v>128</v>
      </c>
      <c r="E5571" t="s">
        <v>273</v>
      </c>
      <c r="F5571" t="s">
        <v>16049</v>
      </c>
      <c r="G5571" t="s">
        <v>174</v>
      </c>
      <c r="H5571" t="s">
        <v>163</v>
      </c>
      <c r="I5571" t="s">
        <v>136</v>
      </c>
      <c r="J5571" t="s">
        <v>137</v>
      </c>
      <c r="K5571" t="s">
        <v>138</v>
      </c>
      <c r="L5571" t="s">
        <v>16050</v>
      </c>
      <c r="M5571" t="s">
        <v>16051</v>
      </c>
      <c r="N5571">
        <v>0.82638888799999999</v>
      </c>
      <c r="O5571">
        <v>0</v>
      </c>
      <c r="P5571">
        <v>486</v>
      </c>
      <c r="Q5571">
        <v>0</v>
      </c>
      <c r="R5571">
        <v>0</v>
      </c>
      <c r="S5571">
        <v>9</v>
      </c>
      <c r="T5571">
        <v>55</v>
      </c>
      <c r="U5571">
        <v>10</v>
      </c>
      <c r="V5571">
        <v>4</v>
      </c>
      <c r="W5571">
        <v>0</v>
      </c>
      <c r="X5571">
        <v>122.34350789263789</v>
      </c>
      <c r="Y5571">
        <v>0</v>
      </c>
      <c r="Z5571">
        <v>0</v>
      </c>
      <c r="AA5571">
        <v>54.873528819783644</v>
      </c>
      <c r="AB5571">
        <v>43.574776055448602</v>
      </c>
      <c r="AC5571">
        <v>225.33575930893889</v>
      </c>
      <c r="AD5571">
        <v>58.842195420453237</v>
      </c>
      <c r="AE5571">
        <v>504.9697674972623</v>
      </c>
    </row>
    <row r="5572" spans="1:31" x14ac:dyDescent="0.25">
      <c r="A5572">
        <v>2250681</v>
      </c>
      <c r="B5572">
        <v>1</v>
      </c>
      <c r="C5572" t="s">
        <v>81</v>
      </c>
      <c r="D5572" t="s">
        <v>119</v>
      </c>
      <c r="E5572" t="s">
        <v>194</v>
      </c>
      <c r="F5572" t="s">
        <v>16052</v>
      </c>
      <c r="G5572" t="s">
        <v>179</v>
      </c>
      <c r="H5572" t="s">
        <v>135</v>
      </c>
      <c r="I5572" t="s">
        <v>136</v>
      </c>
      <c r="J5572" t="s">
        <v>137</v>
      </c>
      <c r="K5572" t="s">
        <v>138</v>
      </c>
      <c r="L5572" t="s">
        <v>16053</v>
      </c>
      <c r="M5572" t="s">
        <v>16054</v>
      </c>
      <c r="N5572">
        <v>0.91805555500000002</v>
      </c>
      <c r="O5572">
        <v>0</v>
      </c>
      <c r="P5572">
        <v>49</v>
      </c>
      <c r="Q5572">
        <v>0</v>
      </c>
      <c r="R5572">
        <v>0</v>
      </c>
      <c r="S5572">
        <v>0</v>
      </c>
      <c r="T5572">
        <v>0</v>
      </c>
      <c r="U5572">
        <v>0</v>
      </c>
      <c r="V5572">
        <v>0</v>
      </c>
      <c r="W5572">
        <v>0</v>
      </c>
      <c r="X5572">
        <v>6.0929327422688226</v>
      </c>
      <c r="Y5572">
        <v>0</v>
      </c>
      <c r="Z5572">
        <v>0</v>
      </c>
      <c r="AA5572">
        <v>0</v>
      </c>
      <c r="AB5572">
        <v>0</v>
      </c>
      <c r="AC5572">
        <v>0</v>
      </c>
      <c r="AD5572">
        <v>0</v>
      </c>
      <c r="AE5572">
        <v>6.0929327422688226</v>
      </c>
    </row>
    <row r="5573" spans="1:31" x14ac:dyDescent="0.25">
      <c r="A5573">
        <v>2250472</v>
      </c>
      <c r="B5573">
        <v>1</v>
      </c>
      <c r="C5573" t="s">
        <v>81</v>
      </c>
      <c r="D5573" t="s">
        <v>128</v>
      </c>
      <c r="E5573" t="s">
        <v>132</v>
      </c>
      <c r="F5573" t="s">
        <v>16055</v>
      </c>
      <c r="G5573" t="s">
        <v>170</v>
      </c>
      <c r="H5573" t="s">
        <v>135</v>
      </c>
      <c r="I5573" t="s">
        <v>136</v>
      </c>
      <c r="J5573" t="s">
        <v>137</v>
      </c>
      <c r="K5573" t="s">
        <v>138</v>
      </c>
      <c r="L5573" t="s">
        <v>16056</v>
      </c>
      <c r="M5573" t="s">
        <v>16057</v>
      </c>
      <c r="N5573">
        <v>1.4316666659999999</v>
      </c>
      <c r="O5573">
        <v>0</v>
      </c>
      <c r="P5573">
        <v>11</v>
      </c>
      <c r="Q5573">
        <v>0</v>
      </c>
      <c r="R5573">
        <v>0</v>
      </c>
      <c r="S5573">
        <v>0</v>
      </c>
      <c r="T5573">
        <v>0</v>
      </c>
      <c r="U5573">
        <v>0</v>
      </c>
      <c r="V5573">
        <v>0</v>
      </c>
      <c r="W5573">
        <v>0</v>
      </c>
      <c r="X5573">
        <v>4.94723899192432</v>
      </c>
      <c r="Y5573">
        <v>0</v>
      </c>
      <c r="Z5573">
        <v>0</v>
      </c>
      <c r="AA5573">
        <v>0</v>
      </c>
      <c r="AB5573">
        <v>0</v>
      </c>
      <c r="AC5573">
        <v>0</v>
      </c>
      <c r="AD5573">
        <v>0</v>
      </c>
      <c r="AE5573">
        <v>4.94723899192432</v>
      </c>
    </row>
    <row r="5574" spans="1:31" x14ac:dyDescent="0.25">
      <c r="A5574">
        <v>2250495</v>
      </c>
      <c r="B5574">
        <v>1</v>
      </c>
      <c r="C5574" t="s">
        <v>80</v>
      </c>
      <c r="D5574" t="s">
        <v>107</v>
      </c>
      <c r="E5574" t="s">
        <v>273</v>
      </c>
      <c r="F5574" t="s">
        <v>16058</v>
      </c>
      <c r="G5574" t="s">
        <v>174</v>
      </c>
      <c r="H5574" t="s">
        <v>163</v>
      </c>
      <c r="I5574" t="s">
        <v>136</v>
      </c>
      <c r="J5574" t="s">
        <v>137</v>
      </c>
      <c r="K5574" t="s">
        <v>138</v>
      </c>
      <c r="L5574" t="s">
        <v>16059</v>
      </c>
      <c r="M5574" t="s">
        <v>16060</v>
      </c>
      <c r="N5574">
        <v>0.450555555</v>
      </c>
      <c r="O5574">
        <v>2</v>
      </c>
      <c r="P5574">
        <v>20050</v>
      </c>
      <c r="Q5574">
        <v>2</v>
      </c>
      <c r="R5574">
        <v>55</v>
      </c>
      <c r="S5574">
        <v>11</v>
      </c>
      <c r="T5574">
        <v>1843</v>
      </c>
      <c r="U5574">
        <v>2</v>
      </c>
      <c r="V5574">
        <v>5</v>
      </c>
      <c r="W5574">
        <v>3.1214917974704801</v>
      </c>
      <c r="X5574">
        <v>2551.899214951206</v>
      </c>
      <c r="Y5574">
        <v>0.29187906020304999</v>
      </c>
      <c r="Z5574">
        <v>5.4228473933082419</v>
      </c>
      <c r="AA5574">
        <v>46.534742988860614</v>
      </c>
      <c r="AB5574">
        <v>603.2462238050191</v>
      </c>
      <c r="AC5574">
        <v>1632.8382538549383</v>
      </c>
      <c r="AD5574">
        <v>110.24917441823195</v>
      </c>
      <c r="AE5574">
        <v>4953.6038282692371</v>
      </c>
    </row>
    <row r="5575" spans="1:31" x14ac:dyDescent="0.25">
      <c r="A5575">
        <v>2250572</v>
      </c>
      <c r="B5575">
        <v>1</v>
      </c>
      <c r="C5575" t="s">
        <v>80</v>
      </c>
      <c r="D5575" t="s">
        <v>100</v>
      </c>
      <c r="E5575" t="s">
        <v>132</v>
      </c>
      <c r="F5575" t="s">
        <v>16061</v>
      </c>
      <c r="G5575" t="s">
        <v>148</v>
      </c>
      <c r="H5575" t="s">
        <v>135</v>
      </c>
      <c r="I5575" t="s">
        <v>136</v>
      </c>
      <c r="J5575" t="s">
        <v>137</v>
      </c>
      <c r="K5575" t="s">
        <v>138</v>
      </c>
      <c r="L5575" t="s">
        <v>16062</v>
      </c>
      <c r="M5575" t="s">
        <v>16063</v>
      </c>
      <c r="N5575">
        <v>2.0247222219999998</v>
      </c>
      <c r="O5575">
        <v>0</v>
      </c>
      <c r="P5575">
        <v>1</v>
      </c>
      <c r="Q5575">
        <v>0</v>
      </c>
      <c r="R5575">
        <v>0</v>
      </c>
      <c r="S5575">
        <v>0</v>
      </c>
      <c r="T5575">
        <v>0</v>
      </c>
      <c r="U5575">
        <v>0</v>
      </c>
      <c r="V5575">
        <v>0</v>
      </c>
      <c r="W5575">
        <v>0</v>
      </c>
      <c r="X5575">
        <v>1.240928479021467</v>
      </c>
      <c r="Y5575">
        <v>0</v>
      </c>
      <c r="Z5575">
        <v>0</v>
      </c>
      <c r="AA5575">
        <v>0</v>
      </c>
      <c r="AB5575">
        <v>0</v>
      </c>
      <c r="AC5575">
        <v>0</v>
      </c>
      <c r="AD5575">
        <v>0</v>
      </c>
      <c r="AE5575">
        <v>1.240928479021467</v>
      </c>
    </row>
    <row r="5576" spans="1:31" x14ac:dyDescent="0.25">
      <c r="A5576">
        <v>2250535</v>
      </c>
      <c r="B5576">
        <v>1</v>
      </c>
      <c r="C5576" t="s">
        <v>80</v>
      </c>
      <c r="D5576" t="s">
        <v>93</v>
      </c>
      <c r="E5576" t="s">
        <v>132</v>
      </c>
      <c r="F5576" t="s">
        <v>16064</v>
      </c>
      <c r="G5576" t="s">
        <v>148</v>
      </c>
      <c r="H5576" t="s">
        <v>135</v>
      </c>
      <c r="I5576" t="s">
        <v>136</v>
      </c>
      <c r="J5576" t="s">
        <v>137</v>
      </c>
      <c r="K5576" t="s">
        <v>138</v>
      </c>
      <c r="L5576" t="s">
        <v>16065</v>
      </c>
      <c r="M5576" t="s">
        <v>16066</v>
      </c>
      <c r="N5576">
        <v>0.95138888799999999</v>
      </c>
      <c r="O5576">
        <v>0</v>
      </c>
      <c r="P5576">
        <v>1</v>
      </c>
      <c r="Q5576">
        <v>0</v>
      </c>
      <c r="R5576">
        <v>0</v>
      </c>
      <c r="S5576">
        <v>0</v>
      </c>
      <c r="T5576">
        <v>0</v>
      </c>
      <c r="U5576">
        <v>0</v>
      </c>
      <c r="V5576">
        <v>0</v>
      </c>
      <c r="W5576">
        <v>0</v>
      </c>
      <c r="X5576">
        <v>2.1432386137918082</v>
      </c>
      <c r="Y5576">
        <v>0</v>
      </c>
      <c r="Z5576">
        <v>0</v>
      </c>
      <c r="AA5576">
        <v>0</v>
      </c>
      <c r="AB5576">
        <v>0</v>
      </c>
      <c r="AC5576">
        <v>0</v>
      </c>
      <c r="AD5576">
        <v>0</v>
      </c>
      <c r="AE5576">
        <v>2.1432386137918082</v>
      </c>
    </row>
    <row r="5577" spans="1:31" x14ac:dyDescent="0.25">
      <c r="A5577">
        <v>2250432</v>
      </c>
      <c r="B5577">
        <v>1</v>
      </c>
      <c r="C5577" t="s">
        <v>81</v>
      </c>
      <c r="D5577" t="s">
        <v>126</v>
      </c>
      <c r="E5577" t="s">
        <v>182</v>
      </c>
      <c r="F5577" t="s">
        <v>16067</v>
      </c>
      <c r="G5577" t="s">
        <v>143</v>
      </c>
      <c r="H5577" t="s">
        <v>163</v>
      </c>
      <c r="I5577" t="s">
        <v>136</v>
      </c>
      <c r="J5577" t="s">
        <v>137</v>
      </c>
      <c r="K5577" t="s">
        <v>144</v>
      </c>
      <c r="L5577" t="s">
        <v>16068</v>
      </c>
      <c r="M5577" t="s">
        <v>16069</v>
      </c>
      <c r="N5577">
        <v>7.4424999999999999</v>
      </c>
      <c r="O5577">
        <v>0</v>
      </c>
      <c r="P5577">
        <v>467</v>
      </c>
      <c r="Q5577">
        <v>3</v>
      </c>
      <c r="R5577">
        <v>99</v>
      </c>
      <c r="S5577">
        <v>1</v>
      </c>
      <c r="T5577">
        <v>25</v>
      </c>
      <c r="U5577">
        <v>0</v>
      </c>
      <c r="V5577">
        <v>0</v>
      </c>
      <c r="W5577">
        <v>0</v>
      </c>
      <c r="X5577">
        <v>707.81428075722818</v>
      </c>
      <c r="Y5577">
        <v>9.0445491511301519</v>
      </c>
      <c r="Z5577">
        <v>163.76123825989905</v>
      </c>
      <c r="AA5577">
        <v>8.4304159926142521</v>
      </c>
      <c r="AB5577">
        <v>281.68240056741752</v>
      </c>
      <c r="AC5577">
        <v>0</v>
      </c>
      <c r="AD5577">
        <v>0</v>
      </c>
      <c r="AE5577">
        <v>1170.7328847282893</v>
      </c>
    </row>
    <row r="5578" spans="1:31" x14ac:dyDescent="0.25">
      <c r="A5578">
        <v>2250386</v>
      </c>
      <c r="B5578">
        <v>1</v>
      </c>
      <c r="C5578" t="s">
        <v>81</v>
      </c>
      <c r="D5578" t="s">
        <v>123</v>
      </c>
      <c r="E5578" t="s">
        <v>182</v>
      </c>
      <c r="F5578" t="s">
        <v>16070</v>
      </c>
      <c r="G5578" t="s">
        <v>174</v>
      </c>
      <c r="H5578" t="s">
        <v>163</v>
      </c>
      <c r="I5578" t="s">
        <v>136</v>
      </c>
      <c r="J5578" t="s">
        <v>137</v>
      </c>
      <c r="K5578" t="s">
        <v>138</v>
      </c>
      <c r="L5578" t="s">
        <v>16071</v>
      </c>
      <c r="M5578" t="s">
        <v>16072</v>
      </c>
      <c r="N5578">
        <v>0.87166666599999998</v>
      </c>
      <c r="O5578">
        <v>9</v>
      </c>
      <c r="P5578">
        <v>12</v>
      </c>
      <c r="Q5578">
        <v>197</v>
      </c>
      <c r="R5578">
        <v>141</v>
      </c>
      <c r="S5578">
        <v>48</v>
      </c>
      <c r="T5578">
        <v>19</v>
      </c>
      <c r="U5578">
        <v>0</v>
      </c>
      <c r="V5578">
        <v>0</v>
      </c>
      <c r="W5578">
        <v>1.9631143674923053</v>
      </c>
      <c r="X5578">
        <v>4.2696640491497924</v>
      </c>
      <c r="Y5578">
        <v>57.279931289997016</v>
      </c>
      <c r="Z5578">
        <v>46.043638901520772</v>
      </c>
      <c r="AA5578">
        <v>181.29553568772064</v>
      </c>
      <c r="AB5578">
        <v>6.8580950079691441</v>
      </c>
      <c r="AC5578">
        <v>0</v>
      </c>
      <c r="AD5578">
        <v>0</v>
      </c>
      <c r="AE5578">
        <v>297.70997930384965</v>
      </c>
    </row>
    <row r="5579" spans="1:31" x14ac:dyDescent="0.25">
      <c r="A5579">
        <v>2250741</v>
      </c>
      <c r="B5579">
        <v>1</v>
      </c>
      <c r="C5579" t="s">
        <v>80</v>
      </c>
      <c r="D5579" t="s">
        <v>97</v>
      </c>
      <c r="E5579" t="s">
        <v>273</v>
      </c>
      <c r="F5579" t="s">
        <v>16073</v>
      </c>
      <c r="G5579" t="s">
        <v>174</v>
      </c>
      <c r="H5579" t="s">
        <v>163</v>
      </c>
      <c r="I5579" t="s">
        <v>136</v>
      </c>
      <c r="J5579" t="s">
        <v>137</v>
      </c>
      <c r="K5579" t="s">
        <v>138</v>
      </c>
      <c r="L5579" t="s">
        <v>16074</v>
      </c>
      <c r="M5579" t="s">
        <v>16075</v>
      </c>
      <c r="N5579">
        <v>1.5647222220000001</v>
      </c>
      <c r="O5579">
        <v>0</v>
      </c>
      <c r="P5579">
        <v>433</v>
      </c>
      <c r="Q5579">
        <v>0</v>
      </c>
      <c r="R5579">
        <v>56</v>
      </c>
      <c r="S5579">
        <v>1</v>
      </c>
      <c r="T5579">
        <v>59</v>
      </c>
      <c r="U5579">
        <v>1</v>
      </c>
      <c r="V5579">
        <v>0</v>
      </c>
      <c r="W5579">
        <v>0</v>
      </c>
      <c r="X5579">
        <v>211.78583213620129</v>
      </c>
      <c r="Y5579">
        <v>0</v>
      </c>
      <c r="Z5579">
        <v>12.24997004186897</v>
      </c>
      <c r="AA5579">
        <v>25.782922026241692</v>
      </c>
      <c r="AB5579">
        <v>31.686194754149586</v>
      </c>
      <c r="AC5579">
        <v>53.579722536017393</v>
      </c>
      <c r="AD5579">
        <v>0</v>
      </c>
      <c r="AE5579">
        <v>335.08464149447894</v>
      </c>
    </row>
    <row r="5580" spans="1:31" x14ac:dyDescent="0.25">
      <c r="A5580">
        <v>2250575</v>
      </c>
      <c r="B5580">
        <v>1</v>
      </c>
      <c r="C5580" t="s">
        <v>80</v>
      </c>
      <c r="D5580" t="s">
        <v>102</v>
      </c>
      <c r="E5580" t="s">
        <v>194</v>
      </c>
      <c r="F5580" t="s">
        <v>8417</v>
      </c>
      <c r="G5580" t="s">
        <v>422</v>
      </c>
      <c r="H5580" t="s">
        <v>135</v>
      </c>
      <c r="I5580" t="s">
        <v>136</v>
      </c>
      <c r="J5580" t="s">
        <v>137</v>
      </c>
      <c r="K5580" t="s">
        <v>138</v>
      </c>
      <c r="L5580" t="s">
        <v>16076</v>
      </c>
      <c r="M5580" t="s">
        <v>16077</v>
      </c>
      <c r="N5580">
        <v>1.430555555</v>
      </c>
      <c r="O5580">
        <v>0</v>
      </c>
      <c r="P5580">
        <v>9</v>
      </c>
      <c r="Q5580">
        <v>0</v>
      </c>
      <c r="R5580">
        <v>3</v>
      </c>
      <c r="S5580">
        <v>0</v>
      </c>
      <c r="T5580">
        <v>4</v>
      </c>
      <c r="U5580">
        <v>0</v>
      </c>
      <c r="V5580">
        <v>0</v>
      </c>
      <c r="W5580">
        <v>0</v>
      </c>
      <c r="X5580">
        <v>2.7328201716598666</v>
      </c>
      <c r="Y5580">
        <v>0</v>
      </c>
      <c r="Z5580">
        <v>0.38662112951019445</v>
      </c>
      <c r="AA5580">
        <v>0</v>
      </c>
      <c r="AB5580">
        <v>3.4791359921105554</v>
      </c>
      <c r="AC5580">
        <v>0</v>
      </c>
      <c r="AD5580">
        <v>0</v>
      </c>
      <c r="AE5580">
        <v>6.5985772932806164</v>
      </c>
    </row>
    <row r="5581" spans="1:31" x14ac:dyDescent="0.25">
      <c r="A5581">
        <v>2250761</v>
      </c>
      <c r="B5581">
        <v>1</v>
      </c>
      <c r="C5581" t="s">
        <v>80</v>
      </c>
      <c r="D5581" t="s">
        <v>90</v>
      </c>
      <c r="E5581" t="s">
        <v>132</v>
      </c>
      <c r="F5581" t="s">
        <v>16078</v>
      </c>
      <c r="G5581" t="s">
        <v>148</v>
      </c>
      <c r="H5581" t="s">
        <v>135</v>
      </c>
      <c r="I5581" t="s">
        <v>136</v>
      </c>
      <c r="J5581" t="s">
        <v>137</v>
      </c>
      <c r="K5581" t="s">
        <v>138</v>
      </c>
      <c r="L5581" t="s">
        <v>16079</v>
      </c>
      <c r="M5581" t="s">
        <v>16080</v>
      </c>
      <c r="N5581">
        <v>2.3977777769999999</v>
      </c>
      <c r="O5581">
        <v>0</v>
      </c>
      <c r="P5581">
        <v>5</v>
      </c>
      <c r="Q5581">
        <v>0</v>
      </c>
      <c r="R5581">
        <v>0</v>
      </c>
      <c r="S5581">
        <v>0</v>
      </c>
      <c r="T5581">
        <v>0</v>
      </c>
      <c r="U5581">
        <v>0</v>
      </c>
      <c r="V5581">
        <v>0</v>
      </c>
      <c r="W5581">
        <v>0</v>
      </c>
      <c r="X5581">
        <v>3.9273390207788879</v>
      </c>
      <c r="Y5581">
        <v>0</v>
      </c>
      <c r="Z5581">
        <v>0</v>
      </c>
      <c r="AA5581">
        <v>0</v>
      </c>
      <c r="AB5581">
        <v>0</v>
      </c>
      <c r="AC5581">
        <v>0</v>
      </c>
      <c r="AD5581">
        <v>0</v>
      </c>
      <c r="AE5581">
        <v>3.9273390207788879</v>
      </c>
    </row>
    <row r="5582" spans="1:31" x14ac:dyDescent="0.25">
      <c r="A5582">
        <v>2250555</v>
      </c>
      <c r="B5582">
        <v>1</v>
      </c>
      <c r="C5582" t="s">
        <v>81</v>
      </c>
      <c r="D5582" t="s">
        <v>122</v>
      </c>
      <c r="E5582" t="s">
        <v>273</v>
      </c>
      <c r="F5582" t="s">
        <v>8411</v>
      </c>
      <c r="G5582" t="s">
        <v>219</v>
      </c>
      <c r="H5582" t="s">
        <v>163</v>
      </c>
      <c r="I5582" t="s">
        <v>136</v>
      </c>
      <c r="J5582" t="s">
        <v>137</v>
      </c>
      <c r="K5582" t="s">
        <v>138</v>
      </c>
      <c r="L5582" t="s">
        <v>16081</v>
      </c>
      <c r="M5582" t="s">
        <v>16082</v>
      </c>
      <c r="N5582">
        <v>0.82138888799999998</v>
      </c>
      <c r="O5582">
        <v>14</v>
      </c>
      <c r="P5582">
        <v>805</v>
      </c>
      <c r="Q5582">
        <v>1</v>
      </c>
      <c r="R5582">
        <v>23</v>
      </c>
      <c r="S5582">
        <v>5</v>
      </c>
      <c r="T5582">
        <v>58</v>
      </c>
      <c r="U5582">
        <v>1</v>
      </c>
      <c r="V5582">
        <v>0</v>
      </c>
      <c r="W5582">
        <v>2.2339898321274241</v>
      </c>
      <c r="X5582">
        <v>68.863266701456439</v>
      </c>
      <c r="Y5582">
        <v>2.6850507070488895E-2</v>
      </c>
      <c r="Z5582">
        <v>2.2852984587626368</v>
      </c>
      <c r="AA5582">
        <v>66.058108846500716</v>
      </c>
      <c r="AB5582">
        <v>7.6262739399369739</v>
      </c>
      <c r="AC5582">
        <v>2.3793062644533935</v>
      </c>
      <c r="AD5582">
        <v>0</v>
      </c>
      <c r="AE5582">
        <v>149.47309455030808</v>
      </c>
    </row>
    <row r="5583" spans="1:31" x14ac:dyDescent="0.25">
      <c r="A5583">
        <v>2250655</v>
      </c>
      <c r="B5583">
        <v>1</v>
      </c>
      <c r="C5583" t="s">
        <v>80</v>
      </c>
      <c r="D5583" t="s">
        <v>89</v>
      </c>
      <c r="E5583" t="s">
        <v>132</v>
      </c>
      <c r="F5583" t="s">
        <v>16083</v>
      </c>
      <c r="G5583" t="s">
        <v>148</v>
      </c>
      <c r="H5583" t="s">
        <v>135</v>
      </c>
      <c r="I5583" t="s">
        <v>136</v>
      </c>
      <c r="J5583" t="s">
        <v>137</v>
      </c>
      <c r="K5583" t="s">
        <v>138</v>
      </c>
      <c r="L5583" t="s">
        <v>16084</v>
      </c>
      <c r="M5583" t="s">
        <v>16085</v>
      </c>
      <c r="N5583">
        <v>0.61861111099999999</v>
      </c>
      <c r="O5583">
        <v>0</v>
      </c>
      <c r="P5583">
        <v>0</v>
      </c>
      <c r="Q5583">
        <v>0</v>
      </c>
      <c r="R5583">
        <v>0</v>
      </c>
      <c r="S5583">
        <v>0</v>
      </c>
      <c r="T5583">
        <v>1</v>
      </c>
      <c r="U5583">
        <v>0</v>
      </c>
      <c r="V5583">
        <v>0</v>
      </c>
      <c r="W5583">
        <v>0</v>
      </c>
      <c r="X5583">
        <v>0</v>
      </c>
      <c r="Y5583">
        <v>0</v>
      </c>
      <c r="Z5583">
        <v>0</v>
      </c>
      <c r="AA5583">
        <v>0</v>
      </c>
      <c r="AB5583">
        <v>4.1445833418888889E-4</v>
      </c>
      <c r="AC5583">
        <v>0</v>
      </c>
      <c r="AD5583">
        <v>0</v>
      </c>
      <c r="AE5583">
        <v>4.1445833418888889E-4</v>
      </c>
    </row>
    <row r="5584" spans="1:31" x14ac:dyDescent="0.25">
      <c r="A5584">
        <v>2250638</v>
      </c>
      <c r="B5584">
        <v>1</v>
      </c>
      <c r="C5584" t="s">
        <v>81</v>
      </c>
      <c r="D5584" t="s">
        <v>123</v>
      </c>
      <c r="E5584" t="s">
        <v>132</v>
      </c>
      <c r="F5584" t="s">
        <v>16086</v>
      </c>
      <c r="G5584" t="s">
        <v>191</v>
      </c>
      <c r="H5584" t="s">
        <v>135</v>
      </c>
      <c r="I5584" t="s">
        <v>136</v>
      </c>
      <c r="J5584" t="s">
        <v>137</v>
      </c>
      <c r="K5584" t="s">
        <v>138</v>
      </c>
      <c r="L5584" t="s">
        <v>16087</v>
      </c>
      <c r="M5584" t="s">
        <v>16088</v>
      </c>
      <c r="N5584">
        <v>2.0113888879999999</v>
      </c>
      <c r="O5584">
        <v>0</v>
      </c>
      <c r="P5584">
        <v>0</v>
      </c>
      <c r="Q5584">
        <v>0</v>
      </c>
      <c r="R5584">
        <v>0</v>
      </c>
      <c r="S5584">
        <v>0</v>
      </c>
      <c r="T5584">
        <v>1</v>
      </c>
      <c r="U5584">
        <v>0</v>
      </c>
      <c r="V5584">
        <v>0</v>
      </c>
      <c r="W5584">
        <v>0</v>
      </c>
      <c r="X5584">
        <v>0</v>
      </c>
      <c r="Y5584">
        <v>0</v>
      </c>
      <c r="Z5584">
        <v>0</v>
      </c>
      <c r="AA5584">
        <v>0</v>
      </c>
      <c r="AB5584">
        <v>0.43814696860237334</v>
      </c>
      <c r="AC5584">
        <v>0</v>
      </c>
      <c r="AD5584">
        <v>0</v>
      </c>
      <c r="AE5584">
        <v>0.43814696860237334</v>
      </c>
    </row>
    <row r="5585" spans="1:31" x14ac:dyDescent="0.25">
      <c r="A5585">
        <v>2250515</v>
      </c>
      <c r="B5585">
        <v>1</v>
      </c>
      <c r="C5585" t="s">
        <v>80</v>
      </c>
      <c r="D5585" t="s">
        <v>100</v>
      </c>
      <c r="E5585" t="s">
        <v>132</v>
      </c>
      <c r="F5585" t="s">
        <v>16089</v>
      </c>
      <c r="G5585" t="s">
        <v>148</v>
      </c>
      <c r="H5585" t="s">
        <v>135</v>
      </c>
      <c r="I5585" t="s">
        <v>136</v>
      </c>
      <c r="J5585" t="s">
        <v>137</v>
      </c>
      <c r="K5585" t="s">
        <v>138</v>
      </c>
      <c r="L5585" t="s">
        <v>16090</v>
      </c>
      <c r="M5585" t="s">
        <v>16091</v>
      </c>
      <c r="N5585">
        <v>2.9680555549999998</v>
      </c>
      <c r="O5585">
        <v>0</v>
      </c>
      <c r="P5585">
        <v>2</v>
      </c>
      <c r="Q5585">
        <v>0</v>
      </c>
      <c r="R5585">
        <v>0</v>
      </c>
      <c r="S5585">
        <v>0</v>
      </c>
      <c r="T5585">
        <v>0</v>
      </c>
      <c r="U5585">
        <v>0</v>
      </c>
      <c r="V5585">
        <v>0</v>
      </c>
      <c r="W5585">
        <v>0</v>
      </c>
      <c r="X5585">
        <v>1.7316298981130647</v>
      </c>
      <c r="Y5585">
        <v>0</v>
      </c>
      <c r="Z5585">
        <v>0</v>
      </c>
      <c r="AA5585">
        <v>0</v>
      </c>
      <c r="AB5585">
        <v>0</v>
      </c>
      <c r="AC5585">
        <v>0</v>
      </c>
      <c r="AD5585">
        <v>0</v>
      </c>
      <c r="AE5585">
        <v>1.7316298981130647</v>
      </c>
    </row>
    <row r="5586" spans="1:31" x14ac:dyDescent="0.25">
      <c r="A5586">
        <v>2250492</v>
      </c>
      <c r="B5586">
        <v>1</v>
      </c>
      <c r="C5586" t="s">
        <v>81</v>
      </c>
      <c r="D5586" t="s">
        <v>121</v>
      </c>
      <c r="E5586" t="s">
        <v>182</v>
      </c>
      <c r="F5586" t="s">
        <v>16092</v>
      </c>
      <c r="G5586" t="s">
        <v>143</v>
      </c>
      <c r="H5586" t="s">
        <v>163</v>
      </c>
      <c r="I5586" t="s">
        <v>136</v>
      </c>
      <c r="J5586" t="s">
        <v>137</v>
      </c>
      <c r="K5586" t="s">
        <v>144</v>
      </c>
      <c r="L5586" t="s">
        <v>16093</v>
      </c>
      <c r="M5586" t="s">
        <v>16094</v>
      </c>
      <c r="N5586">
        <v>2.179166666</v>
      </c>
      <c r="O5586">
        <v>0</v>
      </c>
      <c r="P5586">
        <v>150</v>
      </c>
      <c r="Q5586">
        <v>0</v>
      </c>
      <c r="R5586">
        <v>1</v>
      </c>
      <c r="S5586">
        <v>0</v>
      </c>
      <c r="T5586">
        <v>6</v>
      </c>
      <c r="U5586">
        <v>0</v>
      </c>
      <c r="V5586">
        <v>0</v>
      </c>
      <c r="W5586">
        <v>0</v>
      </c>
      <c r="X5586">
        <v>29.117868912706893</v>
      </c>
      <c r="Y5586">
        <v>0</v>
      </c>
      <c r="Z5586">
        <v>3.3155289480833336E-2</v>
      </c>
      <c r="AA5586">
        <v>0</v>
      </c>
      <c r="AB5586">
        <v>0.67048854988919993</v>
      </c>
      <c r="AC5586">
        <v>0</v>
      </c>
      <c r="AD5586">
        <v>0</v>
      </c>
      <c r="AE5586">
        <v>29.821512752076927</v>
      </c>
    </row>
    <row r="5587" spans="1:31" x14ac:dyDescent="0.25">
      <c r="A5587">
        <v>2250615</v>
      </c>
      <c r="B5587">
        <v>1</v>
      </c>
      <c r="C5587" t="s">
        <v>80</v>
      </c>
      <c r="D5587" t="s">
        <v>89</v>
      </c>
      <c r="E5587" t="s">
        <v>132</v>
      </c>
      <c r="F5587" t="s">
        <v>16095</v>
      </c>
      <c r="G5587" t="s">
        <v>148</v>
      </c>
      <c r="H5587" t="s">
        <v>135</v>
      </c>
      <c r="I5587" t="s">
        <v>136</v>
      </c>
      <c r="J5587" t="s">
        <v>137</v>
      </c>
      <c r="K5587" t="s">
        <v>138</v>
      </c>
      <c r="L5587" t="s">
        <v>16096</v>
      </c>
      <c r="M5587" t="s">
        <v>16097</v>
      </c>
      <c r="N5587">
        <v>1.527222222</v>
      </c>
      <c r="O5587">
        <v>0</v>
      </c>
      <c r="P5587">
        <v>1</v>
      </c>
      <c r="Q5587">
        <v>0</v>
      </c>
      <c r="R5587">
        <v>0</v>
      </c>
      <c r="S5587">
        <v>0</v>
      </c>
      <c r="T5587">
        <v>0</v>
      </c>
      <c r="U5587">
        <v>0</v>
      </c>
      <c r="V5587">
        <v>0</v>
      </c>
      <c r="W5587">
        <v>0</v>
      </c>
      <c r="X5587">
        <v>0</v>
      </c>
      <c r="Y5587">
        <v>0</v>
      </c>
      <c r="Z5587">
        <v>0</v>
      </c>
      <c r="AA5587">
        <v>0</v>
      </c>
      <c r="AB5587">
        <v>0</v>
      </c>
      <c r="AC5587">
        <v>0</v>
      </c>
      <c r="AD5587">
        <v>0</v>
      </c>
      <c r="AE5587">
        <v>0</v>
      </c>
    </row>
    <row r="5588" spans="1:31" x14ac:dyDescent="0.25">
      <c r="A5588">
        <v>2250475</v>
      </c>
      <c r="B5588">
        <v>1</v>
      </c>
      <c r="C5588" t="s">
        <v>80</v>
      </c>
      <c r="D5588" t="s">
        <v>111</v>
      </c>
      <c r="E5588" t="s">
        <v>194</v>
      </c>
      <c r="F5588" t="s">
        <v>16098</v>
      </c>
      <c r="G5588" t="s">
        <v>196</v>
      </c>
      <c r="H5588" t="s">
        <v>135</v>
      </c>
      <c r="I5588" t="s">
        <v>136</v>
      </c>
      <c r="J5588" t="s">
        <v>137</v>
      </c>
      <c r="K5588" t="s">
        <v>144</v>
      </c>
      <c r="L5588" t="s">
        <v>16099</v>
      </c>
      <c r="M5588" t="s">
        <v>16100</v>
      </c>
      <c r="N5588">
        <v>2.1788888879999999</v>
      </c>
      <c r="O5588">
        <v>0</v>
      </c>
      <c r="P5588">
        <v>316</v>
      </c>
      <c r="Q5588">
        <v>0</v>
      </c>
      <c r="R5588">
        <v>0</v>
      </c>
      <c r="S5588">
        <v>0</v>
      </c>
      <c r="T5588">
        <v>7</v>
      </c>
      <c r="U5588">
        <v>0</v>
      </c>
      <c r="V5588">
        <v>0</v>
      </c>
      <c r="W5588">
        <v>0</v>
      </c>
      <c r="X5588">
        <v>185.81495389994825</v>
      </c>
      <c r="Y5588">
        <v>0</v>
      </c>
      <c r="Z5588">
        <v>0</v>
      </c>
      <c r="AA5588">
        <v>0</v>
      </c>
      <c r="AB5588">
        <v>8.4530803512117227</v>
      </c>
      <c r="AC5588">
        <v>0</v>
      </c>
      <c r="AD5588">
        <v>0</v>
      </c>
      <c r="AE5588">
        <v>194.26803425115997</v>
      </c>
    </row>
    <row r="5589" spans="1:31" x14ac:dyDescent="0.25">
      <c r="A5589">
        <v>2250724</v>
      </c>
      <c r="B5589">
        <v>1</v>
      </c>
      <c r="C5589" t="s">
        <v>80</v>
      </c>
      <c r="D5589" t="s">
        <v>97</v>
      </c>
      <c r="E5589" t="s">
        <v>132</v>
      </c>
      <c r="F5589" t="s">
        <v>16101</v>
      </c>
      <c r="G5589" t="s">
        <v>148</v>
      </c>
      <c r="H5589" t="s">
        <v>135</v>
      </c>
      <c r="I5589" t="s">
        <v>136</v>
      </c>
      <c r="J5589" t="s">
        <v>137</v>
      </c>
      <c r="K5589" t="s">
        <v>138</v>
      </c>
      <c r="L5589" t="s">
        <v>16102</v>
      </c>
      <c r="M5589" t="s">
        <v>16103</v>
      </c>
      <c r="N5589">
        <v>1.8844444440000001</v>
      </c>
      <c r="O5589">
        <v>0</v>
      </c>
      <c r="P5589">
        <v>1</v>
      </c>
      <c r="Q5589">
        <v>0</v>
      </c>
      <c r="R5589">
        <v>0</v>
      </c>
      <c r="S5589">
        <v>0</v>
      </c>
      <c r="T5589">
        <v>0</v>
      </c>
      <c r="U5589">
        <v>0</v>
      </c>
      <c r="V5589">
        <v>0</v>
      </c>
      <c r="W5589">
        <v>0</v>
      </c>
      <c r="X5589">
        <v>0.55484352876882226</v>
      </c>
      <c r="Y5589">
        <v>0</v>
      </c>
      <c r="Z5589">
        <v>0</v>
      </c>
      <c r="AA5589">
        <v>0</v>
      </c>
      <c r="AB5589">
        <v>0</v>
      </c>
      <c r="AC5589">
        <v>0</v>
      </c>
      <c r="AD5589">
        <v>0</v>
      </c>
      <c r="AE5589">
        <v>0.55484352876882226</v>
      </c>
    </row>
    <row r="5590" spans="1:31" x14ac:dyDescent="0.25">
      <c r="A5590">
        <v>2250532</v>
      </c>
      <c r="B5590">
        <v>1</v>
      </c>
      <c r="C5590" t="s">
        <v>81</v>
      </c>
      <c r="D5590" t="s">
        <v>119</v>
      </c>
      <c r="E5590" t="s">
        <v>132</v>
      </c>
      <c r="F5590" t="s">
        <v>16104</v>
      </c>
      <c r="G5590" t="s">
        <v>148</v>
      </c>
      <c r="H5590" t="s">
        <v>135</v>
      </c>
      <c r="I5590" t="s">
        <v>136</v>
      </c>
      <c r="J5590" t="s">
        <v>137</v>
      </c>
      <c r="K5590" t="s">
        <v>138</v>
      </c>
      <c r="L5590" t="s">
        <v>16105</v>
      </c>
      <c r="M5590" t="s">
        <v>16106</v>
      </c>
      <c r="N5590">
        <v>2.4211111110000001</v>
      </c>
      <c r="O5590">
        <v>0</v>
      </c>
      <c r="P5590">
        <v>2</v>
      </c>
      <c r="Q5590">
        <v>0</v>
      </c>
      <c r="R5590">
        <v>0</v>
      </c>
      <c r="S5590">
        <v>0</v>
      </c>
      <c r="T5590">
        <v>0</v>
      </c>
      <c r="U5590">
        <v>0</v>
      </c>
      <c r="V5590">
        <v>0</v>
      </c>
      <c r="W5590">
        <v>0</v>
      </c>
      <c r="X5590">
        <v>0.77102358949364003</v>
      </c>
      <c r="Y5590">
        <v>0</v>
      </c>
      <c r="Z5590">
        <v>0</v>
      </c>
      <c r="AA5590">
        <v>0</v>
      </c>
      <c r="AB5590">
        <v>0</v>
      </c>
      <c r="AC5590">
        <v>0</v>
      </c>
      <c r="AD5590">
        <v>0</v>
      </c>
      <c r="AE5590">
        <v>0.77102358949364003</v>
      </c>
    </row>
    <row r="5591" spans="1:31" x14ac:dyDescent="0.25">
      <c r="A5591">
        <v>2250429</v>
      </c>
      <c r="B5591">
        <v>1</v>
      </c>
      <c r="C5591" t="s">
        <v>81</v>
      </c>
      <c r="D5591" t="s">
        <v>120</v>
      </c>
      <c r="E5591" t="s">
        <v>182</v>
      </c>
      <c r="F5591" t="s">
        <v>16107</v>
      </c>
      <c r="G5591" t="s">
        <v>196</v>
      </c>
      <c r="H5591" t="s">
        <v>163</v>
      </c>
      <c r="I5591" t="s">
        <v>136</v>
      </c>
      <c r="J5591" t="s">
        <v>137</v>
      </c>
      <c r="K5591" t="s">
        <v>144</v>
      </c>
      <c r="L5591" t="s">
        <v>16108</v>
      </c>
      <c r="M5591" t="s">
        <v>16109</v>
      </c>
      <c r="N5591">
        <v>4.2022222219999996</v>
      </c>
      <c r="O5591">
        <v>0</v>
      </c>
      <c r="P5591">
        <v>990</v>
      </c>
      <c r="Q5591">
        <v>0</v>
      </c>
      <c r="R5591">
        <v>9</v>
      </c>
      <c r="S5591">
        <v>0</v>
      </c>
      <c r="T5591">
        <v>160</v>
      </c>
      <c r="U5591">
        <v>0</v>
      </c>
      <c r="V5591">
        <v>1</v>
      </c>
      <c r="W5591">
        <v>0</v>
      </c>
      <c r="X5591">
        <v>1133.8253601480196</v>
      </c>
      <c r="Y5591">
        <v>0</v>
      </c>
      <c r="Z5591">
        <v>9.4156460629997589</v>
      </c>
      <c r="AA5591">
        <v>0</v>
      </c>
      <c r="AB5591">
        <v>359.99670903905019</v>
      </c>
      <c r="AC5591">
        <v>0</v>
      </c>
      <c r="AD5591">
        <v>16.407410843672519</v>
      </c>
      <c r="AE5591">
        <v>1519.645126093742</v>
      </c>
    </row>
    <row r="5592" spans="1:31" x14ac:dyDescent="0.25">
      <c r="A5592">
        <v>2250578</v>
      </c>
      <c r="B5592">
        <v>1</v>
      </c>
      <c r="C5592" t="s">
        <v>80</v>
      </c>
      <c r="D5592" t="s">
        <v>105</v>
      </c>
      <c r="E5592" t="s">
        <v>132</v>
      </c>
      <c r="F5592" t="s">
        <v>16110</v>
      </c>
      <c r="G5592" t="s">
        <v>148</v>
      </c>
      <c r="H5592" t="s">
        <v>135</v>
      </c>
      <c r="I5592" t="s">
        <v>136</v>
      </c>
      <c r="J5592" t="s">
        <v>137</v>
      </c>
      <c r="K5592" t="s">
        <v>138</v>
      </c>
      <c r="L5592" t="s">
        <v>16111</v>
      </c>
      <c r="M5592" t="s">
        <v>16112</v>
      </c>
      <c r="N5592">
        <v>0.91666666600000002</v>
      </c>
      <c r="O5592">
        <v>0</v>
      </c>
      <c r="P5592">
        <v>1</v>
      </c>
      <c r="Q5592">
        <v>0</v>
      </c>
      <c r="R5592">
        <v>0</v>
      </c>
      <c r="S5592">
        <v>0</v>
      </c>
      <c r="T5592">
        <v>0</v>
      </c>
      <c r="U5592">
        <v>0</v>
      </c>
      <c r="V5592">
        <v>0</v>
      </c>
      <c r="W5592">
        <v>0</v>
      </c>
      <c r="X5592">
        <v>0</v>
      </c>
      <c r="Y5592">
        <v>0</v>
      </c>
      <c r="Z5592">
        <v>0</v>
      </c>
      <c r="AA5592">
        <v>0</v>
      </c>
      <c r="AB5592">
        <v>0</v>
      </c>
      <c r="AC5592">
        <v>0</v>
      </c>
      <c r="AD5592">
        <v>0</v>
      </c>
      <c r="AE5592">
        <v>0</v>
      </c>
    </row>
    <row r="5593" spans="1:31" x14ac:dyDescent="0.25">
      <c r="A5593">
        <v>2250552</v>
      </c>
      <c r="B5593">
        <v>1</v>
      </c>
      <c r="C5593" t="s">
        <v>80</v>
      </c>
      <c r="D5593" t="s">
        <v>97</v>
      </c>
      <c r="E5593" t="s">
        <v>182</v>
      </c>
      <c r="F5593" t="s">
        <v>16113</v>
      </c>
      <c r="G5593" t="s">
        <v>1547</v>
      </c>
      <c r="H5593" t="s">
        <v>163</v>
      </c>
      <c r="I5593" t="s">
        <v>136</v>
      </c>
      <c r="J5593" t="s">
        <v>137</v>
      </c>
      <c r="K5593" t="s">
        <v>138</v>
      </c>
      <c r="L5593" t="s">
        <v>16114</v>
      </c>
      <c r="M5593" t="s">
        <v>16115</v>
      </c>
      <c r="N5593">
        <v>9.4063888880000004</v>
      </c>
      <c r="O5593">
        <v>0</v>
      </c>
      <c r="P5593">
        <v>128</v>
      </c>
      <c r="Q5593">
        <v>0</v>
      </c>
      <c r="R5593">
        <v>0</v>
      </c>
      <c r="S5593">
        <v>0</v>
      </c>
      <c r="T5593">
        <v>29</v>
      </c>
      <c r="U5593">
        <v>0</v>
      </c>
      <c r="V5593">
        <v>0</v>
      </c>
      <c r="W5593">
        <v>0</v>
      </c>
      <c r="X5593">
        <v>430.52840026197742</v>
      </c>
      <c r="Y5593">
        <v>0</v>
      </c>
      <c r="Z5593">
        <v>0</v>
      </c>
      <c r="AA5593">
        <v>0</v>
      </c>
      <c r="AB5593">
        <v>105.68251935926121</v>
      </c>
      <c r="AC5593">
        <v>0</v>
      </c>
      <c r="AD5593">
        <v>0</v>
      </c>
      <c r="AE5593">
        <v>536.21091962123865</v>
      </c>
    </row>
    <row r="5594" spans="1:31" x14ac:dyDescent="0.25">
      <c r="A5594">
        <v>2250744</v>
      </c>
      <c r="B5594">
        <v>1</v>
      </c>
      <c r="C5594" t="s">
        <v>80</v>
      </c>
      <c r="D5594" t="s">
        <v>93</v>
      </c>
      <c r="E5594" t="s">
        <v>132</v>
      </c>
      <c r="F5594" t="s">
        <v>16116</v>
      </c>
      <c r="G5594" t="s">
        <v>148</v>
      </c>
      <c r="H5594" t="s">
        <v>135</v>
      </c>
      <c r="I5594" t="s">
        <v>136</v>
      </c>
      <c r="J5594" t="s">
        <v>137</v>
      </c>
      <c r="K5594" t="s">
        <v>138</v>
      </c>
      <c r="L5594" t="s">
        <v>16117</v>
      </c>
      <c r="M5594" t="s">
        <v>16118</v>
      </c>
      <c r="N5594">
        <v>0.37527777699999998</v>
      </c>
      <c r="O5594">
        <v>0</v>
      </c>
      <c r="P5594">
        <v>15</v>
      </c>
      <c r="Q5594">
        <v>0</v>
      </c>
      <c r="R5594">
        <v>0</v>
      </c>
      <c r="S5594">
        <v>0</v>
      </c>
      <c r="T5594">
        <v>0</v>
      </c>
      <c r="U5594">
        <v>0</v>
      </c>
      <c r="V5594">
        <v>0</v>
      </c>
      <c r="W5594">
        <v>0</v>
      </c>
      <c r="X5594">
        <v>1.9379926859850669</v>
      </c>
      <c r="Y5594">
        <v>0</v>
      </c>
      <c r="Z5594">
        <v>0</v>
      </c>
      <c r="AA5594">
        <v>0</v>
      </c>
      <c r="AB5594">
        <v>0</v>
      </c>
      <c r="AC5594">
        <v>0</v>
      </c>
      <c r="AD5594">
        <v>0</v>
      </c>
      <c r="AE5594">
        <v>1.9379926859850669</v>
      </c>
    </row>
    <row r="5595" spans="1:31" x14ac:dyDescent="0.25">
      <c r="A5595">
        <v>2250389</v>
      </c>
      <c r="B5595">
        <v>1</v>
      </c>
      <c r="C5595" t="s">
        <v>81</v>
      </c>
      <c r="D5595" t="s">
        <v>113</v>
      </c>
      <c r="E5595" t="s">
        <v>194</v>
      </c>
      <c r="F5595" t="s">
        <v>16119</v>
      </c>
      <c r="G5595" t="s">
        <v>472</v>
      </c>
      <c r="H5595" t="s">
        <v>135</v>
      </c>
      <c r="I5595" t="s">
        <v>136</v>
      </c>
      <c r="J5595" t="s">
        <v>137</v>
      </c>
      <c r="K5595" t="s">
        <v>138</v>
      </c>
      <c r="L5595" t="s">
        <v>16120</v>
      </c>
      <c r="M5595" t="s">
        <v>16121</v>
      </c>
      <c r="N5595">
        <v>1.4275</v>
      </c>
      <c r="O5595">
        <v>0</v>
      </c>
      <c r="P5595">
        <v>17</v>
      </c>
      <c r="Q5595">
        <v>0</v>
      </c>
      <c r="R5595">
        <v>1</v>
      </c>
      <c r="S5595">
        <v>0</v>
      </c>
      <c r="T5595">
        <v>0</v>
      </c>
      <c r="U5595">
        <v>0</v>
      </c>
      <c r="V5595">
        <v>0</v>
      </c>
      <c r="W5595">
        <v>0</v>
      </c>
      <c r="X5595">
        <v>2.2632403453014733</v>
      </c>
      <c r="Y5595">
        <v>0</v>
      </c>
      <c r="Z5595">
        <v>0.77026487672683319</v>
      </c>
      <c r="AA5595">
        <v>0</v>
      </c>
      <c r="AB5595">
        <v>0</v>
      </c>
      <c r="AC5595">
        <v>0</v>
      </c>
      <c r="AD5595">
        <v>0</v>
      </c>
      <c r="AE5595">
        <v>3.0335052220283067</v>
      </c>
    </row>
    <row r="5596" spans="1:31" x14ac:dyDescent="0.25">
      <c r="A5596">
        <v>2250558</v>
      </c>
      <c r="B5596">
        <v>1</v>
      </c>
      <c r="C5596" t="s">
        <v>80</v>
      </c>
      <c r="D5596" t="s">
        <v>100</v>
      </c>
      <c r="E5596" t="s">
        <v>132</v>
      </c>
      <c r="F5596" t="s">
        <v>16122</v>
      </c>
      <c r="G5596" t="s">
        <v>148</v>
      </c>
      <c r="H5596" t="s">
        <v>135</v>
      </c>
      <c r="I5596" t="s">
        <v>136</v>
      </c>
      <c r="J5596" t="s">
        <v>137</v>
      </c>
      <c r="K5596" t="s">
        <v>138</v>
      </c>
      <c r="L5596" t="s">
        <v>16123</v>
      </c>
      <c r="M5596" t="s">
        <v>16124</v>
      </c>
      <c r="N5596">
        <v>0.93305555500000004</v>
      </c>
      <c r="O5596">
        <v>0</v>
      </c>
      <c r="P5596">
        <v>2</v>
      </c>
      <c r="Q5596">
        <v>0</v>
      </c>
      <c r="R5596">
        <v>0</v>
      </c>
      <c r="S5596">
        <v>0</v>
      </c>
      <c r="T5596">
        <v>0</v>
      </c>
      <c r="U5596">
        <v>0</v>
      </c>
      <c r="V5596">
        <v>0</v>
      </c>
      <c r="W5596">
        <v>0</v>
      </c>
      <c r="X5596">
        <v>0.27048985249070556</v>
      </c>
      <c r="Y5596">
        <v>0</v>
      </c>
      <c r="Z5596">
        <v>0</v>
      </c>
      <c r="AA5596">
        <v>0</v>
      </c>
      <c r="AB5596">
        <v>0</v>
      </c>
      <c r="AC5596">
        <v>0</v>
      </c>
      <c r="AD5596">
        <v>0</v>
      </c>
      <c r="AE5596">
        <v>0.27048985249070556</v>
      </c>
    </row>
    <row r="5597" spans="1:31" x14ac:dyDescent="0.25">
      <c r="A5597">
        <v>2250452</v>
      </c>
      <c r="B5597">
        <v>1</v>
      </c>
      <c r="C5597" t="s">
        <v>81</v>
      </c>
      <c r="D5597" t="s">
        <v>112</v>
      </c>
      <c r="E5597" t="s">
        <v>132</v>
      </c>
      <c r="F5597" t="s">
        <v>16125</v>
      </c>
      <c r="G5597" t="s">
        <v>148</v>
      </c>
      <c r="H5597" t="s">
        <v>135</v>
      </c>
      <c r="I5597" t="s">
        <v>136</v>
      </c>
      <c r="J5597" t="s">
        <v>137</v>
      </c>
      <c r="K5597" t="s">
        <v>138</v>
      </c>
      <c r="L5597" t="s">
        <v>16126</v>
      </c>
      <c r="M5597" t="s">
        <v>16127</v>
      </c>
      <c r="N5597">
        <v>0.61</v>
      </c>
      <c r="O5597">
        <v>0</v>
      </c>
      <c r="P5597">
        <v>0</v>
      </c>
      <c r="Q5597">
        <v>0</v>
      </c>
      <c r="R5597">
        <v>0</v>
      </c>
      <c r="S5597">
        <v>0</v>
      </c>
      <c r="T5597">
        <v>1</v>
      </c>
      <c r="U5597">
        <v>0</v>
      </c>
      <c r="V5597">
        <v>0</v>
      </c>
      <c r="W5597">
        <v>0</v>
      </c>
      <c r="X5597">
        <v>0</v>
      </c>
      <c r="Y5597">
        <v>0</v>
      </c>
      <c r="Z5597">
        <v>0</v>
      </c>
      <c r="AA5597">
        <v>0</v>
      </c>
      <c r="AB5597">
        <v>7.2331112713486689E-2</v>
      </c>
      <c r="AC5597">
        <v>0</v>
      </c>
      <c r="AD5597">
        <v>0</v>
      </c>
      <c r="AE5597">
        <v>7.2331112713486689E-2</v>
      </c>
    </row>
    <row r="5598" spans="1:31" x14ac:dyDescent="0.25">
      <c r="A5598">
        <v>2250595</v>
      </c>
      <c r="B5598">
        <v>1</v>
      </c>
      <c r="C5598" t="s">
        <v>81</v>
      </c>
      <c r="D5598" t="s">
        <v>128</v>
      </c>
      <c r="E5598" t="s">
        <v>194</v>
      </c>
      <c r="F5598" t="s">
        <v>16128</v>
      </c>
      <c r="G5598" t="s">
        <v>1031</v>
      </c>
      <c r="H5598" t="s">
        <v>135</v>
      </c>
      <c r="I5598" t="s">
        <v>136</v>
      </c>
      <c r="J5598" t="s">
        <v>137</v>
      </c>
      <c r="K5598" t="s">
        <v>138</v>
      </c>
      <c r="L5598" t="s">
        <v>16129</v>
      </c>
      <c r="M5598" t="s">
        <v>16130</v>
      </c>
      <c r="N5598">
        <v>4.6005555549999997</v>
      </c>
      <c r="O5598">
        <v>0</v>
      </c>
      <c r="P5598">
        <v>19</v>
      </c>
      <c r="Q5598">
        <v>0</v>
      </c>
      <c r="R5598">
        <v>0</v>
      </c>
      <c r="S5598">
        <v>0</v>
      </c>
      <c r="T5598">
        <v>3</v>
      </c>
      <c r="U5598">
        <v>0</v>
      </c>
      <c r="V5598">
        <v>0</v>
      </c>
      <c r="W5598">
        <v>0</v>
      </c>
      <c r="X5598">
        <v>10.38512784792168</v>
      </c>
      <c r="Y5598">
        <v>0</v>
      </c>
      <c r="Z5598">
        <v>0</v>
      </c>
      <c r="AA5598">
        <v>0</v>
      </c>
      <c r="AB5598">
        <v>0.30374709018682</v>
      </c>
      <c r="AC5598">
        <v>0</v>
      </c>
      <c r="AD5598">
        <v>0</v>
      </c>
      <c r="AE5598">
        <v>10.6888749381085</v>
      </c>
    </row>
    <row r="5599" spans="1:31" x14ac:dyDescent="0.25">
      <c r="A5599">
        <v>2250710</v>
      </c>
      <c r="B5599">
        <v>1</v>
      </c>
      <c r="C5599" t="s">
        <v>81</v>
      </c>
      <c r="D5599" t="s">
        <v>113</v>
      </c>
      <c r="E5599" t="s">
        <v>194</v>
      </c>
      <c r="F5599" t="s">
        <v>16131</v>
      </c>
      <c r="G5599" t="s">
        <v>152</v>
      </c>
      <c r="H5599" t="s">
        <v>135</v>
      </c>
      <c r="I5599" t="s">
        <v>136</v>
      </c>
      <c r="J5599" t="s">
        <v>137</v>
      </c>
      <c r="K5599" t="s">
        <v>138</v>
      </c>
      <c r="L5599" t="s">
        <v>16132</v>
      </c>
      <c r="M5599" t="s">
        <v>16133</v>
      </c>
      <c r="N5599">
        <v>6.3825000000000003</v>
      </c>
      <c r="O5599">
        <v>0</v>
      </c>
      <c r="P5599">
        <v>12</v>
      </c>
      <c r="Q5599">
        <v>0</v>
      </c>
      <c r="R5599">
        <v>1</v>
      </c>
      <c r="S5599">
        <v>0</v>
      </c>
      <c r="T5599">
        <v>0</v>
      </c>
      <c r="U5599">
        <v>0</v>
      </c>
      <c r="V5599">
        <v>0</v>
      </c>
      <c r="W5599">
        <v>0</v>
      </c>
      <c r="X5599">
        <v>10.61148406301543</v>
      </c>
      <c r="Y5599">
        <v>0</v>
      </c>
      <c r="Z5599">
        <v>5.2595775842400001E-2</v>
      </c>
      <c r="AA5599">
        <v>0</v>
      </c>
      <c r="AB5599">
        <v>0</v>
      </c>
      <c r="AC5599">
        <v>0</v>
      </c>
      <c r="AD5599">
        <v>0</v>
      </c>
      <c r="AE5599">
        <v>10.66407983885783</v>
      </c>
    </row>
    <row r="5600" spans="1:31" x14ac:dyDescent="0.25">
      <c r="A5600">
        <v>2250441</v>
      </c>
      <c r="B5600">
        <v>1</v>
      </c>
      <c r="C5600" t="s">
        <v>80</v>
      </c>
      <c r="D5600" t="s">
        <v>103</v>
      </c>
      <c r="E5600" t="s">
        <v>194</v>
      </c>
      <c r="F5600" t="s">
        <v>16134</v>
      </c>
      <c r="G5600" t="s">
        <v>179</v>
      </c>
      <c r="H5600" t="s">
        <v>135</v>
      </c>
      <c r="I5600" t="s">
        <v>136</v>
      </c>
      <c r="J5600" t="s">
        <v>137</v>
      </c>
      <c r="K5600" t="s">
        <v>138</v>
      </c>
      <c r="L5600" t="s">
        <v>16135</v>
      </c>
      <c r="M5600" t="s">
        <v>16136</v>
      </c>
      <c r="N5600">
        <v>2.4316666659999999</v>
      </c>
      <c r="O5600">
        <v>0</v>
      </c>
      <c r="P5600">
        <v>0</v>
      </c>
      <c r="Q5600">
        <v>0</v>
      </c>
      <c r="R5600">
        <v>7</v>
      </c>
      <c r="S5600">
        <v>0</v>
      </c>
      <c r="T5600">
        <v>1</v>
      </c>
      <c r="U5600">
        <v>0</v>
      </c>
      <c r="V5600">
        <v>0</v>
      </c>
      <c r="W5600">
        <v>0</v>
      </c>
      <c r="X5600">
        <v>0</v>
      </c>
      <c r="Y5600">
        <v>0</v>
      </c>
      <c r="Z5600">
        <v>21.815896080454262</v>
      </c>
      <c r="AA5600">
        <v>0</v>
      </c>
      <c r="AB5600">
        <v>3.079339369986986</v>
      </c>
      <c r="AC5600">
        <v>0</v>
      </c>
      <c r="AD5600">
        <v>0</v>
      </c>
      <c r="AE5600">
        <v>24.895235450441248</v>
      </c>
    </row>
    <row r="5601" spans="1:31" x14ac:dyDescent="0.25">
      <c r="A5601">
        <v>2250418</v>
      </c>
      <c r="B5601">
        <v>1</v>
      </c>
      <c r="C5601" t="s">
        <v>80</v>
      </c>
      <c r="D5601" t="s">
        <v>84</v>
      </c>
      <c r="E5601" t="s">
        <v>182</v>
      </c>
      <c r="F5601" t="s">
        <v>16137</v>
      </c>
      <c r="G5601" t="s">
        <v>143</v>
      </c>
      <c r="H5601" t="s">
        <v>163</v>
      </c>
      <c r="I5601" t="s">
        <v>136</v>
      </c>
      <c r="J5601" t="s">
        <v>137</v>
      </c>
      <c r="K5601" t="s">
        <v>144</v>
      </c>
      <c r="L5601" t="s">
        <v>16138</v>
      </c>
      <c r="M5601" t="s">
        <v>16139</v>
      </c>
      <c r="N5601">
        <v>7.9769444439999999</v>
      </c>
      <c r="O5601">
        <v>0</v>
      </c>
      <c r="P5601">
        <v>724</v>
      </c>
      <c r="Q5601">
        <v>0</v>
      </c>
      <c r="R5601">
        <v>0</v>
      </c>
      <c r="S5601">
        <v>0</v>
      </c>
      <c r="T5601">
        <v>191</v>
      </c>
      <c r="U5601">
        <v>0</v>
      </c>
      <c r="V5601">
        <v>0</v>
      </c>
      <c r="W5601">
        <v>0</v>
      </c>
      <c r="X5601">
        <v>1457.0649201067472</v>
      </c>
      <c r="Y5601">
        <v>0</v>
      </c>
      <c r="Z5601">
        <v>0</v>
      </c>
      <c r="AA5601">
        <v>0</v>
      </c>
      <c r="AB5601">
        <v>1504.6671698041932</v>
      </c>
      <c r="AC5601">
        <v>0</v>
      </c>
      <c r="AD5601">
        <v>0</v>
      </c>
      <c r="AE5601">
        <v>2961.7320899109404</v>
      </c>
    </row>
    <row r="5602" spans="1:31" x14ac:dyDescent="0.25">
      <c r="A5602">
        <v>2250664</v>
      </c>
      <c r="B5602">
        <v>1</v>
      </c>
      <c r="C5602" t="s">
        <v>81</v>
      </c>
      <c r="D5602" t="s">
        <v>122</v>
      </c>
      <c r="E5602" t="s">
        <v>132</v>
      </c>
      <c r="F5602" t="s">
        <v>16140</v>
      </c>
      <c r="G5602" t="s">
        <v>148</v>
      </c>
      <c r="H5602" t="s">
        <v>135</v>
      </c>
      <c r="I5602" t="s">
        <v>136</v>
      </c>
      <c r="J5602" t="s">
        <v>137</v>
      </c>
      <c r="K5602" t="s">
        <v>138</v>
      </c>
      <c r="L5602" t="s">
        <v>16141</v>
      </c>
      <c r="M5602" t="s">
        <v>16142</v>
      </c>
      <c r="N5602">
        <v>2.9283333329999999</v>
      </c>
      <c r="O5602">
        <v>0</v>
      </c>
      <c r="P5602">
        <v>1</v>
      </c>
      <c r="Q5602">
        <v>0</v>
      </c>
      <c r="R5602">
        <v>0</v>
      </c>
      <c r="S5602">
        <v>0</v>
      </c>
      <c r="T5602">
        <v>1</v>
      </c>
      <c r="U5602">
        <v>0</v>
      </c>
      <c r="V5602">
        <v>0</v>
      </c>
      <c r="W5602">
        <v>0</v>
      </c>
      <c r="X5602">
        <v>0.37709265632801003</v>
      </c>
      <c r="Y5602">
        <v>0</v>
      </c>
      <c r="Z5602">
        <v>0</v>
      </c>
      <c r="AA5602">
        <v>0</v>
      </c>
      <c r="AB5602">
        <v>3.6981476440999997E-4</v>
      </c>
      <c r="AC5602">
        <v>0</v>
      </c>
      <c r="AD5602">
        <v>0</v>
      </c>
      <c r="AE5602">
        <v>0.37746247109242004</v>
      </c>
    </row>
    <row r="5603" spans="1:31" x14ac:dyDescent="0.25">
      <c r="A5603">
        <v>2250581</v>
      </c>
      <c r="B5603">
        <v>1</v>
      </c>
      <c r="C5603" t="s">
        <v>81</v>
      </c>
      <c r="D5603" t="s">
        <v>127</v>
      </c>
      <c r="E5603" t="s">
        <v>182</v>
      </c>
      <c r="F5603" t="s">
        <v>16143</v>
      </c>
      <c r="G5603" t="s">
        <v>319</v>
      </c>
      <c r="H5603" t="s">
        <v>163</v>
      </c>
      <c r="I5603" t="s">
        <v>136</v>
      </c>
      <c r="J5603" t="s">
        <v>137</v>
      </c>
      <c r="K5603" t="s">
        <v>138</v>
      </c>
      <c r="L5603" t="s">
        <v>16144</v>
      </c>
      <c r="M5603" t="s">
        <v>16145</v>
      </c>
      <c r="N5603">
        <v>7.8230555549999998</v>
      </c>
      <c r="O5603">
        <v>0</v>
      </c>
      <c r="P5603">
        <v>0</v>
      </c>
      <c r="Q5603">
        <v>0</v>
      </c>
      <c r="R5603">
        <v>0</v>
      </c>
      <c r="S5603">
        <v>2</v>
      </c>
      <c r="T5603">
        <v>0</v>
      </c>
      <c r="U5603">
        <v>0</v>
      </c>
      <c r="V5603">
        <v>0</v>
      </c>
      <c r="W5603">
        <v>0</v>
      </c>
      <c r="X5603">
        <v>0</v>
      </c>
      <c r="Y5603">
        <v>0</v>
      </c>
      <c r="Z5603">
        <v>0</v>
      </c>
      <c r="AA5603">
        <v>112.2850887031443</v>
      </c>
      <c r="AB5603">
        <v>0</v>
      </c>
      <c r="AC5603">
        <v>0</v>
      </c>
      <c r="AD5603">
        <v>0</v>
      </c>
      <c r="AE5603">
        <v>112.2850887031443</v>
      </c>
    </row>
    <row r="5604" spans="1:31" x14ac:dyDescent="0.25">
      <c r="A5604">
        <v>2250524</v>
      </c>
      <c r="B5604">
        <v>1</v>
      </c>
      <c r="C5604" t="s">
        <v>80</v>
      </c>
      <c r="D5604" t="s">
        <v>103</v>
      </c>
      <c r="E5604" t="s">
        <v>161</v>
      </c>
      <c r="F5604" t="s">
        <v>16146</v>
      </c>
      <c r="G5604" t="s">
        <v>174</v>
      </c>
      <c r="H5604" t="s">
        <v>163</v>
      </c>
      <c r="I5604" t="s">
        <v>136</v>
      </c>
      <c r="J5604" t="s">
        <v>137</v>
      </c>
      <c r="K5604" t="s">
        <v>138</v>
      </c>
      <c r="L5604" t="s">
        <v>16147</v>
      </c>
      <c r="M5604" t="s">
        <v>16148</v>
      </c>
      <c r="N5604">
        <v>0.26138888799999999</v>
      </c>
      <c r="O5604">
        <v>20</v>
      </c>
      <c r="P5604">
        <v>2562</v>
      </c>
      <c r="Q5604">
        <v>33</v>
      </c>
      <c r="R5604">
        <v>190</v>
      </c>
      <c r="S5604">
        <v>56</v>
      </c>
      <c r="T5604">
        <v>659</v>
      </c>
      <c r="U5604">
        <v>7</v>
      </c>
      <c r="V5604">
        <v>1</v>
      </c>
      <c r="W5604">
        <v>5.4178823303525601</v>
      </c>
      <c r="X5604">
        <v>132.90044442808815</v>
      </c>
      <c r="Y5604">
        <v>33.542993041105639</v>
      </c>
      <c r="Z5604">
        <v>13.566173419045107</v>
      </c>
      <c r="AA5604">
        <v>50.760472747065592</v>
      </c>
      <c r="AB5604">
        <v>79.159465271757668</v>
      </c>
      <c r="AC5604">
        <v>120.93413315777569</v>
      </c>
      <c r="AD5604">
        <v>3.4848524305077779</v>
      </c>
      <c r="AE5604">
        <v>439.76641682569817</v>
      </c>
    </row>
    <row r="5605" spans="1:31" x14ac:dyDescent="0.25">
      <c r="A5605">
        <v>2250378</v>
      </c>
      <c r="B5605">
        <v>1</v>
      </c>
      <c r="C5605" t="s">
        <v>80</v>
      </c>
      <c r="D5605" t="s">
        <v>101</v>
      </c>
      <c r="E5605" t="s">
        <v>132</v>
      </c>
      <c r="F5605" t="s">
        <v>16149</v>
      </c>
      <c r="G5605" t="s">
        <v>148</v>
      </c>
      <c r="H5605" t="s">
        <v>135</v>
      </c>
      <c r="I5605" t="s">
        <v>136</v>
      </c>
      <c r="J5605" t="s">
        <v>137</v>
      </c>
      <c r="K5605" t="s">
        <v>138</v>
      </c>
      <c r="L5605" t="s">
        <v>16150</v>
      </c>
      <c r="M5605" t="s">
        <v>16151</v>
      </c>
      <c r="N5605">
        <v>0.99527777699999997</v>
      </c>
      <c r="O5605">
        <v>0</v>
      </c>
      <c r="P5605">
        <v>1</v>
      </c>
      <c r="Q5605">
        <v>0</v>
      </c>
      <c r="R5605">
        <v>0</v>
      </c>
      <c r="S5605">
        <v>0</v>
      </c>
      <c r="T5605">
        <v>0</v>
      </c>
      <c r="U5605">
        <v>0</v>
      </c>
      <c r="V5605">
        <v>0</v>
      </c>
      <c r="W5605">
        <v>0</v>
      </c>
      <c r="X5605">
        <v>0.82380462490046014</v>
      </c>
      <c r="Y5605">
        <v>0</v>
      </c>
      <c r="Z5605">
        <v>0</v>
      </c>
      <c r="AA5605">
        <v>0</v>
      </c>
      <c r="AB5605">
        <v>0</v>
      </c>
      <c r="AC5605">
        <v>0</v>
      </c>
      <c r="AD5605">
        <v>0</v>
      </c>
      <c r="AE5605">
        <v>0.82380462490046014</v>
      </c>
    </row>
    <row r="5606" spans="1:31" x14ac:dyDescent="0.25">
      <c r="A5606">
        <v>2250627</v>
      </c>
      <c r="B5606">
        <v>1</v>
      </c>
      <c r="C5606" t="s">
        <v>80</v>
      </c>
      <c r="D5606" t="s">
        <v>96</v>
      </c>
      <c r="E5606" t="s">
        <v>194</v>
      </c>
      <c r="F5606" t="s">
        <v>16152</v>
      </c>
      <c r="G5606" t="s">
        <v>589</v>
      </c>
      <c r="H5606" t="s">
        <v>135</v>
      </c>
      <c r="I5606" t="s">
        <v>136</v>
      </c>
      <c r="J5606" t="s">
        <v>137</v>
      </c>
      <c r="K5606" t="s">
        <v>138</v>
      </c>
      <c r="L5606" t="s">
        <v>16153</v>
      </c>
      <c r="M5606" t="s">
        <v>16154</v>
      </c>
      <c r="N5606">
        <v>5.4497222220000001</v>
      </c>
      <c r="O5606">
        <v>0</v>
      </c>
      <c r="P5606">
        <v>22</v>
      </c>
      <c r="Q5606">
        <v>0</v>
      </c>
      <c r="R5606">
        <v>0</v>
      </c>
      <c r="S5606">
        <v>0</v>
      </c>
      <c r="T5606">
        <v>1</v>
      </c>
      <c r="U5606">
        <v>0</v>
      </c>
      <c r="V5606">
        <v>0</v>
      </c>
      <c r="W5606">
        <v>0</v>
      </c>
      <c r="X5606">
        <v>63.963261961496492</v>
      </c>
      <c r="Y5606">
        <v>0</v>
      </c>
      <c r="Z5606">
        <v>0</v>
      </c>
      <c r="AA5606">
        <v>0</v>
      </c>
      <c r="AB5606">
        <v>2.0795371735642934</v>
      </c>
      <c r="AC5606">
        <v>0</v>
      </c>
      <c r="AD5606">
        <v>0</v>
      </c>
      <c r="AE5606">
        <v>66.04279913506079</v>
      </c>
    </row>
    <row r="5607" spans="1:31" x14ac:dyDescent="0.25">
      <c r="A5607">
        <v>2250435</v>
      </c>
      <c r="B5607">
        <v>1</v>
      </c>
      <c r="C5607" t="s">
        <v>80</v>
      </c>
      <c r="D5607" t="s">
        <v>94</v>
      </c>
      <c r="E5607" t="s">
        <v>182</v>
      </c>
      <c r="F5607" t="s">
        <v>16155</v>
      </c>
      <c r="G5607" t="s">
        <v>143</v>
      </c>
      <c r="H5607" t="s">
        <v>163</v>
      </c>
      <c r="I5607" t="s">
        <v>136</v>
      </c>
      <c r="J5607" t="s">
        <v>137</v>
      </c>
      <c r="K5607" t="s">
        <v>144</v>
      </c>
      <c r="L5607" t="s">
        <v>16156</v>
      </c>
      <c r="M5607" t="s">
        <v>16157</v>
      </c>
      <c r="N5607">
        <v>8.6338888879999995</v>
      </c>
      <c r="O5607">
        <v>0</v>
      </c>
      <c r="P5607">
        <v>132</v>
      </c>
      <c r="Q5607">
        <v>0</v>
      </c>
      <c r="R5607">
        <v>7</v>
      </c>
      <c r="S5607">
        <v>2</v>
      </c>
      <c r="T5607">
        <v>22</v>
      </c>
      <c r="U5607">
        <v>1</v>
      </c>
      <c r="V5607">
        <v>0</v>
      </c>
      <c r="W5607">
        <v>0</v>
      </c>
      <c r="X5607">
        <v>224.54503560868204</v>
      </c>
      <c r="Y5607">
        <v>0</v>
      </c>
      <c r="Z5607">
        <v>14.076051620479989</v>
      </c>
      <c r="AA5607">
        <v>117.69054538931947</v>
      </c>
      <c r="AB5607">
        <v>113.08203364086629</v>
      </c>
      <c r="AC5607">
        <v>508.0750516046644</v>
      </c>
      <c r="AD5607">
        <v>0</v>
      </c>
      <c r="AE5607">
        <v>977.46871786401221</v>
      </c>
    </row>
    <row r="5608" spans="1:31" x14ac:dyDescent="0.25">
      <c r="A5608">
        <v>2250767</v>
      </c>
      <c r="B5608">
        <v>1</v>
      </c>
      <c r="C5608" t="s">
        <v>80</v>
      </c>
      <c r="D5608" t="s">
        <v>87</v>
      </c>
      <c r="E5608" t="s">
        <v>177</v>
      </c>
      <c r="F5608" t="s">
        <v>16158</v>
      </c>
      <c r="G5608" t="s">
        <v>235</v>
      </c>
      <c r="H5608" t="s">
        <v>135</v>
      </c>
      <c r="I5608" t="s">
        <v>136</v>
      </c>
      <c r="J5608" t="s">
        <v>137</v>
      </c>
      <c r="K5608" t="s">
        <v>138</v>
      </c>
      <c r="L5608" t="s">
        <v>16159</v>
      </c>
      <c r="M5608" t="s">
        <v>16160</v>
      </c>
      <c r="N5608">
        <v>2.2577777769999998</v>
      </c>
      <c r="O5608">
        <v>0</v>
      </c>
      <c r="P5608">
        <v>29</v>
      </c>
      <c r="Q5608">
        <v>0</v>
      </c>
      <c r="R5608">
        <v>0</v>
      </c>
      <c r="S5608">
        <v>0</v>
      </c>
      <c r="T5608">
        <v>9</v>
      </c>
      <c r="U5608">
        <v>0</v>
      </c>
      <c r="V5608">
        <v>0</v>
      </c>
      <c r="W5608">
        <v>0</v>
      </c>
      <c r="X5608">
        <v>15.953127611715248</v>
      </c>
      <c r="Y5608">
        <v>0</v>
      </c>
      <c r="Z5608">
        <v>0</v>
      </c>
      <c r="AA5608">
        <v>0</v>
      </c>
      <c r="AB5608">
        <v>9.7073870173208601</v>
      </c>
      <c r="AC5608">
        <v>0</v>
      </c>
      <c r="AD5608">
        <v>0</v>
      </c>
      <c r="AE5608">
        <v>25.660514629036108</v>
      </c>
    </row>
    <row r="5609" spans="1:31" x14ac:dyDescent="0.25">
      <c r="A5609">
        <v>2250667</v>
      </c>
      <c r="B5609">
        <v>1</v>
      </c>
      <c r="C5609" t="s">
        <v>80</v>
      </c>
      <c r="D5609" t="s">
        <v>100</v>
      </c>
      <c r="E5609" t="s">
        <v>182</v>
      </c>
      <c r="F5609" t="s">
        <v>16161</v>
      </c>
      <c r="G5609" t="s">
        <v>3430</v>
      </c>
      <c r="H5609" t="s">
        <v>163</v>
      </c>
      <c r="I5609" t="s">
        <v>136</v>
      </c>
      <c r="J5609" t="s">
        <v>137</v>
      </c>
      <c r="K5609" t="s">
        <v>138</v>
      </c>
      <c r="L5609" t="s">
        <v>16162</v>
      </c>
      <c r="M5609" t="s">
        <v>16163</v>
      </c>
      <c r="N5609">
        <v>0.91166666600000001</v>
      </c>
      <c r="O5609">
        <v>0</v>
      </c>
      <c r="P5609">
        <v>80</v>
      </c>
      <c r="Q5609">
        <v>0</v>
      </c>
      <c r="R5609">
        <v>0</v>
      </c>
      <c r="S5609">
        <v>0</v>
      </c>
      <c r="T5609">
        <v>30</v>
      </c>
      <c r="U5609">
        <v>0</v>
      </c>
      <c r="V5609">
        <v>0</v>
      </c>
      <c r="W5609">
        <v>0</v>
      </c>
      <c r="X5609">
        <v>10.790699901217639</v>
      </c>
      <c r="Y5609">
        <v>0</v>
      </c>
      <c r="Z5609">
        <v>0</v>
      </c>
      <c r="AA5609">
        <v>0</v>
      </c>
      <c r="AB5609">
        <v>13.845420859104323</v>
      </c>
      <c r="AC5609">
        <v>0</v>
      </c>
      <c r="AD5609">
        <v>0</v>
      </c>
      <c r="AE5609">
        <v>24.636120760321962</v>
      </c>
    </row>
    <row r="5610" spans="1:31" x14ac:dyDescent="0.25">
      <c r="A5610">
        <v>2250690</v>
      </c>
      <c r="B5610">
        <v>1</v>
      </c>
      <c r="C5610" t="s">
        <v>80</v>
      </c>
      <c r="D5610" t="s">
        <v>104</v>
      </c>
      <c r="E5610" t="s">
        <v>132</v>
      </c>
      <c r="F5610" t="s">
        <v>16164</v>
      </c>
      <c r="G5610" t="s">
        <v>148</v>
      </c>
      <c r="H5610" t="s">
        <v>135</v>
      </c>
      <c r="I5610" t="s">
        <v>136</v>
      </c>
      <c r="J5610" t="s">
        <v>137</v>
      </c>
      <c r="K5610" t="s">
        <v>138</v>
      </c>
      <c r="L5610" t="s">
        <v>16165</v>
      </c>
      <c r="M5610" t="s">
        <v>16166</v>
      </c>
      <c r="N5610">
        <v>3.2938888880000001</v>
      </c>
      <c r="O5610">
        <v>0</v>
      </c>
      <c r="P5610">
        <v>0</v>
      </c>
      <c r="Q5610">
        <v>0</v>
      </c>
      <c r="R5610">
        <v>0</v>
      </c>
      <c r="S5610">
        <v>0</v>
      </c>
      <c r="T5610">
        <v>1</v>
      </c>
      <c r="U5610">
        <v>0</v>
      </c>
      <c r="V5610">
        <v>0</v>
      </c>
      <c r="W5610">
        <v>0</v>
      </c>
      <c r="X5610">
        <v>0</v>
      </c>
      <c r="Y5610">
        <v>0</v>
      </c>
      <c r="Z5610">
        <v>0</v>
      </c>
      <c r="AA5610">
        <v>0</v>
      </c>
      <c r="AB5610">
        <v>0.1141539353125889</v>
      </c>
      <c r="AC5610">
        <v>0</v>
      </c>
      <c r="AD5610">
        <v>0</v>
      </c>
      <c r="AE5610">
        <v>0.1141539353125889</v>
      </c>
    </row>
    <row r="5611" spans="1:31" x14ac:dyDescent="0.25">
      <c r="A5611">
        <v>2250498</v>
      </c>
      <c r="B5611">
        <v>1</v>
      </c>
      <c r="C5611" t="s">
        <v>80</v>
      </c>
      <c r="D5611" t="s">
        <v>90</v>
      </c>
      <c r="E5611" t="s">
        <v>194</v>
      </c>
      <c r="F5611" t="s">
        <v>16167</v>
      </c>
      <c r="G5611" t="s">
        <v>465</v>
      </c>
      <c r="H5611" t="s">
        <v>135</v>
      </c>
      <c r="I5611" t="s">
        <v>136</v>
      </c>
      <c r="J5611" t="s">
        <v>137</v>
      </c>
      <c r="K5611" t="s">
        <v>138</v>
      </c>
      <c r="L5611" t="s">
        <v>16168</v>
      </c>
      <c r="M5611" t="s">
        <v>16169</v>
      </c>
      <c r="N5611">
        <v>4.3930555550000001</v>
      </c>
      <c r="O5611">
        <v>0</v>
      </c>
      <c r="P5611">
        <v>101</v>
      </c>
      <c r="Q5611">
        <v>0</v>
      </c>
      <c r="R5611">
        <v>0</v>
      </c>
      <c r="S5611">
        <v>0</v>
      </c>
      <c r="T5611">
        <v>19</v>
      </c>
      <c r="U5611">
        <v>0</v>
      </c>
      <c r="V5611">
        <v>0</v>
      </c>
      <c r="W5611">
        <v>0</v>
      </c>
      <c r="X5611">
        <v>127.71762437277478</v>
      </c>
      <c r="Y5611">
        <v>0</v>
      </c>
      <c r="Z5611">
        <v>0</v>
      </c>
      <c r="AA5611">
        <v>0</v>
      </c>
      <c r="AB5611">
        <v>60.072632867140044</v>
      </c>
      <c r="AC5611">
        <v>0</v>
      </c>
      <c r="AD5611">
        <v>0</v>
      </c>
      <c r="AE5611">
        <v>187.79025723991481</v>
      </c>
    </row>
    <row r="5612" spans="1:31" x14ac:dyDescent="0.25">
      <c r="A5612">
        <v>2250461</v>
      </c>
      <c r="B5612">
        <v>1</v>
      </c>
      <c r="C5612" t="s">
        <v>80</v>
      </c>
      <c r="D5612" t="s">
        <v>97</v>
      </c>
      <c r="E5612" t="s">
        <v>177</v>
      </c>
      <c r="F5612" t="s">
        <v>16170</v>
      </c>
      <c r="G5612" t="s">
        <v>235</v>
      </c>
      <c r="H5612" t="s">
        <v>135</v>
      </c>
      <c r="I5612" t="s">
        <v>136</v>
      </c>
      <c r="J5612" t="s">
        <v>137</v>
      </c>
      <c r="K5612" t="s">
        <v>138</v>
      </c>
      <c r="L5612" t="s">
        <v>16171</v>
      </c>
      <c r="M5612" t="s">
        <v>16172</v>
      </c>
      <c r="N5612">
        <v>0.91111111099999997</v>
      </c>
      <c r="O5612">
        <v>0</v>
      </c>
      <c r="P5612">
        <v>112</v>
      </c>
      <c r="Q5612">
        <v>0</v>
      </c>
      <c r="R5612">
        <v>0</v>
      </c>
      <c r="S5612">
        <v>0</v>
      </c>
      <c r="T5612">
        <v>2</v>
      </c>
      <c r="U5612">
        <v>0</v>
      </c>
      <c r="V5612">
        <v>0</v>
      </c>
      <c r="W5612">
        <v>0</v>
      </c>
      <c r="X5612">
        <v>59.640147999474195</v>
      </c>
      <c r="Y5612">
        <v>0</v>
      </c>
      <c r="Z5612">
        <v>0</v>
      </c>
      <c r="AA5612">
        <v>0</v>
      </c>
      <c r="AB5612">
        <v>2.3390147143103053</v>
      </c>
      <c r="AC5612">
        <v>0</v>
      </c>
      <c r="AD5612">
        <v>0</v>
      </c>
      <c r="AE5612">
        <v>61.979162713784497</v>
      </c>
    </row>
    <row r="5613" spans="1:31" x14ac:dyDescent="0.25">
      <c r="A5613">
        <v>2250604</v>
      </c>
      <c r="B5613">
        <v>1</v>
      </c>
      <c r="C5613" t="s">
        <v>80</v>
      </c>
      <c r="D5613" t="s">
        <v>96</v>
      </c>
      <c r="E5613" t="s">
        <v>182</v>
      </c>
      <c r="F5613" t="s">
        <v>16173</v>
      </c>
      <c r="G5613" t="s">
        <v>319</v>
      </c>
      <c r="H5613" t="s">
        <v>163</v>
      </c>
      <c r="I5613" t="s">
        <v>136</v>
      </c>
      <c r="J5613" t="s">
        <v>137</v>
      </c>
      <c r="K5613" t="s">
        <v>138</v>
      </c>
      <c r="L5613" t="s">
        <v>16174</v>
      </c>
      <c r="M5613" t="s">
        <v>16175</v>
      </c>
      <c r="N5613">
        <v>0.75833333300000005</v>
      </c>
      <c r="O5613">
        <v>0</v>
      </c>
      <c r="P5613">
        <v>110</v>
      </c>
      <c r="Q5613">
        <v>0</v>
      </c>
      <c r="R5613">
        <v>0</v>
      </c>
      <c r="S5613">
        <v>0</v>
      </c>
      <c r="T5613">
        <v>29</v>
      </c>
      <c r="U5613">
        <v>0</v>
      </c>
      <c r="V5613">
        <v>0</v>
      </c>
      <c r="W5613">
        <v>0</v>
      </c>
      <c r="X5613">
        <v>51.928430875901036</v>
      </c>
      <c r="Y5613">
        <v>0</v>
      </c>
      <c r="Z5613">
        <v>0</v>
      </c>
      <c r="AA5613">
        <v>0</v>
      </c>
      <c r="AB5613">
        <v>21.030396532688339</v>
      </c>
      <c r="AC5613">
        <v>0</v>
      </c>
      <c r="AD5613">
        <v>0</v>
      </c>
      <c r="AE5613">
        <v>72.958827408589372</v>
      </c>
    </row>
    <row r="5614" spans="1:31" x14ac:dyDescent="0.25">
      <c r="A5614">
        <v>2250455</v>
      </c>
      <c r="B5614">
        <v>1</v>
      </c>
      <c r="C5614" t="s">
        <v>80</v>
      </c>
      <c r="D5614" t="s">
        <v>107</v>
      </c>
      <c r="E5614" t="s">
        <v>182</v>
      </c>
      <c r="F5614" t="s">
        <v>16176</v>
      </c>
      <c r="G5614" t="s">
        <v>143</v>
      </c>
      <c r="H5614" t="s">
        <v>163</v>
      </c>
      <c r="I5614" t="s">
        <v>136</v>
      </c>
      <c r="J5614" t="s">
        <v>137</v>
      </c>
      <c r="K5614" t="s">
        <v>144</v>
      </c>
      <c r="L5614" t="s">
        <v>16177</v>
      </c>
      <c r="M5614" t="s">
        <v>16178</v>
      </c>
      <c r="N5614">
        <v>3.1502777769999999</v>
      </c>
      <c r="O5614">
        <v>0</v>
      </c>
      <c r="P5614">
        <v>1321</v>
      </c>
      <c r="Q5614">
        <v>0</v>
      </c>
      <c r="R5614">
        <v>0</v>
      </c>
      <c r="S5614">
        <v>0</v>
      </c>
      <c r="T5614">
        <v>33</v>
      </c>
      <c r="U5614">
        <v>0</v>
      </c>
      <c r="V5614">
        <v>2</v>
      </c>
      <c r="W5614">
        <v>0</v>
      </c>
      <c r="X5614">
        <v>487.13069328179347</v>
      </c>
      <c r="Y5614">
        <v>0</v>
      </c>
      <c r="Z5614">
        <v>0</v>
      </c>
      <c r="AA5614">
        <v>0</v>
      </c>
      <c r="AB5614">
        <v>145.08767830693117</v>
      </c>
      <c r="AC5614">
        <v>0</v>
      </c>
      <c r="AD5614">
        <v>1.2757769377213777</v>
      </c>
      <c r="AE5614">
        <v>633.494148526446</v>
      </c>
    </row>
    <row r="5615" spans="1:31" x14ac:dyDescent="0.25">
      <c r="A5615">
        <v>2250398</v>
      </c>
      <c r="B5615">
        <v>1</v>
      </c>
      <c r="C5615" t="s">
        <v>81</v>
      </c>
      <c r="D5615" t="s">
        <v>123</v>
      </c>
      <c r="E5615" t="s">
        <v>182</v>
      </c>
      <c r="F5615" t="s">
        <v>15413</v>
      </c>
      <c r="G5615" t="s">
        <v>174</v>
      </c>
      <c r="H5615" t="s">
        <v>163</v>
      </c>
      <c r="I5615" t="s">
        <v>136</v>
      </c>
      <c r="J5615" t="s">
        <v>137</v>
      </c>
      <c r="K5615" t="s">
        <v>138</v>
      </c>
      <c r="L5615" t="s">
        <v>16179</v>
      </c>
      <c r="M5615" t="s">
        <v>16180</v>
      </c>
      <c r="N5615">
        <v>3.5294444440000001</v>
      </c>
      <c r="O5615">
        <v>9</v>
      </c>
      <c r="P5615">
        <v>12</v>
      </c>
      <c r="Q5615">
        <v>197</v>
      </c>
      <c r="R5615">
        <v>141</v>
      </c>
      <c r="S5615">
        <v>48</v>
      </c>
      <c r="T5615">
        <v>19</v>
      </c>
      <c r="U5615">
        <v>0</v>
      </c>
      <c r="V5615">
        <v>0</v>
      </c>
      <c r="W5615">
        <v>10.415534690414031</v>
      </c>
      <c r="X5615">
        <v>18.611616878903174</v>
      </c>
      <c r="Y5615">
        <v>284.52766319549568</v>
      </c>
      <c r="Z5615">
        <v>249.06610395469173</v>
      </c>
      <c r="AA5615">
        <v>947.55369821054092</v>
      </c>
      <c r="AB5615">
        <v>40.670783033334111</v>
      </c>
      <c r="AC5615">
        <v>0</v>
      </c>
      <c r="AD5615">
        <v>0</v>
      </c>
      <c r="AE5615">
        <v>1550.8453999633796</v>
      </c>
    </row>
    <row r="5616" spans="1:31" x14ac:dyDescent="0.25">
      <c r="A5616">
        <v>2250730</v>
      </c>
      <c r="B5616">
        <v>1</v>
      </c>
      <c r="C5616" t="s">
        <v>80</v>
      </c>
      <c r="D5616" t="s">
        <v>95</v>
      </c>
      <c r="E5616" t="s">
        <v>194</v>
      </c>
      <c r="F5616" t="s">
        <v>16181</v>
      </c>
      <c r="G5616" t="s">
        <v>1031</v>
      </c>
      <c r="H5616" t="s">
        <v>135</v>
      </c>
      <c r="I5616" t="s">
        <v>136</v>
      </c>
      <c r="J5616" t="s">
        <v>137</v>
      </c>
      <c r="K5616" t="s">
        <v>138</v>
      </c>
      <c r="L5616" t="s">
        <v>16182</v>
      </c>
      <c r="M5616" t="s">
        <v>16183</v>
      </c>
      <c r="N5616">
        <v>1.2524999999999999</v>
      </c>
      <c r="O5616">
        <v>0</v>
      </c>
      <c r="P5616">
        <v>57</v>
      </c>
      <c r="Q5616">
        <v>0</v>
      </c>
      <c r="R5616">
        <v>1</v>
      </c>
      <c r="S5616">
        <v>0</v>
      </c>
      <c r="T5616">
        <v>2</v>
      </c>
      <c r="U5616">
        <v>0</v>
      </c>
      <c r="V5616">
        <v>0</v>
      </c>
      <c r="W5616">
        <v>0</v>
      </c>
      <c r="X5616">
        <v>13.815599620375126</v>
      </c>
      <c r="Y5616">
        <v>0</v>
      </c>
      <c r="Z5616">
        <v>3.6434891939684939</v>
      </c>
      <c r="AA5616">
        <v>0</v>
      </c>
      <c r="AB5616">
        <v>1.6903537225110685</v>
      </c>
      <c r="AC5616">
        <v>0</v>
      </c>
      <c r="AD5616">
        <v>0</v>
      </c>
      <c r="AE5616">
        <v>19.149442536854689</v>
      </c>
    </row>
    <row r="5617" spans="1:31" x14ac:dyDescent="0.25">
      <c r="A5617">
        <v>2250684</v>
      </c>
      <c r="B5617">
        <v>1</v>
      </c>
      <c r="C5617" t="s">
        <v>80</v>
      </c>
      <c r="D5617" t="s">
        <v>94</v>
      </c>
      <c r="E5617" t="s">
        <v>194</v>
      </c>
      <c r="F5617" t="s">
        <v>16184</v>
      </c>
      <c r="G5617" t="s">
        <v>1031</v>
      </c>
      <c r="H5617" t="s">
        <v>135</v>
      </c>
      <c r="I5617" t="s">
        <v>136</v>
      </c>
      <c r="J5617" t="s">
        <v>137</v>
      </c>
      <c r="K5617" t="s">
        <v>138</v>
      </c>
      <c r="L5617" t="s">
        <v>16185</v>
      </c>
      <c r="M5617" t="s">
        <v>16186</v>
      </c>
      <c r="N5617">
        <v>4.573611111</v>
      </c>
      <c r="O5617">
        <v>0</v>
      </c>
      <c r="P5617">
        <v>1</v>
      </c>
      <c r="Q5617">
        <v>0</v>
      </c>
      <c r="R5617">
        <v>12</v>
      </c>
      <c r="S5617">
        <v>0</v>
      </c>
      <c r="T5617">
        <v>0</v>
      </c>
      <c r="U5617">
        <v>0</v>
      </c>
      <c r="V5617">
        <v>0</v>
      </c>
      <c r="W5617">
        <v>0</v>
      </c>
      <c r="X5617">
        <v>2.1411482079728845</v>
      </c>
      <c r="Y5617">
        <v>0</v>
      </c>
      <c r="Z5617">
        <v>11.142778909726704</v>
      </c>
      <c r="AA5617">
        <v>0</v>
      </c>
      <c r="AB5617">
        <v>0</v>
      </c>
      <c r="AC5617">
        <v>0</v>
      </c>
      <c r="AD5617">
        <v>0</v>
      </c>
      <c r="AE5617">
        <v>13.283927117699589</v>
      </c>
    </row>
    <row r="5618" spans="1:31" x14ac:dyDescent="0.25">
      <c r="A5618">
        <v>2250561</v>
      </c>
      <c r="B5618">
        <v>1</v>
      </c>
      <c r="C5618" t="s">
        <v>80</v>
      </c>
      <c r="D5618" t="s">
        <v>94</v>
      </c>
      <c r="E5618" t="s">
        <v>194</v>
      </c>
      <c r="F5618" t="s">
        <v>16187</v>
      </c>
      <c r="G5618" t="s">
        <v>179</v>
      </c>
      <c r="H5618" t="s">
        <v>135</v>
      </c>
      <c r="I5618" t="s">
        <v>136</v>
      </c>
      <c r="J5618" t="s">
        <v>137</v>
      </c>
      <c r="K5618" t="s">
        <v>138</v>
      </c>
      <c r="L5618" t="s">
        <v>16188</v>
      </c>
      <c r="M5618" t="s">
        <v>16189</v>
      </c>
      <c r="N5618">
        <v>1.720555555</v>
      </c>
      <c r="O5618">
        <v>0</v>
      </c>
      <c r="P5618">
        <v>0</v>
      </c>
      <c r="Q5618">
        <v>0</v>
      </c>
      <c r="R5618">
        <v>5</v>
      </c>
      <c r="S5618">
        <v>0</v>
      </c>
      <c r="T5618">
        <v>1</v>
      </c>
      <c r="U5618">
        <v>0</v>
      </c>
      <c r="V5618">
        <v>0</v>
      </c>
      <c r="W5618">
        <v>0</v>
      </c>
      <c r="X5618">
        <v>0</v>
      </c>
      <c r="Y5618">
        <v>0</v>
      </c>
      <c r="Z5618">
        <v>1.4753331744420648</v>
      </c>
      <c r="AA5618">
        <v>0</v>
      </c>
      <c r="AB5618">
        <v>1.9998090856357915</v>
      </c>
      <c r="AC5618">
        <v>0</v>
      </c>
      <c r="AD5618">
        <v>0</v>
      </c>
      <c r="AE5618">
        <v>3.4751422600778561</v>
      </c>
    </row>
    <row r="5619" spans="1:31" x14ac:dyDescent="0.25">
      <c r="A5619">
        <v>2250538</v>
      </c>
      <c r="B5619">
        <v>1</v>
      </c>
      <c r="C5619" t="s">
        <v>81</v>
      </c>
      <c r="D5619" t="s">
        <v>127</v>
      </c>
      <c r="E5619" t="s">
        <v>182</v>
      </c>
      <c r="F5619" t="s">
        <v>16190</v>
      </c>
      <c r="G5619" t="s">
        <v>174</v>
      </c>
      <c r="H5619" t="s">
        <v>163</v>
      </c>
      <c r="I5619" t="s">
        <v>136</v>
      </c>
      <c r="J5619" t="s">
        <v>137</v>
      </c>
      <c r="K5619" t="s">
        <v>138</v>
      </c>
      <c r="L5619" t="s">
        <v>16191</v>
      </c>
      <c r="M5619" t="s">
        <v>16192</v>
      </c>
      <c r="N5619">
        <v>3.9736111109999999</v>
      </c>
      <c r="O5619">
        <v>0</v>
      </c>
      <c r="P5619">
        <v>402</v>
      </c>
      <c r="Q5619">
        <v>28</v>
      </c>
      <c r="R5619">
        <v>60</v>
      </c>
      <c r="S5619">
        <v>3</v>
      </c>
      <c r="T5619">
        <v>28</v>
      </c>
      <c r="U5619">
        <v>0</v>
      </c>
      <c r="V5619">
        <v>0</v>
      </c>
      <c r="W5619">
        <v>0</v>
      </c>
      <c r="X5619">
        <v>286.44197577926752</v>
      </c>
      <c r="Y5619">
        <v>46.417179509542059</v>
      </c>
      <c r="Z5619">
        <v>71.063202100205103</v>
      </c>
      <c r="AA5619">
        <v>59.177418013925731</v>
      </c>
      <c r="AB5619">
        <v>37.543178607650418</v>
      </c>
      <c r="AC5619">
        <v>0</v>
      </c>
      <c r="AD5619">
        <v>0</v>
      </c>
      <c r="AE5619">
        <v>500.64295401059081</v>
      </c>
    </row>
    <row r="5620" spans="1:31" x14ac:dyDescent="0.25">
      <c r="A5620">
        <v>2250392</v>
      </c>
      <c r="B5620">
        <v>1</v>
      </c>
      <c r="C5620" t="s">
        <v>81</v>
      </c>
      <c r="D5620" t="s">
        <v>123</v>
      </c>
      <c r="E5620" t="s">
        <v>182</v>
      </c>
      <c r="F5620" t="s">
        <v>16070</v>
      </c>
      <c r="G5620" t="s">
        <v>174</v>
      </c>
      <c r="H5620" t="s">
        <v>163</v>
      </c>
      <c r="I5620" t="s">
        <v>136</v>
      </c>
      <c r="J5620" t="s">
        <v>137</v>
      </c>
      <c r="K5620" t="s">
        <v>138</v>
      </c>
      <c r="L5620" t="s">
        <v>16193</v>
      </c>
      <c r="M5620" t="s">
        <v>16194</v>
      </c>
      <c r="N5620">
        <v>0.96361111099999996</v>
      </c>
      <c r="O5620">
        <v>9</v>
      </c>
      <c r="P5620">
        <v>12</v>
      </c>
      <c r="Q5620">
        <v>197</v>
      </c>
      <c r="R5620">
        <v>141</v>
      </c>
      <c r="S5620">
        <v>48</v>
      </c>
      <c r="T5620">
        <v>19</v>
      </c>
      <c r="U5620">
        <v>0</v>
      </c>
      <c r="V5620">
        <v>0</v>
      </c>
      <c r="W5620">
        <v>2.3784699390802366</v>
      </c>
      <c r="X5620">
        <v>4.815680159177993</v>
      </c>
      <c r="Y5620">
        <v>78.512687669698366</v>
      </c>
      <c r="Z5620">
        <v>69.632310054114697</v>
      </c>
      <c r="AA5620">
        <v>232.94638473073735</v>
      </c>
      <c r="AB5620">
        <v>8.9569725106845208</v>
      </c>
      <c r="AC5620">
        <v>0</v>
      </c>
      <c r="AD5620">
        <v>0</v>
      </c>
      <c r="AE5620">
        <v>397.24250506349318</v>
      </c>
    </row>
    <row r="5621" spans="1:31" x14ac:dyDescent="0.25">
      <c r="A5621">
        <v>2250521</v>
      </c>
      <c r="B5621">
        <v>1</v>
      </c>
      <c r="C5621" t="s">
        <v>80</v>
      </c>
      <c r="D5621" t="s">
        <v>87</v>
      </c>
      <c r="E5621" t="s">
        <v>177</v>
      </c>
      <c r="F5621" t="s">
        <v>16158</v>
      </c>
      <c r="G5621" t="s">
        <v>235</v>
      </c>
      <c r="H5621" t="s">
        <v>135</v>
      </c>
      <c r="I5621" t="s">
        <v>136</v>
      </c>
      <c r="J5621" t="s">
        <v>137</v>
      </c>
      <c r="K5621" t="s">
        <v>138</v>
      </c>
      <c r="L5621" t="s">
        <v>16195</v>
      </c>
      <c r="M5621" t="s">
        <v>16196</v>
      </c>
      <c r="N5621">
        <v>9.1002777770000005</v>
      </c>
      <c r="O5621">
        <v>0</v>
      </c>
      <c r="P5621">
        <v>29</v>
      </c>
      <c r="Q5621">
        <v>0</v>
      </c>
      <c r="R5621">
        <v>0</v>
      </c>
      <c r="S5621">
        <v>0</v>
      </c>
      <c r="T5621">
        <v>9</v>
      </c>
      <c r="U5621">
        <v>0</v>
      </c>
      <c r="V5621">
        <v>0</v>
      </c>
      <c r="W5621">
        <v>0</v>
      </c>
      <c r="X5621">
        <v>67.699194937921561</v>
      </c>
      <c r="Y5621">
        <v>0</v>
      </c>
      <c r="Z5621">
        <v>0</v>
      </c>
      <c r="AA5621">
        <v>0</v>
      </c>
      <c r="AB5621">
        <v>54.929899754164289</v>
      </c>
      <c r="AC5621">
        <v>0</v>
      </c>
      <c r="AD5621">
        <v>0</v>
      </c>
      <c r="AE5621">
        <v>122.62909469208586</v>
      </c>
    </row>
    <row r="5622" spans="1:31" x14ac:dyDescent="0.25">
      <c r="A5622">
        <v>2250438</v>
      </c>
      <c r="B5622">
        <v>1</v>
      </c>
      <c r="C5622" t="s">
        <v>80</v>
      </c>
      <c r="D5622" t="s">
        <v>101</v>
      </c>
      <c r="E5622" t="s">
        <v>182</v>
      </c>
      <c r="F5622" t="s">
        <v>16197</v>
      </c>
      <c r="G5622" t="s">
        <v>143</v>
      </c>
      <c r="H5622" t="s">
        <v>163</v>
      </c>
      <c r="I5622" t="s">
        <v>136</v>
      </c>
      <c r="J5622" t="s">
        <v>137</v>
      </c>
      <c r="K5622" t="s">
        <v>144</v>
      </c>
      <c r="L5622" t="s">
        <v>16198</v>
      </c>
      <c r="M5622" t="s">
        <v>16199</v>
      </c>
      <c r="N5622">
        <v>8.2794444439999992</v>
      </c>
      <c r="O5622">
        <v>0</v>
      </c>
      <c r="P5622">
        <v>48</v>
      </c>
      <c r="Q5622">
        <v>0</v>
      </c>
      <c r="R5622">
        <v>10</v>
      </c>
      <c r="S5622">
        <v>0</v>
      </c>
      <c r="T5622">
        <v>16</v>
      </c>
      <c r="U5622">
        <v>0</v>
      </c>
      <c r="V5622">
        <v>1</v>
      </c>
      <c r="W5622">
        <v>0</v>
      </c>
      <c r="X5622">
        <v>151.57287588330868</v>
      </c>
      <c r="Y5622">
        <v>0</v>
      </c>
      <c r="Z5622">
        <v>59.670822196989768</v>
      </c>
      <c r="AA5622">
        <v>0</v>
      </c>
      <c r="AB5622">
        <v>293.49012557145568</v>
      </c>
      <c r="AC5622">
        <v>0</v>
      </c>
      <c r="AD5622">
        <v>10.903648723452612</v>
      </c>
      <c r="AE5622">
        <v>515.63747237520681</v>
      </c>
    </row>
    <row r="5623" spans="1:31" x14ac:dyDescent="0.25">
      <c r="A5623">
        <v>2250770</v>
      </c>
      <c r="B5623">
        <v>1</v>
      </c>
      <c r="C5623" t="s">
        <v>80</v>
      </c>
      <c r="D5623" t="s">
        <v>83</v>
      </c>
      <c r="E5623" t="s">
        <v>194</v>
      </c>
      <c r="F5623" t="s">
        <v>16200</v>
      </c>
      <c r="G5623" t="s">
        <v>179</v>
      </c>
      <c r="H5623" t="s">
        <v>135</v>
      </c>
      <c r="I5623" t="s">
        <v>136</v>
      </c>
      <c r="J5623" t="s">
        <v>137</v>
      </c>
      <c r="K5623" t="s">
        <v>138</v>
      </c>
      <c r="L5623" t="s">
        <v>16201</v>
      </c>
      <c r="M5623" t="s">
        <v>16202</v>
      </c>
      <c r="N5623">
        <v>0.61472222200000004</v>
      </c>
      <c r="O5623">
        <v>0</v>
      </c>
      <c r="P5623">
        <v>34</v>
      </c>
      <c r="Q5623">
        <v>0</v>
      </c>
      <c r="R5623">
        <v>0</v>
      </c>
      <c r="S5623">
        <v>0</v>
      </c>
      <c r="T5623">
        <v>8</v>
      </c>
      <c r="U5623">
        <v>0</v>
      </c>
      <c r="V5623">
        <v>0</v>
      </c>
      <c r="W5623">
        <v>0</v>
      </c>
      <c r="X5623">
        <v>20.692857337917463</v>
      </c>
      <c r="Y5623">
        <v>0</v>
      </c>
      <c r="Z5623">
        <v>0</v>
      </c>
      <c r="AA5623">
        <v>0</v>
      </c>
      <c r="AB5623">
        <v>3.9219738679138216</v>
      </c>
      <c r="AC5623">
        <v>0</v>
      </c>
      <c r="AD5623">
        <v>0</v>
      </c>
      <c r="AE5623">
        <v>24.614831205831283</v>
      </c>
    </row>
    <row r="5624" spans="1:31" x14ac:dyDescent="0.25">
      <c r="A5624">
        <v>2250458</v>
      </c>
      <c r="B5624">
        <v>1</v>
      </c>
      <c r="C5624" t="s">
        <v>80</v>
      </c>
      <c r="D5624" t="s">
        <v>97</v>
      </c>
      <c r="E5624" t="s">
        <v>132</v>
      </c>
      <c r="F5624" t="s">
        <v>16203</v>
      </c>
      <c r="G5624" t="s">
        <v>170</v>
      </c>
      <c r="H5624" t="s">
        <v>135</v>
      </c>
      <c r="I5624" t="s">
        <v>136</v>
      </c>
      <c r="J5624" t="s">
        <v>137</v>
      </c>
      <c r="K5624" t="s">
        <v>138</v>
      </c>
      <c r="L5624" t="s">
        <v>16204</v>
      </c>
      <c r="M5624" t="s">
        <v>16205</v>
      </c>
      <c r="N5624">
        <v>1.359722222</v>
      </c>
      <c r="O5624">
        <v>0</v>
      </c>
      <c r="P5624">
        <v>1</v>
      </c>
      <c r="Q5624">
        <v>0</v>
      </c>
      <c r="R5624">
        <v>0</v>
      </c>
      <c r="S5624">
        <v>0</v>
      </c>
      <c r="T5624">
        <v>0</v>
      </c>
      <c r="U5624">
        <v>0</v>
      </c>
      <c r="V5624">
        <v>0</v>
      </c>
      <c r="W5624">
        <v>0</v>
      </c>
      <c r="X5624">
        <v>7.1785303150361107E-2</v>
      </c>
      <c r="Y5624">
        <v>0</v>
      </c>
      <c r="Z5624">
        <v>0</v>
      </c>
      <c r="AA5624">
        <v>0</v>
      </c>
      <c r="AB5624">
        <v>0</v>
      </c>
      <c r="AC5624">
        <v>0</v>
      </c>
      <c r="AD5624">
        <v>0</v>
      </c>
      <c r="AE5624">
        <v>7.1785303150361107E-2</v>
      </c>
    </row>
    <row r="5625" spans="1:31" x14ac:dyDescent="0.25">
      <c r="A5625">
        <v>2250670</v>
      </c>
      <c r="B5625">
        <v>1</v>
      </c>
      <c r="C5625" t="s">
        <v>80</v>
      </c>
      <c r="D5625" t="s">
        <v>92</v>
      </c>
      <c r="E5625" t="s">
        <v>194</v>
      </c>
      <c r="F5625" t="s">
        <v>16206</v>
      </c>
      <c r="G5625" t="s">
        <v>472</v>
      </c>
      <c r="H5625" t="s">
        <v>135</v>
      </c>
      <c r="I5625" t="s">
        <v>136</v>
      </c>
      <c r="J5625" t="s">
        <v>137</v>
      </c>
      <c r="K5625" t="s">
        <v>138</v>
      </c>
      <c r="L5625" t="s">
        <v>16207</v>
      </c>
      <c r="M5625" t="s">
        <v>16208</v>
      </c>
      <c r="N5625">
        <v>2.7538888880000001</v>
      </c>
      <c r="O5625">
        <v>0</v>
      </c>
      <c r="P5625">
        <v>54</v>
      </c>
      <c r="Q5625">
        <v>0</v>
      </c>
      <c r="R5625">
        <v>0</v>
      </c>
      <c r="S5625">
        <v>0</v>
      </c>
      <c r="T5625">
        <v>4</v>
      </c>
      <c r="U5625">
        <v>0</v>
      </c>
      <c r="V5625">
        <v>0</v>
      </c>
      <c r="W5625">
        <v>0</v>
      </c>
      <c r="X5625">
        <v>44.290316798372935</v>
      </c>
      <c r="Y5625">
        <v>0</v>
      </c>
      <c r="Z5625">
        <v>0</v>
      </c>
      <c r="AA5625">
        <v>0</v>
      </c>
      <c r="AB5625">
        <v>5.1336679407888051</v>
      </c>
      <c r="AC5625">
        <v>0</v>
      </c>
      <c r="AD5625">
        <v>0</v>
      </c>
      <c r="AE5625">
        <v>49.423984739161739</v>
      </c>
    </row>
    <row r="5626" spans="1:31" x14ac:dyDescent="0.25">
      <c r="A5626">
        <v>2250644</v>
      </c>
      <c r="B5626">
        <v>1</v>
      </c>
      <c r="C5626" t="s">
        <v>80</v>
      </c>
      <c r="D5626" t="s">
        <v>85</v>
      </c>
      <c r="E5626" t="s">
        <v>132</v>
      </c>
      <c r="F5626" t="s">
        <v>16209</v>
      </c>
      <c r="G5626" t="s">
        <v>170</v>
      </c>
      <c r="H5626" t="s">
        <v>135</v>
      </c>
      <c r="I5626" t="s">
        <v>136</v>
      </c>
      <c r="J5626" t="s">
        <v>137</v>
      </c>
      <c r="K5626" t="s">
        <v>138</v>
      </c>
      <c r="L5626" t="s">
        <v>16210</v>
      </c>
      <c r="M5626" t="s">
        <v>16211</v>
      </c>
      <c r="N5626">
        <v>1.8330555550000001</v>
      </c>
      <c r="O5626">
        <v>0</v>
      </c>
      <c r="P5626">
        <v>14</v>
      </c>
      <c r="Q5626">
        <v>0</v>
      </c>
      <c r="R5626">
        <v>0</v>
      </c>
      <c r="S5626">
        <v>0</v>
      </c>
      <c r="T5626">
        <v>5</v>
      </c>
      <c r="U5626">
        <v>0</v>
      </c>
      <c r="V5626">
        <v>0</v>
      </c>
      <c r="W5626">
        <v>0</v>
      </c>
      <c r="X5626">
        <v>6.5018514748160241</v>
      </c>
      <c r="Y5626">
        <v>0</v>
      </c>
      <c r="Z5626">
        <v>0</v>
      </c>
      <c r="AA5626">
        <v>0</v>
      </c>
      <c r="AB5626">
        <v>0.86782771560744776</v>
      </c>
      <c r="AC5626">
        <v>0</v>
      </c>
      <c r="AD5626">
        <v>0</v>
      </c>
      <c r="AE5626">
        <v>7.3696791904234722</v>
      </c>
    </row>
    <row r="5627" spans="1:31" x14ac:dyDescent="0.25">
      <c r="A5627">
        <v>2250415</v>
      </c>
      <c r="B5627">
        <v>1</v>
      </c>
      <c r="C5627" t="s">
        <v>81</v>
      </c>
      <c r="D5627" t="s">
        <v>128</v>
      </c>
      <c r="E5627" t="s">
        <v>182</v>
      </c>
      <c r="F5627" t="s">
        <v>14525</v>
      </c>
      <c r="G5627" t="s">
        <v>143</v>
      </c>
      <c r="H5627" t="s">
        <v>163</v>
      </c>
      <c r="I5627" t="s">
        <v>136</v>
      </c>
      <c r="J5627" t="s">
        <v>137</v>
      </c>
      <c r="K5627" t="s">
        <v>144</v>
      </c>
      <c r="L5627" t="s">
        <v>16212</v>
      </c>
      <c r="M5627" t="s">
        <v>16213</v>
      </c>
      <c r="N5627">
        <v>1.9083333330000001</v>
      </c>
      <c r="O5627">
        <v>0</v>
      </c>
      <c r="P5627">
        <v>2509</v>
      </c>
      <c r="Q5627">
        <v>0</v>
      </c>
      <c r="R5627">
        <v>8</v>
      </c>
      <c r="S5627">
        <v>0</v>
      </c>
      <c r="T5627">
        <v>226</v>
      </c>
      <c r="U5627">
        <v>0</v>
      </c>
      <c r="V5627">
        <v>0</v>
      </c>
      <c r="W5627">
        <v>0</v>
      </c>
      <c r="X5627">
        <v>1111.3408847333362</v>
      </c>
      <c r="Y5627">
        <v>0</v>
      </c>
      <c r="Z5627">
        <v>1.665553355911418</v>
      </c>
      <c r="AA5627">
        <v>0</v>
      </c>
      <c r="AB5627">
        <v>289.74241549060343</v>
      </c>
      <c r="AC5627">
        <v>0</v>
      </c>
      <c r="AD5627">
        <v>0</v>
      </c>
      <c r="AE5627">
        <v>1402.7488535798511</v>
      </c>
    </row>
    <row r="5628" spans="1:31" x14ac:dyDescent="0.25">
      <c r="A5628">
        <v>2250607</v>
      </c>
      <c r="B5628">
        <v>1</v>
      </c>
      <c r="C5628" t="s">
        <v>81</v>
      </c>
      <c r="D5628" t="s">
        <v>128</v>
      </c>
      <c r="E5628" t="s">
        <v>182</v>
      </c>
      <c r="F5628" t="s">
        <v>16214</v>
      </c>
      <c r="G5628" t="s">
        <v>174</v>
      </c>
      <c r="H5628" t="s">
        <v>163</v>
      </c>
      <c r="I5628" t="s">
        <v>136</v>
      </c>
      <c r="J5628" t="s">
        <v>137</v>
      </c>
      <c r="K5628" t="s">
        <v>138</v>
      </c>
      <c r="L5628" t="s">
        <v>16215</v>
      </c>
      <c r="M5628" t="s">
        <v>16216</v>
      </c>
      <c r="N5628">
        <v>2.8902777770000001</v>
      </c>
      <c r="O5628">
        <v>0</v>
      </c>
      <c r="P5628">
        <v>512</v>
      </c>
      <c r="Q5628">
        <v>1</v>
      </c>
      <c r="R5628">
        <v>13</v>
      </c>
      <c r="S5628">
        <v>1</v>
      </c>
      <c r="T5628">
        <v>44</v>
      </c>
      <c r="U5628">
        <v>0</v>
      </c>
      <c r="V5628">
        <v>0</v>
      </c>
      <c r="W5628">
        <v>0</v>
      </c>
      <c r="X5628">
        <v>216.09940260412372</v>
      </c>
      <c r="Y5628">
        <v>1.6135110777609276</v>
      </c>
      <c r="Z5628">
        <v>6.4578624508772133</v>
      </c>
      <c r="AA5628">
        <v>38.235469034184106</v>
      </c>
      <c r="AB5628">
        <v>40.240847348477232</v>
      </c>
      <c r="AC5628">
        <v>0</v>
      </c>
      <c r="AD5628">
        <v>0</v>
      </c>
      <c r="AE5628">
        <v>302.6470925154232</v>
      </c>
    </row>
    <row r="5629" spans="1:31" x14ac:dyDescent="0.25">
      <c r="A5629">
        <v>2250501</v>
      </c>
      <c r="B5629">
        <v>1</v>
      </c>
      <c r="C5629" t="s">
        <v>80</v>
      </c>
      <c r="D5629" t="s">
        <v>94</v>
      </c>
      <c r="E5629" t="s">
        <v>273</v>
      </c>
      <c r="F5629" t="s">
        <v>16217</v>
      </c>
      <c r="G5629" t="s">
        <v>174</v>
      </c>
      <c r="H5629" t="s">
        <v>163</v>
      </c>
      <c r="I5629" t="s">
        <v>136</v>
      </c>
      <c r="J5629" t="s">
        <v>137</v>
      </c>
      <c r="K5629" t="s">
        <v>138</v>
      </c>
      <c r="L5629" t="s">
        <v>16059</v>
      </c>
      <c r="M5629" t="s">
        <v>16218</v>
      </c>
      <c r="N5629">
        <v>2.9133333330000002</v>
      </c>
      <c r="O5629">
        <v>0</v>
      </c>
      <c r="P5629">
        <v>511</v>
      </c>
      <c r="Q5629">
        <v>4</v>
      </c>
      <c r="R5629">
        <v>46</v>
      </c>
      <c r="S5629">
        <v>3</v>
      </c>
      <c r="T5629">
        <v>46</v>
      </c>
      <c r="U5629">
        <v>2</v>
      </c>
      <c r="V5629">
        <v>0</v>
      </c>
      <c r="W5629">
        <v>0</v>
      </c>
      <c r="X5629">
        <v>194.54834232684374</v>
      </c>
      <c r="Y5629">
        <v>0.70793576579338668</v>
      </c>
      <c r="Z5629">
        <v>25.850872326250684</v>
      </c>
      <c r="AA5629">
        <v>41.015337964673428</v>
      </c>
      <c r="AB5629">
        <v>49.199699268144279</v>
      </c>
      <c r="AC5629">
        <v>36.773250647417385</v>
      </c>
      <c r="AD5629">
        <v>0</v>
      </c>
      <c r="AE5629">
        <v>348.09543829912292</v>
      </c>
    </row>
    <row r="5630" spans="1:31" x14ac:dyDescent="0.25">
      <c r="A5630">
        <v>2250601</v>
      </c>
      <c r="B5630">
        <v>1</v>
      </c>
      <c r="C5630" t="s">
        <v>80</v>
      </c>
      <c r="D5630" t="s">
        <v>103</v>
      </c>
      <c r="E5630" t="s">
        <v>273</v>
      </c>
      <c r="F5630" t="s">
        <v>16219</v>
      </c>
      <c r="G5630" t="s">
        <v>143</v>
      </c>
      <c r="H5630" t="s">
        <v>163</v>
      </c>
      <c r="I5630" t="s">
        <v>136</v>
      </c>
      <c r="J5630" t="s">
        <v>137</v>
      </c>
      <c r="K5630" t="s">
        <v>144</v>
      </c>
      <c r="L5630" t="s">
        <v>16220</v>
      </c>
      <c r="M5630" t="s">
        <v>16221</v>
      </c>
      <c r="N5630">
        <v>0.54444444400000003</v>
      </c>
      <c r="O5630">
        <v>0</v>
      </c>
      <c r="P5630">
        <v>0</v>
      </c>
      <c r="Q5630">
        <v>0</v>
      </c>
      <c r="R5630">
        <v>0</v>
      </c>
      <c r="S5630">
        <v>3</v>
      </c>
      <c r="T5630">
        <v>0</v>
      </c>
      <c r="U5630">
        <v>2</v>
      </c>
      <c r="V5630">
        <v>0</v>
      </c>
      <c r="W5630">
        <v>0</v>
      </c>
      <c r="X5630">
        <v>0</v>
      </c>
      <c r="Y5630">
        <v>0</v>
      </c>
      <c r="Z5630">
        <v>0</v>
      </c>
      <c r="AA5630">
        <v>7.5236222906975776</v>
      </c>
      <c r="AB5630">
        <v>0</v>
      </c>
      <c r="AC5630">
        <v>27.813500813881692</v>
      </c>
      <c r="AD5630">
        <v>0</v>
      </c>
      <c r="AE5630">
        <v>35.33712310457927</v>
      </c>
    </row>
    <row r="5631" spans="1:31" x14ac:dyDescent="0.25">
      <c r="A5631">
        <v>2250610</v>
      </c>
      <c r="B5631">
        <v>1</v>
      </c>
      <c r="C5631" t="s">
        <v>81</v>
      </c>
      <c r="D5631" t="s">
        <v>124</v>
      </c>
      <c r="E5631" t="s">
        <v>273</v>
      </c>
      <c r="F5631" t="s">
        <v>16222</v>
      </c>
      <c r="G5631" t="s">
        <v>174</v>
      </c>
      <c r="H5631" t="s">
        <v>163</v>
      </c>
      <c r="I5631" t="s">
        <v>136</v>
      </c>
      <c r="J5631" t="s">
        <v>137</v>
      </c>
      <c r="K5631" t="s">
        <v>138</v>
      </c>
      <c r="L5631" t="s">
        <v>16223</v>
      </c>
      <c r="M5631" t="s">
        <v>16224</v>
      </c>
      <c r="N5631">
        <v>0.41777777700000002</v>
      </c>
      <c r="O5631">
        <v>1</v>
      </c>
      <c r="P5631">
        <v>1053</v>
      </c>
      <c r="Q5631">
        <v>10</v>
      </c>
      <c r="R5631">
        <v>22</v>
      </c>
      <c r="S5631">
        <v>4</v>
      </c>
      <c r="T5631">
        <v>106</v>
      </c>
      <c r="U5631">
        <v>1</v>
      </c>
      <c r="V5631">
        <v>0</v>
      </c>
      <c r="W5631">
        <v>5.3223080880355565E-2</v>
      </c>
      <c r="X5631">
        <v>75.242809255377537</v>
      </c>
      <c r="Y5631">
        <v>6.2954960887448905</v>
      </c>
      <c r="Z5631">
        <v>2.3915870765068803</v>
      </c>
      <c r="AA5631">
        <v>8.1759937404809087</v>
      </c>
      <c r="AB5631">
        <v>23.123426704694278</v>
      </c>
      <c r="AC5631">
        <v>13.520613650965617</v>
      </c>
      <c r="AD5631">
        <v>0</v>
      </c>
      <c r="AE5631">
        <v>128.80314959765047</v>
      </c>
    </row>
    <row r="5632" spans="1:31" x14ac:dyDescent="0.25">
      <c r="A5632">
        <v>2250447</v>
      </c>
      <c r="B5632">
        <v>1</v>
      </c>
      <c r="C5632" t="s">
        <v>80</v>
      </c>
      <c r="D5632" t="s">
        <v>96</v>
      </c>
      <c r="E5632" t="s">
        <v>194</v>
      </c>
      <c r="F5632" t="s">
        <v>16225</v>
      </c>
      <c r="G5632" t="s">
        <v>472</v>
      </c>
      <c r="H5632" t="s">
        <v>135</v>
      </c>
      <c r="I5632" t="s">
        <v>136</v>
      </c>
      <c r="J5632" t="s">
        <v>137</v>
      </c>
      <c r="K5632" t="s">
        <v>138</v>
      </c>
      <c r="L5632" t="s">
        <v>16226</v>
      </c>
      <c r="M5632" t="s">
        <v>16227</v>
      </c>
      <c r="N5632">
        <v>2.78</v>
      </c>
      <c r="O5632">
        <v>0</v>
      </c>
      <c r="P5632">
        <v>184</v>
      </c>
      <c r="Q5632">
        <v>0</v>
      </c>
      <c r="R5632">
        <v>1</v>
      </c>
      <c r="S5632">
        <v>0</v>
      </c>
      <c r="T5632">
        <v>19</v>
      </c>
      <c r="U5632">
        <v>0</v>
      </c>
      <c r="V5632">
        <v>0</v>
      </c>
      <c r="W5632">
        <v>0</v>
      </c>
      <c r="X5632">
        <v>167.3807013593362</v>
      </c>
      <c r="Y5632">
        <v>0</v>
      </c>
      <c r="Z5632">
        <v>0</v>
      </c>
      <c r="AA5632">
        <v>0</v>
      </c>
      <c r="AB5632">
        <v>45.66982811488608</v>
      </c>
      <c r="AC5632">
        <v>0</v>
      </c>
      <c r="AD5632">
        <v>0</v>
      </c>
      <c r="AE5632">
        <v>213.05052947422229</v>
      </c>
    </row>
    <row r="5633" spans="1:31" x14ac:dyDescent="0.25">
      <c r="A5633">
        <v>2250633</v>
      </c>
      <c r="B5633">
        <v>1</v>
      </c>
      <c r="C5633" t="s">
        <v>81</v>
      </c>
      <c r="D5633" t="s">
        <v>117</v>
      </c>
      <c r="E5633" t="s">
        <v>273</v>
      </c>
      <c r="F5633" t="s">
        <v>425</v>
      </c>
      <c r="G5633" t="s">
        <v>174</v>
      </c>
      <c r="H5633" t="s">
        <v>163</v>
      </c>
      <c r="I5633" t="s">
        <v>136</v>
      </c>
      <c r="J5633" t="s">
        <v>137</v>
      </c>
      <c r="K5633" t="s">
        <v>138</v>
      </c>
      <c r="L5633" t="s">
        <v>16228</v>
      </c>
      <c r="M5633" t="s">
        <v>16229</v>
      </c>
      <c r="N5633">
        <v>0.78416666599999996</v>
      </c>
      <c r="O5633">
        <v>0</v>
      </c>
      <c r="P5633">
        <v>432</v>
      </c>
      <c r="Q5633">
        <v>36</v>
      </c>
      <c r="R5633">
        <v>42</v>
      </c>
      <c r="S5633">
        <v>5</v>
      </c>
      <c r="T5633">
        <v>32</v>
      </c>
      <c r="U5633">
        <v>1</v>
      </c>
      <c r="V5633">
        <v>0</v>
      </c>
      <c r="W5633">
        <v>0</v>
      </c>
      <c r="X5633">
        <v>38.342906774183639</v>
      </c>
      <c r="Y5633">
        <v>30.561803438801213</v>
      </c>
      <c r="Z5633">
        <v>5.1059627803412626</v>
      </c>
      <c r="AA5633">
        <v>71.549261291110113</v>
      </c>
      <c r="AB5633">
        <v>13.154016190230157</v>
      </c>
      <c r="AC5633">
        <v>22.767581352263957</v>
      </c>
      <c r="AD5633">
        <v>0</v>
      </c>
      <c r="AE5633">
        <v>181.48153182693034</v>
      </c>
    </row>
    <row r="5634" spans="1:31" x14ac:dyDescent="0.25">
      <c r="A5634">
        <v>2250424</v>
      </c>
      <c r="B5634">
        <v>1</v>
      </c>
      <c r="C5634" t="s">
        <v>80</v>
      </c>
      <c r="D5634" t="s">
        <v>108</v>
      </c>
      <c r="E5634" t="s">
        <v>194</v>
      </c>
      <c r="F5634" t="s">
        <v>16230</v>
      </c>
      <c r="G5634" t="s">
        <v>885</v>
      </c>
      <c r="H5634" t="s">
        <v>135</v>
      </c>
      <c r="I5634" t="s">
        <v>136</v>
      </c>
      <c r="J5634" t="s">
        <v>137</v>
      </c>
      <c r="K5634" t="s">
        <v>138</v>
      </c>
      <c r="L5634" t="s">
        <v>16231</v>
      </c>
      <c r="M5634" t="s">
        <v>16232</v>
      </c>
      <c r="N5634">
        <v>2.0391666659999999</v>
      </c>
      <c r="O5634">
        <v>0</v>
      </c>
      <c r="P5634">
        <v>5</v>
      </c>
      <c r="Q5634">
        <v>0</v>
      </c>
      <c r="R5634">
        <v>4</v>
      </c>
      <c r="S5634">
        <v>0</v>
      </c>
      <c r="T5634">
        <v>1</v>
      </c>
      <c r="U5634">
        <v>0</v>
      </c>
      <c r="V5634">
        <v>0</v>
      </c>
      <c r="W5634">
        <v>0</v>
      </c>
      <c r="X5634">
        <v>1.6151431221562467</v>
      </c>
      <c r="Y5634">
        <v>0</v>
      </c>
      <c r="Z5634">
        <v>0.81642926860858989</v>
      </c>
      <c r="AA5634">
        <v>0</v>
      </c>
      <c r="AB5634">
        <v>0.88020004685106668</v>
      </c>
      <c r="AC5634">
        <v>0</v>
      </c>
      <c r="AD5634">
        <v>0</v>
      </c>
      <c r="AE5634">
        <v>3.311772437615903</v>
      </c>
    </row>
    <row r="5635" spans="1:31" x14ac:dyDescent="0.25">
      <c r="A5635">
        <v>2250756</v>
      </c>
      <c r="B5635">
        <v>1</v>
      </c>
      <c r="C5635" t="s">
        <v>81</v>
      </c>
      <c r="D5635" t="s">
        <v>115</v>
      </c>
      <c r="E5635" t="s">
        <v>132</v>
      </c>
      <c r="F5635" t="s">
        <v>16233</v>
      </c>
      <c r="G5635" t="s">
        <v>148</v>
      </c>
      <c r="H5635" t="s">
        <v>135</v>
      </c>
      <c r="I5635" t="s">
        <v>136</v>
      </c>
      <c r="J5635" t="s">
        <v>137</v>
      </c>
      <c r="K5635" t="s">
        <v>138</v>
      </c>
      <c r="L5635" t="s">
        <v>16234</v>
      </c>
      <c r="M5635" t="s">
        <v>16235</v>
      </c>
      <c r="N5635">
        <v>1.237222222</v>
      </c>
      <c r="O5635">
        <v>0</v>
      </c>
      <c r="P5635">
        <v>1</v>
      </c>
      <c r="Q5635">
        <v>0</v>
      </c>
      <c r="R5635">
        <v>0</v>
      </c>
      <c r="S5635">
        <v>0</v>
      </c>
      <c r="T5635">
        <v>0</v>
      </c>
      <c r="U5635">
        <v>0</v>
      </c>
      <c r="V5635">
        <v>0</v>
      </c>
      <c r="W5635">
        <v>0</v>
      </c>
      <c r="X5635">
        <v>0.19404824935889559</v>
      </c>
      <c r="Y5635">
        <v>0</v>
      </c>
      <c r="Z5635">
        <v>0</v>
      </c>
      <c r="AA5635">
        <v>0</v>
      </c>
      <c r="AB5635">
        <v>0</v>
      </c>
      <c r="AC5635">
        <v>0</v>
      </c>
      <c r="AD5635">
        <v>0</v>
      </c>
      <c r="AE5635">
        <v>0.19404824935889559</v>
      </c>
    </row>
    <row r="5636" spans="1:31" x14ac:dyDescent="0.25">
      <c r="A5636">
        <v>2250733</v>
      </c>
      <c r="B5636">
        <v>1</v>
      </c>
      <c r="C5636" t="s">
        <v>80</v>
      </c>
      <c r="D5636" t="s">
        <v>83</v>
      </c>
      <c r="E5636" t="s">
        <v>132</v>
      </c>
      <c r="F5636" t="s">
        <v>16236</v>
      </c>
      <c r="G5636" t="s">
        <v>191</v>
      </c>
      <c r="H5636" t="s">
        <v>135</v>
      </c>
      <c r="I5636" t="s">
        <v>136</v>
      </c>
      <c r="J5636" t="s">
        <v>137</v>
      </c>
      <c r="K5636" t="s">
        <v>138</v>
      </c>
      <c r="L5636" t="s">
        <v>16237</v>
      </c>
      <c r="M5636" t="s">
        <v>16238</v>
      </c>
      <c r="N5636">
        <v>2.5213888880000002</v>
      </c>
      <c r="O5636">
        <v>0</v>
      </c>
      <c r="P5636">
        <v>22</v>
      </c>
      <c r="Q5636">
        <v>0</v>
      </c>
      <c r="R5636">
        <v>0</v>
      </c>
      <c r="S5636">
        <v>0</v>
      </c>
      <c r="T5636">
        <v>6</v>
      </c>
      <c r="U5636">
        <v>0</v>
      </c>
      <c r="V5636">
        <v>0</v>
      </c>
      <c r="W5636">
        <v>0</v>
      </c>
      <c r="X5636">
        <v>14.80304579808009</v>
      </c>
      <c r="Y5636">
        <v>0</v>
      </c>
      <c r="Z5636">
        <v>0</v>
      </c>
      <c r="AA5636">
        <v>0</v>
      </c>
      <c r="AB5636">
        <v>25.298936202353261</v>
      </c>
      <c r="AC5636">
        <v>0</v>
      </c>
      <c r="AD5636">
        <v>0</v>
      </c>
      <c r="AE5636">
        <v>40.101982000433352</v>
      </c>
    </row>
    <row r="5637" spans="1:31" x14ac:dyDescent="0.25">
      <c r="A5637">
        <v>2250570</v>
      </c>
      <c r="B5637">
        <v>1</v>
      </c>
      <c r="C5637" t="s">
        <v>80</v>
      </c>
      <c r="D5637" t="s">
        <v>95</v>
      </c>
      <c r="E5637" t="s">
        <v>182</v>
      </c>
      <c r="F5637" t="s">
        <v>10906</v>
      </c>
      <c r="G5637" t="s">
        <v>319</v>
      </c>
      <c r="H5637" t="s">
        <v>163</v>
      </c>
      <c r="I5637" t="s">
        <v>136</v>
      </c>
      <c r="J5637" t="s">
        <v>137</v>
      </c>
      <c r="K5637" t="s">
        <v>138</v>
      </c>
      <c r="L5637" t="s">
        <v>16239</v>
      </c>
      <c r="M5637" t="s">
        <v>16240</v>
      </c>
      <c r="N5637">
        <v>0.65583333300000002</v>
      </c>
      <c r="O5637">
        <v>0</v>
      </c>
      <c r="P5637">
        <v>577</v>
      </c>
      <c r="Q5637">
        <v>0</v>
      </c>
      <c r="R5637">
        <v>2</v>
      </c>
      <c r="S5637">
        <v>2</v>
      </c>
      <c r="T5637">
        <v>59</v>
      </c>
      <c r="U5637">
        <v>0</v>
      </c>
      <c r="V5637">
        <v>0</v>
      </c>
      <c r="W5637">
        <v>0</v>
      </c>
      <c r="X5637">
        <v>94.872496510433876</v>
      </c>
      <c r="Y5637">
        <v>0</v>
      </c>
      <c r="Z5637">
        <v>0.36085236319361502</v>
      </c>
      <c r="AA5637">
        <v>1.5397746485781818</v>
      </c>
      <c r="AB5637">
        <v>40.484399084341177</v>
      </c>
      <c r="AC5637">
        <v>0</v>
      </c>
      <c r="AD5637">
        <v>0</v>
      </c>
      <c r="AE5637">
        <v>137.25752260654684</v>
      </c>
    </row>
    <row r="5638" spans="1:31" x14ac:dyDescent="0.25">
      <c r="A5638">
        <v>2250384</v>
      </c>
      <c r="B5638">
        <v>1</v>
      </c>
      <c r="C5638" t="s">
        <v>81</v>
      </c>
      <c r="D5638" t="s">
        <v>112</v>
      </c>
      <c r="E5638" t="s">
        <v>194</v>
      </c>
      <c r="F5638" t="s">
        <v>16241</v>
      </c>
      <c r="G5638" t="s">
        <v>152</v>
      </c>
      <c r="H5638" t="s">
        <v>135</v>
      </c>
      <c r="I5638" t="s">
        <v>136</v>
      </c>
      <c r="J5638" t="s">
        <v>3</v>
      </c>
      <c r="K5638" t="s">
        <v>138</v>
      </c>
      <c r="L5638" t="s">
        <v>16242</v>
      </c>
      <c r="M5638" t="s">
        <v>16243</v>
      </c>
      <c r="N5638">
        <v>1.013055555</v>
      </c>
      <c r="O5638">
        <v>0</v>
      </c>
      <c r="P5638">
        <v>192</v>
      </c>
      <c r="Q5638">
        <v>0</v>
      </c>
      <c r="R5638">
        <v>1</v>
      </c>
      <c r="S5638">
        <v>0</v>
      </c>
      <c r="T5638">
        <v>11</v>
      </c>
      <c r="U5638">
        <v>0</v>
      </c>
      <c r="V5638">
        <v>0</v>
      </c>
      <c r="W5638">
        <v>0</v>
      </c>
      <c r="X5638">
        <v>33.010871544633787</v>
      </c>
      <c r="Y5638">
        <v>0</v>
      </c>
      <c r="Z5638">
        <v>0.18122255613827556</v>
      </c>
      <c r="AA5638">
        <v>0</v>
      </c>
      <c r="AB5638">
        <v>4.2313567537056018</v>
      </c>
      <c r="AC5638">
        <v>0</v>
      </c>
      <c r="AD5638">
        <v>0</v>
      </c>
      <c r="AE5638">
        <v>37.423450854477665</v>
      </c>
    </row>
    <row r="5639" spans="1:31" x14ac:dyDescent="0.25">
      <c r="A5639">
        <v>2250739</v>
      </c>
      <c r="B5639">
        <v>1</v>
      </c>
      <c r="C5639" t="s">
        <v>81</v>
      </c>
      <c r="D5639" t="s">
        <v>113</v>
      </c>
      <c r="E5639" t="s">
        <v>194</v>
      </c>
      <c r="F5639" t="s">
        <v>16244</v>
      </c>
      <c r="G5639" t="s">
        <v>152</v>
      </c>
      <c r="H5639" t="s">
        <v>135</v>
      </c>
      <c r="I5639" t="s">
        <v>136</v>
      </c>
      <c r="J5639" t="s">
        <v>3</v>
      </c>
      <c r="K5639" t="s">
        <v>138</v>
      </c>
      <c r="L5639" t="s">
        <v>16245</v>
      </c>
      <c r="M5639" t="s">
        <v>16246</v>
      </c>
      <c r="N5639">
        <v>1.8330555550000001</v>
      </c>
      <c r="O5639">
        <v>0</v>
      </c>
      <c r="P5639">
        <v>24</v>
      </c>
      <c r="Q5639">
        <v>0</v>
      </c>
      <c r="R5639">
        <v>6</v>
      </c>
      <c r="S5639">
        <v>0</v>
      </c>
      <c r="T5639">
        <v>0</v>
      </c>
      <c r="U5639">
        <v>0</v>
      </c>
      <c r="V5639">
        <v>0</v>
      </c>
      <c r="W5639">
        <v>0</v>
      </c>
      <c r="X5639">
        <v>6.394419530393348</v>
      </c>
      <c r="Y5639">
        <v>0</v>
      </c>
      <c r="Z5639">
        <v>1.4865103727180002</v>
      </c>
      <c r="AA5639">
        <v>0</v>
      </c>
      <c r="AB5639">
        <v>0</v>
      </c>
      <c r="AC5639">
        <v>0</v>
      </c>
      <c r="AD5639">
        <v>0</v>
      </c>
      <c r="AE5639">
        <v>7.8809299031113484</v>
      </c>
    </row>
    <row r="5640" spans="1:31" x14ac:dyDescent="0.25">
      <c r="A5640">
        <v>2250716</v>
      </c>
      <c r="B5640">
        <v>1</v>
      </c>
      <c r="C5640" t="s">
        <v>80</v>
      </c>
      <c r="D5640" t="s">
        <v>110</v>
      </c>
      <c r="E5640" t="s">
        <v>141</v>
      </c>
      <c r="F5640" t="s">
        <v>16247</v>
      </c>
      <c r="G5640" t="s">
        <v>134</v>
      </c>
      <c r="H5640" t="s">
        <v>135</v>
      </c>
      <c r="I5640" t="s">
        <v>136</v>
      </c>
      <c r="J5640" t="s">
        <v>137</v>
      </c>
      <c r="K5640" t="s">
        <v>138</v>
      </c>
      <c r="L5640" t="s">
        <v>16248</v>
      </c>
      <c r="M5640" t="s">
        <v>16249</v>
      </c>
      <c r="N5640">
        <v>1.279722222</v>
      </c>
      <c r="O5640">
        <v>0</v>
      </c>
      <c r="P5640">
        <v>90</v>
      </c>
      <c r="Q5640">
        <v>0</v>
      </c>
      <c r="R5640">
        <v>0</v>
      </c>
      <c r="S5640">
        <v>0</v>
      </c>
      <c r="T5640">
        <v>4</v>
      </c>
      <c r="U5640">
        <v>0</v>
      </c>
      <c r="V5640">
        <v>0</v>
      </c>
      <c r="W5640">
        <v>0</v>
      </c>
      <c r="X5640">
        <v>32.711171536653794</v>
      </c>
      <c r="Y5640">
        <v>0</v>
      </c>
      <c r="Z5640">
        <v>0</v>
      </c>
      <c r="AA5640">
        <v>0</v>
      </c>
      <c r="AB5640">
        <v>2.7673119621835802</v>
      </c>
      <c r="AC5640">
        <v>0</v>
      </c>
      <c r="AD5640">
        <v>0</v>
      </c>
      <c r="AE5640">
        <v>35.478483498837377</v>
      </c>
    </row>
    <row r="5641" spans="1:31" x14ac:dyDescent="0.25">
      <c r="A5641">
        <v>2250404</v>
      </c>
      <c r="B5641">
        <v>1</v>
      </c>
      <c r="C5641" t="s">
        <v>80</v>
      </c>
      <c r="D5641" t="s">
        <v>87</v>
      </c>
      <c r="E5641" t="s">
        <v>141</v>
      </c>
      <c r="F5641" t="s">
        <v>857</v>
      </c>
      <c r="G5641" t="s">
        <v>134</v>
      </c>
      <c r="H5641" t="s">
        <v>135</v>
      </c>
      <c r="I5641" t="s">
        <v>136</v>
      </c>
      <c r="J5641" t="s">
        <v>137</v>
      </c>
      <c r="K5641" t="s">
        <v>138</v>
      </c>
      <c r="L5641" t="s">
        <v>16250</v>
      </c>
      <c r="M5641" t="s">
        <v>16251</v>
      </c>
      <c r="N5641">
        <v>1.7619444440000001</v>
      </c>
      <c r="O5641">
        <v>0</v>
      </c>
      <c r="P5641">
        <v>531</v>
      </c>
      <c r="Q5641">
        <v>0</v>
      </c>
      <c r="R5641">
        <v>0</v>
      </c>
      <c r="S5641">
        <v>0</v>
      </c>
      <c r="T5641">
        <v>124</v>
      </c>
      <c r="U5641">
        <v>0</v>
      </c>
      <c r="V5641">
        <v>0</v>
      </c>
      <c r="W5641">
        <v>0</v>
      </c>
      <c r="X5641">
        <v>236.49074614174975</v>
      </c>
      <c r="Y5641">
        <v>0</v>
      </c>
      <c r="Z5641">
        <v>0</v>
      </c>
      <c r="AA5641">
        <v>0</v>
      </c>
      <c r="AB5641">
        <v>130.80919174446467</v>
      </c>
      <c r="AC5641">
        <v>0</v>
      </c>
      <c r="AD5641">
        <v>0</v>
      </c>
      <c r="AE5641">
        <v>367.29993788621442</v>
      </c>
    </row>
    <row r="5642" spans="1:31" x14ac:dyDescent="0.25">
      <c r="A5642">
        <v>2250759</v>
      </c>
      <c r="B5642">
        <v>1</v>
      </c>
      <c r="C5642" t="s">
        <v>81</v>
      </c>
      <c r="D5642" t="s">
        <v>127</v>
      </c>
      <c r="E5642" t="s">
        <v>132</v>
      </c>
      <c r="F5642" t="s">
        <v>16252</v>
      </c>
      <c r="G5642" t="s">
        <v>148</v>
      </c>
      <c r="H5642" t="s">
        <v>135</v>
      </c>
      <c r="I5642" t="s">
        <v>136</v>
      </c>
      <c r="J5642" t="s">
        <v>137</v>
      </c>
      <c r="K5642" t="s">
        <v>138</v>
      </c>
      <c r="L5642" t="s">
        <v>16253</v>
      </c>
      <c r="M5642" t="s">
        <v>16254</v>
      </c>
      <c r="N5642">
        <v>3.3588888880000001</v>
      </c>
      <c r="O5642">
        <v>0</v>
      </c>
      <c r="P5642">
        <v>1</v>
      </c>
      <c r="Q5642">
        <v>0</v>
      </c>
      <c r="R5642">
        <v>0</v>
      </c>
      <c r="S5642">
        <v>0</v>
      </c>
      <c r="T5642">
        <v>0</v>
      </c>
      <c r="U5642">
        <v>0</v>
      </c>
      <c r="V5642">
        <v>0</v>
      </c>
      <c r="W5642">
        <v>0</v>
      </c>
      <c r="X5642">
        <v>0.90509650263648</v>
      </c>
      <c r="Y5642">
        <v>0</v>
      </c>
      <c r="Z5642">
        <v>0</v>
      </c>
      <c r="AA5642">
        <v>0</v>
      </c>
      <c r="AB5642">
        <v>0</v>
      </c>
      <c r="AC5642">
        <v>0</v>
      </c>
      <c r="AD5642">
        <v>0</v>
      </c>
      <c r="AE5642">
        <v>0.90509650263648</v>
      </c>
    </row>
    <row r="5643" spans="1:31" x14ac:dyDescent="0.25">
      <c r="A5643">
        <v>2250504</v>
      </c>
      <c r="B5643">
        <v>1</v>
      </c>
      <c r="C5643" t="s">
        <v>80</v>
      </c>
      <c r="D5643" t="s">
        <v>92</v>
      </c>
      <c r="E5643" t="s">
        <v>132</v>
      </c>
      <c r="F5643" t="s">
        <v>16255</v>
      </c>
      <c r="G5643" t="s">
        <v>170</v>
      </c>
      <c r="H5643" t="s">
        <v>135</v>
      </c>
      <c r="I5643" t="s">
        <v>136</v>
      </c>
      <c r="J5643" t="s">
        <v>137</v>
      </c>
      <c r="K5643" t="s">
        <v>138</v>
      </c>
      <c r="L5643" t="s">
        <v>16256</v>
      </c>
      <c r="M5643" t="s">
        <v>16257</v>
      </c>
      <c r="N5643">
        <v>1.2497222219999999</v>
      </c>
      <c r="O5643">
        <v>0</v>
      </c>
      <c r="P5643">
        <v>3</v>
      </c>
      <c r="Q5643">
        <v>0</v>
      </c>
      <c r="R5643">
        <v>0</v>
      </c>
      <c r="S5643">
        <v>0</v>
      </c>
      <c r="T5643">
        <v>0</v>
      </c>
      <c r="U5643">
        <v>0</v>
      </c>
      <c r="V5643">
        <v>0</v>
      </c>
      <c r="W5643">
        <v>0</v>
      </c>
      <c r="X5643">
        <v>1.5590294617902298</v>
      </c>
      <c r="Y5643">
        <v>0</v>
      </c>
      <c r="Z5643">
        <v>0</v>
      </c>
      <c r="AA5643">
        <v>0</v>
      </c>
      <c r="AB5643">
        <v>0</v>
      </c>
      <c r="AC5643">
        <v>0</v>
      </c>
      <c r="AD5643">
        <v>0</v>
      </c>
      <c r="AE5643">
        <v>1.5590294617902298</v>
      </c>
    </row>
    <row r="5644" spans="1:31" x14ac:dyDescent="0.25">
      <c r="A5644">
        <v>2250636</v>
      </c>
      <c r="B5644">
        <v>1</v>
      </c>
      <c r="C5644" t="s">
        <v>80</v>
      </c>
      <c r="D5644" t="s">
        <v>96</v>
      </c>
      <c r="E5644" t="s">
        <v>194</v>
      </c>
      <c r="F5644" t="s">
        <v>16258</v>
      </c>
      <c r="G5644" t="s">
        <v>179</v>
      </c>
      <c r="H5644" t="s">
        <v>135</v>
      </c>
      <c r="I5644" t="s">
        <v>136</v>
      </c>
      <c r="J5644" t="s">
        <v>137</v>
      </c>
      <c r="K5644" t="s">
        <v>138</v>
      </c>
      <c r="L5644" t="s">
        <v>16259</v>
      </c>
      <c r="M5644" t="s">
        <v>16260</v>
      </c>
      <c r="N5644">
        <v>4.3627777769999998</v>
      </c>
      <c r="O5644">
        <v>0</v>
      </c>
      <c r="P5644">
        <v>30</v>
      </c>
      <c r="Q5644">
        <v>0</v>
      </c>
      <c r="R5644">
        <v>0</v>
      </c>
      <c r="S5644">
        <v>0</v>
      </c>
      <c r="T5644">
        <v>11</v>
      </c>
      <c r="U5644">
        <v>0</v>
      </c>
      <c r="V5644">
        <v>0</v>
      </c>
      <c r="W5644">
        <v>0</v>
      </c>
      <c r="X5644">
        <v>80.341099730926459</v>
      </c>
      <c r="Y5644">
        <v>0</v>
      </c>
      <c r="Z5644">
        <v>0</v>
      </c>
      <c r="AA5644">
        <v>0</v>
      </c>
      <c r="AB5644">
        <v>30.6505548514304</v>
      </c>
      <c r="AC5644">
        <v>0</v>
      </c>
      <c r="AD5644">
        <v>0</v>
      </c>
      <c r="AE5644">
        <v>110.99165458235686</v>
      </c>
    </row>
    <row r="5645" spans="1:31" x14ac:dyDescent="0.25">
      <c r="A5645">
        <v>2250421</v>
      </c>
      <c r="B5645">
        <v>1</v>
      </c>
      <c r="C5645" t="s">
        <v>80</v>
      </c>
      <c r="D5645" t="s">
        <v>92</v>
      </c>
      <c r="E5645" t="s">
        <v>161</v>
      </c>
      <c r="F5645" t="s">
        <v>3058</v>
      </c>
      <c r="G5645" t="s">
        <v>143</v>
      </c>
      <c r="H5645" t="s">
        <v>163</v>
      </c>
      <c r="I5645" t="s">
        <v>136</v>
      </c>
      <c r="J5645" t="s">
        <v>137</v>
      </c>
      <c r="K5645" t="s">
        <v>144</v>
      </c>
      <c r="L5645" t="s">
        <v>16261</v>
      </c>
      <c r="M5645" t="s">
        <v>16262</v>
      </c>
      <c r="N5645">
        <v>8.2449999999999992</v>
      </c>
      <c r="O5645">
        <v>13</v>
      </c>
      <c r="P5645">
        <v>868</v>
      </c>
      <c r="Q5645">
        <v>1</v>
      </c>
      <c r="R5645">
        <v>0</v>
      </c>
      <c r="S5645">
        <v>6</v>
      </c>
      <c r="T5645">
        <v>12</v>
      </c>
      <c r="U5645">
        <v>0</v>
      </c>
      <c r="V5645">
        <v>0</v>
      </c>
      <c r="W5645">
        <v>1352.7179199782934</v>
      </c>
      <c r="X5645">
        <v>1797.4263018822298</v>
      </c>
      <c r="Y5645">
        <v>8.8162252884468781</v>
      </c>
      <c r="Z5645">
        <v>0</v>
      </c>
      <c r="AA5645">
        <v>273.76852153221</v>
      </c>
      <c r="AB5645">
        <v>115.03152119463417</v>
      </c>
      <c r="AC5645">
        <v>0</v>
      </c>
      <c r="AD5645">
        <v>0</v>
      </c>
      <c r="AE5645">
        <v>3547.7604898758141</v>
      </c>
    </row>
    <row r="5646" spans="1:31" x14ac:dyDescent="0.25">
      <c r="A5646">
        <v>2250567</v>
      </c>
      <c r="B5646">
        <v>1</v>
      </c>
      <c r="C5646" t="s">
        <v>80</v>
      </c>
      <c r="D5646" t="s">
        <v>108</v>
      </c>
      <c r="E5646" t="s">
        <v>194</v>
      </c>
      <c r="F5646" t="s">
        <v>16263</v>
      </c>
      <c r="G5646" t="s">
        <v>472</v>
      </c>
      <c r="H5646" t="s">
        <v>135</v>
      </c>
      <c r="I5646" t="s">
        <v>136</v>
      </c>
      <c r="J5646" t="s">
        <v>137</v>
      </c>
      <c r="K5646" t="s">
        <v>138</v>
      </c>
      <c r="L5646" t="s">
        <v>16264</v>
      </c>
      <c r="M5646" t="s">
        <v>16265</v>
      </c>
      <c r="N5646">
        <v>1.403611111</v>
      </c>
      <c r="O5646">
        <v>0</v>
      </c>
      <c r="P5646">
        <v>16</v>
      </c>
      <c r="Q5646">
        <v>0</v>
      </c>
      <c r="R5646">
        <v>2</v>
      </c>
      <c r="S5646">
        <v>0</v>
      </c>
      <c r="T5646">
        <v>1</v>
      </c>
      <c r="U5646">
        <v>0</v>
      </c>
      <c r="V5646">
        <v>0</v>
      </c>
      <c r="W5646">
        <v>0</v>
      </c>
      <c r="X5646">
        <v>2.304576791064139</v>
      </c>
      <c r="Y5646">
        <v>0</v>
      </c>
      <c r="Z5646">
        <v>0.10049261698348445</v>
      </c>
      <c r="AA5646">
        <v>0</v>
      </c>
      <c r="AB5646">
        <v>0.14679895985787669</v>
      </c>
      <c r="AC5646">
        <v>0</v>
      </c>
      <c r="AD5646">
        <v>0</v>
      </c>
      <c r="AE5646">
        <v>2.5518683679055001</v>
      </c>
    </row>
    <row r="5647" spans="1:31" x14ac:dyDescent="0.25">
      <c r="A5647">
        <v>2250490</v>
      </c>
      <c r="B5647">
        <v>1</v>
      </c>
      <c r="C5647" t="s">
        <v>80</v>
      </c>
      <c r="D5647" t="s">
        <v>99</v>
      </c>
      <c r="E5647" t="s">
        <v>194</v>
      </c>
      <c r="F5647" t="s">
        <v>16266</v>
      </c>
      <c r="G5647" t="s">
        <v>196</v>
      </c>
      <c r="H5647" t="s">
        <v>135</v>
      </c>
      <c r="I5647" t="s">
        <v>136</v>
      </c>
      <c r="J5647" t="s">
        <v>137</v>
      </c>
      <c r="K5647" t="s">
        <v>144</v>
      </c>
      <c r="L5647" t="s">
        <v>16267</v>
      </c>
      <c r="M5647" t="s">
        <v>16268</v>
      </c>
      <c r="N5647">
        <v>0.99083333299999998</v>
      </c>
      <c r="O5647">
        <v>0</v>
      </c>
      <c r="P5647">
        <v>87</v>
      </c>
      <c r="Q5647">
        <v>0</v>
      </c>
      <c r="R5647">
        <v>0</v>
      </c>
      <c r="S5647">
        <v>0</v>
      </c>
      <c r="T5647">
        <v>6</v>
      </c>
      <c r="U5647">
        <v>0</v>
      </c>
      <c r="V5647">
        <v>0</v>
      </c>
      <c r="W5647">
        <v>0</v>
      </c>
      <c r="X5647">
        <v>21.401978701419086</v>
      </c>
      <c r="Y5647">
        <v>0</v>
      </c>
      <c r="Z5647">
        <v>0</v>
      </c>
      <c r="AA5647">
        <v>0</v>
      </c>
      <c r="AB5647">
        <v>3.3289009925786548</v>
      </c>
      <c r="AC5647">
        <v>0</v>
      </c>
      <c r="AD5647">
        <v>0</v>
      </c>
      <c r="AE5647">
        <v>24.730879693997743</v>
      </c>
    </row>
    <row r="5648" spans="1:31" x14ac:dyDescent="0.25">
      <c r="A5648">
        <v>2250444</v>
      </c>
      <c r="B5648">
        <v>1</v>
      </c>
      <c r="C5648" t="s">
        <v>80</v>
      </c>
      <c r="D5648" t="s">
        <v>88</v>
      </c>
      <c r="E5648" t="s">
        <v>141</v>
      </c>
      <c r="F5648" t="s">
        <v>16269</v>
      </c>
      <c r="G5648" t="s">
        <v>143</v>
      </c>
      <c r="H5648" t="s">
        <v>135</v>
      </c>
      <c r="I5648" t="s">
        <v>136</v>
      </c>
      <c r="J5648" t="s">
        <v>137</v>
      </c>
      <c r="K5648" t="s">
        <v>144</v>
      </c>
      <c r="L5648" t="s">
        <v>16270</v>
      </c>
      <c r="M5648" t="s">
        <v>16271</v>
      </c>
      <c r="N5648">
        <v>7.6455555549999996</v>
      </c>
      <c r="O5648">
        <v>0</v>
      </c>
      <c r="P5648">
        <v>34</v>
      </c>
      <c r="Q5648">
        <v>0</v>
      </c>
      <c r="R5648">
        <v>0</v>
      </c>
      <c r="S5648">
        <v>0</v>
      </c>
      <c r="T5648">
        <v>4</v>
      </c>
      <c r="U5648">
        <v>0</v>
      </c>
      <c r="V5648">
        <v>0</v>
      </c>
      <c r="W5648">
        <v>0</v>
      </c>
      <c r="X5648">
        <v>102.27340676898207</v>
      </c>
      <c r="Y5648">
        <v>0</v>
      </c>
      <c r="Z5648">
        <v>0</v>
      </c>
      <c r="AA5648">
        <v>0</v>
      </c>
      <c r="AB5648">
        <v>37.383213092316382</v>
      </c>
      <c r="AC5648">
        <v>0</v>
      </c>
      <c r="AD5648">
        <v>0</v>
      </c>
      <c r="AE5648">
        <v>139.65661986129845</v>
      </c>
    </row>
    <row r="5649" spans="1:31" x14ac:dyDescent="0.25">
      <c r="A5649">
        <v>2250590</v>
      </c>
      <c r="B5649">
        <v>1</v>
      </c>
      <c r="C5649" t="s">
        <v>80</v>
      </c>
      <c r="D5649" t="s">
        <v>94</v>
      </c>
      <c r="E5649" t="s">
        <v>177</v>
      </c>
      <c r="F5649" t="s">
        <v>16272</v>
      </c>
      <c r="G5649" t="s">
        <v>179</v>
      </c>
      <c r="H5649" t="s">
        <v>135</v>
      </c>
      <c r="I5649" t="s">
        <v>136</v>
      </c>
      <c r="J5649" t="s">
        <v>137</v>
      </c>
      <c r="K5649" t="s">
        <v>138</v>
      </c>
      <c r="L5649" t="s">
        <v>16273</v>
      </c>
      <c r="M5649" t="s">
        <v>16274</v>
      </c>
      <c r="N5649">
        <v>2.111388888</v>
      </c>
      <c r="O5649">
        <v>0</v>
      </c>
      <c r="P5649">
        <v>0</v>
      </c>
      <c r="Q5649">
        <v>0</v>
      </c>
      <c r="R5649">
        <v>0</v>
      </c>
      <c r="S5649">
        <v>0</v>
      </c>
      <c r="T5649">
        <v>13</v>
      </c>
      <c r="U5649">
        <v>0</v>
      </c>
      <c r="V5649">
        <v>0</v>
      </c>
      <c r="W5649">
        <v>0</v>
      </c>
      <c r="X5649">
        <v>0</v>
      </c>
      <c r="Y5649">
        <v>0</v>
      </c>
      <c r="Z5649">
        <v>0</v>
      </c>
      <c r="AA5649">
        <v>0</v>
      </c>
      <c r="AB5649">
        <v>18.191369731893783</v>
      </c>
      <c r="AC5649">
        <v>0</v>
      </c>
      <c r="AD5649">
        <v>0</v>
      </c>
      <c r="AE5649">
        <v>18.191369731893783</v>
      </c>
    </row>
    <row r="5650" spans="1:31" x14ac:dyDescent="0.25">
      <c r="A5650">
        <v>2250427</v>
      </c>
      <c r="B5650">
        <v>1</v>
      </c>
      <c r="C5650" t="s">
        <v>80</v>
      </c>
      <c r="D5650" t="s">
        <v>93</v>
      </c>
      <c r="E5650" t="s">
        <v>273</v>
      </c>
      <c r="F5650" t="s">
        <v>15955</v>
      </c>
      <c r="G5650" t="s">
        <v>143</v>
      </c>
      <c r="H5650" t="s">
        <v>163</v>
      </c>
      <c r="I5650" t="s">
        <v>136</v>
      </c>
      <c r="J5650" t="s">
        <v>137</v>
      </c>
      <c r="K5650" t="s">
        <v>144</v>
      </c>
      <c r="L5650" t="s">
        <v>16275</v>
      </c>
      <c r="M5650" t="s">
        <v>16276</v>
      </c>
      <c r="N5650">
        <v>9.8597222220000003</v>
      </c>
      <c r="O5650">
        <v>2</v>
      </c>
      <c r="P5650">
        <v>331</v>
      </c>
      <c r="Q5650">
        <v>10</v>
      </c>
      <c r="R5650">
        <v>271</v>
      </c>
      <c r="S5650">
        <v>2</v>
      </c>
      <c r="T5650">
        <v>102</v>
      </c>
      <c r="U5650">
        <v>0</v>
      </c>
      <c r="V5650">
        <v>0</v>
      </c>
      <c r="W5650">
        <v>36.623594351513269</v>
      </c>
      <c r="X5650">
        <v>268.69027089145993</v>
      </c>
      <c r="Y5650">
        <v>101.74468326186532</v>
      </c>
      <c r="Z5650">
        <v>472.73754908738675</v>
      </c>
      <c r="AA5650">
        <v>22.486622048724168</v>
      </c>
      <c r="AB5650">
        <v>286.62360718947377</v>
      </c>
      <c r="AC5650">
        <v>0</v>
      </c>
      <c r="AD5650">
        <v>0</v>
      </c>
      <c r="AE5650">
        <v>1188.906326830423</v>
      </c>
    </row>
    <row r="5651" spans="1:31" x14ac:dyDescent="0.25">
      <c r="A5651">
        <v>2250573</v>
      </c>
      <c r="B5651">
        <v>1</v>
      </c>
      <c r="C5651" t="s">
        <v>80</v>
      </c>
      <c r="D5651" t="s">
        <v>105</v>
      </c>
      <c r="E5651" t="s">
        <v>132</v>
      </c>
      <c r="F5651" t="s">
        <v>16277</v>
      </c>
      <c r="G5651" t="s">
        <v>148</v>
      </c>
      <c r="H5651" t="s">
        <v>135</v>
      </c>
      <c r="I5651" t="s">
        <v>136</v>
      </c>
      <c r="J5651" t="s">
        <v>137</v>
      </c>
      <c r="K5651" t="s">
        <v>138</v>
      </c>
      <c r="L5651" t="s">
        <v>16278</v>
      </c>
      <c r="M5651" t="s">
        <v>16279</v>
      </c>
      <c r="N5651">
        <v>1.6902777769999999</v>
      </c>
      <c r="O5651">
        <v>0</v>
      </c>
      <c r="P5651">
        <v>0</v>
      </c>
      <c r="Q5651">
        <v>0</v>
      </c>
      <c r="R5651">
        <v>0</v>
      </c>
      <c r="S5651">
        <v>0</v>
      </c>
      <c r="T5651">
        <v>1</v>
      </c>
      <c r="U5651">
        <v>0</v>
      </c>
      <c r="V5651">
        <v>0</v>
      </c>
      <c r="W5651">
        <v>0</v>
      </c>
      <c r="X5651">
        <v>0</v>
      </c>
      <c r="Y5651">
        <v>0</v>
      </c>
      <c r="Z5651">
        <v>0</v>
      </c>
      <c r="AA5651">
        <v>0</v>
      </c>
      <c r="AB5651">
        <v>0.14353680307924999</v>
      </c>
      <c r="AC5651">
        <v>0</v>
      </c>
      <c r="AD5651">
        <v>0</v>
      </c>
      <c r="AE5651">
        <v>0.14353680307924999</v>
      </c>
    </row>
    <row r="5652" spans="1:31" x14ac:dyDescent="0.25">
      <c r="A5652">
        <v>2250484</v>
      </c>
      <c r="B5652">
        <v>1</v>
      </c>
      <c r="C5652" t="s">
        <v>80</v>
      </c>
      <c r="D5652" t="s">
        <v>105</v>
      </c>
      <c r="E5652" t="s">
        <v>194</v>
      </c>
      <c r="F5652" t="s">
        <v>3046</v>
      </c>
      <c r="G5652" t="s">
        <v>143</v>
      </c>
      <c r="H5652" t="s">
        <v>135</v>
      </c>
      <c r="I5652" t="s">
        <v>136</v>
      </c>
      <c r="J5652" t="s">
        <v>137</v>
      </c>
      <c r="K5652" t="s">
        <v>144</v>
      </c>
      <c r="L5652" t="s">
        <v>16280</v>
      </c>
      <c r="M5652" t="s">
        <v>16281</v>
      </c>
      <c r="N5652">
        <v>1.4780555550000001</v>
      </c>
      <c r="O5652">
        <v>0</v>
      </c>
      <c r="P5652">
        <v>359</v>
      </c>
      <c r="Q5652">
        <v>0</v>
      </c>
      <c r="R5652">
        <v>0</v>
      </c>
      <c r="S5652">
        <v>0</v>
      </c>
      <c r="T5652">
        <v>7</v>
      </c>
      <c r="U5652">
        <v>0</v>
      </c>
      <c r="V5652">
        <v>0</v>
      </c>
      <c r="W5652">
        <v>0</v>
      </c>
      <c r="X5652">
        <v>135.31618631591411</v>
      </c>
      <c r="Y5652">
        <v>0</v>
      </c>
      <c r="Z5652">
        <v>0</v>
      </c>
      <c r="AA5652">
        <v>0</v>
      </c>
      <c r="AB5652">
        <v>5.9154208014979304</v>
      </c>
      <c r="AC5652">
        <v>0</v>
      </c>
      <c r="AD5652">
        <v>0</v>
      </c>
      <c r="AE5652">
        <v>141.23160711741204</v>
      </c>
    </row>
    <row r="5653" spans="1:31" x14ac:dyDescent="0.25">
      <c r="A5653">
        <v>2250530</v>
      </c>
      <c r="B5653">
        <v>1</v>
      </c>
      <c r="C5653" t="s">
        <v>81</v>
      </c>
      <c r="D5653" t="s">
        <v>116</v>
      </c>
      <c r="E5653" t="s">
        <v>132</v>
      </c>
      <c r="F5653" t="s">
        <v>16282</v>
      </c>
      <c r="G5653" t="s">
        <v>148</v>
      </c>
      <c r="H5653" t="s">
        <v>135</v>
      </c>
      <c r="I5653" t="s">
        <v>136</v>
      </c>
      <c r="J5653" t="s">
        <v>137</v>
      </c>
      <c r="K5653" t="s">
        <v>138</v>
      </c>
      <c r="L5653" t="s">
        <v>16283</v>
      </c>
      <c r="M5653" t="s">
        <v>16284</v>
      </c>
      <c r="N5653">
        <v>2.8488888879999998</v>
      </c>
      <c r="O5653">
        <v>0</v>
      </c>
      <c r="P5653">
        <v>2</v>
      </c>
      <c r="Q5653">
        <v>0</v>
      </c>
      <c r="R5653">
        <v>0</v>
      </c>
      <c r="S5653">
        <v>0</v>
      </c>
      <c r="T5653">
        <v>0</v>
      </c>
      <c r="U5653">
        <v>0</v>
      </c>
      <c r="V5653">
        <v>0</v>
      </c>
      <c r="W5653">
        <v>0</v>
      </c>
      <c r="X5653">
        <v>1.2492342519099802</v>
      </c>
      <c r="Y5653">
        <v>0</v>
      </c>
      <c r="Z5653">
        <v>0</v>
      </c>
      <c r="AA5653">
        <v>0</v>
      </c>
      <c r="AB5653">
        <v>0</v>
      </c>
      <c r="AC5653">
        <v>0</v>
      </c>
      <c r="AD5653">
        <v>0</v>
      </c>
      <c r="AE5653">
        <v>1.2492342519099802</v>
      </c>
    </row>
    <row r="5654" spans="1:31" x14ac:dyDescent="0.25">
      <c r="A5654">
        <v>2250381</v>
      </c>
      <c r="B5654">
        <v>1</v>
      </c>
      <c r="C5654" t="s">
        <v>80</v>
      </c>
      <c r="D5654" t="s">
        <v>88</v>
      </c>
      <c r="E5654" t="s">
        <v>132</v>
      </c>
      <c r="F5654" t="s">
        <v>16285</v>
      </c>
      <c r="G5654" t="s">
        <v>148</v>
      </c>
      <c r="H5654" t="s">
        <v>135</v>
      </c>
      <c r="I5654" t="s">
        <v>136</v>
      </c>
      <c r="J5654" t="s">
        <v>137</v>
      </c>
      <c r="K5654" t="s">
        <v>138</v>
      </c>
      <c r="L5654" t="s">
        <v>16286</v>
      </c>
      <c r="M5654" t="s">
        <v>16287</v>
      </c>
      <c r="N5654">
        <v>1.9666666660000001</v>
      </c>
      <c r="O5654">
        <v>0</v>
      </c>
      <c r="P5654">
        <v>1</v>
      </c>
      <c r="Q5654">
        <v>0</v>
      </c>
      <c r="R5654">
        <v>0</v>
      </c>
      <c r="S5654">
        <v>0</v>
      </c>
      <c r="T5654">
        <v>0</v>
      </c>
      <c r="U5654">
        <v>0</v>
      </c>
      <c r="V5654">
        <v>0</v>
      </c>
      <c r="W5654">
        <v>0</v>
      </c>
      <c r="X5654">
        <v>0.25085411681649666</v>
      </c>
      <c r="Y5654">
        <v>0</v>
      </c>
      <c r="Z5654">
        <v>0</v>
      </c>
      <c r="AA5654">
        <v>0</v>
      </c>
      <c r="AB5654">
        <v>0</v>
      </c>
      <c r="AC5654">
        <v>0</v>
      </c>
      <c r="AD5654">
        <v>0</v>
      </c>
      <c r="AE5654">
        <v>0.25085411681649666</v>
      </c>
    </row>
    <row r="5655" spans="1:31" x14ac:dyDescent="0.25">
      <c r="A5655">
        <v>2250719</v>
      </c>
      <c r="B5655">
        <v>1</v>
      </c>
      <c r="C5655" t="s">
        <v>81</v>
      </c>
      <c r="D5655" t="s">
        <v>112</v>
      </c>
      <c r="E5655" t="s">
        <v>132</v>
      </c>
      <c r="F5655" t="s">
        <v>16288</v>
      </c>
      <c r="G5655" t="s">
        <v>170</v>
      </c>
      <c r="H5655" t="s">
        <v>135</v>
      </c>
      <c r="I5655" t="s">
        <v>136</v>
      </c>
      <c r="J5655" t="s">
        <v>137</v>
      </c>
      <c r="K5655" t="s">
        <v>138</v>
      </c>
      <c r="L5655" t="s">
        <v>16289</v>
      </c>
      <c r="M5655" t="s">
        <v>16290</v>
      </c>
      <c r="N5655">
        <v>2.6319444440000002</v>
      </c>
      <c r="O5655">
        <v>0</v>
      </c>
      <c r="P5655">
        <v>0</v>
      </c>
      <c r="Q5655">
        <v>0</v>
      </c>
      <c r="R5655">
        <v>0</v>
      </c>
      <c r="S5655">
        <v>0</v>
      </c>
      <c r="T5655">
        <v>1</v>
      </c>
      <c r="U5655">
        <v>0</v>
      </c>
      <c r="V5655">
        <v>0</v>
      </c>
      <c r="W5655">
        <v>0</v>
      </c>
      <c r="X5655">
        <v>0</v>
      </c>
      <c r="Y5655">
        <v>0</v>
      </c>
      <c r="Z5655">
        <v>0</v>
      </c>
      <c r="AA5655">
        <v>0</v>
      </c>
      <c r="AB5655">
        <v>2.3547397521938196</v>
      </c>
      <c r="AC5655">
        <v>0</v>
      </c>
      <c r="AD5655">
        <v>0</v>
      </c>
      <c r="AE5655">
        <v>2.3547397521938196</v>
      </c>
    </row>
    <row r="5656" spans="1:31" x14ac:dyDescent="0.25">
      <c r="A5656">
        <v>2250713</v>
      </c>
      <c r="B5656">
        <v>1</v>
      </c>
      <c r="C5656" t="s">
        <v>80</v>
      </c>
      <c r="D5656" t="s">
        <v>110</v>
      </c>
      <c r="E5656" t="s">
        <v>141</v>
      </c>
      <c r="F5656" t="s">
        <v>16291</v>
      </c>
      <c r="G5656" t="s">
        <v>134</v>
      </c>
      <c r="H5656" t="s">
        <v>135</v>
      </c>
      <c r="I5656" t="s">
        <v>136</v>
      </c>
      <c r="J5656" t="s">
        <v>137</v>
      </c>
      <c r="K5656" t="s">
        <v>138</v>
      </c>
      <c r="L5656" t="s">
        <v>16292</v>
      </c>
      <c r="M5656" t="s">
        <v>16293</v>
      </c>
      <c r="N5656">
        <v>0.69527777700000004</v>
      </c>
      <c r="O5656">
        <v>0</v>
      </c>
      <c r="P5656">
        <v>104</v>
      </c>
      <c r="Q5656">
        <v>0</v>
      </c>
      <c r="R5656">
        <v>0</v>
      </c>
      <c r="S5656">
        <v>0</v>
      </c>
      <c r="T5656">
        <v>14</v>
      </c>
      <c r="U5656">
        <v>0</v>
      </c>
      <c r="V5656">
        <v>0</v>
      </c>
      <c r="W5656">
        <v>0</v>
      </c>
      <c r="X5656">
        <v>26.619162260917786</v>
      </c>
      <c r="Y5656">
        <v>0</v>
      </c>
      <c r="Z5656">
        <v>0</v>
      </c>
      <c r="AA5656">
        <v>0</v>
      </c>
      <c r="AB5656">
        <v>11.366752451123523</v>
      </c>
      <c r="AC5656">
        <v>0</v>
      </c>
      <c r="AD5656">
        <v>0</v>
      </c>
      <c r="AE5656">
        <v>37.985914712041307</v>
      </c>
    </row>
    <row r="5657" spans="1:31" x14ac:dyDescent="0.25">
      <c r="A5657">
        <v>2250593</v>
      </c>
      <c r="B5657">
        <v>1</v>
      </c>
      <c r="C5657" t="s">
        <v>80</v>
      </c>
      <c r="D5657" t="s">
        <v>86</v>
      </c>
      <c r="E5657" t="s">
        <v>182</v>
      </c>
      <c r="F5657" t="s">
        <v>16294</v>
      </c>
      <c r="G5657" t="s">
        <v>152</v>
      </c>
      <c r="H5657" t="s">
        <v>163</v>
      </c>
      <c r="I5657" t="s">
        <v>136</v>
      </c>
      <c r="J5657" t="s">
        <v>3</v>
      </c>
      <c r="K5657" t="s">
        <v>138</v>
      </c>
      <c r="L5657" t="s">
        <v>16295</v>
      </c>
      <c r="M5657" t="s">
        <v>16296</v>
      </c>
      <c r="N5657">
        <v>2.548333333</v>
      </c>
      <c r="O5657">
        <v>0</v>
      </c>
      <c r="P5657">
        <v>89</v>
      </c>
      <c r="Q5657">
        <v>0</v>
      </c>
      <c r="R5657">
        <v>0</v>
      </c>
      <c r="S5657">
        <v>0</v>
      </c>
      <c r="T5657">
        <v>1</v>
      </c>
      <c r="U5657">
        <v>0</v>
      </c>
      <c r="V5657">
        <v>0</v>
      </c>
      <c r="W5657">
        <v>0</v>
      </c>
      <c r="X5657">
        <v>96.476302321211136</v>
      </c>
      <c r="Y5657">
        <v>0</v>
      </c>
      <c r="Z5657">
        <v>0</v>
      </c>
      <c r="AA5657">
        <v>0</v>
      </c>
      <c r="AB5657">
        <v>2.6891705138716389</v>
      </c>
      <c r="AC5657">
        <v>0</v>
      </c>
      <c r="AD5657">
        <v>0</v>
      </c>
      <c r="AE5657">
        <v>99.165472835082781</v>
      </c>
    </row>
    <row r="5658" spans="1:31" x14ac:dyDescent="0.25">
      <c r="A5658">
        <v>2250464</v>
      </c>
      <c r="B5658">
        <v>1</v>
      </c>
      <c r="C5658" t="s">
        <v>81</v>
      </c>
      <c r="D5658" t="s">
        <v>118</v>
      </c>
      <c r="E5658" t="s">
        <v>132</v>
      </c>
      <c r="F5658" t="s">
        <v>16297</v>
      </c>
      <c r="G5658" t="s">
        <v>148</v>
      </c>
      <c r="H5658" t="s">
        <v>135</v>
      </c>
      <c r="I5658" t="s">
        <v>136</v>
      </c>
      <c r="J5658" t="s">
        <v>137</v>
      </c>
      <c r="K5658" t="s">
        <v>138</v>
      </c>
      <c r="L5658" t="s">
        <v>16298</v>
      </c>
      <c r="M5658" t="s">
        <v>16299</v>
      </c>
      <c r="N5658">
        <v>1.693888888</v>
      </c>
      <c r="O5658">
        <v>0</v>
      </c>
      <c r="P5658">
        <v>1</v>
      </c>
      <c r="Q5658">
        <v>0</v>
      </c>
      <c r="R5658">
        <v>0</v>
      </c>
      <c r="S5658">
        <v>0</v>
      </c>
      <c r="T5658">
        <v>0</v>
      </c>
      <c r="U5658">
        <v>0</v>
      </c>
      <c r="V5658">
        <v>0</v>
      </c>
      <c r="W5658">
        <v>0</v>
      </c>
      <c r="X5658">
        <v>0.33125744929469114</v>
      </c>
      <c r="Y5658">
        <v>0</v>
      </c>
      <c r="Z5658">
        <v>0</v>
      </c>
      <c r="AA5658">
        <v>0</v>
      </c>
      <c r="AB5658">
        <v>0</v>
      </c>
      <c r="AC5658">
        <v>0</v>
      </c>
      <c r="AD5658">
        <v>0</v>
      </c>
      <c r="AE5658">
        <v>0.33125744929469114</v>
      </c>
    </row>
    <row r="5659" spans="1:31" x14ac:dyDescent="0.25">
      <c r="A5659">
        <v>2250650</v>
      </c>
      <c r="B5659">
        <v>1</v>
      </c>
      <c r="C5659" t="s">
        <v>80</v>
      </c>
      <c r="D5659" t="s">
        <v>100</v>
      </c>
      <c r="E5659" t="s">
        <v>194</v>
      </c>
      <c r="F5659" t="s">
        <v>16300</v>
      </c>
      <c r="G5659" t="s">
        <v>179</v>
      </c>
      <c r="H5659" t="s">
        <v>135</v>
      </c>
      <c r="I5659" t="s">
        <v>136</v>
      </c>
      <c r="J5659" t="s">
        <v>137</v>
      </c>
      <c r="K5659" t="s">
        <v>138</v>
      </c>
      <c r="L5659" t="s">
        <v>16301</v>
      </c>
      <c r="M5659" t="s">
        <v>16302</v>
      </c>
      <c r="N5659">
        <v>1.112777777</v>
      </c>
      <c r="O5659">
        <v>0</v>
      </c>
      <c r="P5659">
        <v>67</v>
      </c>
      <c r="Q5659">
        <v>0</v>
      </c>
      <c r="R5659">
        <v>5</v>
      </c>
      <c r="S5659">
        <v>0</v>
      </c>
      <c r="T5659">
        <v>7</v>
      </c>
      <c r="U5659">
        <v>0</v>
      </c>
      <c r="V5659">
        <v>0</v>
      </c>
      <c r="W5659">
        <v>0</v>
      </c>
      <c r="X5659">
        <v>19.586217611202962</v>
      </c>
      <c r="Y5659">
        <v>0</v>
      </c>
      <c r="Z5659">
        <v>2.0057804578901446</v>
      </c>
      <c r="AA5659">
        <v>0</v>
      </c>
      <c r="AB5659">
        <v>3.7795880365039367</v>
      </c>
      <c r="AC5659">
        <v>0</v>
      </c>
      <c r="AD5659">
        <v>0</v>
      </c>
      <c r="AE5659">
        <v>25.371586105597043</v>
      </c>
    </row>
    <row r="5660" spans="1:31" x14ac:dyDescent="0.25">
      <c r="A5660">
        <v>2250401</v>
      </c>
      <c r="B5660">
        <v>1</v>
      </c>
      <c r="C5660" t="s">
        <v>80</v>
      </c>
      <c r="D5660" t="s">
        <v>110</v>
      </c>
      <c r="E5660" t="s">
        <v>194</v>
      </c>
      <c r="F5660" t="s">
        <v>15952</v>
      </c>
      <c r="G5660" t="s">
        <v>235</v>
      </c>
      <c r="H5660" t="s">
        <v>135</v>
      </c>
      <c r="I5660" t="s">
        <v>136</v>
      </c>
      <c r="J5660" t="s">
        <v>137</v>
      </c>
      <c r="K5660" t="s">
        <v>138</v>
      </c>
      <c r="L5660" t="s">
        <v>16303</v>
      </c>
      <c r="M5660" t="s">
        <v>16304</v>
      </c>
      <c r="N5660">
        <v>6.7891666659999999</v>
      </c>
      <c r="O5660">
        <v>0</v>
      </c>
      <c r="P5660">
        <v>13</v>
      </c>
      <c r="Q5660">
        <v>0</v>
      </c>
      <c r="R5660">
        <v>0</v>
      </c>
      <c r="S5660">
        <v>0</v>
      </c>
      <c r="T5660">
        <v>1</v>
      </c>
      <c r="U5660">
        <v>0</v>
      </c>
      <c r="V5660">
        <v>0</v>
      </c>
      <c r="W5660">
        <v>0</v>
      </c>
      <c r="X5660">
        <v>20.376870421635417</v>
      </c>
      <c r="Y5660">
        <v>0</v>
      </c>
      <c r="Z5660">
        <v>0</v>
      </c>
      <c r="AA5660">
        <v>0</v>
      </c>
      <c r="AB5660">
        <v>2.42615432958269</v>
      </c>
      <c r="AC5660">
        <v>0</v>
      </c>
      <c r="AD5660">
        <v>0</v>
      </c>
      <c r="AE5660">
        <v>22.803024751218107</v>
      </c>
    </row>
    <row r="5661" spans="1:31" x14ac:dyDescent="0.25">
      <c r="A5661">
        <v>2250656</v>
      </c>
      <c r="B5661">
        <v>1</v>
      </c>
      <c r="C5661" t="s">
        <v>80</v>
      </c>
      <c r="D5661" t="s">
        <v>94</v>
      </c>
      <c r="E5661" t="s">
        <v>182</v>
      </c>
      <c r="F5661" t="s">
        <v>16305</v>
      </c>
      <c r="G5661" t="s">
        <v>319</v>
      </c>
      <c r="H5661" t="s">
        <v>163</v>
      </c>
      <c r="I5661" t="s">
        <v>136</v>
      </c>
      <c r="J5661" t="s">
        <v>137</v>
      </c>
      <c r="K5661" t="s">
        <v>138</v>
      </c>
      <c r="L5661" t="s">
        <v>16306</v>
      </c>
      <c r="M5661" t="s">
        <v>16307</v>
      </c>
      <c r="N5661">
        <v>2.5888888880000001</v>
      </c>
      <c r="O5661">
        <v>0</v>
      </c>
      <c r="P5661">
        <v>0</v>
      </c>
      <c r="Q5661">
        <v>0</v>
      </c>
      <c r="R5661">
        <v>0</v>
      </c>
      <c r="S5661">
        <v>1</v>
      </c>
      <c r="T5661">
        <v>63</v>
      </c>
      <c r="U5661">
        <v>0</v>
      </c>
      <c r="V5661">
        <v>1</v>
      </c>
      <c r="W5661">
        <v>0</v>
      </c>
      <c r="X5661">
        <v>0</v>
      </c>
      <c r="Y5661">
        <v>0</v>
      </c>
      <c r="Z5661">
        <v>0</v>
      </c>
      <c r="AA5661">
        <v>2.8132821939728609</v>
      </c>
      <c r="AB5661">
        <v>135.05005780245736</v>
      </c>
      <c r="AC5661">
        <v>0</v>
      </c>
      <c r="AD5661">
        <v>11.06350995868825</v>
      </c>
      <c r="AE5661">
        <v>148.92684995511848</v>
      </c>
    </row>
    <row r="5662" spans="1:31" x14ac:dyDescent="0.25">
      <c r="A5662">
        <v>2250550</v>
      </c>
      <c r="B5662">
        <v>1</v>
      </c>
      <c r="C5662" t="s">
        <v>80</v>
      </c>
      <c r="D5662" t="s">
        <v>96</v>
      </c>
      <c r="E5662" t="s">
        <v>177</v>
      </c>
      <c r="F5662" t="s">
        <v>13661</v>
      </c>
      <c r="G5662" t="s">
        <v>235</v>
      </c>
      <c r="H5662" t="s">
        <v>135</v>
      </c>
      <c r="I5662" t="s">
        <v>136</v>
      </c>
      <c r="J5662" t="s">
        <v>137</v>
      </c>
      <c r="K5662" t="s">
        <v>138</v>
      </c>
      <c r="L5662" t="s">
        <v>16308</v>
      </c>
      <c r="M5662" t="s">
        <v>16309</v>
      </c>
      <c r="N5662">
        <v>4.8827777770000003</v>
      </c>
      <c r="O5662">
        <v>0</v>
      </c>
      <c r="P5662">
        <v>11</v>
      </c>
      <c r="Q5662">
        <v>0</v>
      </c>
      <c r="R5662">
        <v>0</v>
      </c>
      <c r="S5662">
        <v>0</v>
      </c>
      <c r="T5662">
        <v>0</v>
      </c>
      <c r="U5662">
        <v>0</v>
      </c>
      <c r="V5662">
        <v>0</v>
      </c>
      <c r="W5662">
        <v>0</v>
      </c>
      <c r="X5662">
        <v>41.458777693264302</v>
      </c>
      <c r="Y5662">
        <v>0</v>
      </c>
      <c r="Z5662">
        <v>0</v>
      </c>
      <c r="AA5662">
        <v>0</v>
      </c>
      <c r="AB5662">
        <v>0</v>
      </c>
      <c r="AC5662">
        <v>0</v>
      </c>
      <c r="AD5662">
        <v>0</v>
      </c>
      <c r="AE5662">
        <v>41.458777693264302</v>
      </c>
    </row>
    <row r="5663" spans="1:31" x14ac:dyDescent="0.25">
      <c r="A5663">
        <v>2250470</v>
      </c>
      <c r="B5663">
        <v>1</v>
      </c>
      <c r="C5663" t="s">
        <v>81</v>
      </c>
      <c r="D5663" t="s">
        <v>113</v>
      </c>
      <c r="E5663" t="s">
        <v>194</v>
      </c>
      <c r="F5663" t="s">
        <v>2746</v>
      </c>
      <c r="G5663" t="s">
        <v>885</v>
      </c>
      <c r="H5663" t="s">
        <v>135</v>
      </c>
      <c r="I5663" t="s">
        <v>136</v>
      </c>
      <c r="J5663" t="s">
        <v>137</v>
      </c>
      <c r="K5663" t="s">
        <v>138</v>
      </c>
      <c r="L5663" t="s">
        <v>16310</v>
      </c>
      <c r="M5663" t="s">
        <v>16311</v>
      </c>
      <c r="N5663">
        <v>2.094166666</v>
      </c>
      <c r="O5663">
        <v>0</v>
      </c>
      <c r="P5663">
        <v>13</v>
      </c>
      <c r="Q5663">
        <v>0</v>
      </c>
      <c r="R5663">
        <v>2</v>
      </c>
      <c r="S5663">
        <v>0</v>
      </c>
      <c r="T5663">
        <v>1</v>
      </c>
      <c r="U5663">
        <v>0</v>
      </c>
      <c r="V5663">
        <v>0</v>
      </c>
      <c r="W5663">
        <v>0</v>
      </c>
      <c r="X5663">
        <v>3.0979707317303196</v>
      </c>
      <c r="Y5663">
        <v>0</v>
      </c>
      <c r="Z5663">
        <v>0.36220761564343223</v>
      </c>
      <c r="AA5663">
        <v>0</v>
      </c>
      <c r="AB5663">
        <v>3.3142761663976534</v>
      </c>
      <c r="AC5663">
        <v>0</v>
      </c>
      <c r="AD5663">
        <v>0</v>
      </c>
      <c r="AE5663">
        <v>6.7744545137714054</v>
      </c>
    </row>
    <row r="5664" spans="1:31" x14ac:dyDescent="0.25">
      <c r="A5664">
        <v>2250539</v>
      </c>
      <c r="B5664">
        <v>1</v>
      </c>
      <c r="C5664" t="s">
        <v>80</v>
      </c>
      <c r="D5664" t="s">
        <v>86</v>
      </c>
      <c r="E5664" t="s">
        <v>132</v>
      </c>
      <c r="F5664" t="s">
        <v>16312</v>
      </c>
      <c r="G5664" t="s">
        <v>148</v>
      </c>
      <c r="H5664" t="s">
        <v>135</v>
      </c>
      <c r="I5664" t="s">
        <v>136</v>
      </c>
      <c r="J5664" t="s">
        <v>137</v>
      </c>
      <c r="K5664" t="s">
        <v>138</v>
      </c>
      <c r="L5664" t="s">
        <v>16313</v>
      </c>
      <c r="M5664" t="s">
        <v>16314</v>
      </c>
      <c r="N5664">
        <v>0.71472222200000002</v>
      </c>
      <c r="O5664">
        <v>0</v>
      </c>
      <c r="P5664">
        <v>1</v>
      </c>
      <c r="Q5664">
        <v>0</v>
      </c>
      <c r="R5664">
        <v>0</v>
      </c>
      <c r="S5664">
        <v>0</v>
      </c>
      <c r="T5664">
        <v>0</v>
      </c>
      <c r="U5664">
        <v>0</v>
      </c>
      <c r="V5664">
        <v>0</v>
      </c>
      <c r="W5664">
        <v>0</v>
      </c>
      <c r="X5664">
        <v>0.41175361454674225</v>
      </c>
      <c r="Y5664">
        <v>0</v>
      </c>
      <c r="Z5664">
        <v>0</v>
      </c>
      <c r="AA5664">
        <v>0</v>
      </c>
      <c r="AB5664">
        <v>0</v>
      </c>
      <c r="AC5664">
        <v>0</v>
      </c>
      <c r="AD5664">
        <v>0</v>
      </c>
      <c r="AE5664">
        <v>0.41175361454674225</v>
      </c>
    </row>
    <row r="5665" spans="1:31" x14ac:dyDescent="0.25">
      <c r="A5665">
        <v>2250616</v>
      </c>
      <c r="B5665">
        <v>1</v>
      </c>
      <c r="C5665" t="s">
        <v>80</v>
      </c>
      <c r="D5665" t="s">
        <v>96</v>
      </c>
      <c r="E5665" t="s">
        <v>132</v>
      </c>
      <c r="F5665" t="s">
        <v>16315</v>
      </c>
      <c r="G5665" t="s">
        <v>148</v>
      </c>
      <c r="H5665" t="s">
        <v>135</v>
      </c>
      <c r="I5665" t="s">
        <v>136</v>
      </c>
      <c r="J5665" t="s">
        <v>137</v>
      </c>
      <c r="K5665" t="s">
        <v>138</v>
      </c>
      <c r="L5665" t="s">
        <v>16316</v>
      </c>
      <c r="M5665" t="s">
        <v>16317</v>
      </c>
      <c r="N5665">
        <v>8.3733333329999997</v>
      </c>
      <c r="O5665">
        <v>0</v>
      </c>
      <c r="P5665">
        <v>1</v>
      </c>
      <c r="Q5665">
        <v>0</v>
      </c>
      <c r="R5665">
        <v>0</v>
      </c>
      <c r="S5665">
        <v>0</v>
      </c>
      <c r="T5665">
        <v>0</v>
      </c>
      <c r="U5665">
        <v>0</v>
      </c>
      <c r="V5665">
        <v>0</v>
      </c>
      <c r="W5665">
        <v>0</v>
      </c>
      <c r="X5665">
        <v>1.8881987102962665</v>
      </c>
      <c r="Y5665">
        <v>0</v>
      </c>
      <c r="Z5665">
        <v>0</v>
      </c>
      <c r="AA5665">
        <v>0</v>
      </c>
      <c r="AB5665">
        <v>0</v>
      </c>
      <c r="AC5665">
        <v>0</v>
      </c>
      <c r="AD5665">
        <v>0</v>
      </c>
      <c r="AE5665">
        <v>1.8881987102962665</v>
      </c>
    </row>
    <row r="5666" spans="1:31" x14ac:dyDescent="0.25">
      <c r="A5666">
        <v>2250393</v>
      </c>
      <c r="B5666">
        <v>1</v>
      </c>
      <c r="C5666" t="s">
        <v>81</v>
      </c>
      <c r="D5666" t="s">
        <v>122</v>
      </c>
      <c r="E5666" t="s">
        <v>273</v>
      </c>
      <c r="F5666" t="s">
        <v>8149</v>
      </c>
      <c r="G5666" t="s">
        <v>174</v>
      </c>
      <c r="H5666" t="s">
        <v>163</v>
      </c>
      <c r="I5666" t="s">
        <v>136</v>
      </c>
      <c r="J5666" t="s">
        <v>137</v>
      </c>
      <c r="K5666" t="s">
        <v>138</v>
      </c>
      <c r="L5666" t="s">
        <v>16318</v>
      </c>
      <c r="M5666" t="s">
        <v>16319</v>
      </c>
      <c r="N5666">
        <v>0.60777777700000002</v>
      </c>
      <c r="O5666">
        <v>5</v>
      </c>
      <c r="P5666">
        <v>3489</v>
      </c>
      <c r="Q5666">
        <v>84</v>
      </c>
      <c r="R5666">
        <v>148</v>
      </c>
      <c r="S5666">
        <v>47</v>
      </c>
      <c r="T5666">
        <v>363</v>
      </c>
      <c r="U5666">
        <v>5</v>
      </c>
      <c r="V5666">
        <v>1</v>
      </c>
      <c r="W5666">
        <v>1.1195740374669001</v>
      </c>
      <c r="X5666">
        <v>323.92564600619528</v>
      </c>
      <c r="Y5666">
        <v>137.82110828255293</v>
      </c>
      <c r="Z5666">
        <v>14.009921354557932</v>
      </c>
      <c r="AA5666">
        <v>344.75087385393579</v>
      </c>
      <c r="AB5666">
        <v>78.182409836993457</v>
      </c>
      <c r="AC5666">
        <v>67.6060460761896</v>
      </c>
      <c r="AD5666">
        <v>53.737028133281598</v>
      </c>
      <c r="AE5666">
        <v>1021.1526075811735</v>
      </c>
    </row>
    <row r="5667" spans="1:31" x14ac:dyDescent="0.25">
      <c r="A5667">
        <v>2250516</v>
      </c>
      <c r="B5667">
        <v>1</v>
      </c>
      <c r="C5667" t="s">
        <v>80</v>
      </c>
      <c r="D5667" t="s">
        <v>108</v>
      </c>
      <c r="E5667" t="s">
        <v>194</v>
      </c>
      <c r="F5667" t="s">
        <v>11254</v>
      </c>
      <c r="G5667" t="s">
        <v>371</v>
      </c>
      <c r="H5667" t="s">
        <v>135</v>
      </c>
      <c r="I5667" t="s">
        <v>136</v>
      </c>
      <c r="J5667" t="s">
        <v>137</v>
      </c>
      <c r="K5667" t="s">
        <v>138</v>
      </c>
      <c r="L5667" t="s">
        <v>16320</v>
      </c>
      <c r="M5667" t="s">
        <v>16321</v>
      </c>
      <c r="N5667">
        <v>2.355555555</v>
      </c>
      <c r="O5667">
        <v>0</v>
      </c>
      <c r="P5667">
        <v>23</v>
      </c>
      <c r="Q5667">
        <v>0</v>
      </c>
      <c r="R5667">
        <v>9</v>
      </c>
      <c r="S5667">
        <v>0</v>
      </c>
      <c r="T5667">
        <v>2</v>
      </c>
      <c r="U5667">
        <v>0</v>
      </c>
      <c r="V5667">
        <v>0</v>
      </c>
      <c r="W5667">
        <v>0</v>
      </c>
      <c r="X5667">
        <v>6.7398521206656001</v>
      </c>
      <c r="Y5667">
        <v>0</v>
      </c>
      <c r="Z5667">
        <v>1.8878707453752441</v>
      </c>
      <c r="AA5667">
        <v>0</v>
      </c>
      <c r="AB5667">
        <v>0.46668423743946674</v>
      </c>
      <c r="AC5667">
        <v>0</v>
      </c>
      <c r="AD5667">
        <v>0</v>
      </c>
      <c r="AE5667">
        <v>9.0944071034803109</v>
      </c>
    </row>
    <row r="5668" spans="1:31" x14ac:dyDescent="0.25">
      <c r="A5668">
        <v>2250476</v>
      </c>
      <c r="B5668">
        <v>1</v>
      </c>
      <c r="C5668" t="s">
        <v>80</v>
      </c>
      <c r="D5668" t="s">
        <v>104</v>
      </c>
      <c r="E5668" t="s">
        <v>132</v>
      </c>
      <c r="F5668" t="s">
        <v>16322</v>
      </c>
      <c r="G5668" t="s">
        <v>148</v>
      </c>
      <c r="H5668" t="s">
        <v>135</v>
      </c>
      <c r="I5668" t="s">
        <v>136</v>
      </c>
      <c r="J5668" t="s">
        <v>137</v>
      </c>
      <c r="K5668" t="s">
        <v>138</v>
      </c>
      <c r="L5668" t="s">
        <v>16323</v>
      </c>
      <c r="M5668" t="s">
        <v>16324</v>
      </c>
      <c r="N5668">
        <v>2.7250000000000001</v>
      </c>
      <c r="O5668">
        <v>0</v>
      </c>
      <c r="P5668">
        <v>3</v>
      </c>
      <c r="Q5668">
        <v>0</v>
      </c>
      <c r="R5668">
        <v>0</v>
      </c>
      <c r="S5668">
        <v>0</v>
      </c>
      <c r="T5668">
        <v>0</v>
      </c>
      <c r="U5668">
        <v>0</v>
      </c>
      <c r="V5668">
        <v>0</v>
      </c>
      <c r="W5668">
        <v>0</v>
      </c>
      <c r="X5668">
        <v>1.3233190984973637</v>
      </c>
      <c r="Y5668">
        <v>0</v>
      </c>
      <c r="Z5668">
        <v>0</v>
      </c>
      <c r="AA5668">
        <v>0</v>
      </c>
      <c r="AB5668">
        <v>0</v>
      </c>
      <c r="AC5668">
        <v>0</v>
      </c>
      <c r="AD5668">
        <v>0</v>
      </c>
      <c r="AE5668">
        <v>1.3233190984973637</v>
      </c>
    </row>
    <row r="5669" spans="1:31" x14ac:dyDescent="0.25">
      <c r="A5669">
        <v>2250533</v>
      </c>
      <c r="B5669">
        <v>1</v>
      </c>
      <c r="C5669" t="s">
        <v>80</v>
      </c>
      <c r="D5669" t="s">
        <v>106</v>
      </c>
      <c r="E5669" t="s">
        <v>194</v>
      </c>
      <c r="F5669" t="s">
        <v>16325</v>
      </c>
      <c r="G5669" t="s">
        <v>179</v>
      </c>
      <c r="H5669" t="s">
        <v>135</v>
      </c>
      <c r="I5669" t="s">
        <v>136</v>
      </c>
      <c r="J5669" t="s">
        <v>137</v>
      </c>
      <c r="K5669" t="s">
        <v>138</v>
      </c>
      <c r="L5669" t="s">
        <v>16326</v>
      </c>
      <c r="M5669" t="s">
        <v>16327</v>
      </c>
      <c r="N5669">
        <v>4.5363888880000003</v>
      </c>
      <c r="O5669">
        <v>0</v>
      </c>
      <c r="P5669">
        <v>0</v>
      </c>
      <c r="Q5669">
        <v>0</v>
      </c>
      <c r="R5669">
        <v>0</v>
      </c>
      <c r="S5669">
        <v>0</v>
      </c>
      <c r="T5669">
        <v>1</v>
      </c>
      <c r="U5669">
        <v>0</v>
      </c>
      <c r="V5669">
        <v>0</v>
      </c>
      <c r="W5669">
        <v>0</v>
      </c>
      <c r="X5669">
        <v>0</v>
      </c>
      <c r="Y5669">
        <v>0</v>
      </c>
      <c r="Z5669">
        <v>0</v>
      </c>
      <c r="AA5669">
        <v>0</v>
      </c>
      <c r="AB5669">
        <v>0.72620080799910003</v>
      </c>
      <c r="AC5669">
        <v>0</v>
      </c>
      <c r="AD5669">
        <v>0</v>
      </c>
      <c r="AE5669">
        <v>0.72620080799910003</v>
      </c>
    </row>
    <row r="5670" spans="1:31" x14ac:dyDescent="0.25">
      <c r="A5670">
        <v>2250679</v>
      </c>
      <c r="B5670">
        <v>1</v>
      </c>
      <c r="C5670" t="s">
        <v>80</v>
      </c>
      <c r="D5670" t="s">
        <v>88</v>
      </c>
      <c r="E5670" t="s">
        <v>405</v>
      </c>
      <c r="F5670" t="s">
        <v>16328</v>
      </c>
      <c r="G5670" t="s">
        <v>303</v>
      </c>
      <c r="H5670" t="s">
        <v>5570</v>
      </c>
      <c r="I5670" t="s">
        <v>136</v>
      </c>
      <c r="J5670" t="s">
        <v>137</v>
      </c>
      <c r="K5670" t="s">
        <v>138</v>
      </c>
      <c r="L5670" t="s">
        <v>16329</v>
      </c>
      <c r="M5670" t="s">
        <v>16330</v>
      </c>
      <c r="N5670">
        <v>1.003397222</v>
      </c>
      <c r="O5670">
        <v>3</v>
      </c>
      <c r="P5670">
        <v>19434</v>
      </c>
      <c r="Q5670">
        <v>0</v>
      </c>
      <c r="R5670">
        <v>3</v>
      </c>
      <c r="S5670">
        <v>40</v>
      </c>
      <c r="T5670">
        <v>2073</v>
      </c>
      <c r="U5670">
        <v>20</v>
      </c>
      <c r="V5670">
        <v>13</v>
      </c>
      <c r="W5670">
        <v>170.07201947455104</v>
      </c>
      <c r="X5670">
        <v>6746.8566788157204</v>
      </c>
      <c r="Y5670">
        <v>0</v>
      </c>
      <c r="Z5670">
        <v>1.5127226629134669</v>
      </c>
      <c r="AA5670">
        <v>2446.0067989051577</v>
      </c>
      <c r="AB5670">
        <v>1583.9473429565953</v>
      </c>
      <c r="AC5670">
        <v>2085.8606786329815</v>
      </c>
      <c r="AD5670">
        <v>273.18437102783679</v>
      </c>
      <c r="AE5670">
        <v>13307.440612475757</v>
      </c>
    </row>
    <row r="5671" spans="1:31" x14ac:dyDescent="0.25">
      <c r="A5671">
        <v>2250430</v>
      </c>
      <c r="B5671">
        <v>1</v>
      </c>
      <c r="C5671" t="s">
        <v>80</v>
      </c>
      <c r="D5671" t="s">
        <v>98</v>
      </c>
      <c r="E5671" t="s">
        <v>182</v>
      </c>
      <c r="F5671" t="s">
        <v>16331</v>
      </c>
      <c r="G5671" t="s">
        <v>143</v>
      </c>
      <c r="H5671" t="s">
        <v>163</v>
      </c>
      <c r="I5671" t="s">
        <v>136</v>
      </c>
      <c r="J5671" t="s">
        <v>137</v>
      </c>
      <c r="K5671" t="s">
        <v>144</v>
      </c>
      <c r="L5671" t="s">
        <v>16332</v>
      </c>
      <c r="M5671" t="s">
        <v>16333</v>
      </c>
      <c r="N5671">
        <v>8.7036111110000007</v>
      </c>
      <c r="O5671">
        <v>0</v>
      </c>
      <c r="P5671">
        <v>93</v>
      </c>
      <c r="Q5671">
        <v>0</v>
      </c>
      <c r="R5671">
        <v>10</v>
      </c>
      <c r="S5671">
        <v>0</v>
      </c>
      <c r="T5671">
        <v>16</v>
      </c>
      <c r="U5671">
        <v>0</v>
      </c>
      <c r="V5671">
        <v>0</v>
      </c>
      <c r="W5671">
        <v>0</v>
      </c>
      <c r="X5671">
        <v>154.91210897576255</v>
      </c>
      <c r="Y5671">
        <v>0</v>
      </c>
      <c r="Z5671">
        <v>64.028517780910619</v>
      </c>
      <c r="AA5671">
        <v>0</v>
      </c>
      <c r="AB5671">
        <v>154.85157905873174</v>
      </c>
      <c r="AC5671">
        <v>0</v>
      </c>
      <c r="AD5671">
        <v>0</v>
      </c>
      <c r="AE5671">
        <v>373.79220581540494</v>
      </c>
    </row>
    <row r="5672" spans="1:31" x14ac:dyDescent="0.25">
      <c r="A5672">
        <v>2250725</v>
      </c>
      <c r="B5672">
        <v>1</v>
      </c>
      <c r="C5672" t="s">
        <v>80</v>
      </c>
      <c r="D5672" t="s">
        <v>84</v>
      </c>
      <c r="E5672" t="s">
        <v>141</v>
      </c>
      <c r="F5672" t="s">
        <v>16334</v>
      </c>
      <c r="G5672" t="s">
        <v>472</v>
      </c>
      <c r="H5672" t="s">
        <v>135</v>
      </c>
      <c r="I5672" t="s">
        <v>136</v>
      </c>
      <c r="J5672" t="s">
        <v>137</v>
      </c>
      <c r="K5672" t="s">
        <v>138</v>
      </c>
      <c r="L5672" t="s">
        <v>16335</v>
      </c>
      <c r="M5672" t="s">
        <v>16336</v>
      </c>
      <c r="N5672">
        <v>1.1263888879999999</v>
      </c>
      <c r="O5672">
        <v>0</v>
      </c>
      <c r="P5672">
        <v>667</v>
      </c>
      <c r="Q5672">
        <v>0</v>
      </c>
      <c r="R5672">
        <v>0</v>
      </c>
      <c r="S5672">
        <v>0</v>
      </c>
      <c r="T5672">
        <v>124</v>
      </c>
      <c r="U5672">
        <v>0</v>
      </c>
      <c r="V5672">
        <v>0</v>
      </c>
      <c r="W5672">
        <v>0</v>
      </c>
      <c r="X5672">
        <v>237.45015901495097</v>
      </c>
      <c r="Y5672">
        <v>0</v>
      </c>
      <c r="Z5672">
        <v>0</v>
      </c>
      <c r="AA5672">
        <v>0</v>
      </c>
      <c r="AB5672">
        <v>42.737034861385752</v>
      </c>
      <c r="AC5672">
        <v>0</v>
      </c>
      <c r="AD5672">
        <v>0</v>
      </c>
      <c r="AE5672">
        <v>280.18719387633672</v>
      </c>
    </row>
    <row r="5673" spans="1:31" x14ac:dyDescent="0.25">
      <c r="A5673">
        <v>2250622</v>
      </c>
      <c r="B5673">
        <v>1</v>
      </c>
      <c r="C5673" t="s">
        <v>80</v>
      </c>
      <c r="D5673" t="s">
        <v>99</v>
      </c>
      <c r="E5673" t="s">
        <v>132</v>
      </c>
      <c r="F5673" t="s">
        <v>16337</v>
      </c>
      <c r="G5673" t="s">
        <v>134</v>
      </c>
      <c r="H5673" t="s">
        <v>135</v>
      </c>
      <c r="I5673" t="s">
        <v>136</v>
      </c>
      <c r="J5673" t="s">
        <v>137</v>
      </c>
      <c r="K5673" t="s">
        <v>138</v>
      </c>
      <c r="L5673" t="s">
        <v>16338</v>
      </c>
      <c r="M5673" t="s">
        <v>16339</v>
      </c>
      <c r="N5673">
        <v>2.0791666659999999</v>
      </c>
      <c r="O5673">
        <v>0</v>
      </c>
      <c r="P5673">
        <v>1</v>
      </c>
      <c r="Q5673">
        <v>0</v>
      </c>
      <c r="R5673">
        <v>0</v>
      </c>
      <c r="S5673">
        <v>0</v>
      </c>
      <c r="T5673">
        <v>0</v>
      </c>
      <c r="U5673">
        <v>0</v>
      </c>
      <c r="V5673">
        <v>0</v>
      </c>
      <c r="W5673">
        <v>0</v>
      </c>
      <c r="X5673">
        <v>0.57644125281444991</v>
      </c>
      <c r="Y5673">
        <v>0</v>
      </c>
      <c r="Z5673">
        <v>0</v>
      </c>
      <c r="AA5673">
        <v>0</v>
      </c>
      <c r="AB5673">
        <v>0</v>
      </c>
      <c r="AC5673">
        <v>0</v>
      </c>
      <c r="AD5673">
        <v>0</v>
      </c>
      <c r="AE5673">
        <v>0.57644125281444991</v>
      </c>
    </row>
    <row r="5674" spans="1:31" x14ac:dyDescent="0.25">
      <c r="A5674">
        <v>2250390</v>
      </c>
      <c r="B5674">
        <v>1</v>
      </c>
      <c r="C5674" t="s">
        <v>80</v>
      </c>
      <c r="D5674" t="s">
        <v>89</v>
      </c>
      <c r="E5674" t="s">
        <v>141</v>
      </c>
      <c r="F5674" t="s">
        <v>16340</v>
      </c>
      <c r="G5674" t="s">
        <v>187</v>
      </c>
      <c r="H5674" t="s">
        <v>135</v>
      </c>
      <c r="I5674" t="s">
        <v>136</v>
      </c>
      <c r="J5674" t="s">
        <v>137</v>
      </c>
      <c r="K5674" t="s">
        <v>138</v>
      </c>
      <c r="L5674" t="s">
        <v>16341</v>
      </c>
      <c r="M5674" t="s">
        <v>16342</v>
      </c>
      <c r="N5674">
        <v>2.5702777769999998</v>
      </c>
      <c r="O5674">
        <v>0</v>
      </c>
      <c r="P5674">
        <v>189</v>
      </c>
      <c r="Q5674">
        <v>0</v>
      </c>
      <c r="R5674">
        <v>0</v>
      </c>
      <c r="S5674">
        <v>0</v>
      </c>
      <c r="T5674">
        <v>1</v>
      </c>
      <c r="U5674">
        <v>0</v>
      </c>
      <c r="V5674">
        <v>0</v>
      </c>
      <c r="W5674">
        <v>0</v>
      </c>
      <c r="X5674">
        <v>212.23650226507732</v>
      </c>
      <c r="Y5674">
        <v>0</v>
      </c>
      <c r="Z5674">
        <v>0</v>
      </c>
      <c r="AA5674">
        <v>0</v>
      </c>
      <c r="AB5674">
        <v>8.3632324843970013E-2</v>
      </c>
      <c r="AC5674">
        <v>0</v>
      </c>
      <c r="AD5674">
        <v>0</v>
      </c>
      <c r="AE5674">
        <v>212.32013458992128</v>
      </c>
    </row>
    <row r="5675" spans="1:31" x14ac:dyDescent="0.25">
      <c r="A5675">
        <v>2250596</v>
      </c>
      <c r="B5675">
        <v>1</v>
      </c>
      <c r="C5675" t="s">
        <v>81</v>
      </c>
      <c r="D5675" t="s">
        <v>120</v>
      </c>
      <c r="E5675" t="s">
        <v>182</v>
      </c>
      <c r="F5675" t="s">
        <v>15088</v>
      </c>
      <c r="G5675" t="s">
        <v>1303</v>
      </c>
      <c r="H5675" t="s">
        <v>163</v>
      </c>
      <c r="I5675" t="s">
        <v>136</v>
      </c>
      <c r="J5675" t="s">
        <v>137</v>
      </c>
      <c r="K5675" t="s">
        <v>138</v>
      </c>
      <c r="L5675" t="s">
        <v>16343</v>
      </c>
      <c r="M5675" t="s">
        <v>16344</v>
      </c>
      <c r="N5675">
        <v>3.5497222220000002</v>
      </c>
      <c r="O5675">
        <v>0</v>
      </c>
      <c r="P5675">
        <v>211</v>
      </c>
      <c r="Q5675">
        <v>0</v>
      </c>
      <c r="R5675">
        <v>3</v>
      </c>
      <c r="S5675">
        <v>0</v>
      </c>
      <c r="T5675">
        <v>12</v>
      </c>
      <c r="U5675">
        <v>0</v>
      </c>
      <c r="V5675">
        <v>0</v>
      </c>
      <c r="W5675">
        <v>0</v>
      </c>
      <c r="X5675">
        <v>217.4973825494302</v>
      </c>
      <c r="Y5675">
        <v>0</v>
      </c>
      <c r="Z5675">
        <v>2.2416028546336118</v>
      </c>
      <c r="AA5675">
        <v>0</v>
      </c>
      <c r="AB5675">
        <v>25.409772730925322</v>
      </c>
      <c r="AC5675">
        <v>0</v>
      </c>
      <c r="AD5675">
        <v>0</v>
      </c>
      <c r="AE5675">
        <v>245.14875813498912</v>
      </c>
    </row>
    <row r="5676" spans="1:31" x14ac:dyDescent="0.25">
      <c r="A5676">
        <v>2250559</v>
      </c>
      <c r="B5676">
        <v>1</v>
      </c>
      <c r="C5676" t="s">
        <v>81</v>
      </c>
      <c r="D5676" t="s">
        <v>118</v>
      </c>
      <c r="E5676" t="s">
        <v>132</v>
      </c>
      <c r="F5676" t="s">
        <v>16345</v>
      </c>
      <c r="G5676" t="s">
        <v>148</v>
      </c>
      <c r="H5676" t="s">
        <v>135</v>
      </c>
      <c r="I5676" t="s">
        <v>136</v>
      </c>
      <c r="J5676" t="s">
        <v>137</v>
      </c>
      <c r="K5676" t="s">
        <v>138</v>
      </c>
      <c r="L5676" t="s">
        <v>16346</v>
      </c>
      <c r="M5676" t="s">
        <v>16347</v>
      </c>
      <c r="N5676">
        <v>0.88166666599999999</v>
      </c>
      <c r="O5676">
        <v>0</v>
      </c>
      <c r="P5676">
        <v>1</v>
      </c>
      <c r="Q5676">
        <v>0</v>
      </c>
      <c r="R5676">
        <v>0</v>
      </c>
      <c r="S5676">
        <v>0</v>
      </c>
      <c r="T5676">
        <v>0</v>
      </c>
      <c r="U5676">
        <v>0</v>
      </c>
      <c r="V5676">
        <v>0</v>
      </c>
      <c r="W5676">
        <v>0</v>
      </c>
      <c r="X5676">
        <v>0.11852067222496669</v>
      </c>
      <c r="Y5676">
        <v>0</v>
      </c>
      <c r="Z5676">
        <v>0</v>
      </c>
      <c r="AA5676">
        <v>0</v>
      </c>
      <c r="AB5676">
        <v>0</v>
      </c>
      <c r="AC5676">
        <v>0</v>
      </c>
      <c r="AD5676">
        <v>0</v>
      </c>
      <c r="AE5676">
        <v>0.11852067222496669</v>
      </c>
    </row>
    <row r="5677" spans="1:31" x14ac:dyDescent="0.25">
      <c r="A5677">
        <v>2250702</v>
      </c>
      <c r="B5677">
        <v>1</v>
      </c>
      <c r="C5677" t="s">
        <v>81</v>
      </c>
      <c r="D5677" t="s">
        <v>123</v>
      </c>
      <c r="E5677" t="s">
        <v>273</v>
      </c>
      <c r="F5677" t="s">
        <v>16348</v>
      </c>
      <c r="G5677" t="s">
        <v>284</v>
      </c>
      <c r="H5677" t="s">
        <v>163</v>
      </c>
      <c r="I5677" t="s">
        <v>136</v>
      </c>
      <c r="J5677" t="s">
        <v>137</v>
      </c>
      <c r="K5677" t="s">
        <v>138</v>
      </c>
      <c r="L5677" t="s">
        <v>16349</v>
      </c>
      <c r="M5677" t="s">
        <v>16350</v>
      </c>
      <c r="N5677">
        <v>0.68916666599999998</v>
      </c>
      <c r="O5677">
        <v>0</v>
      </c>
      <c r="P5677">
        <v>5629</v>
      </c>
      <c r="Q5677">
        <v>0</v>
      </c>
      <c r="R5677">
        <v>4</v>
      </c>
      <c r="S5677">
        <v>3</v>
      </c>
      <c r="T5677">
        <v>457</v>
      </c>
      <c r="U5677">
        <v>0</v>
      </c>
      <c r="V5677">
        <v>4</v>
      </c>
      <c r="W5677">
        <v>0</v>
      </c>
      <c r="X5677">
        <v>972.94638302934038</v>
      </c>
      <c r="Y5677">
        <v>0</v>
      </c>
      <c r="Z5677">
        <v>1.6616087098228802</v>
      </c>
      <c r="AA5677">
        <v>1.5376647320355299</v>
      </c>
      <c r="AB5677">
        <v>120.18020632847755</v>
      </c>
      <c r="AC5677">
        <v>0</v>
      </c>
      <c r="AD5677">
        <v>36.022071594653276</v>
      </c>
      <c r="AE5677">
        <v>1132.3479343943295</v>
      </c>
    </row>
    <row r="5678" spans="1:31" x14ac:dyDescent="0.25">
      <c r="A5678">
        <v>2250453</v>
      </c>
      <c r="B5678">
        <v>1</v>
      </c>
      <c r="C5678" t="s">
        <v>80</v>
      </c>
      <c r="D5678" t="s">
        <v>104</v>
      </c>
      <c r="E5678" t="s">
        <v>182</v>
      </c>
      <c r="F5678" t="s">
        <v>16351</v>
      </c>
      <c r="G5678" t="s">
        <v>319</v>
      </c>
      <c r="H5678" t="s">
        <v>163</v>
      </c>
      <c r="I5678" t="s">
        <v>136</v>
      </c>
      <c r="J5678" t="s">
        <v>137</v>
      </c>
      <c r="K5678" t="s">
        <v>138</v>
      </c>
      <c r="L5678" t="s">
        <v>16352</v>
      </c>
      <c r="M5678" t="s">
        <v>16353</v>
      </c>
      <c r="N5678">
        <v>1.9638888880000001</v>
      </c>
      <c r="O5678">
        <v>0</v>
      </c>
      <c r="P5678">
        <v>4</v>
      </c>
      <c r="Q5678">
        <v>0</v>
      </c>
      <c r="R5678">
        <v>16</v>
      </c>
      <c r="S5678">
        <v>0</v>
      </c>
      <c r="T5678">
        <v>1</v>
      </c>
      <c r="U5678">
        <v>0</v>
      </c>
      <c r="V5678">
        <v>0</v>
      </c>
      <c r="W5678">
        <v>0</v>
      </c>
      <c r="X5678">
        <v>0.62351994643750008</v>
      </c>
      <c r="Y5678">
        <v>0</v>
      </c>
      <c r="Z5678">
        <v>9.3485101112069184</v>
      </c>
      <c r="AA5678">
        <v>0</v>
      </c>
      <c r="AB5678">
        <v>1.3916415577468446</v>
      </c>
      <c r="AC5678">
        <v>0</v>
      </c>
      <c r="AD5678">
        <v>0</v>
      </c>
      <c r="AE5678">
        <v>11.363671615391263</v>
      </c>
    </row>
    <row r="5679" spans="1:31" x14ac:dyDescent="0.25">
      <c r="A5679">
        <v>2250602</v>
      </c>
      <c r="B5679">
        <v>1</v>
      </c>
      <c r="C5679" t="s">
        <v>80</v>
      </c>
      <c r="D5679" t="s">
        <v>82</v>
      </c>
      <c r="E5679" t="s">
        <v>177</v>
      </c>
      <c r="F5679" t="s">
        <v>16354</v>
      </c>
      <c r="G5679" t="s">
        <v>179</v>
      </c>
      <c r="H5679" t="s">
        <v>135</v>
      </c>
      <c r="I5679" t="s">
        <v>136</v>
      </c>
      <c r="J5679" t="s">
        <v>137</v>
      </c>
      <c r="K5679" t="s">
        <v>138</v>
      </c>
      <c r="L5679" t="s">
        <v>16355</v>
      </c>
      <c r="M5679" t="s">
        <v>16356</v>
      </c>
      <c r="N5679">
        <v>2.418055555</v>
      </c>
      <c r="O5679">
        <v>0</v>
      </c>
      <c r="P5679">
        <v>59</v>
      </c>
      <c r="Q5679">
        <v>0</v>
      </c>
      <c r="R5679">
        <v>0</v>
      </c>
      <c r="S5679">
        <v>0</v>
      </c>
      <c r="T5679">
        <v>24</v>
      </c>
      <c r="U5679">
        <v>0</v>
      </c>
      <c r="V5679">
        <v>0</v>
      </c>
      <c r="W5679">
        <v>0</v>
      </c>
      <c r="X5679">
        <v>52.112923927897562</v>
      </c>
      <c r="Y5679">
        <v>0</v>
      </c>
      <c r="Z5679">
        <v>0</v>
      </c>
      <c r="AA5679">
        <v>0</v>
      </c>
      <c r="AB5679">
        <v>25.135913088214341</v>
      </c>
      <c r="AC5679">
        <v>0</v>
      </c>
      <c r="AD5679">
        <v>0</v>
      </c>
      <c r="AE5679">
        <v>77.248837016111906</v>
      </c>
    </row>
    <row r="5680" spans="1:31" x14ac:dyDescent="0.25">
      <c r="A5680">
        <v>2250659</v>
      </c>
      <c r="B5680">
        <v>1</v>
      </c>
      <c r="C5680" t="s">
        <v>80</v>
      </c>
      <c r="D5680" t="s">
        <v>106</v>
      </c>
      <c r="E5680" t="s">
        <v>132</v>
      </c>
      <c r="F5680" t="s">
        <v>16357</v>
      </c>
      <c r="G5680" t="s">
        <v>134</v>
      </c>
      <c r="H5680" t="s">
        <v>135</v>
      </c>
      <c r="I5680" t="s">
        <v>136</v>
      </c>
      <c r="J5680" t="s">
        <v>137</v>
      </c>
      <c r="K5680" t="s">
        <v>138</v>
      </c>
      <c r="L5680" t="s">
        <v>16358</v>
      </c>
      <c r="M5680" t="s">
        <v>16359</v>
      </c>
      <c r="N5680">
        <v>1.1675</v>
      </c>
      <c r="O5680">
        <v>0</v>
      </c>
      <c r="P5680">
        <v>1</v>
      </c>
      <c r="Q5680">
        <v>0</v>
      </c>
      <c r="R5680">
        <v>0</v>
      </c>
      <c r="S5680">
        <v>0</v>
      </c>
      <c r="T5680">
        <v>0</v>
      </c>
      <c r="U5680">
        <v>0</v>
      </c>
      <c r="V5680">
        <v>0</v>
      </c>
      <c r="W5680">
        <v>0</v>
      </c>
      <c r="X5680">
        <v>0</v>
      </c>
      <c r="Y5680">
        <v>0</v>
      </c>
      <c r="Z5680">
        <v>0</v>
      </c>
      <c r="AA5680">
        <v>0</v>
      </c>
      <c r="AB5680">
        <v>0</v>
      </c>
      <c r="AC5680">
        <v>0</v>
      </c>
      <c r="AD5680">
        <v>0</v>
      </c>
      <c r="AE5680">
        <v>0</v>
      </c>
    </row>
    <row r="5681" spans="1:31" x14ac:dyDescent="0.25">
      <c r="A5681">
        <v>2250705</v>
      </c>
      <c r="B5681">
        <v>1</v>
      </c>
      <c r="C5681" t="s">
        <v>81</v>
      </c>
      <c r="D5681" t="s">
        <v>113</v>
      </c>
      <c r="E5681" t="s">
        <v>132</v>
      </c>
      <c r="F5681" t="s">
        <v>16360</v>
      </c>
      <c r="G5681" t="s">
        <v>148</v>
      </c>
      <c r="H5681" t="s">
        <v>135</v>
      </c>
      <c r="I5681" t="s">
        <v>136</v>
      </c>
      <c r="J5681" t="s">
        <v>137</v>
      </c>
      <c r="K5681" t="s">
        <v>138</v>
      </c>
      <c r="L5681" t="s">
        <v>16361</v>
      </c>
      <c r="M5681" t="s">
        <v>16362</v>
      </c>
      <c r="N5681">
        <v>0.59305555499999996</v>
      </c>
      <c r="O5681">
        <v>0</v>
      </c>
      <c r="P5681">
        <v>0</v>
      </c>
      <c r="Q5681">
        <v>0</v>
      </c>
      <c r="R5681">
        <v>1</v>
      </c>
      <c r="S5681">
        <v>0</v>
      </c>
      <c r="T5681">
        <v>0</v>
      </c>
      <c r="U5681">
        <v>0</v>
      </c>
      <c r="V5681">
        <v>0</v>
      </c>
      <c r="W5681">
        <v>0</v>
      </c>
      <c r="X5681">
        <v>0</v>
      </c>
      <c r="Y5681">
        <v>0</v>
      </c>
      <c r="Z5681">
        <v>0.36504279749766666</v>
      </c>
      <c r="AA5681">
        <v>0</v>
      </c>
      <c r="AB5681">
        <v>0</v>
      </c>
      <c r="AC5681">
        <v>0</v>
      </c>
      <c r="AD5681">
        <v>0</v>
      </c>
      <c r="AE5681">
        <v>0.36504279749766666</v>
      </c>
    </row>
    <row r="5682" spans="1:31" x14ac:dyDescent="0.25">
      <c r="A5682">
        <v>2250496</v>
      </c>
      <c r="B5682">
        <v>1</v>
      </c>
      <c r="C5682" t="s">
        <v>80</v>
      </c>
      <c r="D5682" t="s">
        <v>103</v>
      </c>
      <c r="E5682" t="s">
        <v>194</v>
      </c>
      <c r="F5682" t="s">
        <v>16363</v>
      </c>
      <c r="G5682" t="s">
        <v>179</v>
      </c>
      <c r="H5682" t="s">
        <v>135</v>
      </c>
      <c r="I5682" t="s">
        <v>136</v>
      </c>
      <c r="J5682" t="s">
        <v>137</v>
      </c>
      <c r="K5682" t="s">
        <v>138</v>
      </c>
      <c r="L5682" t="s">
        <v>16364</v>
      </c>
      <c r="M5682" t="s">
        <v>16365</v>
      </c>
      <c r="N5682">
        <v>0.55777777699999997</v>
      </c>
      <c r="O5682">
        <v>0</v>
      </c>
      <c r="P5682">
        <v>1</v>
      </c>
      <c r="Q5682">
        <v>0</v>
      </c>
      <c r="R5682">
        <v>1</v>
      </c>
      <c r="S5682">
        <v>0</v>
      </c>
      <c r="T5682">
        <v>1</v>
      </c>
      <c r="U5682">
        <v>0</v>
      </c>
      <c r="V5682">
        <v>0</v>
      </c>
      <c r="W5682">
        <v>0</v>
      </c>
      <c r="X5682">
        <v>6.9853644119653335E-2</v>
      </c>
      <c r="Y5682">
        <v>0</v>
      </c>
      <c r="Z5682">
        <v>6.2602312867873326</v>
      </c>
      <c r="AA5682">
        <v>0</v>
      </c>
      <c r="AB5682">
        <v>0</v>
      </c>
      <c r="AC5682">
        <v>0</v>
      </c>
      <c r="AD5682">
        <v>0</v>
      </c>
      <c r="AE5682">
        <v>6.3300849309069864</v>
      </c>
    </row>
    <row r="5683" spans="1:31" x14ac:dyDescent="0.25">
      <c r="A5683">
        <v>2250513</v>
      </c>
      <c r="B5683">
        <v>1</v>
      </c>
      <c r="C5683" t="s">
        <v>80</v>
      </c>
      <c r="D5683" t="s">
        <v>99</v>
      </c>
      <c r="E5683" t="s">
        <v>132</v>
      </c>
      <c r="F5683" t="s">
        <v>16366</v>
      </c>
      <c r="G5683" t="s">
        <v>148</v>
      </c>
      <c r="H5683" t="s">
        <v>135</v>
      </c>
      <c r="I5683" t="s">
        <v>136</v>
      </c>
      <c r="J5683" t="s">
        <v>137</v>
      </c>
      <c r="K5683" t="s">
        <v>138</v>
      </c>
      <c r="L5683" t="s">
        <v>16367</v>
      </c>
      <c r="M5683" t="s">
        <v>16368</v>
      </c>
      <c r="N5683">
        <v>0.99416666600000003</v>
      </c>
      <c r="O5683">
        <v>0</v>
      </c>
      <c r="P5683">
        <v>0</v>
      </c>
      <c r="Q5683">
        <v>0</v>
      </c>
      <c r="R5683">
        <v>0</v>
      </c>
      <c r="S5683">
        <v>0</v>
      </c>
      <c r="T5683">
        <v>1</v>
      </c>
      <c r="U5683">
        <v>0</v>
      </c>
      <c r="V5683">
        <v>0</v>
      </c>
      <c r="W5683">
        <v>0</v>
      </c>
      <c r="X5683">
        <v>0</v>
      </c>
      <c r="Y5683">
        <v>0</v>
      </c>
      <c r="Z5683">
        <v>0</v>
      </c>
      <c r="AA5683">
        <v>0</v>
      </c>
      <c r="AB5683">
        <v>0.11920776376224333</v>
      </c>
      <c r="AC5683">
        <v>0</v>
      </c>
      <c r="AD5683">
        <v>0</v>
      </c>
      <c r="AE5683">
        <v>0.11920776376224333</v>
      </c>
    </row>
    <row r="5684" spans="1:31" x14ac:dyDescent="0.25">
      <c r="A5684">
        <v>2250665</v>
      </c>
      <c r="B5684">
        <v>1</v>
      </c>
      <c r="C5684" t="s">
        <v>80</v>
      </c>
      <c r="D5684" t="s">
        <v>105</v>
      </c>
      <c r="E5684" t="s">
        <v>194</v>
      </c>
      <c r="F5684" t="s">
        <v>16369</v>
      </c>
      <c r="G5684" t="s">
        <v>179</v>
      </c>
      <c r="H5684" t="s">
        <v>135</v>
      </c>
      <c r="I5684" t="s">
        <v>136</v>
      </c>
      <c r="J5684" t="s">
        <v>137</v>
      </c>
      <c r="K5684" t="s">
        <v>138</v>
      </c>
      <c r="L5684" t="s">
        <v>16370</v>
      </c>
      <c r="M5684" t="s">
        <v>16371</v>
      </c>
      <c r="N5684">
        <v>0.314722222</v>
      </c>
      <c r="O5684">
        <v>0</v>
      </c>
      <c r="P5684">
        <v>25</v>
      </c>
      <c r="Q5684">
        <v>0</v>
      </c>
      <c r="R5684">
        <v>0</v>
      </c>
      <c r="S5684">
        <v>0</v>
      </c>
      <c r="T5684">
        <v>2</v>
      </c>
      <c r="U5684">
        <v>0</v>
      </c>
      <c r="V5684">
        <v>0</v>
      </c>
      <c r="W5684">
        <v>0</v>
      </c>
      <c r="X5684">
        <v>1.7398549952780948</v>
      </c>
      <c r="Y5684">
        <v>0</v>
      </c>
      <c r="Z5684">
        <v>0</v>
      </c>
      <c r="AA5684">
        <v>0</v>
      </c>
      <c r="AB5684">
        <v>0.30769436978836112</v>
      </c>
      <c r="AC5684">
        <v>0</v>
      </c>
      <c r="AD5684">
        <v>0</v>
      </c>
      <c r="AE5684">
        <v>2.0475493650664558</v>
      </c>
    </row>
    <row r="5685" spans="1:31" x14ac:dyDescent="0.25">
      <c r="A5685">
        <v>2250473</v>
      </c>
      <c r="B5685">
        <v>1</v>
      </c>
      <c r="C5685" t="s">
        <v>81</v>
      </c>
      <c r="D5685" t="s">
        <v>112</v>
      </c>
      <c r="E5685" t="s">
        <v>273</v>
      </c>
      <c r="F5685" t="s">
        <v>13080</v>
      </c>
      <c r="G5685" t="s">
        <v>196</v>
      </c>
      <c r="H5685" t="s">
        <v>163</v>
      </c>
      <c r="I5685" t="s">
        <v>136</v>
      </c>
      <c r="J5685" t="s">
        <v>137</v>
      </c>
      <c r="K5685" t="s">
        <v>144</v>
      </c>
      <c r="L5685" t="s">
        <v>16372</v>
      </c>
      <c r="M5685" t="s">
        <v>16373</v>
      </c>
      <c r="N5685">
        <v>2.6797222220000001</v>
      </c>
      <c r="O5685">
        <v>1</v>
      </c>
      <c r="P5685">
        <v>4998</v>
      </c>
      <c r="Q5685">
        <v>673</v>
      </c>
      <c r="R5685">
        <v>760</v>
      </c>
      <c r="S5685">
        <v>82</v>
      </c>
      <c r="T5685">
        <v>903</v>
      </c>
      <c r="U5685">
        <v>13</v>
      </c>
      <c r="V5685">
        <v>9</v>
      </c>
      <c r="W5685">
        <v>0.17485598748510667</v>
      </c>
      <c r="X5685">
        <v>2039.9535220958921</v>
      </c>
      <c r="Y5685">
        <v>327.0797664411694</v>
      </c>
      <c r="Z5685">
        <v>246.98502067939415</v>
      </c>
      <c r="AA5685">
        <v>722.71401296028102</v>
      </c>
      <c r="AB5685">
        <v>822.18400443284065</v>
      </c>
      <c r="AC5685">
        <v>1436.100040023533</v>
      </c>
      <c r="AD5685">
        <v>672.5673151323972</v>
      </c>
      <c r="AE5685">
        <v>6267.7585377529922</v>
      </c>
    </row>
    <row r="5686" spans="1:31" x14ac:dyDescent="0.25">
      <c r="A5686">
        <v>2250742</v>
      </c>
      <c r="B5686">
        <v>1</v>
      </c>
      <c r="C5686" t="s">
        <v>80</v>
      </c>
      <c r="D5686" t="s">
        <v>100</v>
      </c>
      <c r="E5686" t="s">
        <v>132</v>
      </c>
      <c r="F5686" t="s">
        <v>16374</v>
      </c>
      <c r="G5686" t="s">
        <v>148</v>
      </c>
      <c r="H5686" t="s">
        <v>135</v>
      </c>
      <c r="I5686" t="s">
        <v>136</v>
      </c>
      <c r="J5686" t="s">
        <v>137</v>
      </c>
      <c r="K5686" t="s">
        <v>138</v>
      </c>
      <c r="L5686" t="s">
        <v>16375</v>
      </c>
      <c r="M5686" t="s">
        <v>16376</v>
      </c>
      <c r="N5686">
        <v>2.1886111110000002</v>
      </c>
      <c r="O5686">
        <v>0</v>
      </c>
      <c r="P5686">
        <v>1</v>
      </c>
      <c r="Q5686">
        <v>0</v>
      </c>
      <c r="R5686">
        <v>0</v>
      </c>
      <c r="S5686">
        <v>0</v>
      </c>
      <c r="T5686">
        <v>0</v>
      </c>
      <c r="U5686">
        <v>0</v>
      </c>
      <c r="V5686">
        <v>0</v>
      </c>
      <c r="W5686">
        <v>0</v>
      </c>
      <c r="X5686">
        <v>0.64686892713089439</v>
      </c>
      <c r="Y5686">
        <v>0</v>
      </c>
      <c r="Z5686">
        <v>0</v>
      </c>
      <c r="AA5686">
        <v>0</v>
      </c>
      <c r="AB5686">
        <v>0</v>
      </c>
      <c r="AC5686">
        <v>0</v>
      </c>
      <c r="AD5686">
        <v>0</v>
      </c>
      <c r="AE5686">
        <v>0.64686892713089439</v>
      </c>
    </row>
    <row r="5687" spans="1:31" x14ac:dyDescent="0.25">
      <c r="A5687">
        <v>2250599</v>
      </c>
      <c r="B5687">
        <v>1</v>
      </c>
      <c r="C5687" t="s">
        <v>81</v>
      </c>
      <c r="D5687" t="s">
        <v>118</v>
      </c>
      <c r="E5687" t="s">
        <v>132</v>
      </c>
      <c r="F5687" t="s">
        <v>16377</v>
      </c>
      <c r="G5687" t="s">
        <v>148</v>
      </c>
      <c r="H5687" t="s">
        <v>135</v>
      </c>
      <c r="I5687" t="s">
        <v>136</v>
      </c>
      <c r="J5687" t="s">
        <v>137</v>
      </c>
      <c r="K5687" t="s">
        <v>138</v>
      </c>
      <c r="L5687" t="s">
        <v>16378</v>
      </c>
      <c r="M5687" t="s">
        <v>16379</v>
      </c>
      <c r="N5687">
        <v>2.4041666660000001</v>
      </c>
      <c r="O5687">
        <v>0</v>
      </c>
      <c r="P5687">
        <v>5</v>
      </c>
      <c r="Q5687">
        <v>0</v>
      </c>
      <c r="R5687">
        <v>0</v>
      </c>
      <c r="S5687">
        <v>0</v>
      </c>
      <c r="T5687">
        <v>5</v>
      </c>
      <c r="U5687">
        <v>0</v>
      </c>
      <c r="V5687">
        <v>0</v>
      </c>
      <c r="W5687">
        <v>0</v>
      </c>
      <c r="X5687">
        <v>4.957704113862393</v>
      </c>
      <c r="Y5687">
        <v>0</v>
      </c>
      <c r="Z5687">
        <v>0</v>
      </c>
      <c r="AA5687">
        <v>0</v>
      </c>
      <c r="AB5687">
        <v>5.9091503195687114</v>
      </c>
      <c r="AC5687">
        <v>0</v>
      </c>
      <c r="AD5687">
        <v>0</v>
      </c>
      <c r="AE5687">
        <v>10.866854433431104</v>
      </c>
    </row>
    <row r="5688" spans="1:31" x14ac:dyDescent="0.25">
      <c r="A5688">
        <v>2250387</v>
      </c>
      <c r="B5688">
        <v>1</v>
      </c>
      <c r="C5688" t="s">
        <v>80</v>
      </c>
      <c r="D5688" t="s">
        <v>89</v>
      </c>
      <c r="E5688" t="s">
        <v>273</v>
      </c>
      <c r="F5688" t="s">
        <v>16380</v>
      </c>
      <c r="G5688" t="s">
        <v>174</v>
      </c>
      <c r="H5688" t="s">
        <v>163</v>
      </c>
      <c r="I5688" t="s">
        <v>136</v>
      </c>
      <c r="J5688" t="s">
        <v>137</v>
      </c>
      <c r="K5688" t="s">
        <v>138</v>
      </c>
      <c r="L5688" t="s">
        <v>16381</v>
      </c>
      <c r="M5688" t="s">
        <v>16382</v>
      </c>
      <c r="N5688">
        <v>0.26138888799999999</v>
      </c>
      <c r="O5688">
        <v>1</v>
      </c>
      <c r="P5688">
        <v>287</v>
      </c>
      <c r="Q5688">
        <v>1</v>
      </c>
      <c r="R5688">
        <v>58</v>
      </c>
      <c r="S5688">
        <v>2</v>
      </c>
      <c r="T5688">
        <v>169</v>
      </c>
      <c r="U5688">
        <v>0</v>
      </c>
      <c r="V5688">
        <v>0</v>
      </c>
      <c r="W5688">
        <v>0.15783983702816001</v>
      </c>
      <c r="X5688">
        <v>47.717985779192531</v>
      </c>
      <c r="Y5688">
        <v>1.1234530508162268</v>
      </c>
      <c r="Z5688">
        <v>2.3126614754673973</v>
      </c>
      <c r="AA5688">
        <v>0.25384659830183337</v>
      </c>
      <c r="AB5688">
        <v>24.559904378612828</v>
      </c>
      <c r="AC5688">
        <v>0</v>
      </c>
      <c r="AD5688">
        <v>0</v>
      </c>
      <c r="AE5688">
        <v>76.125691119418974</v>
      </c>
    </row>
    <row r="5689" spans="1:31" x14ac:dyDescent="0.25">
      <c r="A5689">
        <v>2250436</v>
      </c>
      <c r="B5689">
        <v>1</v>
      </c>
      <c r="C5689" t="s">
        <v>80</v>
      </c>
      <c r="D5689" t="s">
        <v>103</v>
      </c>
      <c r="E5689" t="s">
        <v>194</v>
      </c>
      <c r="F5689" t="s">
        <v>16383</v>
      </c>
      <c r="G5689" t="s">
        <v>465</v>
      </c>
      <c r="H5689" t="s">
        <v>135</v>
      </c>
      <c r="I5689" t="s">
        <v>136</v>
      </c>
      <c r="J5689" t="s">
        <v>137</v>
      </c>
      <c r="K5689" t="s">
        <v>138</v>
      </c>
      <c r="L5689" t="s">
        <v>16384</v>
      </c>
      <c r="M5689" t="s">
        <v>16385</v>
      </c>
      <c r="N5689">
        <v>1.575555555</v>
      </c>
      <c r="O5689">
        <v>0</v>
      </c>
      <c r="P5689">
        <v>58</v>
      </c>
      <c r="Q5689">
        <v>0</v>
      </c>
      <c r="R5689">
        <v>3</v>
      </c>
      <c r="S5689">
        <v>0</v>
      </c>
      <c r="T5689">
        <v>3</v>
      </c>
      <c r="U5689">
        <v>0</v>
      </c>
      <c r="V5689">
        <v>0</v>
      </c>
      <c r="W5689">
        <v>0</v>
      </c>
      <c r="X5689">
        <v>21.465111883997384</v>
      </c>
      <c r="Y5689">
        <v>0</v>
      </c>
      <c r="Z5689">
        <v>0.29711345730072225</v>
      </c>
      <c r="AA5689">
        <v>0</v>
      </c>
      <c r="AB5689">
        <v>1.53623540975632</v>
      </c>
      <c r="AC5689">
        <v>0</v>
      </c>
      <c r="AD5689">
        <v>0</v>
      </c>
      <c r="AE5689">
        <v>23.298460751054424</v>
      </c>
    </row>
    <row r="5690" spans="1:31" x14ac:dyDescent="0.25">
      <c r="A5690">
        <v>2250413</v>
      </c>
      <c r="B5690">
        <v>1</v>
      </c>
      <c r="C5690" t="s">
        <v>80</v>
      </c>
      <c r="D5690" t="s">
        <v>96</v>
      </c>
      <c r="E5690" t="s">
        <v>273</v>
      </c>
      <c r="F5690" t="s">
        <v>16386</v>
      </c>
      <c r="G5690" t="s">
        <v>174</v>
      </c>
      <c r="H5690" t="s">
        <v>163</v>
      </c>
      <c r="I5690" t="s">
        <v>136</v>
      </c>
      <c r="J5690" t="s">
        <v>137</v>
      </c>
      <c r="K5690" t="s">
        <v>138</v>
      </c>
      <c r="L5690" t="s">
        <v>16387</v>
      </c>
      <c r="M5690" t="s">
        <v>16388</v>
      </c>
      <c r="N5690">
        <v>1.666666666</v>
      </c>
      <c r="O5690">
        <v>0</v>
      </c>
      <c r="P5690">
        <v>1959</v>
      </c>
      <c r="Q5690">
        <v>0</v>
      </c>
      <c r="R5690">
        <v>2</v>
      </c>
      <c r="S5690">
        <v>1</v>
      </c>
      <c r="T5690">
        <v>637</v>
      </c>
      <c r="U5690">
        <v>0</v>
      </c>
      <c r="V5690">
        <v>0</v>
      </c>
      <c r="W5690">
        <v>0</v>
      </c>
      <c r="X5690">
        <v>1497.3905933261917</v>
      </c>
      <c r="Y5690">
        <v>0</v>
      </c>
      <c r="Z5690">
        <v>1.9016113429133334E-2</v>
      </c>
      <c r="AA5690">
        <v>162.695990638832</v>
      </c>
      <c r="AB5690">
        <v>1063.3522225920815</v>
      </c>
      <c r="AC5690">
        <v>0</v>
      </c>
      <c r="AD5690">
        <v>0</v>
      </c>
      <c r="AE5690">
        <v>2723.4578226705344</v>
      </c>
    </row>
    <row r="5691" spans="1:31" x14ac:dyDescent="0.25">
      <c r="A5691">
        <v>2250762</v>
      </c>
      <c r="B5691">
        <v>1</v>
      </c>
      <c r="C5691" t="s">
        <v>80</v>
      </c>
      <c r="D5691" t="s">
        <v>84</v>
      </c>
      <c r="E5691" t="s">
        <v>132</v>
      </c>
      <c r="F5691" t="s">
        <v>16389</v>
      </c>
      <c r="G5691" t="s">
        <v>170</v>
      </c>
      <c r="H5691" t="s">
        <v>135</v>
      </c>
      <c r="I5691" t="s">
        <v>136</v>
      </c>
      <c r="J5691" t="s">
        <v>137</v>
      </c>
      <c r="K5691" t="s">
        <v>138</v>
      </c>
      <c r="L5691" t="s">
        <v>16390</v>
      </c>
      <c r="M5691" t="s">
        <v>16391</v>
      </c>
      <c r="N5691">
        <v>1.985833333</v>
      </c>
      <c r="O5691">
        <v>0</v>
      </c>
      <c r="P5691">
        <v>3</v>
      </c>
      <c r="Q5691">
        <v>0</v>
      </c>
      <c r="R5691">
        <v>0</v>
      </c>
      <c r="S5691">
        <v>0</v>
      </c>
      <c r="T5691">
        <v>0</v>
      </c>
      <c r="U5691">
        <v>0</v>
      </c>
      <c r="V5691">
        <v>0</v>
      </c>
      <c r="W5691">
        <v>0</v>
      </c>
      <c r="X5691">
        <v>2.002927711414257</v>
      </c>
      <c r="Y5691">
        <v>0</v>
      </c>
      <c r="Z5691">
        <v>0</v>
      </c>
      <c r="AA5691">
        <v>0</v>
      </c>
      <c r="AB5691">
        <v>0</v>
      </c>
      <c r="AC5691">
        <v>0</v>
      </c>
      <c r="AD5691">
        <v>0</v>
      </c>
      <c r="AE5691">
        <v>2.002927711414257</v>
      </c>
    </row>
    <row r="5692" spans="1:31" x14ac:dyDescent="0.25">
      <c r="A5692">
        <v>2250748</v>
      </c>
      <c r="B5692">
        <v>1</v>
      </c>
      <c r="C5692" t="s">
        <v>80</v>
      </c>
      <c r="D5692" t="s">
        <v>93</v>
      </c>
      <c r="E5692" t="s">
        <v>194</v>
      </c>
      <c r="F5692" t="s">
        <v>778</v>
      </c>
      <c r="G5692" t="s">
        <v>179</v>
      </c>
      <c r="H5692" t="s">
        <v>135</v>
      </c>
      <c r="I5692" t="s">
        <v>136</v>
      </c>
      <c r="J5692" t="s">
        <v>137</v>
      </c>
      <c r="K5692" t="s">
        <v>138</v>
      </c>
      <c r="L5692" t="s">
        <v>16392</v>
      </c>
      <c r="M5692" t="s">
        <v>16393</v>
      </c>
      <c r="N5692">
        <v>2.1180555550000002</v>
      </c>
      <c r="O5692">
        <v>0</v>
      </c>
      <c r="P5692">
        <v>28</v>
      </c>
      <c r="Q5692">
        <v>0</v>
      </c>
      <c r="R5692">
        <v>14</v>
      </c>
      <c r="S5692">
        <v>0</v>
      </c>
      <c r="T5692">
        <v>3</v>
      </c>
      <c r="U5692">
        <v>0</v>
      </c>
      <c r="V5692">
        <v>0</v>
      </c>
      <c r="W5692">
        <v>0</v>
      </c>
      <c r="X5692">
        <v>2.7887433355286793</v>
      </c>
      <c r="Y5692">
        <v>0</v>
      </c>
      <c r="Z5692">
        <v>2.8460678917495303</v>
      </c>
      <c r="AA5692">
        <v>0</v>
      </c>
      <c r="AB5692">
        <v>4.1968762185972377</v>
      </c>
      <c r="AC5692">
        <v>0</v>
      </c>
      <c r="AD5692">
        <v>0</v>
      </c>
      <c r="AE5692">
        <v>9.8316874458754473</v>
      </c>
    </row>
    <row r="5693" spans="1:31" x14ac:dyDescent="0.25">
      <c r="A5693">
        <v>2250450</v>
      </c>
      <c r="B5693">
        <v>1</v>
      </c>
      <c r="C5693" t="s">
        <v>81</v>
      </c>
      <c r="D5693" t="s">
        <v>123</v>
      </c>
      <c r="E5693" t="s">
        <v>177</v>
      </c>
      <c r="F5693" t="s">
        <v>16394</v>
      </c>
      <c r="G5693" t="s">
        <v>215</v>
      </c>
      <c r="H5693" t="s">
        <v>135</v>
      </c>
      <c r="I5693" t="s">
        <v>136</v>
      </c>
      <c r="J5693" t="s">
        <v>137</v>
      </c>
      <c r="K5693" t="s">
        <v>138</v>
      </c>
      <c r="L5693" t="s">
        <v>16395</v>
      </c>
      <c r="M5693" t="s">
        <v>16396</v>
      </c>
      <c r="N5693">
        <v>1.576944444</v>
      </c>
      <c r="O5693">
        <v>0</v>
      </c>
      <c r="P5693">
        <v>0</v>
      </c>
      <c r="Q5693">
        <v>0</v>
      </c>
      <c r="R5693">
        <v>0</v>
      </c>
      <c r="S5693">
        <v>0</v>
      </c>
      <c r="T5693">
        <v>2</v>
      </c>
      <c r="U5693">
        <v>0</v>
      </c>
      <c r="V5693">
        <v>0</v>
      </c>
      <c r="W5693">
        <v>0</v>
      </c>
      <c r="X5693">
        <v>0</v>
      </c>
      <c r="Y5693">
        <v>0</v>
      </c>
      <c r="Z5693">
        <v>0</v>
      </c>
      <c r="AA5693">
        <v>0</v>
      </c>
      <c r="AB5693">
        <v>3.5050328854283022</v>
      </c>
      <c r="AC5693">
        <v>0</v>
      </c>
      <c r="AD5693">
        <v>0</v>
      </c>
      <c r="AE5693">
        <v>3.5050328854283022</v>
      </c>
    </row>
    <row r="5694" spans="1:31" x14ac:dyDescent="0.25">
      <c r="A5694">
        <v>2250556</v>
      </c>
      <c r="B5694">
        <v>1</v>
      </c>
      <c r="C5694" t="s">
        <v>80</v>
      </c>
      <c r="D5694" t="s">
        <v>88</v>
      </c>
      <c r="E5694" t="s">
        <v>405</v>
      </c>
      <c r="F5694" t="s">
        <v>16328</v>
      </c>
      <c r="G5694" t="s">
        <v>303</v>
      </c>
      <c r="H5694" t="s">
        <v>5570</v>
      </c>
      <c r="I5694" t="s">
        <v>136</v>
      </c>
      <c r="J5694" t="s">
        <v>137</v>
      </c>
      <c r="K5694" t="s">
        <v>138</v>
      </c>
      <c r="L5694" t="s">
        <v>16397</v>
      </c>
      <c r="M5694" t="s">
        <v>16398</v>
      </c>
      <c r="N5694">
        <v>1.0036111109999999</v>
      </c>
      <c r="O5694">
        <v>3</v>
      </c>
      <c r="P5694">
        <v>19434</v>
      </c>
      <c r="Q5694">
        <v>0</v>
      </c>
      <c r="R5694">
        <v>3</v>
      </c>
      <c r="S5694">
        <v>40</v>
      </c>
      <c r="T5694">
        <v>2073</v>
      </c>
      <c r="U5694">
        <v>20</v>
      </c>
      <c r="V5694">
        <v>13</v>
      </c>
      <c r="W5694">
        <v>128.80498783817279</v>
      </c>
      <c r="X5694">
        <v>5929.403060464293</v>
      </c>
      <c r="Y5694">
        <v>0</v>
      </c>
      <c r="Z5694">
        <v>1.2519038726160709</v>
      </c>
      <c r="AA5694">
        <v>2488.2105160535889</v>
      </c>
      <c r="AB5694">
        <v>1971.033646594864</v>
      </c>
      <c r="AC5694">
        <v>4262.1675043347486</v>
      </c>
      <c r="AD5694">
        <v>553.56397915007676</v>
      </c>
      <c r="AE5694">
        <v>15334.435598308359</v>
      </c>
    </row>
    <row r="5695" spans="1:31" x14ac:dyDescent="0.25">
      <c r="A5695">
        <v>2250699</v>
      </c>
      <c r="B5695">
        <v>1</v>
      </c>
      <c r="C5695" t="s">
        <v>80</v>
      </c>
      <c r="D5695" t="s">
        <v>93</v>
      </c>
      <c r="E5695" t="s">
        <v>182</v>
      </c>
      <c r="F5695" t="s">
        <v>16399</v>
      </c>
      <c r="G5695" t="s">
        <v>152</v>
      </c>
      <c r="H5695" t="s">
        <v>163</v>
      </c>
      <c r="I5695" t="s">
        <v>136</v>
      </c>
      <c r="J5695" t="s">
        <v>137</v>
      </c>
      <c r="K5695" t="s">
        <v>138</v>
      </c>
      <c r="L5695" t="s">
        <v>16400</v>
      </c>
      <c r="M5695" t="s">
        <v>16401</v>
      </c>
      <c r="N5695">
        <v>2.489166666</v>
      </c>
      <c r="O5695">
        <v>0</v>
      </c>
      <c r="P5695">
        <v>929</v>
      </c>
      <c r="Q5695">
        <v>0</v>
      </c>
      <c r="R5695">
        <v>1</v>
      </c>
      <c r="S5695">
        <v>0</v>
      </c>
      <c r="T5695">
        <v>43</v>
      </c>
      <c r="U5695">
        <v>0</v>
      </c>
      <c r="V5695">
        <v>0</v>
      </c>
      <c r="W5695">
        <v>0</v>
      </c>
      <c r="X5695">
        <v>762.69432737498664</v>
      </c>
      <c r="Y5695">
        <v>0</v>
      </c>
      <c r="Z5695">
        <v>0.15849183142800002</v>
      </c>
      <c r="AA5695">
        <v>0</v>
      </c>
      <c r="AB5695">
        <v>33.216847512599159</v>
      </c>
      <c r="AC5695">
        <v>0</v>
      </c>
      <c r="AD5695">
        <v>0</v>
      </c>
      <c r="AE5695">
        <v>796.06966671901387</v>
      </c>
    </row>
    <row r="5696" spans="1:31" x14ac:dyDescent="0.25">
      <c r="A5696">
        <v>2250456</v>
      </c>
      <c r="B5696">
        <v>1</v>
      </c>
      <c r="C5696" t="s">
        <v>81</v>
      </c>
      <c r="D5696" t="s">
        <v>128</v>
      </c>
      <c r="E5696" t="s">
        <v>182</v>
      </c>
      <c r="F5696" t="s">
        <v>7402</v>
      </c>
      <c r="G5696" t="s">
        <v>143</v>
      </c>
      <c r="H5696" t="s">
        <v>163</v>
      </c>
      <c r="I5696" t="s">
        <v>136</v>
      </c>
      <c r="J5696" t="s">
        <v>137</v>
      </c>
      <c r="K5696" t="s">
        <v>144</v>
      </c>
      <c r="L5696" t="s">
        <v>16402</v>
      </c>
      <c r="M5696" t="s">
        <v>16403</v>
      </c>
      <c r="N5696">
        <v>4.4063888880000004</v>
      </c>
      <c r="O5696">
        <v>0</v>
      </c>
      <c r="P5696">
        <v>292</v>
      </c>
      <c r="Q5696">
        <v>0</v>
      </c>
      <c r="R5696">
        <v>5</v>
      </c>
      <c r="S5696">
        <v>0</v>
      </c>
      <c r="T5696">
        <v>8</v>
      </c>
      <c r="U5696">
        <v>0</v>
      </c>
      <c r="V5696">
        <v>0</v>
      </c>
      <c r="W5696">
        <v>0</v>
      </c>
      <c r="X5696">
        <v>333.49490972134868</v>
      </c>
      <c r="Y5696">
        <v>0</v>
      </c>
      <c r="Z5696">
        <v>1.7189976195080503</v>
      </c>
      <c r="AA5696">
        <v>0</v>
      </c>
      <c r="AB5696">
        <v>14.930702619033479</v>
      </c>
      <c r="AC5696">
        <v>0</v>
      </c>
      <c r="AD5696">
        <v>0</v>
      </c>
      <c r="AE5696">
        <v>350.1446099598902</v>
      </c>
    </row>
    <row r="5697" spans="1:31" x14ac:dyDescent="0.25">
      <c r="A5697">
        <v>2250422</v>
      </c>
      <c r="B5697">
        <v>1</v>
      </c>
      <c r="C5697" t="s">
        <v>80</v>
      </c>
      <c r="D5697" t="s">
        <v>108</v>
      </c>
      <c r="E5697" t="s">
        <v>194</v>
      </c>
      <c r="F5697" t="s">
        <v>16404</v>
      </c>
      <c r="G5697" t="s">
        <v>1129</v>
      </c>
      <c r="H5697" t="s">
        <v>135</v>
      </c>
      <c r="I5697" t="s">
        <v>136</v>
      </c>
      <c r="J5697" t="s">
        <v>137</v>
      </c>
      <c r="K5697" t="s">
        <v>138</v>
      </c>
      <c r="L5697" t="s">
        <v>16405</v>
      </c>
      <c r="M5697" t="s">
        <v>16406</v>
      </c>
      <c r="N5697">
        <v>3.0638888880000001</v>
      </c>
      <c r="O5697">
        <v>0</v>
      </c>
      <c r="P5697">
        <v>44</v>
      </c>
      <c r="Q5697">
        <v>0</v>
      </c>
      <c r="R5697">
        <v>1</v>
      </c>
      <c r="S5697">
        <v>0</v>
      </c>
      <c r="T5697">
        <v>17</v>
      </c>
      <c r="U5697">
        <v>0</v>
      </c>
      <c r="V5697">
        <v>0</v>
      </c>
      <c r="W5697">
        <v>0</v>
      </c>
      <c r="X5697">
        <v>31.942719844796738</v>
      </c>
      <c r="Y5697">
        <v>0</v>
      </c>
      <c r="Z5697">
        <v>4.1397727259964448E-2</v>
      </c>
      <c r="AA5697">
        <v>0</v>
      </c>
      <c r="AB5697">
        <v>28.9892383227949</v>
      </c>
      <c r="AC5697">
        <v>0</v>
      </c>
      <c r="AD5697">
        <v>0</v>
      </c>
      <c r="AE5697">
        <v>60.973355894851608</v>
      </c>
    </row>
    <row r="5698" spans="1:31" x14ac:dyDescent="0.25">
      <c r="A5698">
        <v>2250708</v>
      </c>
      <c r="B5698">
        <v>1</v>
      </c>
      <c r="C5698" t="s">
        <v>80</v>
      </c>
      <c r="D5698" t="s">
        <v>105</v>
      </c>
      <c r="E5698" t="s">
        <v>182</v>
      </c>
      <c r="F5698" t="s">
        <v>16407</v>
      </c>
      <c r="G5698" t="s">
        <v>3430</v>
      </c>
      <c r="H5698" t="s">
        <v>163</v>
      </c>
      <c r="I5698" t="s">
        <v>136</v>
      </c>
      <c r="J5698" t="s">
        <v>137</v>
      </c>
      <c r="K5698" t="s">
        <v>138</v>
      </c>
      <c r="L5698" t="s">
        <v>16408</v>
      </c>
      <c r="M5698" t="s">
        <v>16409</v>
      </c>
      <c r="N5698">
        <v>0.54</v>
      </c>
      <c r="O5698">
        <v>0</v>
      </c>
      <c r="P5698">
        <v>48</v>
      </c>
      <c r="Q5698">
        <v>0</v>
      </c>
      <c r="R5698">
        <v>3</v>
      </c>
      <c r="S5698">
        <v>0</v>
      </c>
      <c r="T5698">
        <v>6</v>
      </c>
      <c r="U5698">
        <v>0</v>
      </c>
      <c r="V5698">
        <v>0</v>
      </c>
      <c r="W5698">
        <v>0</v>
      </c>
      <c r="X5698">
        <v>12.783018068562324</v>
      </c>
      <c r="Y5698">
        <v>0</v>
      </c>
      <c r="Z5698">
        <v>0.1917016810846667</v>
      </c>
      <c r="AA5698">
        <v>0</v>
      </c>
      <c r="AB5698">
        <v>4.5919740606864332</v>
      </c>
      <c r="AC5698">
        <v>0</v>
      </c>
      <c r="AD5698">
        <v>0</v>
      </c>
      <c r="AE5698">
        <v>17.566693810333422</v>
      </c>
    </row>
    <row r="5699" spans="1:31" x14ac:dyDescent="0.25">
      <c r="A5699">
        <v>2250399</v>
      </c>
      <c r="B5699">
        <v>1</v>
      </c>
      <c r="C5699" t="s">
        <v>80</v>
      </c>
      <c r="D5699" t="s">
        <v>97</v>
      </c>
      <c r="E5699" t="s">
        <v>405</v>
      </c>
      <c r="F5699" t="s">
        <v>14539</v>
      </c>
      <c r="G5699" t="s">
        <v>174</v>
      </c>
      <c r="H5699" t="s">
        <v>163</v>
      </c>
      <c r="I5699" t="s">
        <v>136</v>
      </c>
      <c r="J5699" t="s">
        <v>137</v>
      </c>
      <c r="K5699" t="s">
        <v>138</v>
      </c>
      <c r="L5699" t="s">
        <v>16410</v>
      </c>
      <c r="M5699" t="s">
        <v>16411</v>
      </c>
      <c r="N5699">
        <v>0.141944444</v>
      </c>
      <c r="O5699">
        <v>13</v>
      </c>
      <c r="P5699">
        <v>13314</v>
      </c>
      <c r="Q5699">
        <v>35</v>
      </c>
      <c r="R5699">
        <v>847</v>
      </c>
      <c r="S5699">
        <v>58</v>
      </c>
      <c r="T5699">
        <v>1517</v>
      </c>
      <c r="U5699">
        <v>2</v>
      </c>
      <c r="V5699">
        <v>6</v>
      </c>
      <c r="W5699">
        <v>44.660827474641884</v>
      </c>
      <c r="X5699">
        <v>629.39972554254484</v>
      </c>
      <c r="Y5699">
        <v>13.613370483844191</v>
      </c>
      <c r="Z5699">
        <v>45.15433767269311</v>
      </c>
      <c r="AA5699">
        <v>57.638273852386327</v>
      </c>
      <c r="AB5699">
        <v>151.1885252166139</v>
      </c>
      <c r="AC5699">
        <v>14.479901847431346</v>
      </c>
      <c r="AD5699">
        <v>1.8070483964293602</v>
      </c>
      <c r="AE5699">
        <v>957.94201048658499</v>
      </c>
    </row>
    <row r="5700" spans="1:31" x14ac:dyDescent="0.25">
      <c r="A5700">
        <v>2250731</v>
      </c>
      <c r="B5700">
        <v>1</v>
      </c>
      <c r="C5700" t="s">
        <v>80</v>
      </c>
      <c r="D5700" t="s">
        <v>110</v>
      </c>
      <c r="E5700" t="s">
        <v>132</v>
      </c>
      <c r="F5700" t="s">
        <v>16412</v>
      </c>
      <c r="G5700" t="s">
        <v>191</v>
      </c>
      <c r="H5700" t="s">
        <v>135</v>
      </c>
      <c r="I5700" t="s">
        <v>136</v>
      </c>
      <c r="J5700" t="s">
        <v>137</v>
      </c>
      <c r="K5700" t="s">
        <v>138</v>
      </c>
      <c r="L5700" t="s">
        <v>16413</v>
      </c>
      <c r="M5700" t="s">
        <v>16414</v>
      </c>
      <c r="N5700">
        <v>1.4202777769999999</v>
      </c>
      <c r="O5700">
        <v>0</v>
      </c>
      <c r="P5700">
        <v>13</v>
      </c>
      <c r="Q5700">
        <v>0</v>
      </c>
      <c r="R5700">
        <v>0</v>
      </c>
      <c r="S5700">
        <v>0</v>
      </c>
      <c r="T5700">
        <v>2</v>
      </c>
      <c r="U5700">
        <v>0</v>
      </c>
      <c r="V5700">
        <v>0</v>
      </c>
      <c r="W5700">
        <v>0</v>
      </c>
      <c r="X5700">
        <v>5.4101468871605389</v>
      </c>
      <c r="Y5700">
        <v>0</v>
      </c>
      <c r="Z5700">
        <v>0</v>
      </c>
      <c r="AA5700">
        <v>0</v>
      </c>
      <c r="AB5700">
        <v>1.8577969173179167</v>
      </c>
      <c r="AC5700">
        <v>0</v>
      </c>
      <c r="AD5700">
        <v>0</v>
      </c>
      <c r="AE5700">
        <v>7.2679438044784561</v>
      </c>
    </row>
    <row r="5701" spans="1:31" x14ac:dyDescent="0.25">
      <c r="A5701">
        <v>2250585</v>
      </c>
      <c r="B5701">
        <v>1</v>
      </c>
      <c r="C5701" t="s">
        <v>80</v>
      </c>
      <c r="D5701" t="s">
        <v>96</v>
      </c>
      <c r="E5701" t="s">
        <v>132</v>
      </c>
      <c r="F5701" t="s">
        <v>16415</v>
      </c>
      <c r="G5701" t="s">
        <v>148</v>
      </c>
      <c r="H5701" t="s">
        <v>135</v>
      </c>
      <c r="I5701" t="s">
        <v>136</v>
      </c>
      <c r="J5701" t="s">
        <v>137</v>
      </c>
      <c r="K5701" t="s">
        <v>138</v>
      </c>
      <c r="L5701" t="s">
        <v>16416</v>
      </c>
      <c r="M5701" t="s">
        <v>16417</v>
      </c>
      <c r="N5701">
        <v>8.9930555549999998</v>
      </c>
      <c r="O5701">
        <v>0</v>
      </c>
      <c r="P5701">
        <v>0</v>
      </c>
      <c r="Q5701">
        <v>0</v>
      </c>
      <c r="R5701">
        <v>0</v>
      </c>
      <c r="S5701">
        <v>0</v>
      </c>
      <c r="T5701">
        <v>1</v>
      </c>
      <c r="U5701">
        <v>0</v>
      </c>
      <c r="V5701">
        <v>0</v>
      </c>
      <c r="W5701">
        <v>0</v>
      </c>
      <c r="X5701">
        <v>0</v>
      </c>
      <c r="Y5701">
        <v>0</v>
      </c>
      <c r="Z5701">
        <v>0</v>
      </c>
      <c r="AA5701">
        <v>0</v>
      </c>
      <c r="AB5701">
        <v>8.6202254869624149</v>
      </c>
      <c r="AC5701">
        <v>0</v>
      </c>
      <c r="AD5701">
        <v>0</v>
      </c>
      <c r="AE5701">
        <v>8.6202254869624149</v>
      </c>
    </row>
    <row r="5702" spans="1:31" x14ac:dyDescent="0.25">
      <c r="A5702">
        <v>2250568</v>
      </c>
      <c r="B5702">
        <v>1</v>
      </c>
      <c r="C5702" t="s">
        <v>80</v>
      </c>
      <c r="D5702" t="s">
        <v>100</v>
      </c>
      <c r="E5702" t="s">
        <v>132</v>
      </c>
      <c r="F5702" t="s">
        <v>16418</v>
      </c>
      <c r="G5702" t="s">
        <v>170</v>
      </c>
      <c r="H5702" t="s">
        <v>135</v>
      </c>
      <c r="I5702" t="s">
        <v>136</v>
      </c>
      <c r="J5702" t="s">
        <v>137</v>
      </c>
      <c r="K5702" t="s">
        <v>138</v>
      </c>
      <c r="L5702" t="s">
        <v>16419</v>
      </c>
      <c r="M5702" t="s">
        <v>16420</v>
      </c>
      <c r="N5702">
        <v>1.1563888879999999</v>
      </c>
      <c r="O5702">
        <v>0</v>
      </c>
      <c r="P5702">
        <v>2</v>
      </c>
      <c r="Q5702">
        <v>0</v>
      </c>
      <c r="R5702">
        <v>0</v>
      </c>
      <c r="S5702">
        <v>0</v>
      </c>
      <c r="T5702">
        <v>0</v>
      </c>
      <c r="U5702">
        <v>0</v>
      </c>
      <c r="V5702">
        <v>0</v>
      </c>
      <c r="W5702">
        <v>0</v>
      </c>
      <c r="X5702">
        <v>1.9478545404560665</v>
      </c>
      <c r="Y5702">
        <v>0</v>
      </c>
      <c r="Z5702">
        <v>0</v>
      </c>
      <c r="AA5702">
        <v>0</v>
      </c>
      <c r="AB5702">
        <v>0</v>
      </c>
      <c r="AC5702">
        <v>0</v>
      </c>
      <c r="AD5702">
        <v>0</v>
      </c>
      <c r="AE5702">
        <v>1.9478545404560665</v>
      </c>
    </row>
    <row r="5703" spans="1:31" x14ac:dyDescent="0.25">
      <c r="A5703">
        <v>2250439</v>
      </c>
      <c r="B5703">
        <v>1</v>
      </c>
      <c r="C5703" t="s">
        <v>80</v>
      </c>
      <c r="D5703" t="s">
        <v>93</v>
      </c>
      <c r="E5703" t="s">
        <v>182</v>
      </c>
      <c r="F5703" t="s">
        <v>16421</v>
      </c>
      <c r="G5703" t="s">
        <v>143</v>
      </c>
      <c r="H5703" t="s">
        <v>163</v>
      </c>
      <c r="I5703" t="s">
        <v>136</v>
      </c>
      <c r="J5703" t="s">
        <v>137</v>
      </c>
      <c r="K5703" t="s">
        <v>144</v>
      </c>
      <c r="L5703" t="s">
        <v>16422</v>
      </c>
      <c r="M5703" t="s">
        <v>16423</v>
      </c>
      <c r="N5703">
        <v>7.5847222219999999</v>
      </c>
      <c r="O5703">
        <v>0</v>
      </c>
      <c r="P5703">
        <v>0</v>
      </c>
      <c r="Q5703">
        <v>0</v>
      </c>
      <c r="R5703">
        <v>0</v>
      </c>
      <c r="S5703">
        <v>0</v>
      </c>
      <c r="T5703">
        <v>133</v>
      </c>
      <c r="U5703">
        <v>0</v>
      </c>
      <c r="V5703">
        <v>3</v>
      </c>
      <c r="W5703">
        <v>0</v>
      </c>
      <c r="X5703">
        <v>0</v>
      </c>
      <c r="Y5703">
        <v>0</v>
      </c>
      <c r="Z5703">
        <v>0</v>
      </c>
      <c r="AA5703">
        <v>0</v>
      </c>
      <c r="AB5703">
        <v>418.95745781713561</v>
      </c>
      <c r="AC5703">
        <v>0</v>
      </c>
      <c r="AD5703">
        <v>735.65795486418676</v>
      </c>
      <c r="AE5703">
        <v>1154.6154126813224</v>
      </c>
    </row>
    <row r="5704" spans="1:31" x14ac:dyDescent="0.25">
      <c r="A5704">
        <v>2250485</v>
      </c>
      <c r="B5704">
        <v>1</v>
      </c>
      <c r="C5704" t="s">
        <v>81</v>
      </c>
      <c r="D5704" t="s">
        <v>118</v>
      </c>
      <c r="E5704" t="s">
        <v>194</v>
      </c>
      <c r="F5704" t="s">
        <v>16424</v>
      </c>
      <c r="G5704" t="s">
        <v>179</v>
      </c>
      <c r="H5704" t="s">
        <v>135</v>
      </c>
      <c r="I5704" t="s">
        <v>136</v>
      </c>
      <c r="J5704" t="s">
        <v>137</v>
      </c>
      <c r="K5704" t="s">
        <v>138</v>
      </c>
      <c r="L5704" t="s">
        <v>16425</v>
      </c>
      <c r="M5704" t="s">
        <v>16426</v>
      </c>
      <c r="N5704">
        <v>1.0763888880000001</v>
      </c>
      <c r="O5704">
        <v>0</v>
      </c>
      <c r="P5704">
        <v>1</v>
      </c>
      <c r="Q5704">
        <v>0</v>
      </c>
      <c r="R5704">
        <v>0</v>
      </c>
      <c r="S5704">
        <v>0</v>
      </c>
      <c r="T5704">
        <v>0</v>
      </c>
      <c r="U5704">
        <v>0</v>
      </c>
      <c r="V5704">
        <v>0</v>
      </c>
      <c r="W5704">
        <v>0</v>
      </c>
      <c r="X5704">
        <v>0.12579273810833336</v>
      </c>
      <c r="Y5704">
        <v>0</v>
      </c>
      <c r="Z5704">
        <v>0</v>
      </c>
      <c r="AA5704">
        <v>0</v>
      </c>
      <c r="AB5704">
        <v>0</v>
      </c>
      <c r="AC5704">
        <v>0</v>
      </c>
      <c r="AD5704">
        <v>0</v>
      </c>
      <c r="AE5704">
        <v>0.12579273810833336</v>
      </c>
    </row>
    <row r="5705" spans="1:31" x14ac:dyDescent="0.25">
      <c r="A5705">
        <v>2250522</v>
      </c>
      <c r="B5705">
        <v>1</v>
      </c>
      <c r="C5705" t="s">
        <v>81</v>
      </c>
      <c r="D5705" t="s">
        <v>113</v>
      </c>
      <c r="E5705" t="s">
        <v>194</v>
      </c>
      <c r="F5705" t="s">
        <v>16427</v>
      </c>
      <c r="G5705" t="s">
        <v>390</v>
      </c>
      <c r="H5705" t="s">
        <v>135</v>
      </c>
      <c r="I5705" t="s">
        <v>136</v>
      </c>
      <c r="J5705" t="s">
        <v>137</v>
      </c>
      <c r="K5705" t="s">
        <v>138</v>
      </c>
      <c r="L5705" t="s">
        <v>16428</v>
      </c>
      <c r="M5705" t="s">
        <v>16429</v>
      </c>
      <c r="N5705">
        <v>2.5280555549999999</v>
      </c>
      <c r="O5705">
        <v>0</v>
      </c>
      <c r="P5705">
        <v>22</v>
      </c>
      <c r="Q5705">
        <v>0</v>
      </c>
      <c r="R5705">
        <v>0</v>
      </c>
      <c r="S5705">
        <v>0</v>
      </c>
      <c r="T5705">
        <v>1</v>
      </c>
      <c r="U5705">
        <v>0</v>
      </c>
      <c r="V5705">
        <v>0</v>
      </c>
      <c r="W5705">
        <v>0</v>
      </c>
      <c r="X5705">
        <v>7.276641796877632</v>
      </c>
      <c r="Y5705">
        <v>0</v>
      </c>
      <c r="Z5705">
        <v>0</v>
      </c>
      <c r="AA5705">
        <v>0</v>
      </c>
      <c r="AB5705">
        <v>0.69588359240509667</v>
      </c>
      <c r="AC5705">
        <v>0</v>
      </c>
      <c r="AD5705">
        <v>0</v>
      </c>
      <c r="AE5705">
        <v>7.9725253892827288</v>
      </c>
    </row>
    <row r="5706" spans="1:31" x14ac:dyDescent="0.25">
      <c r="A5706">
        <v>2250625</v>
      </c>
      <c r="B5706">
        <v>1</v>
      </c>
      <c r="C5706" t="s">
        <v>80</v>
      </c>
      <c r="D5706" t="s">
        <v>101</v>
      </c>
      <c r="E5706" t="s">
        <v>182</v>
      </c>
      <c r="F5706" t="s">
        <v>16430</v>
      </c>
      <c r="G5706" t="s">
        <v>319</v>
      </c>
      <c r="H5706" t="s">
        <v>163</v>
      </c>
      <c r="I5706" t="s">
        <v>136</v>
      </c>
      <c r="J5706" t="s">
        <v>137</v>
      </c>
      <c r="K5706" t="s">
        <v>138</v>
      </c>
      <c r="L5706" t="s">
        <v>16431</v>
      </c>
      <c r="M5706" t="s">
        <v>16432</v>
      </c>
      <c r="N5706">
        <v>2.7138888880000001</v>
      </c>
      <c r="O5706">
        <v>0</v>
      </c>
      <c r="P5706">
        <v>55</v>
      </c>
      <c r="Q5706">
        <v>0</v>
      </c>
      <c r="R5706">
        <v>9</v>
      </c>
      <c r="S5706">
        <v>0</v>
      </c>
      <c r="T5706">
        <v>7</v>
      </c>
      <c r="U5706">
        <v>0</v>
      </c>
      <c r="V5706">
        <v>0</v>
      </c>
      <c r="W5706">
        <v>0</v>
      </c>
      <c r="X5706">
        <v>55.753607741901462</v>
      </c>
      <c r="Y5706">
        <v>0</v>
      </c>
      <c r="Z5706">
        <v>3.3170854131071996</v>
      </c>
      <c r="AA5706">
        <v>0</v>
      </c>
      <c r="AB5706">
        <v>8.6128046038282111</v>
      </c>
      <c r="AC5706">
        <v>0</v>
      </c>
      <c r="AD5706">
        <v>0</v>
      </c>
      <c r="AE5706">
        <v>67.683497758836879</v>
      </c>
    </row>
    <row r="5707" spans="1:31" x14ac:dyDescent="0.25">
      <c r="A5707">
        <v>2250482</v>
      </c>
      <c r="B5707">
        <v>1</v>
      </c>
      <c r="C5707" t="s">
        <v>80</v>
      </c>
      <c r="D5707" t="s">
        <v>93</v>
      </c>
      <c r="E5707" t="s">
        <v>141</v>
      </c>
      <c r="F5707" t="s">
        <v>16433</v>
      </c>
      <c r="G5707" t="s">
        <v>143</v>
      </c>
      <c r="H5707" t="s">
        <v>135</v>
      </c>
      <c r="I5707" t="s">
        <v>136</v>
      </c>
      <c r="J5707" t="s">
        <v>137</v>
      </c>
      <c r="K5707" t="s">
        <v>144</v>
      </c>
      <c r="L5707" t="s">
        <v>16434</v>
      </c>
      <c r="M5707" t="s">
        <v>16435</v>
      </c>
      <c r="N5707">
        <v>2.9161111110000002</v>
      </c>
      <c r="O5707">
        <v>0</v>
      </c>
      <c r="P5707">
        <v>778</v>
      </c>
      <c r="Q5707">
        <v>0</v>
      </c>
      <c r="R5707">
        <v>2</v>
      </c>
      <c r="S5707">
        <v>0</v>
      </c>
      <c r="T5707">
        <v>45</v>
      </c>
      <c r="U5707">
        <v>0</v>
      </c>
      <c r="V5707">
        <v>0</v>
      </c>
      <c r="W5707">
        <v>0</v>
      </c>
      <c r="X5707">
        <v>585.97069905120384</v>
      </c>
      <c r="Y5707">
        <v>0</v>
      </c>
      <c r="Z5707">
        <v>3.0308921693031881</v>
      </c>
      <c r="AA5707">
        <v>0</v>
      </c>
      <c r="AB5707">
        <v>121.32161201726196</v>
      </c>
      <c r="AC5707">
        <v>0</v>
      </c>
      <c r="AD5707">
        <v>0</v>
      </c>
      <c r="AE5707">
        <v>710.32320323776901</v>
      </c>
    </row>
    <row r="5708" spans="1:31" x14ac:dyDescent="0.25">
      <c r="A5708">
        <v>2250459</v>
      </c>
      <c r="B5708">
        <v>1</v>
      </c>
      <c r="C5708" t="s">
        <v>81</v>
      </c>
      <c r="D5708" t="s">
        <v>128</v>
      </c>
      <c r="E5708" t="s">
        <v>161</v>
      </c>
      <c r="F5708" t="s">
        <v>13044</v>
      </c>
      <c r="G5708" t="s">
        <v>174</v>
      </c>
      <c r="H5708" t="s">
        <v>163</v>
      </c>
      <c r="I5708" t="s">
        <v>136</v>
      </c>
      <c r="J5708" t="s">
        <v>137</v>
      </c>
      <c r="K5708" t="s">
        <v>138</v>
      </c>
      <c r="L5708" t="s">
        <v>16436</v>
      </c>
      <c r="M5708" t="s">
        <v>16437</v>
      </c>
      <c r="N5708">
        <v>1.6002777770000001</v>
      </c>
      <c r="O5708">
        <v>0</v>
      </c>
      <c r="P5708">
        <v>0</v>
      </c>
      <c r="Q5708">
        <v>0</v>
      </c>
      <c r="R5708">
        <v>0</v>
      </c>
      <c r="S5708">
        <v>17</v>
      </c>
      <c r="T5708">
        <v>0</v>
      </c>
      <c r="U5708">
        <v>13</v>
      </c>
      <c r="V5708">
        <v>0</v>
      </c>
      <c r="W5708">
        <v>0</v>
      </c>
      <c r="X5708">
        <v>0</v>
      </c>
      <c r="Y5708">
        <v>0</v>
      </c>
      <c r="Z5708">
        <v>0</v>
      </c>
      <c r="AA5708">
        <v>600.97766684257692</v>
      </c>
      <c r="AB5708">
        <v>0</v>
      </c>
      <c r="AC5708">
        <v>3209.1857977170093</v>
      </c>
      <c r="AD5708">
        <v>0</v>
      </c>
      <c r="AE5708">
        <v>3810.1634645595864</v>
      </c>
    </row>
    <row r="5709" spans="1:31" x14ac:dyDescent="0.25">
      <c r="A5709">
        <v>2250645</v>
      </c>
      <c r="B5709">
        <v>1</v>
      </c>
      <c r="C5709" t="s">
        <v>80</v>
      </c>
      <c r="D5709" t="s">
        <v>103</v>
      </c>
      <c r="E5709" t="s">
        <v>132</v>
      </c>
      <c r="F5709" t="s">
        <v>16438</v>
      </c>
      <c r="G5709" t="s">
        <v>148</v>
      </c>
      <c r="H5709" t="s">
        <v>135</v>
      </c>
      <c r="I5709" t="s">
        <v>136</v>
      </c>
      <c r="J5709" t="s">
        <v>137</v>
      </c>
      <c r="K5709" t="s">
        <v>138</v>
      </c>
      <c r="L5709" t="s">
        <v>16439</v>
      </c>
      <c r="M5709" t="s">
        <v>16440</v>
      </c>
      <c r="N5709">
        <v>1.3883333330000001</v>
      </c>
      <c r="O5709">
        <v>0</v>
      </c>
      <c r="P5709">
        <v>0</v>
      </c>
      <c r="Q5709">
        <v>0</v>
      </c>
      <c r="R5709">
        <v>0</v>
      </c>
      <c r="S5709">
        <v>0</v>
      </c>
      <c r="T5709">
        <v>1</v>
      </c>
      <c r="U5709">
        <v>0</v>
      </c>
      <c r="V5709">
        <v>0</v>
      </c>
      <c r="W5709">
        <v>0</v>
      </c>
      <c r="X5709">
        <v>0</v>
      </c>
      <c r="Y5709">
        <v>0</v>
      </c>
      <c r="Z5709">
        <v>0</v>
      </c>
      <c r="AA5709">
        <v>0</v>
      </c>
      <c r="AB5709">
        <v>0</v>
      </c>
      <c r="AC5709">
        <v>0</v>
      </c>
      <c r="AD5709">
        <v>0</v>
      </c>
      <c r="AE5709">
        <v>0</v>
      </c>
    </row>
    <row r="5710" spans="1:31" x14ac:dyDescent="0.25">
      <c r="A5710">
        <v>2250714</v>
      </c>
      <c r="B5710">
        <v>1</v>
      </c>
      <c r="C5710" t="s">
        <v>80</v>
      </c>
      <c r="D5710" t="s">
        <v>92</v>
      </c>
      <c r="E5710" t="s">
        <v>132</v>
      </c>
      <c r="F5710" t="s">
        <v>16441</v>
      </c>
      <c r="G5710" t="s">
        <v>191</v>
      </c>
      <c r="H5710" t="s">
        <v>135</v>
      </c>
      <c r="I5710" t="s">
        <v>136</v>
      </c>
      <c r="J5710" t="s">
        <v>137</v>
      </c>
      <c r="K5710" t="s">
        <v>138</v>
      </c>
      <c r="L5710" t="s">
        <v>16442</v>
      </c>
      <c r="M5710" t="s">
        <v>16443</v>
      </c>
      <c r="N5710">
        <v>1.6530555549999999</v>
      </c>
      <c r="O5710">
        <v>0</v>
      </c>
      <c r="P5710">
        <v>1</v>
      </c>
      <c r="Q5710">
        <v>0</v>
      </c>
      <c r="R5710">
        <v>0</v>
      </c>
      <c r="S5710">
        <v>0</v>
      </c>
      <c r="T5710">
        <v>0</v>
      </c>
      <c r="U5710">
        <v>0</v>
      </c>
      <c r="V5710">
        <v>0</v>
      </c>
      <c r="W5710">
        <v>0</v>
      </c>
      <c r="X5710">
        <v>7.0545927280422221E-2</v>
      </c>
      <c r="Y5710">
        <v>0</v>
      </c>
      <c r="Z5710">
        <v>0</v>
      </c>
      <c r="AA5710">
        <v>0</v>
      </c>
      <c r="AB5710">
        <v>0</v>
      </c>
      <c r="AC5710">
        <v>0</v>
      </c>
      <c r="AD5710">
        <v>0</v>
      </c>
      <c r="AE5710">
        <v>7.0545927280422221E-2</v>
      </c>
    </row>
    <row r="5711" spans="1:31" x14ac:dyDescent="0.25">
      <c r="A5711">
        <v>2250545</v>
      </c>
      <c r="B5711">
        <v>1</v>
      </c>
      <c r="C5711" t="s">
        <v>81</v>
      </c>
      <c r="D5711" t="s">
        <v>120</v>
      </c>
      <c r="E5711" t="s">
        <v>161</v>
      </c>
      <c r="F5711" t="s">
        <v>16444</v>
      </c>
      <c r="G5711" t="s">
        <v>174</v>
      </c>
      <c r="H5711" t="s">
        <v>163</v>
      </c>
      <c r="I5711" t="s">
        <v>136</v>
      </c>
      <c r="J5711" t="s">
        <v>137</v>
      </c>
      <c r="K5711" t="s">
        <v>138</v>
      </c>
      <c r="L5711" t="s">
        <v>16445</v>
      </c>
      <c r="M5711" t="s">
        <v>16446</v>
      </c>
      <c r="N5711">
        <v>0.332777777</v>
      </c>
      <c r="O5711">
        <v>6</v>
      </c>
      <c r="P5711">
        <v>2422</v>
      </c>
      <c r="Q5711">
        <v>102</v>
      </c>
      <c r="R5711">
        <v>115</v>
      </c>
      <c r="S5711">
        <v>29</v>
      </c>
      <c r="T5711">
        <v>311</v>
      </c>
      <c r="U5711">
        <v>7</v>
      </c>
      <c r="V5711">
        <v>0</v>
      </c>
      <c r="W5711">
        <v>0.24516938713176009</v>
      </c>
      <c r="X5711">
        <v>124.5130660431474</v>
      </c>
      <c r="Y5711">
        <v>56.642976200857014</v>
      </c>
      <c r="Z5711">
        <v>5.4796543376246349</v>
      </c>
      <c r="AA5711">
        <v>29.242679716555848</v>
      </c>
      <c r="AB5711">
        <v>36.748686406307272</v>
      </c>
      <c r="AC5711">
        <v>142.24886680302038</v>
      </c>
      <c r="AD5711">
        <v>0</v>
      </c>
      <c r="AE5711">
        <v>395.12109889464432</v>
      </c>
    </row>
    <row r="5712" spans="1:31" x14ac:dyDescent="0.25">
      <c r="A5712">
        <v>2250608</v>
      </c>
      <c r="B5712">
        <v>1</v>
      </c>
      <c r="C5712" t="s">
        <v>80</v>
      </c>
      <c r="D5712" t="s">
        <v>109</v>
      </c>
      <c r="E5712" t="s">
        <v>132</v>
      </c>
      <c r="F5712" t="s">
        <v>16447</v>
      </c>
      <c r="G5712" t="s">
        <v>148</v>
      </c>
      <c r="H5712" t="s">
        <v>135</v>
      </c>
      <c r="I5712" t="s">
        <v>136</v>
      </c>
      <c r="J5712" t="s">
        <v>137</v>
      </c>
      <c r="K5712" t="s">
        <v>138</v>
      </c>
      <c r="L5712" t="s">
        <v>16448</v>
      </c>
      <c r="M5712" t="s">
        <v>16449</v>
      </c>
      <c r="N5712">
        <v>1.1344444440000001</v>
      </c>
      <c r="O5712">
        <v>0</v>
      </c>
      <c r="P5712">
        <v>0</v>
      </c>
      <c r="Q5712">
        <v>0</v>
      </c>
      <c r="R5712">
        <v>0</v>
      </c>
      <c r="S5712">
        <v>0</v>
      </c>
      <c r="T5712">
        <v>1</v>
      </c>
      <c r="U5712">
        <v>0</v>
      </c>
      <c r="V5712">
        <v>0</v>
      </c>
      <c r="W5712">
        <v>0</v>
      </c>
      <c r="X5712">
        <v>0</v>
      </c>
      <c r="Y5712">
        <v>0</v>
      </c>
      <c r="Z5712">
        <v>0</v>
      </c>
      <c r="AA5712">
        <v>0</v>
      </c>
      <c r="AB5712">
        <v>0.24861675568756447</v>
      </c>
      <c r="AC5712">
        <v>0</v>
      </c>
      <c r="AD5712">
        <v>0</v>
      </c>
      <c r="AE5712">
        <v>0.24861675568756447</v>
      </c>
    </row>
    <row r="5713" spans="1:31" x14ac:dyDescent="0.25">
      <c r="A5713">
        <v>2250502</v>
      </c>
      <c r="B5713">
        <v>1</v>
      </c>
      <c r="C5713" t="s">
        <v>80</v>
      </c>
      <c r="D5713" t="s">
        <v>93</v>
      </c>
      <c r="E5713" t="s">
        <v>182</v>
      </c>
      <c r="F5713" t="s">
        <v>16450</v>
      </c>
      <c r="G5713" t="s">
        <v>196</v>
      </c>
      <c r="H5713" t="s">
        <v>163</v>
      </c>
      <c r="I5713" t="s">
        <v>136</v>
      </c>
      <c r="J5713" t="s">
        <v>137</v>
      </c>
      <c r="K5713" t="s">
        <v>144</v>
      </c>
      <c r="L5713" t="s">
        <v>16232</v>
      </c>
      <c r="M5713" t="s">
        <v>16451</v>
      </c>
      <c r="N5713">
        <v>0.38527777699999999</v>
      </c>
      <c r="O5713">
        <v>0</v>
      </c>
      <c r="P5713">
        <v>514</v>
      </c>
      <c r="Q5713">
        <v>0</v>
      </c>
      <c r="R5713">
        <v>1</v>
      </c>
      <c r="S5713">
        <v>0</v>
      </c>
      <c r="T5713">
        <v>15</v>
      </c>
      <c r="U5713">
        <v>0</v>
      </c>
      <c r="V5713">
        <v>0</v>
      </c>
      <c r="W5713">
        <v>0</v>
      </c>
      <c r="X5713">
        <v>49.189804944834385</v>
      </c>
      <c r="Y5713">
        <v>0</v>
      </c>
      <c r="Z5713">
        <v>7.24223946183111E-3</v>
      </c>
      <c r="AA5713">
        <v>0</v>
      </c>
      <c r="AB5713">
        <v>1.7961504171675313</v>
      </c>
      <c r="AC5713">
        <v>0</v>
      </c>
      <c r="AD5713">
        <v>0</v>
      </c>
      <c r="AE5713">
        <v>50.993197601463748</v>
      </c>
    </row>
    <row r="5714" spans="1:31" x14ac:dyDescent="0.25">
      <c r="A5714">
        <v>2250651</v>
      </c>
      <c r="B5714">
        <v>1</v>
      </c>
      <c r="C5714" t="s">
        <v>81</v>
      </c>
      <c r="D5714" t="s">
        <v>112</v>
      </c>
      <c r="E5714" t="s">
        <v>132</v>
      </c>
      <c r="F5714" t="s">
        <v>16452</v>
      </c>
      <c r="G5714" t="s">
        <v>148</v>
      </c>
      <c r="H5714" t="s">
        <v>135</v>
      </c>
      <c r="I5714" t="s">
        <v>136</v>
      </c>
      <c r="J5714" t="s">
        <v>137</v>
      </c>
      <c r="K5714" t="s">
        <v>138</v>
      </c>
      <c r="L5714" t="s">
        <v>16453</v>
      </c>
      <c r="M5714" t="s">
        <v>16454</v>
      </c>
      <c r="N5714">
        <v>3.5180555550000001</v>
      </c>
      <c r="O5714">
        <v>0</v>
      </c>
      <c r="P5714">
        <v>1</v>
      </c>
      <c r="Q5714">
        <v>0</v>
      </c>
      <c r="R5714">
        <v>0</v>
      </c>
      <c r="S5714">
        <v>0</v>
      </c>
      <c r="T5714">
        <v>0</v>
      </c>
      <c r="U5714">
        <v>0</v>
      </c>
      <c r="V5714">
        <v>0</v>
      </c>
      <c r="W5714">
        <v>0</v>
      </c>
      <c r="X5714">
        <v>0.2123776451567867</v>
      </c>
      <c r="Y5714">
        <v>0</v>
      </c>
      <c r="Z5714">
        <v>0</v>
      </c>
      <c r="AA5714">
        <v>0</v>
      </c>
      <c r="AB5714">
        <v>0</v>
      </c>
      <c r="AC5714">
        <v>0</v>
      </c>
      <c r="AD5714">
        <v>0</v>
      </c>
      <c r="AE5714">
        <v>0.2123776451567867</v>
      </c>
    </row>
    <row r="5715" spans="1:31" x14ac:dyDescent="0.25">
      <c r="A5715">
        <v>2250419</v>
      </c>
      <c r="B5715">
        <v>1</v>
      </c>
      <c r="C5715" t="s">
        <v>80</v>
      </c>
      <c r="D5715" t="s">
        <v>93</v>
      </c>
      <c r="E5715" t="s">
        <v>273</v>
      </c>
      <c r="F5715" t="s">
        <v>16455</v>
      </c>
      <c r="G5715" t="s">
        <v>174</v>
      </c>
      <c r="H5715" t="s">
        <v>163</v>
      </c>
      <c r="I5715" t="s">
        <v>261</v>
      </c>
      <c r="J5715" t="s">
        <v>137</v>
      </c>
      <c r="K5715" t="s">
        <v>138</v>
      </c>
      <c r="L5715" t="s">
        <v>16456</v>
      </c>
      <c r="M5715" t="s">
        <v>16457</v>
      </c>
      <c r="N5715">
        <v>1.7222221999999999E-2</v>
      </c>
      <c r="O5715">
        <v>0</v>
      </c>
      <c r="P5715">
        <v>2383</v>
      </c>
      <c r="Q5715">
        <v>0</v>
      </c>
      <c r="R5715">
        <v>77</v>
      </c>
      <c r="S5715">
        <v>4</v>
      </c>
      <c r="T5715">
        <v>215</v>
      </c>
      <c r="U5715">
        <v>0</v>
      </c>
      <c r="V5715">
        <v>2</v>
      </c>
      <c r="W5715">
        <v>0</v>
      </c>
      <c r="X5715">
        <v>9.763281089444396</v>
      </c>
      <c r="Y5715">
        <v>0</v>
      </c>
      <c r="Z5715">
        <v>0.89699714154862542</v>
      </c>
      <c r="AA5715">
        <v>8.1865290337333335E-2</v>
      </c>
      <c r="AB5715">
        <v>2.4803511411123198</v>
      </c>
      <c r="AC5715">
        <v>0</v>
      </c>
      <c r="AD5715">
        <v>0.45501027170909336</v>
      </c>
      <c r="AE5715">
        <v>13.677504934151768</v>
      </c>
    </row>
    <row r="5716" spans="1:31" x14ac:dyDescent="0.25">
      <c r="A5716">
        <v>2250734</v>
      </c>
      <c r="B5716">
        <v>1</v>
      </c>
      <c r="C5716" t="s">
        <v>81</v>
      </c>
      <c r="D5716" t="s">
        <v>118</v>
      </c>
      <c r="E5716" t="s">
        <v>132</v>
      </c>
      <c r="F5716" t="s">
        <v>16458</v>
      </c>
      <c r="G5716" t="s">
        <v>148</v>
      </c>
      <c r="H5716" t="s">
        <v>135</v>
      </c>
      <c r="I5716" t="s">
        <v>136</v>
      </c>
      <c r="J5716" t="s">
        <v>137</v>
      </c>
      <c r="K5716" t="s">
        <v>138</v>
      </c>
      <c r="L5716" t="s">
        <v>16459</v>
      </c>
      <c r="M5716" t="s">
        <v>16460</v>
      </c>
      <c r="N5716">
        <v>0.99916666600000004</v>
      </c>
      <c r="O5716">
        <v>0</v>
      </c>
      <c r="P5716">
        <v>1</v>
      </c>
      <c r="Q5716">
        <v>0</v>
      </c>
      <c r="R5716">
        <v>0</v>
      </c>
      <c r="S5716">
        <v>0</v>
      </c>
      <c r="T5716">
        <v>0</v>
      </c>
      <c r="U5716">
        <v>0</v>
      </c>
      <c r="V5716">
        <v>0</v>
      </c>
      <c r="W5716">
        <v>0</v>
      </c>
      <c r="X5716">
        <v>0.31400221417862895</v>
      </c>
      <c r="Y5716">
        <v>0</v>
      </c>
      <c r="Z5716">
        <v>0</v>
      </c>
      <c r="AA5716">
        <v>0</v>
      </c>
      <c r="AB5716">
        <v>0</v>
      </c>
      <c r="AC5716">
        <v>0</v>
      </c>
      <c r="AD5716">
        <v>0</v>
      </c>
      <c r="AE5716">
        <v>0.31400221417862895</v>
      </c>
    </row>
    <row r="5717" spans="1:31" x14ac:dyDescent="0.25">
      <c r="A5717">
        <v>2250396</v>
      </c>
      <c r="B5717">
        <v>1</v>
      </c>
      <c r="C5717" t="s">
        <v>81</v>
      </c>
      <c r="D5717" t="s">
        <v>121</v>
      </c>
      <c r="E5717" t="s">
        <v>161</v>
      </c>
      <c r="F5717" t="s">
        <v>16461</v>
      </c>
      <c r="G5717" t="s">
        <v>174</v>
      </c>
      <c r="H5717" t="s">
        <v>163</v>
      </c>
      <c r="I5717" t="s">
        <v>261</v>
      </c>
      <c r="J5717" t="s">
        <v>137</v>
      </c>
      <c r="K5717" t="s">
        <v>138</v>
      </c>
      <c r="L5717" t="s">
        <v>16462</v>
      </c>
      <c r="M5717" t="s">
        <v>16463</v>
      </c>
      <c r="N5717">
        <v>3.3888887999999999E-2</v>
      </c>
      <c r="O5717">
        <v>0</v>
      </c>
      <c r="P5717">
        <v>258</v>
      </c>
      <c r="Q5717">
        <v>0</v>
      </c>
      <c r="R5717">
        <v>57</v>
      </c>
      <c r="S5717">
        <v>7</v>
      </c>
      <c r="T5717">
        <v>11</v>
      </c>
      <c r="U5717">
        <v>0</v>
      </c>
      <c r="V5717">
        <v>0</v>
      </c>
      <c r="W5717">
        <v>0</v>
      </c>
      <c r="X5717">
        <v>0.84694611046368429</v>
      </c>
      <c r="Y5717">
        <v>0</v>
      </c>
      <c r="Z5717">
        <v>0.19877072133207999</v>
      </c>
      <c r="AA5717">
        <v>0.49830324293359562</v>
      </c>
      <c r="AB5717">
        <v>0.26608362371704553</v>
      </c>
      <c r="AC5717">
        <v>0</v>
      </c>
      <c r="AD5717">
        <v>0</v>
      </c>
      <c r="AE5717">
        <v>1.8101036984464054</v>
      </c>
    </row>
    <row r="5718" spans="1:31" x14ac:dyDescent="0.25">
      <c r="A5718">
        <v>2250542</v>
      </c>
      <c r="B5718">
        <v>1</v>
      </c>
      <c r="C5718" t="s">
        <v>81</v>
      </c>
      <c r="D5718" t="s">
        <v>122</v>
      </c>
      <c r="E5718" t="s">
        <v>273</v>
      </c>
      <c r="F5718" t="s">
        <v>16464</v>
      </c>
      <c r="G5718" t="s">
        <v>174</v>
      </c>
      <c r="H5718" t="s">
        <v>163</v>
      </c>
      <c r="I5718" t="s">
        <v>136</v>
      </c>
      <c r="J5718" t="s">
        <v>137</v>
      </c>
      <c r="K5718" t="s">
        <v>138</v>
      </c>
      <c r="L5718" t="s">
        <v>16465</v>
      </c>
      <c r="M5718" t="s">
        <v>16466</v>
      </c>
      <c r="N5718">
        <v>9.0555554999999996E-2</v>
      </c>
      <c r="O5718">
        <v>0</v>
      </c>
      <c r="P5718">
        <v>8576</v>
      </c>
      <c r="Q5718">
        <v>0</v>
      </c>
      <c r="R5718">
        <v>34</v>
      </c>
      <c r="S5718">
        <v>0</v>
      </c>
      <c r="T5718">
        <v>450</v>
      </c>
      <c r="U5718">
        <v>0</v>
      </c>
      <c r="V5718">
        <v>0</v>
      </c>
      <c r="W5718">
        <v>0</v>
      </c>
      <c r="X5718">
        <v>160.46552053945385</v>
      </c>
      <c r="Y5718">
        <v>0</v>
      </c>
      <c r="Z5718">
        <v>0.52493783316250453</v>
      </c>
      <c r="AA5718">
        <v>0</v>
      </c>
      <c r="AB5718">
        <v>24.210383689400707</v>
      </c>
      <c r="AC5718">
        <v>0</v>
      </c>
      <c r="AD5718">
        <v>0</v>
      </c>
      <c r="AE5718">
        <v>185.20084206201707</v>
      </c>
    </row>
    <row r="5719" spans="1:31" x14ac:dyDescent="0.25">
      <c r="A5719">
        <v>2250442</v>
      </c>
      <c r="B5719">
        <v>1</v>
      </c>
      <c r="C5719" t="s">
        <v>81</v>
      </c>
      <c r="D5719" t="s">
        <v>127</v>
      </c>
      <c r="E5719" t="s">
        <v>182</v>
      </c>
      <c r="F5719" t="s">
        <v>1470</v>
      </c>
      <c r="G5719" t="s">
        <v>143</v>
      </c>
      <c r="H5719" t="s">
        <v>163</v>
      </c>
      <c r="I5719" t="s">
        <v>136</v>
      </c>
      <c r="J5719" t="s">
        <v>137</v>
      </c>
      <c r="K5719" t="s">
        <v>144</v>
      </c>
      <c r="L5719" t="s">
        <v>16467</v>
      </c>
      <c r="M5719" t="s">
        <v>16468</v>
      </c>
      <c r="N5719">
        <v>8.0080555550000003</v>
      </c>
      <c r="O5719">
        <v>0</v>
      </c>
      <c r="P5719">
        <v>599</v>
      </c>
      <c r="Q5719">
        <v>0</v>
      </c>
      <c r="R5719">
        <v>1</v>
      </c>
      <c r="S5719">
        <v>0</v>
      </c>
      <c r="T5719">
        <v>38</v>
      </c>
      <c r="U5719">
        <v>0</v>
      </c>
      <c r="V5719">
        <v>0</v>
      </c>
      <c r="W5719">
        <v>0</v>
      </c>
      <c r="X5719">
        <v>1455.0418785517529</v>
      </c>
      <c r="Y5719">
        <v>0</v>
      </c>
      <c r="Z5719">
        <v>0.74448994842120897</v>
      </c>
      <c r="AA5719">
        <v>0</v>
      </c>
      <c r="AB5719">
        <v>285.23565978957373</v>
      </c>
      <c r="AC5719">
        <v>0</v>
      </c>
      <c r="AD5719">
        <v>0</v>
      </c>
      <c r="AE5719">
        <v>1741.0220282897478</v>
      </c>
    </row>
    <row r="5720" spans="1:31" x14ac:dyDescent="0.25">
      <c r="A5720">
        <v>2250688</v>
      </c>
      <c r="B5720">
        <v>1</v>
      </c>
      <c r="C5720" t="s">
        <v>80</v>
      </c>
      <c r="D5720" t="s">
        <v>106</v>
      </c>
      <c r="E5720" t="s">
        <v>273</v>
      </c>
      <c r="F5720" t="s">
        <v>16469</v>
      </c>
      <c r="G5720" t="s">
        <v>174</v>
      </c>
      <c r="H5720" t="s">
        <v>163</v>
      </c>
      <c r="I5720" t="s">
        <v>136</v>
      </c>
      <c r="J5720" t="s">
        <v>137</v>
      </c>
      <c r="K5720" t="s">
        <v>138</v>
      </c>
      <c r="L5720" t="s">
        <v>16470</v>
      </c>
      <c r="M5720" t="s">
        <v>16471</v>
      </c>
      <c r="N5720">
        <v>0.17861111099999999</v>
      </c>
      <c r="O5720">
        <v>0</v>
      </c>
      <c r="P5720">
        <v>3</v>
      </c>
      <c r="Q5720">
        <v>28</v>
      </c>
      <c r="R5720">
        <v>136</v>
      </c>
      <c r="S5720">
        <v>4</v>
      </c>
      <c r="T5720">
        <v>28</v>
      </c>
      <c r="U5720">
        <v>0</v>
      </c>
      <c r="V5720">
        <v>0</v>
      </c>
      <c r="W5720">
        <v>0</v>
      </c>
      <c r="X5720">
        <v>0.19979210072052001</v>
      </c>
      <c r="Y5720">
        <v>2.2162276016642819</v>
      </c>
      <c r="Z5720">
        <v>29.631105506330286</v>
      </c>
      <c r="AA5720">
        <v>0.55837661009417616</v>
      </c>
      <c r="AB5720">
        <v>3.9935204224782028</v>
      </c>
      <c r="AC5720">
        <v>0</v>
      </c>
      <c r="AD5720">
        <v>0</v>
      </c>
      <c r="AE5720">
        <v>36.599022241287472</v>
      </c>
    </row>
    <row r="5721" spans="1:31" x14ac:dyDescent="0.25">
      <c r="A5721">
        <v>2250582</v>
      </c>
      <c r="B5721">
        <v>1</v>
      </c>
      <c r="C5721" t="s">
        <v>81</v>
      </c>
      <c r="D5721" t="s">
        <v>121</v>
      </c>
      <c r="E5721" t="s">
        <v>182</v>
      </c>
      <c r="F5721" t="s">
        <v>16472</v>
      </c>
      <c r="G5721" t="s">
        <v>143</v>
      </c>
      <c r="H5721" t="s">
        <v>163</v>
      </c>
      <c r="I5721" t="s">
        <v>136</v>
      </c>
      <c r="J5721" t="s">
        <v>137</v>
      </c>
      <c r="K5721" t="s">
        <v>144</v>
      </c>
      <c r="L5721" t="s">
        <v>16473</v>
      </c>
      <c r="M5721" t="s">
        <v>16474</v>
      </c>
      <c r="N5721">
        <v>2.5147222220000001</v>
      </c>
      <c r="O5721">
        <v>0</v>
      </c>
      <c r="P5721">
        <v>50</v>
      </c>
      <c r="Q5721">
        <v>0</v>
      </c>
      <c r="R5721">
        <v>1</v>
      </c>
      <c r="S5721">
        <v>0</v>
      </c>
      <c r="T5721">
        <v>1</v>
      </c>
      <c r="U5721">
        <v>0</v>
      </c>
      <c r="V5721">
        <v>0</v>
      </c>
      <c r="W5721">
        <v>0</v>
      </c>
      <c r="X5721">
        <v>10.568724173771777</v>
      </c>
      <c r="Y5721">
        <v>0</v>
      </c>
      <c r="Z5721">
        <v>0</v>
      </c>
      <c r="AA5721">
        <v>0</v>
      </c>
      <c r="AB5721">
        <v>0.19823861030289558</v>
      </c>
      <c r="AC5721">
        <v>0</v>
      </c>
      <c r="AD5721">
        <v>0</v>
      </c>
      <c r="AE5721">
        <v>10.766962784074673</v>
      </c>
    </row>
    <row r="5722" spans="1:31" x14ac:dyDescent="0.25">
      <c r="A5722">
        <v>2250525</v>
      </c>
      <c r="B5722">
        <v>1</v>
      </c>
      <c r="C5722" t="s">
        <v>80</v>
      </c>
      <c r="D5722" t="s">
        <v>83</v>
      </c>
      <c r="E5722" t="s">
        <v>132</v>
      </c>
      <c r="F5722" t="s">
        <v>16475</v>
      </c>
      <c r="G5722" t="s">
        <v>148</v>
      </c>
      <c r="H5722" t="s">
        <v>135</v>
      </c>
      <c r="I5722" t="s">
        <v>136</v>
      </c>
      <c r="J5722" t="s">
        <v>137</v>
      </c>
      <c r="K5722" t="s">
        <v>138</v>
      </c>
      <c r="L5722" t="s">
        <v>16476</v>
      </c>
      <c r="M5722" t="s">
        <v>16477</v>
      </c>
      <c r="N5722">
        <v>5.221666666</v>
      </c>
      <c r="O5722">
        <v>0</v>
      </c>
      <c r="P5722">
        <v>5</v>
      </c>
      <c r="Q5722">
        <v>0</v>
      </c>
      <c r="R5722">
        <v>0</v>
      </c>
      <c r="S5722">
        <v>0</v>
      </c>
      <c r="T5722">
        <v>0</v>
      </c>
      <c r="U5722">
        <v>0</v>
      </c>
      <c r="V5722">
        <v>0</v>
      </c>
      <c r="W5722">
        <v>0</v>
      </c>
      <c r="X5722">
        <v>9.838421890425705</v>
      </c>
      <c r="Y5722">
        <v>0</v>
      </c>
      <c r="Z5722">
        <v>0</v>
      </c>
      <c r="AA5722">
        <v>0</v>
      </c>
      <c r="AB5722">
        <v>0</v>
      </c>
      <c r="AC5722">
        <v>0</v>
      </c>
      <c r="AD5722">
        <v>0</v>
      </c>
      <c r="AE5722">
        <v>9.838421890425705</v>
      </c>
    </row>
    <row r="5723" spans="1:31" x14ac:dyDescent="0.25">
      <c r="A5723">
        <v>2250728</v>
      </c>
      <c r="B5723">
        <v>1</v>
      </c>
      <c r="C5723" t="s">
        <v>81</v>
      </c>
      <c r="D5723" t="s">
        <v>119</v>
      </c>
      <c r="E5723" t="s">
        <v>132</v>
      </c>
      <c r="F5723" t="s">
        <v>16478</v>
      </c>
      <c r="G5723" t="s">
        <v>148</v>
      </c>
      <c r="H5723" t="s">
        <v>135</v>
      </c>
      <c r="I5723" t="s">
        <v>136</v>
      </c>
      <c r="J5723" t="s">
        <v>137</v>
      </c>
      <c r="K5723" t="s">
        <v>138</v>
      </c>
      <c r="L5723" t="s">
        <v>16479</v>
      </c>
      <c r="M5723" t="s">
        <v>16480</v>
      </c>
      <c r="N5723">
        <v>0.84916666600000001</v>
      </c>
      <c r="O5723">
        <v>0</v>
      </c>
      <c r="P5723">
        <v>4</v>
      </c>
      <c r="Q5723">
        <v>0</v>
      </c>
      <c r="R5723">
        <v>0</v>
      </c>
      <c r="S5723">
        <v>0</v>
      </c>
      <c r="T5723">
        <v>0</v>
      </c>
      <c r="U5723">
        <v>0</v>
      </c>
      <c r="V5723">
        <v>0</v>
      </c>
      <c r="W5723">
        <v>0</v>
      </c>
      <c r="X5723">
        <v>1.2396640427539669</v>
      </c>
      <c r="Y5723">
        <v>0</v>
      </c>
      <c r="Z5723">
        <v>0</v>
      </c>
      <c r="AA5723">
        <v>0</v>
      </c>
      <c r="AB5723">
        <v>0</v>
      </c>
      <c r="AC5723">
        <v>0</v>
      </c>
      <c r="AD5723">
        <v>0</v>
      </c>
      <c r="AE5723">
        <v>1.2396640427539669</v>
      </c>
    </row>
    <row r="5724" spans="1:31" x14ac:dyDescent="0.25">
      <c r="A5724">
        <v>2250628</v>
      </c>
      <c r="B5724">
        <v>1</v>
      </c>
      <c r="C5724" t="s">
        <v>80</v>
      </c>
      <c r="D5724" t="s">
        <v>91</v>
      </c>
      <c r="E5724" t="s">
        <v>182</v>
      </c>
      <c r="F5724" t="s">
        <v>16481</v>
      </c>
      <c r="G5724" t="s">
        <v>319</v>
      </c>
      <c r="H5724" t="s">
        <v>163</v>
      </c>
      <c r="I5724" t="s">
        <v>136</v>
      </c>
      <c r="J5724" t="s">
        <v>137</v>
      </c>
      <c r="K5724" t="s">
        <v>138</v>
      </c>
      <c r="L5724" t="s">
        <v>16482</v>
      </c>
      <c r="M5724" t="s">
        <v>16483</v>
      </c>
      <c r="N5724">
        <v>1.7116666659999999</v>
      </c>
      <c r="O5724">
        <v>0</v>
      </c>
      <c r="P5724">
        <v>256</v>
      </c>
      <c r="Q5724">
        <v>0</v>
      </c>
      <c r="R5724">
        <v>0</v>
      </c>
      <c r="S5724">
        <v>0</v>
      </c>
      <c r="T5724">
        <v>3</v>
      </c>
      <c r="U5724">
        <v>0</v>
      </c>
      <c r="V5724">
        <v>0</v>
      </c>
      <c r="W5724">
        <v>0</v>
      </c>
      <c r="X5724">
        <v>105.79375487846733</v>
      </c>
      <c r="Y5724">
        <v>0</v>
      </c>
      <c r="Z5724">
        <v>0</v>
      </c>
      <c r="AA5724">
        <v>0</v>
      </c>
      <c r="AB5724">
        <v>3.8320938680226462</v>
      </c>
      <c r="AC5724">
        <v>0</v>
      </c>
      <c r="AD5724">
        <v>0</v>
      </c>
      <c r="AE5724">
        <v>109.62584874648996</v>
      </c>
    </row>
    <row r="5725" spans="1:31" x14ac:dyDescent="0.25">
      <c r="A5725">
        <v>2250379</v>
      </c>
      <c r="B5725">
        <v>1</v>
      </c>
      <c r="C5725" t="s">
        <v>81</v>
      </c>
      <c r="D5725" t="s">
        <v>128</v>
      </c>
      <c r="E5725" t="s">
        <v>132</v>
      </c>
      <c r="F5725" t="s">
        <v>16484</v>
      </c>
      <c r="G5725" t="s">
        <v>170</v>
      </c>
      <c r="H5725" t="s">
        <v>135</v>
      </c>
      <c r="I5725" t="s">
        <v>136</v>
      </c>
      <c r="J5725" t="s">
        <v>137</v>
      </c>
      <c r="K5725" t="s">
        <v>138</v>
      </c>
      <c r="L5725" t="s">
        <v>16485</v>
      </c>
      <c r="M5725" t="s">
        <v>16486</v>
      </c>
      <c r="N5725">
        <v>4.4469444439999997</v>
      </c>
      <c r="O5725">
        <v>0</v>
      </c>
      <c r="P5725">
        <v>8</v>
      </c>
      <c r="Q5725">
        <v>0</v>
      </c>
      <c r="R5725">
        <v>0</v>
      </c>
      <c r="S5725">
        <v>0</v>
      </c>
      <c r="T5725">
        <v>0</v>
      </c>
      <c r="U5725">
        <v>0</v>
      </c>
      <c r="V5725">
        <v>0</v>
      </c>
      <c r="W5725">
        <v>0</v>
      </c>
      <c r="X5725">
        <v>6.7793036786784402</v>
      </c>
      <c r="Y5725">
        <v>0</v>
      </c>
      <c r="Z5725">
        <v>0</v>
      </c>
      <c r="AA5725">
        <v>0</v>
      </c>
      <c r="AB5725">
        <v>0</v>
      </c>
      <c r="AC5725">
        <v>0</v>
      </c>
      <c r="AD5725">
        <v>0</v>
      </c>
      <c r="AE5725">
        <v>6.7793036786784402</v>
      </c>
    </row>
    <row r="5726" spans="1:31" x14ac:dyDescent="0.25">
      <c r="A5726">
        <v>2250479</v>
      </c>
      <c r="B5726">
        <v>1</v>
      </c>
      <c r="C5726" t="s">
        <v>80</v>
      </c>
      <c r="D5726" t="s">
        <v>92</v>
      </c>
      <c r="E5726" t="s">
        <v>132</v>
      </c>
      <c r="F5726" t="s">
        <v>16487</v>
      </c>
      <c r="G5726" t="s">
        <v>148</v>
      </c>
      <c r="H5726" t="s">
        <v>135</v>
      </c>
      <c r="I5726" t="s">
        <v>136</v>
      </c>
      <c r="J5726" t="s">
        <v>137</v>
      </c>
      <c r="K5726" t="s">
        <v>138</v>
      </c>
      <c r="L5726" t="s">
        <v>16488</v>
      </c>
      <c r="M5726" t="s">
        <v>16489</v>
      </c>
      <c r="N5726">
        <v>1.497777777</v>
      </c>
      <c r="O5726">
        <v>0</v>
      </c>
      <c r="P5726">
        <v>0</v>
      </c>
      <c r="Q5726">
        <v>0</v>
      </c>
      <c r="R5726">
        <v>1</v>
      </c>
      <c r="S5726">
        <v>0</v>
      </c>
      <c r="T5726">
        <v>0</v>
      </c>
      <c r="U5726">
        <v>0</v>
      </c>
      <c r="V5726">
        <v>0</v>
      </c>
      <c r="W5726">
        <v>0</v>
      </c>
      <c r="X5726">
        <v>0</v>
      </c>
      <c r="Y5726">
        <v>0</v>
      </c>
      <c r="Z5726">
        <v>0.34659542418069333</v>
      </c>
      <c r="AA5726">
        <v>0</v>
      </c>
      <c r="AB5726">
        <v>0</v>
      </c>
      <c r="AC5726">
        <v>0</v>
      </c>
      <c r="AD5726">
        <v>0</v>
      </c>
      <c r="AE5726">
        <v>0.34659542418069333</v>
      </c>
    </row>
    <row r="5727" spans="1:31" x14ac:dyDescent="0.25">
      <c r="A5727">
        <v>2250505</v>
      </c>
      <c r="B5727">
        <v>1</v>
      </c>
      <c r="C5727" t="s">
        <v>81</v>
      </c>
      <c r="D5727" t="s">
        <v>120</v>
      </c>
      <c r="E5727" t="s">
        <v>273</v>
      </c>
      <c r="F5727" t="s">
        <v>16490</v>
      </c>
      <c r="G5727" t="s">
        <v>174</v>
      </c>
      <c r="H5727" t="s">
        <v>163</v>
      </c>
      <c r="I5727" t="s">
        <v>136</v>
      </c>
      <c r="J5727" t="s">
        <v>137</v>
      </c>
      <c r="K5727" t="s">
        <v>138</v>
      </c>
      <c r="L5727" t="s">
        <v>16491</v>
      </c>
      <c r="M5727" t="s">
        <v>16492</v>
      </c>
      <c r="N5727">
        <v>0.71333333300000001</v>
      </c>
      <c r="O5727">
        <v>0</v>
      </c>
      <c r="P5727">
        <v>1544</v>
      </c>
      <c r="Q5727">
        <v>0</v>
      </c>
      <c r="R5727">
        <v>10</v>
      </c>
      <c r="S5727">
        <v>1</v>
      </c>
      <c r="T5727">
        <v>81</v>
      </c>
      <c r="U5727">
        <v>0</v>
      </c>
      <c r="V5727">
        <v>0</v>
      </c>
      <c r="W5727">
        <v>0</v>
      </c>
      <c r="X5727">
        <v>325.83181220457703</v>
      </c>
      <c r="Y5727">
        <v>0</v>
      </c>
      <c r="Z5727">
        <v>2.6048941460052628</v>
      </c>
      <c r="AA5727">
        <v>7.1115102946787196</v>
      </c>
      <c r="AB5727">
        <v>39.685505683241232</v>
      </c>
      <c r="AC5727">
        <v>0</v>
      </c>
      <c r="AD5727">
        <v>0</v>
      </c>
      <c r="AE5727">
        <v>375.23372232850227</v>
      </c>
    </row>
    <row r="5728" spans="1:31" x14ac:dyDescent="0.25">
      <c r="A5728">
        <v>2250668</v>
      </c>
      <c r="B5728">
        <v>1</v>
      </c>
      <c r="C5728" t="s">
        <v>80</v>
      </c>
      <c r="D5728" t="s">
        <v>110</v>
      </c>
      <c r="E5728" t="s">
        <v>132</v>
      </c>
      <c r="F5728" t="s">
        <v>16493</v>
      </c>
      <c r="G5728" t="s">
        <v>148</v>
      </c>
      <c r="H5728" t="s">
        <v>135</v>
      </c>
      <c r="I5728" t="s">
        <v>136</v>
      </c>
      <c r="J5728" t="s">
        <v>137</v>
      </c>
      <c r="K5728" t="s">
        <v>138</v>
      </c>
      <c r="L5728" t="s">
        <v>16494</v>
      </c>
      <c r="M5728" t="s">
        <v>16495</v>
      </c>
      <c r="N5728">
        <v>1.5508333329999999</v>
      </c>
      <c r="O5728">
        <v>0</v>
      </c>
      <c r="P5728">
        <v>1</v>
      </c>
      <c r="Q5728">
        <v>0</v>
      </c>
      <c r="R5728">
        <v>0</v>
      </c>
      <c r="S5728">
        <v>0</v>
      </c>
      <c r="T5728">
        <v>0</v>
      </c>
      <c r="U5728">
        <v>0</v>
      </c>
      <c r="V5728">
        <v>0</v>
      </c>
      <c r="W5728">
        <v>0</v>
      </c>
      <c r="X5728">
        <v>1.0106062608351113E-2</v>
      </c>
      <c r="Y5728">
        <v>0</v>
      </c>
      <c r="Z5728">
        <v>0</v>
      </c>
      <c r="AA5728">
        <v>0</v>
      </c>
      <c r="AB5728">
        <v>0</v>
      </c>
      <c r="AC5728">
        <v>0</v>
      </c>
      <c r="AD5728">
        <v>0</v>
      </c>
      <c r="AE5728">
        <v>1.0106062608351113E-2</v>
      </c>
    </row>
    <row r="5729" spans="1:31" x14ac:dyDescent="0.25">
      <c r="A5729">
        <v>2250499</v>
      </c>
      <c r="B5729">
        <v>1</v>
      </c>
      <c r="C5729" t="s">
        <v>80</v>
      </c>
      <c r="D5729" t="s">
        <v>97</v>
      </c>
      <c r="E5729" t="s">
        <v>132</v>
      </c>
      <c r="F5729" t="s">
        <v>16496</v>
      </c>
      <c r="G5729" t="s">
        <v>148</v>
      </c>
      <c r="H5729" t="s">
        <v>135</v>
      </c>
      <c r="I5729" t="s">
        <v>136</v>
      </c>
      <c r="J5729" t="s">
        <v>137</v>
      </c>
      <c r="K5729" t="s">
        <v>138</v>
      </c>
      <c r="L5729" t="s">
        <v>16497</v>
      </c>
      <c r="M5729" t="s">
        <v>16498</v>
      </c>
      <c r="N5729">
        <v>2.884166666</v>
      </c>
      <c r="O5729">
        <v>0</v>
      </c>
      <c r="P5729">
        <v>1</v>
      </c>
      <c r="Q5729">
        <v>0</v>
      </c>
      <c r="R5729">
        <v>0</v>
      </c>
      <c r="S5729">
        <v>0</v>
      </c>
      <c r="T5729">
        <v>0</v>
      </c>
      <c r="U5729">
        <v>0</v>
      </c>
      <c r="V5729">
        <v>0</v>
      </c>
      <c r="W5729">
        <v>0</v>
      </c>
      <c r="X5729">
        <v>1.10214429921876</v>
      </c>
      <c r="Y5729">
        <v>0</v>
      </c>
      <c r="Z5729">
        <v>0</v>
      </c>
      <c r="AA5729">
        <v>0</v>
      </c>
      <c r="AB5729">
        <v>0</v>
      </c>
      <c r="AC5729">
        <v>0</v>
      </c>
      <c r="AD5729">
        <v>0</v>
      </c>
      <c r="AE5729">
        <v>1.10214429921876</v>
      </c>
    </row>
    <row r="5730" spans="1:31" x14ac:dyDescent="0.25">
      <c r="A5730">
        <v>2250548</v>
      </c>
      <c r="B5730">
        <v>1</v>
      </c>
      <c r="C5730" t="s">
        <v>81</v>
      </c>
      <c r="D5730" t="s">
        <v>127</v>
      </c>
      <c r="E5730" t="s">
        <v>132</v>
      </c>
      <c r="F5730" t="s">
        <v>16499</v>
      </c>
      <c r="G5730" t="s">
        <v>170</v>
      </c>
      <c r="H5730" t="s">
        <v>135</v>
      </c>
      <c r="I5730" t="s">
        <v>136</v>
      </c>
      <c r="J5730" t="s">
        <v>137</v>
      </c>
      <c r="K5730" t="s">
        <v>138</v>
      </c>
      <c r="L5730" t="s">
        <v>16500</v>
      </c>
      <c r="M5730" t="s">
        <v>16501</v>
      </c>
      <c r="N5730">
        <v>2.821666666</v>
      </c>
      <c r="O5730">
        <v>0</v>
      </c>
      <c r="P5730">
        <v>6</v>
      </c>
      <c r="Q5730">
        <v>0</v>
      </c>
      <c r="R5730">
        <v>0</v>
      </c>
      <c r="S5730">
        <v>0</v>
      </c>
      <c r="T5730">
        <v>0</v>
      </c>
      <c r="U5730">
        <v>0</v>
      </c>
      <c r="V5730">
        <v>0</v>
      </c>
      <c r="W5730">
        <v>0</v>
      </c>
      <c r="X5730">
        <v>4.9154842561024203</v>
      </c>
      <c r="Y5730">
        <v>0</v>
      </c>
      <c r="Z5730">
        <v>0</v>
      </c>
      <c r="AA5730">
        <v>0</v>
      </c>
      <c r="AB5730">
        <v>0</v>
      </c>
      <c r="AC5730">
        <v>0</v>
      </c>
      <c r="AD5730">
        <v>0</v>
      </c>
      <c r="AE5730">
        <v>4.9154842561024203</v>
      </c>
    </row>
    <row r="5731" spans="1:31" x14ac:dyDescent="0.25">
      <c r="A5731">
        <v>2250445</v>
      </c>
      <c r="B5731">
        <v>1</v>
      </c>
      <c r="C5731" t="s">
        <v>81</v>
      </c>
      <c r="D5731" t="s">
        <v>125</v>
      </c>
      <c r="E5731" t="s">
        <v>273</v>
      </c>
      <c r="F5731" t="s">
        <v>16502</v>
      </c>
      <c r="G5731" t="s">
        <v>196</v>
      </c>
      <c r="H5731" t="s">
        <v>163</v>
      </c>
      <c r="I5731" t="s">
        <v>136</v>
      </c>
      <c r="J5731" t="s">
        <v>137</v>
      </c>
      <c r="K5731" t="s">
        <v>144</v>
      </c>
      <c r="L5731" t="s">
        <v>16503</v>
      </c>
      <c r="M5731" t="s">
        <v>16504</v>
      </c>
      <c r="N5731">
        <v>0.89055555500000005</v>
      </c>
      <c r="O5731">
        <v>4</v>
      </c>
      <c r="P5731">
        <v>92</v>
      </c>
      <c r="Q5731">
        <v>150</v>
      </c>
      <c r="R5731">
        <v>199</v>
      </c>
      <c r="S5731">
        <v>17</v>
      </c>
      <c r="T5731">
        <v>16</v>
      </c>
      <c r="U5731">
        <v>2</v>
      </c>
      <c r="V5731">
        <v>0</v>
      </c>
      <c r="W5731">
        <v>2.1847540870627205</v>
      </c>
      <c r="X5731">
        <v>12.207351611663569</v>
      </c>
      <c r="Y5731">
        <v>55.773059171262005</v>
      </c>
      <c r="Z5731">
        <v>61.936484900862212</v>
      </c>
      <c r="AA5731">
        <v>41.840807499370442</v>
      </c>
      <c r="AB5731">
        <v>9.6939465970383623</v>
      </c>
      <c r="AC5731">
        <v>60.687796070391201</v>
      </c>
      <c r="AD5731">
        <v>0</v>
      </c>
      <c r="AE5731">
        <v>244.32419993765052</v>
      </c>
    </row>
    <row r="5732" spans="1:31" x14ac:dyDescent="0.25">
      <c r="A5732">
        <v>2250468</v>
      </c>
      <c r="B5732">
        <v>1</v>
      </c>
      <c r="C5732" t="s">
        <v>80</v>
      </c>
      <c r="D5732" t="s">
        <v>96</v>
      </c>
      <c r="E5732" t="s">
        <v>273</v>
      </c>
      <c r="F5732" t="s">
        <v>16505</v>
      </c>
      <c r="G5732" t="s">
        <v>152</v>
      </c>
      <c r="H5732" t="s">
        <v>163</v>
      </c>
      <c r="I5732" t="s">
        <v>136</v>
      </c>
      <c r="J5732" t="s">
        <v>137</v>
      </c>
      <c r="K5732" t="s">
        <v>138</v>
      </c>
      <c r="L5732" t="s">
        <v>16506</v>
      </c>
      <c r="M5732" t="s">
        <v>16507</v>
      </c>
      <c r="N5732">
        <v>1.366944444</v>
      </c>
      <c r="O5732">
        <v>0</v>
      </c>
      <c r="P5732">
        <v>307</v>
      </c>
      <c r="Q5732">
        <v>0</v>
      </c>
      <c r="R5732">
        <v>0</v>
      </c>
      <c r="S5732">
        <v>2</v>
      </c>
      <c r="T5732">
        <v>33</v>
      </c>
      <c r="U5732">
        <v>0</v>
      </c>
      <c r="V5732">
        <v>0</v>
      </c>
      <c r="W5732">
        <v>0</v>
      </c>
      <c r="X5732">
        <v>188.75961881728429</v>
      </c>
      <c r="Y5732">
        <v>0</v>
      </c>
      <c r="Z5732">
        <v>0</v>
      </c>
      <c r="AA5732">
        <v>79.183652598048596</v>
      </c>
      <c r="AB5732">
        <v>51.124442548476495</v>
      </c>
      <c r="AC5732">
        <v>0</v>
      </c>
      <c r="AD5732">
        <v>0</v>
      </c>
      <c r="AE5732">
        <v>319.06771396380941</v>
      </c>
    </row>
    <row r="5733" spans="1:31" x14ac:dyDescent="0.25">
      <c r="A5733">
        <v>2250491</v>
      </c>
      <c r="B5733">
        <v>1</v>
      </c>
      <c r="C5733" t="s">
        <v>80</v>
      </c>
      <c r="D5733" t="s">
        <v>100</v>
      </c>
      <c r="E5733" t="s">
        <v>194</v>
      </c>
      <c r="F5733" t="s">
        <v>16508</v>
      </c>
      <c r="G5733" t="s">
        <v>390</v>
      </c>
      <c r="H5733" t="s">
        <v>135</v>
      </c>
      <c r="I5733" t="s">
        <v>136</v>
      </c>
      <c r="J5733" t="s">
        <v>137</v>
      </c>
      <c r="K5733" t="s">
        <v>138</v>
      </c>
      <c r="L5733" t="s">
        <v>16509</v>
      </c>
      <c r="M5733" t="s">
        <v>16510</v>
      </c>
      <c r="N5733">
        <v>2.2538888880000001</v>
      </c>
      <c r="O5733">
        <v>0</v>
      </c>
      <c r="P5733">
        <v>2</v>
      </c>
      <c r="Q5733">
        <v>0</v>
      </c>
      <c r="R5733">
        <v>0</v>
      </c>
      <c r="S5733">
        <v>0</v>
      </c>
      <c r="T5733">
        <v>0</v>
      </c>
      <c r="U5733">
        <v>0</v>
      </c>
      <c r="V5733">
        <v>0</v>
      </c>
      <c r="W5733">
        <v>0</v>
      </c>
      <c r="X5733">
        <v>0.58291954000466673</v>
      </c>
      <c r="Y5733">
        <v>0</v>
      </c>
      <c r="Z5733">
        <v>0</v>
      </c>
      <c r="AA5733">
        <v>0</v>
      </c>
      <c r="AB5733">
        <v>0</v>
      </c>
      <c r="AC5733">
        <v>0</v>
      </c>
      <c r="AD5733">
        <v>0</v>
      </c>
      <c r="AE5733">
        <v>0.58291954000466673</v>
      </c>
    </row>
    <row r="5734" spans="1:31" x14ac:dyDescent="0.25">
      <c r="A5734">
        <v>2250614</v>
      </c>
      <c r="B5734">
        <v>1</v>
      </c>
      <c r="C5734" t="s">
        <v>80</v>
      </c>
      <c r="D5734" t="s">
        <v>96</v>
      </c>
      <c r="E5734" t="s">
        <v>132</v>
      </c>
      <c r="F5734" t="s">
        <v>16511</v>
      </c>
      <c r="G5734" t="s">
        <v>148</v>
      </c>
      <c r="H5734" t="s">
        <v>135</v>
      </c>
      <c r="I5734" t="s">
        <v>136</v>
      </c>
      <c r="J5734" t="s">
        <v>137</v>
      </c>
      <c r="K5734" t="s">
        <v>138</v>
      </c>
      <c r="L5734" t="s">
        <v>16512</v>
      </c>
      <c r="M5734" t="s">
        <v>16513</v>
      </c>
      <c r="N5734">
        <v>7.3008333329999999</v>
      </c>
      <c r="O5734">
        <v>0</v>
      </c>
      <c r="P5734">
        <v>3</v>
      </c>
      <c r="Q5734">
        <v>0</v>
      </c>
      <c r="R5734">
        <v>0</v>
      </c>
      <c r="S5734">
        <v>0</v>
      </c>
      <c r="T5734">
        <v>1</v>
      </c>
      <c r="U5734">
        <v>0</v>
      </c>
      <c r="V5734">
        <v>0</v>
      </c>
      <c r="W5734">
        <v>0</v>
      </c>
      <c r="X5734">
        <v>5.8230131338091535</v>
      </c>
      <c r="Y5734">
        <v>0</v>
      </c>
      <c r="Z5734">
        <v>0</v>
      </c>
      <c r="AA5734">
        <v>0</v>
      </c>
      <c r="AB5734">
        <v>0.81374503046751445</v>
      </c>
      <c r="AC5734">
        <v>0</v>
      </c>
      <c r="AD5734">
        <v>0</v>
      </c>
      <c r="AE5734">
        <v>6.6367581642766682</v>
      </c>
    </row>
    <row r="5735" spans="1:31" x14ac:dyDescent="0.25">
      <c r="A5735">
        <v>2250428</v>
      </c>
      <c r="B5735">
        <v>1</v>
      </c>
      <c r="C5735" t="s">
        <v>80</v>
      </c>
      <c r="D5735" t="s">
        <v>94</v>
      </c>
      <c r="E5735" t="s">
        <v>273</v>
      </c>
      <c r="F5735" t="s">
        <v>16514</v>
      </c>
      <c r="G5735" t="s">
        <v>196</v>
      </c>
      <c r="H5735" t="s">
        <v>163</v>
      </c>
      <c r="I5735" t="s">
        <v>136</v>
      </c>
      <c r="J5735" t="s">
        <v>137</v>
      </c>
      <c r="K5735" t="s">
        <v>144</v>
      </c>
      <c r="L5735" t="s">
        <v>16515</v>
      </c>
      <c r="M5735" t="s">
        <v>16516</v>
      </c>
      <c r="N5735">
        <v>4.6383333330000003</v>
      </c>
      <c r="O5735">
        <v>0</v>
      </c>
      <c r="P5735">
        <v>978</v>
      </c>
      <c r="Q5735">
        <v>62</v>
      </c>
      <c r="R5735">
        <v>300</v>
      </c>
      <c r="S5735">
        <v>21</v>
      </c>
      <c r="T5735">
        <v>167</v>
      </c>
      <c r="U5735">
        <v>9</v>
      </c>
      <c r="V5735">
        <v>0</v>
      </c>
      <c r="W5735">
        <v>0</v>
      </c>
      <c r="X5735">
        <v>1336.6671507128954</v>
      </c>
      <c r="Y5735">
        <v>187.95655937517537</v>
      </c>
      <c r="Z5735">
        <v>1328.7923286798371</v>
      </c>
      <c r="AA5735">
        <v>301.15993685601558</v>
      </c>
      <c r="AB5735">
        <v>364.87787669811223</v>
      </c>
      <c r="AC5735">
        <v>2415.0262793847746</v>
      </c>
      <c r="AD5735">
        <v>0</v>
      </c>
      <c r="AE5735">
        <v>5934.4801317068104</v>
      </c>
    </row>
    <row r="5736" spans="1:31" x14ac:dyDescent="0.25">
      <c r="A5736">
        <v>2250574</v>
      </c>
      <c r="B5736">
        <v>1</v>
      </c>
      <c r="C5736" t="s">
        <v>80</v>
      </c>
      <c r="D5736" t="s">
        <v>110</v>
      </c>
      <c r="E5736" t="s">
        <v>194</v>
      </c>
      <c r="F5736" t="s">
        <v>16517</v>
      </c>
      <c r="G5736" t="s">
        <v>390</v>
      </c>
      <c r="H5736" t="s">
        <v>135</v>
      </c>
      <c r="I5736" t="s">
        <v>136</v>
      </c>
      <c r="J5736" t="s">
        <v>137</v>
      </c>
      <c r="K5736" t="s">
        <v>138</v>
      </c>
      <c r="L5736" t="s">
        <v>16518</v>
      </c>
      <c r="M5736" t="s">
        <v>16519</v>
      </c>
      <c r="N5736">
        <v>2.61</v>
      </c>
      <c r="O5736">
        <v>0</v>
      </c>
      <c r="P5736">
        <v>166</v>
      </c>
      <c r="Q5736">
        <v>0</v>
      </c>
      <c r="R5736">
        <v>0</v>
      </c>
      <c r="S5736">
        <v>0</v>
      </c>
      <c r="T5736">
        <v>19</v>
      </c>
      <c r="U5736">
        <v>0</v>
      </c>
      <c r="V5736">
        <v>0</v>
      </c>
      <c r="W5736">
        <v>0</v>
      </c>
      <c r="X5736">
        <v>99.780973585889285</v>
      </c>
      <c r="Y5736">
        <v>0</v>
      </c>
      <c r="Z5736">
        <v>0</v>
      </c>
      <c r="AA5736">
        <v>0</v>
      </c>
      <c r="AB5736">
        <v>42.830628892598455</v>
      </c>
      <c r="AC5736">
        <v>0</v>
      </c>
      <c r="AD5736">
        <v>0</v>
      </c>
      <c r="AE5736">
        <v>142.61160247848773</v>
      </c>
    </row>
    <row r="5737" spans="1:31" x14ac:dyDescent="0.25">
      <c r="A5737">
        <v>2250531</v>
      </c>
      <c r="B5737">
        <v>1</v>
      </c>
      <c r="C5737" t="s">
        <v>81</v>
      </c>
      <c r="D5737" t="s">
        <v>115</v>
      </c>
      <c r="E5737" t="s">
        <v>141</v>
      </c>
      <c r="F5737" t="s">
        <v>16520</v>
      </c>
      <c r="G5737" t="s">
        <v>371</v>
      </c>
      <c r="H5737" t="s">
        <v>135</v>
      </c>
      <c r="I5737" t="s">
        <v>136</v>
      </c>
      <c r="J5737" t="s">
        <v>137</v>
      </c>
      <c r="K5737" t="s">
        <v>138</v>
      </c>
      <c r="L5737" t="s">
        <v>16521</v>
      </c>
      <c r="M5737" t="s">
        <v>16522</v>
      </c>
      <c r="N5737">
        <v>1.2508333330000001</v>
      </c>
      <c r="O5737">
        <v>0</v>
      </c>
      <c r="P5737">
        <v>11</v>
      </c>
      <c r="Q5737">
        <v>0</v>
      </c>
      <c r="R5737">
        <v>0</v>
      </c>
      <c r="S5737">
        <v>0</v>
      </c>
      <c r="T5737">
        <v>1</v>
      </c>
      <c r="U5737">
        <v>0</v>
      </c>
      <c r="V5737">
        <v>0</v>
      </c>
      <c r="W5737">
        <v>0</v>
      </c>
      <c r="X5737">
        <v>1.3143819364488403</v>
      </c>
      <c r="Y5737">
        <v>0</v>
      </c>
      <c r="Z5737">
        <v>0</v>
      </c>
      <c r="AA5737">
        <v>0</v>
      </c>
      <c r="AB5737">
        <v>0</v>
      </c>
      <c r="AC5737">
        <v>0</v>
      </c>
      <c r="AD5737">
        <v>0</v>
      </c>
      <c r="AE5737">
        <v>1.3143819364488403</v>
      </c>
    </row>
    <row r="5738" spans="1:31" x14ac:dyDescent="0.25">
      <c r="A5738">
        <v>2250382</v>
      </c>
      <c r="B5738">
        <v>1</v>
      </c>
      <c r="C5738" t="s">
        <v>81</v>
      </c>
      <c r="D5738" t="s">
        <v>126</v>
      </c>
      <c r="E5738" t="s">
        <v>161</v>
      </c>
      <c r="F5738" t="s">
        <v>16523</v>
      </c>
      <c r="G5738" t="s">
        <v>174</v>
      </c>
      <c r="H5738" t="s">
        <v>163</v>
      </c>
      <c r="I5738" t="s">
        <v>136</v>
      </c>
      <c r="J5738" t="s">
        <v>137</v>
      </c>
      <c r="K5738" t="s">
        <v>138</v>
      </c>
      <c r="L5738" t="s">
        <v>16524</v>
      </c>
      <c r="M5738" t="s">
        <v>16525</v>
      </c>
      <c r="N5738">
        <v>4.9758333329999997</v>
      </c>
      <c r="O5738">
        <v>0</v>
      </c>
      <c r="P5738">
        <v>1708</v>
      </c>
      <c r="Q5738">
        <v>43</v>
      </c>
      <c r="R5738">
        <v>197</v>
      </c>
      <c r="S5738">
        <v>15</v>
      </c>
      <c r="T5738">
        <v>228</v>
      </c>
      <c r="U5738">
        <v>3</v>
      </c>
      <c r="V5738">
        <v>0</v>
      </c>
      <c r="W5738">
        <v>0</v>
      </c>
      <c r="X5738">
        <v>909.88007894058421</v>
      </c>
      <c r="Y5738">
        <v>288.92067947557166</v>
      </c>
      <c r="Z5738">
        <v>75.748066731284965</v>
      </c>
      <c r="AA5738">
        <v>190.25871355716217</v>
      </c>
      <c r="AB5738">
        <v>293.55909340430583</v>
      </c>
      <c r="AC5738">
        <v>35.239054001972811</v>
      </c>
      <c r="AD5738">
        <v>0</v>
      </c>
      <c r="AE5738">
        <v>1793.6056861108818</v>
      </c>
    </row>
    <row r="5739" spans="1:31" x14ac:dyDescent="0.25">
      <c r="A5739">
        <v>2250528</v>
      </c>
      <c r="B5739">
        <v>1</v>
      </c>
      <c r="C5739" t="s">
        <v>81</v>
      </c>
      <c r="D5739" t="s">
        <v>113</v>
      </c>
      <c r="E5739" t="s">
        <v>194</v>
      </c>
      <c r="F5739" t="s">
        <v>16526</v>
      </c>
      <c r="G5739" t="s">
        <v>179</v>
      </c>
      <c r="H5739" t="s">
        <v>135</v>
      </c>
      <c r="I5739" t="s">
        <v>136</v>
      </c>
      <c r="J5739" t="s">
        <v>137</v>
      </c>
      <c r="K5739" t="s">
        <v>138</v>
      </c>
      <c r="L5739" t="s">
        <v>16527</v>
      </c>
      <c r="M5739" t="s">
        <v>16528</v>
      </c>
      <c r="N5739">
        <v>1.5180555549999999</v>
      </c>
      <c r="O5739">
        <v>0</v>
      </c>
      <c r="P5739">
        <v>36</v>
      </c>
      <c r="Q5739">
        <v>0</v>
      </c>
      <c r="R5739">
        <v>0</v>
      </c>
      <c r="S5739">
        <v>0</v>
      </c>
      <c r="T5739">
        <v>9</v>
      </c>
      <c r="U5739">
        <v>0</v>
      </c>
      <c r="V5739">
        <v>0</v>
      </c>
      <c r="W5739">
        <v>0</v>
      </c>
      <c r="X5739">
        <v>11.454385989144422</v>
      </c>
      <c r="Y5739">
        <v>0</v>
      </c>
      <c r="Z5739">
        <v>0</v>
      </c>
      <c r="AA5739">
        <v>0</v>
      </c>
      <c r="AB5739">
        <v>0.76789979688834986</v>
      </c>
      <c r="AC5739">
        <v>0</v>
      </c>
      <c r="AD5739">
        <v>0</v>
      </c>
      <c r="AE5739">
        <v>12.222285786032771</v>
      </c>
    </row>
    <row r="5740" spans="1:31" x14ac:dyDescent="0.25">
      <c r="A5740">
        <v>2250388</v>
      </c>
      <c r="B5740">
        <v>1</v>
      </c>
      <c r="C5740" t="s">
        <v>80</v>
      </c>
      <c r="D5740" t="s">
        <v>93</v>
      </c>
      <c r="E5740" t="s">
        <v>273</v>
      </c>
      <c r="F5740" t="s">
        <v>16529</v>
      </c>
      <c r="G5740" t="s">
        <v>174</v>
      </c>
      <c r="H5740" t="s">
        <v>163</v>
      </c>
      <c r="I5740" t="s">
        <v>136</v>
      </c>
      <c r="J5740" t="s">
        <v>137</v>
      </c>
      <c r="K5740" t="s">
        <v>138</v>
      </c>
      <c r="L5740" t="s">
        <v>16530</v>
      </c>
      <c r="M5740" t="s">
        <v>16531</v>
      </c>
      <c r="N5740">
        <v>0.73194444400000003</v>
      </c>
      <c r="O5740">
        <v>0</v>
      </c>
      <c r="P5740">
        <v>191</v>
      </c>
      <c r="Q5740">
        <v>2</v>
      </c>
      <c r="R5740">
        <v>45</v>
      </c>
      <c r="S5740">
        <v>3</v>
      </c>
      <c r="T5740">
        <v>40</v>
      </c>
      <c r="U5740">
        <v>0</v>
      </c>
      <c r="V5740">
        <v>0</v>
      </c>
      <c r="W5740">
        <v>0</v>
      </c>
      <c r="X5740">
        <v>10.912127553307206</v>
      </c>
      <c r="Y5740">
        <v>8.1913883435160012E-2</v>
      </c>
      <c r="Z5740">
        <v>3.8926342349325442</v>
      </c>
      <c r="AA5740">
        <v>2.1336505655043752</v>
      </c>
      <c r="AB5740">
        <v>5.6823382456334643</v>
      </c>
      <c r="AC5740">
        <v>0</v>
      </c>
      <c r="AD5740">
        <v>0</v>
      </c>
      <c r="AE5740">
        <v>22.702664482812747</v>
      </c>
    </row>
    <row r="5741" spans="1:31" x14ac:dyDescent="0.25">
      <c r="A5741">
        <v>2250743</v>
      </c>
      <c r="B5741">
        <v>1</v>
      </c>
      <c r="C5741" t="s">
        <v>80</v>
      </c>
      <c r="D5741" t="s">
        <v>107</v>
      </c>
      <c r="E5741" t="s">
        <v>132</v>
      </c>
      <c r="F5741" t="s">
        <v>4041</v>
      </c>
      <c r="G5741" t="s">
        <v>170</v>
      </c>
      <c r="H5741" t="s">
        <v>135</v>
      </c>
      <c r="I5741" t="s">
        <v>136</v>
      </c>
      <c r="J5741" t="s">
        <v>137</v>
      </c>
      <c r="K5741" t="s">
        <v>138</v>
      </c>
      <c r="L5741" t="s">
        <v>16532</v>
      </c>
      <c r="M5741" t="s">
        <v>16533</v>
      </c>
      <c r="N5741">
        <v>2.1116666660000001</v>
      </c>
      <c r="O5741">
        <v>0</v>
      </c>
      <c r="P5741">
        <v>1</v>
      </c>
      <c r="Q5741">
        <v>0</v>
      </c>
      <c r="R5741">
        <v>0</v>
      </c>
      <c r="S5741">
        <v>0</v>
      </c>
      <c r="T5741">
        <v>0</v>
      </c>
      <c r="U5741">
        <v>0</v>
      </c>
      <c r="V5741">
        <v>0</v>
      </c>
      <c r="W5741">
        <v>0</v>
      </c>
      <c r="X5741">
        <v>5.0833178284000007E-4</v>
      </c>
      <c r="Y5741">
        <v>0</v>
      </c>
      <c r="Z5741">
        <v>0</v>
      </c>
      <c r="AA5741">
        <v>0</v>
      </c>
      <c r="AB5741">
        <v>0</v>
      </c>
      <c r="AC5741">
        <v>0</v>
      </c>
      <c r="AD5741">
        <v>0</v>
      </c>
      <c r="AE5741">
        <v>5.0833178284000007E-4</v>
      </c>
    </row>
    <row r="5742" spans="1:31" x14ac:dyDescent="0.25">
      <c r="A5742">
        <v>2250737</v>
      </c>
      <c r="B5742">
        <v>1</v>
      </c>
      <c r="C5742" t="s">
        <v>80</v>
      </c>
      <c r="D5742" t="s">
        <v>108</v>
      </c>
      <c r="E5742" t="s">
        <v>132</v>
      </c>
      <c r="F5742" t="s">
        <v>16534</v>
      </c>
      <c r="G5742" t="s">
        <v>148</v>
      </c>
      <c r="H5742" t="s">
        <v>135</v>
      </c>
      <c r="I5742" t="s">
        <v>136</v>
      </c>
      <c r="J5742" t="s">
        <v>137</v>
      </c>
      <c r="K5742" t="s">
        <v>138</v>
      </c>
      <c r="L5742" t="s">
        <v>16535</v>
      </c>
      <c r="M5742" t="s">
        <v>16536</v>
      </c>
      <c r="N5742">
        <v>1.3816666660000001</v>
      </c>
      <c r="O5742">
        <v>0</v>
      </c>
      <c r="P5742">
        <v>1</v>
      </c>
      <c r="Q5742">
        <v>0</v>
      </c>
      <c r="R5742">
        <v>0</v>
      </c>
      <c r="S5742">
        <v>0</v>
      </c>
      <c r="T5742">
        <v>0</v>
      </c>
      <c r="U5742">
        <v>0</v>
      </c>
      <c r="V5742">
        <v>0</v>
      </c>
      <c r="W5742">
        <v>0</v>
      </c>
      <c r="X5742">
        <v>0.15856470311730225</v>
      </c>
      <c r="Y5742">
        <v>0</v>
      </c>
      <c r="Z5742">
        <v>0</v>
      </c>
      <c r="AA5742">
        <v>0</v>
      </c>
      <c r="AB5742">
        <v>0</v>
      </c>
      <c r="AC5742">
        <v>0</v>
      </c>
      <c r="AD5742">
        <v>0</v>
      </c>
      <c r="AE5742">
        <v>0.15856470311730225</v>
      </c>
    </row>
    <row r="5743" spans="1:31" x14ac:dyDescent="0.25">
      <c r="A5743">
        <v>2250451</v>
      </c>
      <c r="B5743">
        <v>1</v>
      </c>
      <c r="C5743" t="s">
        <v>80</v>
      </c>
      <c r="D5743" t="s">
        <v>93</v>
      </c>
      <c r="E5743" t="s">
        <v>182</v>
      </c>
      <c r="F5743" t="s">
        <v>16399</v>
      </c>
      <c r="G5743" t="s">
        <v>143</v>
      </c>
      <c r="H5743" t="s">
        <v>163</v>
      </c>
      <c r="I5743" t="s">
        <v>136</v>
      </c>
      <c r="J5743" t="s">
        <v>137</v>
      </c>
      <c r="K5743" t="s">
        <v>144</v>
      </c>
      <c r="L5743" t="s">
        <v>16537</v>
      </c>
      <c r="M5743" t="s">
        <v>16538</v>
      </c>
      <c r="N5743">
        <v>8.1669444440000003</v>
      </c>
      <c r="O5743">
        <v>0</v>
      </c>
      <c r="P5743">
        <v>891</v>
      </c>
      <c r="Q5743">
        <v>0</v>
      </c>
      <c r="R5743">
        <v>1</v>
      </c>
      <c r="S5743">
        <v>0</v>
      </c>
      <c r="T5743">
        <v>42</v>
      </c>
      <c r="U5743">
        <v>0</v>
      </c>
      <c r="V5743">
        <v>0</v>
      </c>
      <c r="W5743">
        <v>0</v>
      </c>
      <c r="X5743">
        <v>2094.4914647359792</v>
      </c>
      <c r="Y5743">
        <v>0</v>
      </c>
      <c r="Z5743">
        <v>0.49612152070327781</v>
      </c>
      <c r="AA5743">
        <v>0</v>
      </c>
      <c r="AB5743">
        <v>134.21493257128887</v>
      </c>
      <c r="AC5743">
        <v>0</v>
      </c>
      <c r="AD5743">
        <v>0</v>
      </c>
      <c r="AE5743">
        <v>2229.2025188279713</v>
      </c>
    </row>
    <row r="5744" spans="1:31" x14ac:dyDescent="0.25">
      <c r="A5744">
        <v>2250508</v>
      </c>
      <c r="B5744">
        <v>1</v>
      </c>
      <c r="C5744" t="s">
        <v>81</v>
      </c>
      <c r="D5744" t="s">
        <v>127</v>
      </c>
      <c r="E5744" t="s">
        <v>141</v>
      </c>
      <c r="F5744" t="s">
        <v>16539</v>
      </c>
      <c r="G5744" t="s">
        <v>187</v>
      </c>
      <c r="H5744" t="s">
        <v>135</v>
      </c>
      <c r="I5744" t="s">
        <v>136</v>
      </c>
      <c r="J5744" t="s">
        <v>137</v>
      </c>
      <c r="K5744" t="s">
        <v>138</v>
      </c>
      <c r="L5744" t="s">
        <v>16540</v>
      </c>
      <c r="M5744" t="s">
        <v>16541</v>
      </c>
      <c r="N5744">
        <v>3.190555555</v>
      </c>
      <c r="O5744">
        <v>0</v>
      </c>
      <c r="P5744">
        <v>84</v>
      </c>
      <c r="Q5744">
        <v>0</v>
      </c>
      <c r="R5744">
        <v>27</v>
      </c>
      <c r="S5744">
        <v>0</v>
      </c>
      <c r="T5744">
        <v>3</v>
      </c>
      <c r="U5744">
        <v>0</v>
      </c>
      <c r="V5744">
        <v>0</v>
      </c>
      <c r="W5744">
        <v>0</v>
      </c>
      <c r="X5744">
        <v>43.92888904740289</v>
      </c>
      <c r="Y5744">
        <v>0</v>
      </c>
      <c r="Z5744">
        <v>12.132496840988356</v>
      </c>
      <c r="AA5744">
        <v>0</v>
      </c>
      <c r="AB5744">
        <v>7.6316950426695822</v>
      </c>
      <c r="AC5744">
        <v>0</v>
      </c>
      <c r="AD5744">
        <v>0</v>
      </c>
      <c r="AE5744">
        <v>63.693080931060827</v>
      </c>
    </row>
    <row r="5745" spans="1:31" x14ac:dyDescent="0.25">
      <c r="A5745">
        <v>2250611</v>
      </c>
      <c r="B5745">
        <v>1</v>
      </c>
      <c r="C5745" t="s">
        <v>80</v>
      </c>
      <c r="D5745" t="s">
        <v>103</v>
      </c>
      <c r="E5745" t="s">
        <v>194</v>
      </c>
      <c r="F5745" t="s">
        <v>16542</v>
      </c>
      <c r="G5745" t="s">
        <v>179</v>
      </c>
      <c r="H5745" t="s">
        <v>135</v>
      </c>
      <c r="I5745" t="s">
        <v>136</v>
      </c>
      <c r="J5745" t="s">
        <v>137</v>
      </c>
      <c r="K5745" t="s">
        <v>138</v>
      </c>
      <c r="L5745" t="s">
        <v>16543</v>
      </c>
      <c r="M5745" t="s">
        <v>16544</v>
      </c>
      <c r="N5745">
        <v>2.0077777769999998</v>
      </c>
      <c r="O5745">
        <v>0</v>
      </c>
      <c r="P5745">
        <v>76</v>
      </c>
      <c r="Q5745">
        <v>0</v>
      </c>
      <c r="R5745">
        <v>0</v>
      </c>
      <c r="S5745">
        <v>0</v>
      </c>
      <c r="T5745">
        <v>25</v>
      </c>
      <c r="U5745">
        <v>0</v>
      </c>
      <c r="V5745">
        <v>0</v>
      </c>
      <c r="W5745">
        <v>0</v>
      </c>
      <c r="X5745">
        <v>34.919103462334604</v>
      </c>
      <c r="Y5745">
        <v>0</v>
      </c>
      <c r="Z5745">
        <v>0</v>
      </c>
      <c r="AA5745">
        <v>0</v>
      </c>
      <c r="AB5745">
        <v>22.355084935011618</v>
      </c>
      <c r="AC5745">
        <v>0</v>
      </c>
      <c r="AD5745">
        <v>0</v>
      </c>
      <c r="AE5745">
        <v>57.274188397346222</v>
      </c>
    </row>
    <row r="5746" spans="1:31" x14ac:dyDescent="0.25">
      <c r="A5746">
        <v>2250634</v>
      </c>
      <c r="B5746">
        <v>1</v>
      </c>
      <c r="C5746" t="s">
        <v>80</v>
      </c>
      <c r="D5746" t="s">
        <v>100</v>
      </c>
      <c r="E5746" t="s">
        <v>132</v>
      </c>
      <c r="F5746" t="s">
        <v>16545</v>
      </c>
      <c r="G5746" t="s">
        <v>148</v>
      </c>
      <c r="H5746" t="s">
        <v>135</v>
      </c>
      <c r="I5746" t="s">
        <v>136</v>
      </c>
      <c r="J5746" t="s">
        <v>137</v>
      </c>
      <c r="K5746" t="s">
        <v>138</v>
      </c>
      <c r="L5746" t="s">
        <v>16546</v>
      </c>
      <c r="M5746" t="s">
        <v>16547</v>
      </c>
      <c r="N5746">
        <v>1.834166666</v>
      </c>
      <c r="O5746">
        <v>0</v>
      </c>
      <c r="P5746">
        <v>1</v>
      </c>
      <c r="Q5746">
        <v>0</v>
      </c>
      <c r="R5746">
        <v>0</v>
      </c>
      <c r="S5746">
        <v>0</v>
      </c>
      <c r="T5746">
        <v>0</v>
      </c>
      <c r="U5746">
        <v>0</v>
      </c>
      <c r="V5746">
        <v>0</v>
      </c>
      <c r="W5746">
        <v>0</v>
      </c>
      <c r="X5746">
        <v>0.95507714697235557</v>
      </c>
      <c r="Y5746">
        <v>0</v>
      </c>
      <c r="Z5746">
        <v>0</v>
      </c>
      <c r="AA5746">
        <v>0</v>
      </c>
      <c r="AB5746">
        <v>0</v>
      </c>
      <c r="AC5746">
        <v>0</v>
      </c>
      <c r="AD5746">
        <v>0</v>
      </c>
      <c r="AE5746">
        <v>0.95507714697235557</v>
      </c>
    </row>
    <row r="5747" spans="1:31" x14ac:dyDescent="0.25">
      <c r="A5747">
        <v>2250757</v>
      </c>
      <c r="B5747">
        <v>1</v>
      </c>
      <c r="C5747" t="s">
        <v>81</v>
      </c>
      <c r="D5747" t="s">
        <v>120</v>
      </c>
      <c r="E5747" t="s">
        <v>132</v>
      </c>
      <c r="F5747" t="s">
        <v>16548</v>
      </c>
      <c r="G5747" t="s">
        <v>148</v>
      </c>
      <c r="H5747" t="s">
        <v>135</v>
      </c>
      <c r="I5747" t="s">
        <v>136</v>
      </c>
      <c r="J5747" t="s">
        <v>137</v>
      </c>
      <c r="K5747" t="s">
        <v>138</v>
      </c>
      <c r="L5747" t="s">
        <v>16549</v>
      </c>
      <c r="M5747" t="s">
        <v>16550</v>
      </c>
      <c r="N5747">
        <v>1.574166666</v>
      </c>
      <c r="O5747">
        <v>0</v>
      </c>
      <c r="P5747">
        <v>1</v>
      </c>
      <c r="Q5747">
        <v>0</v>
      </c>
      <c r="R5747">
        <v>0</v>
      </c>
      <c r="S5747">
        <v>0</v>
      </c>
      <c r="T5747">
        <v>0</v>
      </c>
      <c r="U5747">
        <v>0</v>
      </c>
      <c r="V5747">
        <v>0</v>
      </c>
      <c r="W5747">
        <v>0</v>
      </c>
      <c r="X5747">
        <v>0.59212754752969998</v>
      </c>
      <c r="Y5747">
        <v>0</v>
      </c>
      <c r="Z5747">
        <v>0</v>
      </c>
      <c r="AA5747">
        <v>0</v>
      </c>
      <c r="AB5747">
        <v>0</v>
      </c>
      <c r="AC5747">
        <v>0</v>
      </c>
      <c r="AD5747">
        <v>0</v>
      </c>
      <c r="AE5747">
        <v>0.59212754752969998</v>
      </c>
    </row>
    <row r="5748" spans="1:31" x14ac:dyDescent="0.25">
      <c r="A5748">
        <v>2250465</v>
      </c>
      <c r="B5748">
        <v>1</v>
      </c>
      <c r="C5748" t="s">
        <v>81</v>
      </c>
      <c r="D5748" t="s">
        <v>117</v>
      </c>
      <c r="E5748" t="s">
        <v>182</v>
      </c>
      <c r="F5748" t="s">
        <v>16551</v>
      </c>
      <c r="G5748" t="s">
        <v>143</v>
      </c>
      <c r="H5748" t="s">
        <v>163</v>
      </c>
      <c r="I5748" t="s">
        <v>136</v>
      </c>
      <c r="J5748" t="s">
        <v>137</v>
      </c>
      <c r="K5748" t="s">
        <v>144</v>
      </c>
      <c r="L5748" t="s">
        <v>16552</v>
      </c>
      <c r="M5748" t="s">
        <v>16553</v>
      </c>
      <c r="N5748">
        <v>5.6669444440000003</v>
      </c>
      <c r="O5748">
        <v>0</v>
      </c>
      <c r="P5748">
        <v>41</v>
      </c>
      <c r="Q5748">
        <v>0</v>
      </c>
      <c r="R5748">
        <v>4</v>
      </c>
      <c r="S5748">
        <v>0</v>
      </c>
      <c r="T5748">
        <v>13</v>
      </c>
      <c r="U5748">
        <v>0</v>
      </c>
      <c r="V5748">
        <v>0</v>
      </c>
      <c r="W5748">
        <v>0</v>
      </c>
      <c r="X5748">
        <v>28.291744859638342</v>
      </c>
      <c r="Y5748">
        <v>0</v>
      </c>
      <c r="Z5748">
        <v>1.50709244153496</v>
      </c>
      <c r="AA5748">
        <v>0</v>
      </c>
      <c r="AB5748">
        <v>67.673360854528013</v>
      </c>
      <c r="AC5748">
        <v>0</v>
      </c>
      <c r="AD5748">
        <v>0</v>
      </c>
      <c r="AE5748">
        <v>97.472198155701321</v>
      </c>
    </row>
    <row r="5749" spans="1:31" x14ac:dyDescent="0.25">
      <c r="A5749">
        <v>2250488</v>
      </c>
      <c r="B5749">
        <v>1</v>
      </c>
      <c r="C5749" t="s">
        <v>81</v>
      </c>
      <c r="D5749" t="s">
        <v>112</v>
      </c>
      <c r="E5749" t="s">
        <v>194</v>
      </c>
      <c r="F5749" t="s">
        <v>16554</v>
      </c>
      <c r="G5749" t="s">
        <v>179</v>
      </c>
      <c r="H5749" t="s">
        <v>135</v>
      </c>
      <c r="I5749" t="s">
        <v>136</v>
      </c>
      <c r="J5749" t="s">
        <v>137</v>
      </c>
      <c r="K5749" t="s">
        <v>138</v>
      </c>
      <c r="L5749" t="s">
        <v>16555</v>
      </c>
      <c r="M5749" t="s">
        <v>16556</v>
      </c>
      <c r="N5749">
        <v>7.5949999999999998</v>
      </c>
      <c r="O5749">
        <v>0</v>
      </c>
      <c r="P5749">
        <v>12</v>
      </c>
      <c r="Q5749">
        <v>0</v>
      </c>
      <c r="R5749">
        <v>0</v>
      </c>
      <c r="S5749">
        <v>0</v>
      </c>
      <c r="T5749">
        <v>1</v>
      </c>
      <c r="U5749">
        <v>0</v>
      </c>
      <c r="V5749">
        <v>0</v>
      </c>
      <c r="W5749">
        <v>0</v>
      </c>
      <c r="X5749">
        <v>6.2176882755186673</v>
      </c>
      <c r="Y5749">
        <v>0</v>
      </c>
      <c r="Z5749">
        <v>0</v>
      </c>
      <c r="AA5749">
        <v>0</v>
      </c>
      <c r="AB5749">
        <v>6.1523907927587391</v>
      </c>
      <c r="AC5749">
        <v>0</v>
      </c>
      <c r="AD5749">
        <v>0</v>
      </c>
      <c r="AE5749">
        <v>12.370079068277406</v>
      </c>
    </row>
    <row r="5750" spans="1:31" x14ac:dyDescent="0.25">
      <c r="A5750">
        <v>2250617</v>
      </c>
      <c r="B5750">
        <v>1</v>
      </c>
      <c r="C5750" t="s">
        <v>80</v>
      </c>
      <c r="D5750" t="s">
        <v>94</v>
      </c>
      <c r="E5750" t="s">
        <v>194</v>
      </c>
      <c r="F5750" t="s">
        <v>10115</v>
      </c>
      <c r="G5750" t="s">
        <v>472</v>
      </c>
      <c r="H5750" t="s">
        <v>135</v>
      </c>
      <c r="I5750" t="s">
        <v>136</v>
      </c>
      <c r="J5750" t="s">
        <v>137</v>
      </c>
      <c r="K5750" t="s">
        <v>138</v>
      </c>
      <c r="L5750" t="s">
        <v>16557</v>
      </c>
      <c r="M5750" t="s">
        <v>16558</v>
      </c>
      <c r="N5750">
        <v>3.8366666660000002</v>
      </c>
      <c r="O5750">
        <v>0</v>
      </c>
      <c r="P5750">
        <v>10</v>
      </c>
      <c r="Q5750">
        <v>0</v>
      </c>
      <c r="R5750">
        <v>0</v>
      </c>
      <c r="S5750">
        <v>0</v>
      </c>
      <c r="T5750">
        <v>0</v>
      </c>
      <c r="U5750">
        <v>0</v>
      </c>
      <c r="V5750">
        <v>0</v>
      </c>
      <c r="W5750">
        <v>0</v>
      </c>
      <c r="X5750">
        <v>2.795363053731001</v>
      </c>
      <c r="Y5750">
        <v>0</v>
      </c>
      <c r="Z5750">
        <v>0</v>
      </c>
      <c r="AA5750">
        <v>0</v>
      </c>
      <c r="AB5750">
        <v>0</v>
      </c>
      <c r="AC5750">
        <v>0</v>
      </c>
      <c r="AD5750">
        <v>0</v>
      </c>
      <c r="AE5750">
        <v>2.795363053731001</v>
      </c>
    </row>
    <row r="5751" spans="1:31" x14ac:dyDescent="0.25">
      <c r="A5751">
        <v>2250680</v>
      </c>
      <c r="B5751">
        <v>1</v>
      </c>
      <c r="C5751" t="s">
        <v>80</v>
      </c>
      <c r="D5751" t="s">
        <v>94</v>
      </c>
      <c r="E5751" t="s">
        <v>273</v>
      </c>
      <c r="F5751" t="s">
        <v>16559</v>
      </c>
      <c r="G5751" t="s">
        <v>303</v>
      </c>
      <c r="H5751" t="s">
        <v>163</v>
      </c>
      <c r="I5751" t="s">
        <v>136</v>
      </c>
      <c r="J5751" t="s">
        <v>137</v>
      </c>
      <c r="K5751" t="s">
        <v>138</v>
      </c>
      <c r="L5751" t="s">
        <v>16560</v>
      </c>
      <c r="M5751" t="s">
        <v>16561</v>
      </c>
      <c r="N5751">
        <v>0.37138888799999997</v>
      </c>
      <c r="O5751">
        <v>0</v>
      </c>
      <c r="P5751">
        <v>132</v>
      </c>
      <c r="Q5751">
        <v>0</v>
      </c>
      <c r="R5751">
        <v>7</v>
      </c>
      <c r="S5751">
        <v>13</v>
      </c>
      <c r="T5751">
        <v>22</v>
      </c>
      <c r="U5751">
        <v>5</v>
      </c>
      <c r="V5751">
        <v>0</v>
      </c>
      <c r="W5751">
        <v>0</v>
      </c>
      <c r="X5751">
        <v>10.929647324509789</v>
      </c>
      <c r="Y5751">
        <v>0</v>
      </c>
      <c r="Z5751">
        <v>0.67969647118697341</v>
      </c>
      <c r="AA5751">
        <v>50.118245575321211</v>
      </c>
      <c r="AB5751">
        <v>4.1958336572751938</v>
      </c>
      <c r="AC5751">
        <v>301.22408610204661</v>
      </c>
      <c r="AD5751">
        <v>0</v>
      </c>
      <c r="AE5751">
        <v>367.14750913033976</v>
      </c>
    </row>
    <row r="5752" spans="1:31" x14ac:dyDescent="0.25">
      <c r="A5752">
        <v>2250385</v>
      </c>
      <c r="B5752">
        <v>1</v>
      </c>
      <c r="C5752" t="s">
        <v>81</v>
      </c>
      <c r="D5752" t="s">
        <v>126</v>
      </c>
      <c r="E5752" t="s">
        <v>161</v>
      </c>
      <c r="F5752" t="s">
        <v>16562</v>
      </c>
      <c r="G5752" t="s">
        <v>174</v>
      </c>
      <c r="H5752" t="s">
        <v>163</v>
      </c>
      <c r="I5752" t="s">
        <v>136</v>
      </c>
      <c r="J5752" t="s">
        <v>137</v>
      </c>
      <c r="K5752" t="s">
        <v>138</v>
      </c>
      <c r="L5752" t="s">
        <v>16563</v>
      </c>
      <c r="M5752" t="s">
        <v>16564</v>
      </c>
      <c r="N5752">
        <v>3.6408333329999998</v>
      </c>
      <c r="O5752">
        <v>0</v>
      </c>
      <c r="P5752">
        <v>368</v>
      </c>
      <c r="Q5752">
        <v>6</v>
      </c>
      <c r="R5752">
        <v>115</v>
      </c>
      <c r="S5752">
        <v>3</v>
      </c>
      <c r="T5752">
        <v>10</v>
      </c>
      <c r="U5752">
        <v>1</v>
      </c>
      <c r="V5752">
        <v>1</v>
      </c>
      <c r="W5752">
        <v>0</v>
      </c>
      <c r="X5752">
        <v>92.371380419459271</v>
      </c>
      <c r="Y5752">
        <v>50.504565040840262</v>
      </c>
      <c r="Z5752">
        <v>4.3901457293970561</v>
      </c>
      <c r="AA5752">
        <v>57.295785173995661</v>
      </c>
      <c r="AB5752">
        <v>3.6310734580742374</v>
      </c>
      <c r="AC5752">
        <v>6.0543838824686924</v>
      </c>
      <c r="AD5752">
        <v>4.9209801726771776</v>
      </c>
      <c r="AE5752">
        <v>219.16831387691238</v>
      </c>
    </row>
    <row r="5753" spans="1:31" x14ac:dyDescent="0.25">
      <c r="A5753">
        <v>2250511</v>
      </c>
      <c r="B5753">
        <v>1</v>
      </c>
      <c r="C5753" t="s">
        <v>80</v>
      </c>
      <c r="D5753" t="s">
        <v>110</v>
      </c>
      <c r="E5753" t="s">
        <v>132</v>
      </c>
      <c r="F5753" t="s">
        <v>16565</v>
      </c>
      <c r="G5753" t="s">
        <v>148</v>
      </c>
      <c r="H5753" t="s">
        <v>135</v>
      </c>
      <c r="I5753" t="s">
        <v>136</v>
      </c>
      <c r="J5753" t="s">
        <v>137</v>
      </c>
      <c r="K5753" t="s">
        <v>138</v>
      </c>
      <c r="L5753" t="s">
        <v>16566</v>
      </c>
      <c r="M5753" t="s">
        <v>16567</v>
      </c>
      <c r="N5753">
        <v>3.0727777770000002</v>
      </c>
      <c r="O5753">
        <v>0</v>
      </c>
      <c r="P5753">
        <v>2</v>
      </c>
      <c r="Q5753">
        <v>0</v>
      </c>
      <c r="R5753">
        <v>0</v>
      </c>
      <c r="S5753">
        <v>0</v>
      </c>
      <c r="T5753">
        <v>0</v>
      </c>
      <c r="U5753">
        <v>0</v>
      </c>
      <c r="V5753">
        <v>0</v>
      </c>
      <c r="W5753">
        <v>0</v>
      </c>
      <c r="X5753">
        <v>3.6118866891960999</v>
      </c>
      <c r="Y5753">
        <v>0</v>
      </c>
      <c r="Z5753">
        <v>0</v>
      </c>
      <c r="AA5753">
        <v>0</v>
      </c>
      <c r="AB5753">
        <v>0</v>
      </c>
      <c r="AC5753">
        <v>0</v>
      </c>
      <c r="AD5753">
        <v>0</v>
      </c>
      <c r="AE5753">
        <v>3.6118866891960999</v>
      </c>
    </row>
    <row r="5754" spans="1:31" x14ac:dyDescent="0.25">
      <c r="A5754">
        <v>2250760</v>
      </c>
      <c r="B5754">
        <v>1</v>
      </c>
      <c r="C5754" t="s">
        <v>81</v>
      </c>
      <c r="D5754" t="s">
        <v>128</v>
      </c>
      <c r="E5754" t="s">
        <v>132</v>
      </c>
      <c r="F5754" t="s">
        <v>16568</v>
      </c>
      <c r="G5754" t="s">
        <v>191</v>
      </c>
      <c r="H5754" t="s">
        <v>135</v>
      </c>
      <c r="I5754" t="s">
        <v>136</v>
      </c>
      <c r="J5754" t="s">
        <v>137</v>
      </c>
      <c r="K5754" t="s">
        <v>138</v>
      </c>
      <c r="L5754" t="s">
        <v>16569</v>
      </c>
      <c r="M5754" t="s">
        <v>16570</v>
      </c>
      <c r="N5754">
        <v>1.4472222219999999</v>
      </c>
      <c r="O5754">
        <v>0</v>
      </c>
      <c r="P5754">
        <v>0</v>
      </c>
      <c r="Q5754">
        <v>0</v>
      </c>
      <c r="R5754">
        <v>0</v>
      </c>
      <c r="S5754">
        <v>0</v>
      </c>
      <c r="T5754">
        <v>1</v>
      </c>
      <c r="U5754">
        <v>0</v>
      </c>
      <c r="V5754">
        <v>0</v>
      </c>
      <c r="W5754">
        <v>0</v>
      </c>
      <c r="X5754">
        <v>0</v>
      </c>
      <c r="Y5754">
        <v>0</v>
      </c>
      <c r="Z5754">
        <v>0</v>
      </c>
      <c r="AA5754">
        <v>0</v>
      </c>
      <c r="AB5754">
        <v>1.2077200574263194</v>
      </c>
      <c r="AC5754">
        <v>0</v>
      </c>
      <c r="AD5754">
        <v>0</v>
      </c>
      <c r="AE5754">
        <v>1.2077200574263194</v>
      </c>
    </row>
    <row r="5755" spans="1:31" x14ac:dyDescent="0.25">
      <c r="A5755">
        <v>2250597</v>
      </c>
      <c r="B5755">
        <v>1</v>
      </c>
      <c r="C5755" t="s">
        <v>80</v>
      </c>
      <c r="D5755" t="s">
        <v>108</v>
      </c>
      <c r="E5755" t="s">
        <v>194</v>
      </c>
      <c r="F5755" t="s">
        <v>10784</v>
      </c>
      <c r="G5755" t="s">
        <v>179</v>
      </c>
      <c r="H5755" t="s">
        <v>135</v>
      </c>
      <c r="I5755" t="s">
        <v>136</v>
      </c>
      <c r="J5755" t="s">
        <v>137</v>
      </c>
      <c r="K5755" t="s">
        <v>138</v>
      </c>
      <c r="L5755" t="s">
        <v>16571</v>
      </c>
      <c r="M5755" t="s">
        <v>16572</v>
      </c>
      <c r="N5755">
        <v>1.3830555550000001</v>
      </c>
      <c r="O5755">
        <v>0</v>
      </c>
      <c r="P5755">
        <v>7</v>
      </c>
      <c r="Q5755">
        <v>0</v>
      </c>
      <c r="R5755">
        <v>0</v>
      </c>
      <c r="S5755">
        <v>0</v>
      </c>
      <c r="T5755">
        <v>0</v>
      </c>
      <c r="U5755">
        <v>0</v>
      </c>
      <c r="V5755">
        <v>0</v>
      </c>
      <c r="W5755">
        <v>0</v>
      </c>
      <c r="X5755">
        <v>0.55620981273732006</v>
      </c>
      <c r="Y5755">
        <v>0</v>
      </c>
      <c r="Z5755">
        <v>0</v>
      </c>
      <c r="AA5755">
        <v>0</v>
      </c>
      <c r="AB5755">
        <v>0</v>
      </c>
      <c r="AC5755">
        <v>0</v>
      </c>
      <c r="AD5755">
        <v>0</v>
      </c>
      <c r="AE5755">
        <v>0.55620981273732006</v>
      </c>
    </row>
    <row r="5756" spans="1:31" x14ac:dyDescent="0.25">
      <c r="A5756">
        <v>2250554</v>
      </c>
      <c r="B5756">
        <v>1</v>
      </c>
      <c r="C5756" t="s">
        <v>80</v>
      </c>
      <c r="D5756" t="s">
        <v>96</v>
      </c>
      <c r="E5756" t="s">
        <v>132</v>
      </c>
      <c r="F5756" t="s">
        <v>16573</v>
      </c>
      <c r="G5756" t="s">
        <v>170</v>
      </c>
      <c r="H5756" t="s">
        <v>135</v>
      </c>
      <c r="I5756" t="s">
        <v>136</v>
      </c>
      <c r="J5756" t="s">
        <v>137</v>
      </c>
      <c r="K5756" t="s">
        <v>138</v>
      </c>
      <c r="L5756" t="s">
        <v>16574</v>
      </c>
      <c r="M5756" t="s">
        <v>16575</v>
      </c>
      <c r="N5756">
        <v>1.2836111109999999</v>
      </c>
      <c r="O5756">
        <v>0</v>
      </c>
      <c r="P5756">
        <v>0</v>
      </c>
      <c r="Q5756">
        <v>0</v>
      </c>
      <c r="R5756">
        <v>0</v>
      </c>
      <c r="S5756">
        <v>0</v>
      </c>
      <c r="T5756">
        <v>1</v>
      </c>
      <c r="U5756">
        <v>0</v>
      </c>
      <c r="V5756">
        <v>0</v>
      </c>
      <c r="W5756">
        <v>0</v>
      </c>
      <c r="X5756">
        <v>0</v>
      </c>
      <c r="Y5756">
        <v>0</v>
      </c>
      <c r="Z5756">
        <v>0</v>
      </c>
      <c r="AA5756">
        <v>0</v>
      </c>
      <c r="AB5756">
        <v>1.3287855823901635</v>
      </c>
      <c r="AC5756">
        <v>0</v>
      </c>
      <c r="AD5756">
        <v>0</v>
      </c>
      <c r="AE5756">
        <v>1.3287855823901635</v>
      </c>
    </row>
    <row r="5757" spans="1:31" x14ac:dyDescent="0.25">
      <c r="A5757">
        <v>2250397</v>
      </c>
      <c r="B5757">
        <v>1</v>
      </c>
      <c r="C5757" t="s">
        <v>81</v>
      </c>
      <c r="D5757" t="s">
        <v>122</v>
      </c>
      <c r="E5757" t="s">
        <v>161</v>
      </c>
      <c r="F5757" t="s">
        <v>9622</v>
      </c>
      <c r="G5757" t="s">
        <v>174</v>
      </c>
      <c r="H5757" t="s">
        <v>163</v>
      </c>
      <c r="I5757" t="s">
        <v>136</v>
      </c>
      <c r="J5757" t="s">
        <v>137</v>
      </c>
      <c r="K5757" t="s">
        <v>138</v>
      </c>
      <c r="L5757" t="s">
        <v>16576</v>
      </c>
      <c r="M5757" t="s">
        <v>16577</v>
      </c>
      <c r="N5757">
        <v>1.106944444</v>
      </c>
      <c r="O5757">
        <v>1</v>
      </c>
      <c r="P5757">
        <v>513</v>
      </c>
      <c r="Q5757">
        <v>4</v>
      </c>
      <c r="R5757">
        <v>0</v>
      </c>
      <c r="S5757">
        <v>3</v>
      </c>
      <c r="T5757">
        <v>22</v>
      </c>
      <c r="U5757">
        <v>1</v>
      </c>
      <c r="V5757">
        <v>0</v>
      </c>
      <c r="W5757">
        <v>0.12380572393440999</v>
      </c>
      <c r="X5757">
        <v>42.929807543923708</v>
      </c>
      <c r="Y5757">
        <v>4.888948530467867</v>
      </c>
      <c r="Z5757">
        <v>0</v>
      </c>
      <c r="AA5757">
        <v>15.998084834320961</v>
      </c>
      <c r="AB5757">
        <v>4.9734288071635415</v>
      </c>
      <c r="AC5757">
        <v>3.9253245215548231</v>
      </c>
      <c r="AD5757">
        <v>0</v>
      </c>
      <c r="AE5757">
        <v>72.839399961365316</v>
      </c>
    </row>
    <row r="5758" spans="1:31" x14ac:dyDescent="0.25">
      <c r="A5758">
        <v>2250706</v>
      </c>
      <c r="B5758">
        <v>1</v>
      </c>
      <c r="C5758" t="s">
        <v>80</v>
      </c>
      <c r="D5758" t="s">
        <v>82</v>
      </c>
      <c r="E5758" t="s">
        <v>132</v>
      </c>
      <c r="F5758" t="s">
        <v>16578</v>
      </c>
      <c r="G5758" t="s">
        <v>148</v>
      </c>
      <c r="H5758" t="s">
        <v>135</v>
      </c>
      <c r="I5758" t="s">
        <v>136</v>
      </c>
      <c r="J5758" t="s">
        <v>137</v>
      </c>
      <c r="K5758" t="s">
        <v>138</v>
      </c>
      <c r="L5758" t="s">
        <v>16579</v>
      </c>
      <c r="M5758" t="s">
        <v>16580</v>
      </c>
      <c r="N5758">
        <v>2.554444444</v>
      </c>
      <c r="O5758">
        <v>0</v>
      </c>
      <c r="P5758">
        <v>2</v>
      </c>
      <c r="Q5758">
        <v>0</v>
      </c>
      <c r="R5758">
        <v>0</v>
      </c>
      <c r="S5758">
        <v>0</v>
      </c>
      <c r="T5758">
        <v>0</v>
      </c>
      <c r="U5758">
        <v>0</v>
      </c>
      <c r="V5758">
        <v>0</v>
      </c>
      <c r="W5758">
        <v>0</v>
      </c>
      <c r="X5758">
        <v>0.75527889600171561</v>
      </c>
      <c r="Y5758">
        <v>0</v>
      </c>
      <c r="Z5758">
        <v>0</v>
      </c>
      <c r="AA5758">
        <v>0</v>
      </c>
      <c r="AB5758">
        <v>0</v>
      </c>
      <c r="AC5758">
        <v>0</v>
      </c>
      <c r="AD5758">
        <v>0</v>
      </c>
      <c r="AE5758">
        <v>0.75527889600171561</v>
      </c>
    </row>
    <row r="5759" spans="1:31" x14ac:dyDescent="0.25">
      <c r="A5759">
        <v>2250520</v>
      </c>
      <c r="B5759">
        <v>1</v>
      </c>
      <c r="C5759" t="s">
        <v>81</v>
      </c>
      <c r="D5759" t="s">
        <v>121</v>
      </c>
      <c r="E5759" t="s">
        <v>273</v>
      </c>
      <c r="F5759" t="s">
        <v>16581</v>
      </c>
      <c r="G5759" t="s">
        <v>174</v>
      </c>
      <c r="H5759" t="s">
        <v>163</v>
      </c>
      <c r="I5759" t="s">
        <v>261</v>
      </c>
      <c r="J5759" t="s">
        <v>137</v>
      </c>
      <c r="K5759" t="s">
        <v>138</v>
      </c>
      <c r="L5759" t="s">
        <v>16582</v>
      </c>
      <c r="M5759" t="s">
        <v>16583</v>
      </c>
      <c r="N5759">
        <v>1.7777777000000002E-2</v>
      </c>
      <c r="O5759">
        <v>0</v>
      </c>
      <c r="P5759">
        <v>1279</v>
      </c>
      <c r="Q5759">
        <v>4</v>
      </c>
      <c r="R5759">
        <v>115</v>
      </c>
      <c r="S5759">
        <v>13</v>
      </c>
      <c r="T5759">
        <v>89</v>
      </c>
      <c r="U5759">
        <v>1</v>
      </c>
      <c r="V5759">
        <v>0</v>
      </c>
      <c r="W5759">
        <v>0</v>
      </c>
      <c r="X5759">
        <v>2.0695155158169611</v>
      </c>
      <c r="Y5759">
        <v>6.5749033739199991E-2</v>
      </c>
      <c r="Z5759">
        <v>0.23358877079829327</v>
      </c>
      <c r="AA5759">
        <v>0.96885739248960001</v>
      </c>
      <c r="AB5759">
        <v>0.57682719194560017</v>
      </c>
      <c r="AC5759">
        <v>2.6976899911111112E-2</v>
      </c>
      <c r="AD5759">
        <v>0</v>
      </c>
      <c r="AE5759">
        <v>3.9415148047007658</v>
      </c>
    </row>
    <row r="5760" spans="1:31" x14ac:dyDescent="0.25">
      <c r="A5760">
        <v>2250537</v>
      </c>
      <c r="B5760">
        <v>1</v>
      </c>
      <c r="C5760" t="s">
        <v>80</v>
      </c>
      <c r="D5760" t="s">
        <v>83</v>
      </c>
      <c r="E5760" t="s">
        <v>182</v>
      </c>
      <c r="F5760" t="s">
        <v>3996</v>
      </c>
      <c r="G5760" t="s">
        <v>143</v>
      </c>
      <c r="H5760" t="s">
        <v>163</v>
      </c>
      <c r="I5760" t="s">
        <v>136</v>
      </c>
      <c r="J5760" t="s">
        <v>137</v>
      </c>
      <c r="K5760" t="s">
        <v>144</v>
      </c>
      <c r="L5760" t="s">
        <v>16584</v>
      </c>
      <c r="M5760" t="s">
        <v>16585</v>
      </c>
      <c r="N5760">
        <v>1.5266666659999999</v>
      </c>
      <c r="O5760">
        <v>0</v>
      </c>
      <c r="P5760">
        <v>0</v>
      </c>
      <c r="Q5760">
        <v>6</v>
      </c>
      <c r="R5760">
        <v>0</v>
      </c>
      <c r="S5760">
        <v>5</v>
      </c>
      <c r="T5760">
        <v>0</v>
      </c>
      <c r="U5760">
        <v>0</v>
      </c>
      <c r="V5760">
        <v>0</v>
      </c>
      <c r="W5760">
        <v>0</v>
      </c>
      <c r="X5760">
        <v>0</v>
      </c>
      <c r="Y5760">
        <v>9.8765632978730693</v>
      </c>
      <c r="Z5760">
        <v>0</v>
      </c>
      <c r="AA5760">
        <v>7.47280282588184</v>
      </c>
      <c r="AB5760">
        <v>0</v>
      </c>
      <c r="AC5760">
        <v>0</v>
      </c>
      <c r="AD5760">
        <v>0</v>
      </c>
      <c r="AE5760">
        <v>17.349366123754908</v>
      </c>
    </row>
    <row r="5761" spans="1:31" x14ac:dyDescent="0.25">
      <c r="A5761">
        <v>2250474</v>
      </c>
      <c r="B5761">
        <v>1</v>
      </c>
      <c r="C5761" t="s">
        <v>80</v>
      </c>
      <c r="D5761" t="s">
        <v>100</v>
      </c>
      <c r="E5761" t="s">
        <v>273</v>
      </c>
      <c r="F5761" t="s">
        <v>14439</v>
      </c>
      <c r="G5761" t="s">
        <v>196</v>
      </c>
      <c r="H5761" t="s">
        <v>163</v>
      </c>
      <c r="I5761" t="s">
        <v>136</v>
      </c>
      <c r="J5761" t="s">
        <v>137</v>
      </c>
      <c r="K5761" t="s">
        <v>144</v>
      </c>
      <c r="L5761" t="s">
        <v>16586</v>
      </c>
      <c r="M5761" t="s">
        <v>16587</v>
      </c>
      <c r="N5761">
        <v>1.089722222</v>
      </c>
      <c r="O5761">
        <v>17</v>
      </c>
      <c r="P5761">
        <v>4167</v>
      </c>
      <c r="Q5761">
        <v>4</v>
      </c>
      <c r="R5761">
        <v>102</v>
      </c>
      <c r="S5761">
        <v>16</v>
      </c>
      <c r="T5761">
        <v>289</v>
      </c>
      <c r="U5761">
        <v>4</v>
      </c>
      <c r="V5761">
        <v>1</v>
      </c>
      <c r="W5761">
        <v>216.87107751496774</v>
      </c>
      <c r="X5761">
        <v>1095.2373095185726</v>
      </c>
      <c r="Y5761">
        <v>2.6116376542209094</v>
      </c>
      <c r="Z5761">
        <v>22.751368506021624</v>
      </c>
      <c r="AA5761">
        <v>63.338062682171838</v>
      </c>
      <c r="AB5761">
        <v>181.21389496543543</v>
      </c>
      <c r="AC5761">
        <v>416.34152148093324</v>
      </c>
      <c r="AD5761">
        <v>0</v>
      </c>
      <c r="AE5761">
        <v>1998.3648723223232</v>
      </c>
    </row>
    <row r="5762" spans="1:31" x14ac:dyDescent="0.25">
      <c r="A5762">
        <v>2250583</v>
      </c>
      <c r="B5762">
        <v>1</v>
      </c>
      <c r="C5762" t="s">
        <v>80</v>
      </c>
      <c r="D5762" t="s">
        <v>93</v>
      </c>
      <c r="E5762" t="s">
        <v>194</v>
      </c>
      <c r="F5762" t="s">
        <v>16588</v>
      </c>
      <c r="G5762" t="s">
        <v>179</v>
      </c>
      <c r="H5762" t="s">
        <v>135</v>
      </c>
      <c r="I5762" t="s">
        <v>136</v>
      </c>
      <c r="J5762" t="s">
        <v>137</v>
      </c>
      <c r="K5762" t="s">
        <v>138</v>
      </c>
      <c r="L5762" t="s">
        <v>16589</v>
      </c>
      <c r="M5762" t="s">
        <v>16590</v>
      </c>
      <c r="N5762">
        <v>1.5177777770000001</v>
      </c>
      <c r="O5762">
        <v>0</v>
      </c>
      <c r="P5762">
        <v>2</v>
      </c>
      <c r="Q5762">
        <v>0</v>
      </c>
      <c r="R5762">
        <v>1</v>
      </c>
      <c r="S5762">
        <v>0</v>
      </c>
      <c r="T5762">
        <v>1</v>
      </c>
      <c r="U5762">
        <v>0</v>
      </c>
      <c r="V5762">
        <v>0</v>
      </c>
      <c r="W5762">
        <v>0</v>
      </c>
      <c r="X5762">
        <v>0.63180049540377792</v>
      </c>
      <c r="Y5762">
        <v>0</v>
      </c>
      <c r="Z5762">
        <v>1.3281548727113333</v>
      </c>
      <c r="AA5762">
        <v>0</v>
      </c>
      <c r="AB5762">
        <v>0.17420981060970669</v>
      </c>
      <c r="AC5762">
        <v>0</v>
      </c>
      <c r="AD5762">
        <v>0</v>
      </c>
      <c r="AE5762">
        <v>2.1341651787248179</v>
      </c>
    </row>
    <row r="5763" spans="1:31" x14ac:dyDescent="0.25">
      <c r="A5763">
        <v>2250620</v>
      </c>
      <c r="B5763">
        <v>1</v>
      </c>
      <c r="C5763" t="s">
        <v>81</v>
      </c>
      <c r="D5763" t="s">
        <v>112</v>
      </c>
      <c r="E5763" t="s">
        <v>132</v>
      </c>
      <c r="F5763" t="s">
        <v>16591</v>
      </c>
      <c r="G5763" t="s">
        <v>148</v>
      </c>
      <c r="H5763" t="s">
        <v>135</v>
      </c>
      <c r="I5763" t="s">
        <v>136</v>
      </c>
      <c r="J5763" t="s">
        <v>137</v>
      </c>
      <c r="K5763" t="s">
        <v>138</v>
      </c>
      <c r="L5763" t="s">
        <v>16592</v>
      </c>
      <c r="M5763" t="s">
        <v>16593</v>
      </c>
      <c r="N5763">
        <v>1.9952777770000001</v>
      </c>
      <c r="O5763">
        <v>0</v>
      </c>
      <c r="P5763">
        <v>1</v>
      </c>
      <c r="Q5763">
        <v>0</v>
      </c>
      <c r="R5763">
        <v>0</v>
      </c>
      <c r="S5763">
        <v>0</v>
      </c>
      <c r="T5763">
        <v>0</v>
      </c>
      <c r="U5763">
        <v>0</v>
      </c>
      <c r="V5763">
        <v>0</v>
      </c>
      <c r="W5763">
        <v>0</v>
      </c>
      <c r="X5763">
        <v>0.21335433746259111</v>
      </c>
      <c r="Y5763">
        <v>0</v>
      </c>
      <c r="Z5763">
        <v>0</v>
      </c>
      <c r="AA5763">
        <v>0</v>
      </c>
      <c r="AB5763">
        <v>0</v>
      </c>
      <c r="AC5763">
        <v>0</v>
      </c>
      <c r="AD5763">
        <v>0</v>
      </c>
      <c r="AE5763">
        <v>0.21335433746259111</v>
      </c>
    </row>
    <row r="5764" spans="1:31" x14ac:dyDescent="0.25">
      <c r="A5764">
        <v>2250480</v>
      </c>
      <c r="B5764">
        <v>1</v>
      </c>
      <c r="C5764" t="s">
        <v>80</v>
      </c>
      <c r="D5764" t="s">
        <v>92</v>
      </c>
      <c r="E5764" t="s">
        <v>132</v>
      </c>
      <c r="F5764" t="s">
        <v>16594</v>
      </c>
      <c r="G5764" t="s">
        <v>191</v>
      </c>
      <c r="H5764" t="s">
        <v>135</v>
      </c>
      <c r="I5764" t="s">
        <v>136</v>
      </c>
      <c r="J5764" t="s">
        <v>137</v>
      </c>
      <c r="K5764" t="s">
        <v>138</v>
      </c>
      <c r="L5764" t="s">
        <v>16595</v>
      </c>
      <c r="M5764" t="s">
        <v>16596</v>
      </c>
      <c r="N5764">
        <v>0.770277777</v>
      </c>
      <c r="O5764">
        <v>0</v>
      </c>
      <c r="P5764">
        <v>4</v>
      </c>
      <c r="Q5764">
        <v>0</v>
      </c>
      <c r="R5764">
        <v>0</v>
      </c>
      <c r="S5764">
        <v>0</v>
      </c>
      <c r="T5764">
        <v>1</v>
      </c>
      <c r="U5764">
        <v>0</v>
      </c>
      <c r="V5764">
        <v>0</v>
      </c>
      <c r="W5764">
        <v>0</v>
      </c>
      <c r="X5764">
        <v>0.44050848190706005</v>
      </c>
      <c r="Y5764">
        <v>0</v>
      </c>
      <c r="Z5764">
        <v>0</v>
      </c>
      <c r="AA5764">
        <v>0</v>
      </c>
      <c r="AB5764">
        <v>0.98725992414745845</v>
      </c>
      <c r="AC5764">
        <v>0</v>
      </c>
      <c r="AD5764">
        <v>0</v>
      </c>
      <c r="AE5764">
        <v>1.4277684060545184</v>
      </c>
    </row>
    <row r="5765" spans="1:31" x14ac:dyDescent="0.25">
      <c r="A5765">
        <v>2250437</v>
      </c>
      <c r="B5765">
        <v>1</v>
      </c>
      <c r="C5765" t="s">
        <v>80</v>
      </c>
      <c r="D5765" t="s">
        <v>82</v>
      </c>
      <c r="E5765" t="s">
        <v>177</v>
      </c>
      <c r="F5765" t="s">
        <v>16597</v>
      </c>
      <c r="G5765" t="s">
        <v>196</v>
      </c>
      <c r="H5765" t="s">
        <v>135</v>
      </c>
      <c r="I5765" t="s">
        <v>136</v>
      </c>
      <c r="J5765" t="s">
        <v>137</v>
      </c>
      <c r="K5765" t="s">
        <v>144</v>
      </c>
      <c r="L5765" t="s">
        <v>16598</v>
      </c>
      <c r="M5765" t="s">
        <v>16599</v>
      </c>
      <c r="N5765">
        <v>6.9463888880000004</v>
      </c>
      <c r="O5765">
        <v>0</v>
      </c>
      <c r="P5765">
        <v>30</v>
      </c>
      <c r="Q5765">
        <v>0</v>
      </c>
      <c r="R5765">
        <v>0</v>
      </c>
      <c r="S5765">
        <v>0</v>
      </c>
      <c r="T5765">
        <v>20</v>
      </c>
      <c r="U5765">
        <v>0</v>
      </c>
      <c r="V5765">
        <v>0</v>
      </c>
      <c r="W5765">
        <v>0</v>
      </c>
      <c r="X5765">
        <v>66.016979824425107</v>
      </c>
      <c r="Y5765">
        <v>0</v>
      </c>
      <c r="Z5765">
        <v>0</v>
      </c>
      <c r="AA5765">
        <v>0</v>
      </c>
      <c r="AB5765">
        <v>54.039109109496351</v>
      </c>
      <c r="AC5765">
        <v>0</v>
      </c>
      <c r="AD5765">
        <v>0</v>
      </c>
      <c r="AE5765">
        <v>120.05608893392146</v>
      </c>
    </row>
    <row r="5766" spans="1:31" x14ac:dyDescent="0.25">
      <c r="A5766">
        <v>2250414</v>
      </c>
      <c r="B5766">
        <v>1</v>
      </c>
      <c r="C5766" t="s">
        <v>80</v>
      </c>
      <c r="D5766" t="s">
        <v>100</v>
      </c>
      <c r="E5766" t="s">
        <v>182</v>
      </c>
      <c r="F5766" t="s">
        <v>16600</v>
      </c>
      <c r="G5766" t="s">
        <v>174</v>
      </c>
      <c r="H5766" t="s">
        <v>163</v>
      </c>
      <c r="I5766" t="s">
        <v>136</v>
      </c>
      <c r="J5766" t="s">
        <v>137</v>
      </c>
      <c r="K5766" t="s">
        <v>138</v>
      </c>
      <c r="L5766" t="s">
        <v>16601</v>
      </c>
      <c r="M5766" t="s">
        <v>16602</v>
      </c>
      <c r="N5766">
        <v>0.36361111099999999</v>
      </c>
      <c r="O5766">
        <v>0</v>
      </c>
      <c r="P5766">
        <v>893</v>
      </c>
      <c r="Q5766">
        <v>0</v>
      </c>
      <c r="R5766">
        <v>127</v>
      </c>
      <c r="S5766">
        <v>0</v>
      </c>
      <c r="T5766">
        <v>105</v>
      </c>
      <c r="U5766">
        <v>0</v>
      </c>
      <c r="V5766">
        <v>0</v>
      </c>
      <c r="W5766">
        <v>0</v>
      </c>
      <c r="X5766">
        <v>123.02082797158231</v>
      </c>
      <c r="Y5766">
        <v>0</v>
      </c>
      <c r="Z5766">
        <v>41.276234154003141</v>
      </c>
      <c r="AA5766">
        <v>0</v>
      </c>
      <c r="AB5766">
        <v>27.00890272797551</v>
      </c>
      <c r="AC5766">
        <v>0</v>
      </c>
      <c r="AD5766">
        <v>0</v>
      </c>
      <c r="AE5766">
        <v>191.30596485356097</v>
      </c>
    </row>
    <row r="5767" spans="1:31" x14ac:dyDescent="0.25">
      <c r="A5767">
        <v>2250500</v>
      </c>
      <c r="B5767">
        <v>1</v>
      </c>
      <c r="C5767" t="s">
        <v>80</v>
      </c>
      <c r="D5767" t="s">
        <v>97</v>
      </c>
      <c r="E5767" t="s">
        <v>132</v>
      </c>
      <c r="F5767" t="s">
        <v>16603</v>
      </c>
      <c r="G5767" t="s">
        <v>170</v>
      </c>
      <c r="H5767" t="s">
        <v>135</v>
      </c>
      <c r="I5767" t="s">
        <v>136</v>
      </c>
      <c r="J5767" t="s">
        <v>137</v>
      </c>
      <c r="K5767" t="s">
        <v>138</v>
      </c>
      <c r="L5767" t="s">
        <v>16604</v>
      </c>
      <c r="M5767" t="s">
        <v>16605</v>
      </c>
      <c r="N5767">
        <v>4.9769444439999999</v>
      </c>
      <c r="O5767">
        <v>0</v>
      </c>
      <c r="P5767">
        <v>1</v>
      </c>
      <c r="Q5767">
        <v>0</v>
      </c>
      <c r="R5767">
        <v>0</v>
      </c>
      <c r="S5767">
        <v>0</v>
      </c>
      <c r="T5767">
        <v>0</v>
      </c>
      <c r="U5767">
        <v>0</v>
      </c>
      <c r="V5767">
        <v>0</v>
      </c>
      <c r="W5767">
        <v>0</v>
      </c>
      <c r="X5767">
        <v>12.405196267485421</v>
      </c>
      <c r="Y5767">
        <v>0</v>
      </c>
      <c r="Z5767">
        <v>0</v>
      </c>
      <c r="AA5767">
        <v>0</v>
      </c>
      <c r="AB5767">
        <v>0</v>
      </c>
      <c r="AC5767">
        <v>0</v>
      </c>
      <c r="AD5767">
        <v>0</v>
      </c>
      <c r="AE5767">
        <v>12.405196267485421</v>
      </c>
    </row>
    <row r="5768" spans="1:31" x14ac:dyDescent="0.25">
      <c r="A5768">
        <v>2250643</v>
      </c>
      <c r="B5768">
        <v>1</v>
      </c>
      <c r="C5768" t="s">
        <v>80</v>
      </c>
      <c r="D5768" t="s">
        <v>100</v>
      </c>
      <c r="E5768" t="s">
        <v>132</v>
      </c>
      <c r="F5768" t="s">
        <v>16606</v>
      </c>
      <c r="G5768" t="s">
        <v>134</v>
      </c>
      <c r="H5768" t="s">
        <v>135</v>
      </c>
      <c r="I5768" t="s">
        <v>136</v>
      </c>
      <c r="J5768" t="s">
        <v>137</v>
      </c>
      <c r="K5768" t="s">
        <v>138</v>
      </c>
      <c r="L5768" t="s">
        <v>16607</v>
      </c>
      <c r="M5768" t="s">
        <v>16608</v>
      </c>
      <c r="N5768">
        <v>1.1397222220000001</v>
      </c>
      <c r="O5768">
        <v>0</v>
      </c>
      <c r="P5768">
        <v>2</v>
      </c>
      <c r="Q5768">
        <v>0</v>
      </c>
      <c r="R5768">
        <v>0</v>
      </c>
      <c r="S5768">
        <v>0</v>
      </c>
      <c r="T5768">
        <v>0</v>
      </c>
      <c r="U5768">
        <v>0</v>
      </c>
      <c r="V5768">
        <v>0</v>
      </c>
      <c r="W5768">
        <v>0</v>
      </c>
      <c r="X5768">
        <v>0.69636260009403106</v>
      </c>
      <c r="Y5768">
        <v>0</v>
      </c>
      <c r="Z5768">
        <v>0</v>
      </c>
      <c r="AA5768">
        <v>0</v>
      </c>
      <c r="AB5768">
        <v>0</v>
      </c>
      <c r="AC5768">
        <v>0</v>
      </c>
      <c r="AD5768">
        <v>0</v>
      </c>
      <c r="AE5768">
        <v>0.69636260009403106</v>
      </c>
    </row>
    <row r="5769" spans="1:31" x14ac:dyDescent="0.25">
      <c r="A5769">
        <v>2250494</v>
      </c>
      <c r="B5769">
        <v>1</v>
      </c>
      <c r="C5769" t="s">
        <v>80</v>
      </c>
      <c r="D5769" t="s">
        <v>102</v>
      </c>
      <c r="E5769" t="s">
        <v>182</v>
      </c>
      <c r="F5769" t="s">
        <v>16609</v>
      </c>
      <c r="G5769" t="s">
        <v>319</v>
      </c>
      <c r="H5769" t="s">
        <v>163</v>
      </c>
      <c r="I5769" t="s">
        <v>136</v>
      </c>
      <c r="J5769" t="s">
        <v>137</v>
      </c>
      <c r="K5769" t="s">
        <v>138</v>
      </c>
      <c r="L5769" t="s">
        <v>16610</v>
      </c>
      <c r="M5769" t="s">
        <v>16611</v>
      </c>
      <c r="N5769">
        <v>2.182222222</v>
      </c>
      <c r="O5769">
        <v>0</v>
      </c>
      <c r="P5769">
        <v>1</v>
      </c>
      <c r="Q5769">
        <v>0</v>
      </c>
      <c r="R5769">
        <v>14</v>
      </c>
      <c r="S5769">
        <v>0</v>
      </c>
      <c r="T5769">
        <v>7</v>
      </c>
      <c r="U5769">
        <v>0</v>
      </c>
      <c r="V5769">
        <v>0</v>
      </c>
      <c r="W5769">
        <v>0</v>
      </c>
      <c r="X5769">
        <v>0.61355853778791947</v>
      </c>
      <c r="Y5769">
        <v>0</v>
      </c>
      <c r="Z5769">
        <v>28.173914908421889</v>
      </c>
      <c r="AA5769">
        <v>0</v>
      </c>
      <c r="AB5769">
        <v>6.6799739761824171</v>
      </c>
      <c r="AC5769">
        <v>0</v>
      </c>
      <c r="AD5769">
        <v>0</v>
      </c>
      <c r="AE5769">
        <v>35.467447422392226</v>
      </c>
    </row>
    <row r="5770" spans="1:31" x14ac:dyDescent="0.25">
      <c r="A5770">
        <v>2250686</v>
      </c>
      <c r="B5770">
        <v>1</v>
      </c>
      <c r="C5770" t="s">
        <v>80</v>
      </c>
      <c r="D5770" t="s">
        <v>90</v>
      </c>
      <c r="E5770" t="s">
        <v>132</v>
      </c>
      <c r="F5770" t="s">
        <v>16612</v>
      </c>
      <c r="G5770" t="s">
        <v>152</v>
      </c>
      <c r="H5770" t="s">
        <v>135</v>
      </c>
      <c r="I5770" t="s">
        <v>136</v>
      </c>
      <c r="J5770" t="s">
        <v>137</v>
      </c>
      <c r="K5770" t="s">
        <v>138</v>
      </c>
      <c r="L5770" t="s">
        <v>16613</v>
      </c>
      <c r="M5770" t="s">
        <v>16614</v>
      </c>
      <c r="N5770">
        <v>4.6622222219999996</v>
      </c>
      <c r="O5770">
        <v>0</v>
      </c>
      <c r="P5770">
        <v>2</v>
      </c>
      <c r="Q5770">
        <v>0</v>
      </c>
      <c r="R5770">
        <v>0</v>
      </c>
      <c r="S5770">
        <v>0</v>
      </c>
      <c r="T5770">
        <v>0</v>
      </c>
      <c r="U5770">
        <v>0</v>
      </c>
      <c r="V5770">
        <v>0</v>
      </c>
      <c r="W5770">
        <v>0</v>
      </c>
      <c r="X5770">
        <v>6.1616374800376201</v>
      </c>
      <c r="Y5770">
        <v>0</v>
      </c>
      <c r="Z5770">
        <v>0</v>
      </c>
      <c r="AA5770">
        <v>0</v>
      </c>
      <c r="AB5770">
        <v>0</v>
      </c>
      <c r="AC5770">
        <v>0</v>
      </c>
      <c r="AD5770">
        <v>0</v>
      </c>
      <c r="AE5770">
        <v>6.1616374800376201</v>
      </c>
    </row>
    <row r="5771" spans="1:31" x14ac:dyDescent="0.25">
      <c r="A5771">
        <v>2250394</v>
      </c>
      <c r="B5771">
        <v>1</v>
      </c>
      <c r="C5771" t="s">
        <v>80</v>
      </c>
      <c r="D5771" t="s">
        <v>85</v>
      </c>
      <c r="E5771" t="s">
        <v>177</v>
      </c>
      <c r="F5771" t="s">
        <v>16615</v>
      </c>
      <c r="G5771" t="s">
        <v>3486</v>
      </c>
      <c r="H5771" t="s">
        <v>135</v>
      </c>
      <c r="I5771" t="s">
        <v>136</v>
      </c>
      <c r="J5771" t="s">
        <v>137</v>
      </c>
      <c r="K5771" t="s">
        <v>138</v>
      </c>
      <c r="L5771" t="s">
        <v>16616</v>
      </c>
      <c r="M5771" t="s">
        <v>16617</v>
      </c>
      <c r="N5771">
        <v>3.42</v>
      </c>
      <c r="O5771">
        <v>0</v>
      </c>
      <c r="P5771">
        <v>119</v>
      </c>
      <c r="Q5771">
        <v>0</v>
      </c>
      <c r="R5771">
        <v>0</v>
      </c>
      <c r="S5771">
        <v>0</v>
      </c>
      <c r="T5771">
        <v>19</v>
      </c>
      <c r="U5771">
        <v>0</v>
      </c>
      <c r="V5771">
        <v>0</v>
      </c>
      <c r="W5771">
        <v>0</v>
      </c>
      <c r="X5771">
        <v>98.710255055489611</v>
      </c>
      <c r="Y5771">
        <v>0</v>
      </c>
      <c r="Z5771">
        <v>0</v>
      </c>
      <c r="AA5771">
        <v>0</v>
      </c>
      <c r="AB5771">
        <v>39.073555017928584</v>
      </c>
      <c r="AC5771">
        <v>0</v>
      </c>
      <c r="AD5771">
        <v>0</v>
      </c>
      <c r="AE5771">
        <v>137.78381007341818</v>
      </c>
    </row>
    <row r="5772" spans="1:31" x14ac:dyDescent="0.25">
      <c r="A5772">
        <v>2250540</v>
      </c>
      <c r="B5772">
        <v>1</v>
      </c>
      <c r="C5772" t="s">
        <v>80</v>
      </c>
      <c r="D5772" t="s">
        <v>105</v>
      </c>
      <c r="E5772" t="s">
        <v>273</v>
      </c>
      <c r="F5772" t="s">
        <v>16618</v>
      </c>
      <c r="G5772" t="s">
        <v>174</v>
      </c>
      <c r="H5772" t="s">
        <v>163</v>
      </c>
      <c r="I5772" t="s">
        <v>136</v>
      </c>
      <c r="J5772" t="s">
        <v>137</v>
      </c>
      <c r="K5772" t="s">
        <v>138</v>
      </c>
      <c r="L5772" t="s">
        <v>16619</v>
      </c>
      <c r="M5772" t="s">
        <v>16620</v>
      </c>
      <c r="N5772">
        <v>1.170833333</v>
      </c>
      <c r="O5772">
        <v>0</v>
      </c>
      <c r="P5772">
        <v>439</v>
      </c>
      <c r="Q5772">
        <v>1</v>
      </c>
      <c r="R5772">
        <v>29</v>
      </c>
      <c r="S5772">
        <v>8</v>
      </c>
      <c r="T5772">
        <v>62</v>
      </c>
      <c r="U5772">
        <v>7</v>
      </c>
      <c r="V5772">
        <v>0</v>
      </c>
      <c r="W5772">
        <v>0</v>
      </c>
      <c r="X5772">
        <v>154.83130331109072</v>
      </c>
      <c r="Y5772">
        <v>9.6064377679661295</v>
      </c>
      <c r="Z5772">
        <v>14.07766195149661</v>
      </c>
      <c r="AA5772">
        <v>64.578845749815557</v>
      </c>
      <c r="AB5772">
        <v>53.821974218790665</v>
      </c>
      <c r="AC5772">
        <v>324.62369380894239</v>
      </c>
      <c r="AD5772">
        <v>0</v>
      </c>
      <c r="AE5772">
        <v>621.53991680810213</v>
      </c>
    </row>
    <row r="5773" spans="1:31" x14ac:dyDescent="0.25">
      <c r="A5773">
        <v>2250663</v>
      </c>
      <c r="B5773">
        <v>1</v>
      </c>
      <c r="C5773" t="s">
        <v>81</v>
      </c>
      <c r="D5773" t="s">
        <v>117</v>
      </c>
      <c r="E5773" t="s">
        <v>182</v>
      </c>
      <c r="F5773" t="s">
        <v>16621</v>
      </c>
      <c r="G5773" t="s">
        <v>319</v>
      </c>
      <c r="H5773" t="s">
        <v>163</v>
      </c>
      <c r="I5773" t="s">
        <v>136</v>
      </c>
      <c r="J5773" t="s">
        <v>137</v>
      </c>
      <c r="K5773" t="s">
        <v>138</v>
      </c>
      <c r="L5773" t="s">
        <v>16622</v>
      </c>
      <c r="M5773" t="s">
        <v>16623</v>
      </c>
      <c r="N5773">
        <v>1.3805555549999999</v>
      </c>
      <c r="O5773">
        <v>0</v>
      </c>
      <c r="P5773">
        <v>109</v>
      </c>
      <c r="Q5773">
        <v>16</v>
      </c>
      <c r="R5773">
        <v>24</v>
      </c>
      <c r="S5773">
        <v>3</v>
      </c>
      <c r="T5773">
        <v>10</v>
      </c>
      <c r="U5773">
        <v>0</v>
      </c>
      <c r="V5773">
        <v>0</v>
      </c>
      <c r="W5773">
        <v>0</v>
      </c>
      <c r="X5773">
        <v>21.279843365225769</v>
      </c>
      <c r="Y5773">
        <v>8.5967057035526366</v>
      </c>
      <c r="Z5773">
        <v>2.0380883165076908</v>
      </c>
      <c r="AA5773">
        <v>35.965496516598556</v>
      </c>
      <c r="AB5773">
        <v>8.4149692964013454</v>
      </c>
      <c r="AC5773">
        <v>0</v>
      </c>
      <c r="AD5773">
        <v>0</v>
      </c>
      <c r="AE5773">
        <v>76.295103198286</v>
      </c>
    </row>
    <row r="5774" spans="1:31" x14ac:dyDescent="0.25">
      <c r="A5774">
        <v>2250417</v>
      </c>
      <c r="B5774">
        <v>1</v>
      </c>
      <c r="C5774" t="s">
        <v>81</v>
      </c>
      <c r="D5774" t="s">
        <v>112</v>
      </c>
      <c r="E5774" t="s">
        <v>182</v>
      </c>
      <c r="F5774" t="s">
        <v>16624</v>
      </c>
      <c r="G5774" t="s">
        <v>143</v>
      </c>
      <c r="H5774" t="s">
        <v>163</v>
      </c>
      <c r="I5774" t="s">
        <v>136</v>
      </c>
      <c r="J5774" t="s">
        <v>137</v>
      </c>
      <c r="K5774" t="s">
        <v>144</v>
      </c>
      <c r="L5774" t="s">
        <v>16625</v>
      </c>
      <c r="M5774" t="s">
        <v>16626</v>
      </c>
      <c r="N5774">
        <v>7.5044444439999998</v>
      </c>
      <c r="O5774">
        <v>0</v>
      </c>
      <c r="P5774">
        <v>1230</v>
      </c>
      <c r="Q5774">
        <v>0</v>
      </c>
      <c r="R5774">
        <v>11</v>
      </c>
      <c r="S5774">
        <v>0</v>
      </c>
      <c r="T5774">
        <v>33</v>
      </c>
      <c r="U5774">
        <v>0</v>
      </c>
      <c r="V5774">
        <v>0</v>
      </c>
      <c r="W5774">
        <v>0</v>
      </c>
      <c r="X5774">
        <v>1844.0784681745902</v>
      </c>
      <c r="Y5774">
        <v>0</v>
      </c>
      <c r="Z5774">
        <v>2.5188489551332247</v>
      </c>
      <c r="AA5774">
        <v>0</v>
      </c>
      <c r="AB5774">
        <v>121.6412904930188</v>
      </c>
      <c r="AC5774">
        <v>0</v>
      </c>
      <c r="AD5774">
        <v>0</v>
      </c>
      <c r="AE5774">
        <v>1968.2386076227422</v>
      </c>
    </row>
    <row r="5775" spans="1:31" x14ac:dyDescent="0.25">
      <c r="A5775">
        <v>2250431</v>
      </c>
      <c r="B5775">
        <v>1</v>
      </c>
      <c r="C5775" t="s">
        <v>81</v>
      </c>
      <c r="D5775" t="s">
        <v>112</v>
      </c>
      <c r="E5775" t="s">
        <v>273</v>
      </c>
      <c r="F5775" t="s">
        <v>9640</v>
      </c>
      <c r="G5775" t="s">
        <v>196</v>
      </c>
      <c r="H5775" t="s">
        <v>163</v>
      </c>
      <c r="I5775" t="s">
        <v>136</v>
      </c>
      <c r="J5775" t="s">
        <v>137</v>
      </c>
      <c r="K5775" t="s">
        <v>144</v>
      </c>
      <c r="L5775" t="s">
        <v>16627</v>
      </c>
      <c r="M5775" t="s">
        <v>16628</v>
      </c>
      <c r="N5775">
        <v>4.8047222219999997</v>
      </c>
      <c r="O5775">
        <v>3</v>
      </c>
      <c r="P5775">
        <v>940</v>
      </c>
      <c r="Q5775">
        <v>101</v>
      </c>
      <c r="R5775">
        <v>321</v>
      </c>
      <c r="S5775">
        <v>15</v>
      </c>
      <c r="T5775">
        <v>118</v>
      </c>
      <c r="U5775">
        <v>1</v>
      </c>
      <c r="V5775">
        <v>0</v>
      </c>
      <c r="W5775">
        <v>2.0272000542000623</v>
      </c>
      <c r="X5775">
        <v>602.61274076466805</v>
      </c>
      <c r="Y5775">
        <v>273.43043759656661</v>
      </c>
      <c r="Z5775">
        <v>199.31530490879979</v>
      </c>
      <c r="AA5775">
        <v>295.99382069723924</v>
      </c>
      <c r="AB5775">
        <v>107.3158634268963</v>
      </c>
      <c r="AC5775">
        <v>26.154831298329885</v>
      </c>
      <c r="AD5775">
        <v>0</v>
      </c>
      <c r="AE5775">
        <v>1506.8501987467</v>
      </c>
    </row>
    <row r="5776" spans="1:31" x14ac:dyDescent="0.25">
      <c r="A5776">
        <v>2250434</v>
      </c>
      <c r="B5776">
        <v>1</v>
      </c>
      <c r="C5776" t="s">
        <v>81</v>
      </c>
      <c r="D5776" t="s">
        <v>114</v>
      </c>
      <c r="E5776" t="s">
        <v>141</v>
      </c>
      <c r="F5776" t="s">
        <v>16629</v>
      </c>
      <c r="G5776" t="s">
        <v>196</v>
      </c>
      <c r="H5776" t="s">
        <v>135</v>
      </c>
      <c r="I5776" t="s">
        <v>136</v>
      </c>
      <c r="J5776" t="s">
        <v>137</v>
      </c>
      <c r="K5776" t="s">
        <v>144</v>
      </c>
      <c r="L5776" t="s">
        <v>16630</v>
      </c>
      <c r="M5776" t="s">
        <v>16631</v>
      </c>
      <c r="N5776">
        <v>3.0808333330000002</v>
      </c>
      <c r="O5776">
        <v>0</v>
      </c>
      <c r="P5776">
        <v>24</v>
      </c>
      <c r="Q5776">
        <v>0</v>
      </c>
      <c r="R5776">
        <v>34</v>
      </c>
      <c r="S5776">
        <v>0</v>
      </c>
      <c r="T5776">
        <v>1</v>
      </c>
      <c r="U5776">
        <v>0</v>
      </c>
      <c r="V5776">
        <v>0</v>
      </c>
      <c r="W5776">
        <v>0</v>
      </c>
      <c r="X5776">
        <v>3.7810802403598878</v>
      </c>
      <c r="Y5776">
        <v>0</v>
      </c>
      <c r="Z5776">
        <v>4.5204318890387505</v>
      </c>
      <c r="AA5776">
        <v>0</v>
      </c>
      <c r="AB5776">
        <v>0.2867464995108</v>
      </c>
      <c r="AC5776">
        <v>0</v>
      </c>
      <c r="AD5776">
        <v>0</v>
      </c>
      <c r="AE5776">
        <v>8.588258628909438</v>
      </c>
    </row>
    <row r="5777" spans="1:31" x14ac:dyDescent="0.25">
      <c r="A5777">
        <v>2250766</v>
      </c>
      <c r="B5777">
        <v>1</v>
      </c>
      <c r="C5777" t="s">
        <v>80</v>
      </c>
      <c r="D5777" t="s">
        <v>90</v>
      </c>
      <c r="E5777" t="s">
        <v>132</v>
      </c>
      <c r="F5777" t="s">
        <v>16632</v>
      </c>
      <c r="G5777" t="s">
        <v>148</v>
      </c>
      <c r="H5777" t="s">
        <v>135</v>
      </c>
      <c r="I5777" t="s">
        <v>136</v>
      </c>
      <c r="J5777" t="s">
        <v>137</v>
      </c>
      <c r="K5777" t="s">
        <v>138</v>
      </c>
      <c r="L5777" t="s">
        <v>16633</v>
      </c>
      <c r="M5777" t="s">
        <v>16634</v>
      </c>
      <c r="N5777">
        <v>1.6441666660000001</v>
      </c>
      <c r="O5777">
        <v>0</v>
      </c>
      <c r="P5777">
        <v>4</v>
      </c>
      <c r="Q5777">
        <v>0</v>
      </c>
      <c r="R5777">
        <v>0</v>
      </c>
      <c r="S5777">
        <v>0</v>
      </c>
      <c r="T5777">
        <v>0</v>
      </c>
      <c r="U5777">
        <v>0</v>
      </c>
      <c r="V5777">
        <v>0</v>
      </c>
      <c r="W5777">
        <v>0</v>
      </c>
      <c r="X5777">
        <v>3.4482505413161793</v>
      </c>
      <c r="Y5777">
        <v>0</v>
      </c>
      <c r="Z5777">
        <v>0</v>
      </c>
      <c r="AA5777">
        <v>0</v>
      </c>
      <c r="AB5777">
        <v>0</v>
      </c>
      <c r="AC5777">
        <v>0</v>
      </c>
      <c r="AD5777">
        <v>0</v>
      </c>
      <c r="AE5777">
        <v>3.4482505413161793</v>
      </c>
    </row>
    <row r="5778" spans="1:31" x14ac:dyDescent="0.25">
      <c r="A5778">
        <v>2250646</v>
      </c>
      <c r="B5778">
        <v>1</v>
      </c>
      <c r="C5778" t="s">
        <v>80</v>
      </c>
      <c r="D5778" t="s">
        <v>98</v>
      </c>
      <c r="E5778" t="s">
        <v>132</v>
      </c>
      <c r="F5778" t="s">
        <v>16635</v>
      </c>
      <c r="G5778" t="s">
        <v>148</v>
      </c>
      <c r="H5778" t="s">
        <v>135</v>
      </c>
      <c r="I5778" t="s">
        <v>136</v>
      </c>
      <c r="J5778" t="s">
        <v>137</v>
      </c>
      <c r="K5778" t="s">
        <v>138</v>
      </c>
      <c r="L5778" t="s">
        <v>16636</v>
      </c>
      <c r="M5778" t="s">
        <v>16637</v>
      </c>
      <c r="N5778">
        <v>4.5636111110000002</v>
      </c>
      <c r="O5778">
        <v>0</v>
      </c>
      <c r="P5778">
        <v>1</v>
      </c>
      <c r="Q5778">
        <v>0</v>
      </c>
      <c r="R5778">
        <v>0</v>
      </c>
      <c r="S5778">
        <v>0</v>
      </c>
      <c r="T5778">
        <v>0</v>
      </c>
      <c r="U5778">
        <v>0</v>
      </c>
      <c r="V5778">
        <v>0</v>
      </c>
      <c r="W5778">
        <v>0</v>
      </c>
      <c r="X5778">
        <v>0.97279731725449781</v>
      </c>
      <c r="Y5778">
        <v>0</v>
      </c>
      <c r="Z5778">
        <v>0</v>
      </c>
      <c r="AA5778">
        <v>0</v>
      </c>
      <c r="AB5778">
        <v>0</v>
      </c>
      <c r="AC5778">
        <v>0</v>
      </c>
      <c r="AD5778">
        <v>0</v>
      </c>
      <c r="AE5778">
        <v>0.97279731725449781</v>
      </c>
    </row>
    <row r="5779" spans="1:31" x14ac:dyDescent="0.25">
      <c r="A5779">
        <v>2250391</v>
      </c>
      <c r="B5779">
        <v>1</v>
      </c>
      <c r="C5779" t="s">
        <v>81</v>
      </c>
      <c r="D5779" t="s">
        <v>122</v>
      </c>
      <c r="E5779" t="s">
        <v>132</v>
      </c>
      <c r="F5779" t="s">
        <v>16638</v>
      </c>
      <c r="G5779" t="s">
        <v>191</v>
      </c>
      <c r="H5779" t="s">
        <v>135</v>
      </c>
      <c r="I5779" t="s">
        <v>136</v>
      </c>
      <c r="J5779" t="s">
        <v>137</v>
      </c>
      <c r="K5779" t="s">
        <v>138</v>
      </c>
      <c r="L5779" t="s">
        <v>16639</v>
      </c>
      <c r="M5779" t="s">
        <v>16640</v>
      </c>
      <c r="N5779">
        <v>1.164722222</v>
      </c>
      <c r="O5779">
        <v>0</v>
      </c>
      <c r="P5779">
        <v>1</v>
      </c>
      <c r="Q5779">
        <v>0</v>
      </c>
      <c r="R5779">
        <v>0</v>
      </c>
      <c r="S5779">
        <v>0</v>
      </c>
      <c r="T5779">
        <v>0</v>
      </c>
      <c r="U5779">
        <v>0</v>
      </c>
      <c r="V5779">
        <v>0</v>
      </c>
      <c r="W5779">
        <v>0</v>
      </c>
      <c r="X5779">
        <v>0.57844710836457991</v>
      </c>
      <c r="Y5779">
        <v>0</v>
      </c>
      <c r="Z5779">
        <v>0</v>
      </c>
      <c r="AA5779">
        <v>0</v>
      </c>
      <c r="AB5779">
        <v>0</v>
      </c>
      <c r="AC5779">
        <v>0</v>
      </c>
      <c r="AD5779">
        <v>0</v>
      </c>
      <c r="AE5779">
        <v>0.57844710836457991</v>
      </c>
    </row>
    <row r="5780" spans="1:31" x14ac:dyDescent="0.25">
      <c r="A5780">
        <v>2250560</v>
      </c>
      <c r="B5780">
        <v>1</v>
      </c>
      <c r="C5780" t="s">
        <v>80</v>
      </c>
      <c r="D5780" t="s">
        <v>96</v>
      </c>
      <c r="E5780" t="s">
        <v>132</v>
      </c>
      <c r="F5780" t="s">
        <v>16641</v>
      </c>
      <c r="G5780" t="s">
        <v>170</v>
      </c>
      <c r="H5780" t="s">
        <v>135</v>
      </c>
      <c r="I5780" t="s">
        <v>136</v>
      </c>
      <c r="J5780" t="s">
        <v>137</v>
      </c>
      <c r="K5780" t="s">
        <v>138</v>
      </c>
      <c r="L5780" t="s">
        <v>16642</v>
      </c>
      <c r="M5780" t="s">
        <v>16643</v>
      </c>
      <c r="N5780">
        <v>1.5336111109999999</v>
      </c>
      <c r="O5780">
        <v>0</v>
      </c>
      <c r="P5780">
        <v>2</v>
      </c>
      <c r="Q5780">
        <v>0</v>
      </c>
      <c r="R5780">
        <v>0</v>
      </c>
      <c r="S5780">
        <v>0</v>
      </c>
      <c r="T5780">
        <v>0</v>
      </c>
      <c r="U5780">
        <v>0</v>
      </c>
      <c r="V5780">
        <v>0</v>
      </c>
      <c r="W5780">
        <v>0</v>
      </c>
      <c r="X5780">
        <v>0.83076543853297236</v>
      </c>
      <c r="Y5780">
        <v>0</v>
      </c>
      <c r="Z5780">
        <v>0</v>
      </c>
      <c r="AA5780">
        <v>0</v>
      </c>
      <c r="AB5780">
        <v>0</v>
      </c>
      <c r="AC5780">
        <v>0</v>
      </c>
      <c r="AD5780">
        <v>0</v>
      </c>
      <c r="AE5780">
        <v>0.83076543853297236</v>
      </c>
    </row>
    <row r="5781" spans="1:31" x14ac:dyDescent="0.25">
      <c r="A5781">
        <v>2250497</v>
      </c>
      <c r="B5781">
        <v>1</v>
      </c>
      <c r="C5781" t="s">
        <v>80</v>
      </c>
      <c r="D5781" t="s">
        <v>92</v>
      </c>
      <c r="E5781" t="s">
        <v>132</v>
      </c>
      <c r="F5781" t="s">
        <v>16644</v>
      </c>
      <c r="G5781" t="s">
        <v>148</v>
      </c>
      <c r="H5781" t="s">
        <v>135</v>
      </c>
      <c r="I5781" t="s">
        <v>136</v>
      </c>
      <c r="J5781" t="s">
        <v>137</v>
      </c>
      <c r="K5781" t="s">
        <v>138</v>
      </c>
      <c r="L5781" t="s">
        <v>16596</v>
      </c>
      <c r="M5781" t="s">
        <v>16645</v>
      </c>
      <c r="N5781">
        <v>1.4350000000000001</v>
      </c>
      <c r="O5781">
        <v>0</v>
      </c>
      <c r="P5781">
        <v>0</v>
      </c>
      <c r="Q5781">
        <v>0</v>
      </c>
      <c r="R5781">
        <v>0</v>
      </c>
      <c r="S5781">
        <v>0</v>
      </c>
      <c r="T5781">
        <v>1</v>
      </c>
      <c r="U5781">
        <v>0</v>
      </c>
      <c r="V5781">
        <v>0</v>
      </c>
      <c r="W5781">
        <v>0</v>
      </c>
      <c r="X5781">
        <v>0</v>
      </c>
      <c r="Y5781">
        <v>0</v>
      </c>
      <c r="Z5781">
        <v>0</v>
      </c>
      <c r="AA5781">
        <v>0</v>
      </c>
      <c r="AB5781">
        <v>0.30827950068664001</v>
      </c>
      <c r="AC5781">
        <v>0</v>
      </c>
      <c r="AD5781">
        <v>0</v>
      </c>
      <c r="AE5781">
        <v>0.30827950068664001</v>
      </c>
    </row>
    <row r="5782" spans="1:31" x14ac:dyDescent="0.25">
      <c r="A5782">
        <v>2250603</v>
      </c>
      <c r="B5782">
        <v>1</v>
      </c>
      <c r="C5782" t="s">
        <v>80</v>
      </c>
      <c r="D5782" t="s">
        <v>107</v>
      </c>
      <c r="E5782" t="s">
        <v>177</v>
      </c>
      <c r="F5782" t="s">
        <v>16646</v>
      </c>
      <c r="G5782" t="s">
        <v>215</v>
      </c>
      <c r="H5782" t="s">
        <v>135</v>
      </c>
      <c r="I5782" t="s">
        <v>136</v>
      </c>
      <c r="J5782" t="s">
        <v>137</v>
      </c>
      <c r="K5782" t="s">
        <v>138</v>
      </c>
      <c r="L5782" t="s">
        <v>16647</v>
      </c>
      <c r="M5782" t="s">
        <v>16648</v>
      </c>
      <c r="N5782">
        <v>2.3822222219999998</v>
      </c>
      <c r="O5782">
        <v>0</v>
      </c>
      <c r="P5782">
        <v>12</v>
      </c>
      <c r="Q5782">
        <v>0</v>
      </c>
      <c r="R5782">
        <v>0</v>
      </c>
      <c r="S5782">
        <v>0</v>
      </c>
      <c r="T5782">
        <v>1</v>
      </c>
      <c r="U5782">
        <v>0</v>
      </c>
      <c r="V5782">
        <v>0</v>
      </c>
      <c r="W5782">
        <v>0</v>
      </c>
      <c r="X5782">
        <v>8.6695814941365228</v>
      </c>
      <c r="Y5782">
        <v>0</v>
      </c>
      <c r="Z5782">
        <v>0</v>
      </c>
      <c r="AA5782">
        <v>0</v>
      </c>
      <c r="AB5782">
        <v>0</v>
      </c>
      <c r="AC5782">
        <v>0</v>
      </c>
      <c r="AD5782">
        <v>0</v>
      </c>
      <c r="AE5782">
        <v>8.6695814941365228</v>
      </c>
    </row>
    <row r="5783" spans="1:31" x14ac:dyDescent="0.25">
      <c r="A5783">
        <v>2250703</v>
      </c>
      <c r="B5783">
        <v>1</v>
      </c>
      <c r="C5783" t="s">
        <v>81</v>
      </c>
      <c r="D5783" t="s">
        <v>113</v>
      </c>
      <c r="E5783" t="s">
        <v>182</v>
      </c>
      <c r="F5783" t="s">
        <v>16649</v>
      </c>
      <c r="G5783" t="s">
        <v>3430</v>
      </c>
      <c r="H5783" t="s">
        <v>163</v>
      </c>
      <c r="I5783" t="s">
        <v>136</v>
      </c>
      <c r="J5783" t="s">
        <v>137</v>
      </c>
      <c r="K5783" t="s">
        <v>138</v>
      </c>
      <c r="L5783" t="s">
        <v>16650</v>
      </c>
      <c r="M5783" t="s">
        <v>16651</v>
      </c>
      <c r="N5783">
        <v>1.0561111110000001</v>
      </c>
      <c r="O5783">
        <v>0</v>
      </c>
      <c r="P5783">
        <v>88</v>
      </c>
      <c r="Q5783">
        <v>0</v>
      </c>
      <c r="R5783">
        <v>6</v>
      </c>
      <c r="S5783">
        <v>0</v>
      </c>
      <c r="T5783">
        <v>1</v>
      </c>
      <c r="U5783">
        <v>0</v>
      </c>
      <c r="V5783">
        <v>0</v>
      </c>
      <c r="W5783">
        <v>0</v>
      </c>
      <c r="X5783">
        <v>17.607536192621122</v>
      </c>
      <c r="Y5783">
        <v>0</v>
      </c>
      <c r="Z5783">
        <v>1.3682584568927867</v>
      </c>
      <c r="AA5783">
        <v>0</v>
      </c>
      <c r="AB5783">
        <v>0</v>
      </c>
      <c r="AC5783">
        <v>0</v>
      </c>
      <c r="AD5783">
        <v>0</v>
      </c>
      <c r="AE5783">
        <v>18.975794649513908</v>
      </c>
    </row>
    <row r="5784" spans="1:31" x14ac:dyDescent="0.25">
      <c r="A5784">
        <v>2250454</v>
      </c>
      <c r="B5784">
        <v>1</v>
      </c>
      <c r="C5784" t="s">
        <v>80</v>
      </c>
      <c r="D5784" t="s">
        <v>82</v>
      </c>
      <c r="E5784" t="s">
        <v>177</v>
      </c>
      <c r="F5784" t="s">
        <v>16652</v>
      </c>
      <c r="G5784" t="s">
        <v>196</v>
      </c>
      <c r="H5784" t="s">
        <v>135</v>
      </c>
      <c r="I5784" t="s">
        <v>136</v>
      </c>
      <c r="J5784" t="s">
        <v>137</v>
      </c>
      <c r="K5784" t="s">
        <v>144</v>
      </c>
      <c r="L5784" t="s">
        <v>16653</v>
      </c>
      <c r="M5784" t="s">
        <v>16654</v>
      </c>
      <c r="N5784">
        <v>6.7727777769999999</v>
      </c>
      <c r="O5784">
        <v>0</v>
      </c>
      <c r="P5784">
        <v>18</v>
      </c>
      <c r="Q5784">
        <v>0</v>
      </c>
      <c r="R5784">
        <v>0</v>
      </c>
      <c r="S5784">
        <v>0</v>
      </c>
      <c r="T5784">
        <v>15</v>
      </c>
      <c r="U5784">
        <v>0</v>
      </c>
      <c r="V5784">
        <v>0</v>
      </c>
      <c r="W5784">
        <v>0</v>
      </c>
      <c r="X5784">
        <v>37.146464921935895</v>
      </c>
      <c r="Y5784">
        <v>0</v>
      </c>
      <c r="Z5784">
        <v>0</v>
      </c>
      <c r="AA5784">
        <v>0</v>
      </c>
      <c r="AB5784">
        <v>111.84720837801841</v>
      </c>
      <c r="AC5784">
        <v>0</v>
      </c>
      <c r="AD5784">
        <v>0</v>
      </c>
      <c r="AE5784">
        <v>148.99367329995431</v>
      </c>
    </row>
    <row r="5785" spans="1:31" x14ac:dyDescent="0.25">
      <c r="A5785">
        <v>2250944</v>
      </c>
      <c r="B5785">
        <v>1</v>
      </c>
      <c r="C5785" t="s">
        <v>81</v>
      </c>
      <c r="D5785" t="s">
        <v>120</v>
      </c>
      <c r="E5785" t="s">
        <v>273</v>
      </c>
      <c r="F5785" t="s">
        <v>16655</v>
      </c>
      <c r="G5785" t="s">
        <v>174</v>
      </c>
      <c r="H5785" t="s">
        <v>163</v>
      </c>
      <c r="I5785" t="s">
        <v>136</v>
      </c>
      <c r="J5785" t="s">
        <v>137</v>
      </c>
      <c r="K5785" t="s">
        <v>138</v>
      </c>
      <c r="L5785" t="s">
        <v>16656</v>
      </c>
      <c r="M5785" t="s">
        <v>16657</v>
      </c>
      <c r="N5785">
        <v>2.361388888</v>
      </c>
      <c r="O5785">
        <v>0</v>
      </c>
      <c r="P5785">
        <v>3778</v>
      </c>
      <c r="Q5785">
        <v>7</v>
      </c>
      <c r="R5785">
        <v>29</v>
      </c>
      <c r="S5785">
        <v>6</v>
      </c>
      <c r="T5785">
        <v>706</v>
      </c>
      <c r="U5785">
        <v>3</v>
      </c>
      <c r="V5785">
        <v>1</v>
      </c>
      <c r="W5785">
        <v>0</v>
      </c>
      <c r="X5785">
        <v>2163.092510897719</v>
      </c>
      <c r="Y5785">
        <v>13.499563742361287</v>
      </c>
      <c r="Z5785">
        <v>8.0111206180213994</v>
      </c>
      <c r="AA5785">
        <v>33.285538236898418</v>
      </c>
      <c r="AB5785">
        <v>984.23676170813428</v>
      </c>
      <c r="AC5785">
        <v>372.74876722584128</v>
      </c>
      <c r="AD5785">
        <v>29.429072720793201</v>
      </c>
      <c r="AE5785">
        <v>3604.3033351497684</v>
      </c>
    </row>
    <row r="5786" spans="1:31" x14ac:dyDescent="0.25">
      <c r="A5786">
        <v>2251084</v>
      </c>
      <c r="B5786">
        <v>1</v>
      </c>
      <c r="C5786" t="s">
        <v>81</v>
      </c>
      <c r="D5786" t="s">
        <v>115</v>
      </c>
      <c r="E5786" t="s">
        <v>132</v>
      </c>
      <c r="F5786" t="s">
        <v>16658</v>
      </c>
      <c r="G5786" t="s">
        <v>148</v>
      </c>
      <c r="H5786" t="s">
        <v>135</v>
      </c>
      <c r="I5786" t="s">
        <v>136</v>
      </c>
      <c r="J5786" t="s">
        <v>137</v>
      </c>
      <c r="K5786" t="s">
        <v>138</v>
      </c>
      <c r="L5786" t="s">
        <v>16659</v>
      </c>
      <c r="M5786" t="s">
        <v>16660</v>
      </c>
      <c r="N5786">
        <v>2.131388888</v>
      </c>
      <c r="O5786">
        <v>0</v>
      </c>
      <c r="P5786">
        <v>1</v>
      </c>
      <c r="Q5786">
        <v>0</v>
      </c>
      <c r="R5786">
        <v>0</v>
      </c>
      <c r="S5786">
        <v>0</v>
      </c>
      <c r="T5786">
        <v>0</v>
      </c>
      <c r="U5786">
        <v>0</v>
      </c>
      <c r="V5786">
        <v>0</v>
      </c>
      <c r="W5786">
        <v>0</v>
      </c>
      <c r="X5786">
        <v>0.22415519196664999</v>
      </c>
      <c r="Y5786">
        <v>0</v>
      </c>
      <c r="Z5786">
        <v>0</v>
      </c>
      <c r="AA5786">
        <v>0</v>
      </c>
      <c r="AB5786">
        <v>0</v>
      </c>
      <c r="AC5786">
        <v>0</v>
      </c>
      <c r="AD5786">
        <v>0</v>
      </c>
      <c r="AE5786">
        <v>0.22415519196664999</v>
      </c>
    </row>
    <row r="5787" spans="1:31" x14ac:dyDescent="0.25">
      <c r="A5787">
        <v>2250821</v>
      </c>
      <c r="B5787">
        <v>1</v>
      </c>
      <c r="C5787" t="s">
        <v>80</v>
      </c>
      <c r="D5787" t="s">
        <v>100</v>
      </c>
      <c r="E5787" t="s">
        <v>273</v>
      </c>
      <c r="F5787" t="s">
        <v>16661</v>
      </c>
      <c r="G5787" t="s">
        <v>174</v>
      </c>
      <c r="H5787" t="s">
        <v>163</v>
      </c>
      <c r="I5787" t="s">
        <v>136</v>
      </c>
      <c r="J5787" t="s">
        <v>137</v>
      </c>
      <c r="K5787" t="s">
        <v>138</v>
      </c>
      <c r="L5787" t="s">
        <v>16662</v>
      </c>
      <c r="M5787" t="s">
        <v>16663</v>
      </c>
      <c r="N5787">
        <v>0.20527777699999999</v>
      </c>
      <c r="O5787">
        <v>3</v>
      </c>
      <c r="P5787">
        <v>366</v>
      </c>
      <c r="Q5787">
        <v>4</v>
      </c>
      <c r="R5787">
        <v>66</v>
      </c>
      <c r="S5787">
        <v>16</v>
      </c>
      <c r="T5787">
        <v>104</v>
      </c>
      <c r="U5787">
        <v>4</v>
      </c>
      <c r="V5787">
        <v>0</v>
      </c>
      <c r="W5787">
        <v>0.27628167328848335</v>
      </c>
      <c r="X5787">
        <v>26.844817960508824</v>
      </c>
      <c r="Y5787">
        <v>0.5316067398157367</v>
      </c>
      <c r="Z5787">
        <v>10.631100792049731</v>
      </c>
      <c r="AA5787">
        <v>11.831012673707541</v>
      </c>
      <c r="AB5787">
        <v>14.824301023180418</v>
      </c>
      <c r="AC5787">
        <v>23.902241083932836</v>
      </c>
      <c r="AD5787">
        <v>0</v>
      </c>
      <c r="AE5787">
        <v>88.841361946483573</v>
      </c>
    </row>
    <row r="5788" spans="1:31" x14ac:dyDescent="0.25">
      <c r="A5788">
        <v>2250775</v>
      </c>
      <c r="B5788">
        <v>1</v>
      </c>
      <c r="C5788" t="s">
        <v>80</v>
      </c>
      <c r="D5788" t="s">
        <v>98</v>
      </c>
      <c r="E5788" t="s">
        <v>182</v>
      </c>
      <c r="F5788" t="s">
        <v>16664</v>
      </c>
      <c r="G5788" t="s">
        <v>1963</v>
      </c>
      <c r="H5788" t="s">
        <v>163</v>
      </c>
      <c r="I5788" t="s">
        <v>136</v>
      </c>
      <c r="J5788" t="s">
        <v>137</v>
      </c>
      <c r="K5788" t="s">
        <v>138</v>
      </c>
      <c r="L5788" t="s">
        <v>16665</v>
      </c>
      <c r="M5788" t="s">
        <v>16666</v>
      </c>
      <c r="N5788">
        <v>3.6897222219999999</v>
      </c>
      <c r="O5788">
        <v>0</v>
      </c>
      <c r="P5788">
        <v>123</v>
      </c>
      <c r="Q5788">
        <v>0</v>
      </c>
      <c r="R5788">
        <v>2</v>
      </c>
      <c r="S5788">
        <v>0</v>
      </c>
      <c r="T5788">
        <v>22</v>
      </c>
      <c r="U5788">
        <v>0</v>
      </c>
      <c r="V5788">
        <v>0</v>
      </c>
      <c r="W5788">
        <v>0</v>
      </c>
      <c r="X5788">
        <v>150.25852398148317</v>
      </c>
      <c r="Y5788">
        <v>0</v>
      </c>
      <c r="Z5788">
        <v>5.8015332486222222E-4</v>
      </c>
      <c r="AA5788">
        <v>0</v>
      </c>
      <c r="AB5788">
        <v>31.76927764247251</v>
      </c>
      <c r="AC5788">
        <v>0</v>
      </c>
      <c r="AD5788">
        <v>0</v>
      </c>
      <c r="AE5788">
        <v>182.02838177728054</v>
      </c>
    </row>
    <row r="5789" spans="1:31" x14ac:dyDescent="0.25">
      <c r="A5789">
        <v>2251004</v>
      </c>
      <c r="B5789">
        <v>1</v>
      </c>
      <c r="C5789" t="s">
        <v>80</v>
      </c>
      <c r="D5789" t="s">
        <v>97</v>
      </c>
      <c r="E5789" t="s">
        <v>132</v>
      </c>
      <c r="F5789" t="s">
        <v>16667</v>
      </c>
      <c r="G5789" t="s">
        <v>148</v>
      </c>
      <c r="H5789" t="s">
        <v>135</v>
      </c>
      <c r="I5789" t="s">
        <v>136</v>
      </c>
      <c r="J5789" t="s">
        <v>137</v>
      </c>
      <c r="K5789" t="s">
        <v>138</v>
      </c>
      <c r="L5789" t="s">
        <v>16668</v>
      </c>
      <c r="M5789" t="s">
        <v>16669</v>
      </c>
      <c r="N5789">
        <v>1.662222222</v>
      </c>
      <c r="O5789">
        <v>0</v>
      </c>
      <c r="P5789">
        <v>0</v>
      </c>
      <c r="Q5789">
        <v>0</v>
      </c>
      <c r="R5789">
        <v>1</v>
      </c>
      <c r="S5789">
        <v>0</v>
      </c>
      <c r="T5789">
        <v>0</v>
      </c>
      <c r="U5789">
        <v>0</v>
      </c>
      <c r="V5789">
        <v>0</v>
      </c>
      <c r="W5789">
        <v>0</v>
      </c>
      <c r="X5789">
        <v>0</v>
      </c>
      <c r="Y5789">
        <v>0</v>
      </c>
      <c r="Z5789">
        <v>0.27591307563456002</v>
      </c>
      <c r="AA5789">
        <v>0</v>
      </c>
      <c r="AB5789">
        <v>0</v>
      </c>
      <c r="AC5789">
        <v>0</v>
      </c>
      <c r="AD5789">
        <v>0</v>
      </c>
      <c r="AE5789">
        <v>0.27591307563456002</v>
      </c>
    </row>
    <row r="5790" spans="1:31" x14ac:dyDescent="0.25">
      <c r="A5790">
        <v>2251027</v>
      </c>
      <c r="B5790">
        <v>1</v>
      </c>
      <c r="C5790" t="s">
        <v>80</v>
      </c>
      <c r="D5790" t="s">
        <v>98</v>
      </c>
      <c r="E5790" t="s">
        <v>273</v>
      </c>
      <c r="F5790" t="s">
        <v>16670</v>
      </c>
      <c r="G5790" t="s">
        <v>303</v>
      </c>
      <c r="H5790" t="s">
        <v>163</v>
      </c>
      <c r="I5790" t="s">
        <v>136</v>
      </c>
      <c r="J5790" t="s">
        <v>137</v>
      </c>
      <c r="K5790" t="s">
        <v>138</v>
      </c>
      <c r="L5790" t="s">
        <v>16671</v>
      </c>
      <c r="M5790" t="s">
        <v>16672</v>
      </c>
      <c r="N5790">
        <v>0.55222222200000004</v>
      </c>
      <c r="O5790">
        <v>0</v>
      </c>
      <c r="P5790">
        <v>21</v>
      </c>
      <c r="Q5790">
        <v>29</v>
      </c>
      <c r="R5790">
        <v>186</v>
      </c>
      <c r="S5790">
        <v>9</v>
      </c>
      <c r="T5790">
        <v>59</v>
      </c>
      <c r="U5790">
        <v>2</v>
      </c>
      <c r="V5790">
        <v>0</v>
      </c>
      <c r="W5790">
        <v>0</v>
      </c>
      <c r="X5790">
        <v>4.8688859832972797</v>
      </c>
      <c r="Y5790">
        <v>24.776659215999459</v>
      </c>
      <c r="Z5790">
        <v>71.94954609710868</v>
      </c>
      <c r="AA5790">
        <v>19.265232607405224</v>
      </c>
      <c r="AB5790">
        <v>14.609145521770749</v>
      </c>
      <c r="AC5790">
        <v>7.5073244146650087</v>
      </c>
      <c r="AD5790">
        <v>0</v>
      </c>
      <c r="AE5790">
        <v>142.97679384024642</v>
      </c>
    </row>
    <row r="5791" spans="1:31" x14ac:dyDescent="0.25">
      <c r="A5791">
        <v>2250835</v>
      </c>
      <c r="B5791">
        <v>1</v>
      </c>
      <c r="C5791" t="s">
        <v>80</v>
      </c>
      <c r="D5791" t="s">
        <v>107</v>
      </c>
      <c r="E5791" t="s">
        <v>141</v>
      </c>
      <c r="F5791" t="s">
        <v>16673</v>
      </c>
      <c r="G5791" t="s">
        <v>196</v>
      </c>
      <c r="H5791" t="s">
        <v>135</v>
      </c>
      <c r="I5791" t="s">
        <v>136</v>
      </c>
      <c r="J5791" t="s">
        <v>137</v>
      </c>
      <c r="K5791" t="s">
        <v>144</v>
      </c>
      <c r="L5791" t="s">
        <v>16674</v>
      </c>
      <c r="M5791" t="s">
        <v>16675</v>
      </c>
      <c r="N5791">
        <v>5.1627777769999996</v>
      </c>
      <c r="O5791">
        <v>0</v>
      </c>
      <c r="P5791">
        <v>45</v>
      </c>
      <c r="Q5791">
        <v>0</v>
      </c>
      <c r="R5791">
        <v>5</v>
      </c>
      <c r="S5791">
        <v>0</v>
      </c>
      <c r="T5791">
        <v>205</v>
      </c>
      <c r="U5791">
        <v>0</v>
      </c>
      <c r="V5791">
        <v>1</v>
      </c>
      <c r="W5791">
        <v>0</v>
      </c>
      <c r="X5791">
        <v>82.631647965286575</v>
      </c>
      <c r="Y5791">
        <v>0</v>
      </c>
      <c r="Z5791">
        <v>4.7681254829316106</v>
      </c>
      <c r="AA5791">
        <v>0</v>
      </c>
      <c r="AB5791">
        <v>370.48808475216703</v>
      </c>
      <c r="AC5791">
        <v>0</v>
      </c>
      <c r="AD5791">
        <v>40.997988322247814</v>
      </c>
      <c r="AE5791">
        <v>498.88584652263302</v>
      </c>
    </row>
    <row r="5792" spans="1:31" x14ac:dyDescent="0.25">
      <c r="A5792">
        <v>2250861</v>
      </c>
      <c r="B5792">
        <v>1</v>
      </c>
      <c r="C5792" t="s">
        <v>81</v>
      </c>
      <c r="D5792" t="s">
        <v>114</v>
      </c>
      <c r="E5792" t="s">
        <v>182</v>
      </c>
      <c r="F5792" t="s">
        <v>16676</v>
      </c>
      <c r="G5792" t="s">
        <v>319</v>
      </c>
      <c r="H5792" t="s">
        <v>163</v>
      </c>
      <c r="I5792" t="s">
        <v>136</v>
      </c>
      <c r="J5792" t="s">
        <v>137</v>
      </c>
      <c r="K5792" t="s">
        <v>138</v>
      </c>
      <c r="L5792" t="s">
        <v>16677</v>
      </c>
      <c r="M5792" t="s">
        <v>16678</v>
      </c>
      <c r="N5792">
        <v>1.5433333330000001</v>
      </c>
      <c r="O5792">
        <v>0</v>
      </c>
      <c r="P5792">
        <v>130</v>
      </c>
      <c r="Q5792">
        <v>1</v>
      </c>
      <c r="R5792">
        <v>25</v>
      </c>
      <c r="S5792">
        <v>2</v>
      </c>
      <c r="T5792">
        <v>9</v>
      </c>
      <c r="U5792">
        <v>0</v>
      </c>
      <c r="V5792">
        <v>0</v>
      </c>
      <c r="W5792">
        <v>0</v>
      </c>
      <c r="X5792">
        <v>20.891288817670571</v>
      </c>
      <c r="Y5792">
        <v>0.47193718412222668</v>
      </c>
      <c r="Z5792">
        <v>2.4699973608958001</v>
      </c>
      <c r="AA5792">
        <v>11.615018666656999</v>
      </c>
      <c r="AB5792">
        <v>4.0082949985202481</v>
      </c>
      <c r="AC5792">
        <v>0</v>
      </c>
      <c r="AD5792">
        <v>0</v>
      </c>
      <c r="AE5792">
        <v>39.456537027865842</v>
      </c>
    </row>
    <row r="5793" spans="1:31" x14ac:dyDescent="0.25">
      <c r="A5793">
        <v>2250984</v>
      </c>
      <c r="B5793">
        <v>1</v>
      </c>
      <c r="C5793" t="s">
        <v>80</v>
      </c>
      <c r="D5793" t="s">
        <v>97</v>
      </c>
      <c r="E5793" t="s">
        <v>132</v>
      </c>
      <c r="F5793" t="s">
        <v>16679</v>
      </c>
      <c r="G5793" t="s">
        <v>148</v>
      </c>
      <c r="H5793" t="s">
        <v>135</v>
      </c>
      <c r="I5793" t="s">
        <v>136</v>
      </c>
      <c r="J5793" t="s">
        <v>137</v>
      </c>
      <c r="K5793" t="s">
        <v>138</v>
      </c>
      <c r="L5793" t="s">
        <v>16680</v>
      </c>
      <c r="M5793" t="s">
        <v>16681</v>
      </c>
      <c r="N5793">
        <v>1.1702777769999999</v>
      </c>
      <c r="O5793">
        <v>0</v>
      </c>
      <c r="P5793">
        <v>2</v>
      </c>
      <c r="Q5793">
        <v>0</v>
      </c>
      <c r="R5793">
        <v>0</v>
      </c>
      <c r="S5793">
        <v>0</v>
      </c>
      <c r="T5793">
        <v>0</v>
      </c>
      <c r="U5793">
        <v>0</v>
      </c>
      <c r="V5793">
        <v>0</v>
      </c>
      <c r="W5793">
        <v>0</v>
      </c>
      <c r="X5793">
        <v>1.4699645247949202</v>
      </c>
      <c r="Y5793">
        <v>0</v>
      </c>
      <c r="Z5793">
        <v>0</v>
      </c>
      <c r="AA5793">
        <v>0</v>
      </c>
      <c r="AB5793">
        <v>0</v>
      </c>
      <c r="AC5793">
        <v>0</v>
      </c>
      <c r="AD5793">
        <v>0</v>
      </c>
      <c r="AE5793">
        <v>1.4699645247949202</v>
      </c>
    </row>
    <row r="5794" spans="1:31" x14ac:dyDescent="0.25">
      <c r="A5794">
        <v>2250841</v>
      </c>
      <c r="B5794">
        <v>1</v>
      </c>
      <c r="C5794" t="s">
        <v>80</v>
      </c>
      <c r="D5794" t="s">
        <v>105</v>
      </c>
      <c r="E5794" t="s">
        <v>141</v>
      </c>
      <c r="F5794" t="s">
        <v>16682</v>
      </c>
      <c r="G5794" t="s">
        <v>196</v>
      </c>
      <c r="H5794" t="s">
        <v>135</v>
      </c>
      <c r="I5794" t="s">
        <v>136</v>
      </c>
      <c r="J5794" t="s">
        <v>137</v>
      </c>
      <c r="K5794" t="s">
        <v>144</v>
      </c>
      <c r="L5794" t="s">
        <v>16683</v>
      </c>
      <c r="M5794" t="s">
        <v>16684</v>
      </c>
      <c r="N5794">
        <v>0.51194444400000005</v>
      </c>
      <c r="O5794">
        <v>0</v>
      </c>
      <c r="P5794">
        <v>157</v>
      </c>
      <c r="Q5794">
        <v>0</v>
      </c>
      <c r="R5794">
        <v>1</v>
      </c>
      <c r="S5794">
        <v>0</v>
      </c>
      <c r="T5794">
        <v>18</v>
      </c>
      <c r="U5794">
        <v>0</v>
      </c>
      <c r="V5794">
        <v>0</v>
      </c>
      <c r="W5794">
        <v>0</v>
      </c>
      <c r="X5794">
        <v>14.939159272393965</v>
      </c>
      <c r="Y5794">
        <v>0</v>
      </c>
      <c r="Z5794">
        <v>1.2088944548177779E-3</v>
      </c>
      <c r="AA5794">
        <v>0</v>
      </c>
      <c r="AB5794">
        <v>1.9735721014812755</v>
      </c>
      <c r="AC5794">
        <v>0</v>
      </c>
      <c r="AD5794">
        <v>0</v>
      </c>
      <c r="AE5794">
        <v>16.913940268330059</v>
      </c>
    </row>
    <row r="5795" spans="1:31" x14ac:dyDescent="0.25">
      <c r="A5795">
        <v>2250855</v>
      </c>
      <c r="B5795">
        <v>1</v>
      </c>
      <c r="C5795" t="s">
        <v>80</v>
      </c>
      <c r="D5795" t="s">
        <v>94</v>
      </c>
      <c r="E5795" t="s">
        <v>182</v>
      </c>
      <c r="F5795" t="s">
        <v>16685</v>
      </c>
      <c r="G5795" t="s">
        <v>1963</v>
      </c>
      <c r="H5795" t="s">
        <v>163</v>
      </c>
      <c r="I5795" t="s">
        <v>136</v>
      </c>
      <c r="J5795" t="s">
        <v>137</v>
      </c>
      <c r="K5795" t="s">
        <v>138</v>
      </c>
      <c r="L5795" t="s">
        <v>16686</v>
      </c>
      <c r="M5795" t="s">
        <v>16687</v>
      </c>
      <c r="N5795">
        <v>5.0355555550000002</v>
      </c>
      <c r="O5795">
        <v>0</v>
      </c>
      <c r="P5795">
        <v>366</v>
      </c>
      <c r="Q5795">
        <v>0</v>
      </c>
      <c r="R5795">
        <v>32</v>
      </c>
      <c r="S5795">
        <v>0</v>
      </c>
      <c r="T5795">
        <v>17</v>
      </c>
      <c r="U5795">
        <v>0</v>
      </c>
      <c r="V5795">
        <v>0</v>
      </c>
      <c r="W5795">
        <v>0</v>
      </c>
      <c r="X5795">
        <v>485.26007408991825</v>
      </c>
      <c r="Y5795">
        <v>0</v>
      </c>
      <c r="Z5795">
        <v>50.828881407860273</v>
      </c>
      <c r="AA5795">
        <v>0</v>
      </c>
      <c r="AB5795">
        <v>53.826088707344525</v>
      </c>
      <c r="AC5795">
        <v>0</v>
      </c>
      <c r="AD5795">
        <v>0</v>
      </c>
      <c r="AE5795">
        <v>589.91504420512308</v>
      </c>
    </row>
    <row r="5796" spans="1:31" x14ac:dyDescent="0.25">
      <c r="A5796">
        <v>2250798</v>
      </c>
      <c r="B5796">
        <v>1</v>
      </c>
      <c r="C5796" t="s">
        <v>80</v>
      </c>
      <c r="D5796" t="s">
        <v>85</v>
      </c>
      <c r="E5796" t="s">
        <v>132</v>
      </c>
      <c r="F5796" t="s">
        <v>16688</v>
      </c>
      <c r="G5796" t="s">
        <v>170</v>
      </c>
      <c r="H5796" t="s">
        <v>135</v>
      </c>
      <c r="I5796" t="s">
        <v>136</v>
      </c>
      <c r="J5796" t="s">
        <v>137</v>
      </c>
      <c r="K5796" t="s">
        <v>138</v>
      </c>
      <c r="L5796" t="s">
        <v>16689</v>
      </c>
      <c r="M5796" t="s">
        <v>16690</v>
      </c>
      <c r="N5796">
        <v>5.9613888880000001</v>
      </c>
      <c r="O5796">
        <v>0</v>
      </c>
      <c r="P5796">
        <v>7</v>
      </c>
      <c r="Q5796">
        <v>0</v>
      </c>
      <c r="R5796">
        <v>0</v>
      </c>
      <c r="S5796">
        <v>0</v>
      </c>
      <c r="T5796">
        <v>1</v>
      </c>
      <c r="U5796">
        <v>0</v>
      </c>
      <c r="V5796">
        <v>0</v>
      </c>
      <c r="W5796">
        <v>0</v>
      </c>
      <c r="X5796">
        <v>8.0498428548445418</v>
      </c>
      <c r="Y5796">
        <v>0</v>
      </c>
      <c r="Z5796">
        <v>0</v>
      </c>
      <c r="AA5796">
        <v>0</v>
      </c>
      <c r="AB5796">
        <v>2.7806740659288964</v>
      </c>
      <c r="AC5796">
        <v>0</v>
      </c>
      <c r="AD5796">
        <v>0</v>
      </c>
      <c r="AE5796">
        <v>10.830516920773437</v>
      </c>
    </row>
    <row r="5797" spans="1:31" x14ac:dyDescent="0.25">
      <c r="A5797">
        <v>2250898</v>
      </c>
      <c r="B5797">
        <v>1</v>
      </c>
      <c r="C5797" t="s">
        <v>80</v>
      </c>
      <c r="D5797" t="s">
        <v>103</v>
      </c>
      <c r="E5797" t="s">
        <v>161</v>
      </c>
      <c r="F5797" t="s">
        <v>16691</v>
      </c>
      <c r="G5797" t="s">
        <v>174</v>
      </c>
      <c r="H5797" t="s">
        <v>163</v>
      </c>
      <c r="I5797" t="s">
        <v>136</v>
      </c>
      <c r="J5797" t="s">
        <v>137</v>
      </c>
      <c r="K5797" t="s">
        <v>138</v>
      </c>
      <c r="L5797" t="s">
        <v>16692</v>
      </c>
      <c r="M5797" t="s">
        <v>16693</v>
      </c>
      <c r="N5797">
        <v>0.35611111099999998</v>
      </c>
      <c r="O5797">
        <v>0</v>
      </c>
      <c r="P5797">
        <v>0</v>
      </c>
      <c r="Q5797">
        <v>0</v>
      </c>
      <c r="R5797">
        <v>0</v>
      </c>
      <c r="S5797">
        <v>26</v>
      </c>
      <c r="T5797">
        <v>0</v>
      </c>
      <c r="U5797">
        <v>38</v>
      </c>
      <c r="V5797">
        <v>0</v>
      </c>
      <c r="W5797">
        <v>0</v>
      </c>
      <c r="X5797">
        <v>0</v>
      </c>
      <c r="Y5797">
        <v>0</v>
      </c>
      <c r="Z5797">
        <v>0</v>
      </c>
      <c r="AA5797">
        <v>36.52699316746881</v>
      </c>
      <c r="AB5797">
        <v>0</v>
      </c>
      <c r="AC5797">
        <v>407.7015519890918</v>
      </c>
      <c r="AD5797">
        <v>0</v>
      </c>
      <c r="AE5797">
        <v>444.22854515656059</v>
      </c>
    </row>
    <row r="5798" spans="1:31" x14ac:dyDescent="0.25">
      <c r="A5798">
        <v>2251133</v>
      </c>
      <c r="B5798">
        <v>1</v>
      </c>
      <c r="C5798" t="s">
        <v>80</v>
      </c>
      <c r="D5798" t="s">
        <v>105</v>
      </c>
      <c r="E5798" t="s">
        <v>132</v>
      </c>
      <c r="F5798" t="s">
        <v>16694</v>
      </c>
      <c r="G5798" t="s">
        <v>170</v>
      </c>
      <c r="H5798" t="s">
        <v>135</v>
      </c>
      <c r="I5798" t="s">
        <v>136</v>
      </c>
      <c r="J5798" t="s">
        <v>137</v>
      </c>
      <c r="K5798" t="s">
        <v>138</v>
      </c>
      <c r="L5798" t="s">
        <v>16695</v>
      </c>
      <c r="M5798" t="s">
        <v>16696</v>
      </c>
      <c r="N5798">
        <v>1.7394444440000001</v>
      </c>
      <c r="O5798">
        <v>0</v>
      </c>
      <c r="P5798">
        <v>15</v>
      </c>
      <c r="Q5798">
        <v>0</v>
      </c>
      <c r="R5798">
        <v>0</v>
      </c>
      <c r="S5798">
        <v>0</v>
      </c>
      <c r="T5798">
        <v>0</v>
      </c>
      <c r="U5798">
        <v>0</v>
      </c>
      <c r="V5798">
        <v>0</v>
      </c>
      <c r="W5798">
        <v>0</v>
      </c>
      <c r="X5798">
        <v>5.5743769986908971</v>
      </c>
      <c r="Y5798">
        <v>0</v>
      </c>
      <c r="Z5798">
        <v>0</v>
      </c>
      <c r="AA5798">
        <v>0</v>
      </c>
      <c r="AB5798">
        <v>0</v>
      </c>
      <c r="AC5798">
        <v>0</v>
      </c>
      <c r="AD5798">
        <v>0</v>
      </c>
      <c r="AE5798">
        <v>5.5743769986908971</v>
      </c>
    </row>
    <row r="5799" spans="1:31" x14ac:dyDescent="0.25">
      <c r="A5799">
        <v>2250918</v>
      </c>
      <c r="B5799">
        <v>1</v>
      </c>
      <c r="C5799" t="s">
        <v>80</v>
      </c>
      <c r="D5799" t="s">
        <v>97</v>
      </c>
      <c r="E5799" t="s">
        <v>273</v>
      </c>
      <c r="F5799" t="s">
        <v>1166</v>
      </c>
      <c r="G5799" t="s">
        <v>152</v>
      </c>
      <c r="H5799" t="s">
        <v>163</v>
      </c>
      <c r="I5799" t="s">
        <v>136</v>
      </c>
      <c r="J5799" t="s">
        <v>3</v>
      </c>
      <c r="K5799" t="s">
        <v>138</v>
      </c>
      <c r="L5799" t="s">
        <v>16697</v>
      </c>
      <c r="M5799" t="s">
        <v>16698</v>
      </c>
      <c r="N5799">
        <v>2.0180555550000001</v>
      </c>
      <c r="O5799">
        <v>6</v>
      </c>
      <c r="P5799">
        <v>622</v>
      </c>
      <c r="Q5799">
        <v>10</v>
      </c>
      <c r="R5799">
        <v>363</v>
      </c>
      <c r="S5799">
        <v>15</v>
      </c>
      <c r="T5799">
        <v>170</v>
      </c>
      <c r="U5799">
        <v>1</v>
      </c>
      <c r="V5799">
        <v>1</v>
      </c>
      <c r="W5799">
        <v>162.38919447428637</v>
      </c>
      <c r="X5799">
        <v>666.80389259044568</v>
      </c>
      <c r="Y5799">
        <v>90.631022074578837</v>
      </c>
      <c r="Z5799">
        <v>384.20289292861719</v>
      </c>
      <c r="AA5799">
        <v>377.26918834851892</v>
      </c>
      <c r="AB5799">
        <v>271.70166273038916</v>
      </c>
      <c r="AC5799">
        <v>15.127228277205337</v>
      </c>
      <c r="AD5799">
        <v>0</v>
      </c>
      <c r="AE5799">
        <v>1968.1250814240418</v>
      </c>
    </row>
    <row r="5800" spans="1:31" x14ac:dyDescent="0.25">
      <c r="A5800">
        <v>2250964</v>
      </c>
      <c r="B5800">
        <v>1</v>
      </c>
      <c r="C5800" t="s">
        <v>80</v>
      </c>
      <c r="D5800" t="s">
        <v>101</v>
      </c>
      <c r="E5800" t="s">
        <v>194</v>
      </c>
      <c r="F5800" t="s">
        <v>16699</v>
      </c>
      <c r="G5800" t="s">
        <v>179</v>
      </c>
      <c r="H5800" t="s">
        <v>135</v>
      </c>
      <c r="I5800" t="s">
        <v>136</v>
      </c>
      <c r="J5800" t="s">
        <v>137</v>
      </c>
      <c r="K5800" t="s">
        <v>138</v>
      </c>
      <c r="L5800" t="s">
        <v>16700</v>
      </c>
      <c r="M5800" t="s">
        <v>16701</v>
      </c>
      <c r="N5800">
        <v>1.3716666660000001</v>
      </c>
      <c r="O5800">
        <v>0</v>
      </c>
      <c r="P5800">
        <v>2</v>
      </c>
      <c r="Q5800">
        <v>0</v>
      </c>
      <c r="R5800">
        <v>0</v>
      </c>
      <c r="S5800">
        <v>0</v>
      </c>
      <c r="T5800">
        <v>0</v>
      </c>
      <c r="U5800">
        <v>0</v>
      </c>
      <c r="V5800">
        <v>0</v>
      </c>
      <c r="W5800">
        <v>0</v>
      </c>
      <c r="X5800">
        <v>2.920435407532036</v>
      </c>
      <c r="Y5800">
        <v>0</v>
      </c>
      <c r="Z5800">
        <v>0</v>
      </c>
      <c r="AA5800">
        <v>0</v>
      </c>
      <c r="AB5800">
        <v>0</v>
      </c>
      <c r="AC5800">
        <v>0</v>
      </c>
      <c r="AD5800">
        <v>0</v>
      </c>
      <c r="AE5800">
        <v>2.920435407532036</v>
      </c>
    </row>
    <row r="5801" spans="1:31" x14ac:dyDescent="0.25">
      <c r="A5801">
        <v>2250987</v>
      </c>
      <c r="B5801">
        <v>1</v>
      </c>
      <c r="C5801" t="s">
        <v>80</v>
      </c>
      <c r="D5801" t="s">
        <v>94</v>
      </c>
      <c r="E5801" t="s">
        <v>132</v>
      </c>
      <c r="F5801" t="s">
        <v>16702</v>
      </c>
      <c r="G5801" t="s">
        <v>134</v>
      </c>
      <c r="H5801" t="s">
        <v>135</v>
      </c>
      <c r="I5801" t="s">
        <v>136</v>
      </c>
      <c r="J5801" t="s">
        <v>137</v>
      </c>
      <c r="K5801" t="s">
        <v>138</v>
      </c>
      <c r="L5801" t="s">
        <v>16703</v>
      </c>
      <c r="M5801" t="s">
        <v>938</v>
      </c>
      <c r="N5801">
        <v>0.97833333300000003</v>
      </c>
      <c r="O5801">
        <v>0</v>
      </c>
      <c r="P5801">
        <v>2</v>
      </c>
      <c r="Q5801">
        <v>0</v>
      </c>
      <c r="R5801">
        <v>0</v>
      </c>
      <c r="S5801">
        <v>0</v>
      </c>
      <c r="T5801">
        <v>0</v>
      </c>
      <c r="U5801">
        <v>0</v>
      </c>
      <c r="V5801">
        <v>0</v>
      </c>
      <c r="W5801">
        <v>0</v>
      </c>
      <c r="X5801">
        <v>0.26928973030788894</v>
      </c>
      <c r="Y5801">
        <v>0</v>
      </c>
      <c r="Z5801">
        <v>0</v>
      </c>
      <c r="AA5801">
        <v>0</v>
      </c>
      <c r="AB5801">
        <v>0</v>
      </c>
      <c r="AC5801">
        <v>0</v>
      </c>
      <c r="AD5801">
        <v>0</v>
      </c>
      <c r="AE5801">
        <v>0.26928973030788894</v>
      </c>
    </row>
    <row r="5802" spans="1:31" x14ac:dyDescent="0.25">
      <c r="A5802">
        <v>2250878</v>
      </c>
      <c r="B5802">
        <v>1</v>
      </c>
      <c r="C5802" t="s">
        <v>81</v>
      </c>
      <c r="D5802" t="s">
        <v>118</v>
      </c>
      <c r="E5802" t="s">
        <v>141</v>
      </c>
      <c r="F5802" t="s">
        <v>16704</v>
      </c>
      <c r="G5802" t="s">
        <v>785</v>
      </c>
      <c r="H5802" t="s">
        <v>135</v>
      </c>
      <c r="I5802" t="s">
        <v>136</v>
      </c>
      <c r="J5802" t="s">
        <v>137</v>
      </c>
      <c r="K5802" t="s">
        <v>138</v>
      </c>
      <c r="L5802" t="s">
        <v>16705</v>
      </c>
      <c r="M5802" t="s">
        <v>16706</v>
      </c>
      <c r="N5802">
        <v>2.031666666</v>
      </c>
      <c r="O5802">
        <v>0</v>
      </c>
      <c r="P5802">
        <v>0</v>
      </c>
      <c r="Q5802">
        <v>0</v>
      </c>
      <c r="R5802">
        <v>6</v>
      </c>
      <c r="S5802">
        <v>0</v>
      </c>
      <c r="T5802">
        <v>0</v>
      </c>
      <c r="U5802">
        <v>0</v>
      </c>
      <c r="V5802">
        <v>0</v>
      </c>
      <c r="W5802">
        <v>0</v>
      </c>
      <c r="X5802">
        <v>0</v>
      </c>
      <c r="Y5802">
        <v>0</v>
      </c>
      <c r="Z5802">
        <v>19.269622175985191</v>
      </c>
      <c r="AA5802">
        <v>0</v>
      </c>
      <c r="AB5802">
        <v>0</v>
      </c>
      <c r="AC5802">
        <v>0</v>
      </c>
      <c r="AD5802">
        <v>0</v>
      </c>
      <c r="AE5802">
        <v>19.269622175985191</v>
      </c>
    </row>
    <row r="5803" spans="1:31" x14ac:dyDescent="0.25">
      <c r="A5803">
        <v>2250818</v>
      </c>
      <c r="B5803">
        <v>1</v>
      </c>
      <c r="C5803" t="s">
        <v>80</v>
      </c>
      <c r="D5803" t="s">
        <v>88</v>
      </c>
      <c r="E5803" t="s">
        <v>161</v>
      </c>
      <c r="F5803" t="s">
        <v>16707</v>
      </c>
      <c r="G5803" t="s">
        <v>196</v>
      </c>
      <c r="H5803" t="s">
        <v>163</v>
      </c>
      <c r="I5803" t="s">
        <v>136</v>
      </c>
      <c r="J5803" t="s">
        <v>137</v>
      </c>
      <c r="K5803" t="s">
        <v>144</v>
      </c>
      <c r="L5803" t="s">
        <v>16708</v>
      </c>
      <c r="M5803" t="s">
        <v>16709</v>
      </c>
      <c r="N5803">
        <v>8.6494444440000002</v>
      </c>
      <c r="O5803">
        <v>0</v>
      </c>
      <c r="P5803">
        <v>0</v>
      </c>
      <c r="Q5803">
        <v>0</v>
      </c>
      <c r="R5803">
        <v>0</v>
      </c>
      <c r="S5803">
        <v>13</v>
      </c>
      <c r="T5803">
        <v>77</v>
      </c>
      <c r="U5803">
        <v>11</v>
      </c>
      <c r="V5803">
        <v>2</v>
      </c>
      <c r="W5803">
        <v>0</v>
      </c>
      <c r="X5803">
        <v>0</v>
      </c>
      <c r="Y5803">
        <v>0</v>
      </c>
      <c r="Z5803">
        <v>0</v>
      </c>
      <c r="AA5803">
        <v>1261.0596757635701</v>
      </c>
      <c r="AB5803">
        <v>699.47983406504113</v>
      </c>
      <c r="AC5803">
        <v>8924.0635356132643</v>
      </c>
      <c r="AD5803">
        <v>1471.3711244452625</v>
      </c>
      <c r="AE5803">
        <v>12355.974169887138</v>
      </c>
    </row>
    <row r="5804" spans="1:31" x14ac:dyDescent="0.25">
      <c r="A5804">
        <v>2251024</v>
      </c>
      <c r="B5804">
        <v>1</v>
      </c>
      <c r="C5804" t="s">
        <v>80</v>
      </c>
      <c r="D5804" t="s">
        <v>93</v>
      </c>
      <c r="E5804" t="s">
        <v>273</v>
      </c>
      <c r="F5804" t="s">
        <v>16710</v>
      </c>
      <c r="G5804" t="s">
        <v>174</v>
      </c>
      <c r="H5804" t="s">
        <v>163</v>
      </c>
      <c r="I5804" t="s">
        <v>136</v>
      </c>
      <c r="J5804" t="s">
        <v>137</v>
      </c>
      <c r="K5804" t="s">
        <v>138</v>
      </c>
      <c r="L5804" t="s">
        <v>16711</v>
      </c>
      <c r="M5804" t="s">
        <v>16712</v>
      </c>
      <c r="N5804">
        <v>1.6916666659999999</v>
      </c>
      <c r="O5804">
        <v>1</v>
      </c>
      <c r="P5804">
        <v>323</v>
      </c>
      <c r="Q5804">
        <v>38</v>
      </c>
      <c r="R5804">
        <v>180</v>
      </c>
      <c r="S5804">
        <v>7</v>
      </c>
      <c r="T5804">
        <v>98</v>
      </c>
      <c r="U5804">
        <v>0</v>
      </c>
      <c r="V5804">
        <v>0</v>
      </c>
      <c r="W5804">
        <v>1.98741100916904</v>
      </c>
      <c r="X5804">
        <v>141.93300545471521</v>
      </c>
      <c r="Y5804">
        <v>206.07593693933302</v>
      </c>
      <c r="Z5804">
        <v>274.72007321943119</v>
      </c>
      <c r="AA5804">
        <v>18.382922836441992</v>
      </c>
      <c r="AB5804">
        <v>98.388200193098683</v>
      </c>
      <c r="AC5804">
        <v>0</v>
      </c>
      <c r="AD5804">
        <v>0</v>
      </c>
      <c r="AE5804">
        <v>741.48754965218916</v>
      </c>
    </row>
    <row r="5805" spans="1:31" x14ac:dyDescent="0.25">
      <c r="A5805">
        <v>2251001</v>
      </c>
      <c r="B5805">
        <v>1</v>
      </c>
      <c r="C5805" t="s">
        <v>81</v>
      </c>
      <c r="D5805" t="s">
        <v>112</v>
      </c>
      <c r="E5805" t="s">
        <v>194</v>
      </c>
      <c r="F5805" t="s">
        <v>16713</v>
      </c>
      <c r="G5805" t="s">
        <v>179</v>
      </c>
      <c r="H5805" t="s">
        <v>135</v>
      </c>
      <c r="I5805" t="s">
        <v>136</v>
      </c>
      <c r="J5805" t="s">
        <v>137</v>
      </c>
      <c r="K5805" t="s">
        <v>138</v>
      </c>
      <c r="L5805" t="s">
        <v>16714</v>
      </c>
      <c r="M5805" t="s">
        <v>16715</v>
      </c>
      <c r="N5805">
        <v>1.1047222219999999</v>
      </c>
      <c r="O5805">
        <v>0</v>
      </c>
      <c r="P5805">
        <v>4</v>
      </c>
      <c r="Q5805">
        <v>0</v>
      </c>
      <c r="R5805">
        <v>5</v>
      </c>
      <c r="S5805">
        <v>0</v>
      </c>
      <c r="T5805">
        <v>0</v>
      </c>
      <c r="U5805">
        <v>0</v>
      </c>
      <c r="V5805">
        <v>0</v>
      </c>
      <c r="W5805">
        <v>0</v>
      </c>
      <c r="X5805">
        <v>0.78147425059928</v>
      </c>
      <c r="Y5805">
        <v>0</v>
      </c>
      <c r="Z5805">
        <v>0.92912206124459307</v>
      </c>
      <c r="AA5805">
        <v>0</v>
      </c>
      <c r="AB5805">
        <v>0</v>
      </c>
      <c r="AC5805">
        <v>0</v>
      </c>
      <c r="AD5805">
        <v>0</v>
      </c>
      <c r="AE5805">
        <v>1.7105963118438732</v>
      </c>
    </row>
    <row r="5806" spans="1:31" x14ac:dyDescent="0.25">
      <c r="A5806">
        <v>2250881</v>
      </c>
      <c r="B5806">
        <v>1</v>
      </c>
      <c r="C5806" t="s">
        <v>80</v>
      </c>
      <c r="D5806" t="s">
        <v>97</v>
      </c>
      <c r="E5806" t="s">
        <v>132</v>
      </c>
      <c r="F5806" t="s">
        <v>16716</v>
      </c>
      <c r="G5806" t="s">
        <v>148</v>
      </c>
      <c r="H5806" t="s">
        <v>135</v>
      </c>
      <c r="I5806" t="s">
        <v>136</v>
      </c>
      <c r="J5806" t="s">
        <v>137</v>
      </c>
      <c r="K5806" t="s">
        <v>138</v>
      </c>
      <c r="L5806" t="s">
        <v>16717</v>
      </c>
      <c r="M5806" t="s">
        <v>16718</v>
      </c>
      <c r="N5806">
        <v>2.2808333329999999</v>
      </c>
      <c r="O5806">
        <v>0</v>
      </c>
      <c r="P5806">
        <v>2</v>
      </c>
      <c r="Q5806">
        <v>0</v>
      </c>
      <c r="R5806">
        <v>0</v>
      </c>
      <c r="S5806">
        <v>0</v>
      </c>
      <c r="T5806">
        <v>0</v>
      </c>
      <c r="U5806">
        <v>0</v>
      </c>
      <c r="V5806">
        <v>0</v>
      </c>
      <c r="W5806">
        <v>0</v>
      </c>
      <c r="X5806">
        <v>2.7008822736772107</v>
      </c>
      <c r="Y5806">
        <v>0</v>
      </c>
      <c r="Z5806">
        <v>0</v>
      </c>
      <c r="AA5806">
        <v>0</v>
      </c>
      <c r="AB5806">
        <v>0</v>
      </c>
      <c r="AC5806">
        <v>0</v>
      </c>
      <c r="AD5806">
        <v>0</v>
      </c>
      <c r="AE5806">
        <v>2.7008822736772107</v>
      </c>
    </row>
    <row r="5807" spans="1:31" x14ac:dyDescent="0.25">
      <c r="A5807">
        <v>2250815</v>
      </c>
      <c r="B5807">
        <v>1</v>
      </c>
      <c r="C5807" t="s">
        <v>80</v>
      </c>
      <c r="D5807" t="s">
        <v>97</v>
      </c>
      <c r="E5807" t="s">
        <v>132</v>
      </c>
      <c r="F5807" t="s">
        <v>16719</v>
      </c>
      <c r="G5807" t="s">
        <v>170</v>
      </c>
      <c r="H5807" t="s">
        <v>135</v>
      </c>
      <c r="I5807" t="s">
        <v>136</v>
      </c>
      <c r="J5807" t="s">
        <v>137</v>
      </c>
      <c r="K5807" t="s">
        <v>138</v>
      </c>
      <c r="L5807" t="s">
        <v>16720</v>
      </c>
      <c r="M5807" t="s">
        <v>16721</v>
      </c>
      <c r="N5807">
        <v>2.2116666660000002</v>
      </c>
      <c r="O5807">
        <v>0</v>
      </c>
      <c r="P5807">
        <v>1</v>
      </c>
      <c r="Q5807">
        <v>0</v>
      </c>
      <c r="R5807">
        <v>0</v>
      </c>
      <c r="S5807">
        <v>0</v>
      </c>
      <c r="T5807">
        <v>1</v>
      </c>
      <c r="U5807">
        <v>0</v>
      </c>
      <c r="V5807">
        <v>0</v>
      </c>
      <c r="W5807">
        <v>0</v>
      </c>
      <c r="X5807">
        <v>0</v>
      </c>
      <c r="Y5807">
        <v>0</v>
      </c>
      <c r="Z5807">
        <v>0</v>
      </c>
      <c r="AA5807">
        <v>0</v>
      </c>
      <c r="AB5807">
        <v>1.4175106896275889</v>
      </c>
      <c r="AC5807">
        <v>0</v>
      </c>
      <c r="AD5807">
        <v>0</v>
      </c>
      <c r="AE5807">
        <v>1.4175106896275889</v>
      </c>
    </row>
    <row r="5808" spans="1:31" x14ac:dyDescent="0.25">
      <c r="A5808">
        <v>2250981</v>
      </c>
      <c r="B5808">
        <v>1</v>
      </c>
      <c r="C5808" t="s">
        <v>80</v>
      </c>
      <c r="D5808" t="s">
        <v>96</v>
      </c>
      <c r="E5808" t="s">
        <v>132</v>
      </c>
      <c r="F5808" t="s">
        <v>16722</v>
      </c>
      <c r="G5808" t="s">
        <v>148</v>
      </c>
      <c r="H5808" t="s">
        <v>135</v>
      </c>
      <c r="I5808" t="s">
        <v>136</v>
      </c>
      <c r="J5808" t="s">
        <v>137</v>
      </c>
      <c r="K5808" t="s">
        <v>138</v>
      </c>
      <c r="L5808" t="s">
        <v>16723</v>
      </c>
      <c r="M5808" t="s">
        <v>16724</v>
      </c>
      <c r="N5808">
        <v>1.8802777770000001</v>
      </c>
      <c r="O5808">
        <v>0</v>
      </c>
      <c r="P5808">
        <v>0</v>
      </c>
      <c r="Q5808">
        <v>0</v>
      </c>
      <c r="R5808">
        <v>0</v>
      </c>
      <c r="S5808">
        <v>0</v>
      </c>
      <c r="T5808">
        <v>1</v>
      </c>
      <c r="U5808">
        <v>0</v>
      </c>
      <c r="V5808">
        <v>0</v>
      </c>
      <c r="W5808">
        <v>0</v>
      </c>
      <c r="X5808">
        <v>0</v>
      </c>
      <c r="Y5808">
        <v>0</v>
      </c>
      <c r="Z5808">
        <v>0</v>
      </c>
      <c r="AA5808">
        <v>0</v>
      </c>
      <c r="AB5808">
        <v>1.6659445709997691</v>
      </c>
      <c r="AC5808">
        <v>0</v>
      </c>
      <c r="AD5808">
        <v>0</v>
      </c>
      <c r="AE5808">
        <v>1.6659445709997691</v>
      </c>
    </row>
    <row r="5809" spans="1:31" x14ac:dyDescent="0.25">
      <c r="A5809">
        <v>2251007</v>
      </c>
      <c r="B5809">
        <v>1</v>
      </c>
      <c r="C5809" t="s">
        <v>81</v>
      </c>
      <c r="D5809" t="s">
        <v>123</v>
      </c>
      <c r="E5809" t="s">
        <v>132</v>
      </c>
      <c r="F5809" t="s">
        <v>16725</v>
      </c>
      <c r="G5809" t="s">
        <v>148</v>
      </c>
      <c r="H5809" t="s">
        <v>135</v>
      </c>
      <c r="I5809" t="s">
        <v>136</v>
      </c>
      <c r="J5809" t="s">
        <v>137</v>
      </c>
      <c r="K5809" t="s">
        <v>138</v>
      </c>
      <c r="L5809" t="s">
        <v>16726</v>
      </c>
      <c r="M5809" t="s">
        <v>16727</v>
      </c>
      <c r="N5809">
        <v>1.210555555</v>
      </c>
      <c r="O5809">
        <v>0</v>
      </c>
      <c r="P5809">
        <v>0</v>
      </c>
      <c r="Q5809">
        <v>0</v>
      </c>
      <c r="R5809">
        <v>1</v>
      </c>
      <c r="S5809">
        <v>0</v>
      </c>
      <c r="T5809">
        <v>0</v>
      </c>
      <c r="U5809">
        <v>0</v>
      </c>
      <c r="V5809">
        <v>0</v>
      </c>
      <c r="W5809">
        <v>0</v>
      </c>
      <c r="X5809">
        <v>0</v>
      </c>
      <c r="Y5809">
        <v>0</v>
      </c>
      <c r="Z5809">
        <v>0.62785549252284456</v>
      </c>
      <c r="AA5809">
        <v>0</v>
      </c>
      <c r="AB5809">
        <v>0</v>
      </c>
      <c r="AC5809">
        <v>0</v>
      </c>
      <c r="AD5809">
        <v>0</v>
      </c>
      <c r="AE5809">
        <v>0.62785549252284456</v>
      </c>
    </row>
    <row r="5810" spans="1:31" x14ac:dyDescent="0.25">
      <c r="A5810">
        <v>2250838</v>
      </c>
      <c r="B5810">
        <v>1</v>
      </c>
      <c r="C5810" t="s">
        <v>81</v>
      </c>
      <c r="D5810" t="s">
        <v>124</v>
      </c>
      <c r="E5810" t="s">
        <v>141</v>
      </c>
      <c r="F5810" t="s">
        <v>16728</v>
      </c>
      <c r="G5810" t="s">
        <v>196</v>
      </c>
      <c r="H5810" t="s">
        <v>135</v>
      </c>
      <c r="I5810" t="s">
        <v>136</v>
      </c>
      <c r="J5810" t="s">
        <v>137</v>
      </c>
      <c r="K5810" t="s">
        <v>144</v>
      </c>
      <c r="L5810" t="s">
        <v>16729</v>
      </c>
      <c r="M5810" t="s">
        <v>16730</v>
      </c>
      <c r="N5810">
        <v>1.085</v>
      </c>
      <c r="O5810">
        <v>0</v>
      </c>
      <c r="P5810">
        <v>401</v>
      </c>
      <c r="Q5810">
        <v>0</v>
      </c>
      <c r="R5810">
        <v>8</v>
      </c>
      <c r="S5810">
        <v>0</v>
      </c>
      <c r="T5810">
        <v>26</v>
      </c>
      <c r="U5810">
        <v>0</v>
      </c>
      <c r="V5810">
        <v>0</v>
      </c>
      <c r="W5810">
        <v>0</v>
      </c>
      <c r="X5810">
        <v>74.433390767731822</v>
      </c>
      <c r="Y5810">
        <v>0</v>
      </c>
      <c r="Z5810">
        <v>6.8056545189937507</v>
      </c>
      <c r="AA5810">
        <v>0</v>
      </c>
      <c r="AB5810">
        <v>22.759475264409001</v>
      </c>
      <c r="AC5810">
        <v>0</v>
      </c>
      <c r="AD5810">
        <v>0</v>
      </c>
      <c r="AE5810">
        <v>103.99852055113458</v>
      </c>
    </row>
    <row r="5811" spans="1:31" x14ac:dyDescent="0.25">
      <c r="A5811">
        <v>2250795</v>
      </c>
      <c r="B5811">
        <v>1</v>
      </c>
      <c r="C5811" t="s">
        <v>80</v>
      </c>
      <c r="D5811" t="s">
        <v>103</v>
      </c>
      <c r="E5811" t="s">
        <v>132</v>
      </c>
      <c r="F5811" t="s">
        <v>16731</v>
      </c>
      <c r="G5811" t="s">
        <v>191</v>
      </c>
      <c r="H5811" t="s">
        <v>135</v>
      </c>
      <c r="I5811" t="s">
        <v>136</v>
      </c>
      <c r="J5811" t="s">
        <v>137</v>
      </c>
      <c r="K5811" t="s">
        <v>138</v>
      </c>
      <c r="L5811" t="s">
        <v>16732</v>
      </c>
      <c r="M5811" t="s">
        <v>16733</v>
      </c>
      <c r="N5811">
        <v>1.2736111109999999</v>
      </c>
      <c r="O5811">
        <v>0</v>
      </c>
      <c r="P5811">
        <v>4</v>
      </c>
      <c r="Q5811">
        <v>0</v>
      </c>
      <c r="R5811">
        <v>0</v>
      </c>
      <c r="S5811">
        <v>0</v>
      </c>
      <c r="T5811">
        <v>2</v>
      </c>
      <c r="U5811">
        <v>0</v>
      </c>
      <c r="V5811">
        <v>0</v>
      </c>
      <c r="W5811">
        <v>0</v>
      </c>
      <c r="X5811">
        <v>1.3141039474670799</v>
      </c>
      <c r="Y5811">
        <v>0</v>
      </c>
      <c r="Z5811">
        <v>0</v>
      </c>
      <c r="AA5811">
        <v>0</v>
      </c>
      <c r="AB5811">
        <v>0.16439872294754998</v>
      </c>
      <c r="AC5811">
        <v>0</v>
      </c>
      <c r="AD5811">
        <v>0</v>
      </c>
      <c r="AE5811">
        <v>1.4785026704146298</v>
      </c>
    </row>
    <row r="5812" spans="1:31" x14ac:dyDescent="0.25">
      <c r="A5812">
        <v>2250901</v>
      </c>
      <c r="B5812">
        <v>1</v>
      </c>
      <c r="C5812" t="s">
        <v>81</v>
      </c>
      <c r="D5812" t="s">
        <v>127</v>
      </c>
      <c r="E5812" t="s">
        <v>182</v>
      </c>
      <c r="F5812" t="s">
        <v>16734</v>
      </c>
      <c r="G5812" t="s">
        <v>1027</v>
      </c>
      <c r="H5812" t="s">
        <v>163</v>
      </c>
      <c r="I5812" t="s">
        <v>136</v>
      </c>
      <c r="J5812" t="s">
        <v>137</v>
      </c>
      <c r="K5812" t="s">
        <v>138</v>
      </c>
      <c r="L5812" t="s">
        <v>16735</v>
      </c>
      <c r="M5812" t="s">
        <v>16736</v>
      </c>
      <c r="N5812">
        <v>2.5441666660000002</v>
      </c>
      <c r="O5812">
        <v>0</v>
      </c>
      <c r="P5812">
        <v>0</v>
      </c>
      <c r="Q5812">
        <v>0</v>
      </c>
      <c r="R5812">
        <v>0</v>
      </c>
      <c r="S5812">
        <v>1</v>
      </c>
      <c r="T5812">
        <v>0</v>
      </c>
      <c r="U5812">
        <v>0</v>
      </c>
      <c r="V5812">
        <v>0</v>
      </c>
      <c r="W5812">
        <v>0</v>
      </c>
      <c r="X5812">
        <v>0</v>
      </c>
      <c r="Y5812">
        <v>0</v>
      </c>
      <c r="Z5812">
        <v>0</v>
      </c>
      <c r="AA5812">
        <v>29.605043304461098</v>
      </c>
      <c r="AB5812">
        <v>0</v>
      </c>
      <c r="AC5812">
        <v>0</v>
      </c>
      <c r="AD5812">
        <v>0</v>
      </c>
      <c r="AE5812">
        <v>29.605043304461098</v>
      </c>
    </row>
    <row r="5813" spans="1:31" x14ac:dyDescent="0.25">
      <c r="A5813">
        <v>2250990</v>
      </c>
      <c r="B5813">
        <v>1</v>
      </c>
      <c r="C5813" t="s">
        <v>81</v>
      </c>
      <c r="D5813" t="s">
        <v>123</v>
      </c>
      <c r="E5813" t="s">
        <v>194</v>
      </c>
      <c r="F5813" t="s">
        <v>16737</v>
      </c>
      <c r="G5813" t="s">
        <v>179</v>
      </c>
      <c r="H5813" t="s">
        <v>135</v>
      </c>
      <c r="I5813" t="s">
        <v>136</v>
      </c>
      <c r="J5813" t="s">
        <v>137</v>
      </c>
      <c r="K5813" t="s">
        <v>138</v>
      </c>
      <c r="L5813" t="s">
        <v>16738</v>
      </c>
      <c r="M5813" t="s">
        <v>16739</v>
      </c>
      <c r="N5813">
        <v>1.3702777770000001</v>
      </c>
      <c r="O5813">
        <v>0</v>
      </c>
      <c r="P5813">
        <v>49</v>
      </c>
      <c r="Q5813">
        <v>0</v>
      </c>
      <c r="R5813">
        <v>0</v>
      </c>
      <c r="S5813">
        <v>0</v>
      </c>
      <c r="T5813">
        <v>5</v>
      </c>
      <c r="U5813">
        <v>0</v>
      </c>
      <c r="V5813">
        <v>0</v>
      </c>
      <c r="W5813">
        <v>0</v>
      </c>
      <c r="X5813">
        <v>13.443920662645992</v>
      </c>
      <c r="Y5813">
        <v>0</v>
      </c>
      <c r="Z5813">
        <v>0</v>
      </c>
      <c r="AA5813">
        <v>0</v>
      </c>
      <c r="AB5813">
        <v>4.8061215112781275</v>
      </c>
      <c r="AC5813">
        <v>0</v>
      </c>
      <c r="AD5813">
        <v>0</v>
      </c>
      <c r="AE5813">
        <v>18.250042173924118</v>
      </c>
    </row>
    <row r="5814" spans="1:31" x14ac:dyDescent="0.25">
      <c r="A5814">
        <v>2251136</v>
      </c>
      <c r="B5814">
        <v>1</v>
      </c>
      <c r="C5814" t="s">
        <v>81</v>
      </c>
      <c r="D5814" t="s">
        <v>121</v>
      </c>
      <c r="E5814" t="s">
        <v>194</v>
      </c>
      <c r="F5814" t="s">
        <v>16740</v>
      </c>
      <c r="G5814" t="s">
        <v>179</v>
      </c>
      <c r="H5814" t="s">
        <v>135</v>
      </c>
      <c r="I5814" t="s">
        <v>136</v>
      </c>
      <c r="J5814" t="s">
        <v>137</v>
      </c>
      <c r="K5814" t="s">
        <v>138</v>
      </c>
      <c r="L5814" t="s">
        <v>16741</v>
      </c>
      <c r="M5814" t="s">
        <v>16742</v>
      </c>
      <c r="N5814">
        <v>0.87777777700000004</v>
      </c>
      <c r="O5814">
        <v>0</v>
      </c>
      <c r="P5814">
        <v>18</v>
      </c>
      <c r="Q5814">
        <v>0</v>
      </c>
      <c r="R5814">
        <v>0</v>
      </c>
      <c r="S5814">
        <v>0</v>
      </c>
      <c r="T5814">
        <v>0</v>
      </c>
      <c r="U5814">
        <v>0</v>
      </c>
      <c r="V5814">
        <v>0</v>
      </c>
      <c r="W5814">
        <v>0</v>
      </c>
      <c r="X5814">
        <v>2.4805447396836406</v>
      </c>
      <c r="Y5814">
        <v>0</v>
      </c>
      <c r="Z5814">
        <v>0</v>
      </c>
      <c r="AA5814">
        <v>0</v>
      </c>
      <c r="AB5814">
        <v>0</v>
      </c>
      <c r="AC5814">
        <v>0</v>
      </c>
      <c r="AD5814">
        <v>0</v>
      </c>
      <c r="AE5814">
        <v>2.4805447396836406</v>
      </c>
    </row>
    <row r="5815" spans="1:31" x14ac:dyDescent="0.25">
      <c r="A5815">
        <v>2251113</v>
      </c>
      <c r="B5815">
        <v>1</v>
      </c>
      <c r="C5815" t="s">
        <v>81</v>
      </c>
      <c r="D5815" t="s">
        <v>118</v>
      </c>
      <c r="E5815" t="s">
        <v>405</v>
      </c>
      <c r="F5815" t="s">
        <v>16743</v>
      </c>
      <c r="G5815" t="s">
        <v>174</v>
      </c>
      <c r="H5815" t="s">
        <v>163</v>
      </c>
      <c r="I5815" t="s">
        <v>136</v>
      </c>
      <c r="J5815" t="s">
        <v>137</v>
      </c>
      <c r="K5815" t="s">
        <v>138</v>
      </c>
      <c r="L5815" t="s">
        <v>16744</v>
      </c>
      <c r="M5815" t="s">
        <v>16745</v>
      </c>
      <c r="N5815">
        <v>0.105833333</v>
      </c>
      <c r="O5815">
        <v>4</v>
      </c>
      <c r="P5815">
        <v>6909</v>
      </c>
      <c r="Q5815">
        <v>184</v>
      </c>
      <c r="R5815">
        <v>1292</v>
      </c>
      <c r="S5815">
        <v>69</v>
      </c>
      <c r="T5815">
        <v>682</v>
      </c>
      <c r="U5815">
        <v>7</v>
      </c>
      <c r="V5815">
        <v>10</v>
      </c>
      <c r="W5815">
        <v>0.18313446597823999</v>
      </c>
      <c r="X5815">
        <v>91.223394139364984</v>
      </c>
      <c r="Y5815">
        <v>40.33687916737783</v>
      </c>
      <c r="Z5815">
        <v>17.367518098862011</v>
      </c>
      <c r="AA5815">
        <v>24.028190207374536</v>
      </c>
      <c r="AB5815">
        <v>43.559702931946447</v>
      </c>
      <c r="AC5815">
        <v>1.1474631485992968</v>
      </c>
      <c r="AD5815">
        <v>0.42465371729657342</v>
      </c>
      <c r="AE5815">
        <v>218.27093587679991</v>
      </c>
    </row>
    <row r="5816" spans="1:31" x14ac:dyDescent="0.25">
      <c r="A5816">
        <v>2250781</v>
      </c>
      <c r="B5816">
        <v>1</v>
      </c>
      <c r="C5816" t="s">
        <v>80</v>
      </c>
      <c r="D5816" t="s">
        <v>87</v>
      </c>
      <c r="E5816" t="s">
        <v>177</v>
      </c>
      <c r="F5816" t="s">
        <v>16158</v>
      </c>
      <c r="G5816" t="s">
        <v>235</v>
      </c>
      <c r="H5816" t="s">
        <v>135</v>
      </c>
      <c r="I5816" t="s">
        <v>136</v>
      </c>
      <c r="J5816" t="s">
        <v>137</v>
      </c>
      <c r="K5816" t="s">
        <v>138</v>
      </c>
      <c r="L5816" t="s">
        <v>16746</v>
      </c>
      <c r="M5816" t="s">
        <v>16747</v>
      </c>
      <c r="N5816">
        <v>2.9363888880000002</v>
      </c>
      <c r="O5816">
        <v>0</v>
      </c>
      <c r="P5816">
        <v>29</v>
      </c>
      <c r="Q5816">
        <v>0</v>
      </c>
      <c r="R5816">
        <v>0</v>
      </c>
      <c r="S5816">
        <v>0</v>
      </c>
      <c r="T5816">
        <v>9</v>
      </c>
      <c r="U5816">
        <v>0</v>
      </c>
      <c r="V5816">
        <v>0</v>
      </c>
      <c r="W5816">
        <v>0</v>
      </c>
      <c r="X5816">
        <v>19.985215729137767</v>
      </c>
      <c r="Y5816">
        <v>0</v>
      </c>
      <c r="Z5816">
        <v>0</v>
      </c>
      <c r="AA5816">
        <v>0</v>
      </c>
      <c r="AB5816">
        <v>12.601944437132969</v>
      </c>
      <c r="AC5816">
        <v>0</v>
      </c>
      <c r="AD5816">
        <v>0</v>
      </c>
      <c r="AE5816">
        <v>32.587160166270735</v>
      </c>
    </row>
    <row r="5817" spans="1:31" x14ac:dyDescent="0.25">
      <c r="A5817">
        <v>2250884</v>
      </c>
      <c r="B5817">
        <v>1</v>
      </c>
      <c r="C5817" t="s">
        <v>80</v>
      </c>
      <c r="D5817" t="s">
        <v>105</v>
      </c>
      <c r="E5817" t="s">
        <v>132</v>
      </c>
      <c r="F5817" t="s">
        <v>16748</v>
      </c>
      <c r="G5817" t="s">
        <v>148</v>
      </c>
      <c r="H5817" t="s">
        <v>135</v>
      </c>
      <c r="I5817" t="s">
        <v>136</v>
      </c>
      <c r="J5817" t="s">
        <v>137</v>
      </c>
      <c r="K5817" t="s">
        <v>138</v>
      </c>
      <c r="L5817" t="s">
        <v>16749</v>
      </c>
      <c r="M5817" t="s">
        <v>16750</v>
      </c>
      <c r="N5817">
        <v>0.64916666599999995</v>
      </c>
      <c r="O5817">
        <v>0</v>
      </c>
      <c r="P5817">
        <v>1</v>
      </c>
      <c r="Q5817">
        <v>0</v>
      </c>
      <c r="R5817">
        <v>0</v>
      </c>
      <c r="S5817">
        <v>0</v>
      </c>
      <c r="T5817">
        <v>0</v>
      </c>
      <c r="U5817">
        <v>0</v>
      </c>
      <c r="V5817">
        <v>0</v>
      </c>
      <c r="W5817">
        <v>0</v>
      </c>
      <c r="X5817">
        <v>0.16608229295441002</v>
      </c>
      <c r="Y5817">
        <v>0</v>
      </c>
      <c r="Z5817">
        <v>0</v>
      </c>
      <c r="AA5817">
        <v>0</v>
      </c>
      <c r="AB5817">
        <v>0</v>
      </c>
      <c r="AC5817">
        <v>0</v>
      </c>
      <c r="AD5817">
        <v>0</v>
      </c>
      <c r="AE5817">
        <v>0.16608229295441002</v>
      </c>
    </row>
    <row r="5818" spans="1:31" x14ac:dyDescent="0.25">
      <c r="A5818">
        <v>2250953</v>
      </c>
      <c r="B5818">
        <v>1</v>
      </c>
      <c r="C5818" t="s">
        <v>80</v>
      </c>
      <c r="D5818" t="s">
        <v>93</v>
      </c>
      <c r="E5818" t="s">
        <v>132</v>
      </c>
      <c r="F5818" t="s">
        <v>16751</v>
      </c>
      <c r="G5818" t="s">
        <v>148</v>
      </c>
      <c r="H5818" t="s">
        <v>135</v>
      </c>
      <c r="I5818" t="s">
        <v>136</v>
      </c>
      <c r="J5818" t="s">
        <v>137</v>
      </c>
      <c r="K5818" t="s">
        <v>138</v>
      </c>
      <c r="L5818" t="s">
        <v>16752</v>
      </c>
      <c r="M5818" t="s">
        <v>16753</v>
      </c>
      <c r="N5818">
        <v>2.4738888879999998</v>
      </c>
      <c r="O5818">
        <v>0</v>
      </c>
      <c r="P5818">
        <v>0</v>
      </c>
      <c r="Q5818">
        <v>0</v>
      </c>
      <c r="R5818">
        <v>0</v>
      </c>
      <c r="S5818">
        <v>0</v>
      </c>
      <c r="T5818">
        <v>1</v>
      </c>
      <c r="U5818">
        <v>0</v>
      </c>
      <c r="V5818">
        <v>0</v>
      </c>
      <c r="W5818">
        <v>0</v>
      </c>
      <c r="X5818">
        <v>0</v>
      </c>
      <c r="Y5818">
        <v>0</v>
      </c>
      <c r="Z5818">
        <v>0</v>
      </c>
      <c r="AA5818">
        <v>0</v>
      </c>
      <c r="AB5818">
        <v>16.444732209793084</v>
      </c>
      <c r="AC5818">
        <v>0</v>
      </c>
      <c r="AD5818">
        <v>0</v>
      </c>
      <c r="AE5818">
        <v>16.444732209793084</v>
      </c>
    </row>
    <row r="5819" spans="1:31" x14ac:dyDescent="0.25">
      <c r="A5819">
        <v>2250933</v>
      </c>
      <c r="B5819">
        <v>1</v>
      </c>
      <c r="C5819" t="s">
        <v>80</v>
      </c>
      <c r="D5819" t="s">
        <v>105</v>
      </c>
      <c r="E5819" t="s">
        <v>132</v>
      </c>
      <c r="F5819" t="s">
        <v>16754</v>
      </c>
      <c r="G5819" t="s">
        <v>134</v>
      </c>
      <c r="H5819" t="s">
        <v>135</v>
      </c>
      <c r="I5819" t="s">
        <v>136</v>
      </c>
      <c r="J5819" t="s">
        <v>137</v>
      </c>
      <c r="K5819" t="s">
        <v>138</v>
      </c>
      <c r="L5819" t="s">
        <v>16755</v>
      </c>
      <c r="M5819" t="s">
        <v>16756</v>
      </c>
      <c r="N5819">
        <v>3.5097222220000002</v>
      </c>
      <c r="O5819">
        <v>0</v>
      </c>
      <c r="P5819">
        <v>0</v>
      </c>
      <c r="Q5819">
        <v>0</v>
      </c>
      <c r="R5819">
        <v>1</v>
      </c>
      <c r="S5819">
        <v>0</v>
      </c>
      <c r="T5819">
        <v>0</v>
      </c>
      <c r="U5819">
        <v>0</v>
      </c>
      <c r="V5819">
        <v>0</v>
      </c>
      <c r="W5819">
        <v>0</v>
      </c>
      <c r="X5819">
        <v>0</v>
      </c>
      <c r="Y5819">
        <v>0</v>
      </c>
      <c r="Z5819">
        <v>6.8403507162083335E-2</v>
      </c>
      <c r="AA5819">
        <v>0</v>
      </c>
      <c r="AB5819">
        <v>0</v>
      </c>
      <c r="AC5819">
        <v>0</v>
      </c>
      <c r="AD5819">
        <v>0</v>
      </c>
      <c r="AE5819">
        <v>6.8403507162083335E-2</v>
      </c>
    </row>
    <row r="5820" spans="1:31" x14ac:dyDescent="0.25">
      <c r="A5820">
        <v>2250910</v>
      </c>
      <c r="B5820">
        <v>1</v>
      </c>
      <c r="C5820" t="s">
        <v>81</v>
      </c>
      <c r="D5820" t="s">
        <v>115</v>
      </c>
      <c r="E5820" t="s">
        <v>194</v>
      </c>
      <c r="F5820" t="s">
        <v>16757</v>
      </c>
      <c r="G5820" t="s">
        <v>179</v>
      </c>
      <c r="H5820" t="s">
        <v>135</v>
      </c>
      <c r="I5820" t="s">
        <v>136</v>
      </c>
      <c r="J5820" t="s">
        <v>137</v>
      </c>
      <c r="K5820" t="s">
        <v>138</v>
      </c>
      <c r="L5820" t="s">
        <v>16758</v>
      </c>
      <c r="M5820" t="s">
        <v>16759</v>
      </c>
      <c r="N5820">
        <v>1.3063888880000001</v>
      </c>
      <c r="O5820">
        <v>0</v>
      </c>
      <c r="P5820">
        <v>21</v>
      </c>
      <c r="Q5820">
        <v>0</v>
      </c>
      <c r="R5820">
        <v>2</v>
      </c>
      <c r="S5820">
        <v>0</v>
      </c>
      <c r="T5820">
        <v>0</v>
      </c>
      <c r="U5820">
        <v>0</v>
      </c>
      <c r="V5820">
        <v>0</v>
      </c>
      <c r="W5820">
        <v>0</v>
      </c>
      <c r="X5820">
        <v>1.1872529267873702</v>
      </c>
      <c r="Y5820">
        <v>0</v>
      </c>
      <c r="Z5820">
        <v>5.8839294112153336E-2</v>
      </c>
      <c r="AA5820">
        <v>0</v>
      </c>
      <c r="AB5820">
        <v>0</v>
      </c>
      <c r="AC5820">
        <v>0</v>
      </c>
      <c r="AD5820">
        <v>0</v>
      </c>
      <c r="AE5820">
        <v>1.2460922208995235</v>
      </c>
    </row>
    <row r="5821" spans="1:31" x14ac:dyDescent="0.25">
      <c r="A5821">
        <v>2250890</v>
      </c>
      <c r="B5821">
        <v>1</v>
      </c>
      <c r="C5821" t="s">
        <v>80</v>
      </c>
      <c r="D5821" t="s">
        <v>84</v>
      </c>
      <c r="E5821" t="s">
        <v>182</v>
      </c>
      <c r="F5821" t="s">
        <v>16760</v>
      </c>
      <c r="G5821" t="s">
        <v>1303</v>
      </c>
      <c r="H5821" t="s">
        <v>163</v>
      </c>
      <c r="I5821" t="s">
        <v>136</v>
      </c>
      <c r="J5821" t="s">
        <v>137</v>
      </c>
      <c r="K5821" t="s">
        <v>138</v>
      </c>
      <c r="L5821" t="s">
        <v>16761</v>
      </c>
      <c r="M5821" t="s">
        <v>16762</v>
      </c>
      <c r="N5821">
        <v>0.82722222199999995</v>
      </c>
      <c r="O5821">
        <v>4</v>
      </c>
      <c r="P5821">
        <v>532</v>
      </c>
      <c r="Q5821">
        <v>1</v>
      </c>
      <c r="R5821">
        <v>68</v>
      </c>
      <c r="S5821">
        <v>5</v>
      </c>
      <c r="T5821">
        <v>55</v>
      </c>
      <c r="U5821">
        <v>0</v>
      </c>
      <c r="V5821">
        <v>0</v>
      </c>
      <c r="W5821">
        <v>0.84769073844221654</v>
      </c>
      <c r="X5821">
        <v>90.451336874972554</v>
      </c>
      <c r="Y5821">
        <v>3.6933868791180982</v>
      </c>
      <c r="Z5821">
        <v>11.975371127559201</v>
      </c>
      <c r="AA5821">
        <v>4.1673862404171418</v>
      </c>
      <c r="AB5821">
        <v>15.557614745980468</v>
      </c>
      <c r="AC5821">
        <v>0</v>
      </c>
      <c r="AD5821">
        <v>0</v>
      </c>
      <c r="AE5821">
        <v>126.69278660648968</v>
      </c>
    </row>
    <row r="5822" spans="1:31" x14ac:dyDescent="0.25">
      <c r="A5822">
        <v>2250804</v>
      </c>
      <c r="B5822">
        <v>1</v>
      </c>
      <c r="C5822" t="s">
        <v>80</v>
      </c>
      <c r="D5822" t="s">
        <v>93</v>
      </c>
      <c r="E5822" t="s">
        <v>194</v>
      </c>
      <c r="F5822" t="s">
        <v>16763</v>
      </c>
      <c r="G5822" t="s">
        <v>390</v>
      </c>
      <c r="H5822" t="s">
        <v>135</v>
      </c>
      <c r="I5822" t="s">
        <v>136</v>
      </c>
      <c r="J5822" t="s">
        <v>137</v>
      </c>
      <c r="K5822" t="s">
        <v>138</v>
      </c>
      <c r="L5822" t="s">
        <v>16764</v>
      </c>
      <c r="M5822" t="s">
        <v>16765</v>
      </c>
      <c r="N5822">
        <v>2.7888888879999998</v>
      </c>
      <c r="O5822">
        <v>0</v>
      </c>
      <c r="P5822">
        <v>4</v>
      </c>
      <c r="Q5822">
        <v>0</v>
      </c>
      <c r="R5822">
        <v>6</v>
      </c>
      <c r="S5822">
        <v>0</v>
      </c>
      <c r="T5822">
        <v>1</v>
      </c>
      <c r="U5822">
        <v>0</v>
      </c>
      <c r="V5822">
        <v>0</v>
      </c>
      <c r="W5822">
        <v>0</v>
      </c>
      <c r="X5822">
        <v>3.1710333977513021</v>
      </c>
      <c r="Y5822">
        <v>0</v>
      </c>
      <c r="Z5822">
        <v>0.4070005270747733</v>
      </c>
      <c r="AA5822">
        <v>0</v>
      </c>
      <c r="AB5822">
        <v>3.0639975574810556</v>
      </c>
      <c r="AC5822">
        <v>0</v>
      </c>
      <c r="AD5822">
        <v>0</v>
      </c>
      <c r="AE5822">
        <v>6.6420314823071305</v>
      </c>
    </row>
    <row r="5823" spans="1:31" x14ac:dyDescent="0.25">
      <c r="A5823">
        <v>2250947</v>
      </c>
      <c r="B5823">
        <v>1</v>
      </c>
      <c r="C5823" t="s">
        <v>80</v>
      </c>
      <c r="D5823" t="s">
        <v>83</v>
      </c>
      <c r="E5823" t="s">
        <v>194</v>
      </c>
      <c r="F5823" t="s">
        <v>16766</v>
      </c>
      <c r="G5823" t="s">
        <v>152</v>
      </c>
      <c r="H5823" t="s">
        <v>135</v>
      </c>
      <c r="I5823" t="s">
        <v>136</v>
      </c>
      <c r="J5823" t="s">
        <v>137</v>
      </c>
      <c r="K5823" t="s">
        <v>138</v>
      </c>
      <c r="L5823" t="s">
        <v>16767</v>
      </c>
      <c r="M5823" t="s">
        <v>16768</v>
      </c>
      <c r="N5823">
        <v>1.5133333330000001</v>
      </c>
      <c r="O5823">
        <v>0</v>
      </c>
      <c r="P5823">
        <v>54</v>
      </c>
      <c r="Q5823">
        <v>0</v>
      </c>
      <c r="R5823">
        <v>0</v>
      </c>
      <c r="S5823">
        <v>0</v>
      </c>
      <c r="T5823">
        <v>9</v>
      </c>
      <c r="U5823">
        <v>0</v>
      </c>
      <c r="V5823">
        <v>0</v>
      </c>
      <c r="W5823">
        <v>0</v>
      </c>
      <c r="X5823">
        <v>20.295340115790033</v>
      </c>
      <c r="Y5823">
        <v>0</v>
      </c>
      <c r="Z5823">
        <v>0</v>
      </c>
      <c r="AA5823">
        <v>0</v>
      </c>
      <c r="AB5823">
        <v>5.4504099146233198</v>
      </c>
      <c r="AC5823">
        <v>0</v>
      </c>
      <c r="AD5823">
        <v>0</v>
      </c>
      <c r="AE5823">
        <v>25.745750030413355</v>
      </c>
    </row>
    <row r="5824" spans="1:31" x14ac:dyDescent="0.25">
      <c r="A5824">
        <v>2250801</v>
      </c>
      <c r="B5824">
        <v>1</v>
      </c>
      <c r="C5824" t="s">
        <v>80</v>
      </c>
      <c r="D5824" t="s">
        <v>105</v>
      </c>
      <c r="E5824" t="s">
        <v>194</v>
      </c>
      <c r="F5824" t="s">
        <v>16769</v>
      </c>
      <c r="G5824" t="s">
        <v>196</v>
      </c>
      <c r="H5824" t="s">
        <v>135</v>
      </c>
      <c r="I5824" t="s">
        <v>136</v>
      </c>
      <c r="J5824" t="s">
        <v>137</v>
      </c>
      <c r="K5824" t="s">
        <v>144</v>
      </c>
      <c r="L5824" t="s">
        <v>16770</v>
      </c>
      <c r="M5824" t="s">
        <v>16771</v>
      </c>
      <c r="N5824">
        <v>0.33472222200000001</v>
      </c>
      <c r="O5824">
        <v>0</v>
      </c>
      <c r="P5824">
        <v>61</v>
      </c>
      <c r="Q5824">
        <v>0</v>
      </c>
      <c r="R5824">
        <v>0</v>
      </c>
      <c r="S5824">
        <v>0</v>
      </c>
      <c r="T5824">
        <v>14</v>
      </c>
      <c r="U5824">
        <v>0</v>
      </c>
      <c r="V5824">
        <v>0</v>
      </c>
      <c r="W5824">
        <v>0</v>
      </c>
      <c r="X5824">
        <v>5.3643904314743995</v>
      </c>
      <c r="Y5824">
        <v>0</v>
      </c>
      <c r="Z5824">
        <v>0</v>
      </c>
      <c r="AA5824">
        <v>0</v>
      </c>
      <c r="AB5824">
        <v>3.7992467968605412</v>
      </c>
      <c r="AC5824">
        <v>0</v>
      </c>
      <c r="AD5824">
        <v>0</v>
      </c>
      <c r="AE5824">
        <v>9.1636372283349417</v>
      </c>
    </row>
    <row r="5825" spans="1:31" x14ac:dyDescent="0.25">
      <c r="A5825">
        <v>2251010</v>
      </c>
      <c r="B5825">
        <v>1</v>
      </c>
      <c r="C5825" t="s">
        <v>81</v>
      </c>
      <c r="D5825" t="s">
        <v>112</v>
      </c>
      <c r="E5825" t="s">
        <v>161</v>
      </c>
      <c r="F5825" t="s">
        <v>1193</v>
      </c>
      <c r="G5825" t="s">
        <v>174</v>
      </c>
      <c r="H5825" t="s">
        <v>163</v>
      </c>
      <c r="I5825" t="s">
        <v>136</v>
      </c>
      <c r="J5825" t="s">
        <v>137</v>
      </c>
      <c r="K5825" t="s">
        <v>138</v>
      </c>
      <c r="L5825" t="s">
        <v>16772</v>
      </c>
      <c r="M5825" t="s">
        <v>16773</v>
      </c>
      <c r="N5825">
        <v>0.47194444400000002</v>
      </c>
      <c r="O5825">
        <v>0</v>
      </c>
      <c r="P5825">
        <v>77</v>
      </c>
      <c r="Q5825">
        <v>189</v>
      </c>
      <c r="R5825">
        <v>23</v>
      </c>
      <c r="S5825">
        <v>10</v>
      </c>
      <c r="T5825">
        <v>6</v>
      </c>
      <c r="U5825">
        <v>2</v>
      </c>
      <c r="V5825">
        <v>0</v>
      </c>
      <c r="W5825">
        <v>0</v>
      </c>
      <c r="X5825">
        <v>5.5021538880857692</v>
      </c>
      <c r="Y5825">
        <v>10.756980992224047</v>
      </c>
      <c r="Z5825">
        <v>3.8959932220874629</v>
      </c>
      <c r="AA5825">
        <v>10.369316894343303</v>
      </c>
      <c r="AB5825">
        <v>0.15261485361258889</v>
      </c>
      <c r="AC5825">
        <v>12.586972211914425</v>
      </c>
      <c r="AD5825">
        <v>0</v>
      </c>
      <c r="AE5825">
        <v>43.264032062267596</v>
      </c>
    </row>
    <row r="5826" spans="1:31" x14ac:dyDescent="0.25">
      <c r="A5826">
        <v>2251033</v>
      </c>
      <c r="B5826">
        <v>1</v>
      </c>
      <c r="C5826" t="s">
        <v>80</v>
      </c>
      <c r="D5826" t="s">
        <v>82</v>
      </c>
      <c r="E5826" t="s">
        <v>132</v>
      </c>
      <c r="F5826" t="s">
        <v>16774</v>
      </c>
      <c r="G5826" t="s">
        <v>191</v>
      </c>
      <c r="H5826" t="s">
        <v>135</v>
      </c>
      <c r="I5826" t="s">
        <v>136</v>
      </c>
      <c r="J5826" t="s">
        <v>137</v>
      </c>
      <c r="K5826" t="s">
        <v>138</v>
      </c>
      <c r="L5826" t="s">
        <v>16775</v>
      </c>
      <c r="M5826" t="s">
        <v>16776</v>
      </c>
      <c r="N5826">
        <v>1.3725000000000001</v>
      </c>
      <c r="O5826">
        <v>0</v>
      </c>
      <c r="P5826">
        <v>0</v>
      </c>
      <c r="Q5826">
        <v>0</v>
      </c>
      <c r="R5826">
        <v>0</v>
      </c>
      <c r="S5826">
        <v>0</v>
      </c>
      <c r="T5826">
        <v>6</v>
      </c>
      <c r="U5826">
        <v>0</v>
      </c>
      <c r="V5826">
        <v>0</v>
      </c>
      <c r="W5826">
        <v>0</v>
      </c>
      <c r="X5826">
        <v>0</v>
      </c>
      <c r="Y5826">
        <v>0</v>
      </c>
      <c r="Z5826">
        <v>0</v>
      </c>
      <c r="AA5826">
        <v>0</v>
      </c>
      <c r="AB5826">
        <v>6.3577519197236443</v>
      </c>
      <c r="AC5826">
        <v>0</v>
      </c>
      <c r="AD5826">
        <v>0</v>
      </c>
      <c r="AE5826">
        <v>6.3577519197236443</v>
      </c>
    </row>
    <row r="5827" spans="1:31" x14ac:dyDescent="0.25">
      <c r="A5827">
        <v>2251116</v>
      </c>
      <c r="B5827">
        <v>1</v>
      </c>
      <c r="C5827" t="s">
        <v>80</v>
      </c>
      <c r="D5827" t="s">
        <v>110</v>
      </c>
      <c r="E5827" t="s">
        <v>405</v>
      </c>
      <c r="F5827" t="s">
        <v>16777</v>
      </c>
      <c r="G5827" t="s">
        <v>174</v>
      </c>
      <c r="H5827" t="s">
        <v>163</v>
      </c>
      <c r="I5827" t="s">
        <v>136</v>
      </c>
      <c r="J5827" t="s">
        <v>137</v>
      </c>
      <c r="K5827" t="s">
        <v>138</v>
      </c>
      <c r="L5827" t="s">
        <v>16778</v>
      </c>
      <c r="M5827" t="s">
        <v>16779</v>
      </c>
      <c r="N5827">
        <v>1.289722222</v>
      </c>
      <c r="O5827">
        <v>0</v>
      </c>
      <c r="P5827">
        <v>4736</v>
      </c>
      <c r="Q5827">
        <v>0</v>
      </c>
      <c r="R5827">
        <v>0</v>
      </c>
      <c r="S5827">
        <v>2</v>
      </c>
      <c r="T5827">
        <v>313</v>
      </c>
      <c r="U5827">
        <v>0</v>
      </c>
      <c r="V5827">
        <v>0</v>
      </c>
      <c r="W5827">
        <v>0</v>
      </c>
      <c r="X5827">
        <v>1785.2473401161214</v>
      </c>
      <c r="Y5827">
        <v>0</v>
      </c>
      <c r="Z5827">
        <v>0</v>
      </c>
      <c r="AA5827">
        <v>2.4675966136659166</v>
      </c>
      <c r="AB5827">
        <v>218.06554232832738</v>
      </c>
      <c r="AC5827">
        <v>0</v>
      </c>
      <c r="AD5827">
        <v>0</v>
      </c>
      <c r="AE5827">
        <v>2005.7804790581147</v>
      </c>
    </row>
    <row r="5828" spans="1:31" x14ac:dyDescent="0.25">
      <c r="A5828">
        <v>2250824</v>
      </c>
      <c r="B5828">
        <v>1</v>
      </c>
      <c r="C5828" t="s">
        <v>80</v>
      </c>
      <c r="D5828" t="s">
        <v>108</v>
      </c>
      <c r="E5828" t="s">
        <v>132</v>
      </c>
      <c r="F5828" t="s">
        <v>16780</v>
      </c>
      <c r="G5828" t="s">
        <v>148</v>
      </c>
      <c r="H5828" t="s">
        <v>135</v>
      </c>
      <c r="I5828" t="s">
        <v>136</v>
      </c>
      <c r="J5828" t="s">
        <v>137</v>
      </c>
      <c r="K5828" t="s">
        <v>138</v>
      </c>
      <c r="L5828" t="s">
        <v>16781</v>
      </c>
      <c r="M5828" t="s">
        <v>16782</v>
      </c>
      <c r="N5828">
        <v>1.1172222220000001</v>
      </c>
      <c r="O5828">
        <v>0</v>
      </c>
      <c r="P5828">
        <v>0</v>
      </c>
      <c r="Q5828">
        <v>0</v>
      </c>
      <c r="R5828">
        <v>1</v>
      </c>
      <c r="S5828">
        <v>0</v>
      </c>
      <c r="T5828">
        <v>0</v>
      </c>
      <c r="U5828">
        <v>0</v>
      </c>
      <c r="V5828">
        <v>0</v>
      </c>
      <c r="W5828">
        <v>0</v>
      </c>
      <c r="X5828">
        <v>0</v>
      </c>
      <c r="Y5828">
        <v>0</v>
      </c>
      <c r="Z5828">
        <v>4.1280561478310003E-2</v>
      </c>
      <c r="AA5828">
        <v>0</v>
      </c>
      <c r="AB5828">
        <v>0</v>
      </c>
      <c r="AC5828">
        <v>0</v>
      </c>
      <c r="AD5828">
        <v>0</v>
      </c>
      <c r="AE5828">
        <v>4.1280561478310003E-2</v>
      </c>
    </row>
    <row r="5829" spans="1:31" x14ac:dyDescent="0.25">
      <c r="A5829">
        <v>2250808</v>
      </c>
      <c r="B5829">
        <v>1</v>
      </c>
      <c r="C5829" t="s">
        <v>80</v>
      </c>
      <c r="D5829" t="s">
        <v>84</v>
      </c>
      <c r="E5829" t="s">
        <v>182</v>
      </c>
      <c r="F5829" t="s">
        <v>16760</v>
      </c>
      <c r="G5829" t="s">
        <v>1303</v>
      </c>
      <c r="H5829" t="s">
        <v>163</v>
      </c>
      <c r="I5829" t="s">
        <v>136</v>
      </c>
      <c r="J5829" t="s">
        <v>137</v>
      </c>
      <c r="K5829" t="s">
        <v>138</v>
      </c>
      <c r="L5829" t="s">
        <v>16783</v>
      </c>
      <c r="M5829" t="s">
        <v>16784</v>
      </c>
      <c r="N5829">
        <v>2.6391666659999999</v>
      </c>
      <c r="O5829">
        <v>4</v>
      </c>
      <c r="P5829">
        <v>532</v>
      </c>
      <c r="Q5829">
        <v>1</v>
      </c>
      <c r="R5829">
        <v>68</v>
      </c>
      <c r="S5829">
        <v>5</v>
      </c>
      <c r="T5829">
        <v>55</v>
      </c>
      <c r="U5829">
        <v>0</v>
      </c>
      <c r="V5829">
        <v>0</v>
      </c>
      <c r="W5829">
        <v>2.7706829436010905</v>
      </c>
      <c r="X5829">
        <v>289.2088132824598</v>
      </c>
      <c r="Y5829">
        <v>12.5259585425989</v>
      </c>
      <c r="Z5829">
        <v>41.615226157754847</v>
      </c>
      <c r="AA5829">
        <v>13.310991271519304</v>
      </c>
      <c r="AB5829">
        <v>50.710900286462106</v>
      </c>
      <c r="AC5829">
        <v>0</v>
      </c>
      <c r="AD5829">
        <v>0</v>
      </c>
      <c r="AE5829">
        <v>410.14257248439611</v>
      </c>
    </row>
    <row r="5830" spans="1:31" x14ac:dyDescent="0.25">
      <c r="A5830">
        <v>2250951</v>
      </c>
      <c r="B5830">
        <v>1</v>
      </c>
      <c r="C5830" t="s">
        <v>80</v>
      </c>
      <c r="D5830" t="s">
        <v>94</v>
      </c>
      <c r="E5830" t="s">
        <v>132</v>
      </c>
      <c r="F5830" t="s">
        <v>14342</v>
      </c>
      <c r="G5830" t="s">
        <v>148</v>
      </c>
      <c r="H5830" t="s">
        <v>135</v>
      </c>
      <c r="I5830" t="s">
        <v>136</v>
      </c>
      <c r="J5830" t="s">
        <v>137</v>
      </c>
      <c r="K5830" t="s">
        <v>138</v>
      </c>
      <c r="L5830" t="s">
        <v>16785</v>
      </c>
      <c r="M5830" t="s">
        <v>16786</v>
      </c>
      <c r="N5830">
        <v>0.36361111099999999</v>
      </c>
      <c r="O5830">
        <v>0</v>
      </c>
      <c r="P5830">
        <v>0</v>
      </c>
      <c r="Q5830">
        <v>0</v>
      </c>
      <c r="R5830">
        <v>0</v>
      </c>
      <c r="S5830">
        <v>0</v>
      </c>
      <c r="T5830">
        <v>1</v>
      </c>
      <c r="U5830">
        <v>0</v>
      </c>
      <c r="V5830">
        <v>0</v>
      </c>
      <c r="W5830">
        <v>0</v>
      </c>
      <c r="X5830">
        <v>0</v>
      </c>
      <c r="Y5830">
        <v>0</v>
      </c>
      <c r="Z5830">
        <v>0</v>
      </c>
      <c r="AA5830">
        <v>0</v>
      </c>
      <c r="AB5830">
        <v>0</v>
      </c>
      <c r="AC5830">
        <v>0</v>
      </c>
      <c r="AD5830">
        <v>0</v>
      </c>
      <c r="AE5830">
        <v>0</v>
      </c>
    </row>
    <row r="5831" spans="1:31" x14ac:dyDescent="0.25">
      <c r="A5831">
        <v>2250994</v>
      </c>
      <c r="B5831">
        <v>1</v>
      </c>
      <c r="C5831" t="s">
        <v>80</v>
      </c>
      <c r="D5831" t="s">
        <v>98</v>
      </c>
      <c r="E5831" t="s">
        <v>132</v>
      </c>
      <c r="F5831" t="s">
        <v>16787</v>
      </c>
      <c r="G5831" t="s">
        <v>148</v>
      </c>
      <c r="H5831" t="s">
        <v>135</v>
      </c>
      <c r="I5831" t="s">
        <v>136</v>
      </c>
      <c r="J5831" t="s">
        <v>137</v>
      </c>
      <c r="K5831" t="s">
        <v>138</v>
      </c>
      <c r="L5831" t="s">
        <v>16788</v>
      </c>
      <c r="M5831" t="s">
        <v>16789</v>
      </c>
      <c r="N5831">
        <v>1.531666666</v>
      </c>
      <c r="O5831">
        <v>0</v>
      </c>
      <c r="P5831">
        <v>0</v>
      </c>
      <c r="Q5831">
        <v>0</v>
      </c>
      <c r="R5831">
        <v>1</v>
      </c>
      <c r="S5831">
        <v>0</v>
      </c>
      <c r="T5831">
        <v>0</v>
      </c>
      <c r="U5831">
        <v>0</v>
      </c>
      <c r="V5831">
        <v>0</v>
      </c>
      <c r="W5831">
        <v>0</v>
      </c>
      <c r="X5831">
        <v>0</v>
      </c>
      <c r="Y5831">
        <v>0</v>
      </c>
      <c r="Z5831">
        <v>0.41480950249884452</v>
      </c>
      <c r="AA5831">
        <v>0</v>
      </c>
      <c r="AB5831">
        <v>0</v>
      </c>
      <c r="AC5831">
        <v>0</v>
      </c>
      <c r="AD5831">
        <v>0</v>
      </c>
      <c r="AE5831">
        <v>0.41480950249884452</v>
      </c>
    </row>
    <row r="5832" spans="1:31" x14ac:dyDescent="0.25">
      <c r="A5832">
        <v>2250845</v>
      </c>
      <c r="B5832">
        <v>1</v>
      </c>
      <c r="C5832" t="s">
        <v>81</v>
      </c>
      <c r="D5832" t="s">
        <v>123</v>
      </c>
      <c r="E5832" t="s">
        <v>273</v>
      </c>
      <c r="F5832" t="s">
        <v>16790</v>
      </c>
      <c r="G5832" t="s">
        <v>303</v>
      </c>
      <c r="H5832" t="s">
        <v>163</v>
      </c>
      <c r="I5832" t="s">
        <v>136</v>
      </c>
      <c r="J5832" t="s">
        <v>137</v>
      </c>
      <c r="K5832" t="s">
        <v>144</v>
      </c>
      <c r="L5832" t="s">
        <v>16791</v>
      </c>
      <c r="M5832" t="s">
        <v>16792</v>
      </c>
      <c r="N5832">
        <v>0.55000000000000004</v>
      </c>
      <c r="O5832">
        <v>0</v>
      </c>
      <c r="P5832">
        <v>2323</v>
      </c>
      <c r="Q5832">
        <v>0</v>
      </c>
      <c r="R5832">
        <v>56</v>
      </c>
      <c r="S5832">
        <v>7</v>
      </c>
      <c r="T5832">
        <v>119</v>
      </c>
      <c r="U5832">
        <v>7</v>
      </c>
      <c r="V5832">
        <v>1</v>
      </c>
      <c r="W5832">
        <v>0</v>
      </c>
      <c r="X5832">
        <v>303.72236600043328</v>
      </c>
      <c r="Y5832">
        <v>0</v>
      </c>
      <c r="Z5832">
        <v>10.588551248457597</v>
      </c>
      <c r="AA5832">
        <v>328.32605680865765</v>
      </c>
      <c r="AB5832">
        <v>36.222419822666026</v>
      </c>
      <c r="AC5832">
        <v>103.43015869451099</v>
      </c>
      <c r="AD5832">
        <v>1.4754533670492</v>
      </c>
      <c r="AE5832">
        <v>783.76500594177469</v>
      </c>
    </row>
    <row r="5833" spans="1:31" x14ac:dyDescent="0.25">
      <c r="A5833">
        <v>2250894</v>
      </c>
      <c r="B5833">
        <v>1</v>
      </c>
      <c r="C5833" t="s">
        <v>80</v>
      </c>
      <c r="D5833" t="s">
        <v>95</v>
      </c>
      <c r="E5833" t="s">
        <v>182</v>
      </c>
      <c r="F5833" t="s">
        <v>16793</v>
      </c>
      <c r="G5833" t="s">
        <v>548</v>
      </c>
      <c r="H5833" t="s">
        <v>163</v>
      </c>
      <c r="I5833" t="s">
        <v>136</v>
      </c>
      <c r="J5833" t="s">
        <v>137</v>
      </c>
      <c r="K5833" t="s">
        <v>138</v>
      </c>
      <c r="L5833" t="s">
        <v>16794</v>
      </c>
      <c r="M5833" t="s">
        <v>16795</v>
      </c>
      <c r="N5833">
        <v>1.508611111</v>
      </c>
      <c r="O5833">
        <v>0</v>
      </c>
      <c r="P5833">
        <v>713</v>
      </c>
      <c r="Q5833">
        <v>0</v>
      </c>
      <c r="R5833">
        <v>0</v>
      </c>
      <c r="S5833">
        <v>1</v>
      </c>
      <c r="T5833">
        <v>49</v>
      </c>
      <c r="U5833">
        <v>0</v>
      </c>
      <c r="V5833">
        <v>0</v>
      </c>
      <c r="W5833">
        <v>0</v>
      </c>
      <c r="X5833">
        <v>281.03853217275008</v>
      </c>
      <c r="Y5833">
        <v>0</v>
      </c>
      <c r="Z5833">
        <v>0</v>
      </c>
      <c r="AA5833">
        <v>35.679833617975895</v>
      </c>
      <c r="AB5833">
        <v>1468.2787345248166</v>
      </c>
      <c r="AC5833">
        <v>0</v>
      </c>
      <c r="AD5833">
        <v>0</v>
      </c>
      <c r="AE5833">
        <v>1784.9971003155426</v>
      </c>
    </row>
    <row r="5834" spans="1:31" x14ac:dyDescent="0.25">
      <c r="A5834">
        <v>2250851</v>
      </c>
      <c r="B5834">
        <v>1</v>
      </c>
      <c r="C5834" t="s">
        <v>80</v>
      </c>
      <c r="D5834" t="s">
        <v>94</v>
      </c>
      <c r="E5834" t="s">
        <v>132</v>
      </c>
      <c r="F5834" t="s">
        <v>16796</v>
      </c>
      <c r="G5834" t="s">
        <v>148</v>
      </c>
      <c r="H5834" t="s">
        <v>135</v>
      </c>
      <c r="I5834" t="s">
        <v>136</v>
      </c>
      <c r="J5834" t="s">
        <v>137</v>
      </c>
      <c r="K5834" t="s">
        <v>138</v>
      </c>
      <c r="L5834" t="s">
        <v>16797</v>
      </c>
      <c r="M5834" t="s">
        <v>16798</v>
      </c>
      <c r="N5834">
        <v>0.72222222199999997</v>
      </c>
      <c r="O5834">
        <v>0</v>
      </c>
      <c r="P5834">
        <v>10</v>
      </c>
      <c r="Q5834">
        <v>0</v>
      </c>
      <c r="R5834">
        <v>0</v>
      </c>
      <c r="S5834">
        <v>0</v>
      </c>
      <c r="T5834">
        <v>0</v>
      </c>
      <c r="U5834">
        <v>0</v>
      </c>
      <c r="V5834">
        <v>0</v>
      </c>
      <c r="W5834">
        <v>0</v>
      </c>
      <c r="X5834">
        <v>2.0221491385333605</v>
      </c>
      <c r="Y5834">
        <v>0</v>
      </c>
      <c r="Z5834">
        <v>0</v>
      </c>
      <c r="AA5834">
        <v>0</v>
      </c>
      <c r="AB5834">
        <v>0</v>
      </c>
      <c r="AC5834">
        <v>0</v>
      </c>
      <c r="AD5834">
        <v>0</v>
      </c>
      <c r="AE5834">
        <v>2.0221491385333605</v>
      </c>
    </row>
    <row r="5835" spans="1:31" x14ac:dyDescent="0.25">
      <c r="A5835">
        <v>2251143</v>
      </c>
      <c r="B5835">
        <v>1</v>
      </c>
      <c r="C5835" t="s">
        <v>80</v>
      </c>
      <c r="D5835" t="s">
        <v>85</v>
      </c>
      <c r="E5835" t="s">
        <v>182</v>
      </c>
      <c r="F5835" t="s">
        <v>16799</v>
      </c>
      <c r="G5835" t="s">
        <v>1547</v>
      </c>
      <c r="H5835" t="s">
        <v>163</v>
      </c>
      <c r="I5835" t="s">
        <v>136</v>
      </c>
      <c r="J5835" t="s">
        <v>137</v>
      </c>
      <c r="K5835" t="s">
        <v>138</v>
      </c>
      <c r="L5835" t="s">
        <v>16800</v>
      </c>
      <c r="M5835" t="s">
        <v>16801</v>
      </c>
      <c r="N5835">
        <v>1.088055555</v>
      </c>
      <c r="O5835">
        <v>0</v>
      </c>
      <c r="P5835">
        <v>932</v>
      </c>
      <c r="Q5835">
        <v>0</v>
      </c>
      <c r="R5835">
        <v>0</v>
      </c>
      <c r="S5835">
        <v>0</v>
      </c>
      <c r="T5835">
        <v>88</v>
      </c>
      <c r="U5835">
        <v>0</v>
      </c>
      <c r="V5835">
        <v>0</v>
      </c>
      <c r="W5835">
        <v>0</v>
      </c>
      <c r="X5835">
        <v>262.41683162174797</v>
      </c>
      <c r="Y5835">
        <v>0</v>
      </c>
      <c r="Z5835">
        <v>0</v>
      </c>
      <c r="AA5835">
        <v>0</v>
      </c>
      <c r="AB5835">
        <v>39.024237614982084</v>
      </c>
      <c r="AC5835">
        <v>0</v>
      </c>
      <c r="AD5835">
        <v>0</v>
      </c>
      <c r="AE5835">
        <v>301.44106923673007</v>
      </c>
    </row>
    <row r="5836" spans="1:31" x14ac:dyDescent="0.25">
      <c r="A5836">
        <v>2250991</v>
      </c>
      <c r="B5836">
        <v>1</v>
      </c>
      <c r="C5836" t="s">
        <v>80</v>
      </c>
      <c r="D5836" t="s">
        <v>85</v>
      </c>
      <c r="E5836" t="s">
        <v>177</v>
      </c>
      <c r="F5836" t="s">
        <v>16802</v>
      </c>
      <c r="G5836" t="s">
        <v>179</v>
      </c>
      <c r="H5836" t="s">
        <v>135</v>
      </c>
      <c r="I5836" t="s">
        <v>136</v>
      </c>
      <c r="J5836" t="s">
        <v>137</v>
      </c>
      <c r="K5836" t="s">
        <v>138</v>
      </c>
      <c r="L5836" t="s">
        <v>16803</v>
      </c>
      <c r="M5836" t="s">
        <v>16804</v>
      </c>
      <c r="N5836">
        <v>0.998611111</v>
      </c>
      <c r="O5836">
        <v>0</v>
      </c>
      <c r="P5836">
        <v>73</v>
      </c>
      <c r="Q5836">
        <v>0</v>
      </c>
      <c r="R5836">
        <v>0</v>
      </c>
      <c r="S5836">
        <v>0</v>
      </c>
      <c r="T5836">
        <v>8</v>
      </c>
      <c r="U5836">
        <v>0</v>
      </c>
      <c r="V5836">
        <v>0</v>
      </c>
      <c r="W5836">
        <v>0</v>
      </c>
      <c r="X5836">
        <v>21.396369217630426</v>
      </c>
      <c r="Y5836">
        <v>0</v>
      </c>
      <c r="Z5836">
        <v>0</v>
      </c>
      <c r="AA5836">
        <v>0</v>
      </c>
      <c r="AB5836">
        <v>6.4954699339681561</v>
      </c>
      <c r="AC5836">
        <v>0</v>
      </c>
      <c r="AD5836">
        <v>0</v>
      </c>
      <c r="AE5836">
        <v>27.891839151598582</v>
      </c>
    </row>
    <row r="5837" spans="1:31" x14ac:dyDescent="0.25">
      <c r="A5837">
        <v>2250914</v>
      </c>
      <c r="B5837">
        <v>1</v>
      </c>
      <c r="C5837" t="s">
        <v>80</v>
      </c>
      <c r="D5837" t="s">
        <v>103</v>
      </c>
      <c r="E5837" t="s">
        <v>194</v>
      </c>
      <c r="F5837" t="s">
        <v>16805</v>
      </c>
      <c r="G5837" t="s">
        <v>885</v>
      </c>
      <c r="H5837" t="s">
        <v>135</v>
      </c>
      <c r="I5837" t="s">
        <v>136</v>
      </c>
      <c r="J5837" t="s">
        <v>137</v>
      </c>
      <c r="K5837" t="s">
        <v>138</v>
      </c>
      <c r="L5837" t="s">
        <v>16806</v>
      </c>
      <c r="M5837" t="s">
        <v>16807</v>
      </c>
      <c r="N5837">
        <v>2.5325000000000002</v>
      </c>
      <c r="O5837">
        <v>0</v>
      </c>
      <c r="P5837">
        <v>159</v>
      </c>
      <c r="Q5837">
        <v>0</v>
      </c>
      <c r="R5837">
        <v>10</v>
      </c>
      <c r="S5837">
        <v>0</v>
      </c>
      <c r="T5837">
        <v>25</v>
      </c>
      <c r="U5837">
        <v>0</v>
      </c>
      <c r="V5837">
        <v>0</v>
      </c>
      <c r="W5837">
        <v>0</v>
      </c>
      <c r="X5837">
        <v>85.301177112023893</v>
      </c>
      <c r="Y5837">
        <v>0</v>
      </c>
      <c r="Z5837">
        <v>3.0141114976226815</v>
      </c>
      <c r="AA5837">
        <v>0</v>
      </c>
      <c r="AB5837">
        <v>22.240000163098486</v>
      </c>
      <c r="AC5837">
        <v>0</v>
      </c>
      <c r="AD5837">
        <v>0</v>
      </c>
      <c r="AE5837">
        <v>110.55528877274506</v>
      </c>
    </row>
    <row r="5838" spans="1:31" x14ac:dyDescent="0.25">
      <c r="A5838">
        <v>2250974</v>
      </c>
      <c r="B5838">
        <v>1</v>
      </c>
      <c r="C5838" t="s">
        <v>81</v>
      </c>
      <c r="D5838" t="s">
        <v>119</v>
      </c>
      <c r="E5838" t="s">
        <v>141</v>
      </c>
      <c r="F5838" t="s">
        <v>16808</v>
      </c>
      <c r="G5838" t="s">
        <v>187</v>
      </c>
      <c r="H5838" t="s">
        <v>135</v>
      </c>
      <c r="I5838" t="s">
        <v>136</v>
      </c>
      <c r="J5838" t="s">
        <v>137</v>
      </c>
      <c r="K5838" t="s">
        <v>138</v>
      </c>
      <c r="L5838" t="s">
        <v>16809</v>
      </c>
      <c r="M5838" t="s">
        <v>16810</v>
      </c>
      <c r="N5838">
        <v>1.343611111</v>
      </c>
      <c r="O5838">
        <v>0</v>
      </c>
      <c r="P5838">
        <v>82</v>
      </c>
      <c r="Q5838">
        <v>0</v>
      </c>
      <c r="R5838">
        <v>4</v>
      </c>
      <c r="S5838">
        <v>0</v>
      </c>
      <c r="T5838">
        <v>4</v>
      </c>
      <c r="U5838">
        <v>0</v>
      </c>
      <c r="V5838">
        <v>0</v>
      </c>
      <c r="W5838">
        <v>0</v>
      </c>
      <c r="X5838">
        <v>18.110210007429309</v>
      </c>
      <c r="Y5838">
        <v>0</v>
      </c>
      <c r="Z5838">
        <v>2.1318892359001693</v>
      </c>
      <c r="AA5838">
        <v>0</v>
      </c>
      <c r="AB5838">
        <v>0.17165062607000003</v>
      </c>
      <c r="AC5838">
        <v>0</v>
      </c>
      <c r="AD5838">
        <v>0</v>
      </c>
      <c r="AE5838">
        <v>20.413749869399478</v>
      </c>
    </row>
    <row r="5839" spans="1:31" x14ac:dyDescent="0.25">
      <c r="A5839">
        <v>2250928</v>
      </c>
      <c r="B5839">
        <v>1</v>
      </c>
      <c r="C5839" t="s">
        <v>80</v>
      </c>
      <c r="D5839" t="s">
        <v>97</v>
      </c>
      <c r="E5839" t="s">
        <v>132</v>
      </c>
      <c r="F5839" t="s">
        <v>16811</v>
      </c>
      <c r="G5839" t="s">
        <v>148</v>
      </c>
      <c r="H5839" t="s">
        <v>135</v>
      </c>
      <c r="I5839" t="s">
        <v>136</v>
      </c>
      <c r="J5839" t="s">
        <v>137</v>
      </c>
      <c r="K5839" t="s">
        <v>138</v>
      </c>
      <c r="L5839" t="s">
        <v>16812</v>
      </c>
      <c r="M5839" t="s">
        <v>16813</v>
      </c>
      <c r="N5839">
        <v>1.8774999999999999</v>
      </c>
      <c r="O5839">
        <v>0</v>
      </c>
      <c r="P5839">
        <v>1</v>
      </c>
      <c r="Q5839">
        <v>0</v>
      </c>
      <c r="R5839">
        <v>0</v>
      </c>
      <c r="S5839">
        <v>0</v>
      </c>
      <c r="T5839">
        <v>0</v>
      </c>
      <c r="U5839">
        <v>0</v>
      </c>
      <c r="V5839">
        <v>0</v>
      </c>
      <c r="W5839">
        <v>0</v>
      </c>
      <c r="X5839">
        <v>7.6029123579235566E-2</v>
      </c>
      <c r="Y5839">
        <v>0</v>
      </c>
      <c r="Z5839">
        <v>0</v>
      </c>
      <c r="AA5839">
        <v>0</v>
      </c>
      <c r="AB5839">
        <v>0</v>
      </c>
      <c r="AC5839">
        <v>0</v>
      </c>
      <c r="AD5839">
        <v>0</v>
      </c>
      <c r="AE5839">
        <v>7.6029123579235566E-2</v>
      </c>
    </row>
    <row r="5840" spans="1:31" x14ac:dyDescent="0.25">
      <c r="A5840">
        <v>2250954</v>
      </c>
      <c r="B5840">
        <v>1</v>
      </c>
      <c r="C5840" t="s">
        <v>80</v>
      </c>
      <c r="D5840" t="s">
        <v>85</v>
      </c>
      <c r="E5840" t="s">
        <v>132</v>
      </c>
      <c r="F5840" t="s">
        <v>16814</v>
      </c>
      <c r="G5840" t="s">
        <v>1919</v>
      </c>
      <c r="H5840" t="s">
        <v>135</v>
      </c>
      <c r="I5840" t="s">
        <v>136</v>
      </c>
      <c r="J5840" t="s">
        <v>137</v>
      </c>
      <c r="K5840" t="s">
        <v>138</v>
      </c>
      <c r="L5840" t="s">
        <v>16815</v>
      </c>
      <c r="M5840" t="s">
        <v>16816</v>
      </c>
      <c r="N5840">
        <v>0.93527777700000003</v>
      </c>
      <c r="O5840">
        <v>0</v>
      </c>
      <c r="P5840">
        <v>11</v>
      </c>
      <c r="Q5840">
        <v>0</v>
      </c>
      <c r="R5840">
        <v>0</v>
      </c>
      <c r="S5840">
        <v>0</v>
      </c>
      <c r="T5840">
        <v>3</v>
      </c>
      <c r="U5840">
        <v>0</v>
      </c>
      <c r="V5840">
        <v>0</v>
      </c>
      <c r="W5840">
        <v>0</v>
      </c>
      <c r="X5840">
        <v>3.6882056772328271</v>
      </c>
      <c r="Y5840">
        <v>0</v>
      </c>
      <c r="Z5840">
        <v>0</v>
      </c>
      <c r="AA5840">
        <v>0</v>
      </c>
      <c r="AB5840">
        <v>2.1304360140825302</v>
      </c>
      <c r="AC5840">
        <v>0</v>
      </c>
      <c r="AD5840">
        <v>0</v>
      </c>
      <c r="AE5840">
        <v>5.8186416913153574</v>
      </c>
    </row>
    <row r="5841" spans="1:31" x14ac:dyDescent="0.25">
      <c r="A5841">
        <v>2251054</v>
      </c>
      <c r="B5841">
        <v>1</v>
      </c>
      <c r="C5841" t="s">
        <v>80</v>
      </c>
      <c r="D5841" t="s">
        <v>104</v>
      </c>
      <c r="E5841" t="s">
        <v>161</v>
      </c>
      <c r="F5841" t="s">
        <v>15396</v>
      </c>
      <c r="G5841" t="s">
        <v>174</v>
      </c>
      <c r="H5841" t="s">
        <v>163</v>
      </c>
      <c r="I5841" t="s">
        <v>136</v>
      </c>
      <c r="J5841" t="s">
        <v>137</v>
      </c>
      <c r="K5841" t="s">
        <v>138</v>
      </c>
      <c r="L5841" t="s">
        <v>16817</v>
      </c>
      <c r="M5841" t="s">
        <v>16818</v>
      </c>
      <c r="N5841">
        <v>1.1797222220000001</v>
      </c>
      <c r="O5841">
        <v>5</v>
      </c>
      <c r="P5841">
        <v>1774</v>
      </c>
      <c r="Q5841">
        <v>10</v>
      </c>
      <c r="R5841">
        <v>20</v>
      </c>
      <c r="S5841">
        <v>18</v>
      </c>
      <c r="T5841">
        <v>210</v>
      </c>
      <c r="U5841">
        <v>3</v>
      </c>
      <c r="V5841">
        <v>0</v>
      </c>
      <c r="W5841">
        <v>0.49288943090589998</v>
      </c>
      <c r="X5841">
        <v>691.22642043375936</v>
      </c>
      <c r="Y5841">
        <v>4.0876654210267791</v>
      </c>
      <c r="Z5841">
        <v>3.5453755621736356</v>
      </c>
      <c r="AA5841">
        <v>261.65004491492056</v>
      </c>
      <c r="AB5841">
        <v>90.273772152867892</v>
      </c>
      <c r="AC5841">
        <v>19.827301122765387</v>
      </c>
      <c r="AD5841">
        <v>0</v>
      </c>
      <c r="AE5841">
        <v>1071.1034690384195</v>
      </c>
    </row>
    <row r="5842" spans="1:31" x14ac:dyDescent="0.25">
      <c r="A5842">
        <v>2250785</v>
      </c>
      <c r="B5842">
        <v>1</v>
      </c>
      <c r="C5842" t="s">
        <v>80</v>
      </c>
      <c r="D5842" t="s">
        <v>110</v>
      </c>
      <c r="E5842" t="s">
        <v>273</v>
      </c>
      <c r="F5842" t="s">
        <v>16819</v>
      </c>
      <c r="G5842" t="s">
        <v>2307</v>
      </c>
      <c r="H5842" t="s">
        <v>163</v>
      </c>
      <c r="I5842" t="s">
        <v>136</v>
      </c>
      <c r="J5842" t="s">
        <v>137</v>
      </c>
      <c r="K5842" t="s">
        <v>138</v>
      </c>
      <c r="L5842" t="s">
        <v>16820</v>
      </c>
      <c r="M5842" t="s">
        <v>16821</v>
      </c>
      <c r="N5842">
        <v>0.22888888800000001</v>
      </c>
      <c r="O5842">
        <v>0</v>
      </c>
      <c r="P5842">
        <v>19686</v>
      </c>
      <c r="Q5842">
        <v>0</v>
      </c>
      <c r="R5842">
        <v>2</v>
      </c>
      <c r="S5842">
        <v>1</v>
      </c>
      <c r="T5842">
        <v>1309</v>
      </c>
      <c r="U5842">
        <v>0</v>
      </c>
      <c r="V5842">
        <v>5</v>
      </c>
      <c r="W5842">
        <v>0</v>
      </c>
      <c r="X5842">
        <v>1121.3458565116021</v>
      </c>
      <c r="Y5842">
        <v>0</v>
      </c>
      <c r="Z5842">
        <v>0.26111751586417775</v>
      </c>
      <c r="AA5842">
        <v>0.54124678838048013</v>
      </c>
      <c r="AB5842">
        <v>153.84327970164065</v>
      </c>
      <c r="AC5842">
        <v>0</v>
      </c>
      <c r="AD5842">
        <v>4.4812567415328539</v>
      </c>
      <c r="AE5842">
        <v>1280.4727572590205</v>
      </c>
    </row>
    <row r="5843" spans="1:31" x14ac:dyDescent="0.25">
      <c r="A5843">
        <v>2250805</v>
      </c>
      <c r="B5843">
        <v>1</v>
      </c>
      <c r="C5843" t="s">
        <v>81</v>
      </c>
      <c r="D5843" t="s">
        <v>113</v>
      </c>
      <c r="E5843" t="s">
        <v>194</v>
      </c>
      <c r="F5843" t="s">
        <v>16822</v>
      </c>
      <c r="G5843" t="s">
        <v>390</v>
      </c>
      <c r="H5843" t="s">
        <v>135</v>
      </c>
      <c r="I5843" t="s">
        <v>136</v>
      </c>
      <c r="J5843" t="s">
        <v>137</v>
      </c>
      <c r="K5843" t="s">
        <v>138</v>
      </c>
      <c r="L5843" t="s">
        <v>16823</v>
      </c>
      <c r="M5843" t="s">
        <v>16824</v>
      </c>
      <c r="N5843">
        <v>3.21</v>
      </c>
      <c r="O5843">
        <v>0</v>
      </c>
      <c r="P5843">
        <v>3</v>
      </c>
      <c r="Q5843">
        <v>0</v>
      </c>
      <c r="R5843">
        <v>0</v>
      </c>
      <c r="S5843">
        <v>0</v>
      </c>
      <c r="T5843">
        <v>0</v>
      </c>
      <c r="U5843">
        <v>0</v>
      </c>
      <c r="V5843">
        <v>0</v>
      </c>
      <c r="W5843">
        <v>0</v>
      </c>
      <c r="X5843">
        <v>0.90698451717331108</v>
      </c>
      <c r="Y5843">
        <v>0</v>
      </c>
      <c r="Z5843">
        <v>0</v>
      </c>
      <c r="AA5843">
        <v>0</v>
      </c>
      <c r="AB5843">
        <v>0</v>
      </c>
      <c r="AC5843">
        <v>0</v>
      </c>
      <c r="AD5843">
        <v>0</v>
      </c>
      <c r="AE5843">
        <v>0.90698451717331108</v>
      </c>
    </row>
    <row r="5844" spans="1:31" x14ac:dyDescent="0.25">
      <c r="A5844">
        <v>2250848</v>
      </c>
      <c r="B5844">
        <v>1</v>
      </c>
      <c r="C5844" t="s">
        <v>80</v>
      </c>
      <c r="D5844" t="s">
        <v>103</v>
      </c>
      <c r="E5844" t="s">
        <v>273</v>
      </c>
      <c r="F5844" t="s">
        <v>4903</v>
      </c>
      <c r="G5844" t="s">
        <v>174</v>
      </c>
      <c r="H5844" t="s">
        <v>163</v>
      </c>
      <c r="I5844" t="s">
        <v>136</v>
      </c>
      <c r="J5844" t="s">
        <v>137</v>
      </c>
      <c r="K5844" t="s">
        <v>138</v>
      </c>
      <c r="L5844" t="s">
        <v>16825</v>
      </c>
      <c r="M5844" t="s">
        <v>16826</v>
      </c>
      <c r="N5844">
        <v>0.34083333300000002</v>
      </c>
      <c r="O5844">
        <v>1</v>
      </c>
      <c r="P5844">
        <v>100</v>
      </c>
      <c r="Q5844">
        <v>21</v>
      </c>
      <c r="R5844">
        <v>13</v>
      </c>
      <c r="S5844">
        <v>7</v>
      </c>
      <c r="T5844">
        <v>13</v>
      </c>
      <c r="U5844">
        <v>0</v>
      </c>
      <c r="V5844">
        <v>0</v>
      </c>
      <c r="W5844">
        <v>3.4024506876966669E-2</v>
      </c>
      <c r="X5844">
        <v>7.8227795001204745</v>
      </c>
      <c r="Y5844">
        <v>1.7753365926985665</v>
      </c>
      <c r="Z5844">
        <v>3.1567152858178931</v>
      </c>
      <c r="AA5844">
        <v>4.8747724139078903</v>
      </c>
      <c r="AB5844">
        <v>0.88997430201558658</v>
      </c>
      <c r="AC5844">
        <v>0</v>
      </c>
      <c r="AD5844">
        <v>0</v>
      </c>
      <c r="AE5844">
        <v>18.55360260143738</v>
      </c>
    </row>
    <row r="5845" spans="1:31" x14ac:dyDescent="0.25">
      <c r="A5845">
        <v>2251086</v>
      </c>
      <c r="B5845">
        <v>1</v>
      </c>
      <c r="C5845" t="s">
        <v>80</v>
      </c>
      <c r="D5845" t="s">
        <v>90</v>
      </c>
      <c r="E5845" t="s">
        <v>132</v>
      </c>
      <c r="F5845" t="s">
        <v>16827</v>
      </c>
      <c r="G5845" t="s">
        <v>148</v>
      </c>
      <c r="H5845" t="s">
        <v>135</v>
      </c>
      <c r="I5845" t="s">
        <v>136</v>
      </c>
      <c r="J5845" t="s">
        <v>137</v>
      </c>
      <c r="K5845" t="s">
        <v>138</v>
      </c>
      <c r="L5845" t="s">
        <v>16828</v>
      </c>
      <c r="M5845" t="s">
        <v>16829</v>
      </c>
      <c r="N5845">
        <v>3.9750000000000001</v>
      </c>
      <c r="O5845">
        <v>0</v>
      </c>
      <c r="P5845">
        <v>2</v>
      </c>
      <c r="Q5845">
        <v>0</v>
      </c>
      <c r="R5845">
        <v>0</v>
      </c>
      <c r="S5845">
        <v>0</v>
      </c>
      <c r="T5845">
        <v>0</v>
      </c>
      <c r="U5845">
        <v>0</v>
      </c>
      <c r="V5845">
        <v>0</v>
      </c>
      <c r="W5845">
        <v>0</v>
      </c>
      <c r="X5845">
        <v>8.9907770194666667E-4</v>
      </c>
      <c r="Y5845">
        <v>0</v>
      </c>
      <c r="Z5845">
        <v>0</v>
      </c>
      <c r="AA5845">
        <v>0</v>
      </c>
      <c r="AB5845">
        <v>0</v>
      </c>
      <c r="AC5845">
        <v>0</v>
      </c>
      <c r="AD5845">
        <v>0</v>
      </c>
      <c r="AE5845">
        <v>8.9907770194666667E-4</v>
      </c>
    </row>
    <row r="5846" spans="1:31" x14ac:dyDescent="0.25">
      <c r="A5846">
        <v>2250877</v>
      </c>
      <c r="B5846">
        <v>1</v>
      </c>
      <c r="C5846" t="s">
        <v>80</v>
      </c>
      <c r="D5846" t="s">
        <v>104</v>
      </c>
      <c r="E5846" t="s">
        <v>141</v>
      </c>
      <c r="F5846" t="s">
        <v>16830</v>
      </c>
      <c r="G5846" t="s">
        <v>134</v>
      </c>
      <c r="H5846" t="s">
        <v>135</v>
      </c>
      <c r="I5846" t="s">
        <v>136</v>
      </c>
      <c r="J5846" t="s">
        <v>137</v>
      </c>
      <c r="K5846" t="s">
        <v>138</v>
      </c>
      <c r="L5846" t="s">
        <v>16831</v>
      </c>
      <c r="M5846" t="s">
        <v>16832</v>
      </c>
      <c r="N5846">
        <v>2.946666666</v>
      </c>
      <c r="O5846">
        <v>0</v>
      </c>
      <c r="P5846">
        <v>219</v>
      </c>
      <c r="Q5846">
        <v>0</v>
      </c>
      <c r="R5846">
        <v>0</v>
      </c>
      <c r="S5846">
        <v>0</v>
      </c>
      <c r="T5846">
        <v>13</v>
      </c>
      <c r="U5846">
        <v>0</v>
      </c>
      <c r="V5846">
        <v>0</v>
      </c>
      <c r="W5846">
        <v>0</v>
      </c>
      <c r="X5846">
        <v>128.48704660678791</v>
      </c>
      <c r="Y5846">
        <v>0</v>
      </c>
      <c r="Z5846">
        <v>0</v>
      </c>
      <c r="AA5846">
        <v>0</v>
      </c>
      <c r="AB5846">
        <v>3.2219438411357872</v>
      </c>
      <c r="AC5846">
        <v>0</v>
      </c>
      <c r="AD5846">
        <v>0</v>
      </c>
      <c r="AE5846">
        <v>131.7089904479237</v>
      </c>
    </row>
    <row r="5847" spans="1:31" x14ac:dyDescent="0.25">
      <c r="A5847">
        <v>2250963</v>
      </c>
      <c r="B5847">
        <v>1</v>
      </c>
      <c r="C5847" t="s">
        <v>80</v>
      </c>
      <c r="D5847" t="s">
        <v>84</v>
      </c>
      <c r="E5847" t="s">
        <v>194</v>
      </c>
      <c r="F5847" t="s">
        <v>16833</v>
      </c>
      <c r="G5847" t="s">
        <v>390</v>
      </c>
      <c r="H5847" t="s">
        <v>135</v>
      </c>
      <c r="I5847" t="s">
        <v>136</v>
      </c>
      <c r="J5847" t="s">
        <v>137</v>
      </c>
      <c r="K5847" t="s">
        <v>138</v>
      </c>
      <c r="L5847" t="s">
        <v>16834</v>
      </c>
      <c r="M5847" t="s">
        <v>16835</v>
      </c>
      <c r="N5847">
        <v>2.9647222219999998</v>
      </c>
      <c r="O5847">
        <v>0</v>
      </c>
      <c r="P5847">
        <v>1</v>
      </c>
      <c r="Q5847">
        <v>0</v>
      </c>
      <c r="R5847">
        <v>1</v>
      </c>
      <c r="S5847">
        <v>0</v>
      </c>
      <c r="T5847">
        <v>0</v>
      </c>
      <c r="U5847">
        <v>0</v>
      </c>
      <c r="V5847">
        <v>0</v>
      </c>
      <c r="W5847">
        <v>0</v>
      </c>
      <c r="X5847">
        <v>0.82341256226639448</v>
      </c>
      <c r="Y5847">
        <v>0</v>
      </c>
      <c r="Z5847">
        <v>2.9042241867250893</v>
      </c>
      <c r="AA5847">
        <v>0</v>
      </c>
      <c r="AB5847">
        <v>0</v>
      </c>
      <c r="AC5847">
        <v>0</v>
      </c>
      <c r="AD5847">
        <v>0</v>
      </c>
      <c r="AE5847">
        <v>3.7276367489914839</v>
      </c>
    </row>
    <row r="5848" spans="1:31" x14ac:dyDescent="0.25">
      <c r="A5848">
        <v>2250817</v>
      </c>
      <c r="B5848">
        <v>1</v>
      </c>
      <c r="C5848" t="s">
        <v>81</v>
      </c>
      <c r="D5848" t="s">
        <v>128</v>
      </c>
      <c r="E5848" t="s">
        <v>141</v>
      </c>
      <c r="F5848" t="s">
        <v>16836</v>
      </c>
      <c r="G5848" t="s">
        <v>196</v>
      </c>
      <c r="H5848" t="s">
        <v>135</v>
      </c>
      <c r="I5848" t="s">
        <v>136</v>
      </c>
      <c r="J5848" t="s">
        <v>137</v>
      </c>
      <c r="K5848" t="s">
        <v>144</v>
      </c>
      <c r="L5848" t="s">
        <v>16837</v>
      </c>
      <c r="M5848" t="s">
        <v>16838</v>
      </c>
      <c r="N5848">
        <v>1.653888888</v>
      </c>
      <c r="O5848">
        <v>0</v>
      </c>
      <c r="P5848">
        <v>0</v>
      </c>
      <c r="Q5848">
        <v>0</v>
      </c>
      <c r="R5848">
        <v>0</v>
      </c>
      <c r="S5848">
        <v>0</v>
      </c>
      <c r="T5848">
        <v>13</v>
      </c>
      <c r="U5848">
        <v>0</v>
      </c>
      <c r="V5848">
        <v>6</v>
      </c>
      <c r="W5848">
        <v>0</v>
      </c>
      <c r="X5848">
        <v>0</v>
      </c>
      <c r="Y5848">
        <v>0</v>
      </c>
      <c r="Z5848">
        <v>0</v>
      </c>
      <c r="AA5848">
        <v>0</v>
      </c>
      <c r="AB5848">
        <v>46.894228885575778</v>
      </c>
      <c r="AC5848">
        <v>0</v>
      </c>
      <c r="AD5848">
        <v>74.814349414951906</v>
      </c>
      <c r="AE5848">
        <v>121.70857830052768</v>
      </c>
    </row>
    <row r="5849" spans="1:31" x14ac:dyDescent="0.25">
      <c r="A5849">
        <v>2251023</v>
      </c>
      <c r="B5849">
        <v>1</v>
      </c>
      <c r="C5849" t="s">
        <v>80</v>
      </c>
      <c r="D5849" t="s">
        <v>87</v>
      </c>
      <c r="E5849" t="s">
        <v>177</v>
      </c>
      <c r="F5849" t="s">
        <v>16158</v>
      </c>
      <c r="G5849" t="s">
        <v>215</v>
      </c>
      <c r="H5849" t="s">
        <v>135</v>
      </c>
      <c r="I5849" t="s">
        <v>136</v>
      </c>
      <c r="J5849" t="s">
        <v>137</v>
      </c>
      <c r="K5849" t="s">
        <v>138</v>
      </c>
      <c r="L5849" t="s">
        <v>16839</v>
      </c>
      <c r="M5849" t="s">
        <v>16840</v>
      </c>
      <c r="N5849">
        <v>3.3680555550000002</v>
      </c>
      <c r="O5849">
        <v>0</v>
      </c>
      <c r="P5849">
        <v>29</v>
      </c>
      <c r="Q5849">
        <v>0</v>
      </c>
      <c r="R5849">
        <v>0</v>
      </c>
      <c r="S5849">
        <v>0</v>
      </c>
      <c r="T5849">
        <v>9</v>
      </c>
      <c r="U5849">
        <v>0</v>
      </c>
      <c r="V5849">
        <v>0</v>
      </c>
      <c r="W5849">
        <v>0</v>
      </c>
      <c r="X5849">
        <v>28.351147955830712</v>
      </c>
      <c r="Y5849">
        <v>0</v>
      </c>
      <c r="Z5849">
        <v>0</v>
      </c>
      <c r="AA5849">
        <v>0</v>
      </c>
      <c r="AB5849">
        <v>16.435664168878596</v>
      </c>
      <c r="AC5849">
        <v>0</v>
      </c>
      <c r="AD5849">
        <v>0</v>
      </c>
      <c r="AE5849">
        <v>44.786812124709307</v>
      </c>
    </row>
    <row r="5850" spans="1:31" x14ac:dyDescent="0.25">
      <c r="A5850">
        <v>2250837</v>
      </c>
      <c r="B5850">
        <v>1</v>
      </c>
      <c r="C5850" t="s">
        <v>81</v>
      </c>
      <c r="D5850" t="s">
        <v>113</v>
      </c>
      <c r="E5850" t="s">
        <v>141</v>
      </c>
      <c r="F5850" t="s">
        <v>16841</v>
      </c>
      <c r="G5850" t="s">
        <v>143</v>
      </c>
      <c r="H5850" t="s">
        <v>135</v>
      </c>
      <c r="I5850" t="s">
        <v>136</v>
      </c>
      <c r="J5850" t="s">
        <v>137</v>
      </c>
      <c r="K5850" t="s">
        <v>144</v>
      </c>
      <c r="L5850" t="s">
        <v>16842</v>
      </c>
      <c r="M5850" t="s">
        <v>16843</v>
      </c>
      <c r="N5850">
        <v>3.8686111109999999</v>
      </c>
      <c r="O5850">
        <v>0</v>
      </c>
      <c r="P5850">
        <v>42</v>
      </c>
      <c r="Q5850">
        <v>0</v>
      </c>
      <c r="R5850">
        <v>4</v>
      </c>
      <c r="S5850">
        <v>1</v>
      </c>
      <c r="T5850">
        <v>5</v>
      </c>
      <c r="U5850">
        <v>0</v>
      </c>
      <c r="V5850">
        <v>0</v>
      </c>
      <c r="W5850">
        <v>0</v>
      </c>
      <c r="X5850">
        <v>26.592253028536611</v>
      </c>
      <c r="Y5850">
        <v>0</v>
      </c>
      <c r="Z5850">
        <v>3.1442504091731931</v>
      </c>
      <c r="AA5850">
        <v>0.19047613813083333</v>
      </c>
      <c r="AB5850">
        <v>2.9254898248877774</v>
      </c>
      <c r="AC5850">
        <v>0</v>
      </c>
      <c r="AD5850">
        <v>0</v>
      </c>
      <c r="AE5850">
        <v>32.852469400728417</v>
      </c>
    </row>
    <row r="5851" spans="1:31" x14ac:dyDescent="0.25">
      <c r="A5851">
        <v>2250814</v>
      </c>
      <c r="B5851">
        <v>1</v>
      </c>
      <c r="C5851" t="s">
        <v>81</v>
      </c>
      <c r="D5851" t="s">
        <v>120</v>
      </c>
      <c r="E5851" t="s">
        <v>141</v>
      </c>
      <c r="F5851" t="s">
        <v>16844</v>
      </c>
      <c r="G5851" t="s">
        <v>196</v>
      </c>
      <c r="H5851" t="s">
        <v>135</v>
      </c>
      <c r="I5851" t="s">
        <v>136</v>
      </c>
      <c r="J5851" t="s">
        <v>137</v>
      </c>
      <c r="K5851" t="s">
        <v>144</v>
      </c>
      <c r="L5851" t="s">
        <v>16845</v>
      </c>
      <c r="M5851" t="s">
        <v>16846</v>
      </c>
      <c r="N5851">
        <v>6.7016666660000004</v>
      </c>
      <c r="O5851">
        <v>0</v>
      </c>
      <c r="P5851">
        <v>34</v>
      </c>
      <c r="Q5851">
        <v>0</v>
      </c>
      <c r="R5851">
        <v>12</v>
      </c>
      <c r="S5851">
        <v>0</v>
      </c>
      <c r="T5851">
        <v>21</v>
      </c>
      <c r="U5851">
        <v>0</v>
      </c>
      <c r="V5851">
        <v>1</v>
      </c>
      <c r="W5851">
        <v>0</v>
      </c>
      <c r="X5851">
        <v>69.346670375941912</v>
      </c>
      <c r="Y5851">
        <v>0</v>
      </c>
      <c r="Z5851">
        <v>13.803660423331804</v>
      </c>
      <c r="AA5851">
        <v>0</v>
      </c>
      <c r="AB5851">
        <v>55.521143728725633</v>
      </c>
      <c r="AC5851">
        <v>0</v>
      </c>
      <c r="AD5851">
        <v>88.511999706551109</v>
      </c>
      <c r="AE5851">
        <v>227.18347423455046</v>
      </c>
    </row>
    <row r="5852" spans="1:31" x14ac:dyDescent="0.25">
      <c r="A5852">
        <v>2250857</v>
      </c>
      <c r="B5852">
        <v>1</v>
      </c>
      <c r="C5852" t="s">
        <v>80</v>
      </c>
      <c r="D5852" t="s">
        <v>97</v>
      </c>
      <c r="E5852" t="s">
        <v>132</v>
      </c>
      <c r="F5852" t="s">
        <v>16847</v>
      </c>
      <c r="G5852" t="s">
        <v>148</v>
      </c>
      <c r="H5852" t="s">
        <v>135</v>
      </c>
      <c r="I5852" t="s">
        <v>136</v>
      </c>
      <c r="J5852" t="s">
        <v>137</v>
      </c>
      <c r="K5852" t="s">
        <v>138</v>
      </c>
      <c r="L5852" t="s">
        <v>16848</v>
      </c>
      <c r="M5852" t="s">
        <v>16849</v>
      </c>
      <c r="N5852">
        <v>1.6025</v>
      </c>
      <c r="O5852">
        <v>0</v>
      </c>
      <c r="P5852">
        <v>1</v>
      </c>
      <c r="Q5852">
        <v>0</v>
      </c>
      <c r="R5852">
        <v>0</v>
      </c>
      <c r="S5852">
        <v>0</v>
      </c>
      <c r="T5852">
        <v>0</v>
      </c>
      <c r="U5852">
        <v>0</v>
      </c>
      <c r="V5852">
        <v>0</v>
      </c>
      <c r="W5852">
        <v>0</v>
      </c>
      <c r="X5852">
        <v>3.1474940739666671E-4</v>
      </c>
      <c r="Y5852">
        <v>0</v>
      </c>
      <c r="Z5852">
        <v>0</v>
      </c>
      <c r="AA5852">
        <v>0</v>
      </c>
      <c r="AB5852">
        <v>0</v>
      </c>
      <c r="AC5852">
        <v>0</v>
      </c>
      <c r="AD5852">
        <v>0</v>
      </c>
      <c r="AE5852">
        <v>3.1474940739666671E-4</v>
      </c>
    </row>
    <row r="5853" spans="1:31" x14ac:dyDescent="0.25">
      <c r="A5853">
        <v>2250794</v>
      </c>
      <c r="B5853">
        <v>1</v>
      </c>
      <c r="C5853" t="s">
        <v>80</v>
      </c>
      <c r="D5853" t="s">
        <v>85</v>
      </c>
      <c r="E5853" t="s">
        <v>177</v>
      </c>
      <c r="F5853" t="s">
        <v>16850</v>
      </c>
      <c r="G5853" t="s">
        <v>1507</v>
      </c>
      <c r="H5853" t="s">
        <v>135</v>
      </c>
      <c r="I5853" t="s">
        <v>136</v>
      </c>
      <c r="J5853" t="s">
        <v>137</v>
      </c>
      <c r="K5853" t="s">
        <v>138</v>
      </c>
      <c r="L5853" t="s">
        <v>16851</v>
      </c>
      <c r="M5853" t="s">
        <v>16852</v>
      </c>
      <c r="N5853">
        <v>2.4252777769999998</v>
      </c>
      <c r="O5853">
        <v>0</v>
      </c>
      <c r="P5853">
        <v>97</v>
      </c>
      <c r="Q5853">
        <v>0</v>
      </c>
      <c r="R5853">
        <v>0</v>
      </c>
      <c r="S5853">
        <v>0</v>
      </c>
      <c r="T5853">
        <v>4</v>
      </c>
      <c r="U5853">
        <v>0</v>
      </c>
      <c r="V5853">
        <v>0</v>
      </c>
      <c r="W5853">
        <v>0</v>
      </c>
      <c r="X5853">
        <v>96.660376345025796</v>
      </c>
      <c r="Y5853">
        <v>0</v>
      </c>
      <c r="Z5853">
        <v>0</v>
      </c>
      <c r="AA5853">
        <v>0</v>
      </c>
      <c r="AB5853">
        <v>4.6123930035737164</v>
      </c>
      <c r="AC5853">
        <v>0</v>
      </c>
      <c r="AD5853">
        <v>0</v>
      </c>
      <c r="AE5853">
        <v>101.27276934859951</v>
      </c>
    </row>
    <row r="5854" spans="1:31" x14ac:dyDescent="0.25">
      <c r="A5854">
        <v>2250920</v>
      </c>
      <c r="B5854">
        <v>1</v>
      </c>
      <c r="C5854" t="s">
        <v>81</v>
      </c>
      <c r="D5854" t="s">
        <v>113</v>
      </c>
      <c r="E5854" t="s">
        <v>194</v>
      </c>
      <c r="F5854" t="s">
        <v>16853</v>
      </c>
      <c r="G5854" t="s">
        <v>1031</v>
      </c>
      <c r="H5854" t="s">
        <v>135</v>
      </c>
      <c r="I5854" t="s">
        <v>136</v>
      </c>
      <c r="J5854" t="s">
        <v>137</v>
      </c>
      <c r="K5854" t="s">
        <v>138</v>
      </c>
      <c r="L5854" t="s">
        <v>16854</v>
      </c>
      <c r="M5854" t="s">
        <v>16855</v>
      </c>
      <c r="N5854">
        <v>2.884166666</v>
      </c>
      <c r="O5854">
        <v>0</v>
      </c>
      <c r="P5854">
        <v>48</v>
      </c>
      <c r="Q5854">
        <v>0</v>
      </c>
      <c r="R5854">
        <v>0</v>
      </c>
      <c r="S5854">
        <v>0</v>
      </c>
      <c r="T5854">
        <v>3</v>
      </c>
      <c r="U5854">
        <v>0</v>
      </c>
      <c r="V5854">
        <v>0</v>
      </c>
      <c r="W5854">
        <v>0</v>
      </c>
      <c r="X5854">
        <v>40.34194301993562</v>
      </c>
      <c r="Y5854">
        <v>0</v>
      </c>
      <c r="Z5854">
        <v>0</v>
      </c>
      <c r="AA5854">
        <v>0</v>
      </c>
      <c r="AB5854">
        <v>3.5406389503822639</v>
      </c>
      <c r="AC5854">
        <v>0</v>
      </c>
      <c r="AD5854">
        <v>0</v>
      </c>
      <c r="AE5854">
        <v>43.882581970317887</v>
      </c>
    </row>
    <row r="5855" spans="1:31" x14ac:dyDescent="0.25">
      <c r="A5855">
        <v>2251083</v>
      </c>
      <c r="B5855">
        <v>1</v>
      </c>
      <c r="C5855" t="s">
        <v>80</v>
      </c>
      <c r="D5855" t="s">
        <v>90</v>
      </c>
      <c r="E5855" t="s">
        <v>132</v>
      </c>
      <c r="F5855" t="s">
        <v>16856</v>
      </c>
      <c r="G5855" t="s">
        <v>148</v>
      </c>
      <c r="H5855" t="s">
        <v>135</v>
      </c>
      <c r="I5855" t="s">
        <v>136</v>
      </c>
      <c r="J5855" t="s">
        <v>137</v>
      </c>
      <c r="K5855" t="s">
        <v>138</v>
      </c>
      <c r="L5855" t="s">
        <v>16857</v>
      </c>
      <c r="M5855" t="s">
        <v>16858</v>
      </c>
      <c r="N5855">
        <v>2.8519444439999999</v>
      </c>
      <c r="O5855">
        <v>0</v>
      </c>
      <c r="P5855">
        <v>5</v>
      </c>
      <c r="Q5855">
        <v>0</v>
      </c>
      <c r="R5855">
        <v>0</v>
      </c>
      <c r="S5855">
        <v>0</v>
      </c>
      <c r="T5855">
        <v>0</v>
      </c>
      <c r="U5855">
        <v>0</v>
      </c>
      <c r="V5855">
        <v>0</v>
      </c>
      <c r="W5855">
        <v>0</v>
      </c>
      <c r="X5855">
        <v>4.9015401334809745</v>
      </c>
      <c r="Y5855">
        <v>0</v>
      </c>
      <c r="Z5855">
        <v>0</v>
      </c>
      <c r="AA5855">
        <v>0</v>
      </c>
      <c r="AB5855">
        <v>0</v>
      </c>
      <c r="AC5855">
        <v>0</v>
      </c>
      <c r="AD5855">
        <v>0</v>
      </c>
      <c r="AE5855">
        <v>4.9015401334809745</v>
      </c>
    </row>
    <row r="5856" spans="1:31" x14ac:dyDescent="0.25">
      <c r="A5856">
        <v>2251106</v>
      </c>
      <c r="B5856">
        <v>1</v>
      </c>
      <c r="C5856" t="s">
        <v>80</v>
      </c>
      <c r="D5856" t="s">
        <v>96</v>
      </c>
      <c r="E5856" t="s">
        <v>194</v>
      </c>
      <c r="F5856" t="s">
        <v>918</v>
      </c>
      <c r="G5856" t="s">
        <v>472</v>
      </c>
      <c r="H5856" t="s">
        <v>135</v>
      </c>
      <c r="I5856" t="s">
        <v>136</v>
      </c>
      <c r="J5856" t="s">
        <v>137</v>
      </c>
      <c r="K5856" t="s">
        <v>138</v>
      </c>
      <c r="L5856" t="s">
        <v>16859</v>
      </c>
      <c r="M5856" t="s">
        <v>16860</v>
      </c>
      <c r="N5856">
        <v>1.8225</v>
      </c>
      <c r="O5856">
        <v>0</v>
      </c>
      <c r="P5856">
        <v>36</v>
      </c>
      <c r="Q5856">
        <v>0</v>
      </c>
      <c r="R5856">
        <v>0</v>
      </c>
      <c r="S5856">
        <v>0</v>
      </c>
      <c r="T5856">
        <v>3</v>
      </c>
      <c r="U5856">
        <v>0</v>
      </c>
      <c r="V5856">
        <v>0</v>
      </c>
      <c r="W5856">
        <v>0</v>
      </c>
      <c r="X5856">
        <v>11.147515603207049</v>
      </c>
      <c r="Y5856">
        <v>0</v>
      </c>
      <c r="Z5856">
        <v>0</v>
      </c>
      <c r="AA5856">
        <v>0</v>
      </c>
      <c r="AB5856">
        <v>8.1782357793022591</v>
      </c>
      <c r="AC5856">
        <v>0</v>
      </c>
      <c r="AD5856">
        <v>0</v>
      </c>
      <c r="AE5856">
        <v>19.32575138250931</v>
      </c>
    </row>
    <row r="5857" spans="1:31" x14ac:dyDescent="0.25">
      <c r="A5857">
        <v>2250880</v>
      </c>
      <c r="B5857">
        <v>1</v>
      </c>
      <c r="C5857" t="s">
        <v>80</v>
      </c>
      <c r="D5857" t="s">
        <v>100</v>
      </c>
      <c r="E5857" t="s">
        <v>161</v>
      </c>
      <c r="F5857" t="s">
        <v>3621</v>
      </c>
      <c r="G5857" t="s">
        <v>174</v>
      </c>
      <c r="H5857" t="s">
        <v>163</v>
      </c>
      <c r="I5857" t="s">
        <v>136</v>
      </c>
      <c r="J5857" t="s">
        <v>137</v>
      </c>
      <c r="K5857" t="s">
        <v>138</v>
      </c>
      <c r="L5857" t="s">
        <v>16861</v>
      </c>
      <c r="M5857" t="s">
        <v>16862</v>
      </c>
      <c r="N5857">
        <v>0.53861111100000003</v>
      </c>
      <c r="O5857">
        <v>0</v>
      </c>
      <c r="P5857">
        <v>2396</v>
      </c>
      <c r="Q5857">
        <v>0</v>
      </c>
      <c r="R5857">
        <v>7</v>
      </c>
      <c r="S5857">
        <v>2</v>
      </c>
      <c r="T5857">
        <v>200</v>
      </c>
      <c r="U5857">
        <v>0</v>
      </c>
      <c r="V5857">
        <v>0</v>
      </c>
      <c r="W5857">
        <v>0</v>
      </c>
      <c r="X5857">
        <v>314.95570333653114</v>
      </c>
      <c r="Y5857">
        <v>0</v>
      </c>
      <c r="Z5857">
        <v>0.55314277040355686</v>
      </c>
      <c r="AA5857">
        <v>1.1031202092876946</v>
      </c>
      <c r="AB5857">
        <v>60.671806299166647</v>
      </c>
      <c r="AC5857">
        <v>0</v>
      </c>
      <c r="AD5857">
        <v>0</v>
      </c>
      <c r="AE5857">
        <v>377.28377261538901</v>
      </c>
    </row>
    <row r="5858" spans="1:31" x14ac:dyDescent="0.25">
      <c r="A5858">
        <v>2250874</v>
      </c>
      <c r="B5858">
        <v>1</v>
      </c>
      <c r="C5858" t="s">
        <v>80</v>
      </c>
      <c r="D5858" t="s">
        <v>85</v>
      </c>
      <c r="E5858" t="s">
        <v>132</v>
      </c>
      <c r="F5858" t="s">
        <v>16863</v>
      </c>
      <c r="G5858" t="s">
        <v>134</v>
      </c>
      <c r="H5858" t="s">
        <v>135</v>
      </c>
      <c r="I5858" t="s">
        <v>136</v>
      </c>
      <c r="J5858" t="s">
        <v>137</v>
      </c>
      <c r="K5858" t="s">
        <v>138</v>
      </c>
      <c r="L5858" t="s">
        <v>16864</v>
      </c>
      <c r="M5858" t="s">
        <v>16865</v>
      </c>
      <c r="N5858">
        <v>1.526944444</v>
      </c>
      <c r="O5858">
        <v>0</v>
      </c>
      <c r="P5858">
        <v>0</v>
      </c>
      <c r="Q5858">
        <v>0</v>
      </c>
      <c r="R5858">
        <v>0</v>
      </c>
      <c r="S5858">
        <v>0</v>
      </c>
      <c r="T5858">
        <v>1</v>
      </c>
      <c r="U5858">
        <v>0</v>
      </c>
      <c r="V5858">
        <v>0</v>
      </c>
      <c r="W5858">
        <v>0</v>
      </c>
      <c r="X5858">
        <v>0</v>
      </c>
      <c r="Y5858">
        <v>0</v>
      </c>
      <c r="Z5858">
        <v>0</v>
      </c>
      <c r="AA5858">
        <v>0</v>
      </c>
      <c r="AB5858">
        <v>3.4658389505266491</v>
      </c>
      <c r="AC5858">
        <v>0</v>
      </c>
      <c r="AD5858">
        <v>0</v>
      </c>
      <c r="AE5858">
        <v>3.4658389505266491</v>
      </c>
    </row>
    <row r="5859" spans="1:31" x14ac:dyDescent="0.25">
      <c r="A5859">
        <v>2251146</v>
      </c>
      <c r="B5859">
        <v>1</v>
      </c>
      <c r="C5859" t="s">
        <v>80</v>
      </c>
      <c r="D5859" t="s">
        <v>93</v>
      </c>
      <c r="E5859" t="s">
        <v>132</v>
      </c>
      <c r="F5859" t="s">
        <v>16866</v>
      </c>
      <c r="G5859" t="s">
        <v>170</v>
      </c>
      <c r="H5859" t="s">
        <v>135</v>
      </c>
      <c r="I5859" t="s">
        <v>136</v>
      </c>
      <c r="J5859" t="s">
        <v>137</v>
      </c>
      <c r="K5859" t="s">
        <v>138</v>
      </c>
      <c r="L5859" t="s">
        <v>16867</v>
      </c>
      <c r="M5859" t="s">
        <v>16868</v>
      </c>
      <c r="N5859">
        <v>1.2269444439999999</v>
      </c>
      <c r="O5859">
        <v>0</v>
      </c>
      <c r="P5859">
        <v>0</v>
      </c>
      <c r="Q5859">
        <v>0</v>
      </c>
      <c r="R5859">
        <v>0</v>
      </c>
      <c r="S5859">
        <v>0</v>
      </c>
      <c r="T5859">
        <v>1</v>
      </c>
      <c r="U5859">
        <v>0</v>
      </c>
      <c r="V5859">
        <v>0</v>
      </c>
      <c r="W5859">
        <v>0</v>
      </c>
      <c r="X5859">
        <v>0</v>
      </c>
      <c r="Y5859">
        <v>0</v>
      </c>
      <c r="Z5859">
        <v>0</v>
      </c>
      <c r="AA5859">
        <v>0</v>
      </c>
      <c r="AB5859">
        <v>1.0158761958718054</v>
      </c>
      <c r="AC5859">
        <v>0</v>
      </c>
      <c r="AD5859">
        <v>0</v>
      </c>
      <c r="AE5859">
        <v>1.0158761958718054</v>
      </c>
    </row>
    <row r="5860" spans="1:31" x14ac:dyDescent="0.25">
      <c r="A5860">
        <v>2251026</v>
      </c>
      <c r="B5860">
        <v>1</v>
      </c>
      <c r="C5860" t="s">
        <v>80</v>
      </c>
      <c r="D5860" t="s">
        <v>93</v>
      </c>
      <c r="E5860" t="s">
        <v>182</v>
      </c>
      <c r="F5860" t="s">
        <v>16869</v>
      </c>
      <c r="G5860" t="s">
        <v>174</v>
      </c>
      <c r="H5860" t="s">
        <v>163</v>
      </c>
      <c r="I5860" t="s">
        <v>136</v>
      </c>
      <c r="J5860" t="s">
        <v>137</v>
      </c>
      <c r="K5860" t="s">
        <v>138</v>
      </c>
      <c r="L5860" t="s">
        <v>16870</v>
      </c>
      <c r="M5860" t="s">
        <v>16871</v>
      </c>
      <c r="N5860">
        <v>0.42722222199999998</v>
      </c>
      <c r="O5860">
        <v>0</v>
      </c>
      <c r="P5860">
        <v>1046</v>
      </c>
      <c r="Q5860">
        <v>0</v>
      </c>
      <c r="R5860">
        <v>38</v>
      </c>
      <c r="S5860">
        <v>4</v>
      </c>
      <c r="T5860">
        <v>77</v>
      </c>
      <c r="U5860">
        <v>0</v>
      </c>
      <c r="V5860">
        <v>0</v>
      </c>
      <c r="W5860">
        <v>0</v>
      </c>
      <c r="X5860">
        <v>109.69139019184016</v>
      </c>
      <c r="Y5860">
        <v>0</v>
      </c>
      <c r="Z5860">
        <v>12.409399898015266</v>
      </c>
      <c r="AA5860">
        <v>1.7201137683632222</v>
      </c>
      <c r="AB5860">
        <v>11.101116895356693</v>
      </c>
      <c r="AC5860">
        <v>0</v>
      </c>
      <c r="AD5860">
        <v>0</v>
      </c>
      <c r="AE5860">
        <v>134.92202075357534</v>
      </c>
    </row>
    <row r="5861" spans="1:31" x14ac:dyDescent="0.25">
      <c r="A5861">
        <v>2250834</v>
      </c>
      <c r="B5861">
        <v>1</v>
      </c>
      <c r="C5861" t="s">
        <v>80</v>
      </c>
      <c r="D5861" t="s">
        <v>84</v>
      </c>
      <c r="E5861" t="s">
        <v>194</v>
      </c>
      <c r="F5861" t="s">
        <v>16872</v>
      </c>
      <c r="G5861" t="s">
        <v>143</v>
      </c>
      <c r="H5861" t="s">
        <v>135</v>
      </c>
      <c r="I5861" t="s">
        <v>136</v>
      </c>
      <c r="J5861" t="s">
        <v>137</v>
      </c>
      <c r="K5861" t="s">
        <v>144</v>
      </c>
      <c r="L5861" t="s">
        <v>16873</v>
      </c>
      <c r="M5861" t="s">
        <v>16874</v>
      </c>
      <c r="N5861">
        <v>6.9230555550000004</v>
      </c>
      <c r="O5861">
        <v>0</v>
      </c>
      <c r="P5861">
        <v>3</v>
      </c>
      <c r="Q5861">
        <v>0</v>
      </c>
      <c r="R5861">
        <v>0</v>
      </c>
      <c r="S5861">
        <v>0</v>
      </c>
      <c r="T5861">
        <v>4</v>
      </c>
      <c r="U5861">
        <v>0</v>
      </c>
      <c r="V5861">
        <v>0</v>
      </c>
      <c r="W5861">
        <v>0</v>
      </c>
      <c r="X5861">
        <v>6.571390516835061</v>
      </c>
      <c r="Y5861">
        <v>0</v>
      </c>
      <c r="Z5861">
        <v>0</v>
      </c>
      <c r="AA5861">
        <v>0</v>
      </c>
      <c r="AB5861">
        <v>10.680173040230102</v>
      </c>
      <c r="AC5861">
        <v>0</v>
      </c>
      <c r="AD5861">
        <v>0</v>
      </c>
      <c r="AE5861">
        <v>17.251563557065161</v>
      </c>
    </row>
    <row r="5862" spans="1:31" x14ac:dyDescent="0.25">
      <c r="A5862">
        <v>2250960</v>
      </c>
      <c r="B5862">
        <v>1</v>
      </c>
      <c r="C5862" t="s">
        <v>80</v>
      </c>
      <c r="D5862" t="s">
        <v>103</v>
      </c>
      <c r="E5862" t="s">
        <v>182</v>
      </c>
      <c r="F5862" t="s">
        <v>16875</v>
      </c>
      <c r="G5862" t="s">
        <v>319</v>
      </c>
      <c r="H5862" t="s">
        <v>163</v>
      </c>
      <c r="I5862" t="s">
        <v>136</v>
      </c>
      <c r="J5862" t="s">
        <v>137</v>
      </c>
      <c r="K5862" t="s">
        <v>138</v>
      </c>
      <c r="L5862" t="s">
        <v>16876</v>
      </c>
      <c r="M5862" t="s">
        <v>16877</v>
      </c>
      <c r="N5862">
        <v>2.940555555</v>
      </c>
      <c r="O5862">
        <v>0</v>
      </c>
      <c r="P5862">
        <v>0</v>
      </c>
      <c r="Q5862">
        <v>1</v>
      </c>
      <c r="R5862">
        <v>0</v>
      </c>
      <c r="S5862">
        <v>0</v>
      </c>
      <c r="T5862">
        <v>0</v>
      </c>
      <c r="U5862">
        <v>0</v>
      </c>
      <c r="V5862">
        <v>0</v>
      </c>
      <c r="W5862">
        <v>0</v>
      </c>
      <c r="X5862">
        <v>0</v>
      </c>
      <c r="Y5862">
        <v>4.370845658396</v>
      </c>
      <c r="Z5862">
        <v>0</v>
      </c>
      <c r="AA5862">
        <v>0</v>
      </c>
      <c r="AB5862">
        <v>0</v>
      </c>
      <c r="AC5862">
        <v>0</v>
      </c>
      <c r="AD5862">
        <v>0</v>
      </c>
      <c r="AE5862">
        <v>4.370845658396</v>
      </c>
    </row>
    <row r="5863" spans="1:31" x14ac:dyDescent="0.25">
      <c r="A5863">
        <v>2250983</v>
      </c>
      <c r="B5863">
        <v>1</v>
      </c>
      <c r="C5863" t="s">
        <v>80</v>
      </c>
      <c r="D5863" t="s">
        <v>84</v>
      </c>
      <c r="E5863" t="s">
        <v>182</v>
      </c>
      <c r="F5863" t="s">
        <v>16878</v>
      </c>
      <c r="G5863" t="s">
        <v>319</v>
      </c>
      <c r="H5863" t="s">
        <v>163</v>
      </c>
      <c r="I5863" t="s">
        <v>136</v>
      </c>
      <c r="J5863" t="s">
        <v>137</v>
      </c>
      <c r="K5863" t="s">
        <v>138</v>
      </c>
      <c r="L5863" t="s">
        <v>16879</v>
      </c>
      <c r="M5863" t="s">
        <v>16880</v>
      </c>
      <c r="N5863">
        <v>3.051388888</v>
      </c>
      <c r="O5863">
        <v>0</v>
      </c>
      <c r="P5863">
        <v>13</v>
      </c>
      <c r="Q5863">
        <v>0</v>
      </c>
      <c r="R5863">
        <v>0</v>
      </c>
      <c r="S5863">
        <v>0</v>
      </c>
      <c r="T5863">
        <v>47</v>
      </c>
      <c r="U5863">
        <v>0</v>
      </c>
      <c r="V5863">
        <v>0</v>
      </c>
      <c r="W5863">
        <v>0</v>
      </c>
      <c r="X5863">
        <v>7.5194342202566551</v>
      </c>
      <c r="Y5863">
        <v>0</v>
      </c>
      <c r="Z5863">
        <v>0</v>
      </c>
      <c r="AA5863">
        <v>0</v>
      </c>
      <c r="AB5863">
        <v>133.32640540777231</v>
      </c>
      <c r="AC5863">
        <v>0</v>
      </c>
      <c r="AD5863">
        <v>0</v>
      </c>
      <c r="AE5863">
        <v>140.84583962802895</v>
      </c>
    </row>
    <row r="5864" spans="1:31" x14ac:dyDescent="0.25">
      <c r="A5864">
        <v>2250811</v>
      </c>
      <c r="B5864">
        <v>1</v>
      </c>
      <c r="C5864" t="s">
        <v>80</v>
      </c>
      <c r="D5864" t="s">
        <v>83</v>
      </c>
      <c r="E5864" t="s">
        <v>182</v>
      </c>
      <c r="F5864" t="s">
        <v>16881</v>
      </c>
      <c r="G5864" t="s">
        <v>196</v>
      </c>
      <c r="H5864" t="s">
        <v>163</v>
      </c>
      <c r="I5864" t="s">
        <v>136</v>
      </c>
      <c r="J5864" t="s">
        <v>137</v>
      </c>
      <c r="K5864" t="s">
        <v>144</v>
      </c>
      <c r="L5864" t="s">
        <v>16882</v>
      </c>
      <c r="M5864" t="s">
        <v>16883</v>
      </c>
      <c r="N5864">
        <v>2.6797222220000001</v>
      </c>
      <c r="O5864">
        <v>0</v>
      </c>
      <c r="P5864">
        <v>1</v>
      </c>
      <c r="Q5864">
        <v>0</v>
      </c>
      <c r="R5864">
        <v>0</v>
      </c>
      <c r="S5864">
        <v>8</v>
      </c>
      <c r="T5864">
        <v>29</v>
      </c>
      <c r="U5864">
        <v>6</v>
      </c>
      <c r="V5864">
        <v>10</v>
      </c>
      <c r="W5864">
        <v>0</v>
      </c>
      <c r="X5864">
        <v>2.7855301909533781</v>
      </c>
      <c r="Y5864">
        <v>0</v>
      </c>
      <c r="Z5864">
        <v>0</v>
      </c>
      <c r="AA5864">
        <v>140.41303761754935</v>
      </c>
      <c r="AB5864">
        <v>246.72461127683283</v>
      </c>
      <c r="AC5864">
        <v>970.70353701816305</v>
      </c>
      <c r="AD5864">
        <v>194.76471945041285</v>
      </c>
      <c r="AE5864">
        <v>1555.3914355539116</v>
      </c>
    </row>
    <row r="5865" spans="1:31" x14ac:dyDescent="0.25">
      <c r="A5865">
        <v>2250854</v>
      </c>
      <c r="B5865">
        <v>1</v>
      </c>
      <c r="C5865" t="s">
        <v>80</v>
      </c>
      <c r="D5865" t="s">
        <v>92</v>
      </c>
      <c r="E5865" t="s">
        <v>273</v>
      </c>
      <c r="F5865" t="s">
        <v>16884</v>
      </c>
      <c r="G5865" t="s">
        <v>174</v>
      </c>
      <c r="H5865" t="s">
        <v>163</v>
      </c>
      <c r="I5865" t="s">
        <v>136</v>
      </c>
      <c r="J5865" t="s">
        <v>137</v>
      </c>
      <c r="K5865" t="s">
        <v>138</v>
      </c>
      <c r="L5865" t="s">
        <v>16885</v>
      </c>
      <c r="M5865" t="s">
        <v>16886</v>
      </c>
      <c r="N5865">
        <v>8.0833332999999993E-2</v>
      </c>
      <c r="O5865">
        <v>1</v>
      </c>
      <c r="P5865">
        <v>9178</v>
      </c>
      <c r="Q5865">
        <v>2</v>
      </c>
      <c r="R5865">
        <v>420</v>
      </c>
      <c r="S5865">
        <v>23</v>
      </c>
      <c r="T5865">
        <v>642</v>
      </c>
      <c r="U5865">
        <v>3</v>
      </c>
      <c r="V5865">
        <v>7</v>
      </c>
      <c r="W5865">
        <v>0</v>
      </c>
      <c r="X5865">
        <v>225.74105400771802</v>
      </c>
      <c r="Y5865">
        <v>0.5199596069882666</v>
      </c>
      <c r="Z5865">
        <v>8.1664191570587068</v>
      </c>
      <c r="AA5865">
        <v>18.961480399879395</v>
      </c>
      <c r="AB5865">
        <v>43.129957494136406</v>
      </c>
      <c r="AC5865">
        <v>9.3025719317147786</v>
      </c>
      <c r="AD5865">
        <v>9.9713636534213335E-2</v>
      </c>
      <c r="AE5865">
        <v>305.92115623402981</v>
      </c>
    </row>
    <row r="5866" spans="1:31" x14ac:dyDescent="0.25">
      <c r="A5866">
        <v>2250797</v>
      </c>
      <c r="B5866">
        <v>1</v>
      </c>
      <c r="C5866" t="s">
        <v>80</v>
      </c>
      <c r="D5866" t="s">
        <v>82</v>
      </c>
      <c r="E5866" t="s">
        <v>177</v>
      </c>
      <c r="F5866" t="s">
        <v>16354</v>
      </c>
      <c r="G5866" t="s">
        <v>179</v>
      </c>
      <c r="H5866" t="s">
        <v>135</v>
      </c>
      <c r="I5866" t="s">
        <v>136</v>
      </c>
      <c r="J5866" t="s">
        <v>137</v>
      </c>
      <c r="K5866" t="s">
        <v>138</v>
      </c>
      <c r="L5866" t="s">
        <v>16887</v>
      </c>
      <c r="M5866" t="s">
        <v>16888</v>
      </c>
      <c r="N5866">
        <v>3.2230555550000002</v>
      </c>
      <c r="O5866">
        <v>0</v>
      </c>
      <c r="P5866">
        <v>59</v>
      </c>
      <c r="Q5866">
        <v>0</v>
      </c>
      <c r="R5866">
        <v>0</v>
      </c>
      <c r="S5866">
        <v>0</v>
      </c>
      <c r="T5866">
        <v>24</v>
      </c>
      <c r="U5866">
        <v>0</v>
      </c>
      <c r="V5866">
        <v>0</v>
      </c>
      <c r="W5866">
        <v>0</v>
      </c>
      <c r="X5866">
        <v>68.98387058407269</v>
      </c>
      <c r="Y5866">
        <v>0</v>
      </c>
      <c r="Z5866">
        <v>0</v>
      </c>
      <c r="AA5866">
        <v>0</v>
      </c>
      <c r="AB5866">
        <v>34.492682304712908</v>
      </c>
      <c r="AC5866">
        <v>0</v>
      </c>
      <c r="AD5866">
        <v>0</v>
      </c>
      <c r="AE5866">
        <v>103.47655288878559</v>
      </c>
    </row>
    <row r="5867" spans="1:31" x14ac:dyDescent="0.25">
      <c r="A5867">
        <v>2250923</v>
      </c>
      <c r="B5867">
        <v>1</v>
      </c>
      <c r="C5867" t="s">
        <v>80</v>
      </c>
      <c r="D5867" t="s">
        <v>98</v>
      </c>
      <c r="E5867" t="s">
        <v>132</v>
      </c>
      <c r="F5867" t="s">
        <v>16889</v>
      </c>
      <c r="G5867" t="s">
        <v>148</v>
      </c>
      <c r="H5867" t="s">
        <v>135</v>
      </c>
      <c r="I5867" t="s">
        <v>136</v>
      </c>
      <c r="J5867" t="s">
        <v>137</v>
      </c>
      <c r="K5867" t="s">
        <v>138</v>
      </c>
      <c r="L5867" t="s">
        <v>16890</v>
      </c>
      <c r="M5867" t="s">
        <v>16891</v>
      </c>
      <c r="N5867">
        <v>2.574166666</v>
      </c>
      <c r="O5867">
        <v>0</v>
      </c>
      <c r="P5867">
        <v>2</v>
      </c>
      <c r="Q5867">
        <v>0</v>
      </c>
      <c r="R5867">
        <v>0</v>
      </c>
      <c r="S5867">
        <v>0</v>
      </c>
      <c r="T5867">
        <v>0</v>
      </c>
      <c r="U5867">
        <v>0</v>
      </c>
      <c r="V5867">
        <v>0</v>
      </c>
      <c r="W5867">
        <v>0</v>
      </c>
      <c r="X5867">
        <v>1.5262102651564611</v>
      </c>
      <c r="Y5867">
        <v>0</v>
      </c>
      <c r="Z5867">
        <v>0</v>
      </c>
      <c r="AA5867">
        <v>0</v>
      </c>
      <c r="AB5867">
        <v>0</v>
      </c>
      <c r="AC5867">
        <v>0</v>
      </c>
      <c r="AD5867">
        <v>0</v>
      </c>
      <c r="AE5867">
        <v>1.5262102651564611</v>
      </c>
    </row>
    <row r="5868" spans="1:31" x14ac:dyDescent="0.25">
      <c r="A5868">
        <v>2250969</v>
      </c>
      <c r="B5868">
        <v>1</v>
      </c>
      <c r="C5868" t="s">
        <v>81</v>
      </c>
      <c r="D5868" t="s">
        <v>123</v>
      </c>
      <c r="E5868" t="s">
        <v>132</v>
      </c>
      <c r="F5868" t="s">
        <v>16892</v>
      </c>
      <c r="G5868" t="s">
        <v>148</v>
      </c>
      <c r="H5868" t="s">
        <v>135</v>
      </c>
      <c r="I5868" t="s">
        <v>136</v>
      </c>
      <c r="J5868" t="s">
        <v>137</v>
      </c>
      <c r="K5868" t="s">
        <v>138</v>
      </c>
      <c r="L5868" t="s">
        <v>16893</v>
      </c>
      <c r="M5868" t="s">
        <v>16894</v>
      </c>
      <c r="N5868">
        <v>1.2866666659999999</v>
      </c>
      <c r="O5868">
        <v>0</v>
      </c>
      <c r="P5868">
        <v>4</v>
      </c>
      <c r="Q5868">
        <v>0</v>
      </c>
      <c r="R5868">
        <v>0</v>
      </c>
      <c r="S5868">
        <v>0</v>
      </c>
      <c r="T5868">
        <v>0</v>
      </c>
      <c r="U5868">
        <v>0</v>
      </c>
      <c r="V5868">
        <v>0</v>
      </c>
      <c r="W5868">
        <v>0</v>
      </c>
      <c r="X5868">
        <v>1.5410303873695814</v>
      </c>
      <c r="Y5868">
        <v>0</v>
      </c>
      <c r="Z5868">
        <v>0</v>
      </c>
      <c r="AA5868">
        <v>0</v>
      </c>
      <c r="AB5868">
        <v>0</v>
      </c>
      <c r="AC5868">
        <v>0</v>
      </c>
      <c r="AD5868">
        <v>0</v>
      </c>
      <c r="AE5868">
        <v>1.5410303873695814</v>
      </c>
    </row>
    <row r="5869" spans="1:31" x14ac:dyDescent="0.25">
      <c r="A5869">
        <v>2251069</v>
      </c>
      <c r="B5869">
        <v>1</v>
      </c>
      <c r="C5869" t="s">
        <v>80</v>
      </c>
      <c r="D5869" t="s">
        <v>94</v>
      </c>
      <c r="E5869" t="s">
        <v>141</v>
      </c>
      <c r="F5869" t="s">
        <v>16895</v>
      </c>
      <c r="G5869" t="s">
        <v>134</v>
      </c>
      <c r="H5869" t="s">
        <v>135</v>
      </c>
      <c r="I5869" t="s">
        <v>136</v>
      </c>
      <c r="J5869" t="s">
        <v>137</v>
      </c>
      <c r="K5869" t="s">
        <v>138</v>
      </c>
      <c r="L5869" t="s">
        <v>16896</v>
      </c>
      <c r="M5869" t="s">
        <v>16897</v>
      </c>
      <c r="N5869">
        <v>0.31916666599999999</v>
      </c>
      <c r="O5869">
        <v>0</v>
      </c>
      <c r="P5869">
        <v>12</v>
      </c>
      <c r="Q5869">
        <v>0</v>
      </c>
      <c r="R5869">
        <v>12</v>
      </c>
      <c r="S5869">
        <v>0</v>
      </c>
      <c r="T5869">
        <v>7</v>
      </c>
      <c r="U5869">
        <v>0</v>
      </c>
      <c r="V5869">
        <v>0</v>
      </c>
      <c r="W5869">
        <v>0</v>
      </c>
      <c r="X5869">
        <v>1.1789944188430219</v>
      </c>
      <c r="Y5869">
        <v>0</v>
      </c>
      <c r="Z5869">
        <v>1.37904002050826</v>
      </c>
      <c r="AA5869">
        <v>0</v>
      </c>
      <c r="AB5869">
        <v>1.3682323451765348</v>
      </c>
      <c r="AC5869">
        <v>0</v>
      </c>
      <c r="AD5869">
        <v>0</v>
      </c>
      <c r="AE5869">
        <v>3.9262667845278165</v>
      </c>
    </row>
    <row r="5870" spans="1:31" x14ac:dyDescent="0.25">
      <c r="A5870">
        <v>2251006</v>
      </c>
      <c r="B5870">
        <v>1</v>
      </c>
      <c r="C5870" t="s">
        <v>80</v>
      </c>
      <c r="D5870" t="s">
        <v>107</v>
      </c>
      <c r="E5870" t="s">
        <v>194</v>
      </c>
      <c r="F5870" t="s">
        <v>16898</v>
      </c>
      <c r="G5870" t="s">
        <v>390</v>
      </c>
      <c r="H5870" t="s">
        <v>135</v>
      </c>
      <c r="I5870" t="s">
        <v>136</v>
      </c>
      <c r="J5870" t="s">
        <v>137</v>
      </c>
      <c r="K5870" t="s">
        <v>138</v>
      </c>
      <c r="L5870" t="s">
        <v>16899</v>
      </c>
      <c r="M5870" t="s">
        <v>16900</v>
      </c>
      <c r="N5870">
        <v>1.3244444440000001</v>
      </c>
      <c r="O5870">
        <v>0</v>
      </c>
      <c r="P5870">
        <v>70</v>
      </c>
      <c r="Q5870">
        <v>0</v>
      </c>
      <c r="R5870">
        <v>0</v>
      </c>
      <c r="S5870">
        <v>0</v>
      </c>
      <c r="T5870">
        <v>2</v>
      </c>
      <c r="U5870">
        <v>0</v>
      </c>
      <c r="V5870">
        <v>0</v>
      </c>
      <c r="W5870">
        <v>0</v>
      </c>
      <c r="X5870">
        <v>22.682010321202792</v>
      </c>
      <c r="Y5870">
        <v>0</v>
      </c>
      <c r="Z5870">
        <v>0</v>
      </c>
      <c r="AA5870">
        <v>0</v>
      </c>
      <c r="AB5870">
        <v>6.1301544196160958</v>
      </c>
      <c r="AC5870">
        <v>0</v>
      </c>
      <c r="AD5870">
        <v>0</v>
      </c>
      <c r="AE5870">
        <v>28.812164740818886</v>
      </c>
    </row>
    <row r="5871" spans="1:31" x14ac:dyDescent="0.25">
      <c r="A5871">
        <v>2250863</v>
      </c>
      <c r="B5871">
        <v>1</v>
      </c>
      <c r="C5871" t="s">
        <v>81</v>
      </c>
      <c r="D5871" t="s">
        <v>128</v>
      </c>
      <c r="E5871" t="s">
        <v>161</v>
      </c>
      <c r="F5871" t="s">
        <v>16901</v>
      </c>
      <c r="G5871" t="s">
        <v>174</v>
      </c>
      <c r="H5871" t="s">
        <v>163</v>
      </c>
      <c r="I5871" t="s">
        <v>136</v>
      </c>
      <c r="J5871" t="s">
        <v>137</v>
      </c>
      <c r="K5871" t="s">
        <v>138</v>
      </c>
      <c r="L5871" t="s">
        <v>16902</v>
      </c>
      <c r="M5871" t="s">
        <v>16903</v>
      </c>
      <c r="N5871">
        <v>0.77805555500000001</v>
      </c>
      <c r="O5871">
        <v>0</v>
      </c>
      <c r="P5871">
        <v>479</v>
      </c>
      <c r="Q5871">
        <v>4</v>
      </c>
      <c r="R5871">
        <v>7</v>
      </c>
      <c r="S5871">
        <v>17</v>
      </c>
      <c r="T5871">
        <v>46</v>
      </c>
      <c r="U5871">
        <v>2</v>
      </c>
      <c r="V5871">
        <v>0</v>
      </c>
      <c r="W5871">
        <v>0</v>
      </c>
      <c r="X5871">
        <v>79.397888643223226</v>
      </c>
      <c r="Y5871">
        <v>4.4497534252860493</v>
      </c>
      <c r="Z5871">
        <v>9.2740013778428185</v>
      </c>
      <c r="AA5871">
        <v>440.80337569017536</v>
      </c>
      <c r="AB5871">
        <v>22.95449016270932</v>
      </c>
      <c r="AC5871">
        <v>117.27764793454247</v>
      </c>
      <c r="AD5871">
        <v>0</v>
      </c>
      <c r="AE5871">
        <v>674.15715723377934</v>
      </c>
    </row>
    <row r="5872" spans="1:31" x14ac:dyDescent="0.25">
      <c r="A5872">
        <v>2250906</v>
      </c>
      <c r="B5872">
        <v>1</v>
      </c>
      <c r="C5872" t="s">
        <v>80</v>
      </c>
      <c r="D5872" t="s">
        <v>105</v>
      </c>
      <c r="E5872" t="s">
        <v>132</v>
      </c>
      <c r="F5872" t="s">
        <v>16904</v>
      </c>
      <c r="G5872" t="s">
        <v>170</v>
      </c>
      <c r="H5872" t="s">
        <v>135</v>
      </c>
      <c r="I5872" t="s">
        <v>136</v>
      </c>
      <c r="J5872" t="s">
        <v>137</v>
      </c>
      <c r="K5872" t="s">
        <v>138</v>
      </c>
      <c r="L5872" t="s">
        <v>16905</v>
      </c>
      <c r="M5872" t="s">
        <v>16906</v>
      </c>
      <c r="N5872">
        <v>0.73499999999999999</v>
      </c>
      <c r="O5872">
        <v>0</v>
      </c>
      <c r="P5872">
        <v>2</v>
      </c>
      <c r="Q5872">
        <v>0</v>
      </c>
      <c r="R5872">
        <v>0</v>
      </c>
      <c r="S5872">
        <v>0</v>
      </c>
      <c r="T5872">
        <v>0</v>
      </c>
      <c r="U5872">
        <v>0</v>
      </c>
      <c r="V5872">
        <v>0</v>
      </c>
      <c r="W5872">
        <v>0</v>
      </c>
      <c r="X5872">
        <v>0.30321680505270004</v>
      </c>
      <c r="Y5872">
        <v>0</v>
      </c>
      <c r="Z5872">
        <v>0</v>
      </c>
      <c r="AA5872">
        <v>0</v>
      </c>
      <c r="AB5872">
        <v>0</v>
      </c>
      <c r="AC5872">
        <v>0</v>
      </c>
      <c r="AD5872">
        <v>0</v>
      </c>
      <c r="AE5872">
        <v>0.30321680505270004</v>
      </c>
    </row>
    <row r="5873" spans="1:31" x14ac:dyDescent="0.25">
      <c r="A5873">
        <v>2251055</v>
      </c>
      <c r="B5873">
        <v>1</v>
      </c>
      <c r="C5873" t="s">
        <v>81</v>
      </c>
      <c r="D5873" t="s">
        <v>114</v>
      </c>
      <c r="E5873" t="s">
        <v>141</v>
      </c>
      <c r="F5873" t="s">
        <v>16907</v>
      </c>
      <c r="G5873" t="s">
        <v>187</v>
      </c>
      <c r="H5873" t="s">
        <v>135</v>
      </c>
      <c r="I5873" t="s">
        <v>136</v>
      </c>
      <c r="J5873" t="s">
        <v>137</v>
      </c>
      <c r="K5873" t="s">
        <v>138</v>
      </c>
      <c r="L5873" t="s">
        <v>16908</v>
      </c>
      <c r="M5873" t="s">
        <v>16909</v>
      </c>
      <c r="N5873">
        <v>1.470555555</v>
      </c>
      <c r="O5873">
        <v>0</v>
      </c>
      <c r="P5873">
        <v>261</v>
      </c>
      <c r="Q5873">
        <v>0</v>
      </c>
      <c r="R5873">
        <v>0</v>
      </c>
      <c r="S5873">
        <v>0</v>
      </c>
      <c r="T5873">
        <v>21</v>
      </c>
      <c r="U5873">
        <v>0</v>
      </c>
      <c r="V5873">
        <v>0</v>
      </c>
      <c r="W5873">
        <v>0</v>
      </c>
      <c r="X5873">
        <v>52.827889624668202</v>
      </c>
      <c r="Y5873">
        <v>0</v>
      </c>
      <c r="Z5873">
        <v>0</v>
      </c>
      <c r="AA5873">
        <v>0</v>
      </c>
      <c r="AB5873">
        <v>3.7217012119455881</v>
      </c>
      <c r="AC5873">
        <v>0</v>
      </c>
      <c r="AD5873">
        <v>0</v>
      </c>
      <c r="AE5873">
        <v>56.549590836613788</v>
      </c>
    </row>
    <row r="5874" spans="1:31" x14ac:dyDescent="0.25">
      <c r="A5874">
        <v>2250843</v>
      </c>
      <c r="B5874">
        <v>1</v>
      </c>
      <c r="C5874" t="s">
        <v>80</v>
      </c>
      <c r="D5874" t="s">
        <v>101</v>
      </c>
      <c r="E5874" t="s">
        <v>194</v>
      </c>
      <c r="F5874" t="s">
        <v>16910</v>
      </c>
      <c r="G5874" t="s">
        <v>143</v>
      </c>
      <c r="H5874" t="s">
        <v>135</v>
      </c>
      <c r="I5874" t="s">
        <v>136</v>
      </c>
      <c r="J5874" t="s">
        <v>137</v>
      </c>
      <c r="K5874" t="s">
        <v>144</v>
      </c>
      <c r="L5874" t="s">
        <v>16911</v>
      </c>
      <c r="M5874" t="s">
        <v>16912</v>
      </c>
      <c r="N5874">
        <v>5.69</v>
      </c>
      <c r="O5874">
        <v>0</v>
      </c>
      <c r="P5874">
        <v>9</v>
      </c>
      <c r="Q5874">
        <v>0</v>
      </c>
      <c r="R5874">
        <v>0</v>
      </c>
      <c r="S5874">
        <v>0</v>
      </c>
      <c r="T5874">
        <v>0</v>
      </c>
      <c r="U5874">
        <v>0</v>
      </c>
      <c r="V5874">
        <v>0</v>
      </c>
      <c r="W5874">
        <v>0</v>
      </c>
      <c r="X5874">
        <v>18.857101322527587</v>
      </c>
      <c r="Y5874">
        <v>0</v>
      </c>
      <c r="Z5874">
        <v>0</v>
      </c>
      <c r="AA5874">
        <v>0</v>
      </c>
      <c r="AB5874">
        <v>0</v>
      </c>
      <c r="AC5874">
        <v>0</v>
      </c>
      <c r="AD5874">
        <v>0</v>
      </c>
      <c r="AE5874">
        <v>18.857101322527587</v>
      </c>
    </row>
    <row r="5875" spans="1:31" x14ac:dyDescent="0.25">
      <c r="A5875">
        <v>2250826</v>
      </c>
      <c r="B5875">
        <v>1</v>
      </c>
      <c r="C5875" t="s">
        <v>81</v>
      </c>
      <c r="D5875" t="s">
        <v>122</v>
      </c>
      <c r="E5875" t="s">
        <v>141</v>
      </c>
      <c r="F5875" t="s">
        <v>16913</v>
      </c>
      <c r="G5875" t="s">
        <v>143</v>
      </c>
      <c r="H5875" t="s">
        <v>135</v>
      </c>
      <c r="I5875" t="s">
        <v>136</v>
      </c>
      <c r="J5875" t="s">
        <v>137</v>
      </c>
      <c r="K5875" t="s">
        <v>144</v>
      </c>
      <c r="L5875" t="s">
        <v>892</v>
      </c>
      <c r="M5875" t="s">
        <v>16914</v>
      </c>
      <c r="N5875">
        <v>1.643333333</v>
      </c>
      <c r="O5875">
        <v>0</v>
      </c>
      <c r="P5875">
        <v>555</v>
      </c>
      <c r="Q5875">
        <v>0</v>
      </c>
      <c r="R5875">
        <v>0</v>
      </c>
      <c r="S5875">
        <v>0</v>
      </c>
      <c r="T5875">
        <v>52</v>
      </c>
      <c r="U5875">
        <v>0</v>
      </c>
      <c r="V5875">
        <v>0</v>
      </c>
      <c r="W5875">
        <v>0</v>
      </c>
      <c r="X5875">
        <v>201.60007622283604</v>
      </c>
      <c r="Y5875">
        <v>0</v>
      </c>
      <c r="Z5875">
        <v>0</v>
      </c>
      <c r="AA5875">
        <v>0</v>
      </c>
      <c r="AB5875">
        <v>55.403366472908097</v>
      </c>
      <c r="AC5875">
        <v>0</v>
      </c>
      <c r="AD5875">
        <v>0</v>
      </c>
      <c r="AE5875">
        <v>257.00344269574413</v>
      </c>
    </row>
    <row r="5876" spans="1:31" x14ac:dyDescent="0.25">
      <c r="A5876">
        <v>2251135</v>
      </c>
      <c r="B5876">
        <v>1</v>
      </c>
      <c r="C5876" t="s">
        <v>81</v>
      </c>
      <c r="D5876" t="s">
        <v>115</v>
      </c>
      <c r="E5876" t="s">
        <v>194</v>
      </c>
      <c r="F5876" t="s">
        <v>16915</v>
      </c>
      <c r="G5876" t="s">
        <v>472</v>
      </c>
      <c r="H5876" t="s">
        <v>135</v>
      </c>
      <c r="I5876" t="s">
        <v>136</v>
      </c>
      <c r="J5876" t="s">
        <v>137</v>
      </c>
      <c r="K5876" t="s">
        <v>138</v>
      </c>
      <c r="L5876" t="s">
        <v>16916</v>
      </c>
      <c r="M5876" t="s">
        <v>16917</v>
      </c>
      <c r="N5876">
        <v>1.813055555</v>
      </c>
      <c r="O5876">
        <v>0</v>
      </c>
      <c r="P5876">
        <v>2</v>
      </c>
      <c r="Q5876">
        <v>0</v>
      </c>
      <c r="R5876">
        <v>0</v>
      </c>
      <c r="S5876">
        <v>0</v>
      </c>
      <c r="T5876">
        <v>0</v>
      </c>
      <c r="U5876">
        <v>0</v>
      </c>
      <c r="V5876">
        <v>0</v>
      </c>
      <c r="W5876">
        <v>0</v>
      </c>
      <c r="X5876">
        <v>2.716362597021111E-2</v>
      </c>
      <c r="Y5876">
        <v>0</v>
      </c>
      <c r="Z5876">
        <v>0</v>
      </c>
      <c r="AA5876">
        <v>0</v>
      </c>
      <c r="AB5876">
        <v>0</v>
      </c>
      <c r="AC5876">
        <v>0</v>
      </c>
      <c r="AD5876">
        <v>0</v>
      </c>
      <c r="AE5876">
        <v>2.716362597021111E-2</v>
      </c>
    </row>
    <row r="5877" spans="1:31" x14ac:dyDescent="0.25">
      <c r="A5877">
        <v>2250966</v>
      </c>
      <c r="B5877">
        <v>1</v>
      </c>
      <c r="C5877" t="s">
        <v>80</v>
      </c>
      <c r="D5877" t="s">
        <v>82</v>
      </c>
      <c r="E5877" t="s">
        <v>132</v>
      </c>
      <c r="F5877" t="s">
        <v>16918</v>
      </c>
      <c r="G5877" t="s">
        <v>179</v>
      </c>
      <c r="H5877" t="s">
        <v>135</v>
      </c>
      <c r="I5877" t="s">
        <v>136</v>
      </c>
      <c r="J5877" t="s">
        <v>137</v>
      </c>
      <c r="K5877" t="s">
        <v>138</v>
      </c>
      <c r="L5877" t="s">
        <v>16919</v>
      </c>
      <c r="M5877" t="s">
        <v>16920</v>
      </c>
      <c r="N5877">
        <v>1.5963888879999999</v>
      </c>
      <c r="O5877">
        <v>0</v>
      </c>
      <c r="P5877">
        <v>0</v>
      </c>
      <c r="Q5877">
        <v>0</v>
      </c>
      <c r="R5877">
        <v>0</v>
      </c>
      <c r="S5877">
        <v>0</v>
      </c>
      <c r="T5877">
        <v>1</v>
      </c>
      <c r="U5877">
        <v>0</v>
      </c>
      <c r="V5877">
        <v>0</v>
      </c>
      <c r="W5877">
        <v>0</v>
      </c>
      <c r="X5877">
        <v>0</v>
      </c>
      <c r="Y5877">
        <v>0</v>
      </c>
      <c r="Z5877">
        <v>0</v>
      </c>
      <c r="AA5877">
        <v>0</v>
      </c>
      <c r="AB5877">
        <v>0</v>
      </c>
      <c r="AC5877">
        <v>0</v>
      </c>
      <c r="AD5877">
        <v>0</v>
      </c>
      <c r="AE5877">
        <v>0</v>
      </c>
    </row>
    <row r="5878" spans="1:31" x14ac:dyDescent="0.25">
      <c r="A5878">
        <v>2250780</v>
      </c>
      <c r="B5878">
        <v>1</v>
      </c>
      <c r="C5878" t="s">
        <v>80</v>
      </c>
      <c r="D5878" t="s">
        <v>106</v>
      </c>
      <c r="E5878" t="s">
        <v>405</v>
      </c>
      <c r="F5878" t="s">
        <v>16921</v>
      </c>
      <c r="G5878" t="s">
        <v>16922</v>
      </c>
      <c r="H5878" t="s">
        <v>5570</v>
      </c>
      <c r="I5878" t="s">
        <v>136</v>
      </c>
      <c r="J5878" t="s">
        <v>137</v>
      </c>
      <c r="K5878" t="s">
        <v>144</v>
      </c>
      <c r="L5878" t="s">
        <v>16923</v>
      </c>
      <c r="M5878" t="s">
        <v>16924</v>
      </c>
      <c r="N5878">
        <v>0.25777777699999999</v>
      </c>
      <c r="O5878">
        <v>13</v>
      </c>
      <c r="P5878">
        <v>9567</v>
      </c>
      <c r="Q5878">
        <v>530</v>
      </c>
      <c r="R5878">
        <v>1471</v>
      </c>
      <c r="S5878">
        <v>137</v>
      </c>
      <c r="T5878">
        <v>1570</v>
      </c>
      <c r="U5878">
        <v>6</v>
      </c>
      <c r="V5878">
        <v>1</v>
      </c>
      <c r="W5878">
        <v>0.84229985935431118</v>
      </c>
      <c r="X5878">
        <v>418.84140440159558</v>
      </c>
      <c r="Y5878">
        <v>158.83689100898081</v>
      </c>
      <c r="Z5878">
        <v>228.8541093536154</v>
      </c>
      <c r="AA5878">
        <v>98.591117005013473</v>
      </c>
      <c r="AB5878">
        <v>120.98846158411769</v>
      </c>
      <c r="AC5878">
        <v>79.091456825088969</v>
      </c>
      <c r="AD5878">
        <v>0.41171091965496887</v>
      </c>
      <c r="AE5878">
        <v>1106.4574509574211</v>
      </c>
    </row>
    <row r="5879" spans="1:31" x14ac:dyDescent="0.25">
      <c r="A5879">
        <v>2250989</v>
      </c>
      <c r="B5879">
        <v>1</v>
      </c>
      <c r="C5879" t="s">
        <v>80</v>
      </c>
      <c r="D5879" t="s">
        <v>98</v>
      </c>
      <c r="E5879" t="s">
        <v>182</v>
      </c>
      <c r="F5879" t="s">
        <v>16925</v>
      </c>
      <c r="G5879" t="s">
        <v>319</v>
      </c>
      <c r="H5879" t="s">
        <v>163</v>
      </c>
      <c r="I5879" t="s">
        <v>136</v>
      </c>
      <c r="J5879" t="s">
        <v>137</v>
      </c>
      <c r="K5879" t="s">
        <v>138</v>
      </c>
      <c r="L5879" t="s">
        <v>16926</v>
      </c>
      <c r="M5879" t="s">
        <v>16927</v>
      </c>
      <c r="N5879">
        <v>3.1391666659999999</v>
      </c>
      <c r="O5879">
        <v>0</v>
      </c>
      <c r="P5879">
        <v>0</v>
      </c>
      <c r="Q5879">
        <v>0</v>
      </c>
      <c r="R5879">
        <v>15</v>
      </c>
      <c r="S5879">
        <v>0</v>
      </c>
      <c r="T5879">
        <v>5</v>
      </c>
      <c r="U5879">
        <v>0</v>
      </c>
      <c r="V5879">
        <v>0</v>
      </c>
      <c r="W5879">
        <v>0</v>
      </c>
      <c r="X5879">
        <v>0</v>
      </c>
      <c r="Y5879">
        <v>0</v>
      </c>
      <c r="Z5879">
        <v>10.927649358474332</v>
      </c>
      <c r="AA5879">
        <v>0</v>
      </c>
      <c r="AB5879">
        <v>9.5960996767855118</v>
      </c>
      <c r="AC5879">
        <v>0</v>
      </c>
      <c r="AD5879">
        <v>0</v>
      </c>
      <c r="AE5879">
        <v>20.523749035259844</v>
      </c>
    </row>
    <row r="5880" spans="1:31" x14ac:dyDescent="0.25">
      <c r="A5880">
        <v>2251012</v>
      </c>
      <c r="B5880">
        <v>1</v>
      </c>
      <c r="C5880" t="s">
        <v>81</v>
      </c>
      <c r="D5880" t="s">
        <v>128</v>
      </c>
      <c r="E5880" t="s">
        <v>194</v>
      </c>
      <c r="F5880" t="s">
        <v>16928</v>
      </c>
      <c r="G5880" t="s">
        <v>179</v>
      </c>
      <c r="H5880" t="s">
        <v>135</v>
      </c>
      <c r="I5880" t="s">
        <v>136</v>
      </c>
      <c r="J5880" t="s">
        <v>137</v>
      </c>
      <c r="K5880" t="s">
        <v>138</v>
      </c>
      <c r="L5880" t="s">
        <v>16929</v>
      </c>
      <c r="M5880" t="s">
        <v>16930</v>
      </c>
      <c r="N5880">
        <v>1.1302777770000001</v>
      </c>
      <c r="O5880">
        <v>0</v>
      </c>
      <c r="P5880">
        <v>23</v>
      </c>
      <c r="Q5880">
        <v>0</v>
      </c>
      <c r="R5880">
        <v>0</v>
      </c>
      <c r="S5880">
        <v>0</v>
      </c>
      <c r="T5880">
        <v>9</v>
      </c>
      <c r="U5880">
        <v>0</v>
      </c>
      <c r="V5880">
        <v>0</v>
      </c>
      <c r="W5880">
        <v>0</v>
      </c>
      <c r="X5880">
        <v>5.626401542078507</v>
      </c>
      <c r="Y5880">
        <v>0</v>
      </c>
      <c r="Z5880">
        <v>0</v>
      </c>
      <c r="AA5880">
        <v>0</v>
      </c>
      <c r="AB5880">
        <v>3.5336016551820135</v>
      </c>
      <c r="AC5880">
        <v>0</v>
      </c>
      <c r="AD5880">
        <v>0</v>
      </c>
      <c r="AE5880">
        <v>9.1600031972605205</v>
      </c>
    </row>
    <row r="5881" spans="1:31" x14ac:dyDescent="0.25">
      <c r="A5881">
        <v>2250926</v>
      </c>
      <c r="B5881">
        <v>1</v>
      </c>
      <c r="C5881" t="s">
        <v>80</v>
      </c>
      <c r="D5881" t="s">
        <v>85</v>
      </c>
      <c r="E5881" t="s">
        <v>132</v>
      </c>
      <c r="F5881" t="s">
        <v>16863</v>
      </c>
      <c r="G5881" t="s">
        <v>134</v>
      </c>
      <c r="H5881" t="s">
        <v>135</v>
      </c>
      <c r="I5881" t="s">
        <v>136</v>
      </c>
      <c r="J5881" t="s">
        <v>137</v>
      </c>
      <c r="K5881" t="s">
        <v>138</v>
      </c>
      <c r="L5881" t="s">
        <v>16931</v>
      </c>
      <c r="M5881" t="s">
        <v>16932</v>
      </c>
      <c r="N5881">
        <v>0.52555555499999995</v>
      </c>
      <c r="O5881">
        <v>0</v>
      </c>
      <c r="P5881">
        <v>0</v>
      </c>
      <c r="Q5881">
        <v>0</v>
      </c>
      <c r="R5881">
        <v>0</v>
      </c>
      <c r="S5881">
        <v>0</v>
      </c>
      <c r="T5881">
        <v>1</v>
      </c>
      <c r="U5881">
        <v>0</v>
      </c>
      <c r="V5881">
        <v>0</v>
      </c>
      <c r="W5881">
        <v>0</v>
      </c>
      <c r="X5881">
        <v>0</v>
      </c>
      <c r="Y5881">
        <v>0</v>
      </c>
      <c r="Z5881">
        <v>0</v>
      </c>
      <c r="AA5881">
        <v>0</v>
      </c>
      <c r="AB5881">
        <v>1.1688623868316266</v>
      </c>
      <c r="AC5881">
        <v>0</v>
      </c>
      <c r="AD5881">
        <v>0</v>
      </c>
      <c r="AE5881">
        <v>1.1688623868316266</v>
      </c>
    </row>
    <row r="5882" spans="1:31" x14ac:dyDescent="0.25">
      <c r="A5882">
        <v>2251052</v>
      </c>
      <c r="B5882">
        <v>1</v>
      </c>
      <c r="C5882" t="s">
        <v>80</v>
      </c>
      <c r="D5882" t="s">
        <v>91</v>
      </c>
      <c r="E5882" t="s">
        <v>273</v>
      </c>
      <c r="F5882" t="s">
        <v>14925</v>
      </c>
      <c r="G5882" t="s">
        <v>174</v>
      </c>
      <c r="H5882" t="s">
        <v>163</v>
      </c>
      <c r="I5882" t="s">
        <v>136</v>
      </c>
      <c r="J5882" t="s">
        <v>137</v>
      </c>
      <c r="K5882" t="s">
        <v>138</v>
      </c>
      <c r="L5882" t="s">
        <v>16933</v>
      </c>
      <c r="M5882" t="s">
        <v>16934</v>
      </c>
      <c r="N5882">
        <v>0.503611111</v>
      </c>
      <c r="O5882">
        <v>24</v>
      </c>
      <c r="P5882">
        <v>235</v>
      </c>
      <c r="Q5882">
        <v>41</v>
      </c>
      <c r="R5882">
        <v>65</v>
      </c>
      <c r="S5882">
        <v>31</v>
      </c>
      <c r="T5882">
        <v>204</v>
      </c>
      <c r="U5882">
        <v>1</v>
      </c>
      <c r="V5882">
        <v>0</v>
      </c>
      <c r="W5882">
        <v>27.180038755038392</v>
      </c>
      <c r="X5882">
        <v>42.764087394735377</v>
      </c>
      <c r="Y5882">
        <v>12.449850480006706</v>
      </c>
      <c r="Z5882">
        <v>18.827776256652534</v>
      </c>
      <c r="AA5882">
        <v>41.745793625922801</v>
      </c>
      <c r="AB5882">
        <v>75.859638577739787</v>
      </c>
      <c r="AC5882">
        <v>0.95795123027452345</v>
      </c>
      <c r="AD5882">
        <v>0</v>
      </c>
      <c r="AE5882">
        <v>219.7851363203701</v>
      </c>
    </row>
    <row r="5883" spans="1:31" x14ac:dyDescent="0.25">
      <c r="A5883">
        <v>2250840</v>
      </c>
      <c r="B5883">
        <v>1</v>
      </c>
      <c r="C5883" t="s">
        <v>80</v>
      </c>
      <c r="D5883" t="s">
        <v>109</v>
      </c>
      <c r="E5883" t="s">
        <v>273</v>
      </c>
      <c r="F5883" t="s">
        <v>16935</v>
      </c>
      <c r="G5883" t="s">
        <v>196</v>
      </c>
      <c r="H5883" t="s">
        <v>163</v>
      </c>
      <c r="I5883" t="s">
        <v>136</v>
      </c>
      <c r="J5883" t="s">
        <v>137</v>
      </c>
      <c r="K5883" t="s">
        <v>144</v>
      </c>
      <c r="L5883" t="s">
        <v>16936</v>
      </c>
      <c r="M5883" t="s">
        <v>16937</v>
      </c>
      <c r="N5883">
        <v>3.8880555550000002</v>
      </c>
      <c r="O5883">
        <v>0</v>
      </c>
      <c r="P5883">
        <v>506</v>
      </c>
      <c r="Q5883">
        <v>0</v>
      </c>
      <c r="R5883">
        <v>28</v>
      </c>
      <c r="S5883">
        <v>1</v>
      </c>
      <c r="T5883">
        <v>66</v>
      </c>
      <c r="U5883">
        <v>0</v>
      </c>
      <c r="V5883">
        <v>0</v>
      </c>
      <c r="W5883">
        <v>0</v>
      </c>
      <c r="X5883">
        <v>217.45406566649635</v>
      </c>
      <c r="Y5883">
        <v>0</v>
      </c>
      <c r="Z5883">
        <v>22.953757001319445</v>
      </c>
      <c r="AA5883">
        <v>0.63713395136533335</v>
      </c>
      <c r="AB5883">
        <v>64.616741360554158</v>
      </c>
      <c r="AC5883">
        <v>0</v>
      </c>
      <c r="AD5883">
        <v>0</v>
      </c>
      <c r="AE5883">
        <v>305.66169797973532</v>
      </c>
    </row>
    <row r="5884" spans="1:31" x14ac:dyDescent="0.25">
      <c r="A5884">
        <v>2250883</v>
      </c>
      <c r="B5884">
        <v>1</v>
      </c>
      <c r="C5884" t="s">
        <v>80</v>
      </c>
      <c r="D5884" t="s">
        <v>87</v>
      </c>
      <c r="E5884" t="s">
        <v>141</v>
      </c>
      <c r="F5884" t="s">
        <v>857</v>
      </c>
      <c r="G5884" t="s">
        <v>179</v>
      </c>
      <c r="H5884" t="s">
        <v>135</v>
      </c>
      <c r="I5884" t="s">
        <v>136</v>
      </c>
      <c r="J5884" t="s">
        <v>137</v>
      </c>
      <c r="K5884" t="s">
        <v>138</v>
      </c>
      <c r="L5884" t="s">
        <v>16938</v>
      </c>
      <c r="M5884" t="s">
        <v>16939</v>
      </c>
      <c r="N5884">
        <v>0.53861111100000003</v>
      </c>
      <c r="O5884">
        <v>0</v>
      </c>
      <c r="P5884">
        <v>531</v>
      </c>
      <c r="Q5884">
        <v>0</v>
      </c>
      <c r="R5884">
        <v>0</v>
      </c>
      <c r="S5884">
        <v>0</v>
      </c>
      <c r="T5884">
        <v>124</v>
      </c>
      <c r="U5884">
        <v>0</v>
      </c>
      <c r="V5884">
        <v>0</v>
      </c>
      <c r="W5884">
        <v>0</v>
      </c>
      <c r="X5884">
        <v>68.481825024583415</v>
      </c>
      <c r="Y5884">
        <v>0</v>
      </c>
      <c r="Z5884">
        <v>0</v>
      </c>
      <c r="AA5884">
        <v>0</v>
      </c>
      <c r="AB5884">
        <v>34.497280025307298</v>
      </c>
      <c r="AC5884">
        <v>0</v>
      </c>
      <c r="AD5884">
        <v>0</v>
      </c>
      <c r="AE5884">
        <v>102.97910504989071</v>
      </c>
    </row>
    <row r="5885" spans="1:31" x14ac:dyDescent="0.25">
      <c r="A5885">
        <v>2250909</v>
      </c>
      <c r="B5885">
        <v>1</v>
      </c>
      <c r="C5885" t="s">
        <v>80</v>
      </c>
      <c r="D5885" t="s">
        <v>84</v>
      </c>
      <c r="E5885" t="s">
        <v>161</v>
      </c>
      <c r="F5885" t="s">
        <v>16940</v>
      </c>
      <c r="G5885" t="s">
        <v>174</v>
      </c>
      <c r="H5885" t="s">
        <v>163</v>
      </c>
      <c r="I5885" t="s">
        <v>136</v>
      </c>
      <c r="J5885" t="s">
        <v>137</v>
      </c>
      <c r="K5885" t="s">
        <v>138</v>
      </c>
      <c r="L5885" t="s">
        <v>16941</v>
      </c>
      <c r="M5885" t="s">
        <v>16942</v>
      </c>
      <c r="N5885">
        <v>0.98916666600000003</v>
      </c>
      <c r="O5885">
        <v>1</v>
      </c>
      <c r="P5885">
        <v>529</v>
      </c>
      <c r="Q5885">
        <v>0</v>
      </c>
      <c r="R5885">
        <v>17</v>
      </c>
      <c r="S5885">
        <v>27</v>
      </c>
      <c r="T5885">
        <v>409</v>
      </c>
      <c r="U5885">
        <v>7</v>
      </c>
      <c r="V5885">
        <v>2</v>
      </c>
      <c r="W5885">
        <v>0</v>
      </c>
      <c r="X5885">
        <v>213.10784361815053</v>
      </c>
      <c r="Y5885">
        <v>0</v>
      </c>
      <c r="Z5885">
        <v>9.4701010343171568</v>
      </c>
      <c r="AA5885">
        <v>124.70909955816764</v>
      </c>
      <c r="AB5885">
        <v>404.92060143565402</v>
      </c>
      <c r="AC5885">
        <v>282.90395779301531</v>
      </c>
      <c r="AD5885">
        <v>50.072308253197448</v>
      </c>
      <c r="AE5885">
        <v>1085.1839116925021</v>
      </c>
    </row>
    <row r="5886" spans="1:31" x14ac:dyDescent="0.25">
      <c r="A5886">
        <v>2251032</v>
      </c>
      <c r="B5886">
        <v>1</v>
      </c>
      <c r="C5886" t="s">
        <v>80</v>
      </c>
      <c r="D5886" t="s">
        <v>96</v>
      </c>
      <c r="E5886" t="s">
        <v>132</v>
      </c>
      <c r="F5886" t="s">
        <v>16943</v>
      </c>
      <c r="G5886" t="s">
        <v>152</v>
      </c>
      <c r="H5886" t="s">
        <v>135</v>
      </c>
      <c r="I5886" t="s">
        <v>136</v>
      </c>
      <c r="J5886" t="s">
        <v>3</v>
      </c>
      <c r="K5886" t="s">
        <v>138</v>
      </c>
      <c r="L5886" t="s">
        <v>16944</v>
      </c>
      <c r="M5886" t="s">
        <v>16945</v>
      </c>
      <c r="N5886">
        <v>5.6841666660000003</v>
      </c>
      <c r="O5886">
        <v>0</v>
      </c>
      <c r="P5886">
        <v>1</v>
      </c>
      <c r="Q5886">
        <v>0</v>
      </c>
      <c r="R5886">
        <v>0</v>
      </c>
      <c r="S5886">
        <v>0</v>
      </c>
      <c r="T5886">
        <v>0</v>
      </c>
      <c r="U5886">
        <v>0</v>
      </c>
      <c r="V5886">
        <v>0</v>
      </c>
      <c r="W5886">
        <v>0</v>
      </c>
      <c r="X5886">
        <v>0</v>
      </c>
      <c r="Y5886">
        <v>0</v>
      </c>
      <c r="Z5886">
        <v>0</v>
      </c>
      <c r="AA5886">
        <v>0</v>
      </c>
      <c r="AB5886">
        <v>0</v>
      </c>
      <c r="AC5886">
        <v>0</v>
      </c>
      <c r="AD5886">
        <v>0</v>
      </c>
      <c r="AE5886">
        <v>0</v>
      </c>
    </row>
    <row r="5887" spans="1:31" x14ac:dyDescent="0.25">
      <c r="A5887">
        <v>2250903</v>
      </c>
      <c r="B5887">
        <v>1</v>
      </c>
      <c r="C5887" t="s">
        <v>80</v>
      </c>
      <c r="D5887" t="s">
        <v>97</v>
      </c>
      <c r="E5887" t="s">
        <v>132</v>
      </c>
      <c r="F5887" t="s">
        <v>16946</v>
      </c>
      <c r="G5887" t="s">
        <v>148</v>
      </c>
      <c r="H5887" t="s">
        <v>135</v>
      </c>
      <c r="I5887" t="s">
        <v>136</v>
      </c>
      <c r="J5887" t="s">
        <v>137</v>
      </c>
      <c r="K5887" t="s">
        <v>138</v>
      </c>
      <c r="L5887" t="s">
        <v>16947</v>
      </c>
      <c r="M5887" t="s">
        <v>16948</v>
      </c>
      <c r="N5887">
        <v>3.4641666660000001</v>
      </c>
      <c r="O5887">
        <v>0</v>
      </c>
      <c r="P5887">
        <v>1</v>
      </c>
      <c r="Q5887">
        <v>0</v>
      </c>
      <c r="R5887">
        <v>0</v>
      </c>
      <c r="S5887">
        <v>0</v>
      </c>
      <c r="T5887">
        <v>0</v>
      </c>
      <c r="U5887">
        <v>0</v>
      </c>
      <c r="V5887">
        <v>0</v>
      </c>
      <c r="W5887">
        <v>0</v>
      </c>
      <c r="X5887">
        <v>0.22842142062303669</v>
      </c>
      <c r="Y5887">
        <v>0</v>
      </c>
      <c r="Z5887">
        <v>0</v>
      </c>
      <c r="AA5887">
        <v>0</v>
      </c>
      <c r="AB5887">
        <v>0</v>
      </c>
      <c r="AC5887">
        <v>0</v>
      </c>
      <c r="AD5887">
        <v>0</v>
      </c>
      <c r="AE5887">
        <v>0.22842142062303669</v>
      </c>
    </row>
    <row r="5888" spans="1:31" x14ac:dyDescent="0.25">
      <c r="A5888">
        <v>2251095</v>
      </c>
      <c r="B5888">
        <v>1</v>
      </c>
      <c r="C5888" t="s">
        <v>81</v>
      </c>
      <c r="D5888" t="s">
        <v>128</v>
      </c>
      <c r="E5888" t="s">
        <v>132</v>
      </c>
      <c r="F5888" t="s">
        <v>16949</v>
      </c>
      <c r="G5888" t="s">
        <v>134</v>
      </c>
      <c r="H5888" t="s">
        <v>135</v>
      </c>
      <c r="I5888" t="s">
        <v>136</v>
      </c>
      <c r="J5888" t="s">
        <v>137</v>
      </c>
      <c r="K5888" t="s">
        <v>138</v>
      </c>
      <c r="L5888" t="s">
        <v>16950</v>
      </c>
      <c r="M5888" t="s">
        <v>16951</v>
      </c>
      <c r="N5888">
        <v>1.970555555</v>
      </c>
      <c r="O5888">
        <v>0</v>
      </c>
      <c r="P5888">
        <v>4</v>
      </c>
      <c r="Q5888">
        <v>0</v>
      </c>
      <c r="R5888">
        <v>0</v>
      </c>
      <c r="S5888">
        <v>0</v>
      </c>
      <c r="T5888">
        <v>0</v>
      </c>
      <c r="U5888">
        <v>0</v>
      </c>
      <c r="V5888">
        <v>0</v>
      </c>
      <c r="W5888">
        <v>0</v>
      </c>
      <c r="X5888">
        <v>2.6090187947159005</v>
      </c>
      <c r="Y5888">
        <v>0</v>
      </c>
      <c r="Z5888">
        <v>0</v>
      </c>
      <c r="AA5888">
        <v>0</v>
      </c>
      <c r="AB5888">
        <v>0</v>
      </c>
      <c r="AC5888">
        <v>0</v>
      </c>
      <c r="AD5888">
        <v>0</v>
      </c>
      <c r="AE5888">
        <v>2.6090187947159005</v>
      </c>
    </row>
    <row r="5889" spans="1:31" x14ac:dyDescent="0.25">
      <c r="A5889">
        <v>2250846</v>
      </c>
      <c r="B5889">
        <v>1</v>
      </c>
      <c r="C5889" t="s">
        <v>80</v>
      </c>
      <c r="D5889" t="s">
        <v>94</v>
      </c>
      <c r="E5889" t="s">
        <v>132</v>
      </c>
      <c r="F5889" t="s">
        <v>16952</v>
      </c>
      <c r="G5889" t="s">
        <v>148</v>
      </c>
      <c r="H5889" t="s">
        <v>135</v>
      </c>
      <c r="I5889" t="s">
        <v>136</v>
      </c>
      <c r="J5889" t="s">
        <v>137</v>
      </c>
      <c r="K5889" t="s">
        <v>138</v>
      </c>
      <c r="L5889" t="s">
        <v>16953</v>
      </c>
      <c r="M5889" t="s">
        <v>16954</v>
      </c>
      <c r="N5889">
        <v>0.55388888800000002</v>
      </c>
      <c r="O5889">
        <v>0</v>
      </c>
      <c r="P5889">
        <v>0</v>
      </c>
      <c r="Q5889">
        <v>0</v>
      </c>
      <c r="R5889">
        <v>1</v>
      </c>
      <c r="S5889">
        <v>0</v>
      </c>
      <c r="T5889">
        <v>0</v>
      </c>
      <c r="U5889">
        <v>0</v>
      </c>
      <c r="V5889">
        <v>0</v>
      </c>
      <c r="W5889">
        <v>0</v>
      </c>
      <c r="X5889">
        <v>0</v>
      </c>
      <c r="Y5889">
        <v>0</v>
      </c>
      <c r="Z5889">
        <v>0.46945613331916447</v>
      </c>
      <c r="AA5889">
        <v>0</v>
      </c>
      <c r="AB5889">
        <v>0</v>
      </c>
      <c r="AC5889">
        <v>0</v>
      </c>
      <c r="AD5889">
        <v>0</v>
      </c>
      <c r="AE5889">
        <v>0.46945613331916447</v>
      </c>
    </row>
    <row r="5890" spans="1:31" x14ac:dyDescent="0.25">
      <c r="A5890">
        <v>2250829</v>
      </c>
      <c r="B5890">
        <v>1</v>
      </c>
      <c r="C5890" t="s">
        <v>80</v>
      </c>
      <c r="D5890" t="s">
        <v>84</v>
      </c>
      <c r="E5890" t="s">
        <v>194</v>
      </c>
      <c r="F5890" t="s">
        <v>16955</v>
      </c>
      <c r="G5890" t="s">
        <v>196</v>
      </c>
      <c r="H5890" t="s">
        <v>135</v>
      </c>
      <c r="I5890" t="s">
        <v>136</v>
      </c>
      <c r="J5890" t="s">
        <v>137</v>
      </c>
      <c r="K5890" t="s">
        <v>144</v>
      </c>
      <c r="L5890" t="s">
        <v>892</v>
      </c>
      <c r="M5890" t="s">
        <v>16956</v>
      </c>
      <c r="N5890">
        <v>3.25</v>
      </c>
      <c r="O5890">
        <v>0</v>
      </c>
      <c r="P5890">
        <v>2</v>
      </c>
      <c r="Q5890">
        <v>0</v>
      </c>
      <c r="R5890">
        <v>0</v>
      </c>
      <c r="S5890">
        <v>0</v>
      </c>
      <c r="T5890">
        <v>5</v>
      </c>
      <c r="U5890">
        <v>0</v>
      </c>
      <c r="V5890">
        <v>0</v>
      </c>
      <c r="W5890">
        <v>0</v>
      </c>
      <c r="X5890">
        <v>1.1685173238666668</v>
      </c>
      <c r="Y5890">
        <v>0</v>
      </c>
      <c r="Z5890">
        <v>0</v>
      </c>
      <c r="AA5890">
        <v>0</v>
      </c>
      <c r="AB5890">
        <v>13.900692898616665</v>
      </c>
      <c r="AC5890">
        <v>0</v>
      </c>
      <c r="AD5890">
        <v>0</v>
      </c>
      <c r="AE5890">
        <v>15.069210222483331</v>
      </c>
    </row>
    <row r="5891" spans="1:31" x14ac:dyDescent="0.25">
      <c r="A5891">
        <v>2250915</v>
      </c>
      <c r="B5891">
        <v>1</v>
      </c>
      <c r="C5891" t="s">
        <v>81</v>
      </c>
      <c r="D5891" t="s">
        <v>114</v>
      </c>
      <c r="E5891" t="s">
        <v>141</v>
      </c>
      <c r="F5891" t="s">
        <v>16957</v>
      </c>
      <c r="G5891" t="s">
        <v>152</v>
      </c>
      <c r="H5891" t="s">
        <v>135</v>
      </c>
      <c r="I5891" t="s">
        <v>136</v>
      </c>
      <c r="J5891" t="s">
        <v>3</v>
      </c>
      <c r="K5891" t="s">
        <v>138</v>
      </c>
      <c r="L5891" t="s">
        <v>16958</v>
      </c>
      <c r="M5891" t="s">
        <v>16959</v>
      </c>
      <c r="N5891">
        <v>3.3572222219999999</v>
      </c>
      <c r="O5891">
        <v>0</v>
      </c>
      <c r="P5891">
        <v>23</v>
      </c>
      <c r="Q5891">
        <v>0</v>
      </c>
      <c r="R5891">
        <v>4</v>
      </c>
      <c r="S5891">
        <v>0</v>
      </c>
      <c r="T5891">
        <v>0</v>
      </c>
      <c r="U5891">
        <v>0</v>
      </c>
      <c r="V5891">
        <v>0</v>
      </c>
      <c r="W5891">
        <v>0</v>
      </c>
      <c r="X5891">
        <v>2.8432456403243624</v>
      </c>
      <c r="Y5891">
        <v>0</v>
      </c>
      <c r="Z5891">
        <v>3.695179483126755</v>
      </c>
      <c r="AA5891">
        <v>0</v>
      </c>
      <c r="AB5891">
        <v>0</v>
      </c>
      <c r="AC5891">
        <v>0</v>
      </c>
      <c r="AD5891">
        <v>0</v>
      </c>
      <c r="AE5891">
        <v>6.5384251234511179</v>
      </c>
    </row>
    <row r="5892" spans="1:31" x14ac:dyDescent="0.25">
      <c r="A5892">
        <v>2250869</v>
      </c>
      <c r="B5892">
        <v>1</v>
      </c>
      <c r="C5892" t="s">
        <v>80</v>
      </c>
      <c r="D5892" t="s">
        <v>108</v>
      </c>
      <c r="E5892" t="s">
        <v>161</v>
      </c>
      <c r="F5892" t="s">
        <v>5791</v>
      </c>
      <c r="G5892" t="s">
        <v>174</v>
      </c>
      <c r="H5892" t="s">
        <v>163</v>
      </c>
      <c r="I5892" t="s">
        <v>136</v>
      </c>
      <c r="J5892" t="s">
        <v>137</v>
      </c>
      <c r="K5892" t="s">
        <v>138</v>
      </c>
      <c r="L5892" t="s">
        <v>16960</v>
      </c>
      <c r="M5892" t="s">
        <v>16961</v>
      </c>
      <c r="N5892">
        <v>0.43666666599999998</v>
      </c>
      <c r="O5892">
        <v>0</v>
      </c>
      <c r="P5892">
        <v>807</v>
      </c>
      <c r="Q5892">
        <v>4</v>
      </c>
      <c r="R5892">
        <v>98</v>
      </c>
      <c r="S5892">
        <v>3</v>
      </c>
      <c r="T5892">
        <v>148</v>
      </c>
      <c r="U5892">
        <v>1</v>
      </c>
      <c r="V5892">
        <v>0</v>
      </c>
      <c r="W5892">
        <v>0</v>
      </c>
      <c r="X5892">
        <v>79.535987937402282</v>
      </c>
      <c r="Y5892">
        <v>3.56576991282334</v>
      </c>
      <c r="Z5892">
        <v>8.7675534607920813</v>
      </c>
      <c r="AA5892">
        <v>8.9158328377473612</v>
      </c>
      <c r="AB5892">
        <v>27.25265746624116</v>
      </c>
      <c r="AC5892">
        <v>2.1948470524119998</v>
      </c>
      <c r="AD5892">
        <v>0</v>
      </c>
      <c r="AE5892">
        <v>130.23264866741823</v>
      </c>
    </row>
    <row r="5893" spans="1:31" x14ac:dyDescent="0.25">
      <c r="A5893">
        <v>2250875</v>
      </c>
      <c r="B5893">
        <v>1</v>
      </c>
      <c r="C5893" t="s">
        <v>80</v>
      </c>
      <c r="D5893" t="s">
        <v>107</v>
      </c>
      <c r="E5893" t="s">
        <v>132</v>
      </c>
      <c r="F5893" t="s">
        <v>16962</v>
      </c>
      <c r="G5893" t="s">
        <v>134</v>
      </c>
      <c r="H5893" t="s">
        <v>135</v>
      </c>
      <c r="I5893" t="s">
        <v>136</v>
      </c>
      <c r="J5893" t="s">
        <v>137</v>
      </c>
      <c r="K5893" t="s">
        <v>138</v>
      </c>
      <c r="L5893" t="s">
        <v>16963</v>
      </c>
      <c r="M5893" t="s">
        <v>16964</v>
      </c>
      <c r="N5893">
        <v>4.6772222220000002</v>
      </c>
      <c r="O5893">
        <v>0</v>
      </c>
      <c r="P5893">
        <v>1</v>
      </c>
      <c r="Q5893">
        <v>0</v>
      </c>
      <c r="R5893">
        <v>0</v>
      </c>
      <c r="S5893">
        <v>0</v>
      </c>
      <c r="T5893">
        <v>0</v>
      </c>
      <c r="U5893">
        <v>0</v>
      </c>
      <c r="V5893">
        <v>0</v>
      </c>
      <c r="W5893">
        <v>0</v>
      </c>
      <c r="X5893">
        <v>0.64449525165605992</v>
      </c>
      <c r="Y5893">
        <v>0</v>
      </c>
      <c r="Z5893">
        <v>0</v>
      </c>
      <c r="AA5893">
        <v>0</v>
      </c>
      <c r="AB5893">
        <v>0</v>
      </c>
      <c r="AC5893">
        <v>0</v>
      </c>
      <c r="AD5893">
        <v>0</v>
      </c>
      <c r="AE5893">
        <v>0.64449525165605992</v>
      </c>
    </row>
    <row r="5894" spans="1:31" x14ac:dyDescent="0.25">
      <c r="A5894">
        <v>2250978</v>
      </c>
      <c r="B5894">
        <v>1</v>
      </c>
      <c r="C5894" t="s">
        <v>80</v>
      </c>
      <c r="D5894" t="s">
        <v>100</v>
      </c>
      <c r="E5894" t="s">
        <v>132</v>
      </c>
      <c r="F5894" t="s">
        <v>16965</v>
      </c>
      <c r="G5894" t="s">
        <v>191</v>
      </c>
      <c r="H5894" t="s">
        <v>135</v>
      </c>
      <c r="I5894" t="s">
        <v>136</v>
      </c>
      <c r="J5894" t="s">
        <v>137</v>
      </c>
      <c r="K5894" t="s">
        <v>138</v>
      </c>
      <c r="L5894" t="s">
        <v>16966</v>
      </c>
      <c r="M5894" t="s">
        <v>16967</v>
      </c>
      <c r="N5894">
        <v>1.865</v>
      </c>
      <c r="O5894">
        <v>0</v>
      </c>
      <c r="P5894">
        <v>0</v>
      </c>
      <c r="Q5894">
        <v>0</v>
      </c>
      <c r="R5894">
        <v>0</v>
      </c>
      <c r="S5894">
        <v>0</v>
      </c>
      <c r="T5894">
        <v>1</v>
      </c>
      <c r="U5894">
        <v>0</v>
      </c>
      <c r="V5894">
        <v>0</v>
      </c>
      <c r="W5894">
        <v>0</v>
      </c>
      <c r="X5894">
        <v>0</v>
      </c>
      <c r="Y5894">
        <v>0</v>
      </c>
      <c r="Z5894">
        <v>0</v>
      </c>
      <c r="AA5894">
        <v>0</v>
      </c>
      <c r="AB5894">
        <v>1.9144579724754398</v>
      </c>
      <c r="AC5894">
        <v>0</v>
      </c>
      <c r="AD5894">
        <v>0</v>
      </c>
      <c r="AE5894">
        <v>1.9144579724754398</v>
      </c>
    </row>
    <row r="5895" spans="1:31" x14ac:dyDescent="0.25">
      <c r="A5895">
        <v>2250792</v>
      </c>
      <c r="B5895">
        <v>1</v>
      </c>
      <c r="C5895" t="s">
        <v>81</v>
      </c>
      <c r="D5895" t="s">
        <v>117</v>
      </c>
      <c r="E5895" t="s">
        <v>273</v>
      </c>
      <c r="F5895" t="s">
        <v>16968</v>
      </c>
      <c r="G5895" t="s">
        <v>196</v>
      </c>
      <c r="H5895" t="s">
        <v>163</v>
      </c>
      <c r="I5895" t="s">
        <v>136</v>
      </c>
      <c r="J5895" t="s">
        <v>137</v>
      </c>
      <c r="K5895" t="s">
        <v>144</v>
      </c>
      <c r="L5895" t="s">
        <v>16969</v>
      </c>
      <c r="M5895" t="s">
        <v>16970</v>
      </c>
      <c r="N5895">
        <v>2.8530555550000001</v>
      </c>
      <c r="O5895">
        <v>5</v>
      </c>
      <c r="P5895">
        <v>12609</v>
      </c>
      <c r="Q5895">
        <v>99</v>
      </c>
      <c r="R5895">
        <v>355</v>
      </c>
      <c r="S5895">
        <v>36</v>
      </c>
      <c r="T5895">
        <v>2173</v>
      </c>
      <c r="U5895">
        <v>7</v>
      </c>
      <c r="V5895">
        <v>23</v>
      </c>
      <c r="W5895">
        <v>16.20663844178786</v>
      </c>
      <c r="X5895">
        <v>6523.084551187646</v>
      </c>
      <c r="Y5895">
        <v>311.41809637649834</v>
      </c>
      <c r="Z5895">
        <v>278.58745775201902</v>
      </c>
      <c r="AA5895">
        <v>724.19512991372233</v>
      </c>
      <c r="AB5895">
        <v>2855.4305002789106</v>
      </c>
      <c r="AC5895">
        <v>565.31663159141226</v>
      </c>
      <c r="AD5895">
        <v>306.54728632770247</v>
      </c>
      <c r="AE5895">
        <v>11580.786291869699</v>
      </c>
    </row>
    <row r="5896" spans="1:31" x14ac:dyDescent="0.25">
      <c r="A5896">
        <v>2250912</v>
      </c>
      <c r="B5896">
        <v>1</v>
      </c>
      <c r="C5896" t="s">
        <v>80</v>
      </c>
      <c r="D5896" t="s">
        <v>87</v>
      </c>
      <c r="E5896" t="s">
        <v>141</v>
      </c>
      <c r="F5896" t="s">
        <v>857</v>
      </c>
      <c r="G5896" t="s">
        <v>187</v>
      </c>
      <c r="H5896" t="s">
        <v>135</v>
      </c>
      <c r="I5896" t="s">
        <v>136</v>
      </c>
      <c r="J5896" t="s">
        <v>137</v>
      </c>
      <c r="K5896" t="s">
        <v>138</v>
      </c>
      <c r="L5896" t="s">
        <v>16971</v>
      </c>
      <c r="M5896" t="s">
        <v>16972</v>
      </c>
      <c r="N5896">
        <v>2.9902777770000002</v>
      </c>
      <c r="O5896">
        <v>0</v>
      </c>
      <c r="P5896">
        <v>531</v>
      </c>
      <c r="Q5896">
        <v>0</v>
      </c>
      <c r="R5896">
        <v>0</v>
      </c>
      <c r="S5896">
        <v>0</v>
      </c>
      <c r="T5896">
        <v>124</v>
      </c>
      <c r="U5896">
        <v>0</v>
      </c>
      <c r="V5896">
        <v>0</v>
      </c>
      <c r="W5896">
        <v>0</v>
      </c>
      <c r="X5896">
        <v>377.84757095186234</v>
      </c>
      <c r="Y5896">
        <v>0</v>
      </c>
      <c r="Z5896">
        <v>0</v>
      </c>
      <c r="AA5896">
        <v>0</v>
      </c>
      <c r="AB5896">
        <v>185.45821401071004</v>
      </c>
      <c r="AC5896">
        <v>0</v>
      </c>
      <c r="AD5896">
        <v>0</v>
      </c>
      <c r="AE5896">
        <v>563.30578496257237</v>
      </c>
    </row>
    <row r="5897" spans="1:31" x14ac:dyDescent="0.25">
      <c r="A5897">
        <v>2251078</v>
      </c>
      <c r="B5897">
        <v>1</v>
      </c>
      <c r="C5897" t="s">
        <v>80</v>
      </c>
      <c r="D5897" t="s">
        <v>93</v>
      </c>
      <c r="E5897" t="s">
        <v>132</v>
      </c>
      <c r="F5897" t="s">
        <v>16973</v>
      </c>
      <c r="G5897" t="s">
        <v>152</v>
      </c>
      <c r="H5897" t="s">
        <v>135</v>
      </c>
      <c r="I5897" t="s">
        <v>136</v>
      </c>
      <c r="J5897" t="s">
        <v>137</v>
      </c>
      <c r="K5897" t="s">
        <v>138</v>
      </c>
      <c r="L5897" t="s">
        <v>16974</v>
      </c>
      <c r="M5897" t="s">
        <v>16975</v>
      </c>
      <c r="N5897">
        <v>1.560277777</v>
      </c>
      <c r="O5897">
        <v>0</v>
      </c>
      <c r="P5897">
        <v>0</v>
      </c>
      <c r="Q5897">
        <v>0</v>
      </c>
      <c r="R5897">
        <v>0</v>
      </c>
      <c r="S5897">
        <v>0</v>
      </c>
      <c r="T5897">
        <v>14</v>
      </c>
      <c r="U5897">
        <v>0</v>
      </c>
      <c r="V5897">
        <v>0</v>
      </c>
      <c r="W5897">
        <v>0</v>
      </c>
      <c r="X5897">
        <v>0</v>
      </c>
      <c r="Y5897">
        <v>0</v>
      </c>
      <c r="Z5897">
        <v>0</v>
      </c>
      <c r="AA5897">
        <v>0</v>
      </c>
      <c r="AB5897">
        <v>6.6065751115022238</v>
      </c>
      <c r="AC5897">
        <v>0</v>
      </c>
      <c r="AD5897">
        <v>0</v>
      </c>
      <c r="AE5897">
        <v>6.6065751115022238</v>
      </c>
    </row>
    <row r="5898" spans="1:31" x14ac:dyDescent="0.25">
      <c r="A5898">
        <v>2250812</v>
      </c>
      <c r="B5898">
        <v>1</v>
      </c>
      <c r="C5898" t="s">
        <v>81</v>
      </c>
      <c r="D5898" t="s">
        <v>114</v>
      </c>
      <c r="E5898" t="s">
        <v>194</v>
      </c>
      <c r="F5898" t="s">
        <v>13682</v>
      </c>
      <c r="G5898" t="s">
        <v>196</v>
      </c>
      <c r="H5898" t="s">
        <v>135</v>
      </c>
      <c r="I5898" t="s">
        <v>136</v>
      </c>
      <c r="J5898" t="s">
        <v>137</v>
      </c>
      <c r="K5898" t="s">
        <v>144</v>
      </c>
      <c r="L5898" t="s">
        <v>16976</v>
      </c>
      <c r="M5898" t="s">
        <v>16977</v>
      </c>
      <c r="N5898">
        <v>0.84027777699999995</v>
      </c>
      <c r="O5898">
        <v>0</v>
      </c>
      <c r="P5898">
        <v>0</v>
      </c>
      <c r="Q5898">
        <v>0</v>
      </c>
      <c r="R5898">
        <v>0</v>
      </c>
      <c r="S5898">
        <v>0</v>
      </c>
      <c r="T5898">
        <v>1</v>
      </c>
      <c r="U5898">
        <v>0</v>
      </c>
      <c r="V5898">
        <v>0</v>
      </c>
      <c r="W5898">
        <v>0</v>
      </c>
      <c r="X5898">
        <v>0</v>
      </c>
      <c r="Y5898">
        <v>0</v>
      </c>
      <c r="Z5898">
        <v>0</v>
      </c>
      <c r="AA5898">
        <v>0</v>
      </c>
      <c r="AB5898">
        <v>0.59266574635309999</v>
      </c>
      <c r="AC5898">
        <v>0</v>
      </c>
      <c r="AD5898">
        <v>0</v>
      </c>
      <c r="AE5898">
        <v>0.59266574635309999</v>
      </c>
    </row>
    <row r="5899" spans="1:31" x14ac:dyDescent="0.25">
      <c r="A5899">
        <v>2250786</v>
      </c>
      <c r="B5899">
        <v>1</v>
      </c>
      <c r="C5899" t="s">
        <v>80</v>
      </c>
      <c r="D5899" t="s">
        <v>98</v>
      </c>
      <c r="E5899" t="s">
        <v>273</v>
      </c>
      <c r="F5899" t="s">
        <v>14883</v>
      </c>
      <c r="G5899" t="s">
        <v>303</v>
      </c>
      <c r="H5899" t="s">
        <v>163</v>
      </c>
      <c r="I5899" t="s">
        <v>136</v>
      </c>
      <c r="J5899" t="s">
        <v>137</v>
      </c>
      <c r="K5899" t="s">
        <v>138</v>
      </c>
      <c r="L5899" t="s">
        <v>16978</v>
      </c>
      <c r="M5899" t="s">
        <v>16979</v>
      </c>
      <c r="N5899">
        <v>0.48916666600000003</v>
      </c>
      <c r="O5899">
        <v>1</v>
      </c>
      <c r="P5899">
        <v>251</v>
      </c>
      <c r="Q5899">
        <v>3</v>
      </c>
      <c r="R5899">
        <v>14</v>
      </c>
      <c r="S5899">
        <v>8</v>
      </c>
      <c r="T5899">
        <v>58</v>
      </c>
      <c r="U5899">
        <v>2</v>
      </c>
      <c r="V5899">
        <v>0</v>
      </c>
      <c r="W5899">
        <v>0.20838583720483669</v>
      </c>
      <c r="X5899">
        <v>39.1845826724145</v>
      </c>
      <c r="Y5899">
        <v>1.2252398105840903</v>
      </c>
      <c r="Z5899">
        <v>3.4719112553376505</v>
      </c>
      <c r="AA5899">
        <v>7.7951212440455748</v>
      </c>
      <c r="AB5899">
        <v>12.038616050127633</v>
      </c>
      <c r="AC5899">
        <v>23.830160012946912</v>
      </c>
      <c r="AD5899">
        <v>0</v>
      </c>
      <c r="AE5899">
        <v>87.754016882661205</v>
      </c>
    </row>
    <row r="5900" spans="1:31" x14ac:dyDescent="0.25">
      <c r="A5900">
        <v>2250998</v>
      </c>
      <c r="B5900">
        <v>1</v>
      </c>
      <c r="C5900" t="s">
        <v>80</v>
      </c>
      <c r="D5900" t="s">
        <v>83</v>
      </c>
      <c r="E5900" t="s">
        <v>132</v>
      </c>
      <c r="F5900" t="s">
        <v>16980</v>
      </c>
      <c r="G5900" t="s">
        <v>148</v>
      </c>
      <c r="H5900" t="s">
        <v>135</v>
      </c>
      <c r="I5900" t="s">
        <v>136</v>
      </c>
      <c r="J5900" t="s">
        <v>137</v>
      </c>
      <c r="K5900" t="s">
        <v>138</v>
      </c>
      <c r="L5900" t="s">
        <v>16981</v>
      </c>
      <c r="M5900" t="s">
        <v>16982</v>
      </c>
      <c r="N5900">
        <v>2.3508333330000002</v>
      </c>
      <c r="O5900">
        <v>0</v>
      </c>
      <c r="P5900">
        <v>0</v>
      </c>
      <c r="Q5900">
        <v>0</v>
      </c>
      <c r="R5900">
        <v>0</v>
      </c>
      <c r="S5900">
        <v>0</v>
      </c>
      <c r="T5900">
        <v>1</v>
      </c>
      <c r="U5900">
        <v>0</v>
      </c>
      <c r="V5900">
        <v>0</v>
      </c>
      <c r="W5900">
        <v>0</v>
      </c>
      <c r="X5900">
        <v>0</v>
      </c>
      <c r="Y5900">
        <v>0</v>
      </c>
      <c r="Z5900">
        <v>0</v>
      </c>
      <c r="AA5900">
        <v>0</v>
      </c>
      <c r="AB5900">
        <v>21.364909207987729</v>
      </c>
      <c r="AC5900">
        <v>0</v>
      </c>
      <c r="AD5900">
        <v>0</v>
      </c>
      <c r="AE5900">
        <v>21.364909207987729</v>
      </c>
    </row>
    <row r="5901" spans="1:31" x14ac:dyDescent="0.25">
      <c r="A5901">
        <v>2250849</v>
      </c>
      <c r="B5901">
        <v>1</v>
      </c>
      <c r="C5901" t="s">
        <v>80</v>
      </c>
      <c r="D5901" t="s">
        <v>90</v>
      </c>
      <c r="E5901" t="s">
        <v>194</v>
      </c>
      <c r="F5901" t="s">
        <v>16983</v>
      </c>
      <c r="G5901" t="s">
        <v>465</v>
      </c>
      <c r="H5901" t="s">
        <v>135</v>
      </c>
      <c r="I5901" t="s">
        <v>136</v>
      </c>
      <c r="J5901" t="s">
        <v>137</v>
      </c>
      <c r="K5901" t="s">
        <v>138</v>
      </c>
      <c r="L5901" t="s">
        <v>16984</v>
      </c>
      <c r="M5901" t="s">
        <v>16985</v>
      </c>
      <c r="N5901">
        <v>0.259722222</v>
      </c>
      <c r="O5901">
        <v>0</v>
      </c>
      <c r="P5901">
        <v>99</v>
      </c>
      <c r="Q5901">
        <v>0</v>
      </c>
      <c r="R5901">
        <v>0</v>
      </c>
      <c r="S5901">
        <v>0</v>
      </c>
      <c r="T5901">
        <v>13</v>
      </c>
      <c r="U5901">
        <v>0</v>
      </c>
      <c r="V5901">
        <v>0</v>
      </c>
      <c r="W5901">
        <v>0</v>
      </c>
      <c r="X5901">
        <v>6.9087662195721933</v>
      </c>
      <c r="Y5901">
        <v>0</v>
      </c>
      <c r="Z5901">
        <v>0</v>
      </c>
      <c r="AA5901">
        <v>0</v>
      </c>
      <c r="AB5901">
        <v>2.9759050627083554</v>
      </c>
      <c r="AC5901">
        <v>0</v>
      </c>
      <c r="AD5901">
        <v>0</v>
      </c>
      <c r="AE5901">
        <v>9.8846712822805483</v>
      </c>
    </row>
    <row r="5902" spans="1:31" x14ac:dyDescent="0.25">
      <c r="A5902">
        <v>2251081</v>
      </c>
      <c r="B5902">
        <v>1</v>
      </c>
      <c r="C5902" t="s">
        <v>81</v>
      </c>
      <c r="D5902" t="s">
        <v>113</v>
      </c>
      <c r="E5902" t="s">
        <v>194</v>
      </c>
      <c r="F5902" t="s">
        <v>16986</v>
      </c>
      <c r="G5902" t="s">
        <v>179</v>
      </c>
      <c r="H5902" t="s">
        <v>135</v>
      </c>
      <c r="I5902" t="s">
        <v>136</v>
      </c>
      <c r="J5902" t="s">
        <v>137</v>
      </c>
      <c r="K5902" t="s">
        <v>138</v>
      </c>
      <c r="L5902" t="s">
        <v>16987</v>
      </c>
      <c r="M5902" t="s">
        <v>16988</v>
      </c>
      <c r="N5902">
        <v>1.8647222219999999</v>
      </c>
      <c r="O5902">
        <v>0</v>
      </c>
      <c r="P5902">
        <v>0</v>
      </c>
      <c r="Q5902">
        <v>0</v>
      </c>
      <c r="R5902">
        <v>2</v>
      </c>
      <c r="S5902">
        <v>0</v>
      </c>
      <c r="T5902">
        <v>6</v>
      </c>
      <c r="U5902">
        <v>0</v>
      </c>
      <c r="V5902">
        <v>0</v>
      </c>
      <c r="W5902">
        <v>0</v>
      </c>
      <c r="X5902">
        <v>0</v>
      </c>
      <c r="Y5902">
        <v>0</v>
      </c>
      <c r="Z5902">
        <v>1.0863619630674146</v>
      </c>
      <c r="AA5902">
        <v>0</v>
      </c>
      <c r="AB5902">
        <v>4.5198108486109865</v>
      </c>
      <c r="AC5902">
        <v>0</v>
      </c>
      <c r="AD5902">
        <v>0</v>
      </c>
      <c r="AE5902">
        <v>5.6061728116784009</v>
      </c>
    </row>
    <row r="5903" spans="1:31" x14ac:dyDescent="0.25">
      <c r="A5903">
        <v>2250832</v>
      </c>
      <c r="B5903">
        <v>1</v>
      </c>
      <c r="C5903" t="s">
        <v>80</v>
      </c>
      <c r="D5903" t="s">
        <v>96</v>
      </c>
      <c r="E5903" t="s">
        <v>132</v>
      </c>
      <c r="F5903" t="s">
        <v>16989</v>
      </c>
      <c r="G5903" t="s">
        <v>152</v>
      </c>
      <c r="H5903" t="s">
        <v>135</v>
      </c>
      <c r="I5903" t="s">
        <v>136</v>
      </c>
      <c r="J5903" t="s">
        <v>137</v>
      </c>
      <c r="K5903" t="s">
        <v>138</v>
      </c>
      <c r="L5903" t="s">
        <v>16990</v>
      </c>
      <c r="M5903" t="s">
        <v>16991</v>
      </c>
      <c r="N5903">
        <v>3.9244444440000001</v>
      </c>
      <c r="O5903">
        <v>0</v>
      </c>
      <c r="P5903">
        <v>1</v>
      </c>
      <c r="Q5903">
        <v>0</v>
      </c>
      <c r="R5903">
        <v>0</v>
      </c>
      <c r="S5903">
        <v>0</v>
      </c>
      <c r="T5903">
        <v>0</v>
      </c>
      <c r="U5903">
        <v>0</v>
      </c>
      <c r="V5903">
        <v>0</v>
      </c>
      <c r="W5903">
        <v>0</v>
      </c>
      <c r="X5903">
        <v>6.0534406899997331</v>
      </c>
      <c r="Y5903">
        <v>0</v>
      </c>
      <c r="Z5903">
        <v>0</v>
      </c>
      <c r="AA5903">
        <v>0</v>
      </c>
      <c r="AB5903">
        <v>0</v>
      </c>
      <c r="AC5903">
        <v>0</v>
      </c>
      <c r="AD5903">
        <v>0</v>
      </c>
      <c r="AE5903">
        <v>6.0534406899997331</v>
      </c>
    </row>
    <row r="5904" spans="1:31" x14ac:dyDescent="0.25">
      <c r="A5904">
        <v>2250872</v>
      </c>
      <c r="B5904">
        <v>1</v>
      </c>
      <c r="C5904" t="s">
        <v>80</v>
      </c>
      <c r="D5904" t="s">
        <v>99</v>
      </c>
      <c r="E5904" t="s">
        <v>194</v>
      </c>
      <c r="F5904" t="s">
        <v>15875</v>
      </c>
      <c r="G5904" t="s">
        <v>390</v>
      </c>
      <c r="H5904" t="s">
        <v>135</v>
      </c>
      <c r="I5904" t="s">
        <v>136</v>
      </c>
      <c r="J5904" t="s">
        <v>137</v>
      </c>
      <c r="K5904" t="s">
        <v>138</v>
      </c>
      <c r="L5904" t="s">
        <v>16992</v>
      </c>
      <c r="M5904" t="s">
        <v>16993</v>
      </c>
      <c r="N5904">
        <v>2.6191666659999999</v>
      </c>
      <c r="O5904">
        <v>0</v>
      </c>
      <c r="P5904">
        <v>67</v>
      </c>
      <c r="Q5904">
        <v>0</v>
      </c>
      <c r="R5904">
        <v>0</v>
      </c>
      <c r="S5904">
        <v>0</v>
      </c>
      <c r="T5904">
        <v>13</v>
      </c>
      <c r="U5904">
        <v>0</v>
      </c>
      <c r="V5904">
        <v>0</v>
      </c>
      <c r="W5904">
        <v>0</v>
      </c>
      <c r="X5904">
        <v>39.527993487467569</v>
      </c>
      <c r="Y5904">
        <v>0</v>
      </c>
      <c r="Z5904">
        <v>0</v>
      </c>
      <c r="AA5904">
        <v>0</v>
      </c>
      <c r="AB5904">
        <v>17.064359443723202</v>
      </c>
      <c r="AC5904">
        <v>0</v>
      </c>
      <c r="AD5904">
        <v>0</v>
      </c>
      <c r="AE5904">
        <v>56.592352931190774</v>
      </c>
    </row>
    <row r="5905" spans="1:31" x14ac:dyDescent="0.25">
      <c r="A5905">
        <v>2251124</v>
      </c>
      <c r="B5905">
        <v>1</v>
      </c>
      <c r="C5905" t="s">
        <v>80</v>
      </c>
      <c r="D5905" t="s">
        <v>90</v>
      </c>
      <c r="E5905" t="s">
        <v>141</v>
      </c>
      <c r="F5905" t="s">
        <v>16994</v>
      </c>
      <c r="G5905" t="s">
        <v>134</v>
      </c>
      <c r="H5905" t="s">
        <v>135</v>
      </c>
      <c r="I5905" t="s">
        <v>136</v>
      </c>
      <c r="J5905" t="s">
        <v>137</v>
      </c>
      <c r="K5905" t="s">
        <v>138</v>
      </c>
      <c r="L5905" t="s">
        <v>16995</v>
      </c>
      <c r="M5905" t="s">
        <v>16996</v>
      </c>
      <c r="N5905">
        <v>0.84027777699999995</v>
      </c>
      <c r="O5905">
        <v>0</v>
      </c>
      <c r="P5905">
        <v>380</v>
      </c>
      <c r="Q5905">
        <v>0</v>
      </c>
      <c r="R5905">
        <v>0</v>
      </c>
      <c r="S5905">
        <v>0</v>
      </c>
      <c r="T5905">
        <v>45</v>
      </c>
      <c r="U5905">
        <v>0</v>
      </c>
      <c r="V5905">
        <v>0</v>
      </c>
      <c r="W5905">
        <v>0</v>
      </c>
      <c r="X5905">
        <v>128.68843702410987</v>
      </c>
      <c r="Y5905">
        <v>0</v>
      </c>
      <c r="Z5905">
        <v>0</v>
      </c>
      <c r="AA5905">
        <v>0</v>
      </c>
      <c r="AB5905">
        <v>9.2105266233872047</v>
      </c>
      <c r="AC5905">
        <v>0</v>
      </c>
      <c r="AD5905">
        <v>0</v>
      </c>
      <c r="AE5905">
        <v>137.89896364749708</v>
      </c>
    </row>
    <row r="5906" spans="1:31" x14ac:dyDescent="0.25">
      <c r="A5906">
        <v>2250809</v>
      </c>
      <c r="B5906">
        <v>1</v>
      </c>
      <c r="C5906" t="s">
        <v>80</v>
      </c>
      <c r="D5906" t="s">
        <v>104</v>
      </c>
      <c r="E5906" t="s">
        <v>194</v>
      </c>
      <c r="F5906" t="s">
        <v>16997</v>
      </c>
      <c r="G5906" t="s">
        <v>134</v>
      </c>
      <c r="H5906" t="s">
        <v>135</v>
      </c>
      <c r="I5906" t="s">
        <v>136</v>
      </c>
      <c r="J5906" t="s">
        <v>137</v>
      </c>
      <c r="K5906" t="s">
        <v>138</v>
      </c>
      <c r="L5906" t="s">
        <v>16998</v>
      </c>
      <c r="M5906" t="s">
        <v>16999</v>
      </c>
      <c r="N5906">
        <v>4.8627777769999998</v>
      </c>
      <c r="O5906">
        <v>0</v>
      </c>
      <c r="P5906">
        <v>125</v>
      </c>
      <c r="Q5906">
        <v>0</v>
      </c>
      <c r="R5906">
        <v>0</v>
      </c>
      <c r="S5906">
        <v>0</v>
      </c>
      <c r="T5906">
        <v>11</v>
      </c>
      <c r="U5906">
        <v>0</v>
      </c>
      <c r="V5906">
        <v>0</v>
      </c>
      <c r="W5906">
        <v>0</v>
      </c>
      <c r="X5906">
        <v>124.93256902982608</v>
      </c>
      <c r="Y5906">
        <v>0</v>
      </c>
      <c r="Z5906">
        <v>0</v>
      </c>
      <c r="AA5906">
        <v>0</v>
      </c>
      <c r="AB5906">
        <v>1.7559276765197227</v>
      </c>
      <c r="AC5906">
        <v>0</v>
      </c>
      <c r="AD5906">
        <v>0</v>
      </c>
      <c r="AE5906">
        <v>126.6884967063458</v>
      </c>
    </row>
    <row r="5907" spans="1:31" x14ac:dyDescent="0.25">
      <c r="A5907">
        <v>2250952</v>
      </c>
      <c r="B5907">
        <v>1</v>
      </c>
      <c r="C5907" t="s">
        <v>80</v>
      </c>
      <c r="D5907" t="s">
        <v>92</v>
      </c>
      <c r="E5907" t="s">
        <v>132</v>
      </c>
      <c r="F5907" t="s">
        <v>17000</v>
      </c>
      <c r="G5907" t="s">
        <v>148</v>
      </c>
      <c r="H5907" t="s">
        <v>135</v>
      </c>
      <c r="I5907" t="s">
        <v>136</v>
      </c>
      <c r="J5907" t="s">
        <v>137</v>
      </c>
      <c r="K5907" t="s">
        <v>138</v>
      </c>
      <c r="L5907" t="s">
        <v>17001</v>
      </c>
      <c r="M5907" t="s">
        <v>17002</v>
      </c>
      <c r="N5907">
        <v>0.76111111099999995</v>
      </c>
      <c r="O5907">
        <v>0</v>
      </c>
      <c r="P5907">
        <v>1</v>
      </c>
      <c r="Q5907">
        <v>0</v>
      </c>
      <c r="R5907">
        <v>0</v>
      </c>
      <c r="S5907">
        <v>0</v>
      </c>
      <c r="T5907">
        <v>0</v>
      </c>
      <c r="U5907">
        <v>0</v>
      </c>
      <c r="V5907">
        <v>0</v>
      </c>
      <c r="W5907">
        <v>0</v>
      </c>
      <c r="X5907">
        <v>0.16104383746994666</v>
      </c>
      <c r="Y5907">
        <v>0</v>
      </c>
      <c r="Z5907">
        <v>0</v>
      </c>
      <c r="AA5907">
        <v>0</v>
      </c>
      <c r="AB5907">
        <v>0</v>
      </c>
      <c r="AC5907">
        <v>0</v>
      </c>
      <c r="AD5907">
        <v>0</v>
      </c>
      <c r="AE5907">
        <v>0.16104383746994666</v>
      </c>
    </row>
    <row r="5908" spans="1:31" x14ac:dyDescent="0.25">
      <c r="A5908">
        <v>2251151</v>
      </c>
      <c r="B5908">
        <v>1</v>
      </c>
      <c r="C5908" t="s">
        <v>80</v>
      </c>
      <c r="D5908" t="s">
        <v>99</v>
      </c>
      <c r="E5908" t="s">
        <v>182</v>
      </c>
      <c r="F5908" t="s">
        <v>17003</v>
      </c>
      <c r="G5908" t="s">
        <v>2631</v>
      </c>
      <c r="H5908" t="s">
        <v>163</v>
      </c>
      <c r="I5908" t="s">
        <v>136</v>
      </c>
      <c r="J5908" t="s">
        <v>137</v>
      </c>
      <c r="K5908" t="s">
        <v>138</v>
      </c>
      <c r="L5908" t="s">
        <v>17004</v>
      </c>
      <c r="M5908" t="s">
        <v>17005</v>
      </c>
      <c r="N5908">
        <v>0.22527777700000001</v>
      </c>
      <c r="O5908">
        <v>0</v>
      </c>
      <c r="P5908">
        <v>299</v>
      </c>
      <c r="Q5908">
        <v>0</v>
      </c>
      <c r="R5908">
        <v>0</v>
      </c>
      <c r="S5908">
        <v>0</v>
      </c>
      <c r="T5908">
        <v>11</v>
      </c>
      <c r="U5908">
        <v>0</v>
      </c>
      <c r="V5908">
        <v>0</v>
      </c>
      <c r="W5908">
        <v>0</v>
      </c>
      <c r="X5908">
        <v>15.19397240744421</v>
      </c>
      <c r="Y5908">
        <v>0</v>
      </c>
      <c r="Z5908">
        <v>0</v>
      </c>
      <c r="AA5908">
        <v>0</v>
      </c>
      <c r="AB5908">
        <v>0.9918855076308748</v>
      </c>
      <c r="AC5908">
        <v>0</v>
      </c>
      <c r="AD5908">
        <v>0</v>
      </c>
      <c r="AE5908">
        <v>16.185857915075086</v>
      </c>
    </row>
    <row r="5909" spans="1:31" x14ac:dyDescent="0.25">
      <c r="A5909">
        <v>2251165</v>
      </c>
      <c r="B5909">
        <v>1</v>
      </c>
      <c r="C5909" t="s">
        <v>80</v>
      </c>
      <c r="D5909" t="s">
        <v>105</v>
      </c>
      <c r="E5909" t="s">
        <v>273</v>
      </c>
      <c r="F5909" t="s">
        <v>17006</v>
      </c>
      <c r="G5909" t="s">
        <v>174</v>
      </c>
      <c r="H5909" t="s">
        <v>163</v>
      </c>
      <c r="I5909" t="s">
        <v>136</v>
      </c>
      <c r="J5909" t="s">
        <v>137</v>
      </c>
      <c r="K5909" t="s">
        <v>138</v>
      </c>
      <c r="L5909" t="s">
        <v>17007</v>
      </c>
      <c r="M5909" t="s">
        <v>17008</v>
      </c>
      <c r="N5909">
        <v>1.35</v>
      </c>
      <c r="O5909">
        <v>0</v>
      </c>
      <c r="P5909">
        <v>651</v>
      </c>
      <c r="Q5909">
        <v>0</v>
      </c>
      <c r="R5909">
        <v>0</v>
      </c>
      <c r="S5909">
        <v>0</v>
      </c>
      <c r="T5909">
        <v>23</v>
      </c>
      <c r="U5909">
        <v>0</v>
      </c>
      <c r="V5909">
        <v>0</v>
      </c>
      <c r="W5909">
        <v>0</v>
      </c>
      <c r="X5909">
        <v>213.98009997998707</v>
      </c>
      <c r="Y5909">
        <v>0</v>
      </c>
      <c r="Z5909">
        <v>0</v>
      </c>
      <c r="AA5909">
        <v>0</v>
      </c>
      <c r="AB5909">
        <v>13.987328091903921</v>
      </c>
      <c r="AC5909">
        <v>0</v>
      </c>
      <c r="AD5909">
        <v>0</v>
      </c>
      <c r="AE5909">
        <v>227.96742807189099</v>
      </c>
    </row>
    <row r="5910" spans="1:31" x14ac:dyDescent="0.25">
      <c r="A5910">
        <v>2251206</v>
      </c>
      <c r="B5910">
        <v>1</v>
      </c>
      <c r="C5910" t="s">
        <v>80</v>
      </c>
      <c r="D5910" t="s">
        <v>85</v>
      </c>
      <c r="E5910" t="s">
        <v>177</v>
      </c>
      <c r="F5910" t="s">
        <v>17009</v>
      </c>
      <c r="G5910" t="s">
        <v>215</v>
      </c>
      <c r="H5910" t="s">
        <v>135</v>
      </c>
      <c r="I5910" t="s">
        <v>136</v>
      </c>
      <c r="J5910" t="s">
        <v>137</v>
      </c>
      <c r="K5910" t="s">
        <v>138</v>
      </c>
      <c r="L5910" t="s">
        <v>17010</v>
      </c>
      <c r="M5910" t="s">
        <v>17011</v>
      </c>
      <c r="N5910">
        <v>1.997222222</v>
      </c>
      <c r="O5910">
        <v>0</v>
      </c>
      <c r="P5910">
        <v>192</v>
      </c>
      <c r="Q5910">
        <v>0</v>
      </c>
      <c r="R5910">
        <v>0</v>
      </c>
      <c r="S5910">
        <v>0</v>
      </c>
      <c r="T5910">
        <v>13</v>
      </c>
      <c r="U5910">
        <v>0</v>
      </c>
      <c r="V5910">
        <v>0</v>
      </c>
      <c r="W5910">
        <v>0</v>
      </c>
      <c r="X5910">
        <v>102.20160123788992</v>
      </c>
      <c r="Y5910">
        <v>0</v>
      </c>
      <c r="Z5910">
        <v>0</v>
      </c>
      <c r="AA5910">
        <v>0</v>
      </c>
      <c r="AB5910">
        <v>8.9927512374457876</v>
      </c>
      <c r="AC5910">
        <v>0</v>
      </c>
      <c r="AD5910">
        <v>0</v>
      </c>
      <c r="AE5910">
        <v>111.19435247533571</v>
      </c>
    </row>
    <row r="5911" spans="1:31" x14ac:dyDescent="0.25">
      <c r="A5911">
        <v>2251207</v>
      </c>
      <c r="B5911">
        <v>1</v>
      </c>
      <c r="C5911" t="s">
        <v>80</v>
      </c>
      <c r="D5911" t="s">
        <v>107</v>
      </c>
      <c r="E5911" t="s">
        <v>132</v>
      </c>
      <c r="F5911" t="s">
        <v>1540</v>
      </c>
      <c r="G5911" t="s">
        <v>170</v>
      </c>
      <c r="H5911" t="s">
        <v>135</v>
      </c>
      <c r="I5911" t="s">
        <v>136</v>
      </c>
      <c r="J5911" t="s">
        <v>137</v>
      </c>
      <c r="K5911" t="s">
        <v>138</v>
      </c>
      <c r="L5911" t="s">
        <v>17012</v>
      </c>
      <c r="M5911" t="s">
        <v>17013</v>
      </c>
      <c r="N5911">
        <v>2.8202777769999998</v>
      </c>
      <c r="O5911">
        <v>0</v>
      </c>
      <c r="P5911">
        <v>5</v>
      </c>
      <c r="Q5911">
        <v>0</v>
      </c>
      <c r="R5911">
        <v>0</v>
      </c>
      <c r="S5911">
        <v>0</v>
      </c>
      <c r="T5911">
        <v>0</v>
      </c>
      <c r="U5911">
        <v>0</v>
      </c>
      <c r="V5911">
        <v>0</v>
      </c>
      <c r="W5911">
        <v>0</v>
      </c>
      <c r="X5911">
        <v>2.6025996623745069</v>
      </c>
      <c r="Y5911">
        <v>0</v>
      </c>
      <c r="Z5911">
        <v>0</v>
      </c>
      <c r="AA5911">
        <v>0</v>
      </c>
      <c r="AB5911">
        <v>0</v>
      </c>
      <c r="AC5911">
        <v>0</v>
      </c>
      <c r="AD5911">
        <v>0</v>
      </c>
      <c r="AE5911">
        <v>2.6025996623745069</v>
      </c>
    </row>
    <row r="5912" spans="1:31" x14ac:dyDescent="0.25">
      <c r="A5912">
        <v>2251212</v>
      </c>
      <c r="B5912">
        <v>1</v>
      </c>
      <c r="C5912" t="s">
        <v>80</v>
      </c>
      <c r="D5912" t="s">
        <v>109</v>
      </c>
      <c r="E5912" t="s">
        <v>194</v>
      </c>
      <c r="F5912" t="s">
        <v>3141</v>
      </c>
      <c r="G5912" t="s">
        <v>179</v>
      </c>
      <c r="H5912" t="s">
        <v>135</v>
      </c>
      <c r="I5912" t="s">
        <v>136</v>
      </c>
      <c r="J5912" t="s">
        <v>137</v>
      </c>
      <c r="K5912" t="s">
        <v>138</v>
      </c>
      <c r="L5912" t="s">
        <v>17014</v>
      </c>
      <c r="M5912" t="s">
        <v>17015</v>
      </c>
      <c r="N5912">
        <v>1.7738888880000001</v>
      </c>
      <c r="O5912">
        <v>0</v>
      </c>
      <c r="P5912">
        <v>8</v>
      </c>
      <c r="Q5912">
        <v>0</v>
      </c>
      <c r="R5912">
        <v>0</v>
      </c>
      <c r="S5912">
        <v>0</v>
      </c>
      <c r="T5912">
        <v>1</v>
      </c>
      <c r="U5912">
        <v>0</v>
      </c>
      <c r="V5912">
        <v>0</v>
      </c>
      <c r="W5912">
        <v>0</v>
      </c>
      <c r="X5912">
        <v>2.539967193340896</v>
      </c>
      <c r="Y5912">
        <v>0</v>
      </c>
      <c r="Z5912">
        <v>0</v>
      </c>
      <c r="AA5912">
        <v>0</v>
      </c>
      <c r="AB5912">
        <v>0</v>
      </c>
      <c r="AC5912">
        <v>0</v>
      </c>
      <c r="AD5912">
        <v>0</v>
      </c>
      <c r="AE5912">
        <v>2.539967193340896</v>
      </c>
    </row>
    <row r="5913" spans="1:31" x14ac:dyDescent="0.25">
      <c r="A5913">
        <v>2251214</v>
      </c>
      <c r="B5913">
        <v>1</v>
      </c>
      <c r="C5913" t="s">
        <v>80</v>
      </c>
      <c r="D5913" t="s">
        <v>100</v>
      </c>
      <c r="E5913" t="s">
        <v>182</v>
      </c>
      <c r="F5913" t="s">
        <v>17016</v>
      </c>
      <c r="G5913" t="s">
        <v>174</v>
      </c>
      <c r="H5913" t="s">
        <v>163</v>
      </c>
      <c r="I5913" t="s">
        <v>136</v>
      </c>
      <c r="J5913" t="s">
        <v>137</v>
      </c>
      <c r="K5913" t="s">
        <v>138</v>
      </c>
      <c r="L5913" t="s">
        <v>17017</v>
      </c>
      <c r="M5913" t="s">
        <v>17018</v>
      </c>
      <c r="N5913">
        <v>0.468888888</v>
      </c>
      <c r="O5913">
        <v>2</v>
      </c>
      <c r="P5913">
        <v>4327</v>
      </c>
      <c r="Q5913">
        <v>2</v>
      </c>
      <c r="R5913">
        <v>35</v>
      </c>
      <c r="S5913">
        <v>3</v>
      </c>
      <c r="T5913">
        <v>303</v>
      </c>
      <c r="U5913">
        <v>0</v>
      </c>
      <c r="V5913">
        <v>0</v>
      </c>
      <c r="W5913">
        <v>0.35234189952640005</v>
      </c>
      <c r="X5913">
        <v>597.59641500206544</v>
      </c>
      <c r="Y5913">
        <v>0.50305619158542225</v>
      </c>
      <c r="Z5913">
        <v>2.2186118200889067</v>
      </c>
      <c r="AA5913">
        <v>1.8214206475727468</v>
      </c>
      <c r="AB5913">
        <v>127.94515022380274</v>
      </c>
      <c r="AC5913">
        <v>0</v>
      </c>
      <c r="AD5913">
        <v>0</v>
      </c>
      <c r="AE5913">
        <v>730.43699578464168</v>
      </c>
    </row>
    <row r="5914" spans="1:31" x14ac:dyDescent="0.25">
      <c r="A5914">
        <v>2251216</v>
      </c>
      <c r="B5914">
        <v>1</v>
      </c>
      <c r="C5914" t="s">
        <v>81</v>
      </c>
      <c r="D5914" t="s">
        <v>128</v>
      </c>
      <c r="E5914" t="s">
        <v>161</v>
      </c>
      <c r="F5914" t="s">
        <v>17019</v>
      </c>
      <c r="G5914" t="s">
        <v>174</v>
      </c>
      <c r="H5914" t="s">
        <v>163</v>
      </c>
      <c r="I5914" t="s">
        <v>136</v>
      </c>
      <c r="J5914" t="s">
        <v>137</v>
      </c>
      <c r="K5914" t="s">
        <v>138</v>
      </c>
      <c r="L5914" t="s">
        <v>17020</v>
      </c>
      <c r="M5914" t="s">
        <v>17021</v>
      </c>
      <c r="N5914">
        <v>2.9597222219999999</v>
      </c>
      <c r="O5914">
        <v>0</v>
      </c>
      <c r="P5914">
        <v>0</v>
      </c>
      <c r="Q5914">
        <v>1</v>
      </c>
      <c r="R5914">
        <v>0</v>
      </c>
      <c r="S5914">
        <v>2</v>
      </c>
      <c r="T5914">
        <v>0</v>
      </c>
      <c r="U5914">
        <v>1</v>
      </c>
      <c r="V5914">
        <v>0</v>
      </c>
      <c r="W5914">
        <v>0</v>
      </c>
      <c r="X5914">
        <v>0</v>
      </c>
      <c r="Y5914">
        <v>0.88091741504573329</v>
      </c>
      <c r="Z5914">
        <v>0</v>
      </c>
      <c r="AA5914">
        <v>14.801571252461837</v>
      </c>
      <c r="AB5914">
        <v>0</v>
      </c>
      <c r="AC5914">
        <v>1296.2565840208213</v>
      </c>
      <c r="AD5914">
        <v>0</v>
      </c>
      <c r="AE5914">
        <v>1311.9390726883289</v>
      </c>
    </row>
    <row r="5915" spans="1:31" x14ac:dyDescent="0.25">
      <c r="A5915">
        <v>2251217</v>
      </c>
      <c r="B5915">
        <v>1</v>
      </c>
      <c r="C5915" t="s">
        <v>80</v>
      </c>
      <c r="D5915" t="s">
        <v>93</v>
      </c>
      <c r="E5915" t="s">
        <v>141</v>
      </c>
      <c r="F5915" t="s">
        <v>6369</v>
      </c>
      <c r="G5915" t="s">
        <v>1257</v>
      </c>
      <c r="H5915" t="s">
        <v>135</v>
      </c>
      <c r="I5915" t="s">
        <v>136</v>
      </c>
      <c r="J5915" t="s">
        <v>137</v>
      </c>
      <c r="K5915" t="s">
        <v>138</v>
      </c>
      <c r="L5915" t="s">
        <v>17022</v>
      </c>
      <c r="M5915" t="s">
        <v>17023</v>
      </c>
      <c r="N5915">
        <v>1.721944444</v>
      </c>
      <c r="O5915">
        <v>0</v>
      </c>
      <c r="P5915">
        <v>1</v>
      </c>
      <c r="Q5915">
        <v>0</v>
      </c>
      <c r="R5915">
        <v>1</v>
      </c>
      <c r="S5915">
        <v>0</v>
      </c>
      <c r="T5915">
        <v>140</v>
      </c>
      <c r="U5915">
        <v>0</v>
      </c>
      <c r="V5915">
        <v>0</v>
      </c>
      <c r="W5915">
        <v>0</v>
      </c>
      <c r="X5915">
        <v>1.4278486582577778E-2</v>
      </c>
      <c r="Y5915">
        <v>0</v>
      </c>
      <c r="Z5915">
        <v>0.81201727197910678</v>
      </c>
      <c r="AA5915">
        <v>0</v>
      </c>
      <c r="AB5915">
        <v>148.10601922384922</v>
      </c>
      <c r="AC5915">
        <v>0</v>
      </c>
      <c r="AD5915">
        <v>0</v>
      </c>
      <c r="AE5915">
        <v>148.9323149824109</v>
      </c>
    </row>
    <row r="5916" spans="1:31" x14ac:dyDescent="0.25">
      <c r="A5916">
        <v>2251218</v>
      </c>
      <c r="B5916">
        <v>1</v>
      </c>
      <c r="C5916" t="s">
        <v>80</v>
      </c>
      <c r="D5916" t="s">
        <v>91</v>
      </c>
      <c r="E5916" t="s">
        <v>273</v>
      </c>
      <c r="F5916" t="s">
        <v>2938</v>
      </c>
      <c r="G5916" t="s">
        <v>174</v>
      </c>
      <c r="H5916" t="s">
        <v>163</v>
      </c>
      <c r="I5916" t="s">
        <v>136</v>
      </c>
      <c r="J5916" t="s">
        <v>137</v>
      </c>
      <c r="K5916" t="s">
        <v>138</v>
      </c>
      <c r="L5916" t="s">
        <v>17024</v>
      </c>
      <c r="M5916" t="s">
        <v>17025</v>
      </c>
      <c r="N5916">
        <v>5.6111110999999998E-2</v>
      </c>
      <c r="O5916">
        <v>24</v>
      </c>
      <c r="P5916">
        <v>235</v>
      </c>
      <c r="Q5916">
        <v>41</v>
      </c>
      <c r="R5916">
        <v>65</v>
      </c>
      <c r="S5916">
        <v>31</v>
      </c>
      <c r="T5916">
        <v>204</v>
      </c>
      <c r="U5916">
        <v>1</v>
      </c>
      <c r="V5916">
        <v>0</v>
      </c>
      <c r="W5916">
        <v>2.3552308696142665</v>
      </c>
      <c r="X5916">
        <v>4.7646894521063867</v>
      </c>
      <c r="Y5916">
        <v>1.5422897738284806</v>
      </c>
      <c r="Z5916">
        <v>2.0522203837902278</v>
      </c>
      <c r="AA5916">
        <v>6.8849767833084528</v>
      </c>
      <c r="AB5916">
        <v>15.764915918077952</v>
      </c>
      <c r="AC5916">
        <v>0.38733339065320671</v>
      </c>
      <c r="AD5916">
        <v>0</v>
      </c>
      <c r="AE5916">
        <v>33.751656571378973</v>
      </c>
    </row>
    <row r="5917" spans="1:31" x14ac:dyDescent="0.25">
      <c r="A5917">
        <v>2251221</v>
      </c>
      <c r="B5917">
        <v>1</v>
      </c>
      <c r="C5917" t="s">
        <v>80</v>
      </c>
      <c r="D5917" t="s">
        <v>100</v>
      </c>
      <c r="E5917" t="s">
        <v>273</v>
      </c>
      <c r="F5917" t="s">
        <v>17026</v>
      </c>
      <c r="G5917" t="s">
        <v>174</v>
      </c>
      <c r="H5917" t="s">
        <v>163</v>
      </c>
      <c r="I5917" t="s">
        <v>136</v>
      </c>
      <c r="J5917" t="s">
        <v>137</v>
      </c>
      <c r="K5917" t="s">
        <v>138</v>
      </c>
      <c r="L5917" t="s">
        <v>17027</v>
      </c>
      <c r="M5917" t="s">
        <v>17028</v>
      </c>
      <c r="N5917">
        <v>0.135833333</v>
      </c>
      <c r="O5917">
        <v>0</v>
      </c>
      <c r="P5917">
        <v>207</v>
      </c>
      <c r="Q5917">
        <v>0</v>
      </c>
      <c r="R5917">
        <v>32</v>
      </c>
      <c r="S5917">
        <v>1</v>
      </c>
      <c r="T5917">
        <v>32</v>
      </c>
      <c r="U5917">
        <v>0</v>
      </c>
      <c r="V5917">
        <v>0</v>
      </c>
      <c r="W5917">
        <v>0</v>
      </c>
      <c r="X5917">
        <v>7.956708601583161</v>
      </c>
      <c r="Y5917">
        <v>0</v>
      </c>
      <c r="Z5917">
        <v>0.98098978676467008</v>
      </c>
      <c r="AA5917">
        <v>0.97910772817431002</v>
      </c>
      <c r="AB5917">
        <v>2.4594720002846602</v>
      </c>
      <c r="AC5917">
        <v>0</v>
      </c>
      <c r="AD5917">
        <v>0</v>
      </c>
      <c r="AE5917">
        <v>12.376278116806802</v>
      </c>
    </row>
    <row r="5918" spans="1:31" x14ac:dyDescent="0.25">
      <c r="A5918">
        <v>2251223</v>
      </c>
      <c r="B5918">
        <v>1</v>
      </c>
      <c r="C5918" t="s">
        <v>80</v>
      </c>
      <c r="D5918" t="s">
        <v>82</v>
      </c>
      <c r="E5918" t="s">
        <v>177</v>
      </c>
      <c r="F5918" t="s">
        <v>1553</v>
      </c>
      <c r="G5918" t="s">
        <v>179</v>
      </c>
      <c r="H5918" t="s">
        <v>135</v>
      </c>
      <c r="I5918" t="s">
        <v>136</v>
      </c>
      <c r="J5918" t="s">
        <v>137</v>
      </c>
      <c r="K5918" t="s">
        <v>138</v>
      </c>
      <c r="L5918" t="s">
        <v>17029</v>
      </c>
      <c r="M5918" t="s">
        <v>17030</v>
      </c>
      <c r="N5918">
        <v>1.666111111</v>
      </c>
      <c r="O5918">
        <v>0</v>
      </c>
      <c r="P5918">
        <v>25</v>
      </c>
      <c r="Q5918">
        <v>0</v>
      </c>
      <c r="R5918">
        <v>0</v>
      </c>
      <c r="S5918">
        <v>0</v>
      </c>
      <c r="T5918">
        <v>36</v>
      </c>
      <c r="U5918">
        <v>0</v>
      </c>
      <c r="V5918">
        <v>0</v>
      </c>
      <c r="W5918">
        <v>0</v>
      </c>
      <c r="X5918">
        <v>22.479971897157618</v>
      </c>
      <c r="Y5918">
        <v>0</v>
      </c>
      <c r="Z5918">
        <v>0</v>
      </c>
      <c r="AA5918">
        <v>0</v>
      </c>
      <c r="AB5918">
        <v>59.639991032468942</v>
      </c>
      <c r="AC5918">
        <v>0</v>
      </c>
      <c r="AD5918">
        <v>0</v>
      </c>
      <c r="AE5918">
        <v>82.119962929626553</v>
      </c>
    </row>
    <row r="5919" spans="1:31" x14ac:dyDescent="0.25">
      <c r="A5919">
        <v>2251224</v>
      </c>
      <c r="B5919">
        <v>1</v>
      </c>
      <c r="C5919" t="s">
        <v>80</v>
      </c>
      <c r="D5919" t="s">
        <v>84</v>
      </c>
      <c r="E5919" t="s">
        <v>132</v>
      </c>
      <c r="F5919" t="s">
        <v>17031</v>
      </c>
      <c r="G5919" t="s">
        <v>148</v>
      </c>
      <c r="H5919" t="s">
        <v>135</v>
      </c>
      <c r="I5919" t="s">
        <v>136</v>
      </c>
      <c r="J5919" t="s">
        <v>137</v>
      </c>
      <c r="K5919" t="s">
        <v>138</v>
      </c>
      <c r="L5919" t="s">
        <v>17032</v>
      </c>
      <c r="M5919" t="s">
        <v>17033</v>
      </c>
      <c r="N5919">
        <v>2.403888888</v>
      </c>
      <c r="O5919">
        <v>0</v>
      </c>
      <c r="P5919">
        <v>0</v>
      </c>
      <c r="Q5919">
        <v>0</v>
      </c>
      <c r="R5919">
        <v>0</v>
      </c>
      <c r="S5919">
        <v>0</v>
      </c>
      <c r="T5919">
        <v>1</v>
      </c>
      <c r="U5919">
        <v>0</v>
      </c>
      <c r="V5919">
        <v>0</v>
      </c>
      <c r="W5919">
        <v>0</v>
      </c>
      <c r="X5919">
        <v>0</v>
      </c>
      <c r="Y5919">
        <v>0</v>
      </c>
      <c r="Z5919">
        <v>0</v>
      </c>
      <c r="AA5919">
        <v>0</v>
      </c>
      <c r="AB5919">
        <v>7.7369204700612073</v>
      </c>
      <c r="AC5919">
        <v>0</v>
      </c>
      <c r="AD5919">
        <v>0</v>
      </c>
      <c r="AE5919">
        <v>7.7369204700612073</v>
      </c>
    </row>
    <row r="5920" spans="1:31" x14ac:dyDescent="0.25">
      <c r="A5920">
        <v>2251228</v>
      </c>
      <c r="B5920">
        <v>1</v>
      </c>
      <c r="C5920" t="s">
        <v>80</v>
      </c>
      <c r="D5920" t="s">
        <v>97</v>
      </c>
      <c r="E5920" t="s">
        <v>177</v>
      </c>
      <c r="F5920" t="s">
        <v>17034</v>
      </c>
      <c r="G5920" t="s">
        <v>235</v>
      </c>
      <c r="H5920" t="s">
        <v>135</v>
      </c>
      <c r="I5920" t="s">
        <v>136</v>
      </c>
      <c r="J5920" t="s">
        <v>137</v>
      </c>
      <c r="K5920" t="s">
        <v>138</v>
      </c>
      <c r="L5920" t="s">
        <v>17035</v>
      </c>
      <c r="M5920" t="s">
        <v>17036</v>
      </c>
      <c r="N5920">
        <v>4.7575000000000003</v>
      </c>
      <c r="O5920">
        <v>0</v>
      </c>
      <c r="P5920">
        <v>9</v>
      </c>
      <c r="Q5920">
        <v>0</v>
      </c>
      <c r="R5920">
        <v>0</v>
      </c>
      <c r="S5920">
        <v>0</v>
      </c>
      <c r="T5920">
        <v>0</v>
      </c>
      <c r="U5920">
        <v>0</v>
      </c>
      <c r="V5920">
        <v>0</v>
      </c>
      <c r="W5920">
        <v>0</v>
      </c>
      <c r="X5920">
        <v>25.379220991205713</v>
      </c>
      <c r="Y5920">
        <v>0</v>
      </c>
      <c r="Z5920">
        <v>0</v>
      </c>
      <c r="AA5920">
        <v>0</v>
      </c>
      <c r="AB5920">
        <v>0</v>
      </c>
      <c r="AC5920">
        <v>0</v>
      </c>
      <c r="AD5920">
        <v>0</v>
      </c>
      <c r="AE5920">
        <v>25.379220991205713</v>
      </c>
    </row>
    <row r="5921" spans="1:31" x14ac:dyDescent="0.25">
      <c r="A5921">
        <v>2251230</v>
      </c>
      <c r="B5921">
        <v>1</v>
      </c>
      <c r="C5921" t="s">
        <v>80</v>
      </c>
      <c r="D5921" t="s">
        <v>88</v>
      </c>
      <c r="E5921" t="s">
        <v>141</v>
      </c>
      <c r="F5921" t="s">
        <v>15080</v>
      </c>
      <c r="G5921" t="s">
        <v>143</v>
      </c>
      <c r="H5921" t="s">
        <v>135</v>
      </c>
      <c r="I5921" t="s">
        <v>136</v>
      </c>
      <c r="J5921" t="s">
        <v>137</v>
      </c>
      <c r="K5921" t="s">
        <v>144</v>
      </c>
      <c r="L5921" t="s">
        <v>17037</v>
      </c>
      <c r="M5921" t="s">
        <v>17038</v>
      </c>
      <c r="N5921">
        <v>8.9313888880000007</v>
      </c>
      <c r="O5921">
        <v>0</v>
      </c>
      <c r="P5921">
        <v>720</v>
      </c>
      <c r="Q5921">
        <v>0</v>
      </c>
      <c r="R5921">
        <v>0</v>
      </c>
      <c r="S5921">
        <v>0</v>
      </c>
      <c r="T5921">
        <v>117</v>
      </c>
      <c r="U5921">
        <v>0</v>
      </c>
      <c r="V5921">
        <v>0</v>
      </c>
      <c r="W5921">
        <v>0</v>
      </c>
      <c r="X5921">
        <v>2082.5528897266017</v>
      </c>
      <c r="Y5921">
        <v>0</v>
      </c>
      <c r="Z5921">
        <v>0</v>
      </c>
      <c r="AA5921">
        <v>0</v>
      </c>
      <c r="AB5921">
        <v>1195.2111156562191</v>
      </c>
      <c r="AC5921">
        <v>0</v>
      </c>
      <c r="AD5921">
        <v>0</v>
      </c>
      <c r="AE5921">
        <v>3277.7640053828209</v>
      </c>
    </row>
    <row r="5922" spans="1:31" x14ac:dyDescent="0.25">
      <c r="A5922">
        <v>2251233</v>
      </c>
      <c r="B5922">
        <v>1</v>
      </c>
      <c r="C5922" t="s">
        <v>81</v>
      </c>
      <c r="D5922" t="s">
        <v>127</v>
      </c>
      <c r="E5922" t="s">
        <v>182</v>
      </c>
      <c r="F5922" t="s">
        <v>1470</v>
      </c>
      <c r="G5922" t="s">
        <v>143</v>
      </c>
      <c r="H5922" t="s">
        <v>163</v>
      </c>
      <c r="I5922" t="s">
        <v>136</v>
      </c>
      <c r="J5922" t="s">
        <v>137</v>
      </c>
      <c r="K5922" t="s">
        <v>144</v>
      </c>
      <c r="L5922" t="s">
        <v>17039</v>
      </c>
      <c r="M5922" t="s">
        <v>17040</v>
      </c>
      <c r="N5922">
        <v>6.9363888879999998</v>
      </c>
      <c r="O5922">
        <v>0</v>
      </c>
      <c r="P5922">
        <v>599</v>
      </c>
      <c r="Q5922">
        <v>0</v>
      </c>
      <c r="R5922">
        <v>1</v>
      </c>
      <c r="S5922">
        <v>0</v>
      </c>
      <c r="T5922">
        <v>38</v>
      </c>
      <c r="U5922">
        <v>0</v>
      </c>
      <c r="V5922">
        <v>0</v>
      </c>
      <c r="W5922">
        <v>0</v>
      </c>
      <c r="X5922">
        <v>1441.6317447511119</v>
      </c>
      <c r="Y5922">
        <v>0</v>
      </c>
      <c r="Z5922">
        <v>0.61788581723232006</v>
      </c>
      <c r="AA5922">
        <v>0</v>
      </c>
      <c r="AB5922">
        <v>394.3860643941062</v>
      </c>
      <c r="AC5922">
        <v>0</v>
      </c>
      <c r="AD5922">
        <v>0</v>
      </c>
      <c r="AE5922">
        <v>1836.6356949624503</v>
      </c>
    </row>
    <row r="5923" spans="1:31" x14ac:dyDescent="0.25">
      <c r="A5923">
        <v>2251235</v>
      </c>
      <c r="B5923">
        <v>1</v>
      </c>
      <c r="C5923" t="s">
        <v>81</v>
      </c>
      <c r="D5923" t="s">
        <v>112</v>
      </c>
      <c r="E5923" t="s">
        <v>273</v>
      </c>
      <c r="F5923" t="s">
        <v>9640</v>
      </c>
      <c r="G5923" t="s">
        <v>196</v>
      </c>
      <c r="H5923" t="s">
        <v>163</v>
      </c>
      <c r="I5923" t="s">
        <v>136</v>
      </c>
      <c r="J5923" t="s">
        <v>137</v>
      </c>
      <c r="K5923" t="s">
        <v>144</v>
      </c>
      <c r="L5923" t="s">
        <v>17041</v>
      </c>
      <c r="M5923" t="s">
        <v>17042</v>
      </c>
      <c r="N5923">
        <v>8.5772222219999996</v>
      </c>
      <c r="O5923">
        <v>3</v>
      </c>
      <c r="P5923">
        <v>940</v>
      </c>
      <c r="Q5923">
        <v>101</v>
      </c>
      <c r="R5923">
        <v>321</v>
      </c>
      <c r="S5923">
        <v>15</v>
      </c>
      <c r="T5923">
        <v>118</v>
      </c>
      <c r="U5923">
        <v>1</v>
      </c>
      <c r="V5923">
        <v>0</v>
      </c>
      <c r="W5923">
        <v>3.5859375609310988</v>
      </c>
      <c r="X5923">
        <v>1245.6800991332561</v>
      </c>
      <c r="Y5923">
        <v>479.48992498145947</v>
      </c>
      <c r="Z5923">
        <v>361.36379867049209</v>
      </c>
      <c r="AA5923">
        <v>732.76599045391583</v>
      </c>
      <c r="AB5923">
        <v>306.75956303098985</v>
      </c>
      <c r="AC5923">
        <v>69.559620834578595</v>
      </c>
      <c r="AD5923">
        <v>0</v>
      </c>
      <c r="AE5923">
        <v>3199.2049346656231</v>
      </c>
    </row>
    <row r="5924" spans="1:31" x14ac:dyDescent="0.25">
      <c r="A5924">
        <v>2251236</v>
      </c>
      <c r="B5924">
        <v>1</v>
      </c>
      <c r="C5924" t="s">
        <v>80</v>
      </c>
      <c r="D5924" t="s">
        <v>110</v>
      </c>
      <c r="E5924" t="s">
        <v>194</v>
      </c>
      <c r="F5924" t="s">
        <v>17043</v>
      </c>
      <c r="G5924" t="s">
        <v>143</v>
      </c>
      <c r="H5924" t="s">
        <v>135</v>
      </c>
      <c r="I5924" t="s">
        <v>136</v>
      </c>
      <c r="J5924" t="s">
        <v>137</v>
      </c>
      <c r="K5924" t="s">
        <v>144</v>
      </c>
      <c r="L5924" t="s">
        <v>17044</v>
      </c>
      <c r="M5924" t="s">
        <v>17045</v>
      </c>
      <c r="N5924">
        <v>1.116666666</v>
      </c>
      <c r="O5924">
        <v>0</v>
      </c>
      <c r="P5924">
        <v>220</v>
      </c>
      <c r="Q5924">
        <v>0</v>
      </c>
      <c r="R5924">
        <v>0</v>
      </c>
      <c r="S5924">
        <v>0</v>
      </c>
      <c r="T5924">
        <v>66</v>
      </c>
      <c r="U5924">
        <v>0</v>
      </c>
      <c r="V5924">
        <v>0</v>
      </c>
      <c r="W5924">
        <v>0</v>
      </c>
      <c r="X5924">
        <v>113.12307504523679</v>
      </c>
      <c r="Y5924">
        <v>0</v>
      </c>
      <c r="Z5924">
        <v>0</v>
      </c>
      <c r="AA5924">
        <v>0</v>
      </c>
      <c r="AB5924">
        <v>46.088913845113289</v>
      </c>
      <c r="AC5924">
        <v>0</v>
      </c>
      <c r="AD5924">
        <v>0</v>
      </c>
      <c r="AE5924">
        <v>159.21198889035009</v>
      </c>
    </row>
    <row r="5925" spans="1:31" x14ac:dyDescent="0.25">
      <c r="A5925">
        <v>2251237</v>
      </c>
      <c r="B5925">
        <v>1</v>
      </c>
      <c r="C5925" t="s">
        <v>81</v>
      </c>
      <c r="D5925" t="s">
        <v>126</v>
      </c>
      <c r="E5925" t="s">
        <v>141</v>
      </c>
      <c r="F5925" t="s">
        <v>17046</v>
      </c>
      <c r="G5925" t="s">
        <v>143</v>
      </c>
      <c r="H5925" t="s">
        <v>135</v>
      </c>
      <c r="I5925" t="s">
        <v>136</v>
      </c>
      <c r="J5925" t="s">
        <v>137</v>
      </c>
      <c r="K5925" t="s">
        <v>144</v>
      </c>
      <c r="L5925" t="s">
        <v>17047</v>
      </c>
      <c r="M5925" t="s">
        <v>17048</v>
      </c>
      <c r="N5925">
        <v>7.7513888880000001</v>
      </c>
      <c r="O5925">
        <v>0</v>
      </c>
      <c r="P5925">
        <v>121</v>
      </c>
      <c r="Q5925">
        <v>0</v>
      </c>
      <c r="R5925">
        <v>2</v>
      </c>
      <c r="S5925">
        <v>0</v>
      </c>
      <c r="T5925">
        <v>31</v>
      </c>
      <c r="U5925">
        <v>0</v>
      </c>
      <c r="V5925">
        <v>0</v>
      </c>
      <c r="W5925">
        <v>0</v>
      </c>
      <c r="X5925">
        <v>207.62818801272317</v>
      </c>
      <c r="Y5925">
        <v>0</v>
      </c>
      <c r="Z5925">
        <v>3.6953911135324939</v>
      </c>
      <c r="AA5925">
        <v>0</v>
      </c>
      <c r="AB5925">
        <v>495.84003039805805</v>
      </c>
      <c r="AC5925">
        <v>0</v>
      </c>
      <c r="AD5925">
        <v>0</v>
      </c>
      <c r="AE5925">
        <v>707.16360952431364</v>
      </c>
    </row>
    <row r="5926" spans="1:31" x14ac:dyDescent="0.25">
      <c r="A5926">
        <v>2251238</v>
      </c>
      <c r="B5926">
        <v>1</v>
      </c>
      <c r="C5926" t="s">
        <v>81</v>
      </c>
      <c r="D5926" t="s">
        <v>123</v>
      </c>
      <c r="E5926" t="s">
        <v>182</v>
      </c>
      <c r="F5926" t="s">
        <v>16070</v>
      </c>
      <c r="G5926" t="s">
        <v>143</v>
      </c>
      <c r="H5926" t="s">
        <v>163</v>
      </c>
      <c r="I5926" t="s">
        <v>136</v>
      </c>
      <c r="J5926" t="s">
        <v>137</v>
      </c>
      <c r="K5926" t="s">
        <v>144</v>
      </c>
      <c r="L5926" t="s">
        <v>17049</v>
      </c>
      <c r="M5926" t="s">
        <v>17050</v>
      </c>
      <c r="N5926">
        <v>6.5508333329999999</v>
      </c>
      <c r="O5926">
        <v>9</v>
      </c>
      <c r="P5926">
        <v>12</v>
      </c>
      <c r="Q5926">
        <v>197</v>
      </c>
      <c r="R5926">
        <v>141</v>
      </c>
      <c r="S5926">
        <v>48</v>
      </c>
      <c r="T5926">
        <v>19</v>
      </c>
      <c r="U5926">
        <v>0</v>
      </c>
      <c r="V5926">
        <v>0</v>
      </c>
      <c r="W5926">
        <v>17.494772519942245</v>
      </c>
      <c r="X5926">
        <v>38.825427545021746</v>
      </c>
      <c r="Y5926">
        <v>477.88387241466711</v>
      </c>
      <c r="Z5926">
        <v>392.05264879633745</v>
      </c>
      <c r="AA5926">
        <v>2341.226920061119</v>
      </c>
      <c r="AB5926">
        <v>112.03745707915843</v>
      </c>
      <c r="AC5926">
        <v>0</v>
      </c>
      <c r="AD5926">
        <v>0</v>
      </c>
      <c r="AE5926">
        <v>3379.5210984162459</v>
      </c>
    </row>
    <row r="5927" spans="1:31" x14ac:dyDescent="0.25">
      <c r="A5927">
        <v>2251239</v>
      </c>
      <c r="B5927">
        <v>1</v>
      </c>
      <c r="C5927" t="s">
        <v>80</v>
      </c>
      <c r="D5927" t="s">
        <v>93</v>
      </c>
      <c r="E5927" t="s">
        <v>141</v>
      </c>
      <c r="F5927" t="s">
        <v>978</v>
      </c>
      <c r="G5927" t="s">
        <v>143</v>
      </c>
      <c r="H5927" t="s">
        <v>135</v>
      </c>
      <c r="I5927" t="s">
        <v>136</v>
      </c>
      <c r="J5927" t="s">
        <v>137</v>
      </c>
      <c r="K5927" t="s">
        <v>144</v>
      </c>
      <c r="L5927" t="s">
        <v>17051</v>
      </c>
      <c r="M5927" t="s">
        <v>17052</v>
      </c>
      <c r="N5927">
        <v>8.0527777769999993</v>
      </c>
      <c r="O5927">
        <v>0</v>
      </c>
      <c r="P5927">
        <v>5</v>
      </c>
      <c r="Q5927">
        <v>0</v>
      </c>
      <c r="R5927">
        <v>0</v>
      </c>
      <c r="S5927">
        <v>0</v>
      </c>
      <c r="T5927">
        <v>98</v>
      </c>
      <c r="U5927">
        <v>0</v>
      </c>
      <c r="V5927">
        <v>2</v>
      </c>
      <c r="W5927">
        <v>0</v>
      </c>
      <c r="X5927">
        <v>4.1356262917978563</v>
      </c>
      <c r="Y5927">
        <v>0</v>
      </c>
      <c r="Z5927">
        <v>0</v>
      </c>
      <c r="AA5927">
        <v>0</v>
      </c>
      <c r="AB5927">
        <v>825.23420759566307</v>
      </c>
      <c r="AC5927">
        <v>0</v>
      </c>
      <c r="AD5927">
        <v>134.76286449506836</v>
      </c>
      <c r="AE5927">
        <v>964.13269838252927</v>
      </c>
    </row>
    <row r="5928" spans="1:31" x14ac:dyDescent="0.25">
      <c r="A5928">
        <v>2251241</v>
      </c>
      <c r="B5928">
        <v>1</v>
      </c>
      <c r="C5928" t="s">
        <v>81</v>
      </c>
      <c r="D5928" t="s">
        <v>122</v>
      </c>
      <c r="E5928" t="s">
        <v>182</v>
      </c>
      <c r="F5928" t="s">
        <v>17053</v>
      </c>
      <c r="G5928" t="s">
        <v>143</v>
      </c>
      <c r="H5928" t="s">
        <v>163</v>
      </c>
      <c r="I5928" t="s">
        <v>136</v>
      </c>
      <c r="J5928" t="s">
        <v>137</v>
      </c>
      <c r="K5928" t="s">
        <v>144</v>
      </c>
      <c r="L5928" t="s">
        <v>17054</v>
      </c>
      <c r="M5928" t="s">
        <v>17055</v>
      </c>
      <c r="N5928">
        <v>3.3169444440000002</v>
      </c>
      <c r="O5928">
        <v>0</v>
      </c>
      <c r="P5928">
        <v>551</v>
      </c>
      <c r="Q5928">
        <v>0</v>
      </c>
      <c r="R5928">
        <v>15</v>
      </c>
      <c r="S5928">
        <v>0</v>
      </c>
      <c r="T5928">
        <v>18</v>
      </c>
      <c r="U5928">
        <v>0</v>
      </c>
      <c r="V5928">
        <v>0</v>
      </c>
      <c r="W5928">
        <v>0</v>
      </c>
      <c r="X5928">
        <v>400.13712114048144</v>
      </c>
      <c r="Y5928">
        <v>0</v>
      </c>
      <c r="Z5928">
        <v>10.859038973380338</v>
      </c>
      <c r="AA5928">
        <v>0</v>
      </c>
      <c r="AB5928">
        <v>80.202101184025366</v>
      </c>
      <c r="AC5928">
        <v>0</v>
      </c>
      <c r="AD5928">
        <v>0</v>
      </c>
      <c r="AE5928">
        <v>491.19826129788714</v>
      </c>
    </row>
    <row r="5929" spans="1:31" x14ac:dyDescent="0.25">
      <c r="A5929">
        <v>2251242</v>
      </c>
      <c r="B5929">
        <v>1</v>
      </c>
      <c r="C5929" t="s">
        <v>81</v>
      </c>
      <c r="D5929" t="s">
        <v>122</v>
      </c>
      <c r="E5929" t="s">
        <v>161</v>
      </c>
      <c r="F5929" t="s">
        <v>9622</v>
      </c>
      <c r="G5929" t="s">
        <v>196</v>
      </c>
      <c r="H5929" t="s">
        <v>163</v>
      </c>
      <c r="I5929" t="s">
        <v>136</v>
      </c>
      <c r="J5929" t="s">
        <v>137</v>
      </c>
      <c r="K5929" t="s">
        <v>144</v>
      </c>
      <c r="L5929" t="s">
        <v>17056</v>
      </c>
      <c r="M5929" t="s">
        <v>17057</v>
      </c>
      <c r="N5929">
        <v>8.6144444440000001</v>
      </c>
      <c r="O5929">
        <v>1</v>
      </c>
      <c r="P5929">
        <v>534</v>
      </c>
      <c r="Q5929">
        <v>4</v>
      </c>
      <c r="R5929">
        <v>0</v>
      </c>
      <c r="S5929">
        <v>4</v>
      </c>
      <c r="T5929">
        <v>22</v>
      </c>
      <c r="U5929">
        <v>1</v>
      </c>
      <c r="V5929">
        <v>0</v>
      </c>
      <c r="W5929">
        <v>0.92779685836064885</v>
      </c>
      <c r="X5929">
        <v>391.57980810263552</v>
      </c>
      <c r="Y5929">
        <v>31.751921947019309</v>
      </c>
      <c r="Z5929">
        <v>0</v>
      </c>
      <c r="AA5929">
        <v>168.88041412036927</v>
      </c>
      <c r="AB5929">
        <v>58.017774238815051</v>
      </c>
      <c r="AC5929">
        <v>38.193617210523321</v>
      </c>
      <c r="AD5929">
        <v>0</v>
      </c>
      <c r="AE5929">
        <v>689.35133247772319</v>
      </c>
    </row>
    <row r="5930" spans="1:31" x14ac:dyDescent="0.25">
      <c r="A5930">
        <v>2251243</v>
      </c>
      <c r="B5930">
        <v>1</v>
      </c>
      <c r="C5930" t="s">
        <v>81</v>
      </c>
      <c r="D5930" t="s">
        <v>113</v>
      </c>
      <c r="E5930" t="s">
        <v>141</v>
      </c>
      <c r="F5930" t="s">
        <v>17058</v>
      </c>
      <c r="G5930" t="s">
        <v>143</v>
      </c>
      <c r="H5930" t="s">
        <v>135</v>
      </c>
      <c r="I5930" t="s">
        <v>136</v>
      </c>
      <c r="J5930" t="s">
        <v>137</v>
      </c>
      <c r="K5930" t="s">
        <v>144</v>
      </c>
      <c r="L5930" t="s">
        <v>17059</v>
      </c>
      <c r="M5930" t="s">
        <v>17060</v>
      </c>
      <c r="N5930">
        <v>8.0836111109999997</v>
      </c>
      <c r="O5930">
        <v>0</v>
      </c>
      <c r="P5930">
        <v>38</v>
      </c>
      <c r="Q5930">
        <v>0</v>
      </c>
      <c r="R5930">
        <v>26</v>
      </c>
      <c r="S5930">
        <v>0</v>
      </c>
      <c r="T5930">
        <v>5</v>
      </c>
      <c r="U5930">
        <v>0</v>
      </c>
      <c r="V5930">
        <v>0</v>
      </c>
      <c r="W5930">
        <v>0</v>
      </c>
      <c r="X5930">
        <v>81.280942283555945</v>
      </c>
      <c r="Y5930">
        <v>0</v>
      </c>
      <c r="Z5930">
        <v>40.347667349951223</v>
      </c>
      <c r="AA5930">
        <v>0</v>
      </c>
      <c r="AB5930">
        <v>153.22130137344183</v>
      </c>
      <c r="AC5930">
        <v>0</v>
      </c>
      <c r="AD5930">
        <v>0</v>
      </c>
      <c r="AE5930">
        <v>274.84991100694901</v>
      </c>
    </row>
    <row r="5931" spans="1:31" x14ac:dyDescent="0.25">
      <c r="A5931">
        <v>2251245</v>
      </c>
      <c r="B5931">
        <v>1</v>
      </c>
      <c r="C5931" t="s">
        <v>80</v>
      </c>
      <c r="D5931" t="s">
        <v>105</v>
      </c>
      <c r="E5931" t="s">
        <v>194</v>
      </c>
      <c r="F5931" t="s">
        <v>17061</v>
      </c>
      <c r="G5931" t="s">
        <v>143</v>
      </c>
      <c r="H5931" t="s">
        <v>135</v>
      </c>
      <c r="I5931" t="s">
        <v>136</v>
      </c>
      <c r="J5931" t="s">
        <v>137</v>
      </c>
      <c r="K5931" t="s">
        <v>144</v>
      </c>
      <c r="L5931" t="s">
        <v>17062</v>
      </c>
      <c r="M5931" t="s">
        <v>17063</v>
      </c>
      <c r="N5931">
        <v>0.95972222200000001</v>
      </c>
      <c r="O5931">
        <v>0</v>
      </c>
      <c r="P5931">
        <v>236</v>
      </c>
      <c r="Q5931">
        <v>0</v>
      </c>
      <c r="R5931">
        <v>0</v>
      </c>
      <c r="S5931">
        <v>0</v>
      </c>
      <c r="T5931">
        <v>4</v>
      </c>
      <c r="U5931">
        <v>0</v>
      </c>
      <c r="V5931">
        <v>0</v>
      </c>
      <c r="W5931">
        <v>0</v>
      </c>
      <c r="X5931">
        <v>69.363271895393652</v>
      </c>
      <c r="Y5931">
        <v>0</v>
      </c>
      <c r="Z5931">
        <v>0</v>
      </c>
      <c r="AA5931">
        <v>0</v>
      </c>
      <c r="AB5931">
        <v>4.5854797008453998</v>
      </c>
      <c r="AC5931">
        <v>0</v>
      </c>
      <c r="AD5931">
        <v>0</v>
      </c>
      <c r="AE5931">
        <v>73.948751596239049</v>
      </c>
    </row>
    <row r="5932" spans="1:31" x14ac:dyDescent="0.25">
      <c r="A5932">
        <v>2251246</v>
      </c>
      <c r="B5932">
        <v>1</v>
      </c>
      <c r="C5932" t="s">
        <v>80</v>
      </c>
      <c r="D5932" t="s">
        <v>100</v>
      </c>
      <c r="E5932" t="s">
        <v>132</v>
      </c>
      <c r="F5932" t="s">
        <v>17064</v>
      </c>
      <c r="G5932" t="s">
        <v>170</v>
      </c>
      <c r="H5932" t="s">
        <v>135</v>
      </c>
      <c r="I5932" t="s">
        <v>136</v>
      </c>
      <c r="J5932" t="s">
        <v>137</v>
      </c>
      <c r="K5932" t="s">
        <v>138</v>
      </c>
      <c r="L5932" t="s">
        <v>17065</v>
      </c>
      <c r="M5932" t="s">
        <v>17066</v>
      </c>
      <c r="N5932">
        <v>5.9108333330000002</v>
      </c>
      <c r="O5932">
        <v>0</v>
      </c>
      <c r="P5932">
        <v>1</v>
      </c>
      <c r="Q5932">
        <v>0</v>
      </c>
      <c r="R5932">
        <v>0</v>
      </c>
      <c r="S5932">
        <v>0</v>
      </c>
      <c r="T5932">
        <v>0</v>
      </c>
      <c r="U5932">
        <v>0</v>
      </c>
      <c r="V5932">
        <v>0</v>
      </c>
      <c r="W5932">
        <v>0</v>
      </c>
      <c r="X5932">
        <v>0.21698681193303337</v>
      </c>
      <c r="Y5932">
        <v>0</v>
      </c>
      <c r="Z5932">
        <v>0</v>
      </c>
      <c r="AA5932">
        <v>0</v>
      </c>
      <c r="AB5932">
        <v>0</v>
      </c>
      <c r="AC5932">
        <v>0</v>
      </c>
      <c r="AD5932">
        <v>0</v>
      </c>
      <c r="AE5932">
        <v>0.21698681193303337</v>
      </c>
    </row>
    <row r="5933" spans="1:31" x14ac:dyDescent="0.25">
      <c r="A5933">
        <v>2251247</v>
      </c>
      <c r="B5933">
        <v>1</v>
      </c>
      <c r="C5933" t="s">
        <v>81</v>
      </c>
      <c r="D5933" t="s">
        <v>118</v>
      </c>
      <c r="E5933" t="s">
        <v>182</v>
      </c>
      <c r="F5933" t="s">
        <v>17067</v>
      </c>
      <c r="G5933" t="s">
        <v>143</v>
      </c>
      <c r="H5933" t="s">
        <v>163</v>
      </c>
      <c r="I5933" t="s">
        <v>136</v>
      </c>
      <c r="J5933" t="s">
        <v>137</v>
      </c>
      <c r="K5933" t="s">
        <v>144</v>
      </c>
      <c r="L5933" t="s">
        <v>17068</v>
      </c>
      <c r="M5933" t="s">
        <v>17069</v>
      </c>
      <c r="N5933">
        <v>8.8944444439999995</v>
      </c>
      <c r="O5933">
        <v>0</v>
      </c>
      <c r="P5933">
        <v>5</v>
      </c>
      <c r="Q5933">
        <v>45</v>
      </c>
      <c r="R5933">
        <v>13</v>
      </c>
      <c r="S5933">
        <v>4</v>
      </c>
      <c r="T5933">
        <v>1</v>
      </c>
      <c r="U5933">
        <v>0</v>
      </c>
      <c r="V5933">
        <v>0</v>
      </c>
      <c r="W5933">
        <v>0</v>
      </c>
      <c r="X5933">
        <v>2.0791317664506663</v>
      </c>
      <c r="Y5933">
        <v>227.15992863043024</v>
      </c>
      <c r="Z5933">
        <v>60.059327472750354</v>
      </c>
      <c r="AA5933">
        <v>26.903705640209338</v>
      </c>
      <c r="AB5933">
        <v>15.49418980088611</v>
      </c>
      <c r="AC5933">
        <v>0</v>
      </c>
      <c r="AD5933">
        <v>0</v>
      </c>
      <c r="AE5933">
        <v>331.6962833107267</v>
      </c>
    </row>
    <row r="5934" spans="1:31" x14ac:dyDescent="0.25">
      <c r="A5934">
        <v>2251248</v>
      </c>
      <c r="B5934">
        <v>1</v>
      </c>
      <c r="C5934" t="s">
        <v>80</v>
      </c>
      <c r="D5934" t="s">
        <v>84</v>
      </c>
      <c r="E5934" t="s">
        <v>182</v>
      </c>
      <c r="F5934" t="s">
        <v>17070</v>
      </c>
      <c r="G5934" t="s">
        <v>1303</v>
      </c>
      <c r="H5934" t="s">
        <v>163</v>
      </c>
      <c r="I5934" t="s">
        <v>136</v>
      </c>
      <c r="J5934" t="s">
        <v>137</v>
      </c>
      <c r="K5934" t="s">
        <v>138</v>
      </c>
      <c r="L5934" t="s">
        <v>17071</v>
      </c>
      <c r="M5934" t="s">
        <v>17072</v>
      </c>
      <c r="N5934">
        <v>3.6808333329999998</v>
      </c>
      <c r="O5934">
        <v>0</v>
      </c>
      <c r="P5934">
        <v>518</v>
      </c>
      <c r="Q5934">
        <v>0</v>
      </c>
      <c r="R5934">
        <v>0</v>
      </c>
      <c r="S5934">
        <v>0</v>
      </c>
      <c r="T5934">
        <v>26</v>
      </c>
      <c r="U5934">
        <v>0</v>
      </c>
      <c r="V5934">
        <v>0</v>
      </c>
      <c r="W5934">
        <v>0</v>
      </c>
      <c r="X5934">
        <v>514.57900143765221</v>
      </c>
      <c r="Y5934">
        <v>0</v>
      </c>
      <c r="Z5934">
        <v>0</v>
      </c>
      <c r="AA5934">
        <v>0</v>
      </c>
      <c r="AB5934">
        <v>86.466637482063632</v>
      </c>
      <c r="AC5934">
        <v>0</v>
      </c>
      <c r="AD5934">
        <v>0</v>
      </c>
      <c r="AE5934">
        <v>601.04563891971588</v>
      </c>
    </row>
    <row r="5935" spans="1:31" x14ac:dyDescent="0.25">
      <c r="A5935">
        <v>2251249</v>
      </c>
      <c r="B5935">
        <v>1</v>
      </c>
      <c r="C5935" t="s">
        <v>81</v>
      </c>
      <c r="D5935" t="s">
        <v>128</v>
      </c>
      <c r="E5935" t="s">
        <v>141</v>
      </c>
      <c r="F5935" t="s">
        <v>4347</v>
      </c>
      <c r="G5935" t="s">
        <v>143</v>
      </c>
      <c r="H5935" t="s">
        <v>135</v>
      </c>
      <c r="I5935" t="s">
        <v>136</v>
      </c>
      <c r="J5935" t="s">
        <v>137</v>
      </c>
      <c r="K5935" t="s">
        <v>144</v>
      </c>
      <c r="L5935" t="s">
        <v>17073</v>
      </c>
      <c r="M5935" t="s">
        <v>17074</v>
      </c>
      <c r="N5935">
        <v>7.4602777769999999</v>
      </c>
      <c r="O5935">
        <v>0</v>
      </c>
      <c r="P5935">
        <v>807</v>
      </c>
      <c r="Q5935">
        <v>0</v>
      </c>
      <c r="R5935">
        <v>0</v>
      </c>
      <c r="S5935">
        <v>0</v>
      </c>
      <c r="T5935">
        <v>19</v>
      </c>
      <c r="U5935">
        <v>0</v>
      </c>
      <c r="V5935">
        <v>0</v>
      </c>
      <c r="W5935">
        <v>0</v>
      </c>
      <c r="X5935">
        <v>1598.5820522585784</v>
      </c>
      <c r="Y5935">
        <v>0</v>
      </c>
      <c r="Z5935">
        <v>0</v>
      </c>
      <c r="AA5935">
        <v>0</v>
      </c>
      <c r="AB5935">
        <v>203.8256904177905</v>
      </c>
      <c r="AC5935">
        <v>0</v>
      </c>
      <c r="AD5935">
        <v>0</v>
      </c>
      <c r="AE5935">
        <v>1802.4077426763688</v>
      </c>
    </row>
    <row r="5936" spans="1:31" x14ac:dyDescent="0.25">
      <c r="A5936">
        <v>2251250</v>
      </c>
      <c r="B5936">
        <v>1</v>
      </c>
      <c r="C5936" t="s">
        <v>80</v>
      </c>
      <c r="D5936" t="s">
        <v>94</v>
      </c>
      <c r="E5936" t="s">
        <v>182</v>
      </c>
      <c r="F5936" t="s">
        <v>3827</v>
      </c>
      <c r="G5936" t="s">
        <v>174</v>
      </c>
      <c r="H5936" t="s">
        <v>163</v>
      </c>
      <c r="I5936" t="s">
        <v>261</v>
      </c>
      <c r="J5936" t="s">
        <v>137</v>
      </c>
      <c r="K5936" t="s">
        <v>138</v>
      </c>
      <c r="L5936" t="s">
        <v>17075</v>
      </c>
      <c r="M5936" t="s">
        <v>17076</v>
      </c>
      <c r="N5936">
        <v>1.6666666E-2</v>
      </c>
      <c r="O5936">
        <v>0</v>
      </c>
      <c r="P5936">
        <v>915</v>
      </c>
      <c r="Q5936">
        <v>17</v>
      </c>
      <c r="R5936">
        <v>31</v>
      </c>
      <c r="S5936">
        <v>3</v>
      </c>
      <c r="T5936">
        <v>164</v>
      </c>
      <c r="U5936">
        <v>2</v>
      </c>
      <c r="V5936">
        <v>0</v>
      </c>
      <c r="W5936">
        <v>0</v>
      </c>
      <c r="X5936">
        <v>2.4947711122543992</v>
      </c>
      <c r="Y5936">
        <v>0.86969878917653332</v>
      </c>
      <c r="Z5936">
        <v>4.7023016415666669E-2</v>
      </c>
      <c r="AA5936">
        <v>7.3097965228799994E-2</v>
      </c>
      <c r="AB5936">
        <v>1.1539557264078664</v>
      </c>
      <c r="AC5936">
        <v>3.1087355474559999</v>
      </c>
      <c r="AD5936">
        <v>0</v>
      </c>
      <c r="AE5936">
        <v>7.7472821569392654</v>
      </c>
    </row>
    <row r="5937" spans="1:31" x14ac:dyDescent="0.25">
      <c r="A5937">
        <v>2251253</v>
      </c>
      <c r="B5937">
        <v>1</v>
      </c>
      <c r="C5937" t="s">
        <v>81</v>
      </c>
      <c r="D5937" t="s">
        <v>113</v>
      </c>
      <c r="E5937" t="s">
        <v>141</v>
      </c>
      <c r="F5937" t="s">
        <v>17077</v>
      </c>
      <c r="G5937" t="s">
        <v>143</v>
      </c>
      <c r="H5937" t="s">
        <v>135</v>
      </c>
      <c r="I5937" t="s">
        <v>136</v>
      </c>
      <c r="J5937" t="s">
        <v>137</v>
      </c>
      <c r="K5937" t="s">
        <v>144</v>
      </c>
      <c r="L5937" t="s">
        <v>17078</v>
      </c>
      <c r="M5937" t="s">
        <v>17079</v>
      </c>
      <c r="N5937">
        <v>7.7491666659999998</v>
      </c>
      <c r="O5937">
        <v>0</v>
      </c>
      <c r="P5937">
        <v>146</v>
      </c>
      <c r="Q5937">
        <v>0</v>
      </c>
      <c r="R5937">
        <v>0</v>
      </c>
      <c r="S5937">
        <v>0</v>
      </c>
      <c r="T5937">
        <v>200</v>
      </c>
      <c r="U5937">
        <v>0</v>
      </c>
      <c r="V5937">
        <v>6</v>
      </c>
      <c r="W5937">
        <v>0</v>
      </c>
      <c r="X5937">
        <v>280.91821179891127</v>
      </c>
      <c r="Y5937">
        <v>0</v>
      </c>
      <c r="Z5937">
        <v>0</v>
      </c>
      <c r="AA5937">
        <v>0</v>
      </c>
      <c r="AB5937">
        <v>1098.0558109622771</v>
      </c>
      <c r="AC5937">
        <v>0</v>
      </c>
      <c r="AD5937">
        <v>479.04544923436089</v>
      </c>
      <c r="AE5937">
        <v>1858.0194719955491</v>
      </c>
    </row>
    <row r="5938" spans="1:31" x14ac:dyDescent="0.25">
      <c r="A5938">
        <v>2251254</v>
      </c>
      <c r="B5938">
        <v>1</v>
      </c>
      <c r="C5938" t="s">
        <v>80</v>
      </c>
      <c r="D5938" t="s">
        <v>110</v>
      </c>
      <c r="E5938" t="s">
        <v>141</v>
      </c>
      <c r="F5938" t="s">
        <v>17080</v>
      </c>
      <c r="G5938" t="s">
        <v>143</v>
      </c>
      <c r="H5938" t="s">
        <v>135</v>
      </c>
      <c r="I5938" t="s">
        <v>136</v>
      </c>
      <c r="J5938" t="s">
        <v>137</v>
      </c>
      <c r="K5938" t="s">
        <v>144</v>
      </c>
      <c r="L5938" t="s">
        <v>17081</v>
      </c>
      <c r="M5938" t="s">
        <v>17082</v>
      </c>
      <c r="N5938">
        <v>0.60527777699999996</v>
      </c>
      <c r="O5938">
        <v>0</v>
      </c>
      <c r="P5938">
        <v>817</v>
      </c>
      <c r="Q5938">
        <v>0</v>
      </c>
      <c r="R5938">
        <v>0</v>
      </c>
      <c r="S5938">
        <v>0</v>
      </c>
      <c r="T5938">
        <v>66</v>
      </c>
      <c r="U5938">
        <v>0</v>
      </c>
      <c r="V5938">
        <v>0</v>
      </c>
      <c r="W5938">
        <v>0</v>
      </c>
      <c r="X5938">
        <v>192.75971428614253</v>
      </c>
      <c r="Y5938">
        <v>0</v>
      </c>
      <c r="Z5938">
        <v>0</v>
      </c>
      <c r="AA5938">
        <v>0</v>
      </c>
      <c r="AB5938">
        <v>29.757538950310845</v>
      </c>
      <c r="AC5938">
        <v>0</v>
      </c>
      <c r="AD5938">
        <v>0</v>
      </c>
      <c r="AE5938">
        <v>222.51725323645337</v>
      </c>
    </row>
    <row r="5939" spans="1:31" x14ac:dyDescent="0.25">
      <c r="A5939">
        <v>2251256</v>
      </c>
      <c r="B5939">
        <v>1</v>
      </c>
      <c r="C5939" t="s">
        <v>80</v>
      </c>
      <c r="D5939" t="s">
        <v>105</v>
      </c>
      <c r="E5939" t="s">
        <v>132</v>
      </c>
      <c r="F5939" t="s">
        <v>17083</v>
      </c>
      <c r="G5939" t="s">
        <v>170</v>
      </c>
      <c r="H5939" t="s">
        <v>135</v>
      </c>
      <c r="I5939" t="s">
        <v>136</v>
      </c>
      <c r="J5939" t="s">
        <v>137</v>
      </c>
      <c r="K5939" t="s">
        <v>138</v>
      </c>
      <c r="L5939" t="s">
        <v>17084</v>
      </c>
      <c r="M5939" t="s">
        <v>17085</v>
      </c>
      <c r="N5939">
        <v>5.9788888880000002</v>
      </c>
      <c r="O5939">
        <v>0</v>
      </c>
      <c r="P5939">
        <v>15</v>
      </c>
      <c r="Q5939">
        <v>0</v>
      </c>
      <c r="R5939">
        <v>0</v>
      </c>
      <c r="S5939">
        <v>0</v>
      </c>
      <c r="T5939">
        <v>0</v>
      </c>
      <c r="U5939">
        <v>0</v>
      </c>
      <c r="V5939">
        <v>0</v>
      </c>
      <c r="W5939">
        <v>0</v>
      </c>
      <c r="X5939">
        <v>24.417774738178061</v>
      </c>
      <c r="Y5939">
        <v>0</v>
      </c>
      <c r="Z5939">
        <v>0</v>
      </c>
      <c r="AA5939">
        <v>0</v>
      </c>
      <c r="AB5939">
        <v>0</v>
      </c>
      <c r="AC5939">
        <v>0</v>
      </c>
      <c r="AD5939">
        <v>0</v>
      </c>
      <c r="AE5939">
        <v>24.417774738178061</v>
      </c>
    </row>
    <row r="5940" spans="1:31" x14ac:dyDescent="0.25">
      <c r="A5940">
        <v>2251257</v>
      </c>
      <c r="B5940">
        <v>1</v>
      </c>
      <c r="C5940" t="s">
        <v>81</v>
      </c>
      <c r="D5940" t="s">
        <v>112</v>
      </c>
      <c r="E5940" t="s">
        <v>141</v>
      </c>
      <c r="F5940" t="s">
        <v>17086</v>
      </c>
      <c r="G5940" t="s">
        <v>196</v>
      </c>
      <c r="H5940" t="s">
        <v>135</v>
      </c>
      <c r="I5940" t="s">
        <v>136</v>
      </c>
      <c r="J5940" t="s">
        <v>137</v>
      </c>
      <c r="K5940" t="s">
        <v>144</v>
      </c>
      <c r="L5940" t="s">
        <v>17087</v>
      </c>
      <c r="M5940" t="s">
        <v>17088</v>
      </c>
      <c r="N5940">
        <v>3.221944444</v>
      </c>
      <c r="O5940">
        <v>0</v>
      </c>
      <c r="P5940">
        <v>619</v>
      </c>
      <c r="Q5940">
        <v>0</v>
      </c>
      <c r="R5940">
        <v>0</v>
      </c>
      <c r="S5940">
        <v>0</v>
      </c>
      <c r="T5940">
        <v>170</v>
      </c>
      <c r="U5940">
        <v>0</v>
      </c>
      <c r="V5940">
        <v>0</v>
      </c>
      <c r="W5940">
        <v>0</v>
      </c>
      <c r="X5940">
        <v>478.77851204986115</v>
      </c>
      <c r="Y5940">
        <v>0</v>
      </c>
      <c r="Z5940">
        <v>0</v>
      </c>
      <c r="AA5940">
        <v>0</v>
      </c>
      <c r="AB5940">
        <v>435.60378381362187</v>
      </c>
      <c r="AC5940">
        <v>0</v>
      </c>
      <c r="AD5940">
        <v>0</v>
      </c>
      <c r="AE5940">
        <v>914.38229586348302</v>
      </c>
    </row>
    <row r="5941" spans="1:31" x14ac:dyDescent="0.25">
      <c r="A5941">
        <v>2251259</v>
      </c>
      <c r="B5941">
        <v>1</v>
      </c>
      <c r="C5941" t="s">
        <v>81</v>
      </c>
      <c r="D5941" t="s">
        <v>112</v>
      </c>
      <c r="E5941" t="s">
        <v>132</v>
      </c>
      <c r="F5941" t="s">
        <v>17089</v>
      </c>
      <c r="G5941" t="s">
        <v>191</v>
      </c>
      <c r="H5941" t="s">
        <v>135</v>
      </c>
      <c r="I5941" t="s">
        <v>136</v>
      </c>
      <c r="J5941" t="s">
        <v>137</v>
      </c>
      <c r="K5941" t="s">
        <v>138</v>
      </c>
      <c r="L5941" t="s">
        <v>17090</v>
      </c>
      <c r="M5941" t="s">
        <v>17091</v>
      </c>
      <c r="N5941">
        <v>3.2011111109999999</v>
      </c>
      <c r="O5941">
        <v>0</v>
      </c>
      <c r="P5941">
        <v>2</v>
      </c>
      <c r="Q5941">
        <v>0</v>
      </c>
      <c r="R5941">
        <v>0</v>
      </c>
      <c r="S5941">
        <v>0</v>
      </c>
      <c r="T5941">
        <v>0</v>
      </c>
      <c r="U5941">
        <v>0</v>
      </c>
      <c r="V5941">
        <v>0</v>
      </c>
      <c r="W5941">
        <v>0</v>
      </c>
      <c r="X5941">
        <v>2.5710563207924548</v>
      </c>
      <c r="Y5941">
        <v>0</v>
      </c>
      <c r="Z5941">
        <v>0</v>
      </c>
      <c r="AA5941">
        <v>0</v>
      </c>
      <c r="AB5941">
        <v>0</v>
      </c>
      <c r="AC5941">
        <v>0</v>
      </c>
      <c r="AD5941">
        <v>0</v>
      </c>
      <c r="AE5941">
        <v>2.5710563207924548</v>
      </c>
    </row>
    <row r="5942" spans="1:31" x14ac:dyDescent="0.25">
      <c r="A5942">
        <v>2251265</v>
      </c>
      <c r="B5942">
        <v>1</v>
      </c>
      <c r="C5942" t="s">
        <v>80</v>
      </c>
      <c r="D5942" t="s">
        <v>100</v>
      </c>
      <c r="E5942" t="s">
        <v>132</v>
      </c>
      <c r="F5942" t="s">
        <v>17092</v>
      </c>
      <c r="G5942" t="s">
        <v>148</v>
      </c>
      <c r="H5942" t="s">
        <v>135</v>
      </c>
      <c r="I5942" t="s">
        <v>136</v>
      </c>
      <c r="J5942" t="s">
        <v>137</v>
      </c>
      <c r="K5942" t="s">
        <v>138</v>
      </c>
      <c r="L5942" t="s">
        <v>17093</v>
      </c>
      <c r="M5942" t="s">
        <v>17094</v>
      </c>
      <c r="N5942">
        <v>1.778611111</v>
      </c>
      <c r="O5942">
        <v>0</v>
      </c>
      <c r="P5942">
        <v>1</v>
      </c>
      <c r="Q5942">
        <v>0</v>
      </c>
      <c r="R5942">
        <v>0</v>
      </c>
      <c r="S5942">
        <v>0</v>
      </c>
      <c r="T5942">
        <v>0</v>
      </c>
      <c r="U5942">
        <v>0</v>
      </c>
      <c r="V5942">
        <v>0</v>
      </c>
      <c r="W5942">
        <v>0</v>
      </c>
      <c r="X5942">
        <v>0.46614794002485332</v>
      </c>
      <c r="Y5942">
        <v>0</v>
      </c>
      <c r="Z5942">
        <v>0</v>
      </c>
      <c r="AA5942">
        <v>0</v>
      </c>
      <c r="AB5942">
        <v>0</v>
      </c>
      <c r="AC5942">
        <v>0</v>
      </c>
      <c r="AD5942">
        <v>0</v>
      </c>
      <c r="AE5942">
        <v>0.46614794002485332</v>
      </c>
    </row>
    <row r="5943" spans="1:31" x14ac:dyDescent="0.25">
      <c r="A5943">
        <v>2251267</v>
      </c>
      <c r="B5943">
        <v>1</v>
      </c>
      <c r="C5943" t="s">
        <v>80</v>
      </c>
      <c r="D5943" t="s">
        <v>93</v>
      </c>
      <c r="E5943" t="s">
        <v>194</v>
      </c>
      <c r="F5943" t="s">
        <v>17095</v>
      </c>
      <c r="G5943" t="s">
        <v>179</v>
      </c>
      <c r="H5943" t="s">
        <v>135</v>
      </c>
      <c r="I5943" t="s">
        <v>136</v>
      </c>
      <c r="J5943" t="s">
        <v>137</v>
      </c>
      <c r="K5943" t="s">
        <v>138</v>
      </c>
      <c r="L5943" t="s">
        <v>17096</v>
      </c>
      <c r="M5943" t="s">
        <v>17097</v>
      </c>
      <c r="N5943">
        <v>4.0658333329999996</v>
      </c>
      <c r="O5943">
        <v>0</v>
      </c>
      <c r="P5943">
        <v>1</v>
      </c>
      <c r="Q5943">
        <v>0</v>
      </c>
      <c r="R5943">
        <v>0</v>
      </c>
      <c r="S5943">
        <v>0</v>
      </c>
      <c r="T5943">
        <v>1</v>
      </c>
      <c r="U5943">
        <v>0</v>
      </c>
      <c r="V5943">
        <v>0</v>
      </c>
      <c r="W5943">
        <v>0</v>
      </c>
      <c r="X5943">
        <v>0.85278049999604011</v>
      </c>
      <c r="Y5943">
        <v>0</v>
      </c>
      <c r="Z5943">
        <v>0</v>
      </c>
      <c r="AA5943">
        <v>0</v>
      </c>
      <c r="AB5943">
        <v>3.1434335240583332E-2</v>
      </c>
      <c r="AC5943">
        <v>0</v>
      </c>
      <c r="AD5943">
        <v>0</v>
      </c>
      <c r="AE5943">
        <v>0.88421483523662348</v>
      </c>
    </row>
    <row r="5944" spans="1:31" x14ac:dyDescent="0.25">
      <c r="A5944">
        <v>2251268</v>
      </c>
      <c r="B5944">
        <v>1</v>
      </c>
      <c r="C5944" t="s">
        <v>80</v>
      </c>
      <c r="D5944" t="s">
        <v>88</v>
      </c>
      <c r="E5944" t="s">
        <v>132</v>
      </c>
      <c r="F5944" t="s">
        <v>17098</v>
      </c>
      <c r="G5944" t="s">
        <v>170</v>
      </c>
      <c r="H5944" t="s">
        <v>135</v>
      </c>
      <c r="I5944" t="s">
        <v>136</v>
      </c>
      <c r="J5944" t="s">
        <v>137</v>
      </c>
      <c r="K5944" t="s">
        <v>138</v>
      </c>
      <c r="L5944" t="s">
        <v>17099</v>
      </c>
      <c r="M5944" t="s">
        <v>17100</v>
      </c>
      <c r="N5944">
        <v>3.7819444440000001</v>
      </c>
      <c r="O5944">
        <v>0</v>
      </c>
      <c r="P5944">
        <v>0</v>
      </c>
      <c r="Q5944">
        <v>0</v>
      </c>
      <c r="R5944">
        <v>0</v>
      </c>
      <c r="S5944">
        <v>0</v>
      </c>
      <c r="T5944">
        <v>25</v>
      </c>
      <c r="U5944">
        <v>0</v>
      </c>
      <c r="V5944">
        <v>0</v>
      </c>
      <c r="W5944">
        <v>0</v>
      </c>
      <c r="X5944">
        <v>0</v>
      </c>
      <c r="Y5944">
        <v>0</v>
      </c>
      <c r="Z5944">
        <v>0</v>
      </c>
      <c r="AA5944">
        <v>0</v>
      </c>
      <c r="AB5944">
        <v>89.089309946702443</v>
      </c>
      <c r="AC5944">
        <v>0</v>
      </c>
      <c r="AD5944">
        <v>0</v>
      </c>
      <c r="AE5944">
        <v>89.089309946702443</v>
      </c>
    </row>
    <row r="5945" spans="1:31" x14ac:dyDescent="0.25">
      <c r="A5945">
        <v>2251269</v>
      </c>
      <c r="B5945">
        <v>1</v>
      </c>
      <c r="C5945" t="s">
        <v>81</v>
      </c>
      <c r="D5945" t="s">
        <v>115</v>
      </c>
      <c r="E5945" t="s">
        <v>141</v>
      </c>
      <c r="F5945" t="s">
        <v>17101</v>
      </c>
      <c r="G5945" t="s">
        <v>196</v>
      </c>
      <c r="H5945" t="s">
        <v>135</v>
      </c>
      <c r="I5945" t="s">
        <v>136</v>
      </c>
      <c r="J5945" t="s">
        <v>137</v>
      </c>
      <c r="K5945" t="s">
        <v>144</v>
      </c>
      <c r="L5945" t="s">
        <v>17102</v>
      </c>
      <c r="M5945" t="s">
        <v>17103</v>
      </c>
      <c r="N5945">
        <v>0.71666666599999995</v>
      </c>
      <c r="O5945">
        <v>0</v>
      </c>
      <c r="P5945">
        <v>0</v>
      </c>
      <c r="Q5945">
        <v>0</v>
      </c>
      <c r="R5945">
        <v>1</v>
      </c>
      <c r="S5945">
        <v>1</v>
      </c>
      <c r="T5945">
        <v>0</v>
      </c>
      <c r="U5945">
        <v>0</v>
      </c>
      <c r="V5945">
        <v>0</v>
      </c>
      <c r="W5945">
        <v>0</v>
      </c>
      <c r="X5945">
        <v>0</v>
      </c>
      <c r="Y5945">
        <v>0</v>
      </c>
      <c r="Z5945">
        <v>2.2078506646000004E-3</v>
      </c>
      <c r="AA5945">
        <v>7.2547558247658666</v>
      </c>
      <c r="AB5945">
        <v>0</v>
      </c>
      <c r="AC5945">
        <v>0</v>
      </c>
      <c r="AD5945">
        <v>0</v>
      </c>
      <c r="AE5945">
        <v>7.2569636754304669</v>
      </c>
    </row>
    <row r="5946" spans="1:31" x14ac:dyDescent="0.25">
      <c r="A5946">
        <v>2251274</v>
      </c>
      <c r="B5946">
        <v>1</v>
      </c>
      <c r="C5946" t="s">
        <v>80</v>
      </c>
      <c r="D5946" t="s">
        <v>106</v>
      </c>
      <c r="E5946" t="s">
        <v>182</v>
      </c>
      <c r="F5946" t="s">
        <v>15618</v>
      </c>
      <c r="G5946" t="s">
        <v>143</v>
      </c>
      <c r="H5946" t="s">
        <v>163</v>
      </c>
      <c r="I5946" t="s">
        <v>136</v>
      </c>
      <c r="J5946" t="s">
        <v>137</v>
      </c>
      <c r="K5946" t="s">
        <v>144</v>
      </c>
      <c r="L5946" t="s">
        <v>17104</v>
      </c>
      <c r="M5946" t="s">
        <v>17105</v>
      </c>
      <c r="N5946">
        <v>6.1683333329999996</v>
      </c>
      <c r="O5946">
        <v>0</v>
      </c>
      <c r="P5946">
        <v>69</v>
      </c>
      <c r="Q5946">
        <v>0</v>
      </c>
      <c r="R5946">
        <v>8</v>
      </c>
      <c r="S5946">
        <v>0</v>
      </c>
      <c r="T5946">
        <v>9</v>
      </c>
      <c r="U5946">
        <v>0</v>
      </c>
      <c r="V5946">
        <v>0</v>
      </c>
      <c r="W5946">
        <v>0</v>
      </c>
      <c r="X5946">
        <v>45.03656325692814</v>
      </c>
      <c r="Y5946">
        <v>0</v>
      </c>
      <c r="Z5946">
        <v>3.84863047784614</v>
      </c>
      <c r="AA5946">
        <v>0</v>
      </c>
      <c r="AB5946">
        <v>29.407298167802637</v>
      </c>
      <c r="AC5946">
        <v>0</v>
      </c>
      <c r="AD5946">
        <v>0</v>
      </c>
      <c r="AE5946">
        <v>78.292491902576927</v>
      </c>
    </row>
    <row r="5947" spans="1:31" x14ac:dyDescent="0.25">
      <c r="A5947">
        <v>2251276</v>
      </c>
      <c r="B5947">
        <v>1</v>
      </c>
      <c r="C5947" t="s">
        <v>80</v>
      </c>
      <c r="D5947" t="s">
        <v>101</v>
      </c>
      <c r="E5947" t="s">
        <v>194</v>
      </c>
      <c r="F5947" t="s">
        <v>17106</v>
      </c>
      <c r="G5947" t="s">
        <v>134</v>
      </c>
      <c r="H5947" t="s">
        <v>135</v>
      </c>
      <c r="I5947" t="s">
        <v>136</v>
      </c>
      <c r="J5947" t="s">
        <v>137</v>
      </c>
      <c r="K5947" t="s">
        <v>138</v>
      </c>
      <c r="L5947" t="s">
        <v>17107</v>
      </c>
      <c r="M5947" t="s">
        <v>17108</v>
      </c>
      <c r="N5947">
        <v>3.281111111</v>
      </c>
      <c r="O5947">
        <v>0</v>
      </c>
      <c r="P5947">
        <v>140</v>
      </c>
      <c r="Q5947">
        <v>0</v>
      </c>
      <c r="R5947">
        <v>1</v>
      </c>
      <c r="S5947">
        <v>0</v>
      </c>
      <c r="T5947">
        <v>5</v>
      </c>
      <c r="U5947">
        <v>0</v>
      </c>
      <c r="V5947">
        <v>0</v>
      </c>
      <c r="W5947">
        <v>0</v>
      </c>
      <c r="X5947">
        <v>188.06632523506863</v>
      </c>
      <c r="Y5947">
        <v>0</v>
      </c>
      <c r="Z5947">
        <v>0.88885358154222016</v>
      </c>
      <c r="AA5947">
        <v>0</v>
      </c>
      <c r="AB5947">
        <v>14.272830382979363</v>
      </c>
      <c r="AC5947">
        <v>0</v>
      </c>
      <c r="AD5947">
        <v>0</v>
      </c>
      <c r="AE5947">
        <v>203.22800919959019</v>
      </c>
    </row>
    <row r="5948" spans="1:31" x14ac:dyDescent="0.25">
      <c r="A5948">
        <v>2251278</v>
      </c>
      <c r="B5948">
        <v>1</v>
      </c>
      <c r="C5948" t="s">
        <v>80</v>
      </c>
      <c r="D5948" t="s">
        <v>110</v>
      </c>
      <c r="E5948" t="s">
        <v>132</v>
      </c>
      <c r="F5948" t="s">
        <v>17109</v>
      </c>
      <c r="G5948" t="s">
        <v>148</v>
      </c>
      <c r="H5948" t="s">
        <v>135</v>
      </c>
      <c r="I5948" t="s">
        <v>136</v>
      </c>
      <c r="J5948" t="s">
        <v>137</v>
      </c>
      <c r="K5948" t="s">
        <v>138</v>
      </c>
      <c r="L5948" t="s">
        <v>17110</v>
      </c>
      <c r="M5948" t="s">
        <v>17111</v>
      </c>
      <c r="N5948">
        <v>7.3733333329999997</v>
      </c>
      <c r="O5948">
        <v>0</v>
      </c>
      <c r="P5948">
        <v>3</v>
      </c>
      <c r="Q5948">
        <v>0</v>
      </c>
      <c r="R5948">
        <v>0</v>
      </c>
      <c r="S5948">
        <v>0</v>
      </c>
      <c r="T5948">
        <v>0</v>
      </c>
      <c r="U5948">
        <v>0</v>
      </c>
      <c r="V5948">
        <v>0</v>
      </c>
      <c r="W5948">
        <v>0</v>
      </c>
      <c r="X5948">
        <v>3.783124816323534</v>
      </c>
      <c r="Y5948">
        <v>0</v>
      </c>
      <c r="Z5948">
        <v>0</v>
      </c>
      <c r="AA5948">
        <v>0</v>
      </c>
      <c r="AB5948">
        <v>0</v>
      </c>
      <c r="AC5948">
        <v>0</v>
      </c>
      <c r="AD5948">
        <v>0</v>
      </c>
      <c r="AE5948">
        <v>3.783124816323534</v>
      </c>
    </row>
    <row r="5949" spans="1:31" x14ac:dyDescent="0.25">
      <c r="A5949">
        <v>2251279</v>
      </c>
      <c r="B5949">
        <v>1</v>
      </c>
      <c r="C5949" t="s">
        <v>80</v>
      </c>
      <c r="D5949" t="s">
        <v>108</v>
      </c>
      <c r="E5949" t="s">
        <v>182</v>
      </c>
      <c r="F5949" t="s">
        <v>17112</v>
      </c>
      <c r="G5949" t="s">
        <v>143</v>
      </c>
      <c r="H5949" t="s">
        <v>163</v>
      </c>
      <c r="I5949" t="s">
        <v>136</v>
      </c>
      <c r="J5949" t="s">
        <v>137</v>
      </c>
      <c r="K5949" t="s">
        <v>144</v>
      </c>
      <c r="L5949" t="s">
        <v>17113</v>
      </c>
      <c r="M5949" t="s">
        <v>17114</v>
      </c>
      <c r="N5949">
        <v>7.4708333329999999</v>
      </c>
      <c r="O5949">
        <v>0</v>
      </c>
      <c r="P5949">
        <v>30</v>
      </c>
      <c r="Q5949">
        <v>0</v>
      </c>
      <c r="R5949">
        <v>5</v>
      </c>
      <c r="S5949">
        <v>0</v>
      </c>
      <c r="T5949">
        <v>2</v>
      </c>
      <c r="U5949">
        <v>0</v>
      </c>
      <c r="V5949">
        <v>0</v>
      </c>
      <c r="W5949">
        <v>0</v>
      </c>
      <c r="X5949">
        <v>39.533302948936949</v>
      </c>
      <c r="Y5949">
        <v>0</v>
      </c>
      <c r="Z5949">
        <v>2.0086017475982736</v>
      </c>
      <c r="AA5949">
        <v>0</v>
      </c>
      <c r="AB5949">
        <v>13.681984079271803</v>
      </c>
      <c r="AC5949">
        <v>0</v>
      </c>
      <c r="AD5949">
        <v>0</v>
      </c>
      <c r="AE5949">
        <v>55.223888775807026</v>
      </c>
    </row>
    <row r="5950" spans="1:31" x14ac:dyDescent="0.25">
      <c r="A5950">
        <v>2251281</v>
      </c>
      <c r="B5950">
        <v>1</v>
      </c>
      <c r="C5950" t="s">
        <v>81</v>
      </c>
      <c r="D5950" t="s">
        <v>128</v>
      </c>
      <c r="E5950" t="s">
        <v>182</v>
      </c>
      <c r="F5950" t="s">
        <v>17115</v>
      </c>
      <c r="G5950" t="s">
        <v>143</v>
      </c>
      <c r="H5950" t="s">
        <v>163</v>
      </c>
      <c r="I5950" t="s">
        <v>136</v>
      </c>
      <c r="J5950" t="s">
        <v>137</v>
      </c>
      <c r="K5950" t="s">
        <v>144</v>
      </c>
      <c r="L5950" t="s">
        <v>17116</v>
      </c>
      <c r="M5950" t="s">
        <v>17117</v>
      </c>
      <c r="N5950">
        <v>3.3458333329999999</v>
      </c>
      <c r="O5950">
        <v>0</v>
      </c>
      <c r="P5950">
        <v>88</v>
      </c>
      <c r="Q5950">
        <v>0</v>
      </c>
      <c r="R5950">
        <v>1</v>
      </c>
      <c r="S5950">
        <v>0</v>
      </c>
      <c r="T5950">
        <v>24</v>
      </c>
      <c r="U5950">
        <v>0</v>
      </c>
      <c r="V5950">
        <v>0</v>
      </c>
      <c r="W5950">
        <v>0</v>
      </c>
      <c r="X5950">
        <v>219.35838649730877</v>
      </c>
      <c r="Y5950">
        <v>0</v>
      </c>
      <c r="Z5950">
        <v>2.5956348500444444E-3</v>
      </c>
      <c r="AA5950">
        <v>0</v>
      </c>
      <c r="AB5950">
        <v>427.80799218712627</v>
      </c>
      <c r="AC5950">
        <v>0</v>
      </c>
      <c r="AD5950">
        <v>0</v>
      </c>
      <c r="AE5950">
        <v>647.1689743192851</v>
      </c>
    </row>
    <row r="5951" spans="1:31" x14ac:dyDescent="0.25">
      <c r="A5951">
        <v>2251282</v>
      </c>
      <c r="B5951">
        <v>1</v>
      </c>
      <c r="C5951" t="s">
        <v>80</v>
      </c>
      <c r="D5951" t="s">
        <v>108</v>
      </c>
      <c r="E5951" t="s">
        <v>182</v>
      </c>
      <c r="F5951" t="s">
        <v>17118</v>
      </c>
      <c r="G5951" t="s">
        <v>143</v>
      </c>
      <c r="H5951" t="s">
        <v>163</v>
      </c>
      <c r="I5951" t="s">
        <v>136</v>
      </c>
      <c r="J5951" t="s">
        <v>137</v>
      </c>
      <c r="K5951" t="s">
        <v>144</v>
      </c>
      <c r="L5951" t="s">
        <v>17119</v>
      </c>
      <c r="M5951" t="s">
        <v>17120</v>
      </c>
      <c r="N5951">
        <v>7.1624999999999996</v>
      </c>
      <c r="O5951">
        <v>0</v>
      </c>
      <c r="P5951">
        <v>63</v>
      </c>
      <c r="Q5951">
        <v>0</v>
      </c>
      <c r="R5951">
        <v>4</v>
      </c>
      <c r="S5951">
        <v>0</v>
      </c>
      <c r="T5951">
        <v>5</v>
      </c>
      <c r="U5951">
        <v>0</v>
      </c>
      <c r="V5951">
        <v>0</v>
      </c>
      <c r="W5951">
        <v>0</v>
      </c>
      <c r="X5951">
        <v>59.147332144169781</v>
      </c>
      <c r="Y5951">
        <v>0</v>
      </c>
      <c r="Z5951">
        <v>1.342486504050098</v>
      </c>
      <c r="AA5951">
        <v>0</v>
      </c>
      <c r="AB5951">
        <v>15.464948254158255</v>
      </c>
      <c r="AC5951">
        <v>0</v>
      </c>
      <c r="AD5951">
        <v>0</v>
      </c>
      <c r="AE5951">
        <v>75.95476690237814</v>
      </c>
    </row>
    <row r="5952" spans="1:31" x14ac:dyDescent="0.25">
      <c r="A5952">
        <v>2251285</v>
      </c>
      <c r="B5952">
        <v>1</v>
      </c>
      <c r="C5952" t="s">
        <v>80</v>
      </c>
      <c r="D5952" t="s">
        <v>82</v>
      </c>
      <c r="E5952" t="s">
        <v>177</v>
      </c>
      <c r="F5952" t="s">
        <v>17121</v>
      </c>
      <c r="G5952" t="s">
        <v>215</v>
      </c>
      <c r="H5952" t="s">
        <v>135</v>
      </c>
      <c r="I5952" t="s">
        <v>136</v>
      </c>
      <c r="J5952" t="s">
        <v>137</v>
      </c>
      <c r="K5952" t="s">
        <v>138</v>
      </c>
      <c r="L5952" t="s">
        <v>17122</v>
      </c>
      <c r="M5952" t="s">
        <v>17123</v>
      </c>
      <c r="N5952">
        <v>3.0508333329999999</v>
      </c>
      <c r="O5952">
        <v>0</v>
      </c>
      <c r="P5952">
        <v>0</v>
      </c>
      <c r="Q5952">
        <v>0</v>
      </c>
      <c r="R5952">
        <v>0</v>
      </c>
      <c r="S5952">
        <v>0</v>
      </c>
      <c r="T5952">
        <v>11</v>
      </c>
      <c r="U5952">
        <v>0</v>
      </c>
      <c r="V5952">
        <v>0</v>
      </c>
      <c r="W5952">
        <v>0</v>
      </c>
      <c r="X5952">
        <v>0</v>
      </c>
      <c r="Y5952">
        <v>0</v>
      </c>
      <c r="Z5952">
        <v>0</v>
      </c>
      <c r="AA5952">
        <v>0</v>
      </c>
      <c r="AB5952">
        <v>84.828663828409688</v>
      </c>
      <c r="AC5952">
        <v>0</v>
      </c>
      <c r="AD5952">
        <v>0</v>
      </c>
      <c r="AE5952">
        <v>84.828663828409688</v>
      </c>
    </row>
    <row r="5953" spans="1:31" x14ac:dyDescent="0.25">
      <c r="A5953">
        <v>2251286</v>
      </c>
      <c r="B5953">
        <v>1</v>
      </c>
      <c r="C5953" t="s">
        <v>81</v>
      </c>
      <c r="D5953" t="s">
        <v>120</v>
      </c>
      <c r="E5953" t="s">
        <v>194</v>
      </c>
      <c r="F5953" t="s">
        <v>17124</v>
      </c>
      <c r="G5953" t="s">
        <v>390</v>
      </c>
      <c r="H5953" t="s">
        <v>135</v>
      </c>
      <c r="I5953" t="s">
        <v>136</v>
      </c>
      <c r="J5953" t="s">
        <v>137</v>
      </c>
      <c r="K5953" t="s">
        <v>138</v>
      </c>
      <c r="L5953" t="s">
        <v>17125</v>
      </c>
      <c r="M5953" t="s">
        <v>17126</v>
      </c>
      <c r="N5953">
        <v>2.176666666</v>
      </c>
      <c r="O5953">
        <v>0</v>
      </c>
      <c r="P5953">
        <v>191</v>
      </c>
      <c r="Q5953">
        <v>0</v>
      </c>
      <c r="R5953">
        <v>0</v>
      </c>
      <c r="S5953">
        <v>0</v>
      </c>
      <c r="T5953">
        <v>10</v>
      </c>
      <c r="U5953">
        <v>0</v>
      </c>
      <c r="V5953">
        <v>0</v>
      </c>
      <c r="W5953">
        <v>0</v>
      </c>
      <c r="X5953">
        <v>149.69517226549939</v>
      </c>
      <c r="Y5953">
        <v>0</v>
      </c>
      <c r="Z5953">
        <v>0</v>
      </c>
      <c r="AA5953">
        <v>0</v>
      </c>
      <c r="AB5953">
        <v>74.159929271818484</v>
      </c>
      <c r="AC5953">
        <v>0</v>
      </c>
      <c r="AD5953">
        <v>0</v>
      </c>
      <c r="AE5953">
        <v>223.85510153731786</v>
      </c>
    </row>
    <row r="5954" spans="1:31" x14ac:dyDescent="0.25">
      <c r="A5954">
        <v>2251287</v>
      </c>
      <c r="B5954">
        <v>1</v>
      </c>
      <c r="C5954" t="s">
        <v>80</v>
      </c>
      <c r="D5954" t="s">
        <v>96</v>
      </c>
      <c r="E5954" t="s">
        <v>132</v>
      </c>
      <c r="F5954" t="s">
        <v>17127</v>
      </c>
      <c r="G5954" t="s">
        <v>170</v>
      </c>
      <c r="H5954" t="s">
        <v>135</v>
      </c>
      <c r="I5954" t="s">
        <v>136</v>
      </c>
      <c r="J5954" t="s">
        <v>137</v>
      </c>
      <c r="K5954" t="s">
        <v>138</v>
      </c>
      <c r="L5954" t="s">
        <v>17128</v>
      </c>
      <c r="M5954" t="s">
        <v>17129</v>
      </c>
      <c r="N5954">
        <v>4.7225000000000001</v>
      </c>
      <c r="O5954">
        <v>0</v>
      </c>
      <c r="P5954">
        <v>1</v>
      </c>
      <c r="Q5954">
        <v>0</v>
      </c>
      <c r="R5954">
        <v>0</v>
      </c>
      <c r="S5954">
        <v>0</v>
      </c>
      <c r="T5954">
        <v>0</v>
      </c>
      <c r="U5954">
        <v>0</v>
      </c>
      <c r="V5954">
        <v>0</v>
      </c>
      <c r="W5954">
        <v>0</v>
      </c>
      <c r="X5954">
        <v>1.3450690480237113</v>
      </c>
      <c r="Y5954">
        <v>0</v>
      </c>
      <c r="Z5954">
        <v>0</v>
      </c>
      <c r="AA5954">
        <v>0</v>
      </c>
      <c r="AB5954">
        <v>0</v>
      </c>
      <c r="AC5954">
        <v>0</v>
      </c>
      <c r="AD5954">
        <v>0</v>
      </c>
      <c r="AE5954">
        <v>1.3450690480237113</v>
      </c>
    </row>
    <row r="5955" spans="1:31" x14ac:dyDescent="0.25">
      <c r="A5955">
        <v>2251288</v>
      </c>
      <c r="B5955">
        <v>1</v>
      </c>
      <c r="C5955" t="s">
        <v>80</v>
      </c>
      <c r="D5955" t="s">
        <v>96</v>
      </c>
      <c r="E5955" t="s">
        <v>132</v>
      </c>
      <c r="F5955" t="s">
        <v>17130</v>
      </c>
      <c r="G5955" t="s">
        <v>170</v>
      </c>
      <c r="H5955" t="s">
        <v>135</v>
      </c>
      <c r="I5955" t="s">
        <v>136</v>
      </c>
      <c r="J5955" t="s">
        <v>137</v>
      </c>
      <c r="K5955" t="s">
        <v>138</v>
      </c>
      <c r="L5955" t="s">
        <v>17131</v>
      </c>
      <c r="M5955" t="s">
        <v>17132</v>
      </c>
      <c r="N5955">
        <v>3.946388888</v>
      </c>
      <c r="O5955">
        <v>0</v>
      </c>
      <c r="P5955">
        <v>1</v>
      </c>
      <c r="Q5955">
        <v>0</v>
      </c>
      <c r="R5955">
        <v>0</v>
      </c>
      <c r="S5955">
        <v>0</v>
      </c>
      <c r="T5955">
        <v>0</v>
      </c>
      <c r="U5955">
        <v>0</v>
      </c>
      <c r="V5955">
        <v>0</v>
      </c>
      <c r="W5955">
        <v>0</v>
      </c>
      <c r="X5955">
        <v>1.8785250052458864</v>
      </c>
      <c r="Y5955">
        <v>0</v>
      </c>
      <c r="Z5955">
        <v>0</v>
      </c>
      <c r="AA5955">
        <v>0</v>
      </c>
      <c r="AB5955">
        <v>0</v>
      </c>
      <c r="AC5955">
        <v>0</v>
      </c>
      <c r="AD5955">
        <v>0</v>
      </c>
      <c r="AE5955">
        <v>1.8785250052458864</v>
      </c>
    </row>
    <row r="5956" spans="1:31" x14ac:dyDescent="0.25">
      <c r="A5956">
        <v>2251290</v>
      </c>
      <c r="B5956">
        <v>1</v>
      </c>
      <c r="C5956" t="s">
        <v>80</v>
      </c>
      <c r="D5956" t="s">
        <v>84</v>
      </c>
      <c r="E5956" t="s">
        <v>141</v>
      </c>
      <c r="F5956" t="s">
        <v>7103</v>
      </c>
      <c r="G5956" t="s">
        <v>143</v>
      </c>
      <c r="H5956" t="s">
        <v>135</v>
      </c>
      <c r="I5956" t="s">
        <v>136</v>
      </c>
      <c r="J5956" t="s">
        <v>137</v>
      </c>
      <c r="K5956" t="s">
        <v>144</v>
      </c>
      <c r="L5956" t="s">
        <v>17133</v>
      </c>
      <c r="M5956" t="s">
        <v>17134</v>
      </c>
      <c r="N5956">
        <v>6.2324999999999999</v>
      </c>
      <c r="O5956">
        <v>0</v>
      </c>
      <c r="P5956">
        <v>415</v>
      </c>
      <c r="Q5956">
        <v>0</v>
      </c>
      <c r="R5956">
        <v>0</v>
      </c>
      <c r="S5956">
        <v>0</v>
      </c>
      <c r="T5956">
        <v>4</v>
      </c>
      <c r="U5956">
        <v>0</v>
      </c>
      <c r="V5956">
        <v>0</v>
      </c>
      <c r="W5956">
        <v>0</v>
      </c>
      <c r="X5956">
        <v>712.72787084844435</v>
      </c>
      <c r="Y5956">
        <v>0</v>
      </c>
      <c r="Z5956">
        <v>0</v>
      </c>
      <c r="AA5956">
        <v>0</v>
      </c>
      <c r="AB5956">
        <v>142.70414490020536</v>
      </c>
      <c r="AC5956">
        <v>0</v>
      </c>
      <c r="AD5956">
        <v>0</v>
      </c>
      <c r="AE5956">
        <v>855.43201574864975</v>
      </c>
    </row>
    <row r="5957" spans="1:31" x14ac:dyDescent="0.25">
      <c r="A5957">
        <v>2251292</v>
      </c>
      <c r="B5957">
        <v>1</v>
      </c>
      <c r="C5957" t="s">
        <v>80</v>
      </c>
      <c r="D5957" t="s">
        <v>84</v>
      </c>
      <c r="E5957" t="s">
        <v>141</v>
      </c>
      <c r="F5957" t="s">
        <v>17135</v>
      </c>
      <c r="G5957" t="s">
        <v>196</v>
      </c>
      <c r="H5957" t="s">
        <v>135</v>
      </c>
      <c r="I5957" t="s">
        <v>136</v>
      </c>
      <c r="J5957" t="s">
        <v>137</v>
      </c>
      <c r="K5957" t="s">
        <v>144</v>
      </c>
      <c r="L5957" t="s">
        <v>17136</v>
      </c>
      <c r="M5957" t="s">
        <v>17137</v>
      </c>
      <c r="N5957">
        <v>0.59527777699999995</v>
      </c>
      <c r="O5957">
        <v>0</v>
      </c>
      <c r="P5957">
        <v>664</v>
      </c>
      <c r="Q5957">
        <v>0</v>
      </c>
      <c r="R5957">
        <v>0</v>
      </c>
      <c r="S5957">
        <v>0</v>
      </c>
      <c r="T5957">
        <v>18</v>
      </c>
      <c r="U5957">
        <v>0</v>
      </c>
      <c r="V5957">
        <v>0</v>
      </c>
      <c r="W5957">
        <v>0</v>
      </c>
      <c r="X5957">
        <v>135.45493595987489</v>
      </c>
      <c r="Y5957">
        <v>0</v>
      </c>
      <c r="Z5957">
        <v>0</v>
      </c>
      <c r="AA5957">
        <v>0</v>
      </c>
      <c r="AB5957">
        <v>4.5657051752507751</v>
      </c>
      <c r="AC5957">
        <v>0</v>
      </c>
      <c r="AD5957">
        <v>0</v>
      </c>
      <c r="AE5957">
        <v>140.02064113512566</v>
      </c>
    </row>
    <row r="5958" spans="1:31" x14ac:dyDescent="0.25">
      <c r="A5958">
        <v>2251293</v>
      </c>
      <c r="B5958">
        <v>1</v>
      </c>
      <c r="C5958" t="s">
        <v>80</v>
      </c>
      <c r="D5958" t="s">
        <v>82</v>
      </c>
      <c r="E5958" t="s">
        <v>194</v>
      </c>
      <c r="F5958" t="s">
        <v>17138</v>
      </c>
      <c r="G5958" t="s">
        <v>465</v>
      </c>
      <c r="H5958" t="s">
        <v>135</v>
      </c>
      <c r="I5958" t="s">
        <v>136</v>
      </c>
      <c r="J5958" t="s">
        <v>137</v>
      </c>
      <c r="K5958" t="s">
        <v>138</v>
      </c>
      <c r="L5958" t="s">
        <v>17139</v>
      </c>
      <c r="M5958" t="s">
        <v>17140</v>
      </c>
      <c r="N5958">
        <v>0.93388888800000003</v>
      </c>
      <c r="O5958">
        <v>0</v>
      </c>
      <c r="P5958">
        <v>178</v>
      </c>
      <c r="Q5958">
        <v>0</v>
      </c>
      <c r="R5958">
        <v>0</v>
      </c>
      <c r="S5958">
        <v>0</v>
      </c>
      <c r="T5958">
        <v>6</v>
      </c>
      <c r="U5958">
        <v>0</v>
      </c>
      <c r="V5958">
        <v>0</v>
      </c>
      <c r="W5958">
        <v>0</v>
      </c>
      <c r="X5958">
        <v>66.887547906611871</v>
      </c>
      <c r="Y5958">
        <v>0</v>
      </c>
      <c r="Z5958">
        <v>0</v>
      </c>
      <c r="AA5958">
        <v>0</v>
      </c>
      <c r="AB5958">
        <v>9.559499943047193</v>
      </c>
      <c r="AC5958">
        <v>0</v>
      </c>
      <c r="AD5958">
        <v>0</v>
      </c>
      <c r="AE5958">
        <v>76.447047849659072</v>
      </c>
    </row>
    <row r="5959" spans="1:31" x14ac:dyDescent="0.25">
      <c r="A5959">
        <v>2251296</v>
      </c>
      <c r="B5959">
        <v>1</v>
      </c>
      <c r="C5959" t="s">
        <v>81</v>
      </c>
      <c r="D5959" t="s">
        <v>119</v>
      </c>
      <c r="E5959" t="s">
        <v>132</v>
      </c>
      <c r="F5959" t="s">
        <v>17141</v>
      </c>
      <c r="G5959" t="s">
        <v>148</v>
      </c>
      <c r="H5959" t="s">
        <v>135</v>
      </c>
      <c r="I5959" t="s">
        <v>136</v>
      </c>
      <c r="J5959" t="s">
        <v>137</v>
      </c>
      <c r="K5959" t="s">
        <v>138</v>
      </c>
      <c r="L5959" t="s">
        <v>17142</v>
      </c>
      <c r="M5959" t="s">
        <v>17143</v>
      </c>
      <c r="N5959">
        <v>1.7597222219999999</v>
      </c>
      <c r="O5959">
        <v>0</v>
      </c>
      <c r="P5959">
        <v>0</v>
      </c>
      <c r="Q5959">
        <v>0</v>
      </c>
      <c r="R5959">
        <v>1</v>
      </c>
      <c r="S5959">
        <v>0</v>
      </c>
      <c r="T5959">
        <v>0</v>
      </c>
      <c r="U5959">
        <v>0</v>
      </c>
      <c r="V5959">
        <v>0</v>
      </c>
      <c r="W5959">
        <v>0</v>
      </c>
      <c r="X5959">
        <v>0</v>
      </c>
      <c r="Y5959">
        <v>0</v>
      </c>
      <c r="Z5959">
        <v>0.18780593662043893</v>
      </c>
      <c r="AA5959">
        <v>0</v>
      </c>
      <c r="AB5959">
        <v>0</v>
      </c>
      <c r="AC5959">
        <v>0</v>
      </c>
      <c r="AD5959">
        <v>0</v>
      </c>
      <c r="AE5959">
        <v>0.18780593662043893</v>
      </c>
    </row>
    <row r="5960" spans="1:31" x14ac:dyDescent="0.25">
      <c r="A5960">
        <v>2251304</v>
      </c>
      <c r="B5960">
        <v>1</v>
      </c>
      <c r="C5960" t="s">
        <v>81</v>
      </c>
      <c r="D5960" t="s">
        <v>122</v>
      </c>
      <c r="E5960" t="s">
        <v>273</v>
      </c>
      <c r="F5960" t="s">
        <v>17144</v>
      </c>
      <c r="G5960" t="s">
        <v>152</v>
      </c>
      <c r="H5960" t="s">
        <v>163</v>
      </c>
      <c r="I5960" t="s">
        <v>136</v>
      </c>
      <c r="J5960" t="s">
        <v>137</v>
      </c>
      <c r="K5960" t="s">
        <v>138</v>
      </c>
      <c r="L5960" t="s">
        <v>17145</v>
      </c>
      <c r="M5960" t="s">
        <v>17146</v>
      </c>
      <c r="N5960">
        <v>0.39750000000000002</v>
      </c>
      <c r="O5960">
        <v>0</v>
      </c>
      <c r="P5960">
        <v>5607</v>
      </c>
      <c r="Q5960">
        <v>0</v>
      </c>
      <c r="R5960">
        <v>11</v>
      </c>
      <c r="S5960">
        <v>8</v>
      </c>
      <c r="T5960">
        <v>406</v>
      </c>
      <c r="U5960">
        <v>0</v>
      </c>
      <c r="V5960">
        <v>2</v>
      </c>
      <c r="W5960">
        <v>0</v>
      </c>
      <c r="X5960">
        <v>621.82543424998153</v>
      </c>
      <c r="Y5960">
        <v>0</v>
      </c>
      <c r="Z5960">
        <v>1.2822739671819006</v>
      </c>
      <c r="AA5960">
        <v>80.418690824428012</v>
      </c>
      <c r="AB5960">
        <v>147.58458116304939</v>
      </c>
      <c r="AC5960">
        <v>0</v>
      </c>
      <c r="AD5960">
        <v>9.8819401554648607</v>
      </c>
      <c r="AE5960">
        <v>860.9929203601057</v>
      </c>
    </row>
    <row r="5961" spans="1:31" x14ac:dyDescent="0.25">
      <c r="A5961">
        <v>2251315</v>
      </c>
      <c r="B5961">
        <v>1</v>
      </c>
      <c r="C5961" t="s">
        <v>80</v>
      </c>
      <c r="D5961" t="s">
        <v>103</v>
      </c>
      <c r="E5961" t="s">
        <v>132</v>
      </c>
      <c r="F5961" t="s">
        <v>2592</v>
      </c>
      <c r="G5961" t="s">
        <v>191</v>
      </c>
      <c r="H5961" t="s">
        <v>135</v>
      </c>
      <c r="I5961" t="s">
        <v>136</v>
      </c>
      <c r="J5961" t="s">
        <v>137</v>
      </c>
      <c r="K5961" t="s">
        <v>138</v>
      </c>
      <c r="L5961" t="s">
        <v>17147</v>
      </c>
      <c r="M5961" t="s">
        <v>17148</v>
      </c>
      <c r="N5961">
        <v>0.54249999999999998</v>
      </c>
      <c r="O5961">
        <v>0</v>
      </c>
      <c r="P5961">
        <v>8</v>
      </c>
      <c r="Q5961">
        <v>0</v>
      </c>
      <c r="R5961">
        <v>0</v>
      </c>
      <c r="S5961">
        <v>0</v>
      </c>
      <c r="T5961">
        <v>2</v>
      </c>
      <c r="U5961">
        <v>0</v>
      </c>
      <c r="V5961">
        <v>0</v>
      </c>
      <c r="W5961">
        <v>0</v>
      </c>
      <c r="X5961">
        <v>2.0593795993860602</v>
      </c>
      <c r="Y5961">
        <v>0</v>
      </c>
      <c r="Z5961">
        <v>0</v>
      </c>
      <c r="AA5961">
        <v>0</v>
      </c>
      <c r="AB5961">
        <v>1.057207494189035</v>
      </c>
      <c r="AC5961">
        <v>0</v>
      </c>
      <c r="AD5961">
        <v>0</v>
      </c>
      <c r="AE5961">
        <v>3.1165870935750952</v>
      </c>
    </row>
    <row r="5962" spans="1:31" x14ac:dyDescent="0.25">
      <c r="A5962">
        <v>2251318</v>
      </c>
      <c r="B5962">
        <v>1</v>
      </c>
      <c r="C5962" t="s">
        <v>80</v>
      </c>
      <c r="D5962" t="s">
        <v>108</v>
      </c>
      <c r="E5962" t="s">
        <v>194</v>
      </c>
      <c r="F5962" t="s">
        <v>17149</v>
      </c>
      <c r="G5962" t="s">
        <v>143</v>
      </c>
      <c r="H5962" t="s">
        <v>135</v>
      </c>
      <c r="I5962" t="s">
        <v>136</v>
      </c>
      <c r="J5962" t="s">
        <v>137</v>
      </c>
      <c r="K5962" t="s">
        <v>144</v>
      </c>
      <c r="L5962" t="s">
        <v>17150</v>
      </c>
      <c r="M5962" t="s">
        <v>17151</v>
      </c>
      <c r="N5962">
        <v>2.4594444439999998</v>
      </c>
      <c r="O5962">
        <v>0</v>
      </c>
      <c r="P5962">
        <v>48</v>
      </c>
      <c r="Q5962">
        <v>0</v>
      </c>
      <c r="R5962">
        <v>0</v>
      </c>
      <c r="S5962">
        <v>0</v>
      </c>
      <c r="T5962">
        <v>15</v>
      </c>
      <c r="U5962">
        <v>0</v>
      </c>
      <c r="V5962">
        <v>0</v>
      </c>
      <c r="W5962">
        <v>0</v>
      </c>
      <c r="X5962">
        <v>34.198456839137776</v>
      </c>
      <c r="Y5962">
        <v>0</v>
      </c>
      <c r="Z5962">
        <v>0</v>
      </c>
      <c r="AA5962">
        <v>0</v>
      </c>
      <c r="AB5962">
        <v>26.604966270028847</v>
      </c>
      <c r="AC5962">
        <v>0</v>
      </c>
      <c r="AD5962">
        <v>0</v>
      </c>
      <c r="AE5962">
        <v>60.803423109166623</v>
      </c>
    </row>
    <row r="5963" spans="1:31" x14ac:dyDescent="0.25">
      <c r="A5963">
        <v>2251319</v>
      </c>
      <c r="B5963">
        <v>1</v>
      </c>
      <c r="C5963" t="s">
        <v>81</v>
      </c>
      <c r="D5963" t="s">
        <v>128</v>
      </c>
      <c r="E5963" t="s">
        <v>132</v>
      </c>
      <c r="F5963" t="s">
        <v>17152</v>
      </c>
      <c r="G5963" t="s">
        <v>170</v>
      </c>
      <c r="H5963" t="s">
        <v>135</v>
      </c>
      <c r="I5963" t="s">
        <v>136</v>
      </c>
      <c r="J5963" t="s">
        <v>137</v>
      </c>
      <c r="K5963" t="s">
        <v>138</v>
      </c>
      <c r="L5963" t="s">
        <v>17153</v>
      </c>
      <c r="M5963" t="s">
        <v>17154</v>
      </c>
      <c r="N5963">
        <v>1.570277777</v>
      </c>
      <c r="O5963">
        <v>0</v>
      </c>
      <c r="P5963">
        <v>9</v>
      </c>
      <c r="Q5963">
        <v>0</v>
      </c>
      <c r="R5963">
        <v>0</v>
      </c>
      <c r="S5963">
        <v>0</v>
      </c>
      <c r="T5963">
        <v>0</v>
      </c>
      <c r="U5963">
        <v>0</v>
      </c>
      <c r="V5963">
        <v>0</v>
      </c>
      <c r="W5963">
        <v>0</v>
      </c>
      <c r="X5963">
        <v>4.0237170241851201</v>
      </c>
      <c r="Y5963">
        <v>0</v>
      </c>
      <c r="Z5963">
        <v>0</v>
      </c>
      <c r="AA5963">
        <v>0</v>
      </c>
      <c r="AB5963">
        <v>0</v>
      </c>
      <c r="AC5963">
        <v>0</v>
      </c>
      <c r="AD5963">
        <v>0</v>
      </c>
      <c r="AE5963">
        <v>4.0237170241851201</v>
      </c>
    </row>
    <row r="5964" spans="1:31" x14ac:dyDescent="0.25">
      <c r="A5964">
        <v>2251326</v>
      </c>
      <c r="B5964">
        <v>1</v>
      </c>
      <c r="C5964" t="s">
        <v>80</v>
      </c>
      <c r="D5964" t="s">
        <v>90</v>
      </c>
      <c r="E5964" t="s">
        <v>194</v>
      </c>
      <c r="F5964" t="s">
        <v>17155</v>
      </c>
      <c r="G5964" t="s">
        <v>179</v>
      </c>
      <c r="H5964" t="s">
        <v>135</v>
      </c>
      <c r="I5964" t="s">
        <v>136</v>
      </c>
      <c r="J5964" t="s">
        <v>137</v>
      </c>
      <c r="K5964" t="s">
        <v>138</v>
      </c>
      <c r="L5964" t="s">
        <v>17156</v>
      </c>
      <c r="M5964" t="s">
        <v>17157</v>
      </c>
      <c r="N5964">
        <v>1.2438888880000001</v>
      </c>
      <c r="O5964">
        <v>0</v>
      </c>
      <c r="P5964">
        <v>143</v>
      </c>
      <c r="Q5964">
        <v>0</v>
      </c>
      <c r="R5964">
        <v>0</v>
      </c>
      <c r="S5964">
        <v>0</v>
      </c>
      <c r="T5964">
        <v>12</v>
      </c>
      <c r="U5964">
        <v>0</v>
      </c>
      <c r="V5964">
        <v>0</v>
      </c>
      <c r="W5964">
        <v>0</v>
      </c>
      <c r="X5964">
        <v>60.451989150872777</v>
      </c>
      <c r="Y5964">
        <v>0</v>
      </c>
      <c r="Z5964">
        <v>0</v>
      </c>
      <c r="AA5964">
        <v>0</v>
      </c>
      <c r="AB5964">
        <v>15.207789738335544</v>
      </c>
      <c r="AC5964">
        <v>0</v>
      </c>
      <c r="AD5964">
        <v>0</v>
      </c>
      <c r="AE5964">
        <v>75.659778889208326</v>
      </c>
    </row>
    <row r="5965" spans="1:31" x14ac:dyDescent="0.25">
      <c r="A5965">
        <v>2251328</v>
      </c>
      <c r="B5965">
        <v>1</v>
      </c>
      <c r="C5965" t="s">
        <v>80</v>
      </c>
      <c r="D5965" t="s">
        <v>96</v>
      </c>
      <c r="E5965" t="s">
        <v>177</v>
      </c>
      <c r="F5965" t="s">
        <v>17158</v>
      </c>
      <c r="G5965" t="s">
        <v>134</v>
      </c>
      <c r="H5965" t="s">
        <v>135</v>
      </c>
      <c r="I5965" t="s">
        <v>136</v>
      </c>
      <c r="J5965" t="s">
        <v>137</v>
      </c>
      <c r="K5965" t="s">
        <v>138</v>
      </c>
      <c r="L5965" t="s">
        <v>17159</v>
      </c>
      <c r="M5965" t="s">
        <v>17160</v>
      </c>
      <c r="N5965">
        <v>2.3647222220000002</v>
      </c>
      <c r="O5965">
        <v>0</v>
      </c>
      <c r="P5965">
        <v>40</v>
      </c>
      <c r="Q5965">
        <v>0</v>
      </c>
      <c r="R5965">
        <v>0</v>
      </c>
      <c r="S5965">
        <v>0</v>
      </c>
      <c r="T5965">
        <v>9</v>
      </c>
      <c r="U5965">
        <v>0</v>
      </c>
      <c r="V5965">
        <v>0</v>
      </c>
      <c r="W5965">
        <v>0</v>
      </c>
      <c r="X5965">
        <v>98.012423179066857</v>
      </c>
      <c r="Y5965">
        <v>0</v>
      </c>
      <c r="Z5965">
        <v>0</v>
      </c>
      <c r="AA5965">
        <v>0</v>
      </c>
      <c r="AB5965">
        <v>46.732804431613729</v>
      </c>
      <c r="AC5965">
        <v>0</v>
      </c>
      <c r="AD5965">
        <v>0</v>
      </c>
      <c r="AE5965">
        <v>144.74522761068059</v>
      </c>
    </row>
    <row r="5966" spans="1:31" x14ac:dyDescent="0.25">
      <c r="A5966">
        <v>2251332</v>
      </c>
      <c r="B5966">
        <v>1</v>
      </c>
      <c r="C5966" t="s">
        <v>81</v>
      </c>
      <c r="D5966" t="s">
        <v>122</v>
      </c>
      <c r="E5966" t="s">
        <v>182</v>
      </c>
      <c r="F5966" t="s">
        <v>17161</v>
      </c>
      <c r="G5966" t="s">
        <v>152</v>
      </c>
      <c r="H5966" t="s">
        <v>163</v>
      </c>
      <c r="I5966" t="s">
        <v>136</v>
      </c>
      <c r="J5966" t="s">
        <v>137</v>
      </c>
      <c r="K5966" t="s">
        <v>138</v>
      </c>
      <c r="L5966" t="s">
        <v>17162</v>
      </c>
      <c r="M5966" t="s">
        <v>17163</v>
      </c>
      <c r="N5966">
        <v>0.84055555500000001</v>
      </c>
      <c r="O5966">
        <v>0</v>
      </c>
      <c r="P5966">
        <v>669</v>
      </c>
      <c r="Q5966">
        <v>0</v>
      </c>
      <c r="R5966">
        <v>3</v>
      </c>
      <c r="S5966">
        <v>2</v>
      </c>
      <c r="T5966">
        <v>55</v>
      </c>
      <c r="U5966">
        <v>0</v>
      </c>
      <c r="V5966">
        <v>0</v>
      </c>
      <c r="W5966">
        <v>0</v>
      </c>
      <c r="X5966">
        <v>178.72650950636233</v>
      </c>
      <c r="Y5966">
        <v>0</v>
      </c>
      <c r="Z5966">
        <v>1.7205532743021776</v>
      </c>
      <c r="AA5966">
        <v>24.028994968906197</v>
      </c>
      <c r="AB5966">
        <v>60.029416162174684</v>
      </c>
      <c r="AC5966">
        <v>0</v>
      </c>
      <c r="AD5966">
        <v>0</v>
      </c>
      <c r="AE5966">
        <v>264.50547391174541</v>
      </c>
    </row>
    <row r="5967" spans="1:31" x14ac:dyDescent="0.25">
      <c r="A5967">
        <v>2251333</v>
      </c>
      <c r="B5967">
        <v>1</v>
      </c>
      <c r="C5967" t="s">
        <v>80</v>
      </c>
      <c r="D5967" t="s">
        <v>110</v>
      </c>
      <c r="E5967" t="s">
        <v>194</v>
      </c>
      <c r="F5967" t="s">
        <v>17043</v>
      </c>
      <c r="G5967" t="s">
        <v>143</v>
      </c>
      <c r="H5967" t="s">
        <v>135</v>
      </c>
      <c r="I5967" t="s">
        <v>136</v>
      </c>
      <c r="J5967" t="s">
        <v>137</v>
      </c>
      <c r="K5967" t="s">
        <v>144</v>
      </c>
      <c r="L5967" t="s">
        <v>17164</v>
      </c>
      <c r="M5967" t="s">
        <v>17165</v>
      </c>
      <c r="N5967">
        <v>7.3094444440000004</v>
      </c>
      <c r="O5967">
        <v>0</v>
      </c>
      <c r="P5967">
        <v>220</v>
      </c>
      <c r="Q5967">
        <v>0</v>
      </c>
      <c r="R5967">
        <v>0</v>
      </c>
      <c r="S5967">
        <v>0</v>
      </c>
      <c r="T5967">
        <v>66</v>
      </c>
      <c r="U5967">
        <v>0</v>
      </c>
      <c r="V5967">
        <v>0</v>
      </c>
      <c r="W5967">
        <v>0</v>
      </c>
      <c r="X5967">
        <v>698.27252644928592</v>
      </c>
      <c r="Y5967">
        <v>0</v>
      </c>
      <c r="Z5967">
        <v>0</v>
      </c>
      <c r="AA5967">
        <v>0</v>
      </c>
      <c r="AB5967">
        <v>272.81018318801625</v>
      </c>
      <c r="AC5967">
        <v>0</v>
      </c>
      <c r="AD5967">
        <v>0</v>
      </c>
      <c r="AE5967">
        <v>971.08270963730217</v>
      </c>
    </row>
    <row r="5968" spans="1:31" x14ac:dyDescent="0.25">
      <c r="A5968">
        <v>2251334</v>
      </c>
      <c r="B5968">
        <v>1</v>
      </c>
      <c r="C5968" t="s">
        <v>80</v>
      </c>
      <c r="D5968" t="s">
        <v>108</v>
      </c>
      <c r="E5968" t="s">
        <v>194</v>
      </c>
      <c r="F5968" t="s">
        <v>17166</v>
      </c>
      <c r="G5968" t="s">
        <v>885</v>
      </c>
      <c r="H5968" t="s">
        <v>135</v>
      </c>
      <c r="I5968" t="s">
        <v>136</v>
      </c>
      <c r="J5968" t="s">
        <v>137</v>
      </c>
      <c r="K5968" t="s">
        <v>138</v>
      </c>
      <c r="L5968" t="s">
        <v>17167</v>
      </c>
      <c r="M5968" t="s">
        <v>17168</v>
      </c>
      <c r="N5968">
        <v>1.777222222</v>
      </c>
      <c r="O5968">
        <v>0</v>
      </c>
      <c r="P5968">
        <v>20</v>
      </c>
      <c r="Q5968">
        <v>0</v>
      </c>
      <c r="R5968">
        <v>13</v>
      </c>
      <c r="S5968">
        <v>0</v>
      </c>
      <c r="T5968">
        <v>9</v>
      </c>
      <c r="U5968">
        <v>0</v>
      </c>
      <c r="V5968">
        <v>0</v>
      </c>
      <c r="W5968">
        <v>0</v>
      </c>
      <c r="X5968">
        <v>9.5764394445482317</v>
      </c>
      <c r="Y5968">
        <v>0</v>
      </c>
      <c r="Z5968">
        <v>7.8178651992386383</v>
      </c>
      <c r="AA5968">
        <v>0</v>
      </c>
      <c r="AB5968">
        <v>12.796383636221817</v>
      </c>
      <c r="AC5968">
        <v>0</v>
      </c>
      <c r="AD5968">
        <v>0</v>
      </c>
      <c r="AE5968">
        <v>30.190688280008686</v>
      </c>
    </row>
    <row r="5969" spans="1:31" x14ac:dyDescent="0.25">
      <c r="A5969">
        <v>2251335</v>
      </c>
      <c r="B5969">
        <v>1</v>
      </c>
      <c r="C5969" t="s">
        <v>80</v>
      </c>
      <c r="D5969" t="s">
        <v>93</v>
      </c>
      <c r="E5969" t="s">
        <v>273</v>
      </c>
      <c r="F5969" t="s">
        <v>17169</v>
      </c>
      <c r="G5969" t="s">
        <v>196</v>
      </c>
      <c r="H5969" t="s">
        <v>163</v>
      </c>
      <c r="I5969" t="s">
        <v>136</v>
      </c>
      <c r="J5969" t="s">
        <v>137</v>
      </c>
      <c r="K5969" t="s">
        <v>144</v>
      </c>
      <c r="L5969" t="s">
        <v>17170</v>
      </c>
      <c r="M5969" t="s">
        <v>17171</v>
      </c>
      <c r="N5969">
        <v>2.0644444439999998</v>
      </c>
      <c r="O5969">
        <v>0</v>
      </c>
      <c r="P5969">
        <v>3981</v>
      </c>
      <c r="Q5969">
        <v>0</v>
      </c>
      <c r="R5969">
        <v>0</v>
      </c>
      <c r="S5969">
        <v>0</v>
      </c>
      <c r="T5969">
        <v>1216</v>
      </c>
      <c r="U5969">
        <v>0</v>
      </c>
      <c r="V5969">
        <v>0</v>
      </c>
      <c r="W5969">
        <v>0</v>
      </c>
      <c r="X5969">
        <v>2479.8605725832431</v>
      </c>
      <c r="Y5969">
        <v>0</v>
      </c>
      <c r="Z5969">
        <v>0</v>
      </c>
      <c r="AA5969">
        <v>0</v>
      </c>
      <c r="AB5969">
        <v>2388.3770973679007</v>
      </c>
      <c r="AC5969">
        <v>0</v>
      </c>
      <c r="AD5969">
        <v>0</v>
      </c>
      <c r="AE5969">
        <v>4868.2376699511442</v>
      </c>
    </row>
    <row r="5970" spans="1:31" x14ac:dyDescent="0.25">
      <c r="A5970">
        <v>2251337</v>
      </c>
      <c r="B5970">
        <v>1</v>
      </c>
      <c r="C5970" t="s">
        <v>80</v>
      </c>
      <c r="D5970" t="s">
        <v>97</v>
      </c>
      <c r="E5970" t="s">
        <v>194</v>
      </c>
      <c r="F5970" t="s">
        <v>17172</v>
      </c>
      <c r="G5970" t="s">
        <v>390</v>
      </c>
      <c r="H5970" t="s">
        <v>135</v>
      </c>
      <c r="I5970" t="s">
        <v>136</v>
      </c>
      <c r="J5970" t="s">
        <v>137</v>
      </c>
      <c r="K5970" t="s">
        <v>138</v>
      </c>
      <c r="L5970" t="s">
        <v>17173</v>
      </c>
      <c r="M5970" t="s">
        <v>17174</v>
      </c>
      <c r="N5970">
        <v>3.2638888879999999</v>
      </c>
      <c r="O5970">
        <v>0</v>
      </c>
      <c r="P5970">
        <v>63</v>
      </c>
      <c r="Q5970">
        <v>0</v>
      </c>
      <c r="R5970">
        <v>0</v>
      </c>
      <c r="S5970">
        <v>0</v>
      </c>
      <c r="T5970">
        <v>6</v>
      </c>
      <c r="U5970">
        <v>0</v>
      </c>
      <c r="V5970">
        <v>0</v>
      </c>
      <c r="W5970">
        <v>0</v>
      </c>
      <c r="X5970">
        <v>148.3098892980309</v>
      </c>
      <c r="Y5970">
        <v>0</v>
      </c>
      <c r="Z5970">
        <v>0</v>
      </c>
      <c r="AA5970">
        <v>0</v>
      </c>
      <c r="AB5970">
        <v>28.228301686838734</v>
      </c>
      <c r="AC5970">
        <v>0</v>
      </c>
      <c r="AD5970">
        <v>0</v>
      </c>
      <c r="AE5970">
        <v>176.53819098486963</v>
      </c>
    </row>
    <row r="5971" spans="1:31" x14ac:dyDescent="0.25">
      <c r="A5971">
        <v>2251338</v>
      </c>
      <c r="B5971">
        <v>1</v>
      </c>
      <c r="C5971" t="s">
        <v>81</v>
      </c>
      <c r="D5971" t="s">
        <v>118</v>
      </c>
      <c r="E5971" t="s">
        <v>182</v>
      </c>
      <c r="F5971" t="s">
        <v>17175</v>
      </c>
      <c r="G5971" t="s">
        <v>196</v>
      </c>
      <c r="H5971" t="s">
        <v>163</v>
      </c>
      <c r="I5971" t="s">
        <v>136</v>
      </c>
      <c r="J5971" t="s">
        <v>137</v>
      </c>
      <c r="K5971" t="s">
        <v>144</v>
      </c>
      <c r="L5971" t="s">
        <v>17176</v>
      </c>
      <c r="M5971" t="s">
        <v>17177</v>
      </c>
      <c r="N5971">
        <v>2.0444444439999998</v>
      </c>
      <c r="O5971">
        <v>0</v>
      </c>
      <c r="P5971">
        <v>0</v>
      </c>
      <c r="Q5971">
        <v>5</v>
      </c>
      <c r="R5971">
        <v>0</v>
      </c>
      <c r="S5971">
        <v>0</v>
      </c>
      <c r="T5971">
        <v>0</v>
      </c>
      <c r="U5971">
        <v>0</v>
      </c>
      <c r="V5971">
        <v>0</v>
      </c>
      <c r="W5971">
        <v>0</v>
      </c>
      <c r="X5971">
        <v>0</v>
      </c>
      <c r="Y5971">
        <v>3.3833042362319445</v>
      </c>
      <c r="Z5971">
        <v>0</v>
      </c>
      <c r="AA5971">
        <v>0</v>
      </c>
      <c r="AB5971">
        <v>0</v>
      </c>
      <c r="AC5971">
        <v>0</v>
      </c>
      <c r="AD5971">
        <v>0</v>
      </c>
      <c r="AE5971">
        <v>3.3833042362319445</v>
      </c>
    </row>
    <row r="5972" spans="1:31" x14ac:dyDescent="0.25">
      <c r="A5972">
        <v>2251342</v>
      </c>
      <c r="B5972">
        <v>1</v>
      </c>
      <c r="C5972" t="s">
        <v>80</v>
      </c>
      <c r="D5972" t="s">
        <v>92</v>
      </c>
      <c r="E5972" t="s">
        <v>132</v>
      </c>
      <c r="F5972" t="s">
        <v>17178</v>
      </c>
      <c r="G5972" t="s">
        <v>191</v>
      </c>
      <c r="H5972" t="s">
        <v>135</v>
      </c>
      <c r="I5972" t="s">
        <v>136</v>
      </c>
      <c r="J5972" t="s">
        <v>137</v>
      </c>
      <c r="K5972" t="s">
        <v>138</v>
      </c>
      <c r="L5972" t="s">
        <v>17179</v>
      </c>
      <c r="M5972" t="s">
        <v>17180</v>
      </c>
      <c r="N5972">
        <v>0.96555555500000001</v>
      </c>
      <c r="O5972">
        <v>0</v>
      </c>
      <c r="P5972">
        <v>1</v>
      </c>
      <c r="Q5972">
        <v>0</v>
      </c>
      <c r="R5972">
        <v>0</v>
      </c>
      <c r="S5972">
        <v>0</v>
      </c>
      <c r="T5972">
        <v>0</v>
      </c>
      <c r="U5972">
        <v>0</v>
      </c>
      <c r="V5972">
        <v>0</v>
      </c>
      <c r="W5972">
        <v>0</v>
      </c>
      <c r="X5972">
        <v>0.30952839588715836</v>
      </c>
      <c r="Y5972">
        <v>0</v>
      </c>
      <c r="Z5972">
        <v>0</v>
      </c>
      <c r="AA5972">
        <v>0</v>
      </c>
      <c r="AB5972">
        <v>0</v>
      </c>
      <c r="AC5972">
        <v>0</v>
      </c>
      <c r="AD5972">
        <v>0</v>
      </c>
      <c r="AE5972">
        <v>0.30952839588715836</v>
      </c>
    </row>
    <row r="5973" spans="1:31" x14ac:dyDescent="0.25">
      <c r="A5973">
        <v>2251344</v>
      </c>
      <c r="B5973">
        <v>1</v>
      </c>
      <c r="C5973" t="s">
        <v>81</v>
      </c>
      <c r="D5973" t="s">
        <v>116</v>
      </c>
      <c r="E5973" t="s">
        <v>182</v>
      </c>
      <c r="F5973" t="s">
        <v>13294</v>
      </c>
      <c r="G5973" t="s">
        <v>319</v>
      </c>
      <c r="H5973" t="s">
        <v>163</v>
      </c>
      <c r="I5973" t="s">
        <v>136</v>
      </c>
      <c r="J5973" t="s">
        <v>137</v>
      </c>
      <c r="K5973" t="s">
        <v>138</v>
      </c>
      <c r="L5973" t="s">
        <v>17181</v>
      </c>
      <c r="M5973" t="s">
        <v>17182</v>
      </c>
      <c r="N5973">
        <v>0.48111111099999998</v>
      </c>
      <c r="O5973">
        <v>0</v>
      </c>
      <c r="P5973">
        <v>228</v>
      </c>
      <c r="Q5973">
        <v>0</v>
      </c>
      <c r="R5973">
        <v>9</v>
      </c>
      <c r="S5973">
        <v>0</v>
      </c>
      <c r="T5973">
        <v>9</v>
      </c>
      <c r="U5973">
        <v>0</v>
      </c>
      <c r="V5973">
        <v>0</v>
      </c>
      <c r="W5973">
        <v>0</v>
      </c>
      <c r="X5973">
        <v>12.440871255767874</v>
      </c>
      <c r="Y5973">
        <v>0</v>
      </c>
      <c r="Z5973">
        <v>0.13118607766864446</v>
      </c>
      <c r="AA5973">
        <v>0</v>
      </c>
      <c r="AB5973">
        <v>0.81461384830597316</v>
      </c>
      <c r="AC5973">
        <v>0</v>
      </c>
      <c r="AD5973">
        <v>0</v>
      </c>
      <c r="AE5973">
        <v>13.386671181742491</v>
      </c>
    </row>
    <row r="5974" spans="1:31" x14ac:dyDescent="0.25">
      <c r="A5974">
        <v>2251345</v>
      </c>
      <c r="B5974">
        <v>1</v>
      </c>
      <c r="C5974" t="s">
        <v>80</v>
      </c>
      <c r="D5974" t="s">
        <v>98</v>
      </c>
      <c r="E5974" t="s">
        <v>182</v>
      </c>
      <c r="F5974" t="s">
        <v>6034</v>
      </c>
      <c r="G5974" t="s">
        <v>143</v>
      </c>
      <c r="H5974" t="s">
        <v>163</v>
      </c>
      <c r="I5974" t="s">
        <v>136</v>
      </c>
      <c r="J5974" t="s">
        <v>137</v>
      </c>
      <c r="K5974" t="s">
        <v>144</v>
      </c>
      <c r="L5974" t="s">
        <v>17068</v>
      </c>
      <c r="M5974" t="s">
        <v>17183</v>
      </c>
      <c r="N5974">
        <v>8.8125</v>
      </c>
      <c r="O5974">
        <v>0</v>
      </c>
      <c r="P5974">
        <v>106</v>
      </c>
      <c r="Q5974">
        <v>0</v>
      </c>
      <c r="R5974">
        <v>6</v>
      </c>
      <c r="S5974">
        <v>0</v>
      </c>
      <c r="T5974">
        <v>18</v>
      </c>
      <c r="U5974">
        <v>0</v>
      </c>
      <c r="V5974">
        <v>0</v>
      </c>
      <c r="W5974">
        <v>0</v>
      </c>
      <c r="X5974">
        <v>233.85358213601066</v>
      </c>
      <c r="Y5974">
        <v>0</v>
      </c>
      <c r="Z5974">
        <v>36.109939800942001</v>
      </c>
      <c r="AA5974">
        <v>0</v>
      </c>
      <c r="AB5974">
        <v>93.51808302955547</v>
      </c>
      <c r="AC5974">
        <v>0</v>
      </c>
      <c r="AD5974">
        <v>0</v>
      </c>
      <c r="AE5974">
        <v>363.48160496650814</v>
      </c>
    </row>
    <row r="5975" spans="1:31" x14ac:dyDescent="0.25">
      <c r="A5975">
        <v>2251346</v>
      </c>
      <c r="B5975">
        <v>1</v>
      </c>
      <c r="C5975" t="s">
        <v>80</v>
      </c>
      <c r="D5975" t="s">
        <v>101</v>
      </c>
      <c r="E5975" t="s">
        <v>182</v>
      </c>
      <c r="F5975" t="s">
        <v>17184</v>
      </c>
      <c r="G5975" t="s">
        <v>174</v>
      </c>
      <c r="H5975" t="s">
        <v>163</v>
      </c>
      <c r="I5975" t="s">
        <v>136</v>
      </c>
      <c r="J5975" t="s">
        <v>137</v>
      </c>
      <c r="K5975" t="s">
        <v>138</v>
      </c>
      <c r="L5975" t="s">
        <v>17185</v>
      </c>
      <c r="M5975" t="s">
        <v>17186</v>
      </c>
      <c r="N5975">
        <v>0.78333333299999997</v>
      </c>
      <c r="O5975">
        <v>0</v>
      </c>
      <c r="P5975">
        <v>2009</v>
      </c>
      <c r="Q5975">
        <v>0</v>
      </c>
      <c r="R5975">
        <v>39</v>
      </c>
      <c r="S5975">
        <v>1</v>
      </c>
      <c r="T5975">
        <v>154</v>
      </c>
      <c r="U5975">
        <v>0</v>
      </c>
      <c r="V5975">
        <v>0</v>
      </c>
      <c r="W5975">
        <v>0</v>
      </c>
      <c r="X5975">
        <v>431.40881080724739</v>
      </c>
      <c r="Y5975">
        <v>0</v>
      </c>
      <c r="Z5975">
        <v>3.4349992546901116</v>
      </c>
      <c r="AA5975">
        <v>0</v>
      </c>
      <c r="AB5975">
        <v>129.38129573048494</v>
      </c>
      <c r="AC5975">
        <v>0</v>
      </c>
      <c r="AD5975">
        <v>0</v>
      </c>
      <c r="AE5975">
        <v>564.22510579242248</v>
      </c>
    </row>
    <row r="5976" spans="1:31" x14ac:dyDescent="0.25">
      <c r="A5976">
        <v>2251347</v>
      </c>
      <c r="B5976">
        <v>1</v>
      </c>
      <c r="C5976" t="s">
        <v>80</v>
      </c>
      <c r="D5976" t="s">
        <v>88</v>
      </c>
      <c r="E5976" t="s">
        <v>132</v>
      </c>
      <c r="F5976" t="s">
        <v>17187</v>
      </c>
      <c r="G5976" t="s">
        <v>152</v>
      </c>
      <c r="H5976" t="s">
        <v>135</v>
      </c>
      <c r="I5976" t="s">
        <v>136</v>
      </c>
      <c r="J5976" t="s">
        <v>3</v>
      </c>
      <c r="K5976" t="s">
        <v>138</v>
      </c>
      <c r="L5976" t="s">
        <v>17188</v>
      </c>
      <c r="M5976" t="s">
        <v>17189</v>
      </c>
      <c r="N5976">
        <v>2.582777777</v>
      </c>
      <c r="O5976">
        <v>0</v>
      </c>
      <c r="P5976">
        <v>7</v>
      </c>
      <c r="Q5976">
        <v>0</v>
      </c>
      <c r="R5976">
        <v>0</v>
      </c>
      <c r="S5976">
        <v>0</v>
      </c>
      <c r="T5976">
        <v>1</v>
      </c>
      <c r="U5976">
        <v>0</v>
      </c>
      <c r="V5976">
        <v>0</v>
      </c>
      <c r="W5976">
        <v>0</v>
      </c>
      <c r="X5976">
        <v>5.6432881461634219</v>
      </c>
      <c r="Y5976">
        <v>0</v>
      </c>
      <c r="Z5976">
        <v>0</v>
      </c>
      <c r="AA5976">
        <v>0</v>
      </c>
      <c r="AB5976">
        <v>4.7491497620475132</v>
      </c>
      <c r="AC5976">
        <v>0</v>
      </c>
      <c r="AD5976">
        <v>0</v>
      </c>
      <c r="AE5976">
        <v>10.392437908210935</v>
      </c>
    </row>
    <row r="5977" spans="1:31" x14ac:dyDescent="0.25">
      <c r="A5977">
        <v>2251349</v>
      </c>
      <c r="B5977">
        <v>1</v>
      </c>
      <c r="C5977" t="s">
        <v>80</v>
      </c>
      <c r="D5977" t="s">
        <v>98</v>
      </c>
      <c r="E5977" t="s">
        <v>132</v>
      </c>
      <c r="F5977" t="s">
        <v>17190</v>
      </c>
      <c r="G5977" t="s">
        <v>134</v>
      </c>
      <c r="H5977" t="s">
        <v>135</v>
      </c>
      <c r="I5977" t="s">
        <v>136</v>
      </c>
      <c r="J5977" t="s">
        <v>137</v>
      </c>
      <c r="K5977" t="s">
        <v>138</v>
      </c>
      <c r="L5977" t="s">
        <v>17191</v>
      </c>
      <c r="M5977" t="s">
        <v>17192</v>
      </c>
      <c r="N5977">
        <v>2.1841666659999999</v>
      </c>
      <c r="O5977">
        <v>0</v>
      </c>
      <c r="P5977">
        <v>1</v>
      </c>
      <c r="Q5977">
        <v>0</v>
      </c>
      <c r="R5977">
        <v>0</v>
      </c>
      <c r="S5977">
        <v>0</v>
      </c>
      <c r="T5977">
        <v>0</v>
      </c>
      <c r="U5977">
        <v>0</v>
      </c>
      <c r="V5977">
        <v>0</v>
      </c>
      <c r="W5977">
        <v>0</v>
      </c>
      <c r="X5977">
        <v>7.611719849345111E-2</v>
      </c>
      <c r="Y5977">
        <v>0</v>
      </c>
      <c r="Z5977">
        <v>0</v>
      </c>
      <c r="AA5977">
        <v>0</v>
      </c>
      <c r="AB5977">
        <v>0</v>
      </c>
      <c r="AC5977">
        <v>0</v>
      </c>
      <c r="AD5977">
        <v>0</v>
      </c>
      <c r="AE5977">
        <v>7.611719849345111E-2</v>
      </c>
    </row>
    <row r="5978" spans="1:31" x14ac:dyDescent="0.25">
      <c r="A5978">
        <v>2251352</v>
      </c>
      <c r="B5978">
        <v>1</v>
      </c>
      <c r="C5978" t="s">
        <v>80</v>
      </c>
      <c r="D5978" t="s">
        <v>110</v>
      </c>
      <c r="E5978" t="s">
        <v>405</v>
      </c>
      <c r="F5978" t="s">
        <v>7203</v>
      </c>
      <c r="G5978" t="s">
        <v>152</v>
      </c>
      <c r="H5978" t="s">
        <v>163</v>
      </c>
      <c r="I5978" t="s">
        <v>136</v>
      </c>
      <c r="J5978" t="s">
        <v>3</v>
      </c>
      <c r="K5978" t="s">
        <v>138</v>
      </c>
      <c r="L5978" t="s">
        <v>17193</v>
      </c>
      <c r="M5978" t="s">
        <v>17194</v>
      </c>
      <c r="N5978">
        <v>0.73013777700000004</v>
      </c>
      <c r="O5978">
        <v>0</v>
      </c>
      <c r="P5978">
        <v>5696</v>
      </c>
      <c r="Q5978">
        <v>0</v>
      </c>
      <c r="R5978">
        <v>0</v>
      </c>
      <c r="S5978">
        <v>4</v>
      </c>
      <c r="T5978">
        <v>279</v>
      </c>
      <c r="U5978">
        <v>1</v>
      </c>
      <c r="V5978">
        <v>2</v>
      </c>
      <c r="W5978">
        <v>0</v>
      </c>
      <c r="X5978">
        <v>1192.77350138356</v>
      </c>
      <c r="Y5978">
        <v>0</v>
      </c>
      <c r="Z5978">
        <v>0</v>
      </c>
      <c r="AA5978">
        <v>4.5974958273781104</v>
      </c>
      <c r="AB5978">
        <v>224.22232772183602</v>
      </c>
      <c r="AC5978">
        <v>109.51388103748656</v>
      </c>
      <c r="AD5978">
        <v>34.88195724958122</v>
      </c>
      <c r="AE5978">
        <v>1565.9891632198419</v>
      </c>
    </row>
    <row r="5979" spans="1:31" x14ac:dyDescent="0.25">
      <c r="A5979">
        <v>2251353</v>
      </c>
      <c r="B5979">
        <v>1</v>
      </c>
      <c r="C5979" t="s">
        <v>80</v>
      </c>
      <c r="D5979" t="s">
        <v>93</v>
      </c>
      <c r="E5979" t="s">
        <v>132</v>
      </c>
      <c r="F5979" t="s">
        <v>17195</v>
      </c>
      <c r="G5979" t="s">
        <v>134</v>
      </c>
      <c r="H5979" t="s">
        <v>135</v>
      </c>
      <c r="I5979" t="s">
        <v>136</v>
      </c>
      <c r="J5979" t="s">
        <v>137</v>
      </c>
      <c r="K5979" t="s">
        <v>138</v>
      </c>
      <c r="L5979" t="s">
        <v>17196</v>
      </c>
      <c r="M5979" t="s">
        <v>17197</v>
      </c>
      <c r="N5979">
        <v>2.8388888880000001</v>
      </c>
      <c r="O5979">
        <v>0</v>
      </c>
      <c r="P5979">
        <v>1</v>
      </c>
      <c r="Q5979">
        <v>0</v>
      </c>
      <c r="R5979">
        <v>0</v>
      </c>
      <c r="S5979">
        <v>0</v>
      </c>
      <c r="T5979">
        <v>0</v>
      </c>
      <c r="U5979">
        <v>0</v>
      </c>
      <c r="V5979">
        <v>0</v>
      </c>
      <c r="W5979">
        <v>0</v>
      </c>
      <c r="X5979">
        <v>0.19295047243745778</v>
      </c>
      <c r="Y5979">
        <v>0</v>
      </c>
      <c r="Z5979">
        <v>0</v>
      </c>
      <c r="AA5979">
        <v>0</v>
      </c>
      <c r="AB5979">
        <v>0</v>
      </c>
      <c r="AC5979">
        <v>0</v>
      </c>
      <c r="AD5979">
        <v>0</v>
      </c>
      <c r="AE5979">
        <v>0.19295047243745778</v>
      </c>
    </row>
    <row r="5980" spans="1:31" x14ac:dyDescent="0.25">
      <c r="A5980">
        <v>2251355</v>
      </c>
      <c r="B5980">
        <v>1</v>
      </c>
      <c r="C5980" t="s">
        <v>81</v>
      </c>
      <c r="D5980" t="s">
        <v>115</v>
      </c>
      <c r="E5980" t="s">
        <v>141</v>
      </c>
      <c r="F5980" t="s">
        <v>17198</v>
      </c>
      <c r="G5980" t="s">
        <v>196</v>
      </c>
      <c r="H5980" t="s">
        <v>135</v>
      </c>
      <c r="I5980" t="s">
        <v>136</v>
      </c>
      <c r="J5980" t="s">
        <v>137</v>
      </c>
      <c r="K5980" t="s">
        <v>144</v>
      </c>
      <c r="L5980" t="s">
        <v>17199</v>
      </c>
      <c r="M5980" t="s">
        <v>17200</v>
      </c>
      <c r="N5980">
        <v>2.1155555549999998</v>
      </c>
      <c r="O5980">
        <v>0</v>
      </c>
      <c r="P5980">
        <v>28</v>
      </c>
      <c r="Q5980">
        <v>0</v>
      </c>
      <c r="R5980">
        <v>3</v>
      </c>
      <c r="S5980">
        <v>0</v>
      </c>
      <c r="T5980">
        <v>0</v>
      </c>
      <c r="U5980">
        <v>0</v>
      </c>
      <c r="V5980">
        <v>0</v>
      </c>
      <c r="W5980">
        <v>0</v>
      </c>
      <c r="X5980">
        <v>3.881032612379911</v>
      </c>
      <c r="Y5980">
        <v>0</v>
      </c>
      <c r="Z5980">
        <v>14.927769221616531</v>
      </c>
      <c r="AA5980">
        <v>0</v>
      </c>
      <c r="AB5980">
        <v>0</v>
      </c>
      <c r="AC5980">
        <v>0</v>
      </c>
      <c r="AD5980">
        <v>0</v>
      </c>
      <c r="AE5980">
        <v>18.808801833996441</v>
      </c>
    </row>
    <row r="5981" spans="1:31" x14ac:dyDescent="0.25">
      <c r="A5981">
        <v>2251356</v>
      </c>
      <c r="B5981">
        <v>1</v>
      </c>
      <c r="C5981" t="s">
        <v>80</v>
      </c>
      <c r="D5981" t="s">
        <v>95</v>
      </c>
      <c r="E5981" t="s">
        <v>132</v>
      </c>
      <c r="F5981" t="s">
        <v>17201</v>
      </c>
      <c r="G5981" t="s">
        <v>148</v>
      </c>
      <c r="H5981" t="s">
        <v>135</v>
      </c>
      <c r="I5981" t="s">
        <v>136</v>
      </c>
      <c r="J5981" t="s">
        <v>137</v>
      </c>
      <c r="K5981" t="s">
        <v>138</v>
      </c>
      <c r="L5981" t="s">
        <v>17202</v>
      </c>
      <c r="M5981" t="s">
        <v>17203</v>
      </c>
      <c r="N5981">
        <v>2.4030555549999999</v>
      </c>
      <c r="O5981">
        <v>0</v>
      </c>
      <c r="P5981">
        <v>1</v>
      </c>
      <c r="Q5981">
        <v>0</v>
      </c>
      <c r="R5981">
        <v>0</v>
      </c>
      <c r="S5981">
        <v>0</v>
      </c>
      <c r="T5981">
        <v>0</v>
      </c>
      <c r="U5981">
        <v>0</v>
      </c>
      <c r="V5981">
        <v>0</v>
      </c>
      <c r="W5981">
        <v>0</v>
      </c>
      <c r="X5981">
        <v>4.0968014294666665E-4</v>
      </c>
      <c r="Y5981">
        <v>0</v>
      </c>
      <c r="Z5981">
        <v>0</v>
      </c>
      <c r="AA5981">
        <v>0</v>
      </c>
      <c r="AB5981">
        <v>0</v>
      </c>
      <c r="AC5981">
        <v>0</v>
      </c>
      <c r="AD5981">
        <v>0</v>
      </c>
      <c r="AE5981">
        <v>4.0968014294666665E-4</v>
      </c>
    </row>
    <row r="5982" spans="1:31" x14ac:dyDescent="0.25">
      <c r="A5982">
        <v>2251359</v>
      </c>
      <c r="B5982">
        <v>1</v>
      </c>
      <c r="C5982" t="s">
        <v>80</v>
      </c>
      <c r="D5982" t="s">
        <v>102</v>
      </c>
      <c r="E5982" t="s">
        <v>132</v>
      </c>
      <c r="F5982" t="s">
        <v>17204</v>
      </c>
      <c r="G5982" t="s">
        <v>148</v>
      </c>
      <c r="H5982" t="s">
        <v>135</v>
      </c>
      <c r="I5982" t="s">
        <v>136</v>
      </c>
      <c r="J5982" t="s">
        <v>137</v>
      </c>
      <c r="K5982" t="s">
        <v>138</v>
      </c>
      <c r="L5982" t="s">
        <v>17205</v>
      </c>
      <c r="M5982" t="s">
        <v>17206</v>
      </c>
      <c r="N5982">
        <v>2.1272222219999999</v>
      </c>
      <c r="O5982">
        <v>0</v>
      </c>
      <c r="P5982">
        <v>2</v>
      </c>
      <c r="Q5982">
        <v>0</v>
      </c>
      <c r="R5982">
        <v>0</v>
      </c>
      <c r="S5982">
        <v>0</v>
      </c>
      <c r="T5982">
        <v>0</v>
      </c>
      <c r="U5982">
        <v>0</v>
      </c>
      <c r="V5982">
        <v>0</v>
      </c>
      <c r="W5982">
        <v>0</v>
      </c>
      <c r="X5982">
        <v>0.88545646006309342</v>
      </c>
      <c r="Y5982">
        <v>0</v>
      </c>
      <c r="Z5982">
        <v>0</v>
      </c>
      <c r="AA5982">
        <v>0</v>
      </c>
      <c r="AB5982">
        <v>0</v>
      </c>
      <c r="AC5982">
        <v>0</v>
      </c>
      <c r="AD5982">
        <v>0</v>
      </c>
      <c r="AE5982">
        <v>0.88545646006309342</v>
      </c>
    </row>
    <row r="5983" spans="1:31" x14ac:dyDescent="0.25">
      <c r="A5983">
        <v>2251360</v>
      </c>
      <c r="B5983">
        <v>1</v>
      </c>
      <c r="C5983" t="s">
        <v>80</v>
      </c>
      <c r="D5983" t="s">
        <v>107</v>
      </c>
      <c r="E5983" t="s">
        <v>194</v>
      </c>
      <c r="F5983" t="s">
        <v>1757</v>
      </c>
      <c r="G5983" t="s">
        <v>179</v>
      </c>
      <c r="H5983" t="s">
        <v>135</v>
      </c>
      <c r="I5983" t="s">
        <v>136</v>
      </c>
      <c r="J5983" t="s">
        <v>137</v>
      </c>
      <c r="K5983" t="s">
        <v>138</v>
      </c>
      <c r="L5983" t="s">
        <v>17207</v>
      </c>
      <c r="M5983" t="s">
        <v>17208</v>
      </c>
      <c r="N5983">
        <v>1.481944444</v>
      </c>
      <c r="O5983">
        <v>0</v>
      </c>
      <c r="P5983">
        <v>42</v>
      </c>
      <c r="Q5983">
        <v>0</v>
      </c>
      <c r="R5983">
        <v>0</v>
      </c>
      <c r="S5983">
        <v>0</v>
      </c>
      <c r="T5983">
        <v>25</v>
      </c>
      <c r="U5983">
        <v>0</v>
      </c>
      <c r="V5983">
        <v>0</v>
      </c>
      <c r="W5983">
        <v>0</v>
      </c>
      <c r="X5983">
        <v>8.2641033768923631</v>
      </c>
      <c r="Y5983">
        <v>0</v>
      </c>
      <c r="Z5983">
        <v>0</v>
      </c>
      <c r="AA5983">
        <v>0</v>
      </c>
      <c r="AB5983">
        <v>4.2376580417112262</v>
      </c>
      <c r="AC5983">
        <v>0</v>
      </c>
      <c r="AD5983">
        <v>0</v>
      </c>
      <c r="AE5983">
        <v>12.501761418603589</v>
      </c>
    </row>
    <row r="5984" spans="1:31" x14ac:dyDescent="0.25">
      <c r="A5984">
        <v>2251361</v>
      </c>
      <c r="B5984">
        <v>1</v>
      </c>
      <c r="C5984" t="s">
        <v>80</v>
      </c>
      <c r="D5984" t="s">
        <v>88</v>
      </c>
      <c r="E5984" t="s">
        <v>132</v>
      </c>
      <c r="F5984" t="s">
        <v>17209</v>
      </c>
      <c r="G5984" t="s">
        <v>191</v>
      </c>
      <c r="H5984" t="s">
        <v>135</v>
      </c>
      <c r="I5984" t="s">
        <v>136</v>
      </c>
      <c r="J5984" t="s">
        <v>137</v>
      </c>
      <c r="K5984" t="s">
        <v>138</v>
      </c>
      <c r="L5984" t="s">
        <v>17210</v>
      </c>
      <c r="M5984" t="s">
        <v>17211</v>
      </c>
      <c r="N5984">
        <v>4.9074999999999998</v>
      </c>
      <c r="O5984">
        <v>0</v>
      </c>
      <c r="P5984">
        <v>18</v>
      </c>
      <c r="Q5984">
        <v>0</v>
      </c>
      <c r="R5984">
        <v>0</v>
      </c>
      <c r="S5984">
        <v>0</v>
      </c>
      <c r="T5984">
        <v>1</v>
      </c>
      <c r="U5984">
        <v>0</v>
      </c>
      <c r="V5984">
        <v>0</v>
      </c>
      <c r="W5984">
        <v>0</v>
      </c>
      <c r="X5984">
        <v>22.766442482759572</v>
      </c>
      <c r="Y5984">
        <v>0</v>
      </c>
      <c r="Z5984">
        <v>0</v>
      </c>
      <c r="AA5984">
        <v>0</v>
      </c>
      <c r="AB5984">
        <v>7.7089683357555554E-3</v>
      </c>
      <c r="AC5984">
        <v>0</v>
      </c>
      <c r="AD5984">
        <v>0</v>
      </c>
      <c r="AE5984">
        <v>22.774151451095328</v>
      </c>
    </row>
    <row r="5985" spans="1:31" x14ac:dyDescent="0.25">
      <c r="A5985">
        <v>2251362</v>
      </c>
      <c r="B5985">
        <v>1</v>
      </c>
      <c r="C5985" t="s">
        <v>81</v>
      </c>
      <c r="D5985" t="s">
        <v>112</v>
      </c>
      <c r="E5985" t="s">
        <v>194</v>
      </c>
      <c r="F5985" t="s">
        <v>17212</v>
      </c>
      <c r="G5985" t="s">
        <v>390</v>
      </c>
      <c r="H5985" t="s">
        <v>135</v>
      </c>
      <c r="I5985" t="s">
        <v>136</v>
      </c>
      <c r="J5985" t="s">
        <v>137</v>
      </c>
      <c r="K5985" t="s">
        <v>138</v>
      </c>
      <c r="L5985" t="s">
        <v>17213</v>
      </c>
      <c r="M5985" t="s">
        <v>17214</v>
      </c>
      <c r="N5985">
        <v>1.5944444440000001</v>
      </c>
      <c r="O5985">
        <v>0</v>
      </c>
      <c r="P5985">
        <v>10</v>
      </c>
      <c r="Q5985">
        <v>0</v>
      </c>
      <c r="R5985">
        <v>0</v>
      </c>
      <c r="S5985">
        <v>0</v>
      </c>
      <c r="T5985">
        <v>0</v>
      </c>
      <c r="U5985">
        <v>0</v>
      </c>
      <c r="V5985">
        <v>0</v>
      </c>
      <c r="W5985">
        <v>0</v>
      </c>
      <c r="X5985">
        <v>1.5549249197088446</v>
      </c>
      <c r="Y5985">
        <v>0</v>
      </c>
      <c r="Z5985">
        <v>0</v>
      </c>
      <c r="AA5985">
        <v>0</v>
      </c>
      <c r="AB5985">
        <v>0</v>
      </c>
      <c r="AC5985">
        <v>0</v>
      </c>
      <c r="AD5985">
        <v>0</v>
      </c>
      <c r="AE5985">
        <v>1.5549249197088446</v>
      </c>
    </row>
    <row r="5986" spans="1:31" x14ac:dyDescent="0.25">
      <c r="A5986">
        <v>2251367</v>
      </c>
      <c r="B5986">
        <v>1</v>
      </c>
      <c r="C5986" t="s">
        <v>80</v>
      </c>
      <c r="D5986" t="s">
        <v>85</v>
      </c>
      <c r="E5986" t="s">
        <v>132</v>
      </c>
      <c r="F5986" t="s">
        <v>17215</v>
      </c>
      <c r="G5986" t="s">
        <v>170</v>
      </c>
      <c r="H5986" t="s">
        <v>135</v>
      </c>
      <c r="I5986" t="s">
        <v>136</v>
      </c>
      <c r="J5986" t="s">
        <v>137</v>
      </c>
      <c r="K5986" t="s">
        <v>138</v>
      </c>
      <c r="L5986" t="s">
        <v>17216</v>
      </c>
      <c r="M5986" t="s">
        <v>17217</v>
      </c>
      <c r="N5986">
        <v>4.1311111110000001</v>
      </c>
      <c r="O5986">
        <v>0</v>
      </c>
      <c r="P5986">
        <v>15</v>
      </c>
      <c r="Q5986">
        <v>0</v>
      </c>
      <c r="R5986">
        <v>0</v>
      </c>
      <c r="S5986">
        <v>0</v>
      </c>
      <c r="T5986">
        <v>0</v>
      </c>
      <c r="U5986">
        <v>0</v>
      </c>
      <c r="V5986">
        <v>0</v>
      </c>
      <c r="W5986">
        <v>0</v>
      </c>
      <c r="X5986">
        <v>23.382336788729141</v>
      </c>
      <c r="Y5986">
        <v>0</v>
      </c>
      <c r="Z5986">
        <v>0</v>
      </c>
      <c r="AA5986">
        <v>0</v>
      </c>
      <c r="AB5986">
        <v>0</v>
      </c>
      <c r="AC5986">
        <v>0</v>
      </c>
      <c r="AD5986">
        <v>0</v>
      </c>
      <c r="AE5986">
        <v>23.382336788729141</v>
      </c>
    </row>
    <row r="5987" spans="1:31" x14ac:dyDescent="0.25">
      <c r="A5987">
        <v>2251368</v>
      </c>
      <c r="B5987">
        <v>1</v>
      </c>
      <c r="C5987" t="s">
        <v>80</v>
      </c>
      <c r="D5987" t="s">
        <v>93</v>
      </c>
      <c r="E5987" t="s">
        <v>273</v>
      </c>
      <c r="F5987" t="s">
        <v>17218</v>
      </c>
      <c r="G5987" t="s">
        <v>174</v>
      </c>
      <c r="H5987" t="s">
        <v>163</v>
      </c>
      <c r="I5987" t="s">
        <v>136</v>
      </c>
      <c r="J5987" t="s">
        <v>137</v>
      </c>
      <c r="K5987" t="s">
        <v>138</v>
      </c>
      <c r="L5987" t="s">
        <v>17219</v>
      </c>
      <c r="M5987" t="s">
        <v>17220</v>
      </c>
      <c r="N5987">
        <v>0.75</v>
      </c>
      <c r="O5987">
        <v>0</v>
      </c>
      <c r="P5987">
        <v>262</v>
      </c>
      <c r="Q5987">
        <v>5</v>
      </c>
      <c r="R5987">
        <v>164</v>
      </c>
      <c r="S5987">
        <v>1</v>
      </c>
      <c r="T5987">
        <v>59</v>
      </c>
      <c r="U5987">
        <v>0</v>
      </c>
      <c r="V5987">
        <v>0</v>
      </c>
      <c r="W5987">
        <v>0</v>
      </c>
      <c r="X5987">
        <v>41.326152669988168</v>
      </c>
      <c r="Y5987">
        <v>2.9810172598591005</v>
      </c>
      <c r="Z5987">
        <v>82.741940490205991</v>
      </c>
      <c r="AA5987">
        <v>1.181460070889583</v>
      </c>
      <c r="AB5987">
        <v>32.444967674849501</v>
      </c>
      <c r="AC5987">
        <v>0</v>
      </c>
      <c r="AD5987">
        <v>0</v>
      </c>
      <c r="AE5987">
        <v>160.67553816579235</v>
      </c>
    </row>
    <row r="5988" spans="1:31" x14ac:dyDescent="0.25">
      <c r="A5988">
        <v>2251372</v>
      </c>
      <c r="B5988">
        <v>1</v>
      </c>
      <c r="C5988" t="s">
        <v>80</v>
      </c>
      <c r="D5988" t="s">
        <v>82</v>
      </c>
      <c r="E5988" t="s">
        <v>132</v>
      </c>
      <c r="F5988" t="s">
        <v>17221</v>
      </c>
      <c r="G5988" t="s">
        <v>170</v>
      </c>
      <c r="H5988" t="s">
        <v>135</v>
      </c>
      <c r="I5988" t="s">
        <v>136</v>
      </c>
      <c r="J5988" t="s">
        <v>137</v>
      </c>
      <c r="K5988" t="s">
        <v>138</v>
      </c>
      <c r="L5988" t="s">
        <v>17222</v>
      </c>
      <c r="M5988" t="s">
        <v>17223</v>
      </c>
      <c r="N5988">
        <v>2.4447222219999998</v>
      </c>
      <c r="O5988">
        <v>0</v>
      </c>
      <c r="P5988">
        <v>0</v>
      </c>
      <c r="Q5988">
        <v>0</v>
      </c>
      <c r="R5988">
        <v>0</v>
      </c>
      <c r="S5988">
        <v>0</v>
      </c>
      <c r="T5988">
        <v>20</v>
      </c>
      <c r="U5988">
        <v>0</v>
      </c>
      <c r="V5988">
        <v>0</v>
      </c>
      <c r="W5988">
        <v>0</v>
      </c>
      <c r="X5988">
        <v>0</v>
      </c>
      <c r="Y5988">
        <v>0</v>
      </c>
      <c r="Z5988">
        <v>0</v>
      </c>
      <c r="AA5988">
        <v>0</v>
      </c>
      <c r="AB5988">
        <v>37.039763431529238</v>
      </c>
      <c r="AC5988">
        <v>0</v>
      </c>
      <c r="AD5988">
        <v>0</v>
      </c>
      <c r="AE5988">
        <v>37.039763431529238</v>
      </c>
    </row>
    <row r="5989" spans="1:31" x14ac:dyDescent="0.25">
      <c r="A5989">
        <v>2251373</v>
      </c>
      <c r="B5989">
        <v>1</v>
      </c>
      <c r="C5989" t="s">
        <v>80</v>
      </c>
      <c r="D5989" t="s">
        <v>85</v>
      </c>
      <c r="E5989" t="s">
        <v>194</v>
      </c>
      <c r="F5989" t="s">
        <v>17224</v>
      </c>
      <c r="G5989" t="s">
        <v>179</v>
      </c>
      <c r="H5989" t="s">
        <v>135</v>
      </c>
      <c r="I5989" t="s">
        <v>136</v>
      </c>
      <c r="J5989" t="s">
        <v>137</v>
      </c>
      <c r="K5989" t="s">
        <v>138</v>
      </c>
      <c r="L5989" t="s">
        <v>17225</v>
      </c>
      <c r="M5989" t="s">
        <v>17226</v>
      </c>
      <c r="N5989">
        <v>2.0891666660000001</v>
      </c>
      <c r="O5989">
        <v>0</v>
      </c>
      <c r="P5989">
        <v>162</v>
      </c>
      <c r="Q5989">
        <v>0</v>
      </c>
      <c r="R5989">
        <v>0</v>
      </c>
      <c r="S5989">
        <v>0</v>
      </c>
      <c r="T5989">
        <v>22</v>
      </c>
      <c r="U5989">
        <v>0</v>
      </c>
      <c r="V5989">
        <v>0</v>
      </c>
      <c r="W5989">
        <v>0</v>
      </c>
      <c r="X5989">
        <v>87.506348342892139</v>
      </c>
      <c r="Y5989">
        <v>0</v>
      </c>
      <c r="Z5989">
        <v>0</v>
      </c>
      <c r="AA5989">
        <v>0</v>
      </c>
      <c r="AB5989">
        <v>23.78460251238122</v>
      </c>
      <c r="AC5989">
        <v>0</v>
      </c>
      <c r="AD5989">
        <v>0</v>
      </c>
      <c r="AE5989">
        <v>111.29095085527337</v>
      </c>
    </row>
    <row r="5990" spans="1:31" x14ac:dyDescent="0.25">
      <c r="A5990">
        <v>2251378</v>
      </c>
      <c r="B5990">
        <v>1</v>
      </c>
      <c r="C5990" t="s">
        <v>81</v>
      </c>
      <c r="D5990" t="s">
        <v>120</v>
      </c>
      <c r="E5990" t="s">
        <v>132</v>
      </c>
      <c r="F5990" t="s">
        <v>17227</v>
      </c>
      <c r="G5990" t="s">
        <v>170</v>
      </c>
      <c r="H5990" t="s">
        <v>135</v>
      </c>
      <c r="I5990" t="s">
        <v>136</v>
      </c>
      <c r="J5990" t="s">
        <v>137</v>
      </c>
      <c r="K5990" t="s">
        <v>138</v>
      </c>
      <c r="L5990" t="s">
        <v>17228</v>
      </c>
      <c r="M5990" t="s">
        <v>17229</v>
      </c>
      <c r="N5990">
        <v>2.173333333</v>
      </c>
      <c r="O5990">
        <v>0</v>
      </c>
      <c r="P5990">
        <v>10</v>
      </c>
      <c r="Q5990">
        <v>0</v>
      </c>
      <c r="R5990">
        <v>0</v>
      </c>
      <c r="S5990">
        <v>0</v>
      </c>
      <c r="T5990">
        <v>0</v>
      </c>
      <c r="U5990">
        <v>0</v>
      </c>
      <c r="V5990">
        <v>0</v>
      </c>
      <c r="W5990">
        <v>0</v>
      </c>
      <c r="X5990">
        <v>5.7604134188092804</v>
      </c>
      <c r="Y5990">
        <v>0</v>
      </c>
      <c r="Z5990">
        <v>0</v>
      </c>
      <c r="AA5990">
        <v>0</v>
      </c>
      <c r="AB5990">
        <v>0</v>
      </c>
      <c r="AC5990">
        <v>0</v>
      </c>
      <c r="AD5990">
        <v>0</v>
      </c>
      <c r="AE5990">
        <v>5.7604134188092804</v>
      </c>
    </row>
    <row r="5991" spans="1:31" x14ac:dyDescent="0.25">
      <c r="A5991">
        <v>2251379</v>
      </c>
      <c r="B5991">
        <v>1</v>
      </c>
      <c r="C5991" t="s">
        <v>80</v>
      </c>
      <c r="D5991" t="s">
        <v>101</v>
      </c>
      <c r="E5991" t="s">
        <v>132</v>
      </c>
      <c r="F5991" t="s">
        <v>17230</v>
      </c>
      <c r="G5991" t="s">
        <v>170</v>
      </c>
      <c r="H5991" t="s">
        <v>135</v>
      </c>
      <c r="I5991" t="s">
        <v>136</v>
      </c>
      <c r="J5991" t="s">
        <v>137</v>
      </c>
      <c r="K5991" t="s">
        <v>138</v>
      </c>
      <c r="L5991" t="s">
        <v>17231</v>
      </c>
      <c r="M5991" t="s">
        <v>17232</v>
      </c>
      <c r="N5991">
        <v>3.4622222219999998</v>
      </c>
      <c r="O5991">
        <v>0</v>
      </c>
      <c r="P5991">
        <v>9</v>
      </c>
      <c r="Q5991">
        <v>0</v>
      </c>
      <c r="R5991">
        <v>0</v>
      </c>
      <c r="S5991">
        <v>0</v>
      </c>
      <c r="T5991">
        <v>0</v>
      </c>
      <c r="U5991">
        <v>0</v>
      </c>
      <c r="V5991">
        <v>0</v>
      </c>
      <c r="W5991">
        <v>0</v>
      </c>
      <c r="X5991">
        <v>18.780958974297345</v>
      </c>
      <c r="Y5991">
        <v>0</v>
      </c>
      <c r="Z5991">
        <v>0</v>
      </c>
      <c r="AA5991">
        <v>0</v>
      </c>
      <c r="AB5991">
        <v>0</v>
      </c>
      <c r="AC5991">
        <v>0</v>
      </c>
      <c r="AD5991">
        <v>0</v>
      </c>
      <c r="AE5991">
        <v>18.780958974297345</v>
      </c>
    </row>
    <row r="5992" spans="1:31" x14ac:dyDescent="0.25">
      <c r="A5992">
        <v>2251380</v>
      </c>
      <c r="B5992">
        <v>1</v>
      </c>
      <c r="C5992" t="s">
        <v>80</v>
      </c>
      <c r="D5992" t="s">
        <v>93</v>
      </c>
      <c r="E5992" t="s">
        <v>194</v>
      </c>
      <c r="F5992" t="s">
        <v>17233</v>
      </c>
      <c r="G5992" t="s">
        <v>390</v>
      </c>
      <c r="H5992" t="s">
        <v>135</v>
      </c>
      <c r="I5992" t="s">
        <v>136</v>
      </c>
      <c r="J5992" t="s">
        <v>137</v>
      </c>
      <c r="K5992" t="s">
        <v>138</v>
      </c>
      <c r="L5992" t="s">
        <v>17234</v>
      </c>
      <c r="M5992" t="s">
        <v>17235</v>
      </c>
      <c r="N5992">
        <v>4.9874999999999998</v>
      </c>
      <c r="O5992">
        <v>0</v>
      </c>
      <c r="P5992">
        <v>43</v>
      </c>
      <c r="Q5992">
        <v>0</v>
      </c>
      <c r="R5992">
        <v>5</v>
      </c>
      <c r="S5992">
        <v>0</v>
      </c>
      <c r="T5992">
        <v>6</v>
      </c>
      <c r="U5992">
        <v>0</v>
      </c>
      <c r="V5992">
        <v>0</v>
      </c>
      <c r="W5992">
        <v>0</v>
      </c>
      <c r="X5992">
        <v>7.3539823654817305</v>
      </c>
      <c r="Y5992">
        <v>0</v>
      </c>
      <c r="Z5992">
        <v>0.35089353381376004</v>
      </c>
      <c r="AA5992">
        <v>0</v>
      </c>
      <c r="AB5992">
        <v>10.2829259980392</v>
      </c>
      <c r="AC5992">
        <v>0</v>
      </c>
      <c r="AD5992">
        <v>0</v>
      </c>
      <c r="AE5992">
        <v>17.987801897334691</v>
      </c>
    </row>
    <row r="5993" spans="1:31" x14ac:dyDescent="0.25">
      <c r="A5993">
        <v>2251384</v>
      </c>
      <c r="B5993">
        <v>1</v>
      </c>
      <c r="C5993" t="s">
        <v>80</v>
      </c>
      <c r="D5993" t="s">
        <v>83</v>
      </c>
      <c r="E5993" t="s">
        <v>182</v>
      </c>
      <c r="F5993" t="s">
        <v>244</v>
      </c>
      <c r="G5993" t="s">
        <v>152</v>
      </c>
      <c r="H5993" t="s">
        <v>163</v>
      </c>
      <c r="I5993" t="s">
        <v>136</v>
      </c>
      <c r="J5993" t="s">
        <v>3</v>
      </c>
      <c r="K5993" t="s">
        <v>138</v>
      </c>
      <c r="L5993" t="s">
        <v>17236</v>
      </c>
      <c r="M5993" t="s">
        <v>17237</v>
      </c>
      <c r="N5993">
        <v>1.058611111</v>
      </c>
      <c r="O5993">
        <v>0</v>
      </c>
      <c r="P5993">
        <v>3173</v>
      </c>
      <c r="Q5993">
        <v>0</v>
      </c>
      <c r="R5993">
        <v>0</v>
      </c>
      <c r="S5993">
        <v>1</v>
      </c>
      <c r="T5993">
        <v>137</v>
      </c>
      <c r="U5993">
        <v>0</v>
      </c>
      <c r="V5993">
        <v>1</v>
      </c>
      <c r="W5993">
        <v>0</v>
      </c>
      <c r="X5993">
        <v>898.93383387829874</v>
      </c>
      <c r="Y5993">
        <v>0</v>
      </c>
      <c r="Z5993">
        <v>0</v>
      </c>
      <c r="AA5993">
        <v>1.668307864005111</v>
      </c>
      <c r="AB5993">
        <v>167.30987159779946</v>
      </c>
      <c r="AC5993">
        <v>0</v>
      </c>
      <c r="AD5993">
        <v>15.040381198173421</v>
      </c>
      <c r="AE5993">
        <v>1082.9523945382768</v>
      </c>
    </row>
    <row r="5994" spans="1:31" x14ac:dyDescent="0.25">
      <c r="A5994">
        <v>2251387</v>
      </c>
      <c r="B5994">
        <v>1</v>
      </c>
      <c r="C5994" t="s">
        <v>81</v>
      </c>
      <c r="D5994" t="s">
        <v>128</v>
      </c>
      <c r="E5994" t="s">
        <v>273</v>
      </c>
      <c r="F5994" t="s">
        <v>17238</v>
      </c>
      <c r="G5994" t="s">
        <v>196</v>
      </c>
      <c r="H5994" t="s">
        <v>163</v>
      </c>
      <c r="I5994" t="s">
        <v>136</v>
      </c>
      <c r="J5994" t="s">
        <v>137</v>
      </c>
      <c r="K5994" t="s">
        <v>144</v>
      </c>
      <c r="L5994" t="s">
        <v>17239</v>
      </c>
      <c r="M5994" t="s">
        <v>17240</v>
      </c>
      <c r="N5994">
        <v>1.094166666</v>
      </c>
      <c r="O5994">
        <v>0</v>
      </c>
      <c r="P5994">
        <v>1041</v>
      </c>
      <c r="Q5994">
        <v>0</v>
      </c>
      <c r="R5994">
        <v>0</v>
      </c>
      <c r="S5994">
        <v>1</v>
      </c>
      <c r="T5994">
        <v>23</v>
      </c>
      <c r="U5994">
        <v>0</v>
      </c>
      <c r="V5994">
        <v>0</v>
      </c>
      <c r="W5994">
        <v>0</v>
      </c>
      <c r="X5994">
        <v>387.23123915205048</v>
      </c>
      <c r="Y5994">
        <v>0</v>
      </c>
      <c r="Z5994">
        <v>0</v>
      </c>
      <c r="AA5994">
        <v>1.72452975429975</v>
      </c>
      <c r="AB5994">
        <v>60.306659028433749</v>
      </c>
      <c r="AC5994">
        <v>0</v>
      </c>
      <c r="AD5994">
        <v>0</v>
      </c>
      <c r="AE5994">
        <v>449.26242793478394</v>
      </c>
    </row>
    <row r="5995" spans="1:31" x14ac:dyDescent="0.25">
      <c r="A5995">
        <v>2251392</v>
      </c>
      <c r="B5995">
        <v>1</v>
      </c>
      <c r="C5995" t="s">
        <v>80</v>
      </c>
      <c r="D5995" t="s">
        <v>97</v>
      </c>
      <c r="E5995" t="s">
        <v>132</v>
      </c>
      <c r="F5995" t="s">
        <v>17241</v>
      </c>
      <c r="G5995" t="s">
        <v>170</v>
      </c>
      <c r="H5995" t="s">
        <v>135</v>
      </c>
      <c r="I5995" t="s">
        <v>136</v>
      </c>
      <c r="J5995" t="s">
        <v>137</v>
      </c>
      <c r="K5995" t="s">
        <v>138</v>
      </c>
      <c r="L5995" t="s">
        <v>17242</v>
      </c>
      <c r="M5995" t="s">
        <v>17243</v>
      </c>
      <c r="N5995">
        <v>5.3052777769999997</v>
      </c>
      <c r="O5995">
        <v>0</v>
      </c>
      <c r="P5995">
        <v>2</v>
      </c>
      <c r="Q5995">
        <v>0</v>
      </c>
      <c r="R5995">
        <v>0</v>
      </c>
      <c r="S5995">
        <v>0</v>
      </c>
      <c r="T5995">
        <v>0</v>
      </c>
      <c r="U5995">
        <v>0</v>
      </c>
      <c r="V5995">
        <v>0</v>
      </c>
      <c r="W5995">
        <v>0</v>
      </c>
      <c r="X5995">
        <v>5.7950197915847061</v>
      </c>
      <c r="Y5995">
        <v>0</v>
      </c>
      <c r="Z5995">
        <v>0</v>
      </c>
      <c r="AA5995">
        <v>0</v>
      </c>
      <c r="AB5995">
        <v>0</v>
      </c>
      <c r="AC5995">
        <v>0</v>
      </c>
      <c r="AD5995">
        <v>0</v>
      </c>
      <c r="AE5995">
        <v>5.7950197915847061</v>
      </c>
    </row>
    <row r="5996" spans="1:31" x14ac:dyDescent="0.25">
      <c r="A5996">
        <v>2251393</v>
      </c>
      <c r="B5996">
        <v>1</v>
      </c>
      <c r="C5996" t="s">
        <v>81</v>
      </c>
      <c r="D5996" t="s">
        <v>127</v>
      </c>
      <c r="E5996" t="s">
        <v>141</v>
      </c>
      <c r="F5996" t="s">
        <v>17244</v>
      </c>
      <c r="G5996" t="s">
        <v>187</v>
      </c>
      <c r="H5996" t="s">
        <v>135</v>
      </c>
      <c r="I5996" t="s">
        <v>136</v>
      </c>
      <c r="J5996" t="s">
        <v>137</v>
      </c>
      <c r="K5996" t="s">
        <v>138</v>
      </c>
      <c r="L5996" t="s">
        <v>17245</v>
      </c>
      <c r="M5996" t="s">
        <v>17246</v>
      </c>
      <c r="N5996">
        <v>3.0752777770000002</v>
      </c>
      <c r="O5996">
        <v>0</v>
      </c>
      <c r="P5996">
        <v>0</v>
      </c>
      <c r="Q5996">
        <v>0</v>
      </c>
      <c r="R5996">
        <v>5</v>
      </c>
      <c r="S5996">
        <v>0</v>
      </c>
      <c r="T5996">
        <v>1</v>
      </c>
      <c r="U5996">
        <v>0</v>
      </c>
      <c r="V5996">
        <v>0</v>
      </c>
      <c r="W5996">
        <v>0</v>
      </c>
      <c r="X5996">
        <v>0</v>
      </c>
      <c r="Y5996">
        <v>0</v>
      </c>
      <c r="Z5996">
        <v>7.1725228292141905</v>
      </c>
      <c r="AA5996">
        <v>0</v>
      </c>
      <c r="AB5996">
        <v>5.4076309327674856</v>
      </c>
      <c r="AC5996">
        <v>0</v>
      </c>
      <c r="AD5996">
        <v>0</v>
      </c>
      <c r="AE5996">
        <v>12.580153761981677</v>
      </c>
    </row>
    <row r="5997" spans="1:31" x14ac:dyDescent="0.25">
      <c r="A5997">
        <v>2251394</v>
      </c>
      <c r="B5997">
        <v>1</v>
      </c>
      <c r="C5997" t="s">
        <v>81</v>
      </c>
      <c r="D5997" t="s">
        <v>128</v>
      </c>
      <c r="E5997" t="s">
        <v>273</v>
      </c>
      <c r="F5997" t="s">
        <v>287</v>
      </c>
      <c r="G5997" t="s">
        <v>196</v>
      </c>
      <c r="H5997" t="s">
        <v>163</v>
      </c>
      <c r="I5997" t="s">
        <v>136</v>
      </c>
      <c r="J5997" t="s">
        <v>137</v>
      </c>
      <c r="K5997" t="s">
        <v>144</v>
      </c>
      <c r="L5997" t="s">
        <v>17247</v>
      </c>
      <c r="M5997" t="s">
        <v>17248</v>
      </c>
      <c r="N5997">
        <v>0.87777777700000004</v>
      </c>
      <c r="O5997">
        <v>0</v>
      </c>
      <c r="P5997">
        <v>484</v>
      </c>
      <c r="Q5997">
        <v>0</v>
      </c>
      <c r="R5997">
        <v>0</v>
      </c>
      <c r="S5997">
        <v>9</v>
      </c>
      <c r="T5997">
        <v>55</v>
      </c>
      <c r="U5997">
        <v>11</v>
      </c>
      <c r="V5997">
        <v>4</v>
      </c>
      <c r="W5997">
        <v>0</v>
      </c>
      <c r="X5997">
        <v>146.57830979164558</v>
      </c>
      <c r="Y5997">
        <v>0</v>
      </c>
      <c r="Z5997">
        <v>0</v>
      </c>
      <c r="AA5997">
        <v>87.198219860904445</v>
      </c>
      <c r="AB5997">
        <v>87.158142401108023</v>
      </c>
      <c r="AC5997">
        <v>927.06930510423331</v>
      </c>
      <c r="AD5997">
        <v>177.48987862855759</v>
      </c>
      <c r="AE5997">
        <v>1425.4938557864489</v>
      </c>
    </row>
    <row r="5998" spans="1:31" x14ac:dyDescent="0.25">
      <c r="A5998">
        <v>2251395</v>
      </c>
      <c r="B5998">
        <v>1</v>
      </c>
      <c r="C5998" t="s">
        <v>81</v>
      </c>
      <c r="D5998" t="s">
        <v>128</v>
      </c>
      <c r="E5998" t="s">
        <v>273</v>
      </c>
      <c r="F5998" t="s">
        <v>17249</v>
      </c>
      <c r="G5998" t="s">
        <v>174</v>
      </c>
      <c r="H5998" t="s">
        <v>163</v>
      </c>
      <c r="I5998" t="s">
        <v>261</v>
      </c>
      <c r="J5998" t="s">
        <v>137</v>
      </c>
      <c r="K5998" t="s">
        <v>138</v>
      </c>
      <c r="L5998" t="s">
        <v>17250</v>
      </c>
      <c r="M5998" t="s">
        <v>17251</v>
      </c>
      <c r="N5998">
        <v>4.4444444E-2</v>
      </c>
      <c r="O5998">
        <v>0</v>
      </c>
      <c r="P5998">
        <v>4624</v>
      </c>
      <c r="Q5998">
        <v>0</v>
      </c>
      <c r="R5998">
        <v>0</v>
      </c>
      <c r="S5998">
        <v>3</v>
      </c>
      <c r="T5998">
        <v>135</v>
      </c>
      <c r="U5998">
        <v>0</v>
      </c>
      <c r="V5998">
        <v>0</v>
      </c>
      <c r="W5998">
        <v>0</v>
      </c>
      <c r="X5998">
        <v>74.27279553975545</v>
      </c>
      <c r="Y5998">
        <v>0</v>
      </c>
      <c r="Z5998">
        <v>0</v>
      </c>
      <c r="AA5998">
        <v>2.9190105418131775</v>
      </c>
      <c r="AB5998">
        <v>12.135450941475982</v>
      </c>
      <c r="AC5998">
        <v>0</v>
      </c>
      <c r="AD5998">
        <v>0</v>
      </c>
      <c r="AE5998">
        <v>89.327257023044609</v>
      </c>
    </row>
    <row r="5999" spans="1:31" x14ac:dyDescent="0.25">
      <c r="A5999">
        <v>2251399</v>
      </c>
      <c r="B5999">
        <v>1</v>
      </c>
      <c r="C5999" t="s">
        <v>80</v>
      </c>
      <c r="D5999" t="s">
        <v>98</v>
      </c>
      <c r="E5999" t="s">
        <v>132</v>
      </c>
      <c r="F5999" t="s">
        <v>17252</v>
      </c>
      <c r="G5999" t="s">
        <v>148</v>
      </c>
      <c r="H5999" t="s">
        <v>135</v>
      </c>
      <c r="I5999" t="s">
        <v>136</v>
      </c>
      <c r="J5999" t="s">
        <v>137</v>
      </c>
      <c r="K5999" t="s">
        <v>138</v>
      </c>
      <c r="L5999" t="s">
        <v>17253</v>
      </c>
      <c r="M5999" t="s">
        <v>17254</v>
      </c>
      <c r="N5999">
        <v>5.1163888880000004</v>
      </c>
      <c r="O5999">
        <v>0</v>
      </c>
      <c r="P5999">
        <v>1</v>
      </c>
      <c r="Q5999">
        <v>0</v>
      </c>
      <c r="R5999">
        <v>0</v>
      </c>
      <c r="S5999">
        <v>0</v>
      </c>
      <c r="T5999">
        <v>0</v>
      </c>
      <c r="U5999">
        <v>0</v>
      </c>
      <c r="V5999">
        <v>0</v>
      </c>
      <c r="W5999">
        <v>0</v>
      </c>
      <c r="X5999">
        <v>0.91730817624021332</v>
      </c>
      <c r="Y5999">
        <v>0</v>
      </c>
      <c r="Z5999">
        <v>0</v>
      </c>
      <c r="AA5999">
        <v>0</v>
      </c>
      <c r="AB5999">
        <v>0</v>
      </c>
      <c r="AC5999">
        <v>0</v>
      </c>
      <c r="AD5999">
        <v>0</v>
      </c>
      <c r="AE5999">
        <v>0.91730817624021332</v>
      </c>
    </row>
    <row r="6000" spans="1:31" x14ac:dyDescent="0.25">
      <c r="A6000">
        <v>2251401</v>
      </c>
      <c r="B6000">
        <v>1</v>
      </c>
      <c r="C6000" t="s">
        <v>81</v>
      </c>
      <c r="D6000" t="s">
        <v>120</v>
      </c>
      <c r="E6000" t="s">
        <v>194</v>
      </c>
      <c r="F6000" t="s">
        <v>17255</v>
      </c>
      <c r="G6000" t="s">
        <v>179</v>
      </c>
      <c r="H6000" t="s">
        <v>135</v>
      </c>
      <c r="I6000" t="s">
        <v>136</v>
      </c>
      <c r="J6000" t="s">
        <v>137</v>
      </c>
      <c r="K6000" t="s">
        <v>138</v>
      </c>
      <c r="L6000" t="s">
        <v>17256</v>
      </c>
      <c r="M6000" t="s">
        <v>17257</v>
      </c>
      <c r="N6000">
        <v>3.056944444</v>
      </c>
      <c r="O6000">
        <v>0</v>
      </c>
      <c r="P6000">
        <v>83</v>
      </c>
      <c r="Q6000">
        <v>0</v>
      </c>
      <c r="R6000">
        <v>0</v>
      </c>
      <c r="S6000">
        <v>0</v>
      </c>
      <c r="T6000">
        <v>6</v>
      </c>
      <c r="U6000">
        <v>0</v>
      </c>
      <c r="V6000">
        <v>0</v>
      </c>
      <c r="W6000">
        <v>0</v>
      </c>
      <c r="X6000">
        <v>86.913794616865587</v>
      </c>
      <c r="Y6000">
        <v>0</v>
      </c>
      <c r="Z6000">
        <v>0</v>
      </c>
      <c r="AA6000">
        <v>0</v>
      </c>
      <c r="AB6000">
        <v>16.959914055556691</v>
      </c>
      <c r="AC6000">
        <v>0</v>
      </c>
      <c r="AD6000">
        <v>0</v>
      </c>
      <c r="AE6000">
        <v>103.87370867242228</v>
      </c>
    </row>
    <row r="6001" spans="1:31" x14ac:dyDescent="0.25">
      <c r="A6001">
        <v>2251402</v>
      </c>
      <c r="B6001">
        <v>1</v>
      </c>
      <c r="C6001" t="s">
        <v>80</v>
      </c>
      <c r="D6001" t="s">
        <v>107</v>
      </c>
      <c r="E6001" t="s">
        <v>132</v>
      </c>
      <c r="F6001" t="s">
        <v>17258</v>
      </c>
      <c r="G6001" t="s">
        <v>170</v>
      </c>
      <c r="H6001" t="s">
        <v>135</v>
      </c>
      <c r="I6001" t="s">
        <v>136</v>
      </c>
      <c r="J6001" t="s">
        <v>137</v>
      </c>
      <c r="K6001" t="s">
        <v>138</v>
      </c>
      <c r="L6001" t="s">
        <v>17259</v>
      </c>
      <c r="M6001" t="s">
        <v>17260</v>
      </c>
      <c r="N6001">
        <v>0.99277777700000003</v>
      </c>
      <c r="O6001">
        <v>0</v>
      </c>
      <c r="P6001">
        <v>3</v>
      </c>
      <c r="Q6001">
        <v>0</v>
      </c>
      <c r="R6001">
        <v>0</v>
      </c>
      <c r="S6001">
        <v>0</v>
      </c>
      <c r="T6001">
        <v>0</v>
      </c>
      <c r="U6001">
        <v>0</v>
      </c>
      <c r="V6001">
        <v>0</v>
      </c>
      <c r="W6001">
        <v>0</v>
      </c>
      <c r="X6001">
        <v>0.73242309024957331</v>
      </c>
      <c r="Y6001">
        <v>0</v>
      </c>
      <c r="Z6001">
        <v>0</v>
      </c>
      <c r="AA6001">
        <v>0</v>
      </c>
      <c r="AB6001">
        <v>0</v>
      </c>
      <c r="AC6001">
        <v>0</v>
      </c>
      <c r="AD6001">
        <v>0</v>
      </c>
      <c r="AE6001">
        <v>0.73242309024957331</v>
      </c>
    </row>
    <row r="6002" spans="1:31" x14ac:dyDescent="0.25">
      <c r="A6002">
        <v>2251404</v>
      </c>
      <c r="B6002">
        <v>1</v>
      </c>
      <c r="C6002" t="s">
        <v>80</v>
      </c>
      <c r="D6002" t="s">
        <v>96</v>
      </c>
      <c r="E6002" t="s">
        <v>182</v>
      </c>
      <c r="F6002" t="s">
        <v>17261</v>
      </c>
      <c r="G6002" t="s">
        <v>174</v>
      </c>
      <c r="H6002" t="s">
        <v>163</v>
      </c>
      <c r="I6002" t="s">
        <v>136</v>
      </c>
      <c r="J6002" t="s">
        <v>137</v>
      </c>
      <c r="K6002" t="s">
        <v>138</v>
      </c>
      <c r="L6002" t="s">
        <v>17262</v>
      </c>
      <c r="M6002" t="s">
        <v>17263</v>
      </c>
      <c r="N6002">
        <v>0.79305555500000002</v>
      </c>
      <c r="O6002">
        <v>0</v>
      </c>
      <c r="P6002">
        <v>198</v>
      </c>
      <c r="Q6002">
        <v>0</v>
      </c>
      <c r="R6002">
        <v>0</v>
      </c>
      <c r="S6002">
        <v>1</v>
      </c>
      <c r="T6002">
        <v>17</v>
      </c>
      <c r="U6002">
        <v>0</v>
      </c>
      <c r="V6002">
        <v>0</v>
      </c>
      <c r="W6002">
        <v>0</v>
      </c>
      <c r="X6002">
        <v>83.018481350495705</v>
      </c>
      <c r="Y6002">
        <v>0</v>
      </c>
      <c r="Z6002">
        <v>0</v>
      </c>
      <c r="AA6002">
        <v>50.287522407178926</v>
      </c>
      <c r="AB6002">
        <v>15.665132661576861</v>
      </c>
      <c r="AC6002">
        <v>0</v>
      </c>
      <c r="AD6002">
        <v>0</v>
      </c>
      <c r="AE6002">
        <v>148.97113641925148</v>
      </c>
    </row>
    <row r="6003" spans="1:31" x14ac:dyDescent="0.25">
      <c r="A6003">
        <v>2251405</v>
      </c>
      <c r="B6003">
        <v>1</v>
      </c>
      <c r="C6003" t="s">
        <v>81</v>
      </c>
      <c r="D6003" t="s">
        <v>113</v>
      </c>
      <c r="E6003" t="s">
        <v>405</v>
      </c>
      <c r="F6003" t="s">
        <v>17264</v>
      </c>
      <c r="G6003" t="s">
        <v>174</v>
      </c>
      <c r="H6003" t="s">
        <v>163</v>
      </c>
      <c r="I6003" t="s">
        <v>136</v>
      </c>
      <c r="J6003" t="s">
        <v>137</v>
      </c>
      <c r="K6003" t="s">
        <v>138</v>
      </c>
      <c r="L6003" t="s">
        <v>17265</v>
      </c>
      <c r="M6003" t="s">
        <v>17266</v>
      </c>
      <c r="N6003">
        <v>6.6944444000000006E-2</v>
      </c>
      <c r="O6003">
        <v>1</v>
      </c>
      <c r="P6003">
        <v>2405</v>
      </c>
      <c r="Q6003">
        <v>170</v>
      </c>
      <c r="R6003">
        <v>515</v>
      </c>
      <c r="S6003">
        <v>12</v>
      </c>
      <c r="T6003">
        <v>276</v>
      </c>
      <c r="U6003">
        <v>1</v>
      </c>
      <c r="V6003">
        <v>0</v>
      </c>
      <c r="W6003">
        <v>1.8621819131050002E-2</v>
      </c>
      <c r="X6003">
        <v>33.999227199116937</v>
      </c>
      <c r="Y6003">
        <v>15.073588650483456</v>
      </c>
      <c r="Z6003">
        <v>22.103726787956823</v>
      </c>
      <c r="AA6003">
        <v>3.084775978869124</v>
      </c>
      <c r="AB6003">
        <v>12.075944112999014</v>
      </c>
      <c r="AC6003">
        <v>0.31546467836149006</v>
      </c>
      <c r="AD6003">
        <v>0</v>
      </c>
      <c r="AE6003">
        <v>86.671349226917897</v>
      </c>
    </row>
    <row r="6004" spans="1:31" x14ac:dyDescent="0.25">
      <c r="A6004">
        <v>2251406</v>
      </c>
      <c r="B6004">
        <v>1</v>
      </c>
      <c r="C6004" t="s">
        <v>80</v>
      </c>
      <c r="D6004" t="s">
        <v>100</v>
      </c>
      <c r="E6004" t="s">
        <v>132</v>
      </c>
      <c r="F6004" t="s">
        <v>17267</v>
      </c>
      <c r="G6004" t="s">
        <v>148</v>
      </c>
      <c r="H6004" t="s">
        <v>135</v>
      </c>
      <c r="I6004" t="s">
        <v>136</v>
      </c>
      <c r="J6004" t="s">
        <v>137</v>
      </c>
      <c r="K6004" t="s">
        <v>138</v>
      </c>
      <c r="L6004" t="s">
        <v>17268</v>
      </c>
      <c r="M6004" t="s">
        <v>17269</v>
      </c>
      <c r="N6004">
        <v>3.1225000000000001</v>
      </c>
      <c r="O6004">
        <v>0</v>
      </c>
      <c r="P6004">
        <v>1</v>
      </c>
      <c r="Q6004">
        <v>0</v>
      </c>
      <c r="R6004">
        <v>0</v>
      </c>
      <c r="S6004">
        <v>0</v>
      </c>
      <c r="T6004">
        <v>0</v>
      </c>
      <c r="U6004">
        <v>0</v>
      </c>
      <c r="V6004">
        <v>0</v>
      </c>
      <c r="W6004">
        <v>0</v>
      </c>
      <c r="X6004">
        <v>2.7686635770808627</v>
      </c>
      <c r="Y6004">
        <v>0</v>
      </c>
      <c r="Z6004">
        <v>0</v>
      </c>
      <c r="AA6004">
        <v>0</v>
      </c>
      <c r="AB6004">
        <v>0</v>
      </c>
      <c r="AC6004">
        <v>0</v>
      </c>
      <c r="AD6004">
        <v>0</v>
      </c>
      <c r="AE6004">
        <v>2.7686635770808627</v>
      </c>
    </row>
    <row r="6005" spans="1:31" x14ac:dyDescent="0.25">
      <c r="A6005">
        <v>2251409</v>
      </c>
      <c r="B6005">
        <v>1</v>
      </c>
      <c r="C6005" t="s">
        <v>80</v>
      </c>
      <c r="D6005" t="s">
        <v>93</v>
      </c>
      <c r="E6005" t="s">
        <v>194</v>
      </c>
      <c r="F6005" t="s">
        <v>17270</v>
      </c>
      <c r="G6005" t="s">
        <v>179</v>
      </c>
      <c r="H6005" t="s">
        <v>135</v>
      </c>
      <c r="I6005" t="s">
        <v>136</v>
      </c>
      <c r="J6005" t="s">
        <v>137</v>
      </c>
      <c r="K6005" t="s">
        <v>138</v>
      </c>
      <c r="L6005" t="s">
        <v>17271</v>
      </c>
      <c r="M6005" t="s">
        <v>17272</v>
      </c>
      <c r="N6005">
        <v>4.3841666659999996</v>
      </c>
      <c r="O6005">
        <v>0</v>
      </c>
      <c r="P6005">
        <v>13</v>
      </c>
      <c r="Q6005">
        <v>0</v>
      </c>
      <c r="R6005">
        <v>5</v>
      </c>
      <c r="S6005">
        <v>0</v>
      </c>
      <c r="T6005">
        <v>7</v>
      </c>
      <c r="U6005">
        <v>0</v>
      </c>
      <c r="V6005">
        <v>0</v>
      </c>
      <c r="W6005">
        <v>0</v>
      </c>
      <c r="X6005">
        <v>17.941971047755601</v>
      </c>
      <c r="Y6005">
        <v>0</v>
      </c>
      <c r="Z6005">
        <v>7.0036606118121929</v>
      </c>
      <c r="AA6005">
        <v>0</v>
      </c>
      <c r="AB6005">
        <v>24.533882605365125</v>
      </c>
      <c r="AC6005">
        <v>0</v>
      </c>
      <c r="AD6005">
        <v>0</v>
      </c>
      <c r="AE6005">
        <v>49.479514264932916</v>
      </c>
    </row>
    <row r="6006" spans="1:31" x14ac:dyDescent="0.25">
      <c r="A6006">
        <v>2251411</v>
      </c>
      <c r="B6006">
        <v>1</v>
      </c>
      <c r="C6006" t="s">
        <v>80</v>
      </c>
      <c r="D6006" t="s">
        <v>106</v>
      </c>
      <c r="E6006" t="s">
        <v>141</v>
      </c>
      <c r="F6006" t="s">
        <v>17273</v>
      </c>
      <c r="G6006" t="s">
        <v>179</v>
      </c>
      <c r="H6006" t="s">
        <v>135</v>
      </c>
      <c r="I6006" t="s">
        <v>136</v>
      </c>
      <c r="J6006" t="s">
        <v>137</v>
      </c>
      <c r="K6006" t="s">
        <v>138</v>
      </c>
      <c r="L6006" t="s">
        <v>17274</v>
      </c>
      <c r="M6006" t="s">
        <v>17275</v>
      </c>
      <c r="N6006">
        <v>2.6530555549999999</v>
      </c>
      <c r="O6006">
        <v>0</v>
      </c>
      <c r="P6006">
        <v>0</v>
      </c>
      <c r="Q6006">
        <v>0</v>
      </c>
      <c r="R6006">
        <v>9</v>
      </c>
      <c r="S6006">
        <v>0</v>
      </c>
      <c r="T6006">
        <v>1</v>
      </c>
      <c r="U6006">
        <v>0</v>
      </c>
      <c r="V6006">
        <v>0</v>
      </c>
      <c r="W6006">
        <v>0</v>
      </c>
      <c r="X6006">
        <v>0</v>
      </c>
      <c r="Y6006">
        <v>0</v>
      </c>
      <c r="Z6006">
        <v>6.8817306049405502</v>
      </c>
      <c r="AA6006">
        <v>0</v>
      </c>
      <c r="AB6006">
        <v>1.3054201845300001E-3</v>
      </c>
      <c r="AC6006">
        <v>0</v>
      </c>
      <c r="AD6006">
        <v>0</v>
      </c>
      <c r="AE6006">
        <v>6.8830360251250804</v>
      </c>
    </row>
    <row r="6007" spans="1:31" x14ac:dyDescent="0.25">
      <c r="A6007">
        <v>2251412</v>
      </c>
      <c r="B6007">
        <v>1</v>
      </c>
      <c r="C6007" t="s">
        <v>81</v>
      </c>
      <c r="D6007" t="s">
        <v>112</v>
      </c>
      <c r="E6007" t="s">
        <v>141</v>
      </c>
      <c r="F6007" t="s">
        <v>17276</v>
      </c>
      <c r="G6007" t="s">
        <v>196</v>
      </c>
      <c r="H6007" t="s">
        <v>135</v>
      </c>
      <c r="I6007" t="s">
        <v>136</v>
      </c>
      <c r="J6007" t="s">
        <v>137</v>
      </c>
      <c r="K6007" t="s">
        <v>144</v>
      </c>
      <c r="L6007" t="s">
        <v>17277</v>
      </c>
      <c r="M6007" t="s">
        <v>17278</v>
      </c>
      <c r="N6007">
        <v>3.3975</v>
      </c>
      <c r="O6007">
        <v>0</v>
      </c>
      <c r="P6007">
        <v>700</v>
      </c>
      <c r="Q6007">
        <v>0</v>
      </c>
      <c r="R6007">
        <v>0</v>
      </c>
      <c r="S6007">
        <v>0</v>
      </c>
      <c r="T6007">
        <v>47</v>
      </c>
      <c r="U6007">
        <v>0</v>
      </c>
      <c r="V6007">
        <v>0</v>
      </c>
      <c r="W6007">
        <v>0</v>
      </c>
      <c r="X6007">
        <v>541.84655663442607</v>
      </c>
      <c r="Y6007">
        <v>0</v>
      </c>
      <c r="Z6007">
        <v>0</v>
      </c>
      <c r="AA6007">
        <v>0</v>
      </c>
      <c r="AB6007">
        <v>96.538223737446899</v>
      </c>
      <c r="AC6007">
        <v>0</v>
      </c>
      <c r="AD6007">
        <v>0</v>
      </c>
      <c r="AE6007">
        <v>638.38478037187292</v>
      </c>
    </row>
    <row r="6008" spans="1:31" x14ac:dyDescent="0.25">
      <c r="A6008">
        <v>2251414</v>
      </c>
      <c r="B6008">
        <v>1</v>
      </c>
      <c r="C6008" t="s">
        <v>80</v>
      </c>
      <c r="D6008" t="s">
        <v>93</v>
      </c>
      <c r="E6008" t="s">
        <v>132</v>
      </c>
      <c r="F6008" t="s">
        <v>17279</v>
      </c>
      <c r="G6008" t="s">
        <v>134</v>
      </c>
      <c r="H6008" t="s">
        <v>135</v>
      </c>
      <c r="I6008" t="s">
        <v>136</v>
      </c>
      <c r="J6008" t="s">
        <v>137</v>
      </c>
      <c r="K6008" t="s">
        <v>138</v>
      </c>
      <c r="L6008" t="s">
        <v>17280</v>
      </c>
      <c r="M6008" t="s">
        <v>17281</v>
      </c>
      <c r="N6008">
        <v>2.457777777</v>
      </c>
      <c r="O6008">
        <v>0</v>
      </c>
      <c r="P6008">
        <v>1</v>
      </c>
      <c r="Q6008">
        <v>0</v>
      </c>
      <c r="R6008">
        <v>0</v>
      </c>
      <c r="S6008">
        <v>0</v>
      </c>
      <c r="T6008">
        <v>0</v>
      </c>
      <c r="U6008">
        <v>0</v>
      </c>
      <c r="V6008">
        <v>0</v>
      </c>
      <c r="W6008">
        <v>0</v>
      </c>
      <c r="X6008">
        <v>3.5224870765933329E-2</v>
      </c>
      <c r="Y6008">
        <v>0</v>
      </c>
      <c r="Z6008">
        <v>0</v>
      </c>
      <c r="AA6008">
        <v>0</v>
      </c>
      <c r="AB6008">
        <v>0</v>
      </c>
      <c r="AC6008">
        <v>0</v>
      </c>
      <c r="AD6008">
        <v>0</v>
      </c>
      <c r="AE6008">
        <v>3.5224870765933329E-2</v>
      </c>
    </row>
    <row r="6009" spans="1:31" x14ac:dyDescent="0.25">
      <c r="A6009">
        <v>2251419</v>
      </c>
      <c r="B6009">
        <v>1</v>
      </c>
      <c r="C6009" t="s">
        <v>80</v>
      </c>
      <c r="D6009" t="s">
        <v>83</v>
      </c>
      <c r="E6009" t="s">
        <v>182</v>
      </c>
      <c r="F6009" t="s">
        <v>17282</v>
      </c>
      <c r="G6009" t="s">
        <v>152</v>
      </c>
      <c r="H6009" t="s">
        <v>163</v>
      </c>
      <c r="I6009" t="s">
        <v>136</v>
      </c>
      <c r="J6009" t="s">
        <v>3</v>
      </c>
      <c r="K6009" t="s">
        <v>138</v>
      </c>
      <c r="L6009" t="s">
        <v>17283</v>
      </c>
      <c r="M6009" t="s">
        <v>17284</v>
      </c>
      <c r="N6009">
        <v>0.47111111100000003</v>
      </c>
      <c r="O6009">
        <v>0</v>
      </c>
      <c r="P6009">
        <v>613</v>
      </c>
      <c r="Q6009">
        <v>0</v>
      </c>
      <c r="R6009">
        <v>0</v>
      </c>
      <c r="S6009">
        <v>0</v>
      </c>
      <c r="T6009">
        <v>16</v>
      </c>
      <c r="U6009">
        <v>0</v>
      </c>
      <c r="V6009">
        <v>0</v>
      </c>
      <c r="W6009">
        <v>0</v>
      </c>
      <c r="X6009">
        <v>71.66348990000813</v>
      </c>
      <c r="Y6009">
        <v>0</v>
      </c>
      <c r="Z6009">
        <v>0</v>
      </c>
      <c r="AA6009">
        <v>0</v>
      </c>
      <c r="AB6009">
        <v>6.2469215941240863</v>
      </c>
      <c r="AC6009">
        <v>0</v>
      </c>
      <c r="AD6009">
        <v>0</v>
      </c>
      <c r="AE6009">
        <v>77.910411494132219</v>
      </c>
    </row>
    <row r="6010" spans="1:31" x14ac:dyDescent="0.25">
      <c r="A6010">
        <v>2251421</v>
      </c>
      <c r="B6010">
        <v>1</v>
      </c>
      <c r="C6010" t="s">
        <v>81</v>
      </c>
      <c r="D6010" t="s">
        <v>128</v>
      </c>
      <c r="E6010" t="s">
        <v>161</v>
      </c>
      <c r="F6010" t="s">
        <v>7760</v>
      </c>
      <c r="G6010" t="s">
        <v>174</v>
      </c>
      <c r="H6010" t="s">
        <v>163</v>
      </c>
      <c r="I6010" t="s">
        <v>136</v>
      </c>
      <c r="J6010" t="s">
        <v>137</v>
      </c>
      <c r="K6010" t="s">
        <v>138</v>
      </c>
      <c r="L6010" t="s">
        <v>17285</v>
      </c>
      <c r="M6010" t="s">
        <v>17286</v>
      </c>
      <c r="N6010">
        <v>0.11027777699999999</v>
      </c>
      <c r="O6010">
        <v>7</v>
      </c>
      <c r="P6010">
        <v>1319</v>
      </c>
      <c r="Q6010">
        <v>23</v>
      </c>
      <c r="R6010">
        <v>19</v>
      </c>
      <c r="S6010">
        <v>23</v>
      </c>
      <c r="T6010">
        <v>116</v>
      </c>
      <c r="U6010">
        <v>0</v>
      </c>
      <c r="V6010">
        <v>0</v>
      </c>
      <c r="W6010">
        <v>0.20111851189248001</v>
      </c>
      <c r="X6010">
        <v>20.148039358169012</v>
      </c>
      <c r="Y6010">
        <v>12.771289679207804</v>
      </c>
      <c r="Z6010">
        <v>0.45991194291337889</v>
      </c>
      <c r="AA6010">
        <v>17.780880590427738</v>
      </c>
      <c r="AB6010">
        <v>6.6430677241611935</v>
      </c>
      <c r="AC6010">
        <v>0</v>
      </c>
      <c r="AD6010">
        <v>0</v>
      </c>
      <c r="AE6010">
        <v>58.004307806771614</v>
      </c>
    </row>
    <row r="6011" spans="1:31" x14ac:dyDescent="0.25">
      <c r="A6011">
        <v>2251428</v>
      </c>
      <c r="B6011">
        <v>1</v>
      </c>
      <c r="C6011" t="s">
        <v>81</v>
      </c>
      <c r="D6011" t="s">
        <v>118</v>
      </c>
      <c r="E6011" t="s">
        <v>194</v>
      </c>
      <c r="F6011" t="s">
        <v>17287</v>
      </c>
      <c r="G6011" t="s">
        <v>390</v>
      </c>
      <c r="H6011" t="s">
        <v>135</v>
      </c>
      <c r="I6011" t="s">
        <v>136</v>
      </c>
      <c r="J6011" t="s">
        <v>137</v>
      </c>
      <c r="K6011" t="s">
        <v>138</v>
      </c>
      <c r="L6011" t="s">
        <v>17288</v>
      </c>
      <c r="M6011" t="s">
        <v>17289</v>
      </c>
      <c r="N6011">
        <v>1.122222222</v>
      </c>
      <c r="O6011">
        <v>0</v>
      </c>
      <c r="P6011">
        <v>40</v>
      </c>
      <c r="Q6011">
        <v>0</v>
      </c>
      <c r="R6011">
        <v>0</v>
      </c>
      <c r="S6011">
        <v>0</v>
      </c>
      <c r="T6011">
        <v>5</v>
      </c>
      <c r="U6011">
        <v>0</v>
      </c>
      <c r="V6011">
        <v>0</v>
      </c>
      <c r="W6011">
        <v>0</v>
      </c>
      <c r="X6011">
        <v>10.938517482991655</v>
      </c>
      <c r="Y6011">
        <v>0</v>
      </c>
      <c r="Z6011">
        <v>0</v>
      </c>
      <c r="AA6011">
        <v>0</v>
      </c>
      <c r="AB6011">
        <v>2.011822247381065</v>
      </c>
      <c r="AC6011">
        <v>0</v>
      </c>
      <c r="AD6011">
        <v>0</v>
      </c>
      <c r="AE6011">
        <v>12.95033973037272</v>
      </c>
    </row>
    <row r="6012" spans="1:31" x14ac:dyDescent="0.25">
      <c r="A6012">
        <v>2251430</v>
      </c>
      <c r="B6012">
        <v>1</v>
      </c>
      <c r="C6012" t="s">
        <v>80</v>
      </c>
      <c r="D6012" t="s">
        <v>96</v>
      </c>
      <c r="E6012" t="s">
        <v>132</v>
      </c>
      <c r="F6012" t="s">
        <v>17290</v>
      </c>
      <c r="G6012" t="s">
        <v>170</v>
      </c>
      <c r="H6012" t="s">
        <v>135</v>
      </c>
      <c r="I6012" t="s">
        <v>136</v>
      </c>
      <c r="J6012" t="s">
        <v>137</v>
      </c>
      <c r="K6012" t="s">
        <v>138</v>
      </c>
      <c r="L6012" t="s">
        <v>17291</v>
      </c>
      <c r="M6012" t="s">
        <v>17292</v>
      </c>
      <c r="N6012">
        <v>1.9350000000000001</v>
      </c>
      <c r="O6012">
        <v>0</v>
      </c>
      <c r="P6012">
        <v>1</v>
      </c>
      <c r="Q6012">
        <v>0</v>
      </c>
      <c r="R6012">
        <v>0</v>
      </c>
      <c r="S6012">
        <v>0</v>
      </c>
      <c r="T6012">
        <v>0</v>
      </c>
      <c r="U6012">
        <v>0</v>
      </c>
      <c r="V6012">
        <v>0</v>
      </c>
      <c r="W6012">
        <v>0</v>
      </c>
      <c r="X6012">
        <v>3.1480507213948643</v>
      </c>
      <c r="Y6012">
        <v>0</v>
      </c>
      <c r="Z6012">
        <v>0</v>
      </c>
      <c r="AA6012">
        <v>0</v>
      </c>
      <c r="AB6012">
        <v>0</v>
      </c>
      <c r="AC6012">
        <v>0</v>
      </c>
      <c r="AD6012">
        <v>0</v>
      </c>
      <c r="AE6012">
        <v>3.1480507213948643</v>
      </c>
    </row>
    <row r="6013" spans="1:31" x14ac:dyDescent="0.25">
      <c r="A6013">
        <v>2251432</v>
      </c>
      <c r="B6013">
        <v>1</v>
      </c>
      <c r="C6013" t="s">
        <v>80</v>
      </c>
      <c r="D6013" t="s">
        <v>98</v>
      </c>
      <c r="E6013" t="s">
        <v>132</v>
      </c>
      <c r="F6013" t="s">
        <v>17293</v>
      </c>
      <c r="G6013" t="s">
        <v>134</v>
      </c>
      <c r="H6013" t="s">
        <v>135</v>
      </c>
      <c r="I6013" t="s">
        <v>136</v>
      </c>
      <c r="J6013" t="s">
        <v>137</v>
      </c>
      <c r="K6013" t="s">
        <v>138</v>
      </c>
      <c r="L6013" t="s">
        <v>17294</v>
      </c>
      <c r="M6013" t="s">
        <v>17295</v>
      </c>
      <c r="N6013">
        <v>1.425</v>
      </c>
      <c r="O6013">
        <v>0</v>
      </c>
      <c r="P6013">
        <v>1</v>
      </c>
      <c r="Q6013">
        <v>0</v>
      </c>
      <c r="R6013">
        <v>0</v>
      </c>
      <c r="S6013">
        <v>0</v>
      </c>
      <c r="T6013">
        <v>0</v>
      </c>
      <c r="U6013">
        <v>0</v>
      </c>
      <c r="V6013">
        <v>0</v>
      </c>
      <c r="W6013">
        <v>0</v>
      </c>
      <c r="X6013">
        <v>0</v>
      </c>
      <c r="Y6013">
        <v>0</v>
      </c>
      <c r="Z6013">
        <v>0</v>
      </c>
      <c r="AA6013">
        <v>0</v>
      </c>
      <c r="AB6013">
        <v>0</v>
      </c>
      <c r="AC6013">
        <v>0</v>
      </c>
      <c r="AD6013">
        <v>0</v>
      </c>
      <c r="AE6013">
        <v>0</v>
      </c>
    </row>
    <row r="6014" spans="1:31" x14ac:dyDescent="0.25">
      <c r="A6014">
        <v>2251433</v>
      </c>
      <c r="B6014">
        <v>1</v>
      </c>
      <c r="C6014" t="s">
        <v>80</v>
      </c>
      <c r="D6014" t="s">
        <v>107</v>
      </c>
      <c r="E6014" t="s">
        <v>132</v>
      </c>
      <c r="F6014" t="s">
        <v>17296</v>
      </c>
      <c r="G6014" t="s">
        <v>170</v>
      </c>
      <c r="H6014" t="s">
        <v>135</v>
      </c>
      <c r="I6014" t="s">
        <v>136</v>
      </c>
      <c r="J6014" t="s">
        <v>137</v>
      </c>
      <c r="K6014" t="s">
        <v>138</v>
      </c>
      <c r="L6014" t="s">
        <v>17297</v>
      </c>
      <c r="M6014" t="s">
        <v>17298</v>
      </c>
      <c r="N6014">
        <v>1.7408333330000001</v>
      </c>
      <c r="O6014">
        <v>0</v>
      </c>
      <c r="P6014">
        <v>2</v>
      </c>
      <c r="Q6014">
        <v>0</v>
      </c>
      <c r="R6014">
        <v>0</v>
      </c>
      <c r="S6014">
        <v>0</v>
      </c>
      <c r="T6014">
        <v>0</v>
      </c>
      <c r="U6014">
        <v>0</v>
      </c>
      <c r="V6014">
        <v>0</v>
      </c>
      <c r="W6014">
        <v>0</v>
      </c>
      <c r="X6014">
        <v>1.3162319700959644</v>
      </c>
      <c r="Y6014">
        <v>0</v>
      </c>
      <c r="Z6014">
        <v>0</v>
      </c>
      <c r="AA6014">
        <v>0</v>
      </c>
      <c r="AB6014">
        <v>0</v>
      </c>
      <c r="AC6014">
        <v>0</v>
      </c>
      <c r="AD6014">
        <v>0</v>
      </c>
      <c r="AE6014">
        <v>1.3162319700959644</v>
      </c>
    </row>
    <row r="6015" spans="1:31" x14ac:dyDescent="0.25">
      <c r="A6015">
        <v>2251434</v>
      </c>
      <c r="B6015">
        <v>1</v>
      </c>
      <c r="C6015" t="s">
        <v>80</v>
      </c>
      <c r="D6015" t="s">
        <v>96</v>
      </c>
      <c r="E6015" t="s">
        <v>132</v>
      </c>
      <c r="F6015" t="s">
        <v>17299</v>
      </c>
      <c r="G6015" t="s">
        <v>170</v>
      </c>
      <c r="H6015" t="s">
        <v>135</v>
      </c>
      <c r="I6015" t="s">
        <v>136</v>
      </c>
      <c r="J6015" t="s">
        <v>137</v>
      </c>
      <c r="K6015" t="s">
        <v>138</v>
      </c>
      <c r="L6015" t="s">
        <v>17300</v>
      </c>
      <c r="M6015" t="s">
        <v>17301</v>
      </c>
      <c r="N6015">
        <v>4.5811111110000002</v>
      </c>
      <c r="O6015">
        <v>0</v>
      </c>
      <c r="P6015">
        <v>1</v>
      </c>
      <c r="Q6015">
        <v>0</v>
      </c>
      <c r="R6015">
        <v>0</v>
      </c>
      <c r="S6015">
        <v>0</v>
      </c>
      <c r="T6015">
        <v>0</v>
      </c>
      <c r="U6015">
        <v>0</v>
      </c>
      <c r="V6015">
        <v>0</v>
      </c>
      <c r="W6015">
        <v>0</v>
      </c>
      <c r="X6015">
        <v>9.2498837801080676</v>
      </c>
      <c r="Y6015">
        <v>0</v>
      </c>
      <c r="Z6015">
        <v>0</v>
      </c>
      <c r="AA6015">
        <v>0</v>
      </c>
      <c r="AB6015">
        <v>0</v>
      </c>
      <c r="AC6015">
        <v>0</v>
      </c>
      <c r="AD6015">
        <v>0</v>
      </c>
      <c r="AE6015">
        <v>9.2498837801080676</v>
      </c>
    </row>
    <row r="6016" spans="1:31" x14ac:dyDescent="0.25">
      <c r="A6016">
        <v>2251436</v>
      </c>
      <c r="B6016">
        <v>1</v>
      </c>
      <c r="C6016" t="s">
        <v>80</v>
      </c>
      <c r="D6016" t="s">
        <v>92</v>
      </c>
      <c r="E6016" t="s">
        <v>141</v>
      </c>
      <c r="F6016" t="s">
        <v>17302</v>
      </c>
      <c r="G6016" t="s">
        <v>134</v>
      </c>
      <c r="H6016" t="s">
        <v>135</v>
      </c>
      <c r="I6016" t="s">
        <v>136</v>
      </c>
      <c r="J6016" t="s">
        <v>137</v>
      </c>
      <c r="K6016" t="s">
        <v>138</v>
      </c>
      <c r="L6016" t="s">
        <v>17303</v>
      </c>
      <c r="M6016" t="s">
        <v>17304</v>
      </c>
      <c r="N6016">
        <v>0.51500000000000001</v>
      </c>
      <c r="O6016">
        <v>0</v>
      </c>
      <c r="P6016">
        <v>15</v>
      </c>
      <c r="Q6016">
        <v>0</v>
      </c>
      <c r="R6016">
        <v>0</v>
      </c>
      <c r="S6016">
        <v>0</v>
      </c>
      <c r="T6016">
        <v>6</v>
      </c>
      <c r="U6016">
        <v>0</v>
      </c>
      <c r="V6016">
        <v>0</v>
      </c>
      <c r="W6016">
        <v>0</v>
      </c>
      <c r="X6016">
        <v>1.6610316809632</v>
      </c>
      <c r="Y6016">
        <v>0</v>
      </c>
      <c r="Z6016">
        <v>0</v>
      </c>
      <c r="AA6016">
        <v>0</v>
      </c>
      <c r="AB6016">
        <v>3.0540871560318799</v>
      </c>
      <c r="AC6016">
        <v>0</v>
      </c>
      <c r="AD6016">
        <v>0</v>
      </c>
      <c r="AE6016">
        <v>4.7151188369950798</v>
      </c>
    </row>
    <row r="6017" spans="1:31" x14ac:dyDescent="0.25">
      <c r="A6017">
        <v>2251437</v>
      </c>
      <c r="B6017">
        <v>1</v>
      </c>
      <c r="C6017" t="s">
        <v>80</v>
      </c>
      <c r="D6017" t="s">
        <v>86</v>
      </c>
      <c r="E6017" t="s">
        <v>132</v>
      </c>
      <c r="F6017" t="s">
        <v>17305</v>
      </c>
      <c r="G6017" t="s">
        <v>191</v>
      </c>
      <c r="H6017" t="s">
        <v>135</v>
      </c>
      <c r="I6017" t="s">
        <v>136</v>
      </c>
      <c r="J6017" t="s">
        <v>137</v>
      </c>
      <c r="K6017" t="s">
        <v>138</v>
      </c>
      <c r="L6017" t="s">
        <v>17306</v>
      </c>
      <c r="M6017" t="s">
        <v>17307</v>
      </c>
      <c r="N6017">
        <v>0.53805555500000002</v>
      </c>
      <c r="O6017">
        <v>0</v>
      </c>
      <c r="P6017">
        <v>1</v>
      </c>
      <c r="Q6017">
        <v>0</v>
      </c>
      <c r="R6017">
        <v>0</v>
      </c>
      <c r="S6017">
        <v>0</v>
      </c>
      <c r="T6017">
        <v>0</v>
      </c>
      <c r="U6017">
        <v>0</v>
      </c>
      <c r="V6017">
        <v>0</v>
      </c>
      <c r="W6017">
        <v>0</v>
      </c>
      <c r="X6017">
        <v>0.50893732970181105</v>
      </c>
      <c r="Y6017">
        <v>0</v>
      </c>
      <c r="Z6017">
        <v>0</v>
      </c>
      <c r="AA6017">
        <v>0</v>
      </c>
      <c r="AB6017">
        <v>0</v>
      </c>
      <c r="AC6017">
        <v>0</v>
      </c>
      <c r="AD6017">
        <v>0</v>
      </c>
      <c r="AE6017">
        <v>0.50893732970181105</v>
      </c>
    </row>
    <row r="6018" spans="1:31" x14ac:dyDescent="0.25">
      <c r="A6018">
        <v>2251438</v>
      </c>
      <c r="B6018">
        <v>1</v>
      </c>
      <c r="C6018" t="s">
        <v>81</v>
      </c>
      <c r="D6018" t="s">
        <v>123</v>
      </c>
      <c r="E6018" t="s">
        <v>132</v>
      </c>
      <c r="F6018" t="s">
        <v>17308</v>
      </c>
      <c r="G6018" t="s">
        <v>148</v>
      </c>
      <c r="H6018" t="s">
        <v>135</v>
      </c>
      <c r="I6018" t="s">
        <v>136</v>
      </c>
      <c r="J6018" t="s">
        <v>137</v>
      </c>
      <c r="K6018" t="s">
        <v>138</v>
      </c>
      <c r="L6018" t="s">
        <v>17309</v>
      </c>
      <c r="M6018" t="s">
        <v>17310</v>
      </c>
      <c r="N6018">
        <v>1.745833333</v>
      </c>
      <c r="O6018">
        <v>0</v>
      </c>
      <c r="P6018">
        <v>1</v>
      </c>
      <c r="Q6018">
        <v>0</v>
      </c>
      <c r="R6018">
        <v>0</v>
      </c>
      <c r="S6018">
        <v>0</v>
      </c>
      <c r="T6018">
        <v>0</v>
      </c>
      <c r="U6018">
        <v>0</v>
      </c>
      <c r="V6018">
        <v>0</v>
      </c>
      <c r="W6018">
        <v>0</v>
      </c>
      <c r="X6018">
        <v>7.3924224588666669E-4</v>
      </c>
      <c r="Y6018">
        <v>0</v>
      </c>
      <c r="Z6018">
        <v>0</v>
      </c>
      <c r="AA6018">
        <v>0</v>
      </c>
      <c r="AB6018">
        <v>0</v>
      </c>
      <c r="AC6018">
        <v>0</v>
      </c>
      <c r="AD6018">
        <v>0</v>
      </c>
      <c r="AE6018">
        <v>7.3924224588666669E-4</v>
      </c>
    </row>
    <row r="6019" spans="1:31" x14ac:dyDescent="0.25">
      <c r="A6019">
        <v>2251440</v>
      </c>
      <c r="B6019">
        <v>1</v>
      </c>
      <c r="C6019" t="s">
        <v>80</v>
      </c>
      <c r="D6019" t="s">
        <v>96</v>
      </c>
      <c r="E6019" t="s">
        <v>194</v>
      </c>
      <c r="F6019" t="s">
        <v>17311</v>
      </c>
      <c r="G6019" t="s">
        <v>152</v>
      </c>
      <c r="H6019" t="s">
        <v>135</v>
      </c>
      <c r="I6019" t="s">
        <v>136</v>
      </c>
      <c r="J6019" t="s">
        <v>3</v>
      </c>
      <c r="K6019" t="s">
        <v>138</v>
      </c>
      <c r="L6019" t="s">
        <v>17312</v>
      </c>
      <c r="M6019" t="s">
        <v>17313</v>
      </c>
      <c r="N6019">
        <v>1.872222222</v>
      </c>
      <c r="O6019">
        <v>0</v>
      </c>
      <c r="P6019">
        <v>70</v>
      </c>
      <c r="Q6019">
        <v>0</v>
      </c>
      <c r="R6019">
        <v>1</v>
      </c>
      <c r="S6019">
        <v>0</v>
      </c>
      <c r="T6019">
        <v>20</v>
      </c>
      <c r="U6019">
        <v>0</v>
      </c>
      <c r="V6019">
        <v>1</v>
      </c>
      <c r="W6019">
        <v>0</v>
      </c>
      <c r="X6019">
        <v>75.691340266356661</v>
      </c>
      <c r="Y6019">
        <v>0</v>
      </c>
      <c r="Z6019">
        <v>0</v>
      </c>
      <c r="AA6019">
        <v>0</v>
      </c>
      <c r="AB6019">
        <v>38.627573106655475</v>
      </c>
      <c r="AC6019">
        <v>0</v>
      </c>
      <c r="AD6019">
        <v>7.2698211500060701</v>
      </c>
      <c r="AE6019">
        <v>121.5887345230182</v>
      </c>
    </row>
    <row r="6020" spans="1:31" x14ac:dyDescent="0.25">
      <c r="A6020">
        <v>2251442</v>
      </c>
      <c r="B6020">
        <v>1</v>
      </c>
      <c r="C6020" t="s">
        <v>80</v>
      </c>
      <c r="D6020" t="s">
        <v>94</v>
      </c>
      <c r="E6020" t="s">
        <v>132</v>
      </c>
      <c r="F6020" t="s">
        <v>17314</v>
      </c>
      <c r="G6020" t="s">
        <v>134</v>
      </c>
      <c r="H6020" t="s">
        <v>135</v>
      </c>
      <c r="I6020" t="s">
        <v>136</v>
      </c>
      <c r="J6020" t="s">
        <v>137</v>
      </c>
      <c r="K6020" t="s">
        <v>138</v>
      </c>
      <c r="L6020" t="s">
        <v>17315</v>
      </c>
      <c r="M6020" t="s">
        <v>17316</v>
      </c>
      <c r="N6020">
        <v>0.84083333299999996</v>
      </c>
      <c r="O6020">
        <v>0</v>
      </c>
      <c r="P6020">
        <v>2</v>
      </c>
      <c r="Q6020">
        <v>0</v>
      </c>
      <c r="R6020">
        <v>0</v>
      </c>
      <c r="S6020">
        <v>0</v>
      </c>
      <c r="T6020">
        <v>0</v>
      </c>
      <c r="U6020">
        <v>0</v>
      </c>
      <c r="V6020">
        <v>0</v>
      </c>
      <c r="W6020">
        <v>0</v>
      </c>
      <c r="X6020">
        <v>0.69737692598443335</v>
      </c>
      <c r="Y6020">
        <v>0</v>
      </c>
      <c r="Z6020">
        <v>0</v>
      </c>
      <c r="AA6020">
        <v>0</v>
      </c>
      <c r="AB6020">
        <v>0</v>
      </c>
      <c r="AC6020">
        <v>0</v>
      </c>
      <c r="AD6020">
        <v>0</v>
      </c>
      <c r="AE6020">
        <v>0.69737692598443335</v>
      </c>
    </row>
    <row r="6021" spans="1:31" x14ac:dyDescent="0.25">
      <c r="A6021">
        <v>2251443</v>
      </c>
      <c r="B6021">
        <v>1</v>
      </c>
      <c r="C6021" t="s">
        <v>81</v>
      </c>
      <c r="D6021" t="s">
        <v>115</v>
      </c>
      <c r="E6021" t="s">
        <v>161</v>
      </c>
      <c r="F6021" t="s">
        <v>912</v>
      </c>
      <c r="G6021" t="s">
        <v>548</v>
      </c>
      <c r="H6021" t="s">
        <v>163</v>
      </c>
      <c r="I6021" t="s">
        <v>136</v>
      </c>
      <c r="J6021" t="s">
        <v>137</v>
      </c>
      <c r="K6021" t="s">
        <v>138</v>
      </c>
      <c r="L6021" t="s">
        <v>17317</v>
      </c>
      <c r="M6021" t="s">
        <v>17318</v>
      </c>
      <c r="N6021">
        <v>1.6583333330000001</v>
      </c>
      <c r="O6021">
        <v>0</v>
      </c>
      <c r="P6021">
        <v>408</v>
      </c>
      <c r="Q6021">
        <v>2</v>
      </c>
      <c r="R6021">
        <v>18</v>
      </c>
      <c r="S6021">
        <v>1</v>
      </c>
      <c r="T6021">
        <v>25</v>
      </c>
      <c r="U6021">
        <v>0</v>
      </c>
      <c r="V6021">
        <v>0</v>
      </c>
      <c r="W6021">
        <v>0</v>
      </c>
      <c r="X6021">
        <v>54.201122583173714</v>
      </c>
      <c r="Y6021">
        <v>6.4987476533324795</v>
      </c>
      <c r="Z6021">
        <v>4.5789009184309943</v>
      </c>
      <c r="AA6021">
        <v>2.4326511296926245</v>
      </c>
      <c r="AB6021">
        <v>10.488886070172336</v>
      </c>
      <c r="AC6021">
        <v>0</v>
      </c>
      <c r="AD6021">
        <v>0</v>
      </c>
      <c r="AE6021">
        <v>78.200308354802161</v>
      </c>
    </row>
    <row r="6022" spans="1:31" x14ac:dyDescent="0.25">
      <c r="A6022">
        <v>2251453</v>
      </c>
      <c r="B6022">
        <v>1</v>
      </c>
      <c r="C6022" t="s">
        <v>80</v>
      </c>
      <c r="D6022" t="s">
        <v>95</v>
      </c>
      <c r="E6022" t="s">
        <v>132</v>
      </c>
      <c r="F6022" t="s">
        <v>17319</v>
      </c>
      <c r="G6022" t="s">
        <v>148</v>
      </c>
      <c r="H6022" t="s">
        <v>135</v>
      </c>
      <c r="I6022" t="s">
        <v>136</v>
      </c>
      <c r="J6022" t="s">
        <v>137</v>
      </c>
      <c r="K6022" t="s">
        <v>138</v>
      </c>
      <c r="L6022" t="s">
        <v>17320</v>
      </c>
      <c r="M6022" t="s">
        <v>17321</v>
      </c>
      <c r="N6022">
        <v>0.64194444399999995</v>
      </c>
      <c r="O6022">
        <v>0</v>
      </c>
      <c r="P6022">
        <v>3</v>
      </c>
      <c r="Q6022">
        <v>0</v>
      </c>
      <c r="R6022">
        <v>0</v>
      </c>
      <c r="S6022">
        <v>0</v>
      </c>
      <c r="T6022">
        <v>0</v>
      </c>
      <c r="U6022">
        <v>0</v>
      </c>
      <c r="V6022">
        <v>0</v>
      </c>
      <c r="W6022">
        <v>0</v>
      </c>
      <c r="X6022">
        <v>0.39267536427726446</v>
      </c>
      <c r="Y6022">
        <v>0</v>
      </c>
      <c r="Z6022">
        <v>0</v>
      </c>
      <c r="AA6022">
        <v>0</v>
      </c>
      <c r="AB6022">
        <v>0</v>
      </c>
      <c r="AC6022">
        <v>0</v>
      </c>
      <c r="AD6022">
        <v>0</v>
      </c>
      <c r="AE6022">
        <v>0.39267536427726446</v>
      </c>
    </row>
    <row r="6023" spans="1:31" x14ac:dyDescent="0.25">
      <c r="A6023">
        <v>2251456</v>
      </c>
      <c r="B6023">
        <v>1</v>
      </c>
      <c r="C6023" t="s">
        <v>80</v>
      </c>
      <c r="D6023" t="s">
        <v>96</v>
      </c>
      <c r="E6023" t="s">
        <v>194</v>
      </c>
      <c r="F6023" t="s">
        <v>3890</v>
      </c>
      <c r="G6023" t="s">
        <v>390</v>
      </c>
      <c r="H6023" t="s">
        <v>135</v>
      </c>
      <c r="I6023" t="s">
        <v>136</v>
      </c>
      <c r="J6023" t="s">
        <v>137</v>
      </c>
      <c r="K6023" t="s">
        <v>138</v>
      </c>
      <c r="L6023" t="s">
        <v>17322</v>
      </c>
      <c r="M6023" t="s">
        <v>17323</v>
      </c>
      <c r="N6023">
        <v>3.156111111</v>
      </c>
      <c r="O6023">
        <v>0</v>
      </c>
      <c r="P6023">
        <v>8</v>
      </c>
      <c r="Q6023">
        <v>0</v>
      </c>
      <c r="R6023">
        <v>0</v>
      </c>
      <c r="S6023">
        <v>0</v>
      </c>
      <c r="T6023">
        <v>0</v>
      </c>
      <c r="U6023">
        <v>0</v>
      </c>
      <c r="V6023">
        <v>0</v>
      </c>
      <c r="W6023">
        <v>0</v>
      </c>
      <c r="X6023">
        <v>6.1071206836571257</v>
      </c>
      <c r="Y6023">
        <v>0</v>
      </c>
      <c r="Z6023">
        <v>0</v>
      </c>
      <c r="AA6023">
        <v>0</v>
      </c>
      <c r="AB6023">
        <v>0</v>
      </c>
      <c r="AC6023">
        <v>0</v>
      </c>
      <c r="AD6023">
        <v>0</v>
      </c>
      <c r="AE6023">
        <v>6.1071206836571257</v>
      </c>
    </row>
    <row r="6024" spans="1:31" x14ac:dyDescent="0.25">
      <c r="A6024">
        <v>2251457</v>
      </c>
      <c r="B6024">
        <v>1</v>
      </c>
      <c r="C6024" t="s">
        <v>80</v>
      </c>
      <c r="D6024" t="s">
        <v>96</v>
      </c>
      <c r="E6024" t="s">
        <v>132</v>
      </c>
      <c r="F6024" t="s">
        <v>17324</v>
      </c>
      <c r="G6024" t="s">
        <v>170</v>
      </c>
      <c r="H6024" t="s">
        <v>135</v>
      </c>
      <c r="I6024" t="s">
        <v>136</v>
      </c>
      <c r="J6024" t="s">
        <v>137</v>
      </c>
      <c r="K6024" t="s">
        <v>138</v>
      </c>
      <c r="L6024" t="s">
        <v>17325</v>
      </c>
      <c r="M6024" t="s">
        <v>17326</v>
      </c>
      <c r="N6024">
        <v>0.76249999999999996</v>
      </c>
      <c r="O6024">
        <v>0</v>
      </c>
      <c r="P6024">
        <v>1</v>
      </c>
      <c r="Q6024">
        <v>0</v>
      </c>
      <c r="R6024">
        <v>0</v>
      </c>
      <c r="S6024">
        <v>0</v>
      </c>
      <c r="T6024">
        <v>0</v>
      </c>
      <c r="U6024">
        <v>0</v>
      </c>
      <c r="V6024">
        <v>0</v>
      </c>
      <c r="W6024">
        <v>0</v>
      </c>
      <c r="X6024">
        <v>0.30088123985605003</v>
      </c>
      <c r="Y6024">
        <v>0</v>
      </c>
      <c r="Z6024">
        <v>0</v>
      </c>
      <c r="AA6024">
        <v>0</v>
      </c>
      <c r="AB6024">
        <v>0</v>
      </c>
      <c r="AC6024">
        <v>0</v>
      </c>
      <c r="AD6024">
        <v>0</v>
      </c>
      <c r="AE6024">
        <v>0.30088123985605003</v>
      </c>
    </row>
    <row r="6025" spans="1:31" x14ac:dyDescent="0.25">
      <c r="A6025">
        <v>2251458</v>
      </c>
      <c r="B6025">
        <v>1</v>
      </c>
      <c r="C6025" t="s">
        <v>80</v>
      </c>
      <c r="D6025" t="s">
        <v>96</v>
      </c>
      <c r="E6025" t="s">
        <v>132</v>
      </c>
      <c r="F6025" t="s">
        <v>17327</v>
      </c>
      <c r="G6025" t="s">
        <v>170</v>
      </c>
      <c r="H6025" t="s">
        <v>135</v>
      </c>
      <c r="I6025" t="s">
        <v>136</v>
      </c>
      <c r="J6025" t="s">
        <v>137</v>
      </c>
      <c r="K6025" t="s">
        <v>138</v>
      </c>
      <c r="L6025" t="s">
        <v>17328</v>
      </c>
      <c r="M6025" t="s">
        <v>17329</v>
      </c>
      <c r="N6025">
        <v>5.8008333329999999</v>
      </c>
      <c r="O6025">
        <v>0</v>
      </c>
      <c r="P6025">
        <v>1</v>
      </c>
      <c r="Q6025">
        <v>0</v>
      </c>
      <c r="R6025">
        <v>0</v>
      </c>
      <c r="S6025">
        <v>0</v>
      </c>
      <c r="T6025">
        <v>0</v>
      </c>
      <c r="U6025">
        <v>0</v>
      </c>
      <c r="V6025">
        <v>0</v>
      </c>
      <c r="W6025">
        <v>0</v>
      </c>
      <c r="X6025">
        <v>1.8682006791351058</v>
      </c>
      <c r="Y6025">
        <v>0</v>
      </c>
      <c r="Z6025">
        <v>0</v>
      </c>
      <c r="AA6025">
        <v>0</v>
      </c>
      <c r="AB6025">
        <v>0</v>
      </c>
      <c r="AC6025">
        <v>0</v>
      </c>
      <c r="AD6025">
        <v>0</v>
      </c>
      <c r="AE6025">
        <v>1.8682006791351058</v>
      </c>
    </row>
    <row r="6026" spans="1:31" x14ac:dyDescent="0.25">
      <c r="A6026">
        <v>2251460</v>
      </c>
      <c r="B6026">
        <v>1</v>
      </c>
      <c r="C6026" t="s">
        <v>80</v>
      </c>
      <c r="D6026" t="s">
        <v>96</v>
      </c>
      <c r="E6026" t="s">
        <v>132</v>
      </c>
      <c r="F6026" t="s">
        <v>17330</v>
      </c>
      <c r="G6026" t="s">
        <v>170</v>
      </c>
      <c r="H6026" t="s">
        <v>135</v>
      </c>
      <c r="I6026" t="s">
        <v>136</v>
      </c>
      <c r="J6026" t="s">
        <v>137</v>
      </c>
      <c r="K6026" t="s">
        <v>138</v>
      </c>
      <c r="L6026" t="s">
        <v>17331</v>
      </c>
      <c r="M6026" t="s">
        <v>17332</v>
      </c>
      <c r="N6026">
        <v>3.5924999999999998</v>
      </c>
      <c r="O6026">
        <v>0</v>
      </c>
      <c r="P6026">
        <v>1</v>
      </c>
      <c r="Q6026">
        <v>0</v>
      </c>
      <c r="R6026">
        <v>0</v>
      </c>
      <c r="S6026">
        <v>0</v>
      </c>
      <c r="T6026">
        <v>0</v>
      </c>
      <c r="U6026">
        <v>0</v>
      </c>
      <c r="V6026">
        <v>0</v>
      </c>
      <c r="W6026">
        <v>0</v>
      </c>
      <c r="X6026">
        <v>1.1419276150796267</v>
      </c>
      <c r="Y6026">
        <v>0</v>
      </c>
      <c r="Z6026">
        <v>0</v>
      </c>
      <c r="AA6026">
        <v>0</v>
      </c>
      <c r="AB6026">
        <v>0</v>
      </c>
      <c r="AC6026">
        <v>0</v>
      </c>
      <c r="AD6026">
        <v>0</v>
      </c>
      <c r="AE6026">
        <v>1.1419276150796267</v>
      </c>
    </row>
    <row r="6027" spans="1:31" x14ac:dyDescent="0.25">
      <c r="A6027">
        <v>2251464</v>
      </c>
      <c r="B6027">
        <v>1</v>
      </c>
      <c r="C6027" t="s">
        <v>80</v>
      </c>
      <c r="D6027" t="s">
        <v>96</v>
      </c>
      <c r="E6027" t="s">
        <v>132</v>
      </c>
      <c r="F6027" t="s">
        <v>17333</v>
      </c>
      <c r="G6027" t="s">
        <v>170</v>
      </c>
      <c r="H6027" t="s">
        <v>135</v>
      </c>
      <c r="I6027" t="s">
        <v>136</v>
      </c>
      <c r="J6027" t="s">
        <v>137</v>
      </c>
      <c r="K6027" t="s">
        <v>138</v>
      </c>
      <c r="L6027" t="s">
        <v>17334</v>
      </c>
      <c r="M6027" t="s">
        <v>17335</v>
      </c>
      <c r="N6027">
        <v>7.7258333329999997</v>
      </c>
      <c r="O6027">
        <v>0</v>
      </c>
      <c r="P6027">
        <v>1</v>
      </c>
      <c r="Q6027">
        <v>0</v>
      </c>
      <c r="R6027">
        <v>0</v>
      </c>
      <c r="S6027">
        <v>0</v>
      </c>
      <c r="T6027">
        <v>0</v>
      </c>
      <c r="U6027">
        <v>0</v>
      </c>
      <c r="V6027">
        <v>0</v>
      </c>
      <c r="W6027">
        <v>0</v>
      </c>
      <c r="X6027">
        <v>3.6989865996504405</v>
      </c>
      <c r="Y6027">
        <v>0</v>
      </c>
      <c r="Z6027">
        <v>0</v>
      </c>
      <c r="AA6027">
        <v>0</v>
      </c>
      <c r="AB6027">
        <v>0</v>
      </c>
      <c r="AC6027">
        <v>0</v>
      </c>
      <c r="AD6027">
        <v>0</v>
      </c>
      <c r="AE6027">
        <v>3.6989865996504405</v>
      </c>
    </row>
    <row r="6028" spans="1:31" x14ac:dyDescent="0.25">
      <c r="A6028">
        <v>2251467</v>
      </c>
      <c r="B6028">
        <v>1</v>
      </c>
      <c r="C6028" t="s">
        <v>80</v>
      </c>
      <c r="D6028" t="s">
        <v>103</v>
      </c>
      <c r="E6028" t="s">
        <v>132</v>
      </c>
      <c r="F6028" t="s">
        <v>17336</v>
      </c>
      <c r="G6028" t="s">
        <v>148</v>
      </c>
      <c r="H6028" t="s">
        <v>135</v>
      </c>
      <c r="I6028" t="s">
        <v>136</v>
      </c>
      <c r="J6028" t="s">
        <v>137</v>
      </c>
      <c r="K6028" t="s">
        <v>138</v>
      </c>
      <c r="L6028" t="s">
        <v>17337</v>
      </c>
      <c r="M6028" t="s">
        <v>17338</v>
      </c>
      <c r="N6028">
        <v>1.1469444440000001</v>
      </c>
      <c r="O6028">
        <v>0</v>
      </c>
      <c r="P6028">
        <v>1</v>
      </c>
      <c r="Q6028">
        <v>0</v>
      </c>
      <c r="R6028">
        <v>0</v>
      </c>
      <c r="S6028">
        <v>0</v>
      </c>
      <c r="T6028">
        <v>0</v>
      </c>
      <c r="U6028">
        <v>0</v>
      </c>
      <c r="V6028">
        <v>0</v>
      </c>
      <c r="W6028">
        <v>0</v>
      </c>
      <c r="X6028">
        <v>3.522724788482666E-2</v>
      </c>
      <c r="Y6028">
        <v>0</v>
      </c>
      <c r="Z6028">
        <v>0</v>
      </c>
      <c r="AA6028">
        <v>0</v>
      </c>
      <c r="AB6028">
        <v>0</v>
      </c>
      <c r="AC6028">
        <v>0</v>
      </c>
      <c r="AD6028">
        <v>0</v>
      </c>
      <c r="AE6028">
        <v>3.522724788482666E-2</v>
      </c>
    </row>
    <row r="6029" spans="1:31" x14ac:dyDescent="0.25">
      <c r="A6029">
        <v>2251471</v>
      </c>
      <c r="B6029">
        <v>1</v>
      </c>
      <c r="C6029" t="s">
        <v>80</v>
      </c>
      <c r="D6029" t="s">
        <v>96</v>
      </c>
      <c r="E6029" t="s">
        <v>141</v>
      </c>
      <c r="F6029" t="s">
        <v>17339</v>
      </c>
      <c r="G6029" t="s">
        <v>134</v>
      </c>
      <c r="H6029" t="s">
        <v>135</v>
      </c>
      <c r="I6029" t="s">
        <v>136</v>
      </c>
      <c r="J6029" t="s">
        <v>137</v>
      </c>
      <c r="K6029" t="s">
        <v>138</v>
      </c>
      <c r="L6029" t="s">
        <v>17340</v>
      </c>
      <c r="M6029" t="s">
        <v>17341</v>
      </c>
      <c r="N6029">
        <v>1.095277777</v>
      </c>
      <c r="O6029">
        <v>0</v>
      </c>
      <c r="P6029">
        <v>188</v>
      </c>
      <c r="Q6029">
        <v>0</v>
      </c>
      <c r="R6029">
        <v>1</v>
      </c>
      <c r="S6029">
        <v>0</v>
      </c>
      <c r="T6029">
        <v>33</v>
      </c>
      <c r="U6029">
        <v>0</v>
      </c>
      <c r="V6029">
        <v>1</v>
      </c>
      <c r="W6029">
        <v>0</v>
      </c>
      <c r="X6029">
        <v>135.52401660719553</v>
      </c>
      <c r="Y6029">
        <v>0</v>
      </c>
      <c r="Z6029">
        <v>0</v>
      </c>
      <c r="AA6029">
        <v>0</v>
      </c>
      <c r="AB6029">
        <v>65.877246242712204</v>
      </c>
      <c r="AC6029">
        <v>0</v>
      </c>
      <c r="AD6029">
        <v>4.1700092647104352</v>
      </c>
      <c r="AE6029">
        <v>205.57127211461818</v>
      </c>
    </row>
    <row r="6030" spans="1:31" x14ac:dyDescent="0.25">
      <c r="A6030">
        <v>2251473</v>
      </c>
      <c r="B6030">
        <v>1</v>
      </c>
      <c r="C6030" t="s">
        <v>81</v>
      </c>
      <c r="D6030" t="s">
        <v>112</v>
      </c>
      <c r="E6030" t="s">
        <v>182</v>
      </c>
      <c r="F6030" t="s">
        <v>17342</v>
      </c>
      <c r="G6030" t="s">
        <v>319</v>
      </c>
      <c r="H6030" t="s">
        <v>163</v>
      </c>
      <c r="I6030" t="s">
        <v>136</v>
      </c>
      <c r="J6030" t="s">
        <v>137</v>
      </c>
      <c r="K6030" t="s">
        <v>138</v>
      </c>
      <c r="L6030" t="s">
        <v>17343</v>
      </c>
      <c r="M6030" t="s">
        <v>17344</v>
      </c>
      <c r="N6030">
        <v>2.221666666</v>
      </c>
      <c r="O6030">
        <v>0</v>
      </c>
      <c r="P6030">
        <v>9</v>
      </c>
      <c r="Q6030">
        <v>0</v>
      </c>
      <c r="R6030">
        <v>1</v>
      </c>
      <c r="S6030">
        <v>0</v>
      </c>
      <c r="T6030">
        <v>1</v>
      </c>
      <c r="U6030">
        <v>0</v>
      </c>
      <c r="V6030">
        <v>0</v>
      </c>
      <c r="W6030">
        <v>0</v>
      </c>
      <c r="X6030">
        <v>0.31125297150266668</v>
      </c>
      <c r="Y6030">
        <v>0</v>
      </c>
      <c r="Z6030">
        <v>1.8935653255555557E-4</v>
      </c>
      <c r="AA6030">
        <v>0</v>
      </c>
      <c r="AB6030">
        <v>1.0786317346E-3</v>
      </c>
      <c r="AC6030">
        <v>0</v>
      </c>
      <c r="AD6030">
        <v>0</v>
      </c>
      <c r="AE6030">
        <v>0.31252095976982219</v>
      </c>
    </row>
    <row r="6031" spans="1:31" x14ac:dyDescent="0.25">
      <c r="A6031">
        <v>2251474</v>
      </c>
      <c r="B6031">
        <v>1</v>
      </c>
      <c r="C6031" t="s">
        <v>80</v>
      </c>
      <c r="D6031" t="s">
        <v>94</v>
      </c>
      <c r="E6031" t="s">
        <v>132</v>
      </c>
      <c r="F6031" t="s">
        <v>17345</v>
      </c>
      <c r="G6031" t="s">
        <v>148</v>
      </c>
      <c r="H6031" t="s">
        <v>135</v>
      </c>
      <c r="I6031" t="s">
        <v>136</v>
      </c>
      <c r="J6031" t="s">
        <v>137</v>
      </c>
      <c r="K6031" t="s">
        <v>138</v>
      </c>
      <c r="L6031" t="s">
        <v>17346</v>
      </c>
      <c r="M6031" t="s">
        <v>17347</v>
      </c>
      <c r="N6031">
        <v>1.7380555550000001</v>
      </c>
      <c r="O6031">
        <v>0</v>
      </c>
      <c r="P6031">
        <v>1</v>
      </c>
      <c r="Q6031">
        <v>0</v>
      </c>
      <c r="R6031">
        <v>0</v>
      </c>
      <c r="S6031">
        <v>0</v>
      </c>
      <c r="T6031">
        <v>0</v>
      </c>
      <c r="U6031">
        <v>0</v>
      </c>
      <c r="V6031">
        <v>0</v>
      </c>
      <c r="W6031">
        <v>0</v>
      </c>
      <c r="X6031">
        <v>1.1181210580103669</v>
      </c>
      <c r="Y6031">
        <v>0</v>
      </c>
      <c r="Z6031">
        <v>0</v>
      </c>
      <c r="AA6031">
        <v>0</v>
      </c>
      <c r="AB6031">
        <v>0</v>
      </c>
      <c r="AC6031">
        <v>0</v>
      </c>
      <c r="AD6031">
        <v>0</v>
      </c>
      <c r="AE6031">
        <v>1.1181210580103669</v>
      </c>
    </row>
    <row r="6032" spans="1:31" x14ac:dyDescent="0.25">
      <c r="A6032">
        <v>2251475</v>
      </c>
      <c r="B6032">
        <v>1</v>
      </c>
      <c r="C6032" t="s">
        <v>80</v>
      </c>
      <c r="D6032" t="s">
        <v>93</v>
      </c>
      <c r="E6032" t="s">
        <v>194</v>
      </c>
      <c r="F6032" t="s">
        <v>6762</v>
      </c>
      <c r="G6032" t="s">
        <v>179</v>
      </c>
      <c r="H6032" t="s">
        <v>135</v>
      </c>
      <c r="I6032" t="s">
        <v>136</v>
      </c>
      <c r="J6032" t="s">
        <v>137</v>
      </c>
      <c r="K6032" t="s">
        <v>138</v>
      </c>
      <c r="L6032" t="s">
        <v>17348</v>
      </c>
      <c r="M6032" t="s">
        <v>17349</v>
      </c>
      <c r="N6032">
        <v>2.5552777770000001</v>
      </c>
      <c r="O6032">
        <v>0</v>
      </c>
      <c r="P6032">
        <v>20</v>
      </c>
      <c r="Q6032">
        <v>0</v>
      </c>
      <c r="R6032">
        <v>19</v>
      </c>
      <c r="S6032">
        <v>0</v>
      </c>
      <c r="T6032">
        <v>3</v>
      </c>
      <c r="U6032">
        <v>0</v>
      </c>
      <c r="V6032">
        <v>0</v>
      </c>
      <c r="W6032">
        <v>0</v>
      </c>
      <c r="X6032">
        <v>4.5341706478086667</v>
      </c>
      <c r="Y6032">
        <v>0</v>
      </c>
      <c r="Z6032">
        <v>13.011687406804274</v>
      </c>
      <c r="AA6032">
        <v>0</v>
      </c>
      <c r="AB6032">
        <v>4.3775699673246651</v>
      </c>
      <c r="AC6032">
        <v>0</v>
      </c>
      <c r="AD6032">
        <v>0</v>
      </c>
      <c r="AE6032">
        <v>21.923428021937607</v>
      </c>
    </row>
    <row r="6033" spans="1:31" x14ac:dyDescent="0.25">
      <c r="A6033">
        <v>2251478</v>
      </c>
      <c r="B6033">
        <v>1</v>
      </c>
      <c r="C6033" t="s">
        <v>80</v>
      </c>
      <c r="D6033" t="s">
        <v>105</v>
      </c>
      <c r="E6033" t="s">
        <v>132</v>
      </c>
      <c r="F6033" t="s">
        <v>17350</v>
      </c>
      <c r="G6033" t="s">
        <v>191</v>
      </c>
      <c r="H6033" t="s">
        <v>135</v>
      </c>
      <c r="I6033" t="s">
        <v>136</v>
      </c>
      <c r="J6033" t="s">
        <v>137</v>
      </c>
      <c r="K6033" t="s">
        <v>138</v>
      </c>
      <c r="L6033" t="s">
        <v>17351</v>
      </c>
      <c r="M6033" t="s">
        <v>17352</v>
      </c>
      <c r="N6033">
        <v>1.736388888</v>
      </c>
      <c r="O6033">
        <v>0</v>
      </c>
      <c r="P6033">
        <v>0</v>
      </c>
      <c r="Q6033">
        <v>0</v>
      </c>
      <c r="R6033">
        <v>0</v>
      </c>
      <c r="S6033">
        <v>0</v>
      </c>
      <c r="T6033">
        <v>20</v>
      </c>
      <c r="U6033">
        <v>0</v>
      </c>
      <c r="V6033">
        <v>1</v>
      </c>
      <c r="W6033">
        <v>0</v>
      </c>
      <c r="X6033">
        <v>0</v>
      </c>
      <c r="Y6033">
        <v>0</v>
      </c>
      <c r="Z6033">
        <v>0</v>
      </c>
      <c r="AA6033">
        <v>0</v>
      </c>
      <c r="AB6033">
        <v>33.739939340799502</v>
      </c>
      <c r="AC6033">
        <v>0</v>
      </c>
      <c r="AD6033">
        <v>2.7321969518479694</v>
      </c>
      <c r="AE6033">
        <v>36.47213629264747</v>
      </c>
    </row>
    <row r="6034" spans="1:31" x14ac:dyDescent="0.25">
      <c r="A6034">
        <v>2251479</v>
      </c>
      <c r="B6034">
        <v>1</v>
      </c>
      <c r="C6034" t="s">
        <v>81</v>
      </c>
      <c r="D6034" t="s">
        <v>112</v>
      </c>
      <c r="E6034" t="s">
        <v>273</v>
      </c>
      <c r="F6034" t="s">
        <v>17353</v>
      </c>
      <c r="G6034" t="s">
        <v>174</v>
      </c>
      <c r="H6034" t="s">
        <v>163</v>
      </c>
      <c r="I6034" t="s">
        <v>136</v>
      </c>
      <c r="J6034" t="s">
        <v>137</v>
      </c>
      <c r="K6034" t="s">
        <v>138</v>
      </c>
      <c r="L6034" t="s">
        <v>17354</v>
      </c>
      <c r="M6034" t="s">
        <v>17355</v>
      </c>
      <c r="N6034">
        <v>1.5249999999999999</v>
      </c>
      <c r="O6034">
        <v>1</v>
      </c>
      <c r="P6034">
        <v>2</v>
      </c>
      <c r="Q6034">
        <v>50</v>
      </c>
      <c r="R6034">
        <v>80</v>
      </c>
      <c r="S6034">
        <v>4</v>
      </c>
      <c r="T6034">
        <v>3</v>
      </c>
      <c r="U6034">
        <v>1</v>
      </c>
      <c r="V6034">
        <v>0</v>
      </c>
      <c r="W6034">
        <v>0.47448111578331331</v>
      </c>
      <c r="X6034">
        <v>0.93877723798889345</v>
      </c>
      <c r="Y6034">
        <v>30.445104024772554</v>
      </c>
      <c r="Z6034">
        <v>69.738606641218709</v>
      </c>
      <c r="AA6034">
        <v>4.0086676246128095</v>
      </c>
      <c r="AB6034">
        <v>57.454753986787601</v>
      </c>
      <c r="AC6034">
        <v>9.229125890786495</v>
      </c>
      <c r="AD6034">
        <v>0</v>
      </c>
      <c r="AE6034">
        <v>172.28951652195036</v>
      </c>
    </row>
    <row r="6035" spans="1:31" x14ac:dyDescent="0.25">
      <c r="A6035">
        <v>2251480</v>
      </c>
      <c r="B6035">
        <v>1</v>
      </c>
      <c r="C6035" t="s">
        <v>80</v>
      </c>
      <c r="D6035" t="s">
        <v>103</v>
      </c>
      <c r="E6035" t="s">
        <v>194</v>
      </c>
      <c r="F6035" t="s">
        <v>742</v>
      </c>
      <c r="G6035" t="s">
        <v>152</v>
      </c>
      <c r="H6035" t="s">
        <v>135</v>
      </c>
      <c r="I6035" t="s">
        <v>136</v>
      </c>
      <c r="J6035" t="s">
        <v>3</v>
      </c>
      <c r="K6035" t="s">
        <v>138</v>
      </c>
      <c r="L6035" t="s">
        <v>17356</v>
      </c>
      <c r="M6035" t="s">
        <v>17357</v>
      </c>
      <c r="N6035">
        <v>1.74</v>
      </c>
      <c r="O6035">
        <v>0</v>
      </c>
      <c r="P6035">
        <v>184</v>
      </c>
      <c r="Q6035">
        <v>0</v>
      </c>
      <c r="R6035">
        <v>3</v>
      </c>
      <c r="S6035">
        <v>0</v>
      </c>
      <c r="T6035">
        <v>20</v>
      </c>
      <c r="U6035">
        <v>0</v>
      </c>
      <c r="V6035">
        <v>0</v>
      </c>
      <c r="W6035">
        <v>0</v>
      </c>
      <c r="X6035">
        <v>114.99218039618488</v>
      </c>
      <c r="Y6035">
        <v>0</v>
      </c>
      <c r="Z6035">
        <v>0.34792558834841114</v>
      </c>
      <c r="AA6035">
        <v>0</v>
      </c>
      <c r="AB6035">
        <v>12.668645633535577</v>
      </c>
      <c r="AC6035">
        <v>0</v>
      </c>
      <c r="AD6035">
        <v>0</v>
      </c>
      <c r="AE6035">
        <v>128.00875161806889</v>
      </c>
    </row>
    <row r="6036" spans="1:31" x14ac:dyDescent="0.25">
      <c r="A6036">
        <v>2251483</v>
      </c>
      <c r="B6036">
        <v>1</v>
      </c>
      <c r="C6036" t="s">
        <v>80</v>
      </c>
      <c r="D6036" t="s">
        <v>96</v>
      </c>
      <c r="E6036" t="s">
        <v>132</v>
      </c>
      <c r="F6036" t="s">
        <v>17358</v>
      </c>
      <c r="G6036" t="s">
        <v>148</v>
      </c>
      <c r="H6036" t="s">
        <v>135</v>
      </c>
      <c r="I6036" t="s">
        <v>136</v>
      </c>
      <c r="J6036" t="s">
        <v>137</v>
      </c>
      <c r="K6036" t="s">
        <v>138</v>
      </c>
      <c r="L6036" t="s">
        <v>17359</v>
      </c>
      <c r="M6036" t="s">
        <v>17360</v>
      </c>
      <c r="N6036">
        <v>3.6405555550000002</v>
      </c>
      <c r="O6036">
        <v>0</v>
      </c>
      <c r="P6036">
        <v>1</v>
      </c>
      <c r="Q6036">
        <v>0</v>
      </c>
      <c r="R6036">
        <v>0</v>
      </c>
      <c r="S6036">
        <v>0</v>
      </c>
      <c r="T6036">
        <v>0</v>
      </c>
      <c r="U6036">
        <v>0</v>
      </c>
      <c r="V6036">
        <v>0</v>
      </c>
      <c r="W6036">
        <v>0</v>
      </c>
      <c r="X6036">
        <v>0</v>
      </c>
      <c r="Y6036">
        <v>0</v>
      </c>
      <c r="Z6036">
        <v>0</v>
      </c>
      <c r="AA6036">
        <v>0</v>
      </c>
      <c r="AB6036">
        <v>0</v>
      </c>
      <c r="AC6036">
        <v>0</v>
      </c>
      <c r="AD6036">
        <v>0</v>
      </c>
      <c r="AE6036">
        <v>0</v>
      </c>
    </row>
    <row r="6037" spans="1:31" x14ac:dyDescent="0.25">
      <c r="A6037">
        <v>2251484</v>
      </c>
      <c r="B6037">
        <v>1</v>
      </c>
      <c r="C6037" t="s">
        <v>80</v>
      </c>
      <c r="D6037" t="s">
        <v>98</v>
      </c>
      <c r="E6037" t="s">
        <v>194</v>
      </c>
      <c r="F6037" t="s">
        <v>17361</v>
      </c>
      <c r="G6037" t="s">
        <v>179</v>
      </c>
      <c r="H6037" t="s">
        <v>135</v>
      </c>
      <c r="I6037" t="s">
        <v>136</v>
      </c>
      <c r="J6037" t="s">
        <v>137</v>
      </c>
      <c r="K6037" t="s">
        <v>138</v>
      </c>
      <c r="L6037" t="s">
        <v>17362</v>
      </c>
      <c r="M6037" t="s">
        <v>17363</v>
      </c>
      <c r="N6037">
        <v>3.571111111</v>
      </c>
      <c r="O6037">
        <v>0</v>
      </c>
      <c r="P6037">
        <v>47</v>
      </c>
      <c r="Q6037">
        <v>0</v>
      </c>
      <c r="R6037">
        <v>5</v>
      </c>
      <c r="S6037">
        <v>0</v>
      </c>
      <c r="T6037">
        <v>6</v>
      </c>
      <c r="U6037">
        <v>0</v>
      </c>
      <c r="V6037">
        <v>0</v>
      </c>
      <c r="W6037">
        <v>0</v>
      </c>
      <c r="X6037">
        <v>79.361857938175888</v>
      </c>
      <c r="Y6037">
        <v>0</v>
      </c>
      <c r="Z6037">
        <v>2.2376289071605466</v>
      </c>
      <c r="AA6037">
        <v>0</v>
      </c>
      <c r="AB6037">
        <v>8.1675333001482127</v>
      </c>
      <c r="AC6037">
        <v>0</v>
      </c>
      <c r="AD6037">
        <v>0</v>
      </c>
      <c r="AE6037">
        <v>89.767020145484636</v>
      </c>
    </row>
    <row r="6038" spans="1:31" x14ac:dyDescent="0.25">
      <c r="A6038">
        <v>2251485</v>
      </c>
      <c r="B6038">
        <v>1</v>
      </c>
      <c r="C6038" t="s">
        <v>80</v>
      </c>
      <c r="D6038" t="s">
        <v>85</v>
      </c>
      <c r="E6038" t="s">
        <v>132</v>
      </c>
      <c r="F6038" t="s">
        <v>17364</v>
      </c>
      <c r="G6038" t="s">
        <v>191</v>
      </c>
      <c r="H6038" t="s">
        <v>135</v>
      </c>
      <c r="I6038" t="s">
        <v>136</v>
      </c>
      <c r="J6038" t="s">
        <v>137</v>
      </c>
      <c r="K6038" t="s">
        <v>138</v>
      </c>
      <c r="L6038" t="s">
        <v>17365</v>
      </c>
      <c r="M6038" t="s">
        <v>17366</v>
      </c>
      <c r="N6038">
        <v>4.5691666660000001</v>
      </c>
      <c r="O6038">
        <v>0</v>
      </c>
      <c r="P6038">
        <v>6</v>
      </c>
      <c r="Q6038">
        <v>0</v>
      </c>
      <c r="R6038">
        <v>0</v>
      </c>
      <c r="S6038">
        <v>0</v>
      </c>
      <c r="T6038">
        <v>0</v>
      </c>
      <c r="U6038">
        <v>0</v>
      </c>
      <c r="V6038">
        <v>0</v>
      </c>
      <c r="W6038">
        <v>0</v>
      </c>
      <c r="X6038">
        <v>11.446376389800475</v>
      </c>
      <c r="Y6038">
        <v>0</v>
      </c>
      <c r="Z6038">
        <v>0</v>
      </c>
      <c r="AA6038">
        <v>0</v>
      </c>
      <c r="AB6038">
        <v>0</v>
      </c>
      <c r="AC6038">
        <v>0</v>
      </c>
      <c r="AD6038">
        <v>0</v>
      </c>
      <c r="AE6038">
        <v>11.446376389800475</v>
      </c>
    </row>
    <row r="6039" spans="1:31" x14ac:dyDescent="0.25">
      <c r="A6039">
        <v>2251487</v>
      </c>
      <c r="B6039">
        <v>1</v>
      </c>
      <c r="C6039" t="s">
        <v>81</v>
      </c>
      <c r="D6039" t="s">
        <v>118</v>
      </c>
      <c r="E6039" t="s">
        <v>132</v>
      </c>
      <c r="F6039" t="s">
        <v>17367</v>
      </c>
      <c r="G6039" t="s">
        <v>148</v>
      </c>
      <c r="H6039" t="s">
        <v>135</v>
      </c>
      <c r="I6039" t="s">
        <v>136</v>
      </c>
      <c r="J6039" t="s">
        <v>137</v>
      </c>
      <c r="K6039" t="s">
        <v>138</v>
      </c>
      <c r="L6039" t="s">
        <v>17368</v>
      </c>
      <c r="M6039" t="s">
        <v>17369</v>
      </c>
      <c r="N6039">
        <v>5.9655555549999999</v>
      </c>
      <c r="O6039">
        <v>0</v>
      </c>
      <c r="P6039">
        <v>1</v>
      </c>
      <c r="Q6039">
        <v>0</v>
      </c>
      <c r="R6039">
        <v>0</v>
      </c>
      <c r="S6039">
        <v>0</v>
      </c>
      <c r="T6039">
        <v>0</v>
      </c>
      <c r="U6039">
        <v>0</v>
      </c>
      <c r="V6039">
        <v>0</v>
      </c>
      <c r="W6039">
        <v>0</v>
      </c>
      <c r="X6039">
        <v>0.51626515412705343</v>
      </c>
      <c r="Y6039">
        <v>0</v>
      </c>
      <c r="Z6039">
        <v>0</v>
      </c>
      <c r="AA6039">
        <v>0</v>
      </c>
      <c r="AB6039">
        <v>0</v>
      </c>
      <c r="AC6039">
        <v>0</v>
      </c>
      <c r="AD6039">
        <v>0</v>
      </c>
      <c r="AE6039">
        <v>0.51626515412705343</v>
      </c>
    </row>
    <row r="6040" spans="1:31" x14ac:dyDescent="0.25">
      <c r="A6040">
        <v>2251488</v>
      </c>
      <c r="B6040">
        <v>1</v>
      </c>
      <c r="C6040" t="s">
        <v>81</v>
      </c>
      <c r="D6040" t="s">
        <v>126</v>
      </c>
      <c r="E6040" t="s">
        <v>194</v>
      </c>
      <c r="F6040" t="s">
        <v>17370</v>
      </c>
      <c r="G6040" t="s">
        <v>179</v>
      </c>
      <c r="H6040" t="s">
        <v>135</v>
      </c>
      <c r="I6040" t="s">
        <v>136</v>
      </c>
      <c r="J6040" t="s">
        <v>137</v>
      </c>
      <c r="K6040" t="s">
        <v>138</v>
      </c>
      <c r="L6040" t="s">
        <v>17371</v>
      </c>
      <c r="M6040" t="s">
        <v>17372</v>
      </c>
      <c r="N6040">
        <v>0.73916666600000003</v>
      </c>
      <c r="O6040">
        <v>0</v>
      </c>
      <c r="P6040">
        <v>0</v>
      </c>
      <c r="Q6040">
        <v>0</v>
      </c>
      <c r="R6040">
        <v>16</v>
      </c>
      <c r="S6040">
        <v>0</v>
      </c>
      <c r="T6040">
        <v>1</v>
      </c>
      <c r="U6040">
        <v>0</v>
      </c>
      <c r="V6040">
        <v>0</v>
      </c>
      <c r="W6040">
        <v>0</v>
      </c>
      <c r="X6040">
        <v>0</v>
      </c>
      <c r="Y6040">
        <v>0</v>
      </c>
      <c r="Z6040">
        <v>1.4786297407147766</v>
      </c>
      <c r="AA6040">
        <v>0</v>
      </c>
      <c r="AB6040">
        <v>6.1639585108391035</v>
      </c>
      <c r="AC6040">
        <v>0</v>
      </c>
      <c r="AD6040">
        <v>0</v>
      </c>
      <c r="AE6040">
        <v>7.6425882515538799</v>
      </c>
    </row>
    <row r="6041" spans="1:31" x14ac:dyDescent="0.25">
      <c r="A6041">
        <v>2251489</v>
      </c>
      <c r="B6041">
        <v>1</v>
      </c>
      <c r="C6041" t="s">
        <v>80</v>
      </c>
      <c r="D6041" t="s">
        <v>98</v>
      </c>
      <c r="E6041" t="s">
        <v>132</v>
      </c>
      <c r="F6041" t="s">
        <v>17373</v>
      </c>
      <c r="G6041" t="s">
        <v>148</v>
      </c>
      <c r="H6041" t="s">
        <v>135</v>
      </c>
      <c r="I6041" t="s">
        <v>136</v>
      </c>
      <c r="J6041" t="s">
        <v>137</v>
      </c>
      <c r="K6041" t="s">
        <v>138</v>
      </c>
      <c r="L6041" t="s">
        <v>17374</v>
      </c>
      <c r="M6041" t="s">
        <v>17375</v>
      </c>
      <c r="N6041">
        <v>4.5433333329999996</v>
      </c>
      <c r="O6041">
        <v>0</v>
      </c>
      <c r="P6041">
        <v>1</v>
      </c>
      <c r="Q6041">
        <v>0</v>
      </c>
      <c r="R6041">
        <v>0</v>
      </c>
      <c r="S6041">
        <v>0</v>
      </c>
      <c r="T6041">
        <v>0</v>
      </c>
      <c r="U6041">
        <v>0</v>
      </c>
      <c r="V6041">
        <v>0</v>
      </c>
      <c r="W6041">
        <v>0</v>
      </c>
      <c r="X6041">
        <v>0</v>
      </c>
      <c r="Y6041">
        <v>0</v>
      </c>
      <c r="Z6041">
        <v>0</v>
      </c>
      <c r="AA6041">
        <v>0</v>
      </c>
      <c r="AB6041">
        <v>0</v>
      </c>
      <c r="AC6041">
        <v>0</v>
      </c>
      <c r="AD6041">
        <v>0</v>
      </c>
      <c r="AE6041">
        <v>0</v>
      </c>
    </row>
    <row r="6042" spans="1:31" x14ac:dyDescent="0.25">
      <c r="A6042">
        <v>2251490</v>
      </c>
      <c r="B6042">
        <v>1</v>
      </c>
      <c r="C6042" t="s">
        <v>80</v>
      </c>
      <c r="D6042" t="s">
        <v>84</v>
      </c>
      <c r="E6042" t="s">
        <v>132</v>
      </c>
      <c r="F6042" t="s">
        <v>17376</v>
      </c>
      <c r="G6042" t="s">
        <v>191</v>
      </c>
      <c r="H6042" t="s">
        <v>135</v>
      </c>
      <c r="I6042" t="s">
        <v>136</v>
      </c>
      <c r="J6042" t="s">
        <v>137</v>
      </c>
      <c r="K6042" t="s">
        <v>138</v>
      </c>
      <c r="L6042" t="s">
        <v>17377</v>
      </c>
      <c r="M6042" t="s">
        <v>17378</v>
      </c>
      <c r="N6042">
        <v>1.5575000000000001</v>
      </c>
      <c r="O6042">
        <v>0</v>
      </c>
      <c r="P6042">
        <v>8</v>
      </c>
      <c r="Q6042">
        <v>0</v>
      </c>
      <c r="R6042">
        <v>0</v>
      </c>
      <c r="S6042">
        <v>0</v>
      </c>
      <c r="T6042">
        <v>0</v>
      </c>
      <c r="U6042">
        <v>0</v>
      </c>
      <c r="V6042">
        <v>0</v>
      </c>
      <c r="W6042">
        <v>0</v>
      </c>
      <c r="X6042">
        <v>2.9030178662413504</v>
      </c>
      <c r="Y6042">
        <v>0</v>
      </c>
      <c r="Z6042">
        <v>0</v>
      </c>
      <c r="AA6042">
        <v>0</v>
      </c>
      <c r="AB6042">
        <v>0</v>
      </c>
      <c r="AC6042">
        <v>0</v>
      </c>
      <c r="AD6042">
        <v>0</v>
      </c>
      <c r="AE6042">
        <v>2.9030178662413504</v>
      </c>
    </row>
    <row r="6043" spans="1:31" x14ac:dyDescent="0.25">
      <c r="A6043">
        <v>2251494</v>
      </c>
      <c r="B6043">
        <v>1</v>
      </c>
      <c r="C6043" t="s">
        <v>80</v>
      </c>
      <c r="D6043" t="s">
        <v>94</v>
      </c>
      <c r="E6043" t="s">
        <v>132</v>
      </c>
      <c r="F6043" t="s">
        <v>17379</v>
      </c>
      <c r="G6043" t="s">
        <v>134</v>
      </c>
      <c r="H6043" t="s">
        <v>135</v>
      </c>
      <c r="I6043" t="s">
        <v>136</v>
      </c>
      <c r="J6043" t="s">
        <v>137</v>
      </c>
      <c r="K6043" t="s">
        <v>138</v>
      </c>
      <c r="L6043" t="s">
        <v>17380</v>
      </c>
      <c r="M6043" t="s">
        <v>17381</v>
      </c>
      <c r="N6043">
        <v>2.8919444439999999</v>
      </c>
      <c r="O6043">
        <v>0</v>
      </c>
      <c r="P6043">
        <v>1</v>
      </c>
      <c r="Q6043">
        <v>0</v>
      </c>
      <c r="R6043">
        <v>0</v>
      </c>
      <c r="S6043">
        <v>0</v>
      </c>
      <c r="T6043">
        <v>0</v>
      </c>
      <c r="U6043">
        <v>0</v>
      </c>
      <c r="V6043">
        <v>0</v>
      </c>
      <c r="W6043">
        <v>0</v>
      </c>
      <c r="X6043">
        <v>0</v>
      </c>
      <c r="Y6043">
        <v>0</v>
      </c>
      <c r="Z6043">
        <v>0</v>
      </c>
      <c r="AA6043">
        <v>0</v>
      </c>
      <c r="AB6043">
        <v>0</v>
      </c>
      <c r="AC6043">
        <v>0</v>
      </c>
      <c r="AD6043">
        <v>0</v>
      </c>
      <c r="AE6043">
        <v>0</v>
      </c>
    </row>
    <row r="6044" spans="1:31" x14ac:dyDescent="0.25">
      <c r="A6044">
        <v>2251496</v>
      </c>
      <c r="B6044">
        <v>1</v>
      </c>
      <c r="C6044" t="s">
        <v>81</v>
      </c>
      <c r="D6044" t="s">
        <v>127</v>
      </c>
      <c r="E6044" t="s">
        <v>132</v>
      </c>
      <c r="F6044" t="s">
        <v>17382</v>
      </c>
      <c r="G6044" t="s">
        <v>148</v>
      </c>
      <c r="H6044" t="s">
        <v>135</v>
      </c>
      <c r="I6044" t="s">
        <v>136</v>
      </c>
      <c r="J6044" t="s">
        <v>137</v>
      </c>
      <c r="K6044" t="s">
        <v>138</v>
      </c>
      <c r="L6044" t="s">
        <v>17383</v>
      </c>
      <c r="M6044" t="s">
        <v>17384</v>
      </c>
      <c r="N6044">
        <v>3.5708333329999999</v>
      </c>
      <c r="O6044">
        <v>0</v>
      </c>
      <c r="P6044">
        <v>1</v>
      </c>
      <c r="Q6044">
        <v>0</v>
      </c>
      <c r="R6044">
        <v>0</v>
      </c>
      <c r="S6044">
        <v>0</v>
      </c>
      <c r="T6044">
        <v>0</v>
      </c>
      <c r="U6044">
        <v>0</v>
      </c>
      <c r="V6044">
        <v>0</v>
      </c>
      <c r="W6044">
        <v>0</v>
      </c>
      <c r="X6044">
        <v>2.8399167969666672E-4</v>
      </c>
      <c r="Y6044">
        <v>0</v>
      </c>
      <c r="Z6044">
        <v>0</v>
      </c>
      <c r="AA6044">
        <v>0</v>
      </c>
      <c r="AB6044">
        <v>0</v>
      </c>
      <c r="AC6044">
        <v>0</v>
      </c>
      <c r="AD6044">
        <v>0</v>
      </c>
      <c r="AE6044">
        <v>2.8399167969666672E-4</v>
      </c>
    </row>
    <row r="6045" spans="1:31" x14ac:dyDescent="0.25">
      <c r="A6045">
        <v>2251497</v>
      </c>
      <c r="B6045">
        <v>1</v>
      </c>
      <c r="C6045" t="s">
        <v>80</v>
      </c>
      <c r="D6045" t="s">
        <v>97</v>
      </c>
      <c r="E6045" t="s">
        <v>194</v>
      </c>
      <c r="F6045" t="s">
        <v>17385</v>
      </c>
      <c r="G6045" t="s">
        <v>472</v>
      </c>
      <c r="H6045" t="s">
        <v>135</v>
      </c>
      <c r="I6045" t="s">
        <v>136</v>
      </c>
      <c r="J6045" t="s">
        <v>137</v>
      </c>
      <c r="K6045" t="s">
        <v>138</v>
      </c>
      <c r="L6045" t="s">
        <v>17386</v>
      </c>
      <c r="M6045" t="s">
        <v>17387</v>
      </c>
      <c r="N6045">
        <v>4.5644444440000003</v>
      </c>
      <c r="O6045">
        <v>0</v>
      </c>
      <c r="P6045">
        <v>3</v>
      </c>
      <c r="Q6045">
        <v>0</v>
      </c>
      <c r="R6045">
        <v>8</v>
      </c>
      <c r="S6045">
        <v>0</v>
      </c>
      <c r="T6045">
        <v>5</v>
      </c>
      <c r="U6045">
        <v>0</v>
      </c>
      <c r="V6045">
        <v>0</v>
      </c>
      <c r="W6045">
        <v>0</v>
      </c>
      <c r="X6045">
        <v>2.465184601408636</v>
      </c>
      <c r="Y6045">
        <v>0</v>
      </c>
      <c r="Z6045">
        <v>4.0625758831852616</v>
      </c>
      <c r="AA6045">
        <v>0</v>
      </c>
      <c r="AB6045">
        <v>24.20468763592077</v>
      </c>
      <c r="AC6045">
        <v>0</v>
      </c>
      <c r="AD6045">
        <v>0</v>
      </c>
      <c r="AE6045">
        <v>30.732448120514668</v>
      </c>
    </row>
    <row r="6046" spans="1:31" x14ac:dyDescent="0.25">
      <c r="A6046">
        <v>2251498</v>
      </c>
      <c r="B6046">
        <v>1</v>
      </c>
      <c r="C6046" t="s">
        <v>80</v>
      </c>
      <c r="D6046" t="s">
        <v>95</v>
      </c>
      <c r="E6046" t="s">
        <v>132</v>
      </c>
      <c r="F6046" t="s">
        <v>17388</v>
      </c>
      <c r="G6046" t="s">
        <v>148</v>
      </c>
      <c r="H6046" t="s">
        <v>135</v>
      </c>
      <c r="I6046" t="s">
        <v>136</v>
      </c>
      <c r="J6046" t="s">
        <v>137</v>
      </c>
      <c r="K6046" t="s">
        <v>138</v>
      </c>
      <c r="L6046" t="s">
        <v>17389</v>
      </c>
      <c r="M6046" t="s">
        <v>17390</v>
      </c>
      <c r="N6046">
        <v>1.490555555</v>
      </c>
      <c r="O6046">
        <v>0</v>
      </c>
      <c r="P6046">
        <v>1</v>
      </c>
      <c r="Q6046">
        <v>0</v>
      </c>
      <c r="R6046">
        <v>0</v>
      </c>
      <c r="S6046">
        <v>0</v>
      </c>
      <c r="T6046">
        <v>0</v>
      </c>
      <c r="U6046">
        <v>0</v>
      </c>
      <c r="V6046">
        <v>0</v>
      </c>
      <c r="W6046">
        <v>0</v>
      </c>
      <c r="X6046">
        <v>0.41729225045422447</v>
      </c>
      <c r="Y6046">
        <v>0</v>
      </c>
      <c r="Z6046">
        <v>0</v>
      </c>
      <c r="AA6046">
        <v>0</v>
      </c>
      <c r="AB6046">
        <v>0</v>
      </c>
      <c r="AC6046">
        <v>0</v>
      </c>
      <c r="AD6046">
        <v>0</v>
      </c>
      <c r="AE6046">
        <v>0.41729225045422447</v>
      </c>
    </row>
    <row r="6047" spans="1:31" x14ac:dyDescent="0.25">
      <c r="A6047">
        <v>2251499</v>
      </c>
      <c r="B6047">
        <v>1</v>
      </c>
      <c r="C6047" t="s">
        <v>80</v>
      </c>
      <c r="D6047" t="s">
        <v>85</v>
      </c>
      <c r="E6047" t="s">
        <v>132</v>
      </c>
      <c r="F6047" t="s">
        <v>17391</v>
      </c>
      <c r="G6047" t="s">
        <v>152</v>
      </c>
      <c r="H6047" t="s">
        <v>135</v>
      </c>
      <c r="I6047" t="s">
        <v>136</v>
      </c>
      <c r="J6047" t="s">
        <v>137</v>
      </c>
      <c r="K6047" t="s">
        <v>138</v>
      </c>
      <c r="L6047" t="s">
        <v>17392</v>
      </c>
      <c r="M6047" t="s">
        <v>17393</v>
      </c>
      <c r="N6047">
        <v>3.613611111</v>
      </c>
      <c r="O6047">
        <v>0</v>
      </c>
      <c r="P6047">
        <v>10</v>
      </c>
      <c r="Q6047">
        <v>0</v>
      </c>
      <c r="R6047">
        <v>0</v>
      </c>
      <c r="S6047">
        <v>0</v>
      </c>
      <c r="T6047">
        <v>1</v>
      </c>
      <c r="U6047">
        <v>0</v>
      </c>
      <c r="V6047">
        <v>0</v>
      </c>
      <c r="W6047">
        <v>0</v>
      </c>
      <c r="X6047">
        <v>23.348138668176805</v>
      </c>
      <c r="Y6047">
        <v>0</v>
      </c>
      <c r="Z6047">
        <v>0</v>
      </c>
      <c r="AA6047">
        <v>0</v>
      </c>
      <c r="AB6047">
        <v>4.7241119866336803</v>
      </c>
      <c r="AC6047">
        <v>0</v>
      </c>
      <c r="AD6047">
        <v>0</v>
      </c>
      <c r="AE6047">
        <v>28.072250654810485</v>
      </c>
    </row>
    <row r="6048" spans="1:31" x14ac:dyDescent="0.25">
      <c r="A6048">
        <v>2251502</v>
      </c>
      <c r="B6048">
        <v>1</v>
      </c>
      <c r="C6048" t="s">
        <v>80</v>
      </c>
      <c r="D6048" t="s">
        <v>91</v>
      </c>
      <c r="E6048" t="s">
        <v>194</v>
      </c>
      <c r="F6048" t="s">
        <v>17394</v>
      </c>
      <c r="G6048" t="s">
        <v>179</v>
      </c>
      <c r="H6048" t="s">
        <v>135</v>
      </c>
      <c r="I6048" t="s">
        <v>136</v>
      </c>
      <c r="J6048" t="s">
        <v>137</v>
      </c>
      <c r="K6048" t="s">
        <v>138</v>
      </c>
      <c r="L6048" t="s">
        <v>17395</v>
      </c>
      <c r="M6048" t="s">
        <v>17396</v>
      </c>
      <c r="N6048">
        <v>1.6686111109999999</v>
      </c>
      <c r="O6048">
        <v>0</v>
      </c>
      <c r="P6048">
        <v>0</v>
      </c>
      <c r="Q6048">
        <v>0</v>
      </c>
      <c r="R6048">
        <v>2</v>
      </c>
      <c r="S6048">
        <v>0</v>
      </c>
      <c r="T6048">
        <v>0</v>
      </c>
      <c r="U6048">
        <v>0</v>
      </c>
      <c r="V6048">
        <v>0</v>
      </c>
      <c r="W6048">
        <v>0</v>
      </c>
      <c r="X6048">
        <v>0</v>
      </c>
      <c r="Y6048">
        <v>0</v>
      </c>
      <c r="Z6048">
        <v>3.6662993003385309</v>
      </c>
      <c r="AA6048">
        <v>0</v>
      </c>
      <c r="AB6048">
        <v>0</v>
      </c>
      <c r="AC6048">
        <v>0</v>
      </c>
      <c r="AD6048">
        <v>0</v>
      </c>
      <c r="AE6048">
        <v>3.6662993003385309</v>
      </c>
    </row>
    <row r="6049" spans="1:31" x14ac:dyDescent="0.25">
      <c r="A6049">
        <v>2251505</v>
      </c>
      <c r="B6049">
        <v>1</v>
      </c>
      <c r="C6049" t="s">
        <v>80</v>
      </c>
      <c r="D6049" t="s">
        <v>85</v>
      </c>
      <c r="E6049" t="s">
        <v>132</v>
      </c>
      <c r="F6049" t="s">
        <v>17397</v>
      </c>
      <c r="G6049" t="s">
        <v>170</v>
      </c>
      <c r="H6049" t="s">
        <v>135</v>
      </c>
      <c r="I6049" t="s">
        <v>136</v>
      </c>
      <c r="J6049" t="s">
        <v>137</v>
      </c>
      <c r="K6049" t="s">
        <v>138</v>
      </c>
      <c r="L6049" t="s">
        <v>17398</v>
      </c>
      <c r="M6049" t="s">
        <v>17399</v>
      </c>
      <c r="N6049">
        <v>4.1336111109999996</v>
      </c>
      <c r="O6049">
        <v>0</v>
      </c>
      <c r="P6049">
        <v>1</v>
      </c>
      <c r="Q6049">
        <v>0</v>
      </c>
      <c r="R6049">
        <v>0</v>
      </c>
      <c r="S6049">
        <v>0</v>
      </c>
      <c r="T6049">
        <v>0</v>
      </c>
      <c r="U6049">
        <v>0</v>
      </c>
      <c r="V6049">
        <v>0</v>
      </c>
      <c r="W6049">
        <v>0</v>
      </c>
      <c r="X6049">
        <v>0.68844246298457012</v>
      </c>
      <c r="Y6049">
        <v>0</v>
      </c>
      <c r="Z6049">
        <v>0</v>
      </c>
      <c r="AA6049">
        <v>0</v>
      </c>
      <c r="AB6049">
        <v>0</v>
      </c>
      <c r="AC6049">
        <v>0</v>
      </c>
      <c r="AD6049">
        <v>0</v>
      </c>
      <c r="AE6049">
        <v>0.68844246298457012</v>
      </c>
    </row>
    <row r="6050" spans="1:31" x14ac:dyDescent="0.25">
      <c r="A6050">
        <v>2251506</v>
      </c>
      <c r="B6050">
        <v>1</v>
      </c>
      <c r="C6050" t="s">
        <v>80</v>
      </c>
      <c r="D6050" t="s">
        <v>87</v>
      </c>
      <c r="E6050" t="s">
        <v>132</v>
      </c>
      <c r="F6050" t="s">
        <v>17400</v>
      </c>
      <c r="G6050" t="s">
        <v>148</v>
      </c>
      <c r="H6050" t="s">
        <v>135</v>
      </c>
      <c r="I6050" t="s">
        <v>136</v>
      </c>
      <c r="J6050" t="s">
        <v>137</v>
      </c>
      <c r="K6050" t="s">
        <v>138</v>
      </c>
      <c r="L6050" t="s">
        <v>17401</v>
      </c>
      <c r="M6050" t="s">
        <v>17402</v>
      </c>
      <c r="N6050">
        <v>0.80277777699999997</v>
      </c>
      <c r="O6050">
        <v>0</v>
      </c>
      <c r="P6050">
        <v>3</v>
      </c>
      <c r="Q6050">
        <v>0</v>
      </c>
      <c r="R6050">
        <v>0</v>
      </c>
      <c r="S6050">
        <v>0</v>
      </c>
      <c r="T6050">
        <v>0</v>
      </c>
      <c r="U6050">
        <v>0</v>
      </c>
      <c r="V6050">
        <v>0</v>
      </c>
      <c r="W6050">
        <v>0</v>
      </c>
      <c r="X6050">
        <v>2.0121126665787159</v>
      </c>
      <c r="Y6050">
        <v>0</v>
      </c>
      <c r="Z6050">
        <v>0</v>
      </c>
      <c r="AA6050">
        <v>0</v>
      </c>
      <c r="AB6050">
        <v>0</v>
      </c>
      <c r="AC6050">
        <v>0</v>
      </c>
      <c r="AD6050">
        <v>0</v>
      </c>
      <c r="AE6050">
        <v>2.0121126665787159</v>
      </c>
    </row>
    <row r="6051" spans="1:31" x14ac:dyDescent="0.25">
      <c r="A6051">
        <v>2251507</v>
      </c>
      <c r="B6051">
        <v>1</v>
      </c>
      <c r="C6051" t="s">
        <v>81</v>
      </c>
      <c r="D6051" t="s">
        <v>112</v>
      </c>
      <c r="E6051" t="s">
        <v>132</v>
      </c>
      <c r="F6051" t="s">
        <v>17403</v>
      </c>
      <c r="G6051" t="s">
        <v>148</v>
      </c>
      <c r="H6051" t="s">
        <v>135</v>
      </c>
      <c r="I6051" t="s">
        <v>136</v>
      </c>
      <c r="J6051" t="s">
        <v>137</v>
      </c>
      <c r="K6051" t="s">
        <v>138</v>
      </c>
      <c r="L6051" t="s">
        <v>17404</v>
      </c>
      <c r="M6051" t="s">
        <v>17405</v>
      </c>
      <c r="N6051">
        <v>0.92055555499999997</v>
      </c>
      <c r="O6051">
        <v>0</v>
      </c>
      <c r="P6051">
        <v>1</v>
      </c>
      <c r="Q6051">
        <v>0</v>
      </c>
      <c r="R6051">
        <v>0</v>
      </c>
      <c r="S6051">
        <v>0</v>
      </c>
      <c r="T6051">
        <v>0</v>
      </c>
      <c r="U6051">
        <v>0</v>
      </c>
      <c r="V6051">
        <v>0</v>
      </c>
      <c r="W6051">
        <v>0</v>
      </c>
      <c r="X6051">
        <v>0.39305780642628896</v>
      </c>
      <c r="Y6051">
        <v>0</v>
      </c>
      <c r="Z6051">
        <v>0</v>
      </c>
      <c r="AA6051">
        <v>0</v>
      </c>
      <c r="AB6051">
        <v>0</v>
      </c>
      <c r="AC6051">
        <v>0</v>
      </c>
      <c r="AD6051">
        <v>0</v>
      </c>
      <c r="AE6051">
        <v>0.39305780642628896</v>
      </c>
    </row>
    <row r="6052" spans="1:31" x14ac:dyDescent="0.25">
      <c r="A6052">
        <v>2251508</v>
      </c>
      <c r="B6052">
        <v>1</v>
      </c>
      <c r="C6052" t="s">
        <v>80</v>
      </c>
      <c r="D6052" t="s">
        <v>93</v>
      </c>
      <c r="E6052" t="s">
        <v>194</v>
      </c>
      <c r="F6052" t="s">
        <v>17406</v>
      </c>
      <c r="G6052" t="s">
        <v>589</v>
      </c>
      <c r="H6052" t="s">
        <v>135</v>
      </c>
      <c r="I6052" t="s">
        <v>136</v>
      </c>
      <c r="J6052" t="s">
        <v>137</v>
      </c>
      <c r="K6052" t="s">
        <v>138</v>
      </c>
      <c r="L6052" t="s">
        <v>17407</v>
      </c>
      <c r="M6052" t="s">
        <v>17408</v>
      </c>
      <c r="N6052">
        <v>2.738888888</v>
      </c>
      <c r="O6052">
        <v>0</v>
      </c>
      <c r="P6052">
        <v>16</v>
      </c>
      <c r="Q6052">
        <v>0</v>
      </c>
      <c r="R6052">
        <v>0</v>
      </c>
      <c r="S6052">
        <v>0</v>
      </c>
      <c r="T6052">
        <v>0</v>
      </c>
      <c r="U6052">
        <v>0</v>
      </c>
      <c r="V6052">
        <v>0</v>
      </c>
      <c r="W6052">
        <v>0</v>
      </c>
      <c r="X6052">
        <v>7.2714935450494753</v>
      </c>
      <c r="Y6052">
        <v>0</v>
      </c>
      <c r="Z6052">
        <v>0</v>
      </c>
      <c r="AA6052">
        <v>0</v>
      </c>
      <c r="AB6052">
        <v>0</v>
      </c>
      <c r="AC6052">
        <v>0</v>
      </c>
      <c r="AD6052">
        <v>0</v>
      </c>
      <c r="AE6052">
        <v>7.2714935450494753</v>
      </c>
    </row>
    <row r="6053" spans="1:31" x14ac:dyDescent="0.25">
      <c r="A6053">
        <v>2251515</v>
      </c>
      <c r="B6053">
        <v>1</v>
      </c>
      <c r="C6053" t="s">
        <v>80</v>
      </c>
      <c r="D6053" t="s">
        <v>108</v>
      </c>
      <c r="E6053" t="s">
        <v>132</v>
      </c>
      <c r="F6053" t="s">
        <v>17409</v>
      </c>
      <c r="G6053" t="s">
        <v>148</v>
      </c>
      <c r="H6053" t="s">
        <v>135</v>
      </c>
      <c r="I6053" t="s">
        <v>136</v>
      </c>
      <c r="J6053" t="s">
        <v>137</v>
      </c>
      <c r="K6053" t="s">
        <v>138</v>
      </c>
      <c r="L6053" t="s">
        <v>17410</v>
      </c>
      <c r="M6053" t="s">
        <v>17411</v>
      </c>
      <c r="N6053">
        <v>3.372777777</v>
      </c>
      <c r="O6053">
        <v>0</v>
      </c>
      <c r="P6053">
        <v>3</v>
      </c>
      <c r="Q6053">
        <v>0</v>
      </c>
      <c r="R6053">
        <v>0</v>
      </c>
      <c r="S6053">
        <v>0</v>
      </c>
      <c r="T6053">
        <v>1</v>
      </c>
      <c r="U6053">
        <v>0</v>
      </c>
      <c r="V6053">
        <v>0</v>
      </c>
      <c r="W6053">
        <v>0</v>
      </c>
      <c r="X6053">
        <v>5.4623918933050142</v>
      </c>
      <c r="Y6053">
        <v>0</v>
      </c>
      <c r="Z6053">
        <v>0</v>
      </c>
      <c r="AA6053">
        <v>0</v>
      </c>
      <c r="AB6053">
        <v>0.32356690409108335</v>
      </c>
      <c r="AC6053">
        <v>0</v>
      </c>
      <c r="AD6053">
        <v>0</v>
      </c>
      <c r="AE6053">
        <v>5.7859587973960975</v>
      </c>
    </row>
    <row r="6054" spans="1:31" x14ac:dyDescent="0.25">
      <c r="A6054">
        <v>2251516</v>
      </c>
      <c r="B6054">
        <v>1</v>
      </c>
      <c r="C6054" t="s">
        <v>80</v>
      </c>
      <c r="D6054" t="s">
        <v>88</v>
      </c>
      <c r="E6054" t="s">
        <v>132</v>
      </c>
      <c r="F6054" t="s">
        <v>17187</v>
      </c>
      <c r="G6054" t="s">
        <v>148</v>
      </c>
      <c r="H6054" t="s">
        <v>135</v>
      </c>
      <c r="I6054" t="s">
        <v>136</v>
      </c>
      <c r="J6054" t="s">
        <v>137</v>
      </c>
      <c r="K6054" t="s">
        <v>138</v>
      </c>
      <c r="L6054" t="s">
        <v>17412</v>
      </c>
      <c r="M6054" t="s">
        <v>17413</v>
      </c>
      <c r="N6054">
        <v>5.2269444439999999</v>
      </c>
      <c r="O6054">
        <v>0</v>
      </c>
      <c r="P6054">
        <v>7</v>
      </c>
      <c r="Q6054">
        <v>0</v>
      </c>
      <c r="R6054">
        <v>0</v>
      </c>
      <c r="S6054">
        <v>0</v>
      </c>
      <c r="T6054">
        <v>1</v>
      </c>
      <c r="U6054">
        <v>0</v>
      </c>
      <c r="V6054">
        <v>0</v>
      </c>
      <c r="W6054">
        <v>0</v>
      </c>
      <c r="X6054">
        <v>11.954594333735058</v>
      </c>
      <c r="Y6054">
        <v>0</v>
      </c>
      <c r="Z6054">
        <v>0</v>
      </c>
      <c r="AA6054">
        <v>0</v>
      </c>
      <c r="AB6054">
        <v>6.0083720674382644</v>
      </c>
      <c r="AC6054">
        <v>0</v>
      </c>
      <c r="AD6054">
        <v>0</v>
      </c>
      <c r="AE6054">
        <v>17.962966401173322</v>
      </c>
    </row>
    <row r="6055" spans="1:31" x14ac:dyDescent="0.25">
      <c r="A6055">
        <v>2251518</v>
      </c>
      <c r="B6055">
        <v>1</v>
      </c>
      <c r="C6055" t="s">
        <v>80</v>
      </c>
      <c r="D6055" t="s">
        <v>100</v>
      </c>
      <c r="E6055" t="s">
        <v>194</v>
      </c>
      <c r="F6055" t="s">
        <v>17414</v>
      </c>
      <c r="G6055" t="s">
        <v>1257</v>
      </c>
      <c r="H6055" t="s">
        <v>135</v>
      </c>
      <c r="I6055" t="s">
        <v>136</v>
      </c>
      <c r="J6055" t="s">
        <v>137</v>
      </c>
      <c r="K6055" t="s">
        <v>138</v>
      </c>
      <c r="L6055" t="s">
        <v>17415</v>
      </c>
      <c r="M6055" t="s">
        <v>17416</v>
      </c>
      <c r="N6055">
        <v>1.031666666</v>
      </c>
      <c r="O6055">
        <v>0</v>
      </c>
      <c r="P6055">
        <v>72</v>
      </c>
      <c r="Q6055">
        <v>0</v>
      </c>
      <c r="R6055">
        <v>10</v>
      </c>
      <c r="S6055">
        <v>0</v>
      </c>
      <c r="T6055">
        <v>12</v>
      </c>
      <c r="U6055">
        <v>0</v>
      </c>
      <c r="V6055">
        <v>0</v>
      </c>
      <c r="W6055">
        <v>0</v>
      </c>
      <c r="X6055">
        <v>39.281452199457753</v>
      </c>
      <c r="Y6055">
        <v>0</v>
      </c>
      <c r="Z6055">
        <v>6.6786992247753005</v>
      </c>
      <c r="AA6055">
        <v>0</v>
      </c>
      <c r="AB6055">
        <v>27.658827863581131</v>
      </c>
      <c r="AC6055">
        <v>0</v>
      </c>
      <c r="AD6055">
        <v>0</v>
      </c>
      <c r="AE6055">
        <v>73.618979287814184</v>
      </c>
    </row>
    <row r="6056" spans="1:31" x14ac:dyDescent="0.25">
      <c r="A6056">
        <v>2251519</v>
      </c>
      <c r="B6056">
        <v>1</v>
      </c>
      <c r="C6056" t="s">
        <v>80</v>
      </c>
      <c r="D6056" t="s">
        <v>84</v>
      </c>
      <c r="E6056" t="s">
        <v>194</v>
      </c>
      <c r="F6056" t="s">
        <v>17417</v>
      </c>
      <c r="G6056" t="s">
        <v>152</v>
      </c>
      <c r="H6056" t="s">
        <v>135</v>
      </c>
      <c r="I6056" t="s">
        <v>136</v>
      </c>
      <c r="J6056" t="s">
        <v>3</v>
      </c>
      <c r="K6056" t="s">
        <v>138</v>
      </c>
      <c r="L6056" t="s">
        <v>17418</v>
      </c>
      <c r="M6056" t="s">
        <v>17419</v>
      </c>
      <c r="N6056">
        <v>1.6516666659999999</v>
      </c>
      <c r="O6056">
        <v>0</v>
      </c>
      <c r="P6056">
        <v>150</v>
      </c>
      <c r="Q6056">
        <v>0</v>
      </c>
      <c r="R6056">
        <v>0</v>
      </c>
      <c r="S6056">
        <v>0</v>
      </c>
      <c r="T6056">
        <v>4</v>
      </c>
      <c r="U6056">
        <v>0</v>
      </c>
      <c r="V6056">
        <v>0</v>
      </c>
      <c r="W6056">
        <v>0</v>
      </c>
      <c r="X6056">
        <v>85.526350654077788</v>
      </c>
      <c r="Y6056">
        <v>0</v>
      </c>
      <c r="Z6056">
        <v>0</v>
      </c>
      <c r="AA6056">
        <v>0</v>
      </c>
      <c r="AB6056">
        <v>1.3008706606312201</v>
      </c>
      <c r="AC6056">
        <v>0</v>
      </c>
      <c r="AD6056">
        <v>0</v>
      </c>
      <c r="AE6056">
        <v>86.827221314709007</v>
      </c>
    </row>
    <row r="6057" spans="1:31" x14ac:dyDescent="0.25">
      <c r="A6057">
        <v>2251520</v>
      </c>
      <c r="B6057">
        <v>1</v>
      </c>
      <c r="C6057" t="s">
        <v>80</v>
      </c>
      <c r="D6057" t="s">
        <v>88</v>
      </c>
      <c r="E6057" t="s">
        <v>132</v>
      </c>
      <c r="F6057" t="s">
        <v>17209</v>
      </c>
      <c r="G6057" t="s">
        <v>170</v>
      </c>
      <c r="H6057" t="s">
        <v>135</v>
      </c>
      <c r="I6057" t="s">
        <v>136</v>
      </c>
      <c r="J6057" t="s">
        <v>137</v>
      </c>
      <c r="K6057" t="s">
        <v>138</v>
      </c>
      <c r="L6057" t="s">
        <v>17420</v>
      </c>
      <c r="M6057" t="s">
        <v>17421</v>
      </c>
      <c r="N6057">
        <v>3.5305555549999998</v>
      </c>
      <c r="O6057">
        <v>0</v>
      </c>
      <c r="P6057">
        <v>18</v>
      </c>
      <c r="Q6057">
        <v>0</v>
      </c>
      <c r="R6057">
        <v>0</v>
      </c>
      <c r="S6057">
        <v>0</v>
      </c>
      <c r="T6057">
        <v>1</v>
      </c>
      <c r="U6057">
        <v>0</v>
      </c>
      <c r="V6057">
        <v>0</v>
      </c>
      <c r="W6057">
        <v>0</v>
      </c>
      <c r="X6057">
        <v>17.865703288963886</v>
      </c>
      <c r="Y6057">
        <v>0</v>
      </c>
      <c r="Z6057">
        <v>0</v>
      </c>
      <c r="AA6057">
        <v>0</v>
      </c>
      <c r="AB6057">
        <v>3.9721699188888897E-3</v>
      </c>
      <c r="AC6057">
        <v>0</v>
      </c>
      <c r="AD6057">
        <v>0</v>
      </c>
      <c r="AE6057">
        <v>17.869675458882774</v>
      </c>
    </row>
    <row r="6058" spans="1:31" x14ac:dyDescent="0.25">
      <c r="A6058">
        <v>2251522</v>
      </c>
      <c r="B6058">
        <v>1</v>
      </c>
      <c r="C6058" t="s">
        <v>80</v>
      </c>
      <c r="D6058" t="s">
        <v>105</v>
      </c>
      <c r="E6058" t="s">
        <v>132</v>
      </c>
      <c r="F6058" t="s">
        <v>17422</v>
      </c>
      <c r="G6058" t="s">
        <v>148</v>
      </c>
      <c r="H6058" t="s">
        <v>135</v>
      </c>
      <c r="I6058" t="s">
        <v>136</v>
      </c>
      <c r="J6058" t="s">
        <v>137</v>
      </c>
      <c r="K6058" t="s">
        <v>138</v>
      </c>
      <c r="L6058" t="s">
        <v>17423</v>
      </c>
      <c r="M6058" t="s">
        <v>17424</v>
      </c>
      <c r="N6058">
        <v>0.770277777</v>
      </c>
      <c r="O6058">
        <v>0</v>
      </c>
      <c r="P6058">
        <v>0</v>
      </c>
      <c r="Q6058">
        <v>0</v>
      </c>
      <c r="R6058">
        <v>0</v>
      </c>
      <c r="S6058">
        <v>0</v>
      </c>
      <c r="T6058">
        <v>2</v>
      </c>
      <c r="U6058">
        <v>0</v>
      </c>
      <c r="V6058">
        <v>0</v>
      </c>
      <c r="W6058">
        <v>0</v>
      </c>
      <c r="X6058">
        <v>0</v>
      </c>
      <c r="Y6058">
        <v>0</v>
      </c>
      <c r="Z6058">
        <v>0</v>
      </c>
      <c r="AA6058">
        <v>0</v>
      </c>
      <c r="AB6058">
        <v>1.1218690790194223</v>
      </c>
      <c r="AC6058">
        <v>0</v>
      </c>
      <c r="AD6058">
        <v>0</v>
      </c>
      <c r="AE6058">
        <v>1.1218690790194223</v>
      </c>
    </row>
    <row r="6059" spans="1:31" x14ac:dyDescent="0.25">
      <c r="A6059">
        <v>2251523</v>
      </c>
      <c r="B6059">
        <v>1</v>
      </c>
      <c r="C6059" t="s">
        <v>80</v>
      </c>
      <c r="D6059" t="s">
        <v>107</v>
      </c>
      <c r="E6059" t="s">
        <v>194</v>
      </c>
      <c r="F6059" t="s">
        <v>17425</v>
      </c>
      <c r="G6059" t="s">
        <v>179</v>
      </c>
      <c r="H6059" t="s">
        <v>135</v>
      </c>
      <c r="I6059" t="s">
        <v>136</v>
      </c>
      <c r="J6059" t="s">
        <v>137</v>
      </c>
      <c r="K6059" t="s">
        <v>138</v>
      </c>
      <c r="L6059" t="s">
        <v>17426</v>
      </c>
      <c r="M6059" t="s">
        <v>17427</v>
      </c>
      <c r="N6059">
        <v>1.269722222</v>
      </c>
      <c r="O6059">
        <v>0</v>
      </c>
      <c r="P6059">
        <v>1</v>
      </c>
      <c r="Q6059">
        <v>0</v>
      </c>
      <c r="R6059">
        <v>0</v>
      </c>
      <c r="S6059">
        <v>0</v>
      </c>
      <c r="T6059">
        <v>0</v>
      </c>
      <c r="U6059">
        <v>0</v>
      </c>
      <c r="V6059">
        <v>0</v>
      </c>
      <c r="W6059">
        <v>0</v>
      </c>
      <c r="X6059">
        <v>4.3754527496151122E-2</v>
      </c>
      <c r="Y6059">
        <v>0</v>
      </c>
      <c r="Z6059">
        <v>0</v>
      </c>
      <c r="AA6059">
        <v>0</v>
      </c>
      <c r="AB6059">
        <v>0</v>
      </c>
      <c r="AC6059">
        <v>0</v>
      </c>
      <c r="AD6059">
        <v>0</v>
      </c>
      <c r="AE6059">
        <v>4.3754527496151122E-2</v>
      </c>
    </row>
    <row r="6060" spans="1:31" x14ac:dyDescent="0.25">
      <c r="A6060">
        <v>2251526</v>
      </c>
      <c r="B6060">
        <v>1</v>
      </c>
      <c r="C6060" t="s">
        <v>81</v>
      </c>
      <c r="D6060" t="s">
        <v>128</v>
      </c>
      <c r="E6060" t="s">
        <v>194</v>
      </c>
      <c r="F6060" t="s">
        <v>17428</v>
      </c>
      <c r="G6060" t="s">
        <v>472</v>
      </c>
      <c r="H6060" t="s">
        <v>135</v>
      </c>
      <c r="I6060" t="s">
        <v>136</v>
      </c>
      <c r="J6060" t="s">
        <v>137</v>
      </c>
      <c r="K6060" t="s">
        <v>138</v>
      </c>
      <c r="L6060" t="s">
        <v>17429</v>
      </c>
      <c r="M6060" t="s">
        <v>17430</v>
      </c>
      <c r="N6060">
        <v>1.876944444</v>
      </c>
      <c r="O6060">
        <v>0</v>
      </c>
      <c r="P6060">
        <v>48</v>
      </c>
      <c r="Q6060">
        <v>0</v>
      </c>
      <c r="R6060">
        <v>0</v>
      </c>
      <c r="S6060">
        <v>0</v>
      </c>
      <c r="T6060">
        <v>0</v>
      </c>
      <c r="U6060">
        <v>0</v>
      </c>
      <c r="V6060">
        <v>0</v>
      </c>
      <c r="W6060">
        <v>0</v>
      </c>
      <c r="X6060">
        <v>27.343871299920867</v>
      </c>
      <c r="Y6060">
        <v>0</v>
      </c>
      <c r="Z6060">
        <v>0</v>
      </c>
      <c r="AA6060">
        <v>0</v>
      </c>
      <c r="AB6060">
        <v>0</v>
      </c>
      <c r="AC6060">
        <v>0</v>
      </c>
      <c r="AD6060">
        <v>0</v>
      </c>
      <c r="AE6060">
        <v>27.343871299920867</v>
      </c>
    </row>
    <row r="6061" spans="1:31" x14ac:dyDescent="0.25">
      <c r="A6061">
        <v>2251527</v>
      </c>
      <c r="B6061">
        <v>1</v>
      </c>
      <c r="C6061" t="s">
        <v>80</v>
      </c>
      <c r="D6061" t="s">
        <v>84</v>
      </c>
      <c r="E6061" t="s">
        <v>132</v>
      </c>
      <c r="F6061" t="s">
        <v>17431</v>
      </c>
      <c r="G6061" t="s">
        <v>148</v>
      </c>
      <c r="H6061" t="s">
        <v>135</v>
      </c>
      <c r="I6061" t="s">
        <v>136</v>
      </c>
      <c r="J6061" t="s">
        <v>137</v>
      </c>
      <c r="K6061" t="s">
        <v>138</v>
      </c>
      <c r="L6061" t="s">
        <v>17432</v>
      </c>
      <c r="M6061" t="s">
        <v>17433</v>
      </c>
      <c r="N6061">
        <v>2.843611111</v>
      </c>
      <c r="O6061">
        <v>0</v>
      </c>
      <c r="P6061">
        <v>0</v>
      </c>
      <c r="Q6061">
        <v>0</v>
      </c>
      <c r="R6061">
        <v>0</v>
      </c>
      <c r="S6061">
        <v>0</v>
      </c>
      <c r="T6061">
        <v>1</v>
      </c>
      <c r="U6061">
        <v>0</v>
      </c>
      <c r="V6061">
        <v>0</v>
      </c>
      <c r="W6061">
        <v>0</v>
      </c>
      <c r="X6061">
        <v>0</v>
      </c>
      <c r="Y6061">
        <v>0</v>
      </c>
      <c r="Z6061">
        <v>0</v>
      </c>
      <c r="AA6061">
        <v>0</v>
      </c>
      <c r="AB6061">
        <v>11.916438564257021</v>
      </c>
      <c r="AC6061">
        <v>0</v>
      </c>
      <c r="AD6061">
        <v>0</v>
      </c>
      <c r="AE6061">
        <v>11.916438564257021</v>
      </c>
    </row>
    <row r="6062" spans="1:31" x14ac:dyDescent="0.25">
      <c r="A6062">
        <v>2251532</v>
      </c>
      <c r="B6062">
        <v>1</v>
      </c>
      <c r="C6062" t="s">
        <v>80</v>
      </c>
      <c r="D6062" t="s">
        <v>100</v>
      </c>
      <c r="E6062" t="s">
        <v>132</v>
      </c>
      <c r="F6062" t="s">
        <v>17434</v>
      </c>
      <c r="G6062" t="s">
        <v>191</v>
      </c>
      <c r="H6062" t="s">
        <v>135</v>
      </c>
      <c r="I6062" t="s">
        <v>136</v>
      </c>
      <c r="J6062" t="s">
        <v>137</v>
      </c>
      <c r="K6062" t="s">
        <v>138</v>
      </c>
      <c r="L6062" t="s">
        <v>17435</v>
      </c>
      <c r="M6062" t="s">
        <v>17436</v>
      </c>
      <c r="N6062">
        <v>0.86777777700000003</v>
      </c>
      <c r="O6062">
        <v>0</v>
      </c>
      <c r="P6062">
        <v>0</v>
      </c>
      <c r="Q6062">
        <v>0</v>
      </c>
      <c r="R6062">
        <v>0</v>
      </c>
      <c r="S6062">
        <v>0</v>
      </c>
      <c r="T6062">
        <v>1</v>
      </c>
      <c r="U6062">
        <v>0</v>
      </c>
      <c r="V6062">
        <v>0</v>
      </c>
      <c r="W6062">
        <v>0</v>
      </c>
      <c r="X6062">
        <v>0</v>
      </c>
      <c r="Y6062">
        <v>0</v>
      </c>
      <c r="Z6062">
        <v>0</v>
      </c>
      <c r="AA6062">
        <v>0</v>
      </c>
      <c r="AB6062">
        <v>1.2147437994095553</v>
      </c>
      <c r="AC6062">
        <v>0</v>
      </c>
      <c r="AD6062">
        <v>0</v>
      </c>
      <c r="AE6062">
        <v>1.2147437994095553</v>
      </c>
    </row>
    <row r="6063" spans="1:31" x14ac:dyDescent="0.25">
      <c r="A6063">
        <v>2251533</v>
      </c>
      <c r="B6063">
        <v>1</v>
      </c>
      <c r="C6063" t="s">
        <v>81</v>
      </c>
      <c r="D6063" t="s">
        <v>115</v>
      </c>
      <c r="E6063" t="s">
        <v>161</v>
      </c>
      <c r="F6063" t="s">
        <v>2077</v>
      </c>
      <c r="G6063" t="s">
        <v>174</v>
      </c>
      <c r="H6063" t="s">
        <v>163</v>
      </c>
      <c r="I6063" t="s">
        <v>261</v>
      </c>
      <c r="J6063" t="s">
        <v>137</v>
      </c>
      <c r="K6063" t="s">
        <v>138</v>
      </c>
      <c r="L6063" t="s">
        <v>17437</v>
      </c>
      <c r="M6063" t="s">
        <v>17438</v>
      </c>
      <c r="N6063">
        <v>2.6944444000000001E-2</v>
      </c>
      <c r="O6063">
        <v>0</v>
      </c>
      <c r="P6063">
        <v>2088</v>
      </c>
      <c r="Q6063">
        <v>8</v>
      </c>
      <c r="R6063">
        <v>135</v>
      </c>
      <c r="S6063">
        <v>15</v>
      </c>
      <c r="T6063">
        <v>155</v>
      </c>
      <c r="U6063">
        <v>0</v>
      </c>
      <c r="V6063">
        <v>1</v>
      </c>
      <c r="W6063">
        <v>0</v>
      </c>
      <c r="X6063">
        <v>4.8211218018705591</v>
      </c>
      <c r="Y6063">
        <v>0.20727050093260505</v>
      </c>
      <c r="Z6063">
        <v>0.4594780292320999</v>
      </c>
      <c r="AA6063">
        <v>1.5058228793397144</v>
      </c>
      <c r="AB6063">
        <v>0.84747758899172565</v>
      </c>
      <c r="AC6063">
        <v>0</v>
      </c>
      <c r="AD6063">
        <v>7.1264520444444445E-5</v>
      </c>
      <c r="AE6063">
        <v>7.8412420648871493</v>
      </c>
    </row>
    <row r="6064" spans="1:31" x14ac:dyDescent="0.25">
      <c r="A6064">
        <v>2251535</v>
      </c>
      <c r="B6064">
        <v>1</v>
      </c>
      <c r="C6064" t="s">
        <v>81</v>
      </c>
      <c r="D6064" t="s">
        <v>115</v>
      </c>
      <c r="E6064" t="s">
        <v>182</v>
      </c>
      <c r="F6064" t="s">
        <v>17439</v>
      </c>
      <c r="G6064" t="s">
        <v>319</v>
      </c>
      <c r="H6064" t="s">
        <v>163</v>
      </c>
      <c r="I6064" t="s">
        <v>136</v>
      </c>
      <c r="J6064" t="s">
        <v>137</v>
      </c>
      <c r="K6064" t="s">
        <v>138</v>
      </c>
      <c r="L6064" t="s">
        <v>17440</v>
      </c>
      <c r="M6064" t="s">
        <v>17441</v>
      </c>
      <c r="N6064">
        <v>4.41</v>
      </c>
      <c r="O6064">
        <v>0</v>
      </c>
      <c r="P6064">
        <v>58</v>
      </c>
      <c r="Q6064">
        <v>0</v>
      </c>
      <c r="R6064">
        <v>3</v>
      </c>
      <c r="S6064">
        <v>0</v>
      </c>
      <c r="T6064">
        <v>8</v>
      </c>
      <c r="U6064">
        <v>0</v>
      </c>
      <c r="V6064">
        <v>0</v>
      </c>
      <c r="W6064">
        <v>0</v>
      </c>
      <c r="X6064">
        <v>34.226786255981487</v>
      </c>
      <c r="Y6064">
        <v>0</v>
      </c>
      <c r="Z6064">
        <v>0.29304913014167</v>
      </c>
      <c r="AA6064">
        <v>0</v>
      </c>
      <c r="AB6064">
        <v>2.7545836268831305</v>
      </c>
      <c r="AC6064">
        <v>0</v>
      </c>
      <c r="AD6064">
        <v>0</v>
      </c>
      <c r="AE6064">
        <v>37.274419013006288</v>
      </c>
    </row>
    <row r="6065" spans="1:31" x14ac:dyDescent="0.25">
      <c r="A6065">
        <v>2251536</v>
      </c>
      <c r="B6065">
        <v>1</v>
      </c>
      <c r="C6065" t="s">
        <v>81</v>
      </c>
      <c r="D6065" t="s">
        <v>120</v>
      </c>
      <c r="E6065" t="s">
        <v>132</v>
      </c>
      <c r="F6065" t="s">
        <v>17442</v>
      </c>
      <c r="G6065" t="s">
        <v>148</v>
      </c>
      <c r="H6065" t="s">
        <v>135</v>
      </c>
      <c r="I6065" t="s">
        <v>136</v>
      </c>
      <c r="J6065" t="s">
        <v>137</v>
      </c>
      <c r="K6065" t="s">
        <v>138</v>
      </c>
      <c r="L6065" t="s">
        <v>17443</v>
      </c>
      <c r="M6065" t="s">
        <v>17444</v>
      </c>
      <c r="N6065">
        <v>1.724444444</v>
      </c>
      <c r="O6065">
        <v>0</v>
      </c>
      <c r="P6065">
        <v>1</v>
      </c>
      <c r="Q6065">
        <v>0</v>
      </c>
      <c r="R6065">
        <v>0</v>
      </c>
      <c r="S6065">
        <v>0</v>
      </c>
      <c r="T6065">
        <v>0</v>
      </c>
      <c r="U6065">
        <v>0</v>
      </c>
      <c r="V6065">
        <v>0</v>
      </c>
      <c r="W6065">
        <v>0</v>
      </c>
      <c r="X6065">
        <v>0.24572446819833116</v>
      </c>
      <c r="Y6065">
        <v>0</v>
      </c>
      <c r="Z6065">
        <v>0</v>
      </c>
      <c r="AA6065">
        <v>0</v>
      </c>
      <c r="AB6065">
        <v>0</v>
      </c>
      <c r="AC6065">
        <v>0</v>
      </c>
      <c r="AD6065">
        <v>0</v>
      </c>
      <c r="AE6065">
        <v>0.24572446819833116</v>
      </c>
    </row>
    <row r="6066" spans="1:31" x14ac:dyDescent="0.25">
      <c r="A6066">
        <v>2251537</v>
      </c>
      <c r="B6066">
        <v>1</v>
      </c>
      <c r="C6066" t="s">
        <v>81</v>
      </c>
      <c r="D6066" t="s">
        <v>115</v>
      </c>
      <c r="E6066" t="s">
        <v>194</v>
      </c>
      <c r="F6066" t="s">
        <v>17445</v>
      </c>
      <c r="G6066" t="s">
        <v>179</v>
      </c>
      <c r="H6066" t="s">
        <v>135</v>
      </c>
      <c r="I6066" t="s">
        <v>136</v>
      </c>
      <c r="J6066" t="s">
        <v>137</v>
      </c>
      <c r="K6066" t="s">
        <v>138</v>
      </c>
      <c r="L6066" t="s">
        <v>17446</v>
      </c>
      <c r="M6066" t="s">
        <v>17447</v>
      </c>
      <c r="N6066">
        <v>2.415277777</v>
      </c>
      <c r="O6066">
        <v>0</v>
      </c>
      <c r="P6066">
        <v>29</v>
      </c>
      <c r="Q6066">
        <v>0</v>
      </c>
      <c r="R6066">
        <v>0</v>
      </c>
      <c r="S6066">
        <v>0</v>
      </c>
      <c r="T6066">
        <v>2</v>
      </c>
      <c r="U6066">
        <v>0</v>
      </c>
      <c r="V6066">
        <v>0</v>
      </c>
      <c r="W6066">
        <v>0</v>
      </c>
      <c r="X6066">
        <v>8.3279403964465839</v>
      </c>
      <c r="Y6066">
        <v>0</v>
      </c>
      <c r="Z6066">
        <v>0</v>
      </c>
      <c r="AA6066">
        <v>0</v>
      </c>
      <c r="AB6066">
        <v>0.41131883531392888</v>
      </c>
      <c r="AC6066">
        <v>0</v>
      </c>
      <c r="AD6066">
        <v>0</v>
      </c>
      <c r="AE6066">
        <v>8.7392592317605136</v>
      </c>
    </row>
    <row r="6067" spans="1:31" x14ac:dyDescent="0.25">
      <c r="A6067">
        <v>2251538</v>
      </c>
      <c r="B6067">
        <v>1</v>
      </c>
      <c r="C6067" t="s">
        <v>80</v>
      </c>
      <c r="D6067" t="s">
        <v>96</v>
      </c>
      <c r="E6067" t="s">
        <v>132</v>
      </c>
      <c r="F6067" t="s">
        <v>17448</v>
      </c>
      <c r="G6067" t="s">
        <v>170</v>
      </c>
      <c r="H6067" t="s">
        <v>135</v>
      </c>
      <c r="I6067" t="s">
        <v>136</v>
      </c>
      <c r="J6067" t="s">
        <v>137</v>
      </c>
      <c r="K6067" t="s">
        <v>138</v>
      </c>
      <c r="L6067" t="s">
        <v>17449</v>
      </c>
      <c r="M6067" t="s">
        <v>17450</v>
      </c>
      <c r="N6067">
        <v>5.983055555</v>
      </c>
      <c r="O6067">
        <v>0</v>
      </c>
      <c r="P6067">
        <v>2</v>
      </c>
      <c r="Q6067">
        <v>0</v>
      </c>
      <c r="R6067">
        <v>0</v>
      </c>
      <c r="S6067">
        <v>0</v>
      </c>
      <c r="T6067">
        <v>1</v>
      </c>
      <c r="U6067">
        <v>0</v>
      </c>
      <c r="V6067">
        <v>0</v>
      </c>
      <c r="W6067">
        <v>0</v>
      </c>
      <c r="X6067">
        <v>16.905808194104203</v>
      </c>
      <c r="Y6067">
        <v>0</v>
      </c>
      <c r="Z6067">
        <v>0</v>
      </c>
      <c r="AA6067">
        <v>0</v>
      </c>
      <c r="AB6067">
        <v>3.8406273373363389</v>
      </c>
      <c r="AC6067">
        <v>0</v>
      </c>
      <c r="AD6067">
        <v>0</v>
      </c>
      <c r="AE6067">
        <v>20.746435531440543</v>
      </c>
    </row>
    <row r="6068" spans="1:31" x14ac:dyDescent="0.25">
      <c r="A6068">
        <v>2251539</v>
      </c>
      <c r="B6068">
        <v>1</v>
      </c>
      <c r="C6068" t="s">
        <v>80</v>
      </c>
      <c r="D6068" t="s">
        <v>103</v>
      </c>
      <c r="E6068" t="s">
        <v>132</v>
      </c>
      <c r="F6068" t="s">
        <v>17451</v>
      </c>
      <c r="G6068" t="s">
        <v>134</v>
      </c>
      <c r="H6068" t="s">
        <v>135</v>
      </c>
      <c r="I6068" t="s">
        <v>136</v>
      </c>
      <c r="J6068" t="s">
        <v>137</v>
      </c>
      <c r="K6068" t="s">
        <v>138</v>
      </c>
      <c r="L6068" t="s">
        <v>17452</v>
      </c>
      <c r="M6068" t="s">
        <v>17453</v>
      </c>
      <c r="N6068">
        <v>0.73333333300000003</v>
      </c>
      <c r="O6068">
        <v>0</v>
      </c>
      <c r="P6068">
        <v>0</v>
      </c>
      <c r="Q6068">
        <v>0</v>
      </c>
      <c r="R6068">
        <v>0</v>
      </c>
      <c r="S6068">
        <v>0</v>
      </c>
      <c r="T6068">
        <v>1</v>
      </c>
      <c r="U6068">
        <v>0</v>
      </c>
      <c r="V6068">
        <v>0</v>
      </c>
      <c r="W6068">
        <v>0</v>
      </c>
      <c r="X6068">
        <v>0</v>
      </c>
      <c r="Y6068">
        <v>0</v>
      </c>
      <c r="Z6068">
        <v>0</v>
      </c>
      <c r="AA6068">
        <v>0</v>
      </c>
      <c r="AB6068">
        <v>1.0074797286975001</v>
      </c>
      <c r="AC6068">
        <v>0</v>
      </c>
      <c r="AD6068">
        <v>0</v>
      </c>
      <c r="AE6068">
        <v>1.0074797286975001</v>
      </c>
    </row>
    <row r="6069" spans="1:31" x14ac:dyDescent="0.25">
      <c r="A6069">
        <v>2251541</v>
      </c>
      <c r="B6069">
        <v>1</v>
      </c>
      <c r="C6069" t="s">
        <v>80</v>
      </c>
      <c r="D6069" t="s">
        <v>96</v>
      </c>
      <c r="E6069" t="s">
        <v>132</v>
      </c>
      <c r="F6069" t="s">
        <v>17454</v>
      </c>
      <c r="G6069" t="s">
        <v>148</v>
      </c>
      <c r="H6069" t="s">
        <v>135</v>
      </c>
      <c r="I6069" t="s">
        <v>136</v>
      </c>
      <c r="J6069" t="s">
        <v>137</v>
      </c>
      <c r="K6069" t="s">
        <v>138</v>
      </c>
      <c r="L6069" t="s">
        <v>17455</v>
      </c>
      <c r="M6069" t="s">
        <v>17456</v>
      </c>
      <c r="N6069">
        <v>4.500277777</v>
      </c>
      <c r="O6069">
        <v>0</v>
      </c>
      <c r="P6069">
        <v>1</v>
      </c>
      <c r="Q6069">
        <v>0</v>
      </c>
      <c r="R6069">
        <v>0</v>
      </c>
      <c r="S6069">
        <v>0</v>
      </c>
      <c r="T6069">
        <v>0</v>
      </c>
      <c r="U6069">
        <v>0</v>
      </c>
      <c r="V6069">
        <v>0</v>
      </c>
      <c r="W6069">
        <v>0</v>
      </c>
      <c r="X6069">
        <v>1.1296574536180266</v>
      </c>
      <c r="Y6069">
        <v>0</v>
      </c>
      <c r="Z6069">
        <v>0</v>
      </c>
      <c r="AA6069">
        <v>0</v>
      </c>
      <c r="AB6069">
        <v>0</v>
      </c>
      <c r="AC6069">
        <v>0</v>
      </c>
      <c r="AD6069">
        <v>0</v>
      </c>
      <c r="AE6069">
        <v>1.1296574536180266</v>
      </c>
    </row>
    <row r="6070" spans="1:31" x14ac:dyDescent="0.25">
      <c r="A6070">
        <v>2251543</v>
      </c>
      <c r="B6070">
        <v>1</v>
      </c>
      <c r="C6070" t="s">
        <v>80</v>
      </c>
      <c r="D6070" t="s">
        <v>94</v>
      </c>
      <c r="E6070" t="s">
        <v>141</v>
      </c>
      <c r="F6070" t="s">
        <v>17457</v>
      </c>
      <c r="G6070" t="s">
        <v>134</v>
      </c>
      <c r="H6070" t="s">
        <v>135</v>
      </c>
      <c r="I6070" t="s">
        <v>136</v>
      </c>
      <c r="J6070" t="s">
        <v>137</v>
      </c>
      <c r="K6070" t="s">
        <v>138</v>
      </c>
      <c r="L6070" t="s">
        <v>17458</v>
      </c>
      <c r="M6070" t="s">
        <v>17459</v>
      </c>
      <c r="N6070">
        <v>1.051111111</v>
      </c>
      <c r="O6070">
        <v>0</v>
      </c>
      <c r="P6070">
        <v>31</v>
      </c>
      <c r="Q6070">
        <v>0</v>
      </c>
      <c r="R6070">
        <v>1</v>
      </c>
      <c r="S6070">
        <v>0</v>
      </c>
      <c r="T6070">
        <v>11</v>
      </c>
      <c r="U6070">
        <v>0</v>
      </c>
      <c r="V6070">
        <v>0</v>
      </c>
      <c r="W6070">
        <v>0</v>
      </c>
      <c r="X6070">
        <v>5.241642792544666</v>
      </c>
      <c r="Y6070">
        <v>0</v>
      </c>
      <c r="Z6070">
        <v>1.4145355592666668E-2</v>
      </c>
      <c r="AA6070">
        <v>0</v>
      </c>
      <c r="AB6070">
        <v>9.3688549379445298</v>
      </c>
      <c r="AC6070">
        <v>0</v>
      </c>
      <c r="AD6070">
        <v>0</v>
      </c>
      <c r="AE6070">
        <v>14.624643086081862</v>
      </c>
    </row>
    <row r="6071" spans="1:31" x14ac:dyDescent="0.25">
      <c r="A6071">
        <v>2251544</v>
      </c>
      <c r="B6071">
        <v>1</v>
      </c>
      <c r="C6071" t="s">
        <v>81</v>
      </c>
      <c r="D6071" t="s">
        <v>123</v>
      </c>
      <c r="E6071" t="s">
        <v>194</v>
      </c>
      <c r="F6071" t="s">
        <v>17460</v>
      </c>
      <c r="G6071" t="s">
        <v>179</v>
      </c>
      <c r="H6071" t="s">
        <v>135</v>
      </c>
      <c r="I6071" t="s">
        <v>136</v>
      </c>
      <c r="J6071" t="s">
        <v>137</v>
      </c>
      <c r="K6071" t="s">
        <v>138</v>
      </c>
      <c r="L6071" t="s">
        <v>17461</v>
      </c>
      <c r="M6071" t="s">
        <v>17462</v>
      </c>
      <c r="N6071">
        <v>0.74694444400000004</v>
      </c>
      <c r="O6071">
        <v>0</v>
      </c>
      <c r="P6071">
        <v>116</v>
      </c>
      <c r="Q6071">
        <v>0</v>
      </c>
      <c r="R6071">
        <v>0</v>
      </c>
      <c r="S6071">
        <v>0</v>
      </c>
      <c r="T6071">
        <v>6</v>
      </c>
      <c r="U6071">
        <v>0</v>
      </c>
      <c r="V6071">
        <v>0</v>
      </c>
      <c r="W6071">
        <v>0</v>
      </c>
      <c r="X6071">
        <v>20.256140189147438</v>
      </c>
      <c r="Y6071">
        <v>0</v>
      </c>
      <c r="Z6071">
        <v>0</v>
      </c>
      <c r="AA6071">
        <v>0</v>
      </c>
      <c r="AB6071">
        <v>0.78856178792580012</v>
      </c>
      <c r="AC6071">
        <v>0</v>
      </c>
      <c r="AD6071">
        <v>0</v>
      </c>
      <c r="AE6071">
        <v>21.044701977073238</v>
      </c>
    </row>
    <row r="6072" spans="1:31" x14ac:dyDescent="0.25">
      <c r="A6072">
        <v>2251545</v>
      </c>
      <c r="B6072">
        <v>1</v>
      </c>
      <c r="C6072" t="s">
        <v>80</v>
      </c>
      <c r="D6072" t="s">
        <v>100</v>
      </c>
      <c r="E6072" t="s">
        <v>132</v>
      </c>
      <c r="F6072" t="s">
        <v>17463</v>
      </c>
      <c r="G6072" t="s">
        <v>148</v>
      </c>
      <c r="H6072" t="s">
        <v>135</v>
      </c>
      <c r="I6072" t="s">
        <v>136</v>
      </c>
      <c r="J6072" t="s">
        <v>137</v>
      </c>
      <c r="K6072" t="s">
        <v>138</v>
      </c>
      <c r="L6072" t="s">
        <v>17464</v>
      </c>
      <c r="M6072" t="s">
        <v>17465</v>
      </c>
      <c r="N6072">
        <v>1.5852777769999999</v>
      </c>
      <c r="O6072">
        <v>0</v>
      </c>
      <c r="P6072">
        <v>0</v>
      </c>
      <c r="Q6072">
        <v>0</v>
      </c>
      <c r="R6072">
        <v>1</v>
      </c>
      <c r="S6072">
        <v>0</v>
      </c>
      <c r="T6072">
        <v>0</v>
      </c>
      <c r="U6072">
        <v>0</v>
      </c>
      <c r="V6072">
        <v>0</v>
      </c>
      <c r="W6072">
        <v>0</v>
      </c>
      <c r="X6072">
        <v>0</v>
      </c>
      <c r="Y6072">
        <v>0</v>
      </c>
      <c r="Z6072">
        <v>0.14637580150367224</v>
      </c>
      <c r="AA6072">
        <v>0</v>
      </c>
      <c r="AB6072">
        <v>0</v>
      </c>
      <c r="AC6072">
        <v>0</v>
      </c>
      <c r="AD6072">
        <v>0</v>
      </c>
      <c r="AE6072">
        <v>0.14637580150367224</v>
      </c>
    </row>
    <row r="6073" spans="1:31" x14ac:dyDescent="0.25">
      <c r="A6073">
        <v>2251546</v>
      </c>
      <c r="B6073">
        <v>1</v>
      </c>
      <c r="C6073" t="s">
        <v>80</v>
      </c>
      <c r="D6073" t="s">
        <v>97</v>
      </c>
      <c r="E6073" t="s">
        <v>177</v>
      </c>
      <c r="F6073" t="s">
        <v>17466</v>
      </c>
      <c r="G6073" t="s">
        <v>2307</v>
      </c>
      <c r="H6073" t="s">
        <v>135</v>
      </c>
      <c r="I6073" t="s">
        <v>136</v>
      </c>
      <c r="J6073" t="s">
        <v>137</v>
      </c>
      <c r="K6073" t="s">
        <v>138</v>
      </c>
      <c r="L6073" t="s">
        <v>17467</v>
      </c>
      <c r="M6073" t="s">
        <v>17468</v>
      </c>
      <c r="N6073">
        <v>1.3286111110000001</v>
      </c>
      <c r="O6073">
        <v>0</v>
      </c>
      <c r="P6073">
        <v>10</v>
      </c>
      <c r="Q6073">
        <v>0</v>
      </c>
      <c r="R6073">
        <v>0</v>
      </c>
      <c r="S6073">
        <v>0</v>
      </c>
      <c r="T6073">
        <v>0</v>
      </c>
      <c r="U6073">
        <v>0</v>
      </c>
      <c r="V6073">
        <v>0</v>
      </c>
      <c r="W6073">
        <v>0</v>
      </c>
      <c r="X6073">
        <v>9.3830513201726031</v>
      </c>
      <c r="Y6073">
        <v>0</v>
      </c>
      <c r="Z6073">
        <v>0</v>
      </c>
      <c r="AA6073">
        <v>0</v>
      </c>
      <c r="AB6073">
        <v>0</v>
      </c>
      <c r="AC6073">
        <v>0</v>
      </c>
      <c r="AD6073">
        <v>0</v>
      </c>
      <c r="AE6073">
        <v>9.3830513201726031</v>
      </c>
    </row>
    <row r="6074" spans="1:31" x14ac:dyDescent="0.25">
      <c r="A6074">
        <v>2251548</v>
      </c>
      <c r="B6074">
        <v>1</v>
      </c>
      <c r="C6074" t="s">
        <v>81</v>
      </c>
      <c r="D6074" t="s">
        <v>114</v>
      </c>
      <c r="E6074" t="s">
        <v>132</v>
      </c>
      <c r="F6074" t="s">
        <v>17469</v>
      </c>
      <c r="G6074" t="s">
        <v>148</v>
      </c>
      <c r="H6074" t="s">
        <v>135</v>
      </c>
      <c r="I6074" t="s">
        <v>136</v>
      </c>
      <c r="J6074" t="s">
        <v>137</v>
      </c>
      <c r="K6074" t="s">
        <v>138</v>
      </c>
      <c r="L6074" t="s">
        <v>17470</v>
      </c>
      <c r="M6074" t="s">
        <v>17471</v>
      </c>
      <c r="N6074">
        <v>1.5805555549999999</v>
      </c>
      <c r="O6074">
        <v>0</v>
      </c>
      <c r="P6074">
        <v>0</v>
      </c>
      <c r="Q6074">
        <v>0</v>
      </c>
      <c r="R6074">
        <v>0</v>
      </c>
      <c r="S6074">
        <v>0</v>
      </c>
      <c r="T6074">
        <v>1</v>
      </c>
      <c r="U6074">
        <v>0</v>
      </c>
      <c r="V6074">
        <v>0</v>
      </c>
      <c r="W6074">
        <v>0</v>
      </c>
      <c r="X6074">
        <v>0</v>
      </c>
      <c r="Y6074">
        <v>0</v>
      </c>
      <c r="Z6074">
        <v>0</v>
      </c>
      <c r="AA6074">
        <v>0</v>
      </c>
      <c r="AB6074">
        <v>0</v>
      </c>
      <c r="AC6074">
        <v>0</v>
      </c>
      <c r="AD6074">
        <v>0</v>
      </c>
      <c r="AE6074">
        <v>0</v>
      </c>
    </row>
    <row r="6075" spans="1:31" x14ac:dyDescent="0.25">
      <c r="A6075">
        <v>2251550</v>
      </c>
      <c r="B6075">
        <v>1</v>
      </c>
      <c r="C6075" t="s">
        <v>81</v>
      </c>
      <c r="D6075" t="s">
        <v>115</v>
      </c>
      <c r="E6075" t="s">
        <v>161</v>
      </c>
      <c r="F6075" t="s">
        <v>6597</v>
      </c>
      <c r="G6075" t="s">
        <v>174</v>
      </c>
      <c r="H6075" t="s">
        <v>163</v>
      </c>
      <c r="I6075" t="s">
        <v>136</v>
      </c>
      <c r="J6075" t="s">
        <v>137</v>
      </c>
      <c r="K6075" t="s">
        <v>138</v>
      </c>
      <c r="L6075" t="s">
        <v>17472</v>
      </c>
      <c r="M6075" t="s">
        <v>17473</v>
      </c>
      <c r="N6075">
        <v>0.61888888799999997</v>
      </c>
      <c r="O6075">
        <v>0</v>
      </c>
      <c r="P6075">
        <v>783</v>
      </c>
      <c r="Q6075">
        <v>0</v>
      </c>
      <c r="R6075">
        <v>8</v>
      </c>
      <c r="S6075">
        <v>2</v>
      </c>
      <c r="T6075">
        <v>47</v>
      </c>
      <c r="U6075">
        <v>0</v>
      </c>
      <c r="V6075">
        <v>0</v>
      </c>
      <c r="W6075">
        <v>0</v>
      </c>
      <c r="X6075">
        <v>39.115076607356826</v>
      </c>
      <c r="Y6075">
        <v>0</v>
      </c>
      <c r="Z6075">
        <v>1.2151580994079998</v>
      </c>
      <c r="AA6075">
        <v>1.4344213006813513</v>
      </c>
      <c r="AB6075">
        <v>8.1496311166659439</v>
      </c>
      <c r="AC6075">
        <v>0</v>
      </c>
      <c r="AD6075">
        <v>0</v>
      </c>
      <c r="AE6075">
        <v>49.914287124112121</v>
      </c>
    </row>
    <row r="6076" spans="1:31" x14ac:dyDescent="0.25">
      <c r="A6076">
        <v>2251551</v>
      </c>
      <c r="B6076">
        <v>1</v>
      </c>
      <c r="C6076" t="s">
        <v>80</v>
      </c>
      <c r="D6076" t="s">
        <v>96</v>
      </c>
      <c r="E6076" t="s">
        <v>132</v>
      </c>
      <c r="F6076" t="s">
        <v>17474</v>
      </c>
      <c r="G6076" t="s">
        <v>170</v>
      </c>
      <c r="H6076" t="s">
        <v>135</v>
      </c>
      <c r="I6076" t="s">
        <v>136</v>
      </c>
      <c r="J6076" t="s">
        <v>137</v>
      </c>
      <c r="K6076" t="s">
        <v>138</v>
      </c>
      <c r="L6076" t="s">
        <v>17475</v>
      </c>
      <c r="M6076" t="s">
        <v>17476</v>
      </c>
      <c r="N6076">
        <v>5.0422222220000004</v>
      </c>
      <c r="O6076">
        <v>0</v>
      </c>
      <c r="P6076">
        <v>1</v>
      </c>
      <c r="Q6076">
        <v>0</v>
      </c>
      <c r="R6076">
        <v>0</v>
      </c>
      <c r="S6076">
        <v>0</v>
      </c>
      <c r="T6076">
        <v>0</v>
      </c>
      <c r="U6076">
        <v>0</v>
      </c>
      <c r="V6076">
        <v>0</v>
      </c>
      <c r="W6076">
        <v>0</v>
      </c>
      <c r="X6076">
        <v>0</v>
      </c>
      <c r="Y6076">
        <v>0</v>
      </c>
      <c r="Z6076">
        <v>0</v>
      </c>
      <c r="AA6076">
        <v>0</v>
      </c>
      <c r="AB6076">
        <v>0</v>
      </c>
      <c r="AC6076">
        <v>0</v>
      </c>
      <c r="AD6076">
        <v>0</v>
      </c>
      <c r="AE6076">
        <v>0</v>
      </c>
    </row>
    <row r="6077" spans="1:31" x14ac:dyDescent="0.25">
      <c r="A6077">
        <v>2251552</v>
      </c>
      <c r="B6077">
        <v>1</v>
      </c>
      <c r="C6077" t="s">
        <v>80</v>
      </c>
      <c r="D6077" t="s">
        <v>88</v>
      </c>
      <c r="E6077" t="s">
        <v>141</v>
      </c>
      <c r="F6077" t="s">
        <v>15080</v>
      </c>
      <c r="G6077" t="s">
        <v>134</v>
      </c>
      <c r="H6077" t="s">
        <v>135</v>
      </c>
      <c r="I6077" t="s">
        <v>136</v>
      </c>
      <c r="J6077" t="s">
        <v>137</v>
      </c>
      <c r="K6077" t="s">
        <v>138</v>
      </c>
      <c r="L6077" t="s">
        <v>17477</v>
      </c>
      <c r="M6077" t="s">
        <v>17478</v>
      </c>
      <c r="N6077">
        <v>0.42888888800000002</v>
      </c>
      <c r="O6077">
        <v>0</v>
      </c>
      <c r="P6077">
        <v>720</v>
      </c>
      <c r="Q6077">
        <v>0</v>
      </c>
      <c r="R6077">
        <v>0</v>
      </c>
      <c r="S6077">
        <v>0</v>
      </c>
      <c r="T6077">
        <v>117</v>
      </c>
      <c r="U6077">
        <v>0</v>
      </c>
      <c r="V6077">
        <v>0</v>
      </c>
      <c r="W6077">
        <v>0</v>
      </c>
      <c r="X6077">
        <v>111.63516257868534</v>
      </c>
      <c r="Y6077">
        <v>0</v>
      </c>
      <c r="Z6077">
        <v>0</v>
      </c>
      <c r="AA6077">
        <v>0</v>
      </c>
      <c r="AB6077">
        <v>43.684204376477332</v>
      </c>
      <c r="AC6077">
        <v>0</v>
      </c>
      <c r="AD6077">
        <v>0</v>
      </c>
      <c r="AE6077">
        <v>155.31936695516268</v>
      </c>
    </row>
    <row r="6078" spans="1:31" x14ac:dyDescent="0.25">
      <c r="A6078">
        <v>2251554</v>
      </c>
      <c r="B6078">
        <v>1</v>
      </c>
      <c r="C6078" t="s">
        <v>80</v>
      </c>
      <c r="D6078" t="s">
        <v>93</v>
      </c>
      <c r="E6078" t="s">
        <v>182</v>
      </c>
      <c r="F6078" t="s">
        <v>17479</v>
      </c>
      <c r="G6078" t="s">
        <v>1027</v>
      </c>
      <c r="H6078" t="s">
        <v>163</v>
      </c>
      <c r="I6078" t="s">
        <v>136</v>
      </c>
      <c r="J6078" t="s">
        <v>137</v>
      </c>
      <c r="K6078" t="s">
        <v>138</v>
      </c>
      <c r="L6078" t="s">
        <v>17480</v>
      </c>
      <c r="M6078" t="s">
        <v>17481</v>
      </c>
      <c r="N6078">
        <v>0.32750000000000001</v>
      </c>
      <c r="O6078">
        <v>0</v>
      </c>
      <c r="P6078">
        <v>1</v>
      </c>
      <c r="Q6078">
        <v>0</v>
      </c>
      <c r="R6078">
        <v>10</v>
      </c>
      <c r="S6078">
        <v>0</v>
      </c>
      <c r="T6078">
        <v>2</v>
      </c>
      <c r="U6078">
        <v>0</v>
      </c>
      <c r="V6078">
        <v>0</v>
      </c>
      <c r="W6078">
        <v>0</v>
      </c>
      <c r="X6078">
        <v>1.4589438193304802</v>
      </c>
      <c r="Y6078">
        <v>0</v>
      </c>
      <c r="Z6078">
        <v>2.9828292530709399</v>
      </c>
      <c r="AA6078">
        <v>0</v>
      </c>
      <c r="AB6078">
        <v>0.89134609943865506</v>
      </c>
      <c r="AC6078">
        <v>0</v>
      </c>
      <c r="AD6078">
        <v>0</v>
      </c>
      <c r="AE6078">
        <v>5.3331191718400754</v>
      </c>
    </row>
    <row r="6079" spans="1:31" x14ac:dyDescent="0.25">
      <c r="A6079">
        <v>2251558</v>
      </c>
      <c r="B6079">
        <v>1</v>
      </c>
      <c r="C6079" t="s">
        <v>80</v>
      </c>
      <c r="D6079" t="s">
        <v>99</v>
      </c>
      <c r="E6079" t="s">
        <v>132</v>
      </c>
      <c r="F6079" t="s">
        <v>17482</v>
      </c>
      <c r="G6079" t="s">
        <v>148</v>
      </c>
      <c r="H6079" t="s">
        <v>135</v>
      </c>
      <c r="I6079" t="s">
        <v>136</v>
      </c>
      <c r="J6079" t="s">
        <v>137</v>
      </c>
      <c r="K6079" t="s">
        <v>138</v>
      </c>
      <c r="L6079" t="s">
        <v>17483</v>
      </c>
      <c r="M6079" t="s">
        <v>17484</v>
      </c>
      <c r="N6079">
        <v>1.7691666660000001</v>
      </c>
      <c r="O6079">
        <v>0</v>
      </c>
      <c r="P6079">
        <v>2</v>
      </c>
      <c r="Q6079">
        <v>0</v>
      </c>
      <c r="R6079">
        <v>0</v>
      </c>
      <c r="S6079">
        <v>0</v>
      </c>
      <c r="T6079">
        <v>0</v>
      </c>
      <c r="U6079">
        <v>0</v>
      </c>
      <c r="V6079">
        <v>0</v>
      </c>
      <c r="W6079">
        <v>0</v>
      </c>
      <c r="X6079">
        <v>0.18685193248591336</v>
      </c>
      <c r="Y6079">
        <v>0</v>
      </c>
      <c r="Z6079">
        <v>0</v>
      </c>
      <c r="AA6079">
        <v>0</v>
      </c>
      <c r="AB6079">
        <v>0</v>
      </c>
      <c r="AC6079">
        <v>0</v>
      </c>
      <c r="AD6079">
        <v>0</v>
      </c>
      <c r="AE6079">
        <v>0.18685193248591336</v>
      </c>
    </row>
    <row r="6080" spans="1:31" x14ac:dyDescent="0.25">
      <c r="A6080">
        <v>2251564</v>
      </c>
      <c r="B6080">
        <v>1</v>
      </c>
      <c r="C6080" t="s">
        <v>80</v>
      </c>
      <c r="D6080" t="s">
        <v>96</v>
      </c>
      <c r="E6080" t="s">
        <v>132</v>
      </c>
      <c r="F6080" t="s">
        <v>17485</v>
      </c>
      <c r="G6080" t="s">
        <v>191</v>
      </c>
      <c r="H6080" t="s">
        <v>135</v>
      </c>
      <c r="I6080" t="s">
        <v>136</v>
      </c>
      <c r="J6080" t="s">
        <v>137</v>
      </c>
      <c r="K6080" t="s">
        <v>138</v>
      </c>
      <c r="L6080" t="s">
        <v>17486</v>
      </c>
      <c r="M6080" t="s">
        <v>17487</v>
      </c>
      <c r="N6080">
        <v>5.3336111109999997</v>
      </c>
      <c r="O6080">
        <v>0</v>
      </c>
      <c r="P6080">
        <v>0</v>
      </c>
      <c r="Q6080">
        <v>0</v>
      </c>
      <c r="R6080">
        <v>0</v>
      </c>
      <c r="S6080">
        <v>0</v>
      </c>
      <c r="T6080">
        <v>1</v>
      </c>
      <c r="U6080">
        <v>0</v>
      </c>
      <c r="V6080">
        <v>0</v>
      </c>
      <c r="W6080">
        <v>0</v>
      </c>
      <c r="X6080">
        <v>0</v>
      </c>
      <c r="Y6080">
        <v>0</v>
      </c>
      <c r="Z6080">
        <v>0</v>
      </c>
      <c r="AA6080">
        <v>0</v>
      </c>
      <c r="AB6080">
        <v>5.2487405481438474</v>
      </c>
      <c r="AC6080">
        <v>0</v>
      </c>
      <c r="AD6080">
        <v>0</v>
      </c>
      <c r="AE6080">
        <v>5.2487405481438474</v>
      </c>
    </row>
    <row r="6081" spans="1:31" x14ac:dyDescent="0.25">
      <c r="A6081">
        <v>2251566</v>
      </c>
      <c r="B6081">
        <v>1</v>
      </c>
      <c r="C6081" t="s">
        <v>81</v>
      </c>
      <c r="D6081" t="s">
        <v>115</v>
      </c>
      <c r="E6081" t="s">
        <v>182</v>
      </c>
      <c r="F6081" t="s">
        <v>17488</v>
      </c>
      <c r="G6081" t="s">
        <v>1027</v>
      </c>
      <c r="H6081" t="s">
        <v>163</v>
      </c>
      <c r="I6081" t="s">
        <v>136</v>
      </c>
      <c r="J6081" t="s">
        <v>137</v>
      </c>
      <c r="K6081" t="s">
        <v>138</v>
      </c>
      <c r="L6081" t="s">
        <v>17489</v>
      </c>
      <c r="M6081" t="s">
        <v>17490</v>
      </c>
      <c r="N6081">
        <v>4.6641666659999999</v>
      </c>
      <c r="O6081">
        <v>0</v>
      </c>
      <c r="P6081">
        <v>31</v>
      </c>
      <c r="Q6081">
        <v>0</v>
      </c>
      <c r="R6081">
        <v>3</v>
      </c>
      <c r="S6081">
        <v>0</v>
      </c>
      <c r="T6081">
        <v>5</v>
      </c>
      <c r="U6081">
        <v>0</v>
      </c>
      <c r="V6081">
        <v>0</v>
      </c>
      <c r="W6081">
        <v>0</v>
      </c>
      <c r="X6081">
        <v>16.95304537872391</v>
      </c>
      <c r="Y6081">
        <v>0</v>
      </c>
      <c r="Z6081">
        <v>1.2931272841153335E-2</v>
      </c>
      <c r="AA6081">
        <v>0</v>
      </c>
      <c r="AB6081">
        <v>13.837965852413385</v>
      </c>
      <c r="AC6081">
        <v>0</v>
      </c>
      <c r="AD6081">
        <v>0</v>
      </c>
      <c r="AE6081">
        <v>30.803942503978448</v>
      </c>
    </row>
    <row r="6082" spans="1:31" x14ac:dyDescent="0.25">
      <c r="A6082">
        <v>2251567</v>
      </c>
      <c r="B6082">
        <v>1</v>
      </c>
      <c r="C6082" t="s">
        <v>80</v>
      </c>
      <c r="D6082" t="s">
        <v>82</v>
      </c>
      <c r="E6082" t="s">
        <v>194</v>
      </c>
      <c r="F6082" t="s">
        <v>3804</v>
      </c>
      <c r="G6082" t="s">
        <v>1031</v>
      </c>
      <c r="H6082" t="s">
        <v>135</v>
      </c>
      <c r="I6082" t="s">
        <v>136</v>
      </c>
      <c r="J6082" t="s">
        <v>137</v>
      </c>
      <c r="K6082" t="s">
        <v>138</v>
      </c>
      <c r="L6082" t="s">
        <v>17491</v>
      </c>
      <c r="M6082" t="s">
        <v>17492</v>
      </c>
      <c r="N6082">
        <v>1.1630555549999999</v>
      </c>
      <c r="O6082">
        <v>0</v>
      </c>
      <c r="P6082">
        <v>254</v>
      </c>
      <c r="Q6082">
        <v>0</v>
      </c>
      <c r="R6082">
        <v>0</v>
      </c>
      <c r="S6082">
        <v>0</v>
      </c>
      <c r="T6082">
        <v>6</v>
      </c>
      <c r="U6082">
        <v>0</v>
      </c>
      <c r="V6082">
        <v>0</v>
      </c>
      <c r="W6082">
        <v>0</v>
      </c>
      <c r="X6082">
        <v>121.84764687485881</v>
      </c>
      <c r="Y6082">
        <v>0</v>
      </c>
      <c r="Z6082">
        <v>0</v>
      </c>
      <c r="AA6082">
        <v>0</v>
      </c>
      <c r="AB6082">
        <v>0.9031525688793145</v>
      </c>
      <c r="AC6082">
        <v>0</v>
      </c>
      <c r="AD6082">
        <v>0</v>
      </c>
      <c r="AE6082">
        <v>122.75079944373813</v>
      </c>
    </row>
    <row r="6083" spans="1:31" x14ac:dyDescent="0.25">
      <c r="A6083">
        <v>2251568</v>
      </c>
      <c r="B6083">
        <v>1</v>
      </c>
      <c r="C6083" t="s">
        <v>81</v>
      </c>
      <c r="D6083" t="s">
        <v>116</v>
      </c>
      <c r="E6083" t="s">
        <v>182</v>
      </c>
      <c r="F6083" t="s">
        <v>13294</v>
      </c>
      <c r="G6083" t="s">
        <v>319</v>
      </c>
      <c r="H6083" t="s">
        <v>163</v>
      </c>
      <c r="I6083" t="s">
        <v>136</v>
      </c>
      <c r="J6083" t="s">
        <v>137</v>
      </c>
      <c r="K6083" t="s">
        <v>138</v>
      </c>
      <c r="L6083" t="s">
        <v>17493</v>
      </c>
      <c r="M6083" t="s">
        <v>17494</v>
      </c>
      <c r="N6083">
        <v>1.9011111110000001</v>
      </c>
      <c r="O6083">
        <v>0</v>
      </c>
      <c r="P6083">
        <v>228</v>
      </c>
      <c r="Q6083">
        <v>0</v>
      </c>
      <c r="R6083">
        <v>9</v>
      </c>
      <c r="S6083">
        <v>0</v>
      </c>
      <c r="T6083">
        <v>9</v>
      </c>
      <c r="U6083">
        <v>0</v>
      </c>
      <c r="V6083">
        <v>0</v>
      </c>
      <c r="W6083">
        <v>0</v>
      </c>
      <c r="X6083">
        <v>51.540523567647973</v>
      </c>
      <c r="Y6083">
        <v>0</v>
      </c>
      <c r="Z6083">
        <v>0.53427212967899573</v>
      </c>
      <c r="AA6083">
        <v>0</v>
      </c>
      <c r="AB6083">
        <v>1.8612738435382628</v>
      </c>
      <c r="AC6083">
        <v>0</v>
      </c>
      <c r="AD6083">
        <v>0</v>
      </c>
      <c r="AE6083">
        <v>53.936069540865233</v>
      </c>
    </row>
    <row r="6084" spans="1:31" x14ac:dyDescent="0.25">
      <c r="A6084">
        <v>2251569</v>
      </c>
      <c r="B6084">
        <v>1</v>
      </c>
      <c r="C6084" t="s">
        <v>81</v>
      </c>
      <c r="D6084" t="s">
        <v>123</v>
      </c>
      <c r="E6084" t="s">
        <v>182</v>
      </c>
      <c r="F6084" t="s">
        <v>17495</v>
      </c>
      <c r="G6084" t="s">
        <v>319</v>
      </c>
      <c r="H6084" t="s">
        <v>163</v>
      </c>
      <c r="I6084" t="s">
        <v>136</v>
      </c>
      <c r="J6084" t="s">
        <v>137</v>
      </c>
      <c r="K6084" t="s">
        <v>138</v>
      </c>
      <c r="L6084" t="s">
        <v>17496</v>
      </c>
      <c r="M6084" t="s">
        <v>17497</v>
      </c>
      <c r="N6084">
        <v>0.81722222200000005</v>
      </c>
      <c r="O6084">
        <v>0</v>
      </c>
      <c r="P6084">
        <v>367</v>
      </c>
      <c r="Q6084">
        <v>0</v>
      </c>
      <c r="R6084">
        <v>1</v>
      </c>
      <c r="S6084">
        <v>0</v>
      </c>
      <c r="T6084">
        <v>21</v>
      </c>
      <c r="U6084">
        <v>0</v>
      </c>
      <c r="V6084">
        <v>0</v>
      </c>
      <c r="W6084">
        <v>0</v>
      </c>
      <c r="X6084">
        <v>73.200225334175911</v>
      </c>
      <c r="Y6084">
        <v>0</v>
      </c>
      <c r="Z6084">
        <v>0.24955300121292334</v>
      </c>
      <c r="AA6084">
        <v>0</v>
      </c>
      <c r="AB6084">
        <v>7.1839840339593124</v>
      </c>
      <c r="AC6084">
        <v>0</v>
      </c>
      <c r="AD6084">
        <v>0</v>
      </c>
      <c r="AE6084">
        <v>80.633762369348148</v>
      </c>
    </row>
    <row r="6085" spans="1:31" x14ac:dyDescent="0.25">
      <c r="A6085">
        <v>2251570</v>
      </c>
      <c r="B6085">
        <v>1</v>
      </c>
      <c r="C6085" t="s">
        <v>81</v>
      </c>
      <c r="D6085" t="s">
        <v>113</v>
      </c>
      <c r="E6085" t="s">
        <v>194</v>
      </c>
      <c r="F6085" t="s">
        <v>5440</v>
      </c>
      <c r="G6085" t="s">
        <v>179</v>
      </c>
      <c r="H6085" t="s">
        <v>135</v>
      </c>
      <c r="I6085" t="s">
        <v>136</v>
      </c>
      <c r="J6085" t="s">
        <v>137</v>
      </c>
      <c r="K6085" t="s">
        <v>138</v>
      </c>
      <c r="L6085" t="s">
        <v>17498</v>
      </c>
      <c r="M6085" t="s">
        <v>17499</v>
      </c>
      <c r="N6085">
        <v>1.8152777769999999</v>
      </c>
      <c r="O6085">
        <v>0</v>
      </c>
      <c r="P6085">
        <v>6</v>
      </c>
      <c r="Q6085">
        <v>0</v>
      </c>
      <c r="R6085">
        <v>3</v>
      </c>
      <c r="S6085">
        <v>0</v>
      </c>
      <c r="T6085">
        <v>0</v>
      </c>
      <c r="U6085">
        <v>0</v>
      </c>
      <c r="V6085">
        <v>0</v>
      </c>
      <c r="W6085">
        <v>0</v>
      </c>
      <c r="X6085">
        <v>2.1355234399505068</v>
      </c>
      <c r="Y6085">
        <v>0</v>
      </c>
      <c r="Z6085">
        <v>1.313112507866939</v>
      </c>
      <c r="AA6085">
        <v>0</v>
      </c>
      <c r="AB6085">
        <v>0</v>
      </c>
      <c r="AC6085">
        <v>0</v>
      </c>
      <c r="AD6085">
        <v>0</v>
      </c>
      <c r="AE6085">
        <v>3.4486359478174458</v>
      </c>
    </row>
    <row r="6086" spans="1:31" x14ac:dyDescent="0.25">
      <c r="A6086">
        <v>2251571</v>
      </c>
      <c r="B6086">
        <v>1</v>
      </c>
      <c r="C6086" t="s">
        <v>80</v>
      </c>
      <c r="D6086" t="s">
        <v>96</v>
      </c>
      <c r="E6086" t="s">
        <v>194</v>
      </c>
      <c r="F6086" t="s">
        <v>17500</v>
      </c>
      <c r="G6086" t="s">
        <v>1031</v>
      </c>
      <c r="H6086" t="s">
        <v>135</v>
      </c>
      <c r="I6086" t="s">
        <v>136</v>
      </c>
      <c r="J6086" t="s">
        <v>137</v>
      </c>
      <c r="K6086" t="s">
        <v>138</v>
      </c>
      <c r="L6086" t="s">
        <v>17501</v>
      </c>
      <c r="M6086" t="s">
        <v>17502</v>
      </c>
      <c r="N6086">
        <v>2.5608333330000002</v>
      </c>
      <c r="O6086">
        <v>0</v>
      </c>
      <c r="P6086">
        <v>3</v>
      </c>
      <c r="Q6086">
        <v>0</v>
      </c>
      <c r="R6086">
        <v>0</v>
      </c>
      <c r="S6086">
        <v>0</v>
      </c>
      <c r="T6086">
        <v>0</v>
      </c>
      <c r="U6086">
        <v>0</v>
      </c>
      <c r="V6086">
        <v>0</v>
      </c>
      <c r="W6086">
        <v>0</v>
      </c>
      <c r="X6086">
        <v>7.9904546538839254</v>
      </c>
      <c r="Y6086">
        <v>0</v>
      </c>
      <c r="Z6086">
        <v>0</v>
      </c>
      <c r="AA6086">
        <v>0</v>
      </c>
      <c r="AB6086">
        <v>0</v>
      </c>
      <c r="AC6086">
        <v>0</v>
      </c>
      <c r="AD6086">
        <v>0</v>
      </c>
      <c r="AE6086">
        <v>7.9904546538839254</v>
      </c>
    </row>
    <row r="6087" spans="1:31" x14ac:dyDescent="0.25">
      <c r="A6087">
        <v>2251573</v>
      </c>
      <c r="B6087">
        <v>1</v>
      </c>
      <c r="C6087" t="s">
        <v>81</v>
      </c>
      <c r="D6087" t="s">
        <v>128</v>
      </c>
      <c r="E6087" t="s">
        <v>182</v>
      </c>
      <c r="F6087" t="s">
        <v>17503</v>
      </c>
      <c r="G6087" t="s">
        <v>319</v>
      </c>
      <c r="H6087" t="s">
        <v>163</v>
      </c>
      <c r="I6087" t="s">
        <v>136</v>
      </c>
      <c r="J6087" t="s">
        <v>137</v>
      </c>
      <c r="K6087" t="s">
        <v>138</v>
      </c>
      <c r="L6087" t="s">
        <v>17504</v>
      </c>
      <c r="M6087" t="s">
        <v>17505</v>
      </c>
      <c r="N6087">
        <v>2.417777777</v>
      </c>
      <c r="O6087">
        <v>0</v>
      </c>
      <c r="P6087">
        <v>105</v>
      </c>
      <c r="Q6087">
        <v>0</v>
      </c>
      <c r="R6087">
        <v>0</v>
      </c>
      <c r="S6087">
        <v>0</v>
      </c>
      <c r="T6087">
        <v>8</v>
      </c>
      <c r="U6087">
        <v>0</v>
      </c>
      <c r="V6087">
        <v>0</v>
      </c>
      <c r="W6087">
        <v>0</v>
      </c>
      <c r="X6087">
        <v>45.459444487928295</v>
      </c>
      <c r="Y6087">
        <v>0</v>
      </c>
      <c r="Z6087">
        <v>0</v>
      </c>
      <c r="AA6087">
        <v>0</v>
      </c>
      <c r="AB6087">
        <v>15.63225471806277</v>
      </c>
      <c r="AC6087">
        <v>0</v>
      </c>
      <c r="AD6087">
        <v>0</v>
      </c>
      <c r="AE6087">
        <v>61.091699205991063</v>
      </c>
    </row>
    <row r="6088" spans="1:31" x14ac:dyDescent="0.25">
      <c r="A6088">
        <v>2251575</v>
      </c>
      <c r="B6088">
        <v>1</v>
      </c>
      <c r="C6088" t="s">
        <v>80</v>
      </c>
      <c r="D6088" t="s">
        <v>83</v>
      </c>
      <c r="E6088" t="s">
        <v>194</v>
      </c>
      <c r="F6088" t="s">
        <v>17506</v>
      </c>
      <c r="G6088" t="s">
        <v>152</v>
      </c>
      <c r="H6088" t="s">
        <v>135</v>
      </c>
      <c r="I6088" t="s">
        <v>136</v>
      </c>
      <c r="J6088" t="s">
        <v>3</v>
      </c>
      <c r="K6088" t="s">
        <v>138</v>
      </c>
      <c r="L6088" t="s">
        <v>17507</v>
      </c>
      <c r="M6088" t="s">
        <v>17508</v>
      </c>
      <c r="N6088">
        <v>2.071388888</v>
      </c>
      <c r="O6088">
        <v>0</v>
      </c>
      <c r="P6088">
        <v>0</v>
      </c>
      <c r="Q6088">
        <v>0</v>
      </c>
      <c r="R6088">
        <v>0</v>
      </c>
      <c r="S6088">
        <v>0</v>
      </c>
      <c r="T6088">
        <v>27</v>
      </c>
      <c r="U6088">
        <v>0</v>
      </c>
      <c r="V6088">
        <v>0</v>
      </c>
      <c r="W6088">
        <v>0</v>
      </c>
      <c r="X6088">
        <v>0</v>
      </c>
      <c r="Y6088">
        <v>0</v>
      </c>
      <c r="Z6088">
        <v>0</v>
      </c>
      <c r="AA6088">
        <v>0</v>
      </c>
      <c r="AB6088">
        <v>35.857164265162531</v>
      </c>
      <c r="AC6088">
        <v>0</v>
      </c>
      <c r="AD6088">
        <v>0</v>
      </c>
      <c r="AE6088">
        <v>35.857164265162531</v>
      </c>
    </row>
    <row r="6089" spans="1:31" x14ac:dyDescent="0.25">
      <c r="A6089">
        <v>2251577</v>
      </c>
      <c r="B6089">
        <v>1</v>
      </c>
      <c r="C6089" t="s">
        <v>81</v>
      </c>
      <c r="D6089" t="s">
        <v>123</v>
      </c>
      <c r="E6089" t="s">
        <v>194</v>
      </c>
      <c r="F6089" t="s">
        <v>17509</v>
      </c>
      <c r="G6089" t="s">
        <v>179</v>
      </c>
      <c r="H6089" t="s">
        <v>135</v>
      </c>
      <c r="I6089" t="s">
        <v>136</v>
      </c>
      <c r="J6089" t="s">
        <v>137</v>
      </c>
      <c r="K6089" t="s">
        <v>138</v>
      </c>
      <c r="L6089" t="s">
        <v>17510</v>
      </c>
      <c r="M6089" t="s">
        <v>17511</v>
      </c>
      <c r="N6089">
        <v>1.3136111109999999</v>
      </c>
      <c r="O6089">
        <v>0</v>
      </c>
      <c r="P6089">
        <v>115</v>
      </c>
      <c r="Q6089">
        <v>0</v>
      </c>
      <c r="R6089">
        <v>8</v>
      </c>
      <c r="S6089">
        <v>0</v>
      </c>
      <c r="T6089">
        <v>6</v>
      </c>
      <c r="U6089">
        <v>0</v>
      </c>
      <c r="V6089">
        <v>0</v>
      </c>
      <c r="W6089">
        <v>0</v>
      </c>
      <c r="X6089">
        <v>30.288116328026941</v>
      </c>
      <c r="Y6089">
        <v>0</v>
      </c>
      <c r="Z6089">
        <v>0.75945027509479357</v>
      </c>
      <c r="AA6089">
        <v>0</v>
      </c>
      <c r="AB6089">
        <v>0.53977424663707996</v>
      </c>
      <c r="AC6089">
        <v>0</v>
      </c>
      <c r="AD6089">
        <v>0</v>
      </c>
      <c r="AE6089">
        <v>31.587340849758814</v>
      </c>
    </row>
    <row r="6090" spans="1:31" x14ac:dyDescent="0.25">
      <c r="A6090">
        <v>2251578</v>
      </c>
      <c r="B6090">
        <v>1</v>
      </c>
      <c r="C6090" t="s">
        <v>81</v>
      </c>
      <c r="D6090" t="s">
        <v>122</v>
      </c>
      <c r="E6090" t="s">
        <v>161</v>
      </c>
      <c r="F6090" t="s">
        <v>1272</v>
      </c>
      <c r="G6090" t="s">
        <v>174</v>
      </c>
      <c r="H6090" t="s">
        <v>163</v>
      </c>
      <c r="I6090" t="s">
        <v>136</v>
      </c>
      <c r="J6090" t="s">
        <v>137</v>
      </c>
      <c r="K6090" t="s">
        <v>138</v>
      </c>
      <c r="L6090" t="s">
        <v>17512</v>
      </c>
      <c r="M6090" t="s">
        <v>17513</v>
      </c>
      <c r="N6090">
        <v>0.75749999999999995</v>
      </c>
      <c r="O6090">
        <v>1</v>
      </c>
      <c r="P6090">
        <v>534</v>
      </c>
      <c r="Q6090">
        <v>4</v>
      </c>
      <c r="R6090">
        <v>0</v>
      </c>
      <c r="S6090">
        <v>4</v>
      </c>
      <c r="T6090">
        <v>22</v>
      </c>
      <c r="U6090">
        <v>1</v>
      </c>
      <c r="V6090">
        <v>0</v>
      </c>
      <c r="W6090">
        <v>0.10202490524841999</v>
      </c>
      <c r="X6090">
        <v>37.621063440520182</v>
      </c>
      <c r="Y6090">
        <v>2.7977684629025599</v>
      </c>
      <c r="Z6090">
        <v>0</v>
      </c>
      <c r="AA6090">
        <v>11.695709085564417</v>
      </c>
      <c r="AB6090">
        <v>3.2313479816536046</v>
      </c>
      <c r="AC6090">
        <v>1.9499476910048101</v>
      </c>
      <c r="AD6090">
        <v>0</v>
      </c>
      <c r="AE6090">
        <v>57.397861566893994</v>
      </c>
    </row>
    <row r="6091" spans="1:31" x14ac:dyDescent="0.25">
      <c r="A6091">
        <v>2251580</v>
      </c>
      <c r="B6091">
        <v>1</v>
      </c>
      <c r="C6091" t="s">
        <v>81</v>
      </c>
      <c r="D6091" t="s">
        <v>119</v>
      </c>
      <c r="E6091" t="s">
        <v>194</v>
      </c>
      <c r="F6091" t="s">
        <v>17514</v>
      </c>
      <c r="G6091" t="s">
        <v>885</v>
      </c>
      <c r="H6091" t="s">
        <v>135</v>
      </c>
      <c r="I6091" t="s">
        <v>136</v>
      </c>
      <c r="J6091" t="s">
        <v>137</v>
      </c>
      <c r="K6091" t="s">
        <v>138</v>
      </c>
      <c r="L6091" t="s">
        <v>17515</v>
      </c>
      <c r="M6091" t="s">
        <v>17516</v>
      </c>
      <c r="N6091">
        <v>3.5336111109999999</v>
      </c>
      <c r="O6091">
        <v>0</v>
      </c>
      <c r="P6091">
        <v>6</v>
      </c>
      <c r="Q6091">
        <v>0</v>
      </c>
      <c r="R6091">
        <v>2</v>
      </c>
      <c r="S6091">
        <v>0</v>
      </c>
      <c r="T6091">
        <v>0</v>
      </c>
      <c r="U6091">
        <v>0</v>
      </c>
      <c r="V6091">
        <v>0</v>
      </c>
      <c r="W6091">
        <v>0</v>
      </c>
      <c r="X6091">
        <v>0.28711605524770006</v>
      </c>
      <c r="Y6091">
        <v>0</v>
      </c>
      <c r="Z6091">
        <v>0.23760626539512336</v>
      </c>
      <c r="AA6091">
        <v>0</v>
      </c>
      <c r="AB6091">
        <v>0</v>
      </c>
      <c r="AC6091">
        <v>0</v>
      </c>
      <c r="AD6091">
        <v>0</v>
      </c>
      <c r="AE6091">
        <v>0.52472232064282343</v>
      </c>
    </row>
    <row r="6092" spans="1:31" x14ac:dyDescent="0.25">
      <c r="A6092">
        <v>2251587</v>
      </c>
      <c r="B6092">
        <v>1</v>
      </c>
      <c r="C6092" t="s">
        <v>80</v>
      </c>
      <c r="D6092" t="s">
        <v>100</v>
      </c>
      <c r="E6092" t="s">
        <v>132</v>
      </c>
      <c r="F6092" t="s">
        <v>17517</v>
      </c>
      <c r="G6092" t="s">
        <v>148</v>
      </c>
      <c r="H6092" t="s">
        <v>135</v>
      </c>
      <c r="I6092" t="s">
        <v>136</v>
      </c>
      <c r="J6092" t="s">
        <v>137</v>
      </c>
      <c r="K6092" t="s">
        <v>138</v>
      </c>
      <c r="L6092" t="s">
        <v>17518</v>
      </c>
      <c r="M6092" t="s">
        <v>17519</v>
      </c>
      <c r="N6092">
        <v>1.805555555</v>
      </c>
      <c r="O6092">
        <v>0</v>
      </c>
      <c r="P6092">
        <v>1</v>
      </c>
      <c r="Q6092">
        <v>0</v>
      </c>
      <c r="R6092">
        <v>0</v>
      </c>
      <c r="S6092">
        <v>0</v>
      </c>
      <c r="T6092">
        <v>0</v>
      </c>
      <c r="U6092">
        <v>0</v>
      </c>
      <c r="V6092">
        <v>0</v>
      </c>
      <c r="W6092">
        <v>0</v>
      </c>
      <c r="X6092">
        <v>0.69685474151215998</v>
      </c>
      <c r="Y6092">
        <v>0</v>
      </c>
      <c r="Z6092">
        <v>0</v>
      </c>
      <c r="AA6092">
        <v>0</v>
      </c>
      <c r="AB6092">
        <v>0</v>
      </c>
      <c r="AC6092">
        <v>0</v>
      </c>
      <c r="AD6092">
        <v>0</v>
      </c>
      <c r="AE6092">
        <v>0.69685474151215998</v>
      </c>
    </row>
    <row r="6093" spans="1:31" x14ac:dyDescent="0.25">
      <c r="A6093">
        <v>2251588</v>
      </c>
      <c r="B6093">
        <v>1</v>
      </c>
      <c r="C6093" t="s">
        <v>80</v>
      </c>
      <c r="D6093" t="s">
        <v>83</v>
      </c>
      <c r="E6093" t="s">
        <v>132</v>
      </c>
      <c r="F6093" t="s">
        <v>17520</v>
      </c>
      <c r="G6093" t="s">
        <v>148</v>
      </c>
      <c r="H6093" t="s">
        <v>135</v>
      </c>
      <c r="I6093" t="s">
        <v>136</v>
      </c>
      <c r="J6093" t="s">
        <v>137</v>
      </c>
      <c r="K6093" t="s">
        <v>138</v>
      </c>
      <c r="L6093" t="s">
        <v>17521</v>
      </c>
      <c r="M6093" t="s">
        <v>17522</v>
      </c>
      <c r="N6093">
        <v>0.94361111099999995</v>
      </c>
      <c r="O6093">
        <v>0</v>
      </c>
      <c r="P6093">
        <v>0</v>
      </c>
      <c r="Q6093">
        <v>0</v>
      </c>
      <c r="R6093">
        <v>0</v>
      </c>
      <c r="S6093">
        <v>0</v>
      </c>
      <c r="T6093">
        <v>2</v>
      </c>
      <c r="U6093">
        <v>0</v>
      </c>
      <c r="V6093">
        <v>0</v>
      </c>
      <c r="W6093">
        <v>0</v>
      </c>
      <c r="X6093">
        <v>0</v>
      </c>
      <c r="Y6093">
        <v>0</v>
      </c>
      <c r="Z6093">
        <v>0</v>
      </c>
      <c r="AA6093">
        <v>0</v>
      </c>
      <c r="AB6093">
        <v>1.8889258958703472</v>
      </c>
      <c r="AC6093">
        <v>0</v>
      </c>
      <c r="AD6093">
        <v>0</v>
      </c>
      <c r="AE6093">
        <v>1.8889258958703472</v>
      </c>
    </row>
    <row r="6094" spans="1:31" x14ac:dyDescent="0.25">
      <c r="A6094">
        <v>2251593</v>
      </c>
      <c r="B6094">
        <v>1</v>
      </c>
      <c r="C6094" t="s">
        <v>80</v>
      </c>
      <c r="D6094" t="s">
        <v>96</v>
      </c>
      <c r="E6094" t="s">
        <v>132</v>
      </c>
      <c r="F6094" t="s">
        <v>17523</v>
      </c>
      <c r="G6094" t="s">
        <v>134</v>
      </c>
      <c r="H6094" t="s">
        <v>135</v>
      </c>
      <c r="I6094" t="s">
        <v>136</v>
      </c>
      <c r="J6094" t="s">
        <v>137</v>
      </c>
      <c r="K6094" t="s">
        <v>138</v>
      </c>
      <c r="L6094" t="s">
        <v>17524</v>
      </c>
      <c r="M6094" t="s">
        <v>17525</v>
      </c>
      <c r="N6094">
        <v>5.6563888880000004</v>
      </c>
      <c r="O6094">
        <v>0</v>
      </c>
      <c r="P6094">
        <v>0</v>
      </c>
      <c r="Q6094">
        <v>0</v>
      </c>
      <c r="R6094">
        <v>0</v>
      </c>
      <c r="S6094">
        <v>0</v>
      </c>
      <c r="T6094">
        <v>1</v>
      </c>
      <c r="U6094">
        <v>0</v>
      </c>
      <c r="V6094">
        <v>0</v>
      </c>
      <c r="W6094">
        <v>0</v>
      </c>
      <c r="X6094">
        <v>0</v>
      </c>
      <c r="Y6094">
        <v>0</v>
      </c>
      <c r="Z6094">
        <v>0</v>
      </c>
      <c r="AA6094">
        <v>0</v>
      </c>
      <c r="AB6094">
        <v>1.3831630144289069</v>
      </c>
      <c r="AC6094">
        <v>0</v>
      </c>
      <c r="AD6094">
        <v>0</v>
      </c>
      <c r="AE6094">
        <v>1.3831630144289069</v>
      </c>
    </row>
    <row r="6095" spans="1:31" x14ac:dyDescent="0.25">
      <c r="A6095">
        <v>2251595</v>
      </c>
      <c r="B6095">
        <v>1</v>
      </c>
      <c r="C6095" t="s">
        <v>80</v>
      </c>
      <c r="D6095" t="s">
        <v>96</v>
      </c>
      <c r="E6095" t="s">
        <v>132</v>
      </c>
      <c r="F6095" t="s">
        <v>16989</v>
      </c>
      <c r="G6095" t="s">
        <v>170</v>
      </c>
      <c r="H6095" t="s">
        <v>135</v>
      </c>
      <c r="I6095" t="s">
        <v>136</v>
      </c>
      <c r="J6095" t="s">
        <v>137</v>
      </c>
      <c r="K6095" t="s">
        <v>138</v>
      </c>
      <c r="L6095" t="s">
        <v>17526</v>
      </c>
      <c r="M6095" t="s">
        <v>17527</v>
      </c>
      <c r="N6095">
        <v>1.7808333329999999</v>
      </c>
      <c r="O6095">
        <v>0</v>
      </c>
      <c r="P6095">
        <v>1</v>
      </c>
      <c r="Q6095">
        <v>0</v>
      </c>
      <c r="R6095">
        <v>0</v>
      </c>
      <c r="S6095">
        <v>0</v>
      </c>
      <c r="T6095">
        <v>0</v>
      </c>
      <c r="U6095">
        <v>0</v>
      </c>
      <c r="V6095">
        <v>0</v>
      </c>
      <c r="W6095">
        <v>0</v>
      </c>
      <c r="X6095">
        <v>3.2504882869480003</v>
      </c>
      <c r="Y6095">
        <v>0</v>
      </c>
      <c r="Z6095">
        <v>0</v>
      </c>
      <c r="AA6095">
        <v>0</v>
      </c>
      <c r="AB6095">
        <v>0</v>
      </c>
      <c r="AC6095">
        <v>0</v>
      </c>
      <c r="AD6095">
        <v>0</v>
      </c>
      <c r="AE6095">
        <v>3.2504882869480003</v>
      </c>
    </row>
    <row r="6096" spans="1:31" x14ac:dyDescent="0.25">
      <c r="A6096">
        <v>2251597</v>
      </c>
      <c r="B6096">
        <v>1</v>
      </c>
      <c r="C6096" t="s">
        <v>80</v>
      </c>
      <c r="D6096" t="s">
        <v>97</v>
      </c>
      <c r="E6096" t="s">
        <v>132</v>
      </c>
      <c r="F6096" t="s">
        <v>17528</v>
      </c>
      <c r="G6096" t="s">
        <v>148</v>
      </c>
      <c r="H6096" t="s">
        <v>135</v>
      </c>
      <c r="I6096" t="s">
        <v>136</v>
      </c>
      <c r="J6096" t="s">
        <v>137</v>
      </c>
      <c r="K6096" t="s">
        <v>138</v>
      </c>
      <c r="L6096" t="s">
        <v>17529</v>
      </c>
      <c r="M6096" t="s">
        <v>17530</v>
      </c>
      <c r="N6096">
        <v>0.818333333</v>
      </c>
      <c r="O6096">
        <v>0</v>
      </c>
      <c r="P6096">
        <v>0</v>
      </c>
      <c r="Q6096">
        <v>0</v>
      </c>
      <c r="R6096">
        <v>0</v>
      </c>
      <c r="S6096">
        <v>0</v>
      </c>
      <c r="T6096">
        <v>1</v>
      </c>
      <c r="U6096">
        <v>0</v>
      </c>
      <c r="V6096">
        <v>0</v>
      </c>
      <c r="W6096">
        <v>0</v>
      </c>
      <c r="X6096">
        <v>0</v>
      </c>
      <c r="Y6096">
        <v>0</v>
      </c>
      <c r="Z6096">
        <v>0</v>
      </c>
      <c r="AA6096">
        <v>0</v>
      </c>
      <c r="AB6096">
        <v>7.1889313337333339E-4</v>
      </c>
      <c r="AC6096">
        <v>0</v>
      </c>
      <c r="AD6096">
        <v>0</v>
      </c>
      <c r="AE6096">
        <v>7.1889313337333339E-4</v>
      </c>
    </row>
    <row r="6097" spans="1:31" x14ac:dyDescent="0.25">
      <c r="A6097">
        <v>2251601</v>
      </c>
      <c r="B6097">
        <v>1</v>
      </c>
      <c r="C6097" t="s">
        <v>80</v>
      </c>
      <c r="D6097" t="s">
        <v>85</v>
      </c>
      <c r="E6097" t="s">
        <v>132</v>
      </c>
      <c r="F6097" t="s">
        <v>17531</v>
      </c>
      <c r="G6097" t="s">
        <v>148</v>
      </c>
      <c r="H6097" t="s">
        <v>135</v>
      </c>
      <c r="I6097" t="s">
        <v>136</v>
      </c>
      <c r="J6097" t="s">
        <v>137</v>
      </c>
      <c r="K6097" t="s">
        <v>138</v>
      </c>
      <c r="L6097" t="s">
        <v>17532</v>
      </c>
      <c r="M6097" t="s">
        <v>17533</v>
      </c>
      <c r="N6097">
        <v>2.085555555</v>
      </c>
      <c r="O6097">
        <v>0</v>
      </c>
      <c r="P6097">
        <v>31</v>
      </c>
      <c r="Q6097">
        <v>0</v>
      </c>
      <c r="R6097">
        <v>0</v>
      </c>
      <c r="S6097">
        <v>0</v>
      </c>
      <c r="T6097">
        <v>0</v>
      </c>
      <c r="U6097">
        <v>0</v>
      </c>
      <c r="V6097">
        <v>0</v>
      </c>
      <c r="W6097">
        <v>0</v>
      </c>
      <c r="X6097">
        <v>24.507867821992132</v>
      </c>
      <c r="Y6097">
        <v>0</v>
      </c>
      <c r="Z6097">
        <v>0</v>
      </c>
      <c r="AA6097">
        <v>0</v>
      </c>
      <c r="AB6097">
        <v>0</v>
      </c>
      <c r="AC6097">
        <v>0</v>
      </c>
      <c r="AD6097">
        <v>0</v>
      </c>
      <c r="AE6097">
        <v>24.507867821992132</v>
      </c>
    </row>
    <row r="6098" spans="1:31" x14ac:dyDescent="0.25">
      <c r="A6098">
        <v>2251603</v>
      </c>
      <c r="B6098">
        <v>1</v>
      </c>
      <c r="C6098" t="s">
        <v>81</v>
      </c>
      <c r="D6098" t="s">
        <v>122</v>
      </c>
      <c r="E6098" t="s">
        <v>161</v>
      </c>
      <c r="F6098" t="s">
        <v>9622</v>
      </c>
      <c r="G6098" t="s">
        <v>174</v>
      </c>
      <c r="H6098" t="s">
        <v>163</v>
      </c>
      <c r="I6098" t="s">
        <v>136</v>
      </c>
      <c r="J6098" t="s">
        <v>137</v>
      </c>
      <c r="K6098" t="s">
        <v>138</v>
      </c>
      <c r="L6098" t="s">
        <v>17534</v>
      </c>
      <c r="M6098" t="s">
        <v>17535</v>
      </c>
      <c r="N6098">
        <v>0.888055555</v>
      </c>
      <c r="O6098">
        <v>1</v>
      </c>
      <c r="P6098">
        <v>534</v>
      </c>
      <c r="Q6098">
        <v>4</v>
      </c>
      <c r="R6098">
        <v>0</v>
      </c>
      <c r="S6098">
        <v>4</v>
      </c>
      <c r="T6098">
        <v>22</v>
      </c>
      <c r="U6098">
        <v>1</v>
      </c>
      <c r="V6098">
        <v>0</v>
      </c>
      <c r="W6098">
        <v>0.11283117565564446</v>
      </c>
      <c r="X6098">
        <v>40.56256062411412</v>
      </c>
      <c r="Y6098">
        <v>3.0838542230587471</v>
      </c>
      <c r="Z6098">
        <v>0</v>
      </c>
      <c r="AA6098">
        <v>12.884982316737089</v>
      </c>
      <c r="AB6098">
        <v>3.2924161325096701</v>
      </c>
      <c r="AC6098">
        <v>2.2026946469585402</v>
      </c>
      <c r="AD6098">
        <v>0</v>
      </c>
      <c r="AE6098">
        <v>62.139339119033806</v>
      </c>
    </row>
    <row r="6099" spans="1:31" x14ac:dyDescent="0.25">
      <c r="A6099">
        <v>2251604</v>
      </c>
      <c r="B6099">
        <v>1</v>
      </c>
      <c r="C6099" t="s">
        <v>80</v>
      </c>
      <c r="D6099" t="s">
        <v>97</v>
      </c>
      <c r="E6099" t="s">
        <v>132</v>
      </c>
      <c r="F6099" t="s">
        <v>17536</v>
      </c>
      <c r="G6099" t="s">
        <v>148</v>
      </c>
      <c r="H6099" t="s">
        <v>135</v>
      </c>
      <c r="I6099" t="s">
        <v>136</v>
      </c>
      <c r="J6099" t="s">
        <v>137</v>
      </c>
      <c r="K6099" t="s">
        <v>138</v>
      </c>
      <c r="L6099" t="s">
        <v>17537</v>
      </c>
      <c r="M6099" t="s">
        <v>17538</v>
      </c>
      <c r="N6099">
        <v>2.0466666660000001</v>
      </c>
      <c r="O6099">
        <v>0</v>
      </c>
      <c r="P6099">
        <v>6</v>
      </c>
      <c r="Q6099">
        <v>0</v>
      </c>
      <c r="R6099">
        <v>0</v>
      </c>
      <c r="S6099">
        <v>0</v>
      </c>
      <c r="T6099">
        <v>0</v>
      </c>
      <c r="U6099">
        <v>0</v>
      </c>
      <c r="V6099">
        <v>0</v>
      </c>
      <c r="W6099">
        <v>0</v>
      </c>
      <c r="X6099">
        <v>1.4099009283343604</v>
      </c>
      <c r="Y6099">
        <v>0</v>
      </c>
      <c r="Z6099">
        <v>0</v>
      </c>
      <c r="AA6099">
        <v>0</v>
      </c>
      <c r="AB6099">
        <v>0</v>
      </c>
      <c r="AC6099">
        <v>0</v>
      </c>
      <c r="AD6099">
        <v>0</v>
      </c>
      <c r="AE6099">
        <v>1.4099009283343604</v>
      </c>
    </row>
    <row r="6100" spans="1:31" x14ac:dyDescent="0.25">
      <c r="A6100">
        <v>2251607</v>
      </c>
      <c r="B6100">
        <v>1</v>
      </c>
      <c r="C6100" t="s">
        <v>80</v>
      </c>
      <c r="D6100" t="s">
        <v>82</v>
      </c>
      <c r="E6100" t="s">
        <v>132</v>
      </c>
      <c r="F6100" t="s">
        <v>17539</v>
      </c>
      <c r="G6100" t="s">
        <v>148</v>
      </c>
      <c r="H6100" t="s">
        <v>135</v>
      </c>
      <c r="I6100" t="s">
        <v>136</v>
      </c>
      <c r="J6100" t="s">
        <v>137</v>
      </c>
      <c r="K6100" t="s">
        <v>138</v>
      </c>
      <c r="L6100" t="s">
        <v>17540</v>
      </c>
      <c r="M6100" t="s">
        <v>17541</v>
      </c>
      <c r="N6100">
        <v>1.7002777769999999</v>
      </c>
      <c r="O6100">
        <v>0</v>
      </c>
      <c r="P6100">
        <v>1</v>
      </c>
      <c r="Q6100">
        <v>0</v>
      </c>
      <c r="R6100">
        <v>0</v>
      </c>
      <c r="S6100">
        <v>0</v>
      </c>
      <c r="T6100">
        <v>0</v>
      </c>
      <c r="U6100">
        <v>0</v>
      </c>
      <c r="V6100">
        <v>0</v>
      </c>
      <c r="W6100">
        <v>0</v>
      </c>
      <c r="X6100">
        <v>8.3872893382880009E-2</v>
      </c>
      <c r="Y6100">
        <v>0</v>
      </c>
      <c r="Z6100">
        <v>0</v>
      </c>
      <c r="AA6100">
        <v>0</v>
      </c>
      <c r="AB6100">
        <v>0</v>
      </c>
      <c r="AC6100">
        <v>0</v>
      </c>
      <c r="AD6100">
        <v>0</v>
      </c>
      <c r="AE6100">
        <v>8.3872893382880009E-2</v>
      </c>
    </row>
    <row r="6101" spans="1:31" x14ac:dyDescent="0.25">
      <c r="A6101">
        <v>2251608</v>
      </c>
      <c r="B6101">
        <v>1</v>
      </c>
      <c r="C6101" t="s">
        <v>80</v>
      </c>
      <c r="D6101" t="s">
        <v>88</v>
      </c>
      <c r="E6101" t="s">
        <v>132</v>
      </c>
      <c r="F6101" t="s">
        <v>17542</v>
      </c>
      <c r="G6101" t="s">
        <v>191</v>
      </c>
      <c r="H6101" t="s">
        <v>135</v>
      </c>
      <c r="I6101" t="s">
        <v>136</v>
      </c>
      <c r="J6101" t="s">
        <v>137</v>
      </c>
      <c r="K6101" t="s">
        <v>138</v>
      </c>
      <c r="L6101" t="s">
        <v>17543</v>
      </c>
      <c r="M6101" t="s">
        <v>17544</v>
      </c>
      <c r="N6101">
        <v>1.081111111</v>
      </c>
      <c r="O6101">
        <v>0</v>
      </c>
      <c r="P6101">
        <v>7</v>
      </c>
      <c r="Q6101">
        <v>0</v>
      </c>
      <c r="R6101">
        <v>0</v>
      </c>
      <c r="S6101">
        <v>0</v>
      </c>
      <c r="T6101">
        <v>2</v>
      </c>
      <c r="U6101">
        <v>0</v>
      </c>
      <c r="V6101">
        <v>0</v>
      </c>
      <c r="W6101">
        <v>0</v>
      </c>
      <c r="X6101">
        <v>1.6326957976862051</v>
      </c>
      <c r="Y6101">
        <v>0</v>
      </c>
      <c r="Z6101">
        <v>0</v>
      </c>
      <c r="AA6101">
        <v>0</v>
      </c>
      <c r="AB6101">
        <v>1.1967125466643083</v>
      </c>
      <c r="AC6101">
        <v>0</v>
      </c>
      <c r="AD6101">
        <v>0</v>
      </c>
      <c r="AE6101">
        <v>2.8294083443505134</v>
      </c>
    </row>
    <row r="6102" spans="1:31" x14ac:dyDescent="0.25">
      <c r="A6102">
        <v>2251610</v>
      </c>
      <c r="B6102">
        <v>1</v>
      </c>
      <c r="C6102" t="s">
        <v>80</v>
      </c>
      <c r="D6102" t="s">
        <v>96</v>
      </c>
      <c r="E6102" t="s">
        <v>132</v>
      </c>
      <c r="F6102" t="s">
        <v>17545</v>
      </c>
      <c r="G6102" t="s">
        <v>134</v>
      </c>
      <c r="H6102" t="s">
        <v>135</v>
      </c>
      <c r="I6102" t="s">
        <v>136</v>
      </c>
      <c r="J6102" t="s">
        <v>137</v>
      </c>
      <c r="K6102" t="s">
        <v>138</v>
      </c>
      <c r="L6102" t="s">
        <v>17546</v>
      </c>
      <c r="M6102" t="s">
        <v>17547</v>
      </c>
      <c r="N6102">
        <v>1.1858333329999999</v>
      </c>
      <c r="O6102">
        <v>0</v>
      </c>
      <c r="P6102">
        <v>1</v>
      </c>
      <c r="Q6102">
        <v>0</v>
      </c>
      <c r="R6102">
        <v>0</v>
      </c>
      <c r="S6102">
        <v>0</v>
      </c>
      <c r="T6102">
        <v>0</v>
      </c>
      <c r="U6102">
        <v>0</v>
      </c>
      <c r="V6102">
        <v>0</v>
      </c>
      <c r="W6102">
        <v>0</v>
      </c>
      <c r="X6102">
        <v>0.98609502323659448</v>
      </c>
      <c r="Y6102">
        <v>0</v>
      </c>
      <c r="Z6102">
        <v>0</v>
      </c>
      <c r="AA6102">
        <v>0</v>
      </c>
      <c r="AB6102">
        <v>0</v>
      </c>
      <c r="AC6102">
        <v>0</v>
      </c>
      <c r="AD6102">
        <v>0</v>
      </c>
      <c r="AE6102">
        <v>0.98609502323659448</v>
      </c>
    </row>
    <row r="6103" spans="1:31" x14ac:dyDescent="0.25">
      <c r="A6103">
        <v>2251612</v>
      </c>
      <c r="B6103">
        <v>1</v>
      </c>
      <c r="C6103" t="s">
        <v>81</v>
      </c>
      <c r="D6103" t="s">
        <v>127</v>
      </c>
      <c r="E6103" t="s">
        <v>194</v>
      </c>
      <c r="F6103" t="s">
        <v>17548</v>
      </c>
      <c r="G6103" t="s">
        <v>179</v>
      </c>
      <c r="H6103" t="s">
        <v>135</v>
      </c>
      <c r="I6103" t="s">
        <v>136</v>
      </c>
      <c r="J6103" t="s">
        <v>137</v>
      </c>
      <c r="K6103" t="s">
        <v>138</v>
      </c>
      <c r="L6103" t="s">
        <v>17549</v>
      </c>
      <c r="M6103" t="s">
        <v>17550</v>
      </c>
      <c r="N6103">
        <v>1.6872222219999999</v>
      </c>
      <c r="O6103">
        <v>0</v>
      </c>
      <c r="P6103">
        <v>1</v>
      </c>
      <c r="Q6103">
        <v>0</v>
      </c>
      <c r="R6103">
        <v>0</v>
      </c>
      <c r="S6103">
        <v>0</v>
      </c>
      <c r="T6103">
        <v>1</v>
      </c>
      <c r="U6103">
        <v>0</v>
      </c>
      <c r="V6103">
        <v>0</v>
      </c>
      <c r="W6103">
        <v>0</v>
      </c>
      <c r="X6103">
        <v>0.48926233340651332</v>
      </c>
      <c r="Y6103">
        <v>0</v>
      </c>
      <c r="Z6103">
        <v>0</v>
      </c>
      <c r="AA6103">
        <v>0</v>
      </c>
      <c r="AB6103">
        <v>0.58152083394176335</v>
      </c>
      <c r="AC6103">
        <v>0</v>
      </c>
      <c r="AD6103">
        <v>0</v>
      </c>
      <c r="AE6103">
        <v>1.0707831673482766</v>
      </c>
    </row>
    <row r="6104" spans="1:31" x14ac:dyDescent="0.25">
      <c r="A6104">
        <v>2251613</v>
      </c>
      <c r="B6104">
        <v>1</v>
      </c>
      <c r="C6104" t="s">
        <v>80</v>
      </c>
      <c r="D6104" t="s">
        <v>93</v>
      </c>
      <c r="E6104" t="s">
        <v>273</v>
      </c>
      <c r="F6104" t="s">
        <v>17551</v>
      </c>
      <c r="G6104" t="s">
        <v>1027</v>
      </c>
      <c r="H6104" t="s">
        <v>163</v>
      </c>
      <c r="I6104" t="s">
        <v>136</v>
      </c>
      <c r="J6104" t="s">
        <v>137</v>
      </c>
      <c r="K6104" t="s">
        <v>138</v>
      </c>
      <c r="L6104" t="s">
        <v>17552</v>
      </c>
      <c r="M6104" t="s">
        <v>17553</v>
      </c>
      <c r="N6104">
        <v>0.70611111100000001</v>
      </c>
      <c r="O6104">
        <v>0</v>
      </c>
      <c r="P6104">
        <v>8</v>
      </c>
      <c r="Q6104">
        <v>32</v>
      </c>
      <c r="R6104">
        <v>104</v>
      </c>
      <c r="S6104">
        <v>6</v>
      </c>
      <c r="T6104">
        <v>22</v>
      </c>
      <c r="U6104">
        <v>0</v>
      </c>
      <c r="V6104">
        <v>0</v>
      </c>
      <c r="W6104">
        <v>0</v>
      </c>
      <c r="X6104">
        <v>1.1478915804816365</v>
      </c>
      <c r="Y6104">
        <v>2.8766337445731751</v>
      </c>
      <c r="Z6104">
        <v>37.306422386428174</v>
      </c>
      <c r="AA6104">
        <v>4.4070667108850587</v>
      </c>
      <c r="AB6104">
        <v>3.9346182686774336</v>
      </c>
      <c r="AC6104">
        <v>0</v>
      </c>
      <c r="AD6104">
        <v>0</v>
      </c>
      <c r="AE6104">
        <v>49.672632691045479</v>
      </c>
    </row>
    <row r="6105" spans="1:31" x14ac:dyDescent="0.25">
      <c r="A6105">
        <v>2251618</v>
      </c>
      <c r="B6105">
        <v>1</v>
      </c>
      <c r="C6105" t="s">
        <v>81</v>
      </c>
      <c r="D6105" t="s">
        <v>127</v>
      </c>
      <c r="E6105" t="s">
        <v>177</v>
      </c>
      <c r="F6105" t="s">
        <v>17554</v>
      </c>
      <c r="G6105" t="s">
        <v>215</v>
      </c>
      <c r="H6105" t="s">
        <v>135</v>
      </c>
      <c r="I6105" t="s">
        <v>136</v>
      </c>
      <c r="J6105" t="s">
        <v>137</v>
      </c>
      <c r="K6105" t="s">
        <v>138</v>
      </c>
      <c r="L6105" t="s">
        <v>17555</v>
      </c>
      <c r="M6105" t="s">
        <v>17556</v>
      </c>
      <c r="N6105">
        <v>0.75277777700000004</v>
      </c>
      <c r="O6105">
        <v>0</v>
      </c>
      <c r="P6105">
        <v>44</v>
      </c>
      <c r="Q6105">
        <v>0</v>
      </c>
      <c r="R6105">
        <v>0</v>
      </c>
      <c r="S6105">
        <v>0</v>
      </c>
      <c r="T6105">
        <v>9</v>
      </c>
      <c r="U6105">
        <v>0</v>
      </c>
      <c r="V6105">
        <v>0</v>
      </c>
      <c r="W6105">
        <v>0</v>
      </c>
      <c r="X6105">
        <v>9.6292196449463532</v>
      </c>
      <c r="Y6105">
        <v>0</v>
      </c>
      <c r="Z6105">
        <v>0</v>
      </c>
      <c r="AA6105">
        <v>0</v>
      </c>
      <c r="AB6105">
        <v>3.1966861453623374</v>
      </c>
      <c r="AC6105">
        <v>0</v>
      </c>
      <c r="AD6105">
        <v>0</v>
      </c>
      <c r="AE6105">
        <v>12.82590579030869</v>
      </c>
    </row>
    <row r="6106" spans="1:31" x14ac:dyDescent="0.25">
      <c r="A6106">
        <v>2251620</v>
      </c>
      <c r="B6106">
        <v>1</v>
      </c>
      <c r="C6106" t="s">
        <v>80</v>
      </c>
      <c r="D6106" t="s">
        <v>93</v>
      </c>
      <c r="E6106" t="s">
        <v>132</v>
      </c>
      <c r="F6106" t="s">
        <v>17557</v>
      </c>
      <c r="G6106" t="s">
        <v>191</v>
      </c>
      <c r="H6106" t="s">
        <v>135</v>
      </c>
      <c r="I6106" t="s">
        <v>136</v>
      </c>
      <c r="J6106" t="s">
        <v>137</v>
      </c>
      <c r="K6106" t="s">
        <v>138</v>
      </c>
      <c r="L6106" t="s">
        <v>17558</v>
      </c>
      <c r="M6106" t="s">
        <v>17559</v>
      </c>
      <c r="N6106">
        <v>0.67111111099999998</v>
      </c>
      <c r="O6106">
        <v>0</v>
      </c>
      <c r="P6106">
        <v>5</v>
      </c>
      <c r="Q6106">
        <v>0</v>
      </c>
      <c r="R6106">
        <v>0</v>
      </c>
      <c r="S6106">
        <v>0</v>
      </c>
      <c r="T6106">
        <v>0</v>
      </c>
      <c r="U6106">
        <v>0</v>
      </c>
      <c r="V6106">
        <v>0</v>
      </c>
      <c r="W6106">
        <v>0</v>
      </c>
      <c r="X6106">
        <v>0.76050942599305327</v>
      </c>
      <c r="Y6106">
        <v>0</v>
      </c>
      <c r="Z6106">
        <v>0</v>
      </c>
      <c r="AA6106">
        <v>0</v>
      </c>
      <c r="AB6106">
        <v>0</v>
      </c>
      <c r="AC6106">
        <v>0</v>
      </c>
      <c r="AD6106">
        <v>0</v>
      </c>
      <c r="AE6106">
        <v>0.76050942599305327</v>
      </c>
    </row>
    <row r="6107" spans="1:31" x14ac:dyDescent="0.25">
      <c r="A6107">
        <v>2251625</v>
      </c>
      <c r="B6107">
        <v>1</v>
      </c>
      <c r="C6107" t="s">
        <v>80</v>
      </c>
      <c r="D6107" t="s">
        <v>82</v>
      </c>
      <c r="E6107" t="s">
        <v>132</v>
      </c>
      <c r="F6107" t="s">
        <v>17560</v>
      </c>
      <c r="G6107" t="s">
        <v>148</v>
      </c>
      <c r="H6107" t="s">
        <v>135</v>
      </c>
      <c r="I6107" t="s">
        <v>136</v>
      </c>
      <c r="J6107" t="s">
        <v>137</v>
      </c>
      <c r="K6107" t="s">
        <v>138</v>
      </c>
      <c r="L6107" t="s">
        <v>17561</v>
      </c>
      <c r="M6107" t="s">
        <v>17562</v>
      </c>
      <c r="N6107">
        <v>1.9283333330000001</v>
      </c>
      <c r="O6107">
        <v>0</v>
      </c>
      <c r="P6107">
        <v>1</v>
      </c>
      <c r="Q6107">
        <v>0</v>
      </c>
      <c r="R6107">
        <v>0</v>
      </c>
      <c r="S6107">
        <v>0</v>
      </c>
      <c r="T6107">
        <v>0</v>
      </c>
      <c r="U6107">
        <v>0</v>
      </c>
      <c r="V6107">
        <v>0</v>
      </c>
      <c r="W6107">
        <v>0</v>
      </c>
      <c r="X6107">
        <v>0.23928184551296669</v>
      </c>
      <c r="Y6107">
        <v>0</v>
      </c>
      <c r="Z6107">
        <v>0</v>
      </c>
      <c r="AA6107">
        <v>0</v>
      </c>
      <c r="AB6107">
        <v>0</v>
      </c>
      <c r="AC6107">
        <v>0</v>
      </c>
      <c r="AD6107">
        <v>0</v>
      </c>
      <c r="AE6107">
        <v>0.23928184551296669</v>
      </c>
    </row>
    <row r="6108" spans="1:31" x14ac:dyDescent="0.25">
      <c r="A6108">
        <v>2251627</v>
      </c>
      <c r="B6108">
        <v>1</v>
      </c>
      <c r="C6108" t="s">
        <v>81</v>
      </c>
      <c r="D6108" t="s">
        <v>127</v>
      </c>
      <c r="E6108" t="s">
        <v>177</v>
      </c>
      <c r="F6108" t="s">
        <v>17563</v>
      </c>
      <c r="G6108" t="s">
        <v>235</v>
      </c>
      <c r="H6108" t="s">
        <v>135</v>
      </c>
      <c r="I6108" t="s">
        <v>136</v>
      </c>
      <c r="J6108" t="s">
        <v>137</v>
      </c>
      <c r="K6108" t="s">
        <v>138</v>
      </c>
      <c r="L6108" t="s">
        <v>17564</v>
      </c>
      <c r="M6108" t="s">
        <v>17565</v>
      </c>
      <c r="N6108">
        <v>4.8230555549999998</v>
      </c>
      <c r="O6108">
        <v>0</v>
      </c>
      <c r="P6108">
        <v>88</v>
      </c>
      <c r="Q6108">
        <v>0</v>
      </c>
      <c r="R6108">
        <v>0</v>
      </c>
      <c r="S6108">
        <v>0</v>
      </c>
      <c r="T6108">
        <v>5</v>
      </c>
      <c r="U6108">
        <v>0</v>
      </c>
      <c r="V6108">
        <v>0</v>
      </c>
      <c r="W6108">
        <v>0</v>
      </c>
      <c r="X6108">
        <v>76.907649718324166</v>
      </c>
      <c r="Y6108">
        <v>0</v>
      </c>
      <c r="Z6108">
        <v>0</v>
      </c>
      <c r="AA6108">
        <v>0</v>
      </c>
      <c r="AB6108">
        <v>12.775232562306082</v>
      </c>
      <c r="AC6108">
        <v>0</v>
      </c>
      <c r="AD6108">
        <v>0</v>
      </c>
      <c r="AE6108">
        <v>89.682882280630253</v>
      </c>
    </row>
    <row r="6109" spans="1:31" x14ac:dyDescent="0.25">
      <c r="A6109">
        <v>2251628</v>
      </c>
      <c r="B6109">
        <v>1</v>
      </c>
      <c r="C6109" t="s">
        <v>80</v>
      </c>
      <c r="D6109" t="s">
        <v>96</v>
      </c>
      <c r="E6109" t="s">
        <v>177</v>
      </c>
      <c r="F6109" t="s">
        <v>17566</v>
      </c>
      <c r="G6109" t="s">
        <v>179</v>
      </c>
      <c r="H6109" t="s">
        <v>135</v>
      </c>
      <c r="I6109" t="s">
        <v>136</v>
      </c>
      <c r="J6109" t="s">
        <v>137</v>
      </c>
      <c r="K6109" t="s">
        <v>138</v>
      </c>
      <c r="L6109" t="s">
        <v>17567</v>
      </c>
      <c r="M6109" t="s">
        <v>17568</v>
      </c>
      <c r="N6109">
        <v>2.71</v>
      </c>
      <c r="O6109">
        <v>0</v>
      </c>
      <c r="P6109">
        <v>8</v>
      </c>
      <c r="Q6109">
        <v>0</v>
      </c>
      <c r="R6109">
        <v>0</v>
      </c>
      <c r="S6109">
        <v>0</v>
      </c>
      <c r="T6109">
        <v>3</v>
      </c>
      <c r="U6109">
        <v>0</v>
      </c>
      <c r="V6109">
        <v>0</v>
      </c>
      <c r="W6109">
        <v>0</v>
      </c>
      <c r="X6109">
        <v>13.915149139095679</v>
      </c>
      <c r="Y6109">
        <v>0</v>
      </c>
      <c r="Z6109">
        <v>0</v>
      </c>
      <c r="AA6109">
        <v>0</v>
      </c>
      <c r="AB6109">
        <v>10.772651515918882</v>
      </c>
      <c r="AC6109">
        <v>0</v>
      </c>
      <c r="AD6109">
        <v>0</v>
      </c>
      <c r="AE6109">
        <v>24.687800655014563</v>
      </c>
    </row>
    <row r="6110" spans="1:31" x14ac:dyDescent="0.25">
      <c r="A6110">
        <v>2251631</v>
      </c>
      <c r="B6110">
        <v>1</v>
      </c>
      <c r="C6110" t="s">
        <v>80</v>
      </c>
      <c r="D6110" t="s">
        <v>85</v>
      </c>
      <c r="E6110" t="s">
        <v>132</v>
      </c>
      <c r="F6110" t="s">
        <v>17531</v>
      </c>
      <c r="G6110" t="s">
        <v>170</v>
      </c>
      <c r="H6110" t="s">
        <v>135</v>
      </c>
      <c r="I6110" t="s">
        <v>136</v>
      </c>
      <c r="J6110" t="s">
        <v>137</v>
      </c>
      <c r="K6110" t="s">
        <v>138</v>
      </c>
      <c r="L6110" t="s">
        <v>17569</v>
      </c>
      <c r="M6110" t="s">
        <v>17570</v>
      </c>
      <c r="N6110">
        <v>1.2002777769999999</v>
      </c>
      <c r="O6110">
        <v>0</v>
      </c>
      <c r="P6110">
        <v>31</v>
      </c>
      <c r="Q6110">
        <v>0</v>
      </c>
      <c r="R6110">
        <v>0</v>
      </c>
      <c r="S6110">
        <v>0</v>
      </c>
      <c r="T6110">
        <v>0</v>
      </c>
      <c r="U6110">
        <v>0</v>
      </c>
      <c r="V6110">
        <v>0</v>
      </c>
      <c r="W6110">
        <v>0</v>
      </c>
      <c r="X6110">
        <v>10.106403109906225</v>
      </c>
      <c r="Y6110">
        <v>0</v>
      </c>
      <c r="Z6110">
        <v>0</v>
      </c>
      <c r="AA6110">
        <v>0</v>
      </c>
      <c r="AB6110">
        <v>0</v>
      </c>
      <c r="AC6110">
        <v>0</v>
      </c>
      <c r="AD6110">
        <v>0</v>
      </c>
      <c r="AE6110">
        <v>10.106403109906225</v>
      </c>
    </row>
    <row r="6111" spans="1:31" x14ac:dyDescent="0.25">
      <c r="A6111">
        <v>2251633</v>
      </c>
      <c r="B6111">
        <v>1</v>
      </c>
      <c r="C6111" t="s">
        <v>81</v>
      </c>
      <c r="D6111" t="s">
        <v>128</v>
      </c>
      <c r="E6111" t="s">
        <v>182</v>
      </c>
      <c r="F6111" t="s">
        <v>17571</v>
      </c>
      <c r="G6111" t="s">
        <v>1303</v>
      </c>
      <c r="H6111" t="s">
        <v>163</v>
      </c>
      <c r="I6111" t="s">
        <v>136</v>
      </c>
      <c r="J6111" t="s">
        <v>137</v>
      </c>
      <c r="K6111" t="s">
        <v>138</v>
      </c>
      <c r="L6111" t="s">
        <v>17572</v>
      </c>
      <c r="M6111" t="s">
        <v>17573</v>
      </c>
      <c r="N6111">
        <v>1.7408333330000001</v>
      </c>
      <c r="O6111">
        <v>0</v>
      </c>
      <c r="P6111">
        <v>0</v>
      </c>
      <c r="Q6111">
        <v>0</v>
      </c>
      <c r="R6111">
        <v>0</v>
      </c>
      <c r="S6111">
        <v>0</v>
      </c>
      <c r="T6111">
        <v>0</v>
      </c>
      <c r="U6111">
        <v>1</v>
      </c>
      <c r="V6111">
        <v>0</v>
      </c>
      <c r="W6111">
        <v>0</v>
      </c>
      <c r="X6111">
        <v>0</v>
      </c>
      <c r="Y6111">
        <v>0</v>
      </c>
      <c r="Z6111">
        <v>0</v>
      </c>
      <c r="AA6111">
        <v>0</v>
      </c>
      <c r="AB6111">
        <v>0</v>
      </c>
      <c r="AC6111">
        <v>1228.1601222502804</v>
      </c>
      <c r="AD6111">
        <v>0</v>
      </c>
      <c r="AE6111">
        <v>1228.1601222502804</v>
      </c>
    </row>
    <row r="6112" spans="1:31" x14ac:dyDescent="0.25">
      <c r="A6112">
        <v>2251634</v>
      </c>
      <c r="B6112">
        <v>1</v>
      </c>
      <c r="C6112" t="s">
        <v>80</v>
      </c>
      <c r="D6112" t="s">
        <v>83</v>
      </c>
      <c r="E6112" t="s">
        <v>194</v>
      </c>
      <c r="F6112" t="s">
        <v>17574</v>
      </c>
      <c r="G6112" t="s">
        <v>179</v>
      </c>
      <c r="H6112" t="s">
        <v>135</v>
      </c>
      <c r="I6112" t="s">
        <v>136</v>
      </c>
      <c r="J6112" t="s">
        <v>137</v>
      </c>
      <c r="K6112" t="s">
        <v>138</v>
      </c>
      <c r="L6112" t="s">
        <v>17575</v>
      </c>
      <c r="M6112" t="s">
        <v>17576</v>
      </c>
      <c r="N6112">
        <v>0.82027777700000004</v>
      </c>
      <c r="O6112">
        <v>0</v>
      </c>
      <c r="P6112">
        <v>148</v>
      </c>
      <c r="Q6112">
        <v>0</v>
      </c>
      <c r="R6112">
        <v>0</v>
      </c>
      <c r="S6112">
        <v>0</v>
      </c>
      <c r="T6112">
        <v>14</v>
      </c>
      <c r="U6112">
        <v>0</v>
      </c>
      <c r="V6112">
        <v>0</v>
      </c>
      <c r="W6112">
        <v>0</v>
      </c>
      <c r="X6112">
        <v>37.516993801753067</v>
      </c>
      <c r="Y6112">
        <v>0</v>
      </c>
      <c r="Z6112">
        <v>0</v>
      </c>
      <c r="AA6112">
        <v>0</v>
      </c>
      <c r="AB6112">
        <v>10.214127965616109</v>
      </c>
      <c r="AC6112">
        <v>0</v>
      </c>
      <c r="AD6112">
        <v>0</v>
      </c>
      <c r="AE6112">
        <v>47.731121767369174</v>
      </c>
    </row>
    <row r="6113" spans="1:31" x14ac:dyDescent="0.25">
      <c r="A6113">
        <v>2251644</v>
      </c>
      <c r="B6113">
        <v>1</v>
      </c>
      <c r="C6113" t="s">
        <v>80</v>
      </c>
      <c r="D6113" t="s">
        <v>85</v>
      </c>
      <c r="E6113" t="s">
        <v>132</v>
      </c>
      <c r="F6113" t="s">
        <v>17577</v>
      </c>
      <c r="G6113" t="s">
        <v>170</v>
      </c>
      <c r="H6113" t="s">
        <v>135</v>
      </c>
      <c r="I6113" t="s">
        <v>136</v>
      </c>
      <c r="J6113" t="s">
        <v>137</v>
      </c>
      <c r="K6113" t="s">
        <v>138</v>
      </c>
      <c r="L6113" t="s">
        <v>17578</v>
      </c>
      <c r="M6113" t="s">
        <v>17579</v>
      </c>
      <c r="N6113">
        <v>3.7413888879999999</v>
      </c>
      <c r="O6113">
        <v>0</v>
      </c>
      <c r="P6113">
        <v>21</v>
      </c>
      <c r="Q6113">
        <v>0</v>
      </c>
      <c r="R6113">
        <v>0</v>
      </c>
      <c r="S6113">
        <v>0</v>
      </c>
      <c r="T6113">
        <v>0</v>
      </c>
      <c r="U6113">
        <v>0</v>
      </c>
      <c r="V6113">
        <v>0</v>
      </c>
      <c r="W6113">
        <v>0</v>
      </c>
      <c r="X6113">
        <v>37.744068353889929</v>
      </c>
      <c r="Y6113">
        <v>0</v>
      </c>
      <c r="Z6113">
        <v>0</v>
      </c>
      <c r="AA6113">
        <v>0</v>
      </c>
      <c r="AB6113">
        <v>0</v>
      </c>
      <c r="AC6113">
        <v>0</v>
      </c>
      <c r="AD6113">
        <v>0</v>
      </c>
      <c r="AE6113">
        <v>37.744068353889929</v>
      </c>
    </row>
    <row r="6114" spans="1:31" x14ac:dyDescent="0.25">
      <c r="A6114">
        <v>2251657</v>
      </c>
      <c r="B6114">
        <v>1</v>
      </c>
      <c r="C6114" t="s">
        <v>80</v>
      </c>
      <c r="D6114" t="s">
        <v>82</v>
      </c>
      <c r="E6114" t="s">
        <v>132</v>
      </c>
      <c r="F6114" t="s">
        <v>17580</v>
      </c>
      <c r="G6114" t="s">
        <v>1919</v>
      </c>
      <c r="H6114" t="s">
        <v>135</v>
      </c>
      <c r="I6114" t="s">
        <v>136</v>
      </c>
      <c r="J6114" t="s">
        <v>137</v>
      </c>
      <c r="K6114" t="s">
        <v>138</v>
      </c>
      <c r="L6114" t="s">
        <v>17581</v>
      </c>
      <c r="M6114" t="s">
        <v>17582</v>
      </c>
      <c r="N6114">
        <v>0.78444444400000002</v>
      </c>
      <c r="O6114">
        <v>0</v>
      </c>
      <c r="P6114">
        <v>1</v>
      </c>
      <c r="Q6114">
        <v>0</v>
      </c>
      <c r="R6114">
        <v>0</v>
      </c>
      <c r="S6114">
        <v>0</v>
      </c>
      <c r="T6114">
        <v>0</v>
      </c>
      <c r="U6114">
        <v>0</v>
      </c>
      <c r="V6114">
        <v>0</v>
      </c>
      <c r="W6114">
        <v>0</v>
      </c>
      <c r="X6114">
        <v>1.0444510523794668</v>
      </c>
      <c r="Y6114">
        <v>0</v>
      </c>
      <c r="Z6114">
        <v>0</v>
      </c>
      <c r="AA6114">
        <v>0</v>
      </c>
      <c r="AB6114">
        <v>0</v>
      </c>
      <c r="AC6114">
        <v>0</v>
      </c>
      <c r="AD6114">
        <v>0</v>
      </c>
      <c r="AE6114">
        <v>1.0444510523794668</v>
      </c>
    </row>
    <row r="6115" spans="1:31" x14ac:dyDescent="0.25">
      <c r="A6115">
        <v>2251659</v>
      </c>
      <c r="B6115">
        <v>1</v>
      </c>
      <c r="C6115" t="s">
        <v>80</v>
      </c>
      <c r="D6115" t="s">
        <v>101</v>
      </c>
      <c r="E6115" t="s">
        <v>273</v>
      </c>
      <c r="F6115" t="s">
        <v>17583</v>
      </c>
      <c r="G6115" t="s">
        <v>174</v>
      </c>
      <c r="H6115" t="s">
        <v>163</v>
      </c>
      <c r="I6115" t="s">
        <v>136</v>
      </c>
      <c r="J6115" t="s">
        <v>137</v>
      </c>
      <c r="K6115" t="s">
        <v>138</v>
      </c>
      <c r="L6115" t="s">
        <v>17584</v>
      </c>
      <c r="M6115" t="s">
        <v>17585</v>
      </c>
      <c r="N6115">
        <v>0.60277777700000001</v>
      </c>
      <c r="O6115">
        <v>3</v>
      </c>
      <c r="P6115">
        <v>257</v>
      </c>
      <c r="Q6115">
        <v>2</v>
      </c>
      <c r="R6115">
        <v>0</v>
      </c>
      <c r="S6115">
        <v>17</v>
      </c>
      <c r="T6115">
        <v>104</v>
      </c>
      <c r="U6115">
        <v>0</v>
      </c>
      <c r="V6115">
        <v>0</v>
      </c>
      <c r="W6115">
        <v>8.1097391029757659</v>
      </c>
      <c r="X6115">
        <v>23.471325625046838</v>
      </c>
      <c r="Y6115">
        <v>7.2487517262673329</v>
      </c>
      <c r="Z6115">
        <v>0</v>
      </c>
      <c r="AA6115">
        <v>177.40023163970855</v>
      </c>
      <c r="AB6115">
        <v>11.907402828844054</v>
      </c>
      <c r="AC6115">
        <v>0</v>
      </c>
      <c r="AD6115">
        <v>0</v>
      </c>
      <c r="AE6115">
        <v>228.13745092284256</v>
      </c>
    </row>
    <row r="6116" spans="1:31" x14ac:dyDescent="0.25">
      <c r="A6116">
        <v>2251704</v>
      </c>
      <c r="B6116">
        <v>1</v>
      </c>
      <c r="C6116" t="s">
        <v>81</v>
      </c>
      <c r="D6116" t="s">
        <v>128</v>
      </c>
      <c r="E6116" t="s">
        <v>273</v>
      </c>
      <c r="F6116" t="s">
        <v>17586</v>
      </c>
      <c r="G6116" t="s">
        <v>174</v>
      </c>
      <c r="H6116" t="s">
        <v>163</v>
      </c>
      <c r="I6116" t="s">
        <v>136</v>
      </c>
      <c r="J6116" t="s">
        <v>137</v>
      </c>
      <c r="K6116" t="s">
        <v>138</v>
      </c>
      <c r="L6116" t="s">
        <v>17587</v>
      </c>
      <c r="M6116" t="s">
        <v>17588</v>
      </c>
      <c r="N6116">
        <v>1.735833333</v>
      </c>
      <c r="O6116">
        <v>0</v>
      </c>
      <c r="P6116">
        <v>3176</v>
      </c>
      <c r="Q6116">
        <v>0</v>
      </c>
      <c r="R6116">
        <v>0</v>
      </c>
      <c r="S6116">
        <v>0</v>
      </c>
      <c r="T6116">
        <v>191</v>
      </c>
      <c r="U6116">
        <v>0</v>
      </c>
      <c r="V6116">
        <v>0</v>
      </c>
      <c r="W6116">
        <v>0</v>
      </c>
      <c r="X6116">
        <v>1480.6981164682536</v>
      </c>
      <c r="Y6116">
        <v>0</v>
      </c>
      <c r="Z6116">
        <v>0</v>
      </c>
      <c r="AA6116">
        <v>0</v>
      </c>
      <c r="AB6116">
        <v>530.85080644400591</v>
      </c>
      <c r="AC6116">
        <v>0</v>
      </c>
      <c r="AD6116">
        <v>0</v>
      </c>
      <c r="AE6116">
        <v>2011.5489229122595</v>
      </c>
    </row>
    <row r="6117" spans="1:31" x14ac:dyDescent="0.25">
      <c r="A6117">
        <v>2251707</v>
      </c>
      <c r="B6117">
        <v>1</v>
      </c>
      <c r="C6117" t="s">
        <v>81</v>
      </c>
      <c r="D6117" t="s">
        <v>127</v>
      </c>
      <c r="E6117" t="s">
        <v>161</v>
      </c>
      <c r="F6117" t="s">
        <v>17589</v>
      </c>
      <c r="G6117" t="s">
        <v>174</v>
      </c>
      <c r="H6117" t="s">
        <v>163</v>
      </c>
      <c r="I6117" t="s">
        <v>136</v>
      </c>
      <c r="J6117" t="s">
        <v>137</v>
      </c>
      <c r="K6117" t="s">
        <v>138</v>
      </c>
      <c r="L6117" t="s">
        <v>17590</v>
      </c>
      <c r="M6117" t="s">
        <v>17591</v>
      </c>
      <c r="N6117">
        <v>2.3819444440000002</v>
      </c>
      <c r="O6117">
        <v>0</v>
      </c>
      <c r="P6117">
        <v>829</v>
      </c>
      <c r="Q6117">
        <v>0</v>
      </c>
      <c r="R6117">
        <v>25</v>
      </c>
      <c r="S6117">
        <v>0</v>
      </c>
      <c r="T6117">
        <v>93</v>
      </c>
      <c r="U6117">
        <v>0</v>
      </c>
      <c r="V6117">
        <v>0</v>
      </c>
      <c r="W6117">
        <v>0</v>
      </c>
      <c r="X6117">
        <v>467.49066937456377</v>
      </c>
      <c r="Y6117">
        <v>0</v>
      </c>
      <c r="Z6117">
        <v>11.4630200721175</v>
      </c>
      <c r="AA6117">
        <v>0</v>
      </c>
      <c r="AB6117">
        <v>128.79158124313716</v>
      </c>
      <c r="AC6117">
        <v>0</v>
      </c>
      <c r="AD6117">
        <v>0</v>
      </c>
      <c r="AE6117">
        <v>607.74527068981843</v>
      </c>
    </row>
    <row r="6118" spans="1:31" x14ac:dyDescent="0.25">
      <c r="A6118">
        <v>2251709</v>
      </c>
      <c r="B6118">
        <v>1</v>
      </c>
      <c r="C6118" t="s">
        <v>80</v>
      </c>
      <c r="D6118" t="s">
        <v>83</v>
      </c>
      <c r="E6118" t="s">
        <v>194</v>
      </c>
      <c r="F6118" t="s">
        <v>17574</v>
      </c>
      <c r="G6118" t="s">
        <v>179</v>
      </c>
      <c r="H6118" t="s">
        <v>135</v>
      </c>
      <c r="I6118" t="s">
        <v>136</v>
      </c>
      <c r="J6118" t="s">
        <v>137</v>
      </c>
      <c r="K6118" t="s">
        <v>138</v>
      </c>
      <c r="L6118" t="s">
        <v>17592</v>
      </c>
      <c r="M6118" t="s">
        <v>17593</v>
      </c>
      <c r="N6118">
        <v>1.835</v>
      </c>
      <c r="O6118">
        <v>0</v>
      </c>
      <c r="P6118">
        <v>148</v>
      </c>
      <c r="Q6118">
        <v>0</v>
      </c>
      <c r="R6118">
        <v>0</v>
      </c>
      <c r="S6118">
        <v>0</v>
      </c>
      <c r="T6118">
        <v>14</v>
      </c>
      <c r="U6118">
        <v>0</v>
      </c>
      <c r="V6118">
        <v>0</v>
      </c>
      <c r="W6118">
        <v>0</v>
      </c>
      <c r="X6118">
        <v>94.38450840896914</v>
      </c>
      <c r="Y6118">
        <v>0</v>
      </c>
      <c r="Z6118">
        <v>0</v>
      </c>
      <c r="AA6118">
        <v>0</v>
      </c>
      <c r="AB6118">
        <v>39.517021537125459</v>
      </c>
      <c r="AC6118">
        <v>0</v>
      </c>
      <c r="AD6118">
        <v>0</v>
      </c>
      <c r="AE6118">
        <v>133.9015299460946</v>
      </c>
    </row>
    <row r="6119" spans="1:31" x14ac:dyDescent="0.25">
      <c r="A6119">
        <v>2251711</v>
      </c>
      <c r="B6119">
        <v>1</v>
      </c>
      <c r="C6119" t="s">
        <v>80</v>
      </c>
      <c r="D6119" t="s">
        <v>90</v>
      </c>
      <c r="E6119" t="s">
        <v>194</v>
      </c>
      <c r="F6119" t="s">
        <v>17594</v>
      </c>
      <c r="G6119" t="s">
        <v>179</v>
      </c>
      <c r="H6119" t="s">
        <v>135</v>
      </c>
      <c r="I6119" t="s">
        <v>136</v>
      </c>
      <c r="J6119" t="s">
        <v>137</v>
      </c>
      <c r="K6119" t="s">
        <v>138</v>
      </c>
      <c r="L6119" t="s">
        <v>17595</v>
      </c>
      <c r="M6119" t="s">
        <v>17596</v>
      </c>
      <c r="N6119">
        <v>3.0561111109999999</v>
      </c>
      <c r="O6119">
        <v>0</v>
      </c>
      <c r="P6119">
        <v>2</v>
      </c>
      <c r="Q6119">
        <v>0</v>
      </c>
      <c r="R6119">
        <v>0</v>
      </c>
      <c r="S6119">
        <v>0</v>
      </c>
      <c r="T6119">
        <v>40</v>
      </c>
      <c r="U6119">
        <v>0</v>
      </c>
      <c r="V6119">
        <v>1</v>
      </c>
      <c r="W6119">
        <v>0</v>
      </c>
      <c r="X6119">
        <v>0.9777096544413334</v>
      </c>
      <c r="Y6119">
        <v>0</v>
      </c>
      <c r="Z6119">
        <v>0</v>
      </c>
      <c r="AA6119">
        <v>0</v>
      </c>
      <c r="AB6119">
        <v>91.18227566127895</v>
      </c>
      <c r="AC6119">
        <v>0</v>
      </c>
      <c r="AD6119">
        <v>9.9329879675370396</v>
      </c>
      <c r="AE6119">
        <v>102.09297328325732</v>
      </c>
    </row>
    <row r="6120" spans="1:31" x14ac:dyDescent="0.25">
      <c r="A6120">
        <v>2251712</v>
      </c>
      <c r="B6120">
        <v>1</v>
      </c>
      <c r="C6120" t="s">
        <v>80</v>
      </c>
      <c r="D6120" t="s">
        <v>83</v>
      </c>
      <c r="E6120" t="s">
        <v>141</v>
      </c>
      <c r="F6120" t="s">
        <v>17597</v>
      </c>
      <c r="G6120" t="s">
        <v>558</v>
      </c>
      <c r="H6120" t="s">
        <v>135</v>
      </c>
      <c r="I6120" t="s">
        <v>136</v>
      </c>
      <c r="J6120" t="s">
        <v>3</v>
      </c>
      <c r="K6120" t="s">
        <v>138</v>
      </c>
      <c r="L6120" t="s">
        <v>17598</v>
      </c>
      <c r="M6120" t="s">
        <v>17599</v>
      </c>
      <c r="N6120">
        <v>6.9516666660000004</v>
      </c>
      <c r="O6120">
        <v>0</v>
      </c>
      <c r="P6120">
        <v>219</v>
      </c>
      <c r="Q6120">
        <v>0</v>
      </c>
      <c r="R6120">
        <v>4</v>
      </c>
      <c r="S6120">
        <v>0</v>
      </c>
      <c r="T6120">
        <v>3</v>
      </c>
      <c r="U6120">
        <v>0</v>
      </c>
      <c r="V6120">
        <v>0</v>
      </c>
      <c r="W6120">
        <v>0</v>
      </c>
      <c r="X6120">
        <v>503.42128194792059</v>
      </c>
      <c r="Y6120">
        <v>0</v>
      </c>
      <c r="Z6120">
        <v>28.620039128913437</v>
      </c>
      <c r="AA6120">
        <v>0</v>
      </c>
      <c r="AB6120">
        <v>37.781438665019827</v>
      </c>
      <c r="AC6120">
        <v>0</v>
      </c>
      <c r="AD6120">
        <v>0</v>
      </c>
      <c r="AE6120">
        <v>569.82275974185382</v>
      </c>
    </row>
    <row r="6121" spans="1:31" x14ac:dyDescent="0.25">
      <c r="A6121">
        <v>2251713</v>
      </c>
      <c r="B6121">
        <v>1</v>
      </c>
      <c r="C6121" t="s">
        <v>80</v>
      </c>
      <c r="D6121" t="s">
        <v>93</v>
      </c>
      <c r="E6121" t="s">
        <v>194</v>
      </c>
      <c r="F6121" t="s">
        <v>17600</v>
      </c>
      <c r="G6121" t="s">
        <v>179</v>
      </c>
      <c r="H6121" t="s">
        <v>135</v>
      </c>
      <c r="I6121" t="s">
        <v>136</v>
      </c>
      <c r="J6121" t="s">
        <v>137</v>
      </c>
      <c r="K6121" t="s">
        <v>138</v>
      </c>
      <c r="L6121" t="s">
        <v>17601</v>
      </c>
      <c r="M6121" t="s">
        <v>17602</v>
      </c>
      <c r="N6121">
        <v>2.9952777770000001</v>
      </c>
      <c r="O6121">
        <v>0</v>
      </c>
      <c r="P6121">
        <v>39</v>
      </c>
      <c r="Q6121">
        <v>0</v>
      </c>
      <c r="R6121">
        <v>0</v>
      </c>
      <c r="S6121">
        <v>0</v>
      </c>
      <c r="T6121">
        <v>6</v>
      </c>
      <c r="U6121">
        <v>0</v>
      </c>
      <c r="V6121">
        <v>0</v>
      </c>
      <c r="W6121">
        <v>0</v>
      </c>
      <c r="X6121">
        <v>27.530639666865419</v>
      </c>
      <c r="Y6121">
        <v>0</v>
      </c>
      <c r="Z6121">
        <v>0</v>
      </c>
      <c r="AA6121">
        <v>0</v>
      </c>
      <c r="AB6121">
        <v>9.3830402742372527</v>
      </c>
      <c r="AC6121">
        <v>0</v>
      </c>
      <c r="AD6121">
        <v>0</v>
      </c>
      <c r="AE6121">
        <v>36.913679941102671</v>
      </c>
    </row>
    <row r="6122" spans="1:31" x14ac:dyDescent="0.25">
      <c r="A6122">
        <v>2251718</v>
      </c>
      <c r="B6122">
        <v>1</v>
      </c>
      <c r="C6122" t="s">
        <v>80</v>
      </c>
      <c r="D6122" t="s">
        <v>85</v>
      </c>
      <c r="E6122" t="s">
        <v>132</v>
      </c>
      <c r="F6122" t="s">
        <v>17531</v>
      </c>
      <c r="G6122" t="s">
        <v>152</v>
      </c>
      <c r="H6122" t="s">
        <v>135</v>
      </c>
      <c r="I6122" t="s">
        <v>136</v>
      </c>
      <c r="J6122" t="s">
        <v>137</v>
      </c>
      <c r="K6122" t="s">
        <v>138</v>
      </c>
      <c r="L6122" t="s">
        <v>17603</v>
      </c>
      <c r="M6122" t="s">
        <v>17604</v>
      </c>
      <c r="N6122">
        <v>5.3875000000000002</v>
      </c>
      <c r="O6122">
        <v>0</v>
      </c>
      <c r="P6122">
        <v>31</v>
      </c>
      <c r="Q6122">
        <v>0</v>
      </c>
      <c r="R6122">
        <v>0</v>
      </c>
      <c r="S6122">
        <v>0</v>
      </c>
      <c r="T6122">
        <v>0</v>
      </c>
      <c r="U6122">
        <v>0</v>
      </c>
      <c r="V6122">
        <v>0</v>
      </c>
      <c r="W6122">
        <v>0</v>
      </c>
      <c r="X6122">
        <v>62.638796608185686</v>
      </c>
      <c r="Y6122">
        <v>0</v>
      </c>
      <c r="Z6122">
        <v>0</v>
      </c>
      <c r="AA6122">
        <v>0</v>
      </c>
      <c r="AB6122">
        <v>0</v>
      </c>
      <c r="AC6122">
        <v>0</v>
      </c>
      <c r="AD6122">
        <v>0</v>
      </c>
      <c r="AE6122">
        <v>62.638796608185686</v>
      </c>
    </row>
    <row r="6123" spans="1:31" x14ac:dyDescent="0.25">
      <c r="A6123">
        <v>2251719</v>
      </c>
      <c r="B6123">
        <v>1</v>
      </c>
      <c r="C6123" t="s">
        <v>81</v>
      </c>
      <c r="D6123" t="s">
        <v>119</v>
      </c>
      <c r="E6123" t="s">
        <v>161</v>
      </c>
      <c r="F6123" t="s">
        <v>17605</v>
      </c>
      <c r="G6123" t="s">
        <v>174</v>
      </c>
      <c r="H6123" t="s">
        <v>163</v>
      </c>
      <c r="I6123" t="s">
        <v>136</v>
      </c>
      <c r="J6123" t="s">
        <v>137</v>
      </c>
      <c r="K6123" t="s">
        <v>138</v>
      </c>
      <c r="L6123" t="s">
        <v>17606</v>
      </c>
      <c r="M6123" t="s">
        <v>17607</v>
      </c>
      <c r="N6123">
        <v>1.1297222220000001</v>
      </c>
      <c r="O6123">
        <v>0</v>
      </c>
      <c r="P6123">
        <v>384</v>
      </c>
      <c r="Q6123">
        <v>33</v>
      </c>
      <c r="R6123">
        <v>54</v>
      </c>
      <c r="S6123">
        <v>1</v>
      </c>
      <c r="T6123">
        <v>29</v>
      </c>
      <c r="U6123">
        <v>0</v>
      </c>
      <c r="V6123">
        <v>0</v>
      </c>
      <c r="W6123">
        <v>0</v>
      </c>
      <c r="X6123">
        <v>83.300510626912185</v>
      </c>
      <c r="Y6123">
        <v>65.265646829886521</v>
      </c>
      <c r="Z6123">
        <v>58.14531635671527</v>
      </c>
      <c r="AA6123">
        <v>11.382959663677777</v>
      </c>
      <c r="AB6123">
        <v>20.596504286217108</v>
      </c>
      <c r="AC6123">
        <v>0</v>
      </c>
      <c r="AD6123">
        <v>0</v>
      </c>
      <c r="AE6123">
        <v>238.69093776340887</v>
      </c>
    </row>
    <row r="6124" spans="1:31" x14ac:dyDescent="0.25">
      <c r="A6124">
        <v>2251733</v>
      </c>
      <c r="B6124">
        <v>1</v>
      </c>
      <c r="C6124" t="s">
        <v>81</v>
      </c>
      <c r="D6124" t="s">
        <v>117</v>
      </c>
      <c r="E6124" t="s">
        <v>141</v>
      </c>
      <c r="F6124" t="s">
        <v>17608</v>
      </c>
      <c r="G6124" t="s">
        <v>235</v>
      </c>
      <c r="H6124" t="s">
        <v>135</v>
      </c>
      <c r="I6124" t="s">
        <v>136</v>
      </c>
      <c r="J6124" t="s">
        <v>137</v>
      </c>
      <c r="K6124" t="s">
        <v>138</v>
      </c>
      <c r="L6124" t="s">
        <v>17609</v>
      </c>
      <c r="M6124" t="s">
        <v>17610</v>
      </c>
      <c r="N6124">
        <v>5.1638888879999998</v>
      </c>
      <c r="O6124">
        <v>0</v>
      </c>
      <c r="P6124">
        <v>0</v>
      </c>
      <c r="Q6124">
        <v>0</v>
      </c>
      <c r="R6124">
        <v>0</v>
      </c>
      <c r="S6124">
        <v>1</v>
      </c>
      <c r="T6124">
        <v>0</v>
      </c>
      <c r="U6124">
        <v>0</v>
      </c>
      <c r="V6124">
        <v>0</v>
      </c>
      <c r="W6124">
        <v>0</v>
      </c>
      <c r="X6124">
        <v>0</v>
      </c>
      <c r="Y6124">
        <v>0</v>
      </c>
      <c r="Z6124">
        <v>0</v>
      </c>
      <c r="AA6124">
        <v>6.7753519038902672</v>
      </c>
      <c r="AB6124">
        <v>0</v>
      </c>
      <c r="AC6124">
        <v>0</v>
      </c>
      <c r="AD6124">
        <v>0</v>
      </c>
      <c r="AE6124">
        <v>6.7753519038902672</v>
      </c>
    </row>
    <row r="6125" spans="1:31" x14ac:dyDescent="0.25">
      <c r="A6125">
        <v>2251739</v>
      </c>
      <c r="B6125">
        <v>1</v>
      </c>
      <c r="C6125" t="s">
        <v>81</v>
      </c>
      <c r="D6125" t="s">
        <v>122</v>
      </c>
      <c r="E6125" t="s">
        <v>194</v>
      </c>
      <c r="F6125" t="s">
        <v>17611</v>
      </c>
      <c r="G6125" t="s">
        <v>390</v>
      </c>
      <c r="H6125" t="s">
        <v>135</v>
      </c>
      <c r="I6125" t="s">
        <v>136</v>
      </c>
      <c r="J6125" t="s">
        <v>137</v>
      </c>
      <c r="K6125" t="s">
        <v>138</v>
      </c>
      <c r="L6125" t="s">
        <v>17612</v>
      </c>
      <c r="M6125" t="s">
        <v>17613</v>
      </c>
      <c r="N6125">
        <v>1.3663888879999999</v>
      </c>
      <c r="O6125">
        <v>0</v>
      </c>
      <c r="P6125">
        <v>180</v>
      </c>
      <c r="Q6125">
        <v>0</v>
      </c>
      <c r="R6125">
        <v>0</v>
      </c>
      <c r="S6125">
        <v>0</v>
      </c>
      <c r="T6125">
        <v>18</v>
      </c>
      <c r="U6125">
        <v>0</v>
      </c>
      <c r="V6125">
        <v>1</v>
      </c>
      <c r="W6125">
        <v>0</v>
      </c>
      <c r="X6125">
        <v>59.748765683002944</v>
      </c>
      <c r="Y6125">
        <v>0</v>
      </c>
      <c r="Z6125">
        <v>0</v>
      </c>
      <c r="AA6125">
        <v>0</v>
      </c>
      <c r="AB6125">
        <v>11.106999388232536</v>
      </c>
      <c r="AC6125">
        <v>0</v>
      </c>
      <c r="AD6125">
        <v>6.4928213748808048</v>
      </c>
      <c r="AE6125">
        <v>77.348586446116286</v>
      </c>
    </row>
    <row r="6126" spans="1:31" x14ac:dyDescent="0.25">
      <c r="A6126">
        <v>2251746</v>
      </c>
      <c r="B6126">
        <v>1</v>
      </c>
      <c r="C6126" t="s">
        <v>80</v>
      </c>
      <c r="D6126" t="s">
        <v>104</v>
      </c>
      <c r="E6126" t="s">
        <v>194</v>
      </c>
      <c r="F6126" t="s">
        <v>17614</v>
      </c>
      <c r="G6126" t="s">
        <v>179</v>
      </c>
      <c r="H6126" t="s">
        <v>135</v>
      </c>
      <c r="I6126" t="s">
        <v>136</v>
      </c>
      <c r="J6126" t="s">
        <v>137</v>
      </c>
      <c r="K6126" t="s">
        <v>138</v>
      </c>
      <c r="L6126" t="s">
        <v>17615</v>
      </c>
      <c r="M6126" t="s">
        <v>17616</v>
      </c>
      <c r="N6126">
        <v>2.2413888879999999</v>
      </c>
      <c r="O6126">
        <v>0</v>
      </c>
      <c r="P6126">
        <v>1</v>
      </c>
      <c r="Q6126">
        <v>0</v>
      </c>
      <c r="R6126">
        <v>1</v>
      </c>
      <c r="S6126">
        <v>0</v>
      </c>
      <c r="T6126">
        <v>1</v>
      </c>
      <c r="U6126">
        <v>0</v>
      </c>
      <c r="V6126">
        <v>0</v>
      </c>
      <c r="W6126">
        <v>0</v>
      </c>
      <c r="X6126">
        <v>0.73473933915234713</v>
      </c>
      <c r="Y6126">
        <v>0</v>
      </c>
      <c r="Z6126">
        <v>3.9672819606144589</v>
      </c>
      <c r="AA6126">
        <v>0</v>
      </c>
      <c r="AB6126">
        <v>0</v>
      </c>
      <c r="AC6126">
        <v>0</v>
      </c>
      <c r="AD6126">
        <v>0</v>
      </c>
      <c r="AE6126">
        <v>4.7020212997668063</v>
      </c>
    </row>
    <row r="6127" spans="1:31" x14ac:dyDescent="0.25">
      <c r="A6127">
        <v>2251748</v>
      </c>
      <c r="B6127">
        <v>1</v>
      </c>
      <c r="C6127" t="s">
        <v>81</v>
      </c>
      <c r="D6127" t="s">
        <v>113</v>
      </c>
      <c r="E6127" t="s">
        <v>182</v>
      </c>
      <c r="F6127" t="s">
        <v>17617</v>
      </c>
      <c r="G6127" t="s">
        <v>143</v>
      </c>
      <c r="H6127" t="s">
        <v>163</v>
      </c>
      <c r="I6127" t="s">
        <v>136</v>
      </c>
      <c r="J6127" t="s">
        <v>137</v>
      </c>
      <c r="K6127" t="s">
        <v>144</v>
      </c>
      <c r="L6127" t="s">
        <v>17618</v>
      </c>
      <c r="M6127" t="s">
        <v>17619</v>
      </c>
      <c r="N6127">
        <v>3.9141666659999999</v>
      </c>
      <c r="O6127">
        <v>0</v>
      </c>
      <c r="P6127">
        <v>35</v>
      </c>
      <c r="Q6127">
        <v>0</v>
      </c>
      <c r="R6127">
        <v>24</v>
      </c>
      <c r="S6127">
        <v>0</v>
      </c>
      <c r="T6127">
        <v>0</v>
      </c>
      <c r="U6127">
        <v>0</v>
      </c>
      <c r="V6127">
        <v>0</v>
      </c>
      <c r="W6127">
        <v>0</v>
      </c>
      <c r="X6127">
        <v>19.284936916957776</v>
      </c>
      <c r="Y6127">
        <v>0</v>
      </c>
      <c r="Z6127">
        <v>22.056657672450193</v>
      </c>
      <c r="AA6127">
        <v>0</v>
      </c>
      <c r="AB6127">
        <v>0</v>
      </c>
      <c r="AC6127">
        <v>0</v>
      </c>
      <c r="AD6127">
        <v>0</v>
      </c>
      <c r="AE6127">
        <v>41.341594589407968</v>
      </c>
    </row>
    <row r="6128" spans="1:31" x14ac:dyDescent="0.25">
      <c r="A6128">
        <v>2251749</v>
      </c>
      <c r="B6128">
        <v>1</v>
      </c>
      <c r="C6128" t="s">
        <v>80</v>
      </c>
      <c r="D6128" t="s">
        <v>99</v>
      </c>
      <c r="E6128" t="s">
        <v>177</v>
      </c>
      <c r="F6128" t="s">
        <v>17620</v>
      </c>
      <c r="G6128" t="s">
        <v>235</v>
      </c>
      <c r="H6128" t="s">
        <v>135</v>
      </c>
      <c r="I6128" t="s">
        <v>136</v>
      </c>
      <c r="J6128" t="s">
        <v>137</v>
      </c>
      <c r="K6128" t="s">
        <v>138</v>
      </c>
      <c r="L6128" t="s">
        <v>17621</v>
      </c>
      <c r="M6128" t="s">
        <v>17622</v>
      </c>
      <c r="N6128">
        <v>3.4816666660000002</v>
      </c>
      <c r="O6128">
        <v>0</v>
      </c>
      <c r="P6128">
        <v>0</v>
      </c>
      <c r="Q6128">
        <v>0</v>
      </c>
      <c r="R6128">
        <v>0</v>
      </c>
      <c r="S6128">
        <v>0</v>
      </c>
      <c r="T6128">
        <v>4</v>
      </c>
      <c r="U6128">
        <v>0</v>
      </c>
      <c r="V6128">
        <v>0</v>
      </c>
      <c r="W6128">
        <v>0</v>
      </c>
      <c r="X6128">
        <v>0</v>
      </c>
      <c r="Y6128">
        <v>0</v>
      </c>
      <c r="Z6128">
        <v>0</v>
      </c>
      <c r="AA6128">
        <v>0</v>
      </c>
      <c r="AB6128">
        <v>19.915763720689995</v>
      </c>
      <c r="AC6128">
        <v>0</v>
      </c>
      <c r="AD6128">
        <v>0</v>
      </c>
      <c r="AE6128">
        <v>19.915763720689995</v>
      </c>
    </row>
    <row r="6129" spans="1:31" x14ac:dyDescent="0.25">
      <c r="A6129">
        <v>2251751</v>
      </c>
      <c r="B6129">
        <v>1</v>
      </c>
      <c r="C6129" t="s">
        <v>80</v>
      </c>
      <c r="D6129" t="s">
        <v>99</v>
      </c>
      <c r="E6129" t="s">
        <v>194</v>
      </c>
      <c r="F6129" t="s">
        <v>17623</v>
      </c>
      <c r="G6129" t="s">
        <v>885</v>
      </c>
      <c r="H6129" t="s">
        <v>135</v>
      </c>
      <c r="I6129" t="s">
        <v>136</v>
      </c>
      <c r="J6129" t="s">
        <v>137</v>
      </c>
      <c r="K6129" t="s">
        <v>138</v>
      </c>
      <c r="L6129" t="s">
        <v>17624</v>
      </c>
      <c r="M6129" t="s">
        <v>17625</v>
      </c>
      <c r="N6129">
        <v>1.68</v>
      </c>
      <c r="O6129">
        <v>0</v>
      </c>
      <c r="P6129">
        <v>35</v>
      </c>
      <c r="Q6129">
        <v>0</v>
      </c>
      <c r="R6129">
        <v>2</v>
      </c>
      <c r="S6129">
        <v>0</v>
      </c>
      <c r="T6129">
        <v>7</v>
      </c>
      <c r="U6129">
        <v>0</v>
      </c>
      <c r="V6129">
        <v>0</v>
      </c>
      <c r="W6129">
        <v>0</v>
      </c>
      <c r="X6129">
        <v>29.22142678297007</v>
      </c>
      <c r="Y6129">
        <v>0</v>
      </c>
      <c r="Z6129">
        <v>0.32282253980592007</v>
      </c>
      <c r="AA6129">
        <v>0</v>
      </c>
      <c r="AB6129">
        <v>5.1941244376620004</v>
      </c>
      <c r="AC6129">
        <v>0</v>
      </c>
      <c r="AD6129">
        <v>0</v>
      </c>
      <c r="AE6129">
        <v>34.738373760437987</v>
      </c>
    </row>
    <row r="6130" spans="1:31" x14ac:dyDescent="0.25">
      <c r="A6130">
        <v>2251752</v>
      </c>
      <c r="B6130">
        <v>1</v>
      </c>
      <c r="C6130" t="s">
        <v>80</v>
      </c>
      <c r="D6130" t="s">
        <v>93</v>
      </c>
      <c r="E6130" t="s">
        <v>194</v>
      </c>
      <c r="F6130" t="s">
        <v>17626</v>
      </c>
      <c r="G6130" t="s">
        <v>143</v>
      </c>
      <c r="H6130" t="s">
        <v>135</v>
      </c>
      <c r="I6130" t="s">
        <v>136</v>
      </c>
      <c r="J6130" t="s">
        <v>137</v>
      </c>
      <c r="K6130" t="s">
        <v>144</v>
      </c>
      <c r="L6130" t="s">
        <v>17627</v>
      </c>
      <c r="M6130" t="s">
        <v>17628</v>
      </c>
      <c r="N6130">
        <v>0.40722222200000002</v>
      </c>
      <c r="O6130">
        <v>0</v>
      </c>
      <c r="P6130">
        <v>0</v>
      </c>
      <c r="Q6130">
        <v>0</v>
      </c>
      <c r="R6130">
        <v>0</v>
      </c>
      <c r="S6130">
        <v>0</v>
      </c>
      <c r="T6130">
        <v>13</v>
      </c>
      <c r="U6130">
        <v>0</v>
      </c>
      <c r="V6130">
        <v>0</v>
      </c>
      <c r="W6130">
        <v>0</v>
      </c>
      <c r="X6130">
        <v>0</v>
      </c>
      <c r="Y6130">
        <v>0</v>
      </c>
      <c r="Z6130">
        <v>0</v>
      </c>
      <c r="AA6130">
        <v>0</v>
      </c>
      <c r="AB6130">
        <v>2.0369647772941999</v>
      </c>
      <c r="AC6130">
        <v>0</v>
      </c>
      <c r="AD6130">
        <v>0</v>
      </c>
      <c r="AE6130">
        <v>2.0369647772941999</v>
      </c>
    </row>
    <row r="6131" spans="1:31" x14ac:dyDescent="0.25">
      <c r="A6131">
        <v>2251753</v>
      </c>
      <c r="B6131">
        <v>1</v>
      </c>
      <c r="C6131" t="s">
        <v>81</v>
      </c>
      <c r="D6131" t="s">
        <v>112</v>
      </c>
      <c r="E6131" t="s">
        <v>141</v>
      </c>
      <c r="F6131" t="s">
        <v>17629</v>
      </c>
      <c r="G6131" t="s">
        <v>196</v>
      </c>
      <c r="H6131" t="s">
        <v>135</v>
      </c>
      <c r="I6131" t="s">
        <v>136</v>
      </c>
      <c r="J6131" t="s">
        <v>137</v>
      </c>
      <c r="K6131" t="s">
        <v>144</v>
      </c>
      <c r="L6131" t="s">
        <v>17630</v>
      </c>
      <c r="M6131" t="s">
        <v>17631</v>
      </c>
      <c r="N6131">
        <v>2.3394444440000002</v>
      </c>
      <c r="O6131">
        <v>0</v>
      </c>
      <c r="P6131">
        <v>620</v>
      </c>
      <c r="Q6131">
        <v>0</v>
      </c>
      <c r="R6131">
        <v>0</v>
      </c>
      <c r="S6131">
        <v>0</v>
      </c>
      <c r="T6131">
        <v>215</v>
      </c>
      <c r="U6131">
        <v>0</v>
      </c>
      <c r="V6131">
        <v>0</v>
      </c>
      <c r="W6131">
        <v>0</v>
      </c>
      <c r="X6131">
        <v>322.24333385145354</v>
      </c>
      <c r="Y6131">
        <v>0</v>
      </c>
      <c r="Z6131">
        <v>0</v>
      </c>
      <c r="AA6131">
        <v>0</v>
      </c>
      <c r="AB6131">
        <v>452.52697501522476</v>
      </c>
      <c r="AC6131">
        <v>0</v>
      </c>
      <c r="AD6131">
        <v>0</v>
      </c>
      <c r="AE6131">
        <v>774.77030886667831</v>
      </c>
    </row>
    <row r="6132" spans="1:31" x14ac:dyDescent="0.25">
      <c r="A6132">
        <v>2251757</v>
      </c>
      <c r="B6132">
        <v>1</v>
      </c>
      <c r="C6132" t="s">
        <v>80</v>
      </c>
      <c r="D6132" t="s">
        <v>110</v>
      </c>
      <c r="E6132" t="s">
        <v>194</v>
      </c>
      <c r="F6132" t="s">
        <v>17632</v>
      </c>
      <c r="G6132" t="s">
        <v>143</v>
      </c>
      <c r="H6132" t="s">
        <v>135</v>
      </c>
      <c r="I6132" t="s">
        <v>136</v>
      </c>
      <c r="J6132" t="s">
        <v>137</v>
      </c>
      <c r="K6132" t="s">
        <v>144</v>
      </c>
      <c r="L6132" t="s">
        <v>17633</v>
      </c>
      <c r="M6132" t="s">
        <v>17634</v>
      </c>
      <c r="N6132">
        <v>1.2036111110000001</v>
      </c>
      <c r="O6132">
        <v>0</v>
      </c>
      <c r="P6132">
        <v>95</v>
      </c>
      <c r="Q6132">
        <v>0</v>
      </c>
      <c r="R6132">
        <v>0</v>
      </c>
      <c r="S6132">
        <v>0</v>
      </c>
      <c r="T6132">
        <v>25</v>
      </c>
      <c r="U6132">
        <v>0</v>
      </c>
      <c r="V6132">
        <v>0</v>
      </c>
      <c r="W6132">
        <v>0</v>
      </c>
      <c r="X6132">
        <v>47.795556409338879</v>
      </c>
      <c r="Y6132">
        <v>0</v>
      </c>
      <c r="Z6132">
        <v>0</v>
      </c>
      <c r="AA6132">
        <v>0</v>
      </c>
      <c r="AB6132">
        <v>24.946630369559092</v>
      </c>
      <c r="AC6132">
        <v>0</v>
      </c>
      <c r="AD6132">
        <v>0</v>
      </c>
      <c r="AE6132">
        <v>72.742186778897974</v>
      </c>
    </row>
    <row r="6133" spans="1:31" x14ac:dyDescent="0.25">
      <c r="A6133">
        <v>2251758</v>
      </c>
      <c r="B6133">
        <v>1</v>
      </c>
      <c r="C6133" t="s">
        <v>81</v>
      </c>
      <c r="D6133" t="s">
        <v>113</v>
      </c>
      <c r="E6133" t="s">
        <v>194</v>
      </c>
      <c r="F6133" t="s">
        <v>5139</v>
      </c>
      <c r="G6133" t="s">
        <v>143</v>
      </c>
      <c r="H6133" t="s">
        <v>135</v>
      </c>
      <c r="I6133" t="s">
        <v>136</v>
      </c>
      <c r="J6133" t="s">
        <v>137</v>
      </c>
      <c r="K6133" t="s">
        <v>144</v>
      </c>
      <c r="L6133" t="s">
        <v>17635</v>
      </c>
      <c r="M6133" t="s">
        <v>17636</v>
      </c>
      <c r="N6133">
        <v>8.1113888880000005</v>
      </c>
      <c r="O6133">
        <v>0</v>
      </c>
      <c r="P6133">
        <v>177</v>
      </c>
      <c r="Q6133">
        <v>0</v>
      </c>
      <c r="R6133">
        <v>0</v>
      </c>
      <c r="S6133">
        <v>0</v>
      </c>
      <c r="T6133">
        <v>7</v>
      </c>
      <c r="U6133">
        <v>0</v>
      </c>
      <c r="V6133">
        <v>0</v>
      </c>
      <c r="W6133">
        <v>0</v>
      </c>
      <c r="X6133">
        <v>354.19798314390334</v>
      </c>
      <c r="Y6133">
        <v>0</v>
      </c>
      <c r="Z6133">
        <v>0</v>
      </c>
      <c r="AA6133">
        <v>0</v>
      </c>
      <c r="AB6133">
        <v>37.428651148855607</v>
      </c>
      <c r="AC6133">
        <v>0</v>
      </c>
      <c r="AD6133">
        <v>0</v>
      </c>
      <c r="AE6133">
        <v>391.62663429275892</v>
      </c>
    </row>
    <row r="6134" spans="1:31" x14ac:dyDescent="0.25">
      <c r="A6134">
        <v>2251760</v>
      </c>
      <c r="B6134">
        <v>1</v>
      </c>
      <c r="C6134" t="s">
        <v>81</v>
      </c>
      <c r="D6134" t="s">
        <v>122</v>
      </c>
      <c r="E6134" t="s">
        <v>161</v>
      </c>
      <c r="F6134" t="s">
        <v>9622</v>
      </c>
      <c r="G6134" t="s">
        <v>196</v>
      </c>
      <c r="H6134" t="s">
        <v>163</v>
      </c>
      <c r="I6134" t="s">
        <v>136</v>
      </c>
      <c r="J6134" t="s">
        <v>137</v>
      </c>
      <c r="K6134" t="s">
        <v>144</v>
      </c>
      <c r="L6134" t="s">
        <v>17637</v>
      </c>
      <c r="M6134" t="s">
        <v>17638</v>
      </c>
      <c r="N6134">
        <v>8.7072222220000004</v>
      </c>
      <c r="O6134">
        <v>1</v>
      </c>
      <c r="P6134">
        <v>513</v>
      </c>
      <c r="Q6134">
        <v>4</v>
      </c>
      <c r="R6134">
        <v>0</v>
      </c>
      <c r="S6134">
        <v>3</v>
      </c>
      <c r="T6134">
        <v>22</v>
      </c>
      <c r="U6134">
        <v>1</v>
      </c>
      <c r="V6134">
        <v>0</v>
      </c>
      <c r="W6134">
        <v>0.9506795115550134</v>
      </c>
      <c r="X6134">
        <v>392.01378649867047</v>
      </c>
      <c r="Y6134">
        <v>31.986982581326465</v>
      </c>
      <c r="Z6134">
        <v>0</v>
      </c>
      <c r="AA6134">
        <v>162.62908334454107</v>
      </c>
      <c r="AB6134">
        <v>58.499313021244475</v>
      </c>
      <c r="AC6134">
        <v>38.153489947871904</v>
      </c>
      <c r="AD6134">
        <v>0</v>
      </c>
      <c r="AE6134">
        <v>684.23333490520929</v>
      </c>
    </row>
    <row r="6135" spans="1:31" x14ac:dyDescent="0.25">
      <c r="A6135">
        <v>2251761</v>
      </c>
      <c r="B6135">
        <v>1</v>
      </c>
      <c r="C6135" t="s">
        <v>80</v>
      </c>
      <c r="D6135" t="s">
        <v>108</v>
      </c>
      <c r="E6135" t="s">
        <v>182</v>
      </c>
      <c r="F6135" t="s">
        <v>17639</v>
      </c>
      <c r="G6135" t="s">
        <v>143</v>
      </c>
      <c r="H6135" t="s">
        <v>163</v>
      </c>
      <c r="I6135" t="s">
        <v>136</v>
      </c>
      <c r="J6135" t="s">
        <v>137</v>
      </c>
      <c r="K6135" t="s">
        <v>144</v>
      </c>
      <c r="L6135" t="s">
        <v>17640</v>
      </c>
      <c r="M6135" t="s">
        <v>17641</v>
      </c>
      <c r="N6135">
        <v>8.0605555550000005</v>
      </c>
      <c r="O6135">
        <v>0</v>
      </c>
      <c r="P6135">
        <v>27</v>
      </c>
      <c r="Q6135">
        <v>0</v>
      </c>
      <c r="R6135">
        <v>6</v>
      </c>
      <c r="S6135">
        <v>0</v>
      </c>
      <c r="T6135">
        <v>2</v>
      </c>
      <c r="U6135">
        <v>0</v>
      </c>
      <c r="V6135">
        <v>0</v>
      </c>
      <c r="W6135">
        <v>0</v>
      </c>
      <c r="X6135">
        <v>26.682600961681086</v>
      </c>
      <c r="Y6135">
        <v>0</v>
      </c>
      <c r="Z6135">
        <v>3.4450701700641182</v>
      </c>
      <c r="AA6135">
        <v>0</v>
      </c>
      <c r="AB6135">
        <v>1.1884016425917843</v>
      </c>
      <c r="AC6135">
        <v>0</v>
      </c>
      <c r="AD6135">
        <v>0</v>
      </c>
      <c r="AE6135">
        <v>31.316072774336988</v>
      </c>
    </row>
    <row r="6136" spans="1:31" x14ac:dyDescent="0.25">
      <c r="A6136">
        <v>2251762</v>
      </c>
      <c r="B6136">
        <v>1</v>
      </c>
      <c r="C6136" t="s">
        <v>80</v>
      </c>
      <c r="D6136" t="s">
        <v>84</v>
      </c>
      <c r="E6136" t="s">
        <v>194</v>
      </c>
      <c r="F6136" t="s">
        <v>17642</v>
      </c>
      <c r="G6136" t="s">
        <v>143</v>
      </c>
      <c r="H6136" t="s">
        <v>135</v>
      </c>
      <c r="I6136" t="s">
        <v>136</v>
      </c>
      <c r="J6136" t="s">
        <v>137</v>
      </c>
      <c r="K6136" t="s">
        <v>144</v>
      </c>
      <c r="L6136" t="s">
        <v>17643</v>
      </c>
      <c r="M6136" t="s">
        <v>17644</v>
      </c>
      <c r="N6136">
        <v>8.2577777769999994</v>
      </c>
      <c r="O6136">
        <v>0</v>
      </c>
      <c r="P6136">
        <v>200</v>
      </c>
      <c r="Q6136">
        <v>0</v>
      </c>
      <c r="R6136">
        <v>0</v>
      </c>
      <c r="S6136">
        <v>0</v>
      </c>
      <c r="T6136">
        <v>11</v>
      </c>
      <c r="U6136">
        <v>0</v>
      </c>
      <c r="V6136">
        <v>0</v>
      </c>
      <c r="W6136">
        <v>0</v>
      </c>
      <c r="X6136">
        <v>498.39274586842703</v>
      </c>
      <c r="Y6136">
        <v>0</v>
      </c>
      <c r="Z6136">
        <v>0</v>
      </c>
      <c r="AA6136">
        <v>0</v>
      </c>
      <c r="AB6136">
        <v>67.776285855162399</v>
      </c>
      <c r="AC6136">
        <v>0</v>
      </c>
      <c r="AD6136">
        <v>0</v>
      </c>
      <c r="AE6136">
        <v>566.16903172358946</v>
      </c>
    </row>
    <row r="6137" spans="1:31" x14ac:dyDescent="0.25">
      <c r="A6137">
        <v>2251763</v>
      </c>
      <c r="B6137">
        <v>1</v>
      </c>
      <c r="C6137" t="s">
        <v>80</v>
      </c>
      <c r="D6137" t="s">
        <v>95</v>
      </c>
      <c r="E6137" t="s">
        <v>182</v>
      </c>
      <c r="F6137" t="s">
        <v>17645</v>
      </c>
      <c r="G6137" t="s">
        <v>143</v>
      </c>
      <c r="H6137" t="s">
        <v>163</v>
      </c>
      <c r="I6137" t="s">
        <v>136</v>
      </c>
      <c r="J6137" t="s">
        <v>137</v>
      </c>
      <c r="K6137" t="s">
        <v>144</v>
      </c>
      <c r="L6137" t="s">
        <v>17646</v>
      </c>
      <c r="M6137" t="s">
        <v>17647</v>
      </c>
      <c r="N6137">
        <v>4.829722222</v>
      </c>
      <c r="O6137">
        <v>0</v>
      </c>
      <c r="P6137">
        <v>0</v>
      </c>
      <c r="Q6137">
        <v>0</v>
      </c>
      <c r="R6137">
        <v>0</v>
      </c>
      <c r="S6137">
        <v>3</v>
      </c>
      <c r="T6137">
        <v>0</v>
      </c>
      <c r="U6137">
        <v>1</v>
      </c>
      <c r="V6137">
        <v>0</v>
      </c>
      <c r="W6137">
        <v>0</v>
      </c>
      <c r="X6137">
        <v>0</v>
      </c>
      <c r="Y6137">
        <v>0</v>
      </c>
      <c r="Z6137">
        <v>0</v>
      </c>
      <c r="AA6137">
        <v>28.400922736705912</v>
      </c>
      <c r="AB6137">
        <v>0</v>
      </c>
      <c r="AC6137">
        <v>626.45367480594132</v>
      </c>
      <c r="AD6137">
        <v>0</v>
      </c>
      <c r="AE6137">
        <v>654.85459754264718</v>
      </c>
    </row>
    <row r="6138" spans="1:31" x14ac:dyDescent="0.25">
      <c r="A6138">
        <v>2251764</v>
      </c>
      <c r="B6138">
        <v>1</v>
      </c>
      <c r="C6138" t="s">
        <v>81</v>
      </c>
      <c r="D6138" t="s">
        <v>123</v>
      </c>
      <c r="E6138" t="s">
        <v>141</v>
      </c>
      <c r="F6138" t="s">
        <v>17648</v>
      </c>
      <c r="G6138" t="s">
        <v>143</v>
      </c>
      <c r="H6138" t="s">
        <v>135</v>
      </c>
      <c r="I6138" t="s">
        <v>136</v>
      </c>
      <c r="J6138" t="s">
        <v>137</v>
      </c>
      <c r="K6138" t="s">
        <v>144</v>
      </c>
      <c r="L6138" t="s">
        <v>17649</v>
      </c>
      <c r="M6138" t="s">
        <v>17650</v>
      </c>
      <c r="N6138">
        <v>7.8569444439999998</v>
      </c>
      <c r="O6138">
        <v>0</v>
      </c>
      <c r="P6138">
        <v>182</v>
      </c>
      <c r="Q6138">
        <v>0</v>
      </c>
      <c r="R6138">
        <v>1</v>
      </c>
      <c r="S6138">
        <v>0</v>
      </c>
      <c r="T6138">
        <v>9</v>
      </c>
      <c r="U6138">
        <v>0</v>
      </c>
      <c r="V6138">
        <v>0</v>
      </c>
      <c r="W6138">
        <v>0</v>
      </c>
      <c r="X6138">
        <v>371.61750100919454</v>
      </c>
      <c r="Y6138">
        <v>0</v>
      </c>
      <c r="Z6138">
        <v>9.22491567134729</v>
      </c>
      <c r="AA6138">
        <v>0</v>
      </c>
      <c r="AB6138">
        <v>116.15426980322522</v>
      </c>
      <c r="AC6138">
        <v>0</v>
      </c>
      <c r="AD6138">
        <v>0</v>
      </c>
      <c r="AE6138">
        <v>496.99668648376701</v>
      </c>
    </row>
    <row r="6139" spans="1:31" x14ac:dyDescent="0.25">
      <c r="A6139">
        <v>2251765</v>
      </c>
      <c r="B6139">
        <v>1</v>
      </c>
      <c r="C6139" t="s">
        <v>80</v>
      </c>
      <c r="D6139" t="s">
        <v>83</v>
      </c>
      <c r="E6139" t="s">
        <v>132</v>
      </c>
      <c r="F6139" t="s">
        <v>17651</v>
      </c>
      <c r="G6139" t="s">
        <v>170</v>
      </c>
      <c r="H6139" t="s">
        <v>135</v>
      </c>
      <c r="I6139" t="s">
        <v>136</v>
      </c>
      <c r="J6139" t="s">
        <v>137</v>
      </c>
      <c r="K6139" t="s">
        <v>138</v>
      </c>
      <c r="L6139" t="s">
        <v>17652</v>
      </c>
      <c r="M6139" t="s">
        <v>17653</v>
      </c>
      <c r="N6139">
        <v>5.4480555549999998</v>
      </c>
      <c r="O6139">
        <v>0</v>
      </c>
      <c r="P6139">
        <v>0</v>
      </c>
      <c r="Q6139">
        <v>0</v>
      </c>
      <c r="R6139">
        <v>0</v>
      </c>
      <c r="S6139">
        <v>0</v>
      </c>
      <c r="T6139">
        <v>1</v>
      </c>
      <c r="U6139">
        <v>0</v>
      </c>
      <c r="V6139">
        <v>0</v>
      </c>
      <c r="W6139">
        <v>0</v>
      </c>
      <c r="X6139">
        <v>0</v>
      </c>
      <c r="Y6139">
        <v>0</v>
      </c>
      <c r="Z6139">
        <v>0</v>
      </c>
      <c r="AA6139">
        <v>0</v>
      </c>
      <c r="AB6139">
        <v>0.2115069533136</v>
      </c>
      <c r="AC6139">
        <v>0</v>
      </c>
      <c r="AD6139">
        <v>0</v>
      </c>
      <c r="AE6139">
        <v>0.2115069533136</v>
      </c>
    </row>
    <row r="6140" spans="1:31" x14ac:dyDescent="0.25">
      <c r="A6140">
        <v>2251766</v>
      </c>
      <c r="B6140">
        <v>1</v>
      </c>
      <c r="C6140" t="s">
        <v>81</v>
      </c>
      <c r="D6140" t="s">
        <v>119</v>
      </c>
      <c r="E6140" t="s">
        <v>194</v>
      </c>
      <c r="F6140" t="s">
        <v>17654</v>
      </c>
      <c r="G6140" t="s">
        <v>179</v>
      </c>
      <c r="H6140" t="s">
        <v>135</v>
      </c>
      <c r="I6140" t="s">
        <v>136</v>
      </c>
      <c r="J6140" t="s">
        <v>137</v>
      </c>
      <c r="K6140" t="s">
        <v>138</v>
      </c>
      <c r="L6140" t="s">
        <v>17655</v>
      </c>
      <c r="M6140" t="s">
        <v>17656</v>
      </c>
      <c r="N6140">
        <v>1.020277777</v>
      </c>
      <c r="O6140">
        <v>0</v>
      </c>
      <c r="P6140">
        <v>54</v>
      </c>
      <c r="Q6140">
        <v>0</v>
      </c>
      <c r="R6140">
        <v>0</v>
      </c>
      <c r="S6140">
        <v>0</v>
      </c>
      <c r="T6140">
        <v>8</v>
      </c>
      <c r="U6140">
        <v>0</v>
      </c>
      <c r="V6140">
        <v>0</v>
      </c>
      <c r="W6140">
        <v>0</v>
      </c>
      <c r="X6140">
        <v>10.943169947268961</v>
      </c>
      <c r="Y6140">
        <v>0</v>
      </c>
      <c r="Z6140">
        <v>0</v>
      </c>
      <c r="AA6140">
        <v>0</v>
      </c>
      <c r="AB6140">
        <v>1.3191290009258667</v>
      </c>
      <c r="AC6140">
        <v>0</v>
      </c>
      <c r="AD6140">
        <v>0</v>
      </c>
      <c r="AE6140">
        <v>12.262298948194829</v>
      </c>
    </row>
    <row r="6141" spans="1:31" x14ac:dyDescent="0.25">
      <c r="A6141">
        <v>2251769</v>
      </c>
      <c r="B6141">
        <v>1</v>
      </c>
      <c r="C6141" t="s">
        <v>81</v>
      </c>
      <c r="D6141" t="s">
        <v>128</v>
      </c>
      <c r="E6141" t="s">
        <v>141</v>
      </c>
      <c r="F6141" t="s">
        <v>17657</v>
      </c>
      <c r="G6141" t="s">
        <v>187</v>
      </c>
      <c r="H6141" t="s">
        <v>135</v>
      </c>
      <c r="I6141" t="s">
        <v>136</v>
      </c>
      <c r="J6141" t="s">
        <v>137</v>
      </c>
      <c r="K6141" t="s">
        <v>138</v>
      </c>
      <c r="L6141" t="s">
        <v>17658</v>
      </c>
      <c r="M6141" t="s">
        <v>17659</v>
      </c>
      <c r="N6141">
        <v>0.877222222</v>
      </c>
      <c r="O6141">
        <v>0</v>
      </c>
      <c r="P6141">
        <v>435</v>
      </c>
      <c r="Q6141">
        <v>0</v>
      </c>
      <c r="R6141">
        <v>0</v>
      </c>
      <c r="S6141">
        <v>0</v>
      </c>
      <c r="T6141">
        <v>10</v>
      </c>
      <c r="U6141">
        <v>0</v>
      </c>
      <c r="V6141">
        <v>0</v>
      </c>
      <c r="W6141">
        <v>0</v>
      </c>
      <c r="X6141">
        <v>126.08187436637321</v>
      </c>
      <c r="Y6141">
        <v>0</v>
      </c>
      <c r="Z6141">
        <v>0</v>
      </c>
      <c r="AA6141">
        <v>0</v>
      </c>
      <c r="AB6141">
        <v>21.219277119229538</v>
      </c>
      <c r="AC6141">
        <v>0</v>
      </c>
      <c r="AD6141">
        <v>0</v>
      </c>
      <c r="AE6141">
        <v>147.30115148560276</v>
      </c>
    </row>
    <row r="6142" spans="1:31" x14ac:dyDescent="0.25">
      <c r="A6142">
        <v>2251771</v>
      </c>
      <c r="B6142">
        <v>1</v>
      </c>
      <c r="C6142" t="s">
        <v>80</v>
      </c>
      <c r="D6142" t="s">
        <v>108</v>
      </c>
      <c r="E6142" t="s">
        <v>182</v>
      </c>
      <c r="F6142" t="s">
        <v>17660</v>
      </c>
      <c r="G6142" t="s">
        <v>143</v>
      </c>
      <c r="H6142" t="s">
        <v>163</v>
      </c>
      <c r="I6142" t="s">
        <v>136</v>
      </c>
      <c r="J6142" t="s">
        <v>137</v>
      </c>
      <c r="K6142" t="s">
        <v>144</v>
      </c>
      <c r="L6142" t="s">
        <v>17661</v>
      </c>
      <c r="M6142" t="s">
        <v>17662</v>
      </c>
      <c r="N6142">
        <v>7.9941666659999999</v>
      </c>
      <c r="O6142">
        <v>0</v>
      </c>
      <c r="P6142">
        <v>39</v>
      </c>
      <c r="Q6142">
        <v>0</v>
      </c>
      <c r="R6142">
        <v>6</v>
      </c>
      <c r="S6142">
        <v>0</v>
      </c>
      <c r="T6142">
        <v>2</v>
      </c>
      <c r="U6142">
        <v>0</v>
      </c>
      <c r="V6142">
        <v>0</v>
      </c>
      <c r="W6142">
        <v>0</v>
      </c>
      <c r="X6142">
        <v>44.610715365203546</v>
      </c>
      <c r="Y6142">
        <v>0</v>
      </c>
      <c r="Z6142">
        <v>8.7126732828978888</v>
      </c>
      <c r="AA6142">
        <v>0</v>
      </c>
      <c r="AB6142">
        <v>15.629665580362412</v>
      </c>
      <c r="AC6142">
        <v>0</v>
      </c>
      <c r="AD6142">
        <v>0</v>
      </c>
      <c r="AE6142">
        <v>68.953054228463841</v>
      </c>
    </row>
    <row r="6143" spans="1:31" x14ac:dyDescent="0.25">
      <c r="A6143">
        <v>2251772</v>
      </c>
      <c r="B6143">
        <v>1</v>
      </c>
      <c r="C6143" t="s">
        <v>80</v>
      </c>
      <c r="D6143" t="s">
        <v>110</v>
      </c>
      <c r="E6143" t="s">
        <v>194</v>
      </c>
      <c r="F6143" t="s">
        <v>17663</v>
      </c>
      <c r="G6143" t="s">
        <v>143</v>
      </c>
      <c r="H6143" t="s">
        <v>135</v>
      </c>
      <c r="I6143" t="s">
        <v>136</v>
      </c>
      <c r="J6143" t="s">
        <v>137</v>
      </c>
      <c r="K6143" t="s">
        <v>144</v>
      </c>
      <c r="L6143" t="s">
        <v>17664</v>
      </c>
      <c r="M6143" t="s">
        <v>17665</v>
      </c>
      <c r="N6143">
        <v>1.099722222</v>
      </c>
      <c r="O6143">
        <v>0</v>
      </c>
      <c r="P6143">
        <v>97</v>
      </c>
      <c r="Q6143">
        <v>0</v>
      </c>
      <c r="R6143">
        <v>0</v>
      </c>
      <c r="S6143">
        <v>0</v>
      </c>
      <c r="T6143">
        <v>0</v>
      </c>
      <c r="U6143">
        <v>0</v>
      </c>
      <c r="V6143">
        <v>0</v>
      </c>
      <c r="W6143">
        <v>0</v>
      </c>
      <c r="X6143">
        <v>37.191543698858169</v>
      </c>
      <c r="Y6143">
        <v>0</v>
      </c>
      <c r="Z6143">
        <v>0</v>
      </c>
      <c r="AA6143">
        <v>0</v>
      </c>
      <c r="AB6143">
        <v>0</v>
      </c>
      <c r="AC6143">
        <v>0</v>
      </c>
      <c r="AD6143">
        <v>0</v>
      </c>
      <c r="AE6143">
        <v>37.191543698858169</v>
      </c>
    </row>
    <row r="6144" spans="1:31" x14ac:dyDescent="0.25">
      <c r="A6144">
        <v>2251773</v>
      </c>
      <c r="B6144">
        <v>1</v>
      </c>
      <c r="C6144" t="s">
        <v>81</v>
      </c>
      <c r="D6144" t="s">
        <v>128</v>
      </c>
      <c r="E6144" t="s">
        <v>194</v>
      </c>
      <c r="F6144" t="s">
        <v>17428</v>
      </c>
      <c r="G6144" t="s">
        <v>143</v>
      </c>
      <c r="H6144" t="s">
        <v>135</v>
      </c>
      <c r="I6144" t="s">
        <v>136</v>
      </c>
      <c r="J6144" t="s">
        <v>137</v>
      </c>
      <c r="K6144" t="s">
        <v>144</v>
      </c>
      <c r="L6144" t="s">
        <v>17666</v>
      </c>
      <c r="M6144" t="s">
        <v>17667</v>
      </c>
      <c r="N6144">
        <v>7.42</v>
      </c>
      <c r="O6144">
        <v>0</v>
      </c>
      <c r="P6144">
        <v>48</v>
      </c>
      <c r="Q6144">
        <v>0</v>
      </c>
      <c r="R6144">
        <v>0</v>
      </c>
      <c r="S6144">
        <v>0</v>
      </c>
      <c r="T6144">
        <v>0</v>
      </c>
      <c r="U6144">
        <v>0</v>
      </c>
      <c r="V6144">
        <v>0</v>
      </c>
      <c r="W6144">
        <v>0</v>
      </c>
      <c r="X6144">
        <v>99.030738200644592</v>
      </c>
      <c r="Y6144">
        <v>0</v>
      </c>
      <c r="Z6144">
        <v>0</v>
      </c>
      <c r="AA6144">
        <v>0</v>
      </c>
      <c r="AB6144">
        <v>0</v>
      </c>
      <c r="AC6144">
        <v>0</v>
      </c>
      <c r="AD6144">
        <v>0</v>
      </c>
      <c r="AE6144">
        <v>99.030738200644592</v>
      </c>
    </row>
    <row r="6145" spans="1:31" x14ac:dyDescent="0.25">
      <c r="A6145">
        <v>2251774</v>
      </c>
      <c r="B6145">
        <v>1</v>
      </c>
      <c r="C6145" t="s">
        <v>80</v>
      </c>
      <c r="D6145" t="s">
        <v>100</v>
      </c>
      <c r="E6145" t="s">
        <v>132</v>
      </c>
      <c r="F6145" t="s">
        <v>17064</v>
      </c>
      <c r="G6145" t="s">
        <v>170</v>
      </c>
      <c r="H6145" t="s">
        <v>135</v>
      </c>
      <c r="I6145" t="s">
        <v>136</v>
      </c>
      <c r="J6145" t="s">
        <v>137</v>
      </c>
      <c r="K6145" t="s">
        <v>138</v>
      </c>
      <c r="L6145" t="s">
        <v>17668</v>
      </c>
      <c r="M6145" t="s">
        <v>17669</v>
      </c>
      <c r="N6145">
        <v>2.4383333330000001</v>
      </c>
      <c r="O6145">
        <v>0</v>
      </c>
      <c r="P6145">
        <v>1</v>
      </c>
      <c r="Q6145">
        <v>0</v>
      </c>
      <c r="R6145">
        <v>0</v>
      </c>
      <c r="S6145">
        <v>0</v>
      </c>
      <c r="T6145">
        <v>0</v>
      </c>
      <c r="U6145">
        <v>0</v>
      </c>
      <c r="V6145">
        <v>0</v>
      </c>
      <c r="W6145">
        <v>0</v>
      </c>
      <c r="X6145">
        <v>9.2517917429140006E-2</v>
      </c>
      <c r="Y6145">
        <v>0</v>
      </c>
      <c r="Z6145">
        <v>0</v>
      </c>
      <c r="AA6145">
        <v>0</v>
      </c>
      <c r="AB6145">
        <v>0</v>
      </c>
      <c r="AC6145">
        <v>0</v>
      </c>
      <c r="AD6145">
        <v>0</v>
      </c>
      <c r="AE6145">
        <v>9.2517917429140006E-2</v>
      </c>
    </row>
    <row r="6146" spans="1:31" x14ac:dyDescent="0.25">
      <c r="A6146">
        <v>2251776</v>
      </c>
      <c r="B6146">
        <v>1</v>
      </c>
      <c r="C6146" t="s">
        <v>81</v>
      </c>
      <c r="D6146" t="s">
        <v>119</v>
      </c>
      <c r="E6146" t="s">
        <v>194</v>
      </c>
      <c r="F6146" t="s">
        <v>17670</v>
      </c>
      <c r="G6146" t="s">
        <v>885</v>
      </c>
      <c r="H6146" t="s">
        <v>135</v>
      </c>
      <c r="I6146" t="s">
        <v>136</v>
      </c>
      <c r="J6146" t="s">
        <v>137</v>
      </c>
      <c r="K6146" t="s">
        <v>138</v>
      </c>
      <c r="L6146" t="s">
        <v>17671</v>
      </c>
      <c r="M6146" t="s">
        <v>17672</v>
      </c>
      <c r="N6146">
        <v>2.7597222220000002</v>
      </c>
      <c r="O6146">
        <v>0</v>
      </c>
      <c r="P6146">
        <v>53</v>
      </c>
      <c r="Q6146">
        <v>0</v>
      </c>
      <c r="R6146">
        <v>0</v>
      </c>
      <c r="S6146">
        <v>0</v>
      </c>
      <c r="T6146">
        <v>3</v>
      </c>
      <c r="U6146">
        <v>0</v>
      </c>
      <c r="V6146">
        <v>0</v>
      </c>
      <c r="W6146">
        <v>0</v>
      </c>
      <c r="X6146">
        <v>10.530616388314968</v>
      </c>
      <c r="Y6146">
        <v>0</v>
      </c>
      <c r="Z6146">
        <v>0</v>
      </c>
      <c r="AA6146">
        <v>0</v>
      </c>
      <c r="AB6146">
        <v>0.50980255926506679</v>
      </c>
      <c r="AC6146">
        <v>0</v>
      </c>
      <c r="AD6146">
        <v>0</v>
      </c>
      <c r="AE6146">
        <v>11.040418947580035</v>
      </c>
    </row>
    <row r="6147" spans="1:31" x14ac:dyDescent="0.25">
      <c r="A6147">
        <v>2251778</v>
      </c>
      <c r="B6147">
        <v>1</v>
      </c>
      <c r="C6147" t="s">
        <v>80</v>
      </c>
      <c r="D6147" t="s">
        <v>83</v>
      </c>
      <c r="E6147" t="s">
        <v>132</v>
      </c>
      <c r="F6147" t="s">
        <v>5050</v>
      </c>
      <c r="G6147" t="s">
        <v>191</v>
      </c>
      <c r="H6147" t="s">
        <v>135</v>
      </c>
      <c r="I6147" t="s">
        <v>136</v>
      </c>
      <c r="J6147" t="s">
        <v>137</v>
      </c>
      <c r="K6147" t="s">
        <v>138</v>
      </c>
      <c r="L6147" t="s">
        <v>17673</v>
      </c>
      <c r="M6147" t="s">
        <v>17674</v>
      </c>
      <c r="N6147">
        <v>5.0658333329999996</v>
      </c>
      <c r="O6147">
        <v>0</v>
      </c>
      <c r="P6147">
        <v>0</v>
      </c>
      <c r="Q6147">
        <v>0</v>
      </c>
      <c r="R6147">
        <v>0</v>
      </c>
      <c r="S6147">
        <v>0</v>
      </c>
      <c r="T6147">
        <v>15</v>
      </c>
      <c r="U6147">
        <v>0</v>
      </c>
      <c r="V6147">
        <v>0</v>
      </c>
      <c r="W6147">
        <v>0</v>
      </c>
      <c r="X6147">
        <v>0</v>
      </c>
      <c r="Y6147">
        <v>0</v>
      </c>
      <c r="Z6147">
        <v>0</v>
      </c>
      <c r="AA6147">
        <v>0</v>
      </c>
      <c r="AB6147">
        <v>149.99458226472962</v>
      </c>
      <c r="AC6147">
        <v>0</v>
      </c>
      <c r="AD6147">
        <v>0</v>
      </c>
      <c r="AE6147">
        <v>149.99458226472962</v>
      </c>
    </row>
    <row r="6148" spans="1:31" x14ac:dyDescent="0.25">
      <c r="A6148">
        <v>2251780</v>
      </c>
      <c r="B6148">
        <v>1</v>
      </c>
      <c r="C6148" t="s">
        <v>80</v>
      </c>
      <c r="D6148" t="s">
        <v>97</v>
      </c>
      <c r="E6148" t="s">
        <v>182</v>
      </c>
      <c r="F6148" t="s">
        <v>17675</v>
      </c>
      <c r="G6148" t="s">
        <v>319</v>
      </c>
      <c r="H6148" t="s">
        <v>163</v>
      </c>
      <c r="I6148" t="s">
        <v>136</v>
      </c>
      <c r="J6148" t="s">
        <v>137</v>
      </c>
      <c r="K6148" t="s">
        <v>138</v>
      </c>
      <c r="L6148" t="s">
        <v>17676</v>
      </c>
      <c r="M6148" t="s">
        <v>17677</v>
      </c>
      <c r="N6148">
        <v>1.693888888</v>
      </c>
      <c r="O6148">
        <v>0</v>
      </c>
      <c r="P6148">
        <v>173</v>
      </c>
      <c r="Q6148">
        <v>0</v>
      </c>
      <c r="R6148">
        <v>8</v>
      </c>
      <c r="S6148">
        <v>0</v>
      </c>
      <c r="T6148">
        <v>19</v>
      </c>
      <c r="U6148">
        <v>0</v>
      </c>
      <c r="V6148">
        <v>0</v>
      </c>
      <c r="W6148">
        <v>0</v>
      </c>
      <c r="X6148">
        <v>156.15804581962695</v>
      </c>
      <c r="Y6148">
        <v>0</v>
      </c>
      <c r="Z6148">
        <v>2.9589540677288668</v>
      </c>
      <c r="AA6148">
        <v>0</v>
      </c>
      <c r="AB6148">
        <v>25.767376379029962</v>
      </c>
      <c r="AC6148">
        <v>0</v>
      </c>
      <c r="AD6148">
        <v>0</v>
      </c>
      <c r="AE6148">
        <v>184.88437626638577</v>
      </c>
    </row>
    <row r="6149" spans="1:31" x14ac:dyDescent="0.25">
      <c r="A6149">
        <v>2251782</v>
      </c>
      <c r="B6149">
        <v>1</v>
      </c>
      <c r="C6149" t="s">
        <v>80</v>
      </c>
      <c r="D6149" t="s">
        <v>82</v>
      </c>
      <c r="E6149" t="s">
        <v>194</v>
      </c>
      <c r="F6149" t="s">
        <v>17678</v>
      </c>
      <c r="G6149" t="s">
        <v>196</v>
      </c>
      <c r="H6149" t="s">
        <v>135</v>
      </c>
      <c r="I6149" t="s">
        <v>136</v>
      </c>
      <c r="J6149" t="s">
        <v>137</v>
      </c>
      <c r="K6149" t="s">
        <v>144</v>
      </c>
      <c r="L6149" t="s">
        <v>17679</v>
      </c>
      <c r="M6149" t="s">
        <v>17680</v>
      </c>
      <c r="N6149">
        <v>0.25194444399999999</v>
      </c>
      <c r="O6149">
        <v>0</v>
      </c>
      <c r="P6149">
        <v>110</v>
      </c>
      <c r="Q6149">
        <v>0</v>
      </c>
      <c r="R6149">
        <v>0</v>
      </c>
      <c r="S6149">
        <v>0</v>
      </c>
      <c r="T6149">
        <v>5</v>
      </c>
      <c r="U6149">
        <v>0</v>
      </c>
      <c r="V6149">
        <v>0</v>
      </c>
      <c r="W6149">
        <v>0</v>
      </c>
      <c r="X6149">
        <v>11.053537155019345</v>
      </c>
      <c r="Y6149">
        <v>0</v>
      </c>
      <c r="Z6149">
        <v>0</v>
      </c>
      <c r="AA6149">
        <v>0</v>
      </c>
      <c r="AB6149">
        <v>0.48037099438916669</v>
      </c>
      <c r="AC6149">
        <v>0</v>
      </c>
      <c r="AD6149">
        <v>0</v>
      </c>
      <c r="AE6149">
        <v>11.533908149408513</v>
      </c>
    </row>
    <row r="6150" spans="1:31" x14ac:dyDescent="0.25">
      <c r="A6150">
        <v>2251783</v>
      </c>
      <c r="B6150">
        <v>1</v>
      </c>
      <c r="C6150" t="s">
        <v>80</v>
      </c>
      <c r="D6150" t="s">
        <v>105</v>
      </c>
      <c r="E6150" t="s">
        <v>161</v>
      </c>
      <c r="F6150" t="s">
        <v>17681</v>
      </c>
      <c r="G6150" t="s">
        <v>174</v>
      </c>
      <c r="H6150" t="s">
        <v>163</v>
      </c>
      <c r="I6150" t="s">
        <v>136</v>
      </c>
      <c r="J6150" t="s">
        <v>137</v>
      </c>
      <c r="K6150" t="s">
        <v>138</v>
      </c>
      <c r="L6150" t="s">
        <v>17682</v>
      </c>
      <c r="M6150" t="s">
        <v>17683</v>
      </c>
      <c r="N6150">
        <v>0.95944444399999995</v>
      </c>
      <c r="O6150">
        <v>0</v>
      </c>
      <c r="P6150">
        <v>2167</v>
      </c>
      <c r="Q6150">
        <v>0</v>
      </c>
      <c r="R6150">
        <v>0</v>
      </c>
      <c r="S6150">
        <v>1</v>
      </c>
      <c r="T6150">
        <v>201</v>
      </c>
      <c r="U6150">
        <v>0</v>
      </c>
      <c r="V6150">
        <v>1</v>
      </c>
      <c r="W6150">
        <v>0</v>
      </c>
      <c r="X6150">
        <v>732.49802045341539</v>
      </c>
      <c r="Y6150">
        <v>0</v>
      </c>
      <c r="Z6150">
        <v>0</v>
      </c>
      <c r="AA6150">
        <v>4.5824444253144829</v>
      </c>
      <c r="AB6150">
        <v>199.88394208934324</v>
      </c>
      <c r="AC6150">
        <v>0</v>
      </c>
      <c r="AD6150">
        <v>6.9917191731683026</v>
      </c>
      <c r="AE6150">
        <v>943.9561261412415</v>
      </c>
    </row>
    <row r="6151" spans="1:31" x14ac:dyDescent="0.25">
      <c r="A6151">
        <v>2251784</v>
      </c>
      <c r="B6151">
        <v>1</v>
      </c>
      <c r="C6151" t="s">
        <v>80</v>
      </c>
      <c r="D6151" t="s">
        <v>93</v>
      </c>
      <c r="E6151" t="s">
        <v>194</v>
      </c>
      <c r="F6151" t="s">
        <v>17684</v>
      </c>
      <c r="G6151" t="s">
        <v>143</v>
      </c>
      <c r="H6151" t="s">
        <v>135</v>
      </c>
      <c r="I6151" t="s">
        <v>136</v>
      </c>
      <c r="J6151" t="s">
        <v>137</v>
      </c>
      <c r="K6151" t="s">
        <v>144</v>
      </c>
      <c r="L6151" t="s">
        <v>17685</v>
      </c>
      <c r="M6151" t="s">
        <v>17686</v>
      </c>
      <c r="N6151">
        <v>7.8877777770000002</v>
      </c>
      <c r="O6151">
        <v>0</v>
      </c>
      <c r="P6151">
        <v>0</v>
      </c>
      <c r="Q6151">
        <v>0</v>
      </c>
      <c r="R6151">
        <v>0</v>
      </c>
      <c r="S6151">
        <v>0</v>
      </c>
      <c r="T6151">
        <v>26</v>
      </c>
      <c r="U6151">
        <v>0</v>
      </c>
      <c r="V6151">
        <v>0</v>
      </c>
      <c r="W6151">
        <v>0</v>
      </c>
      <c r="X6151">
        <v>0</v>
      </c>
      <c r="Y6151">
        <v>0</v>
      </c>
      <c r="Z6151">
        <v>0</v>
      </c>
      <c r="AA6151">
        <v>0</v>
      </c>
      <c r="AB6151">
        <v>181.00302736687993</v>
      </c>
      <c r="AC6151">
        <v>0</v>
      </c>
      <c r="AD6151">
        <v>0</v>
      </c>
      <c r="AE6151">
        <v>181.00302736687993</v>
      </c>
    </row>
    <row r="6152" spans="1:31" x14ac:dyDescent="0.25">
      <c r="A6152">
        <v>2251785</v>
      </c>
      <c r="B6152">
        <v>1</v>
      </c>
      <c r="C6152" t="s">
        <v>80</v>
      </c>
      <c r="D6152" t="s">
        <v>98</v>
      </c>
      <c r="E6152" t="s">
        <v>194</v>
      </c>
      <c r="F6152" t="s">
        <v>17687</v>
      </c>
      <c r="G6152" t="s">
        <v>134</v>
      </c>
      <c r="H6152" t="s">
        <v>135</v>
      </c>
      <c r="I6152" t="s">
        <v>136</v>
      </c>
      <c r="J6152" t="s">
        <v>137</v>
      </c>
      <c r="K6152" t="s">
        <v>138</v>
      </c>
      <c r="L6152" t="s">
        <v>17688</v>
      </c>
      <c r="M6152" t="s">
        <v>17689</v>
      </c>
      <c r="N6152">
        <v>3.673333333</v>
      </c>
      <c r="O6152">
        <v>0</v>
      </c>
      <c r="P6152">
        <v>3</v>
      </c>
      <c r="Q6152">
        <v>0</v>
      </c>
      <c r="R6152">
        <v>0</v>
      </c>
      <c r="S6152">
        <v>0</v>
      </c>
      <c r="T6152">
        <v>3</v>
      </c>
      <c r="U6152">
        <v>0</v>
      </c>
      <c r="V6152">
        <v>0</v>
      </c>
      <c r="W6152">
        <v>0</v>
      </c>
      <c r="X6152">
        <v>3.4821036454723751</v>
      </c>
      <c r="Y6152">
        <v>0</v>
      </c>
      <c r="Z6152">
        <v>0</v>
      </c>
      <c r="AA6152">
        <v>0</v>
      </c>
      <c r="AB6152">
        <v>31.630219298099867</v>
      </c>
      <c r="AC6152">
        <v>0</v>
      </c>
      <c r="AD6152">
        <v>0</v>
      </c>
      <c r="AE6152">
        <v>35.112322943572245</v>
      </c>
    </row>
    <row r="6153" spans="1:31" x14ac:dyDescent="0.25">
      <c r="A6153">
        <v>2251787</v>
      </c>
      <c r="B6153">
        <v>1</v>
      </c>
      <c r="C6153" t="s">
        <v>80</v>
      </c>
      <c r="D6153" t="s">
        <v>100</v>
      </c>
      <c r="E6153" t="s">
        <v>182</v>
      </c>
      <c r="F6153" t="s">
        <v>8474</v>
      </c>
      <c r="G6153" t="s">
        <v>319</v>
      </c>
      <c r="H6153" t="s">
        <v>163</v>
      </c>
      <c r="I6153" t="s">
        <v>136</v>
      </c>
      <c r="J6153" t="s">
        <v>137</v>
      </c>
      <c r="K6153" t="s">
        <v>138</v>
      </c>
      <c r="L6153" t="s">
        <v>17690</v>
      </c>
      <c r="M6153" t="s">
        <v>17691</v>
      </c>
      <c r="N6153">
        <v>1.3825000000000001</v>
      </c>
      <c r="O6153">
        <v>0</v>
      </c>
      <c r="P6153">
        <v>21</v>
      </c>
      <c r="Q6153">
        <v>0</v>
      </c>
      <c r="R6153">
        <v>5</v>
      </c>
      <c r="S6153">
        <v>0</v>
      </c>
      <c r="T6153">
        <v>2</v>
      </c>
      <c r="U6153">
        <v>0</v>
      </c>
      <c r="V6153">
        <v>0</v>
      </c>
      <c r="W6153">
        <v>0</v>
      </c>
      <c r="X6153">
        <v>10.765609981423356</v>
      </c>
      <c r="Y6153">
        <v>0</v>
      </c>
      <c r="Z6153">
        <v>7.8301708284655103</v>
      </c>
      <c r="AA6153">
        <v>0</v>
      </c>
      <c r="AB6153">
        <v>9.8582731597278599</v>
      </c>
      <c r="AC6153">
        <v>0</v>
      </c>
      <c r="AD6153">
        <v>0</v>
      </c>
      <c r="AE6153">
        <v>28.454053969616723</v>
      </c>
    </row>
    <row r="6154" spans="1:31" x14ac:dyDescent="0.25">
      <c r="A6154">
        <v>2251788</v>
      </c>
      <c r="B6154">
        <v>1</v>
      </c>
      <c r="C6154" t="s">
        <v>81</v>
      </c>
      <c r="D6154" t="s">
        <v>117</v>
      </c>
      <c r="E6154" t="s">
        <v>182</v>
      </c>
      <c r="F6154" t="s">
        <v>17692</v>
      </c>
      <c r="G6154" t="s">
        <v>196</v>
      </c>
      <c r="H6154" t="s">
        <v>163</v>
      </c>
      <c r="I6154" t="s">
        <v>136</v>
      </c>
      <c r="J6154" t="s">
        <v>137</v>
      </c>
      <c r="K6154" t="s">
        <v>144</v>
      </c>
      <c r="L6154" t="s">
        <v>17693</v>
      </c>
      <c r="M6154" t="s">
        <v>17694</v>
      </c>
      <c r="N6154">
        <v>1.6133333329999999</v>
      </c>
      <c r="O6154">
        <v>0</v>
      </c>
      <c r="P6154">
        <v>0</v>
      </c>
      <c r="Q6154">
        <v>3</v>
      </c>
      <c r="R6154">
        <v>0</v>
      </c>
      <c r="S6154">
        <v>0</v>
      </c>
      <c r="T6154">
        <v>0</v>
      </c>
      <c r="U6154">
        <v>0</v>
      </c>
      <c r="V6154">
        <v>0</v>
      </c>
      <c r="W6154">
        <v>0</v>
      </c>
      <c r="X6154">
        <v>0</v>
      </c>
      <c r="Y6154">
        <v>2.4163924876492802</v>
      </c>
      <c r="Z6154">
        <v>0</v>
      </c>
      <c r="AA6154">
        <v>0</v>
      </c>
      <c r="AB6154">
        <v>0</v>
      </c>
      <c r="AC6154">
        <v>0</v>
      </c>
      <c r="AD6154">
        <v>0</v>
      </c>
      <c r="AE6154">
        <v>2.4163924876492802</v>
      </c>
    </row>
    <row r="6155" spans="1:31" x14ac:dyDescent="0.25">
      <c r="A6155">
        <v>2251790</v>
      </c>
      <c r="B6155">
        <v>1</v>
      </c>
      <c r="C6155" t="s">
        <v>81</v>
      </c>
      <c r="D6155" t="s">
        <v>118</v>
      </c>
      <c r="E6155" t="s">
        <v>161</v>
      </c>
      <c r="F6155" t="s">
        <v>17695</v>
      </c>
      <c r="G6155" t="s">
        <v>196</v>
      </c>
      <c r="H6155" t="s">
        <v>163</v>
      </c>
      <c r="I6155" t="s">
        <v>136</v>
      </c>
      <c r="J6155" t="s">
        <v>137</v>
      </c>
      <c r="K6155" t="s">
        <v>144</v>
      </c>
      <c r="L6155" t="s">
        <v>17696</v>
      </c>
      <c r="M6155" t="s">
        <v>17697</v>
      </c>
      <c r="N6155">
        <v>7.5747222220000001</v>
      </c>
      <c r="O6155">
        <v>0</v>
      </c>
      <c r="P6155">
        <v>530</v>
      </c>
      <c r="Q6155">
        <v>7</v>
      </c>
      <c r="R6155">
        <v>29</v>
      </c>
      <c r="S6155">
        <v>3</v>
      </c>
      <c r="T6155">
        <v>61</v>
      </c>
      <c r="U6155">
        <v>0</v>
      </c>
      <c r="V6155">
        <v>0</v>
      </c>
      <c r="W6155">
        <v>0</v>
      </c>
      <c r="X6155">
        <v>864.77779349943557</v>
      </c>
      <c r="Y6155">
        <v>34.053857095353223</v>
      </c>
      <c r="Z6155">
        <v>77.559264487858385</v>
      </c>
      <c r="AA6155">
        <v>113.97530709617227</v>
      </c>
      <c r="AB6155">
        <v>253.30878477780283</v>
      </c>
      <c r="AC6155">
        <v>0</v>
      </c>
      <c r="AD6155">
        <v>0</v>
      </c>
      <c r="AE6155">
        <v>1343.6750069566224</v>
      </c>
    </row>
    <row r="6156" spans="1:31" x14ac:dyDescent="0.25">
      <c r="A6156">
        <v>2251792</v>
      </c>
      <c r="B6156">
        <v>1</v>
      </c>
      <c r="C6156" t="s">
        <v>80</v>
      </c>
      <c r="D6156" t="s">
        <v>88</v>
      </c>
      <c r="E6156" t="s">
        <v>132</v>
      </c>
      <c r="F6156" t="s">
        <v>17209</v>
      </c>
      <c r="G6156" t="s">
        <v>170</v>
      </c>
      <c r="H6156" t="s">
        <v>135</v>
      </c>
      <c r="I6156" t="s">
        <v>136</v>
      </c>
      <c r="J6156" t="s">
        <v>137</v>
      </c>
      <c r="K6156" t="s">
        <v>138</v>
      </c>
      <c r="L6156" t="s">
        <v>17698</v>
      </c>
      <c r="M6156" t="s">
        <v>17699</v>
      </c>
      <c r="N6156">
        <v>5.4569444440000003</v>
      </c>
      <c r="O6156">
        <v>0</v>
      </c>
      <c r="P6156">
        <v>18</v>
      </c>
      <c r="Q6156">
        <v>0</v>
      </c>
      <c r="R6156">
        <v>0</v>
      </c>
      <c r="S6156">
        <v>0</v>
      </c>
      <c r="T6156">
        <v>1</v>
      </c>
      <c r="U6156">
        <v>0</v>
      </c>
      <c r="V6156">
        <v>0</v>
      </c>
      <c r="W6156">
        <v>0</v>
      </c>
      <c r="X6156">
        <v>26.358238209407414</v>
      </c>
      <c r="Y6156">
        <v>0</v>
      </c>
      <c r="Z6156">
        <v>0</v>
      </c>
      <c r="AA6156">
        <v>0</v>
      </c>
      <c r="AB6156">
        <v>9.147861284177777E-3</v>
      </c>
      <c r="AC6156">
        <v>0</v>
      </c>
      <c r="AD6156">
        <v>0</v>
      </c>
      <c r="AE6156">
        <v>26.367386070691591</v>
      </c>
    </row>
    <row r="6157" spans="1:31" x14ac:dyDescent="0.25">
      <c r="A6157">
        <v>2251797</v>
      </c>
      <c r="B6157">
        <v>1</v>
      </c>
      <c r="C6157" t="s">
        <v>80</v>
      </c>
      <c r="D6157" t="s">
        <v>103</v>
      </c>
      <c r="E6157" t="s">
        <v>161</v>
      </c>
      <c r="F6157" t="s">
        <v>1067</v>
      </c>
      <c r="G6157" t="s">
        <v>174</v>
      </c>
      <c r="H6157" t="s">
        <v>163</v>
      </c>
      <c r="I6157" t="s">
        <v>136</v>
      </c>
      <c r="J6157" t="s">
        <v>137</v>
      </c>
      <c r="K6157" t="s">
        <v>138</v>
      </c>
      <c r="L6157" t="s">
        <v>17700</v>
      </c>
      <c r="M6157" t="s">
        <v>17701</v>
      </c>
      <c r="N6157">
        <v>0.43027777699999997</v>
      </c>
      <c r="O6157">
        <v>0</v>
      </c>
      <c r="P6157">
        <v>1</v>
      </c>
      <c r="Q6157">
        <v>37</v>
      </c>
      <c r="R6157">
        <v>64</v>
      </c>
      <c r="S6157">
        <v>10</v>
      </c>
      <c r="T6157">
        <v>7</v>
      </c>
      <c r="U6157">
        <v>4</v>
      </c>
      <c r="V6157">
        <v>0</v>
      </c>
      <c r="W6157">
        <v>0</v>
      </c>
      <c r="X6157">
        <v>6.2393711107233338E-2</v>
      </c>
      <c r="Y6157">
        <v>21.895844929268957</v>
      </c>
      <c r="Z6157">
        <v>27.222483066096977</v>
      </c>
      <c r="AA6157">
        <v>79.864585871232734</v>
      </c>
      <c r="AB6157">
        <v>3.046269364748968</v>
      </c>
      <c r="AC6157">
        <v>922.72342026487058</v>
      </c>
      <c r="AD6157">
        <v>0</v>
      </c>
      <c r="AE6157">
        <v>1054.8149972073254</v>
      </c>
    </row>
    <row r="6158" spans="1:31" x14ac:dyDescent="0.25">
      <c r="A6158">
        <v>2251802</v>
      </c>
      <c r="B6158">
        <v>1</v>
      </c>
      <c r="C6158" t="s">
        <v>81</v>
      </c>
      <c r="D6158" t="s">
        <v>127</v>
      </c>
      <c r="E6158" t="s">
        <v>132</v>
      </c>
      <c r="F6158" t="s">
        <v>17702</v>
      </c>
      <c r="G6158" t="s">
        <v>191</v>
      </c>
      <c r="H6158" t="s">
        <v>135</v>
      </c>
      <c r="I6158" t="s">
        <v>136</v>
      </c>
      <c r="J6158" t="s">
        <v>137</v>
      </c>
      <c r="K6158" t="s">
        <v>138</v>
      </c>
      <c r="L6158" t="s">
        <v>17703</v>
      </c>
      <c r="M6158" t="s">
        <v>17704</v>
      </c>
      <c r="N6158">
        <v>0.86861111099999999</v>
      </c>
      <c r="O6158">
        <v>0</v>
      </c>
      <c r="P6158">
        <v>13</v>
      </c>
      <c r="Q6158">
        <v>0</v>
      </c>
      <c r="R6158">
        <v>0</v>
      </c>
      <c r="S6158">
        <v>0</v>
      </c>
      <c r="T6158">
        <v>0</v>
      </c>
      <c r="U6158">
        <v>0</v>
      </c>
      <c r="V6158">
        <v>0</v>
      </c>
      <c r="W6158">
        <v>0</v>
      </c>
      <c r="X6158">
        <v>2.5342778918691495</v>
      </c>
      <c r="Y6158">
        <v>0</v>
      </c>
      <c r="Z6158">
        <v>0</v>
      </c>
      <c r="AA6158">
        <v>0</v>
      </c>
      <c r="AB6158">
        <v>0</v>
      </c>
      <c r="AC6158">
        <v>0</v>
      </c>
      <c r="AD6158">
        <v>0</v>
      </c>
      <c r="AE6158">
        <v>2.5342778918691495</v>
      </c>
    </row>
    <row r="6159" spans="1:31" x14ac:dyDescent="0.25">
      <c r="A6159">
        <v>2251803</v>
      </c>
      <c r="B6159">
        <v>1</v>
      </c>
      <c r="C6159" t="s">
        <v>80</v>
      </c>
      <c r="D6159" t="s">
        <v>110</v>
      </c>
      <c r="E6159" t="s">
        <v>194</v>
      </c>
      <c r="F6159" t="s">
        <v>17705</v>
      </c>
      <c r="G6159" t="s">
        <v>143</v>
      </c>
      <c r="H6159" t="s">
        <v>135</v>
      </c>
      <c r="I6159" t="s">
        <v>136</v>
      </c>
      <c r="J6159" t="s">
        <v>137</v>
      </c>
      <c r="K6159" t="s">
        <v>144</v>
      </c>
      <c r="L6159" t="s">
        <v>17706</v>
      </c>
      <c r="M6159" t="s">
        <v>17707</v>
      </c>
      <c r="N6159">
        <v>5.307222222</v>
      </c>
      <c r="O6159">
        <v>0</v>
      </c>
      <c r="P6159">
        <v>58</v>
      </c>
      <c r="Q6159">
        <v>0</v>
      </c>
      <c r="R6159">
        <v>0</v>
      </c>
      <c r="S6159">
        <v>0</v>
      </c>
      <c r="T6159">
        <v>2</v>
      </c>
      <c r="U6159">
        <v>0</v>
      </c>
      <c r="V6159">
        <v>0</v>
      </c>
      <c r="W6159">
        <v>0</v>
      </c>
      <c r="X6159">
        <v>110.7730024923784</v>
      </c>
      <c r="Y6159">
        <v>0</v>
      </c>
      <c r="Z6159">
        <v>0</v>
      </c>
      <c r="AA6159">
        <v>0</v>
      </c>
      <c r="AB6159">
        <v>23.023293290537708</v>
      </c>
      <c r="AC6159">
        <v>0</v>
      </c>
      <c r="AD6159">
        <v>0</v>
      </c>
      <c r="AE6159">
        <v>133.7962957829161</v>
      </c>
    </row>
    <row r="6160" spans="1:31" x14ac:dyDescent="0.25">
      <c r="A6160">
        <v>2251806</v>
      </c>
      <c r="B6160">
        <v>1</v>
      </c>
      <c r="C6160" t="s">
        <v>80</v>
      </c>
      <c r="D6160" t="s">
        <v>103</v>
      </c>
      <c r="E6160" t="s">
        <v>161</v>
      </c>
      <c r="F6160" t="s">
        <v>7346</v>
      </c>
      <c r="G6160" t="s">
        <v>174</v>
      </c>
      <c r="H6160" t="s">
        <v>163</v>
      </c>
      <c r="I6160" t="s">
        <v>136</v>
      </c>
      <c r="J6160" t="s">
        <v>137</v>
      </c>
      <c r="K6160" t="s">
        <v>138</v>
      </c>
      <c r="L6160" t="s">
        <v>17708</v>
      </c>
      <c r="M6160" t="s">
        <v>17709</v>
      </c>
      <c r="N6160">
        <v>0.54500000000000004</v>
      </c>
      <c r="O6160">
        <v>0</v>
      </c>
      <c r="P6160">
        <v>0</v>
      </c>
      <c r="Q6160">
        <v>0</v>
      </c>
      <c r="R6160">
        <v>0</v>
      </c>
      <c r="S6160">
        <v>6</v>
      </c>
      <c r="T6160">
        <v>0</v>
      </c>
      <c r="U6160">
        <v>19</v>
      </c>
      <c r="V6160">
        <v>0</v>
      </c>
      <c r="W6160">
        <v>0</v>
      </c>
      <c r="X6160">
        <v>0</v>
      </c>
      <c r="Y6160">
        <v>0</v>
      </c>
      <c r="Z6160">
        <v>0</v>
      </c>
      <c r="AA6160">
        <v>6.5220486530098798</v>
      </c>
      <c r="AB6160">
        <v>0</v>
      </c>
      <c r="AC6160">
        <v>1029.9404591800394</v>
      </c>
      <c r="AD6160">
        <v>0</v>
      </c>
      <c r="AE6160">
        <v>1036.4625078330494</v>
      </c>
    </row>
    <row r="6161" spans="1:31" x14ac:dyDescent="0.25">
      <c r="A6161">
        <v>2251809</v>
      </c>
      <c r="B6161">
        <v>1</v>
      </c>
      <c r="C6161" t="s">
        <v>81</v>
      </c>
      <c r="D6161" t="s">
        <v>117</v>
      </c>
      <c r="E6161" t="s">
        <v>194</v>
      </c>
      <c r="F6161" t="s">
        <v>17710</v>
      </c>
      <c r="G6161" t="s">
        <v>143</v>
      </c>
      <c r="H6161" t="s">
        <v>135</v>
      </c>
      <c r="I6161" t="s">
        <v>136</v>
      </c>
      <c r="J6161" t="s">
        <v>137</v>
      </c>
      <c r="K6161" t="s">
        <v>144</v>
      </c>
      <c r="L6161" t="s">
        <v>17711</v>
      </c>
      <c r="M6161" t="s">
        <v>17712</v>
      </c>
      <c r="N6161">
        <v>6.9516666660000004</v>
      </c>
      <c r="O6161">
        <v>0</v>
      </c>
      <c r="P6161">
        <v>29</v>
      </c>
      <c r="Q6161">
        <v>0</v>
      </c>
      <c r="R6161">
        <v>2</v>
      </c>
      <c r="S6161">
        <v>0</v>
      </c>
      <c r="T6161">
        <v>0</v>
      </c>
      <c r="U6161">
        <v>0</v>
      </c>
      <c r="V6161">
        <v>0</v>
      </c>
      <c r="W6161">
        <v>0</v>
      </c>
      <c r="X6161">
        <v>23.447091722075722</v>
      </c>
      <c r="Y6161">
        <v>0</v>
      </c>
      <c r="Z6161">
        <v>5.6463061760000004E-3</v>
      </c>
      <c r="AA6161">
        <v>0</v>
      </c>
      <c r="AB6161">
        <v>0</v>
      </c>
      <c r="AC6161">
        <v>0</v>
      </c>
      <c r="AD6161">
        <v>0</v>
      </c>
      <c r="AE6161">
        <v>23.452738028251723</v>
      </c>
    </row>
    <row r="6162" spans="1:31" x14ac:dyDescent="0.25">
      <c r="A6162">
        <v>2251811</v>
      </c>
      <c r="B6162">
        <v>1</v>
      </c>
      <c r="C6162" t="s">
        <v>80</v>
      </c>
      <c r="D6162" t="s">
        <v>104</v>
      </c>
      <c r="E6162" t="s">
        <v>182</v>
      </c>
      <c r="F6162" t="s">
        <v>17713</v>
      </c>
      <c r="G6162" t="s">
        <v>319</v>
      </c>
      <c r="H6162" t="s">
        <v>163</v>
      </c>
      <c r="I6162" t="s">
        <v>136</v>
      </c>
      <c r="J6162" t="s">
        <v>137</v>
      </c>
      <c r="K6162" t="s">
        <v>138</v>
      </c>
      <c r="L6162" t="s">
        <v>17714</v>
      </c>
      <c r="M6162" t="s">
        <v>17715</v>
      </c>
      <c r="N6162">
        <v>1.6875</v>
      </c>
      <c r="O6162">
        <v>0</v>
      </c>
      <c r="P6162">
        <v>0</v>
      </c>
      <c r="Q6162">
        <v>0</v>
      </c>
      <c r="R6162">
        <v>0</v>
      </c>
      <c r="S6162">
        <v>1</v>
      </c>
      <c r="T6162">
        <v>0</v>
      </c>
      <c r="U6162">
        <v>0</v>
      </c>
      <c r="V6162">
        <v>0</v>
      </c>
      <c r="W6162">
        <v>0</v>
      </c>
      <c r="X6162">
        <v>0</v>
      </c>
      <c r="Y6162">
        <v>0</v>
      </c>
      <c r="Z6162">
        <v>0</v>
      </c>
      <c r="AA6162">
        <v>11.375711320578734</v>
      </c>
      <c r="AB6162">
        <v>0</v>
      </c>
      <c r="AC6162">
        <v>0</v>
      </c>
      <c r="AD6162">
        <v>0</v>
      </c>
      <c r="AE6162">
        <v>11.375711320578734</v>
      </c>
    </row>
    <row r="6163" spans="1:31" x14ac:dyDescent="0.25">
      <c r="A6163">
        <v>2251814</v>
      </c>
      <c r="B6163">
        <v>1</v>
      </c>
      <c r="C6163" t="s">
        <v>80</v>
      </c>
      <c r="D6163" t="s">
        <v>100</v>
      </c>
      <c r="E6163" t="s">
        <v>182</v>
      </c>
      <c r="F6163" t="s">
        <v>8705</v>
      </c>
      <c r="G6163" t="s">
        <v>303</v>
      </c>
      <c r="H6163" t="s">
        <v>163</v>
      </c>
      <c r="I6163" t="s">
        <v>136</v>
      </c>
      <c r="J6163" t="s">
        <v>137</v>
      </c>
      <c r="K6163" t="s">
        <v>138</v>
      </c>
      <c r="L6163" t="s">
        <v>17716</v>
      </c>
      <c r="M6163" t="s">
        <v>17717</v>
      </c>
      <c r="N6163">
        <v>0.54111111099999998</v>
      </c>
      <c r="O6163">
        <v>0</v>
      </c>
      <c r="P6163">
        <v>876</v>
      </c>
      <c r="Q6163">
        <v>0</v>
      </c>
      <c r="R6163">
        <v>124</v>
      </c>
      <c r="S6163">
        <v>0</v>
      </c>
      <c r="T6163">
        <v>103</v>
      </c>
      <c r="U6163">
        <v>0</v>
      </c>
      <c r="V6163">
        <v>0</v>
      </c>
      <c r="W6163">
        <v>0</v>
      </c>
      <c r="X6163">
        <v>207.7129098957592</v>
      </c>
      <c r="Y6163">
        <v>0</v>
      </c>
      <c r="Z6163">
        <v>55.048847250074715</v>
      </c>
      <c r="AA6163">
        <v>0</v>
      </c>
      <c r="AB6163">
        <v>58.545657903896995</v>
      </c>
      <c r="AC6163">
        <v>0</v>
      </c>
      <c r="AD6163">
        <v>0</v>
      </c>
      <c r="AE6163">
        <v>321.30741504973093</v>
      </c>
    </row>
    <row r="6164" spans="1:31" x14ac:dyDescent="0.25">
      <c r="A6164">
        <v>2251815</v>
      </c>
      <c r="B6164">
        <v>1</v>
      </c>
      <c r="C6164" t="s">
        <v>80</v>
      </c>
      <c r="D6164" t="s">
        <v>92</v>
      </c>
      <c r="E6164" t="s">
        <v>132</v>
      </c>
      <c r="F6164" t="s">
        <v>17718</v>
      </c>
      <c r="G6164" t="s">
        <v>170</v>
      </c>
      <c r="H6164" t="s">
        <v>135</v>
      </c>
      <c r="I6164" t="s">
        <v>136</v>
      </c>
      <c r="J6164" t="s">
        <v>137</v>
      </c>
      <c r="K6164" t="s">
        <v>138</v>
      </c>
      <c r="L6164" t="s">
        <v>17719</v>
      </c>
      <c r="M6164" t="s">
        <v>17720</v>
      </c>
      <c r="N6164">
        <v>3.4966666659999999</v>
      </c>
      <c r="O6164">
        <v>0</v>
      </c>
      <c r="P6164">
        <v>3</v>
      </c>
      <c r="Q6164">
        <v>0</v>
      </c>
      <c r="R6164">
        <v>0</v>
      </c>
      <c r="S6164">
        <v>0</v>
      </c>
      <c r="T6164">
        <v>0</v>
      </c>
      <c r="U6164">
        <v>0</v>
      </c>
      <c r="V6164">
        <v>0</v>
      </c>
      <c r="W6164">
        <v>0</v>
      </c>
      <c r="X6164">
        <v>2.1458545421756337</v>
      </c>
      <c r="Y6164">
        <v>0</v>
      </c>
      <c r="Z6164">
        <v>0</v>
      </c>
      <c r="AA6164">
        <v>0</v>
      </c>
      <c r="AB6164">
        <v>0</v>
      </c>
      <c r="AC6164">
        <v>0</v>
      </c>
      <c r="AD6164">
        <v>0</v>
      </c>
      <c r="AE6164">
        <v>2.1458545421756337</v>
      </c>
    </row>
    <row r="6165" spans="1:31" x14ac:dyDescent="0.25">
      <c r="A6165">
        <v>2251817</v>
      </c>
      <c r="B6165">
        <v>1</v>
      </c>
      <c r="C6165" t="s">
        <v>80</v>
      </c>
      <c r="D6165" t="s">
        <v>85</v>
      </c>
      <c r="E6165" t="s">
        <v>141</v>
      </c>
      <c r="F6165" t="s">
        <v>17721</v>
      </c>
      <c r="G6165" t="s">
        <v>134</v>
      </c>
      <c r="H6165" t="s">
        <v>135</v>
      </c>
      <c r="I6165" t="s">
        <v>136</v>
      </c>
      <c r="J6165" t="s">
        <v>137</v>
      </c>
      <c r="K6165" t="s">
        <v>138</v>
      </c>
      <c r="L6165" t="s">
        <v>17722</v>
      </c>
      <c r="M6165" t="s">
        <v>17723</v>
      </c>
      <c r="N6165">
        <v>0.94777777699999999</v>
      </c>
      <c r="O6165">
        <v>0</v>
      </c>
      <c r="P6165">
        <v>442</v>
      </c>
      <c r="Q6165">
        <v>0</v>
      </c>
      <c r="R6165">
        <v>0</v>
      </c>
      <c r="S6165">
        <v>0</v>
      </c>
      <c r="T6165">
        <v>30</v>
      </c>
      <c r="U6165">
        <v>0</v>
      </c>
      <c r="V6165">
        <v>0</v>
      </c>
      <c r="W6165">
        <v>0</v>
      </c>
      <c r="X6165">
        <v>159.19623430682097</v>
      </c>
      <c r="Y6165">
        <v>0</v>
      </c>
      <c r="Z6165">
        <v>0</v>
      </c>
      <c r="AA6165">
        <v>0</v>
      </c>
      <c r="AB6165">
        <v>30.450903792855335</v>
      </c>
      <c r="AC6165">
        <v>0</v>
      </c>
      <c r="AD6165">
        <v>0</v>
      </c>
      <c r="AE6165">
        <v>189.64713809967631</v>
      </c>
    </row>
    <row r="6166" spans="1:31" x14ac:dyDescent="0.25">
      <c r="A6166">
        <v>2251819</v>
      </c>
      <c r="B6166">
        <v>1</v>
      </c>
      <c r="C6166" t="s">
        <v>81</v>
      </c>
      <c r="D6166" t="s">
        <v>123</v>
      </c>
      <c r="E6166" t="s">
        <v>194</v>
      </c>
      <c r="F6166" t="s">
        <v>17724</v>
      </c>
      <c r="G6166" t="s">
        <v>472</v>
      </c>
      <c r="H6166" t="s">
        <v>135</v>
      </c>
      <c r="I6166" t="s">
        <v>136</v>
      </c>
      <c r="J6166" t="s">
        <v>137</v>
      </c>
      <c r="K6166" t="s">
        <v>138</v>
      </c>
      <c r="L6166" t="s">
        <v>17725</v>
      </c>
      <c r="M6166" t="s">
        <v>17726</v>
      </c>
      <c r="N6166">
        <v>1.8858333329999999</v>
      </c>
      <c r="O6166">
        <v>0</v>
      </c>
      <c r="P6166">
        <v>119</v>
      </c>
      <c r="Q6166">
        <v>0</v>
      </c>
      <c r="R6166">
        <v>0</v>
      </c>
      <c r="S6166">
        <v>0</v>
      </c>
      <c r="T6166">
        <v>8</v>
      </c>
      <c r="U6166">
        <v>0</v>
      </c>
      <c r="V6166">
        <v>0</v>
      </c>
      <c r="W6166">
        <v>0</v>
      </c>
      <c r="X6166">
        <v>35.5870307286525</v>
      </c>
      <c r="Y6166">
        <v>0</v>
      </c>
      <c r="Z6166">
        <v>0</v>
      </c>
      <c r="AA6166">
        <v>0</v>
      </c>
      <c r="AB6166">
        <v>1.9353133176762003</v>
      </c>
      <c r="AC6166">
        <v>0</v>
      </c>
      <c r="AD6166">
        <v>0</v>
      </c>
      <c r="AE6166">
        <v>37.522344046328698</v>
      </c>
    </row>
    <row r="6167" spans="1:31" x14ac:dyDescent="0.25">
      <c r="A6167">
        <v>2251820</v>
      </c>
      <c r="B6167">
        <v>1</v>
      </c>
      <c r="C6167" t="s">
        <v>81</v>
      </c>
      <c r="D6167" t="s">
        <v>123</v>
      </c>
      <c r="E6167" t="s">
        <v>177</v>
      </c>
      <c r="F6167" t="s">
        <v>17727</v>
      </c>
      <c r="G6167" t="s">
        <v>215</v>
      </c>
      <c r="H6167" t="s">
        <v>135</v>
      </c>
      <c r="I6167" t="s">
        <v>136</v>
      </c>
      <c r="J6167" t="s">
        <v>137</v>
      </c>
      <c r="K6167" t="s">
        <v>138</v>
      </c>
      <c r="L6167" t="s">
        <v>17728</v>
      </c>
      <c r="M6167" t="s">
        <v>17729</v>
      </c>
      <c r="N6167">
        <v>1.010277777</v>
      </c>
      <c r="O6167">
        <v>0</v>
      </c>
      <c r="P6167">
        <v>53</v>
      </c>
      <c r="Q6167">
        <v>0</v>
      </c>
      <c r="R6167">
        <v>0</v>
      </c>
      <c r="S6167">
        <v>0</v>
      </c>
      <c r="T6167">
        <v>19</v>
      </c>
      <c r="U6167">
        <v>0</v>
      </c>
      <c r="V6167">
        <v>0</v>
      </c>
      <c r="W6167">
        <v>0</v>
      </c>
      <c r="X6167">
        <v>16.393285173385408</v>
      </c>
      <c r="Y6167">
        <v>0</v>
      </c>
      <c r="Z6167">
        <v>0</v>
      </c>
      <c r="AA6167">
        <v>0</v>
      </c>
      <c r="AB6167">
        <v>27.523963470439458</v>
      </c>
      <c r="AC6167">
        <v>0</v>
      </c>
      <c r="AD6167">
        <v>0</v>
      </c>
      <c r="AE6167">
        <v>43.917248643824863</v>
      </c>
    </row>
    <row r="6168" spans="1:31" x14ac:dyDescent="0.25">
      <c r="A6168">
        <v>2251822</v>
      </c>
      <c r="B6168">
        <v>1</v>
      </c>
      <c r="C6168" t="s">
        <v>80</v>
      </c>
      <c r="D6168" t="s">
        <v>105</v>
      </c>
      <c r="E6168" t="s">
        <v>182</v>
      </c>
      <c r="F6168" t="s">
        <v>17730</v>
      </c>
      <c r="G6168" t="s">
        <v>1858</v>
      </c>
      <c r="H6168" t="s">
        <v>163</v>
      </c>
      <c r="I6168" t="s">
        <v>136</v>
      </c>
      <c r="J6168" t="s">
        <v>137</v>
      </c>
      <c r="K6168" t="s">
        <v>138</v>
      </c>
      <c r="L6168" t="s">
        <v>17731</v>
      </c>
      <c r="M6168" t="s">
        <v>17732</v>
      </c>
      <c r="N6168">
        <v>3.253333333</v>
      </c>
      <c r="O6168">
        <v>0</v>
      </c>
      <c r="P6168">
        <v>3701</v>
      </c>
      <c r="Q6168">
        <v>0</v>
      </c>
      <c r="R6168">
        <v>0</v>
      </c>
      <c r="S6168">
        <v>0</v>
      </c>
      <c r="T6168">
        <v>283</v>
      </c>
      <c r="U6168">
        <v>0</v>
      </c>
      <c r="V6168">
        <v>0</v>
      </c>
      <c r="W6168">
        <v>0</v>
      </c>
      <c r="X6168">
        <v>4161.2452156033542</v>
      </c>
      <c r="Y6168">
        <v>0</v>
      </c>
      <c r="Z6168">
        <v>0</v>
      </c>
      <c r="AA6168">
        <v>0</v>
      </c>
      <c r="AB6168">
        <v>902.77358912174941</v>
      </c>
      <c r="AC6168">
        <v>0</v>
      </c>
      <c r="AD6168">
        <v>0</v>
      </c>
      <c r="AE6168">
        <v>5064.0188047251031</v>
      </c>
    </row>
    <row r="6169" spans="1:31" x14ac:dyDescent="0.25">
      <c r="A6169">
        <v>2251825</v>
      </c>
      <c r="B6169">
        <v>1</v>
      </c>
      <c r="C6169" t="s">
        <v>80</v>
      </c>
      <c r="D6169" t="s">
        <v>85</v>
      </c>
      <c r="E6169" t="s">
        <v>132</v>
      </c>
      <c r="F6169" t="s">
        <v>17733</v>
      </c>
      <c r="G6169" t="s">
        <v>148</v>
      </c>
      <c r="H6169" t="s">
        <v>135</v>
      </c>
      <c r="I6169" t="s">
        <v>136</v>
      </c>
      <c r="J6169" t="s">
        <v>137</v>
      </c>
      <c r="K6169" t="s">
        <v>138</v>
      </c>
      <c r="L6169" t="s">
        <v>17734</v>
      </c>
      <c r="M6169" t="s">
        <v>17735</v>
      </c>
      <c r="N6169">
        <v>3.1380555550000002</v>
      </c>
      <c r="O6169">
        <v>0</v>
      </c>
      <c r="P6169">
        <v>1</v>
      </c>
      <c r="Q6169">
        <v>0</v>
      </c>
      <c r="R6169">
        <v>0</v>
      </c>
      <c r="S6169">
        <v>0</v>
      </c>
      <c r="T6169">
        <v>0</v>
      </c>
      <c r="U6169">
        <v>0</v>
      </c>
      <c r="V6169">
        <v>0</v>
      </c>
      <c r="W6169">
        <v>0</v>
      </c>
      <c r="X6169">
        <v>1.18795983104904</v>
      </c>
      <c r="Y6169">
        <v>0</v>
      </c>
      <c r="Z6169">
        <v>0</v>
      </c>
      <c r="AA6169">
        <v>0</v>
      </c>
      <c r="AB6169">
        <v>0</v>
      </c>
      <c r="AC6169">
        <v>0</v>
      </c>
      <c r="AD6169">
        <v>0</v>
      </c>
      <c r="AE6169">
        <v>1.18795983104904</v>
      </c>
    </row>
    <row r="6170" spans="1:31" x14ac:dyDescent="0.25">
      <c r="A6170">
        <v>2251826</v>
      </c>
      <c r="B6170">
        <v>1</v>
      </c>
      <c r="C6170" t="s">
        <v>81</v>
      </c>
      <c r="D6170" t="s">
        <v>122</v>
      </c>
      <c r="E6170" t="s">
        <v>161</v>
      </c>
      <c r="F6170" t="s">
        <v>8012</v>
      </c>
      <c r="G6170" t="s">
        <v>196</v>
      </c>
      <c r="H6170" t="s">
        <v>163</v>
      </c>
      <c r="I6170" t="s">
        <v>136</v>
      </c>
      <c r="J6170" t="s">
        <v>137</v>
      </c>
      <c r="K6170" t="s">
        <v>144</v>
      </c>
      <c r="L6170" t="s">
        <v>17736</v>
      </c>
      <c r="M6170" t="s">
        <v>17737</v>
      </c>
      <c r="N6170">
        <v>3.4883333329999999</v>
      </c>
      <c r="O6170">
        <v>0</v>
      </c>
      <c r="P6170">
        <v>1</v>
      </c>
      <c r="Q6170">
        <v>31</v>
      </c>
      <c r="R6170">
        <v>81</v>
      </c>
      <c r="S6170">
        <v>1</v>
      </c>
      <c r="T6170">
        <v>0</v>
      </c>
      <c r="U6170">
        <v>0</v>
      </c>
      <c r="V6170">
        <v>0</v>
      </c>
      <c r="W6170">
        <v>0</v>
      </c>
      <c r="X6170">
        <v>2.088852976578667E-2</v>
      </c>
      <c r="Y6170">
        <v>43.511805188181</v>
      </c>
      <c r="Z6170">
        <v>22.384648904759047</v>
      </c>
      <c r="AA6170">
        <v>16.815401994958844</v>
      </c>
      <c r="AB6170">
        <v>0</v>
      </c>
      <c r="AC6170">
        <v>0</v>
      </c>
      <c r="AD6170">
        <v>0</v>
      </c>
      <c r="AE6170">
        <v>82.732744617664679</v>
      </c>
    </row>
    <row r="6171" spans="1:31" x14ac:dyDescent="0.25">
      <c r="A6171">
        <v>2251827</v>
      </c>
      <c r="B6171">
        <v>1</v>
      </c>
      <c r="C6171" t="s">
        <v>80</v>
      </c>
      <c r="D6171" t="s">
        <v>105</v>
      </c>
      <c r="E6171" t="s">
        <v>182</v>
      </c>
      <c r="F6171" t="s">
        <v>17738</v>
      </c>
      <c r="G6171" t="s">
        <v>303</v>
      </c>
      <c r="H6171" t="s">
        <v>163</v>
      </c>
      <c r="I6171" t="s">
        <v>136</v>
      </c>
      <c r="J6171" t="s">
        <v>137</v>
      </c>
      <c r="K6171" t="s">
        <v>144</v>
      </c>
      <c r="L6171" t="s">
        <v>17739</v>
      </c>
      <c r="M6171" t="s">
        <v>17740</v>
      </c>
      <c r="N6171">
        <v>0.131111111</v>
      </c>
      <c r="O6171">
        <v>0</v>
      </c>
      <c r="P6171">
        <v>1480</v>
      </c>
      <c r="Q6171">
        <v>0</v>
      </c>
      <c r="R6171">
        <v>0</v>
      </c>
      <c r="S6171">
        <v>0</v>
      </c>
      <c r="T6171">
        <v>165</v>
      </c>
      <c r="U6171">
        <v>0</v>
      </c>
      <c r="V6171">
        <v>0</v>
      </c>
      <c r="W6171">
        <v>0</v>
      </c>
      <c r="X6171">
        <v>56.978870690735356</v>
      </c>
      <c r="Y6171">
        <v>0</v>
      </c>
      <c r="Z6171">
        <v>0</v>
      </c>
      <c r="AA6171">
        <v>0</v>
      </c>
      <c r="AB6171">
        <v>24.378694921580554</v>
      </c>
      <c r="AC6171">
        <v>0</v>
      </c>
      <c r="AD6171">
        <v>0</v>
      </c>
      <c r="AE6171">
        <v>81.357565612315909</v>
      </c>
    </row>
    <row r="6172" spans="1:31" x14ac:dyDescent="0.25">
      <c r="A6172">
        <v>2251828</v>
      </c>
      <c r="B6172">
        <v>1</v>
      </c>
      <c r="C6172" t="s">
        <v>80</v>
      </c>
      <c r="D6172" t="s">
        <v>100</v>
      </c>
      <c r="E6172" t="s">
        <v>182</v>
      </c>
      <c r="F6172" t="s">
        <v>17741</v>
      </c>
      <c r="G6172" t="s">
        <v>319</v>
      </c>
      <c r="H6172" t="s">
        <v>163</v>
      </c>
      <c r="I6172" t="s">
        <v>136</v>
      </c>
      <c r="J6172" t="s">
        <v>137</v>
      </c>
      <c r="K6172" t="s">
        <v>138</v>
      </c>
      <c r="L6172" t="s">
        <v>17742</v>
      </c>
      <c r="M6172" t="s">
        <v>17743</v>
      </c>
      <c r="N6172">
        <v>0.77416666599999995</v>
      </c>
      <c r="O6172">
        <v>0</v>
      </c>
      <c r="P6172">
        <v>35</v>
      </c>
      <c r="Q6172">
        <v>0</v>
      </c>
      <c r="R6172">
        <v>11</v>
      </c>
      <c r="S6172">
        <v>0</v>
      </c>
      <c r="T6172">
        <v>3</v>
      </c>
      <c r="U6172">
        <v>0</v>
      </c>
      <c r="V6172">
        <v>0</v>
      </c>
      <c r="W6172">
        <v>0</v>
      </c>
      <c r="X6172">
        <v>21.432168839922152</v>
      </c>
      <c r="Y6172">
        <v>0</v>
      </c>
      <c r="Z6172">
        <v>1.9436564220452397</v>
      </c>
      <c r="AA6172">
        <v>0</v>
      </c>
      <c r="AB6172">
        <v>1.8523056070624049</v>
      </c>
      <c r="AC6172">
        <v>0</v>
      </c>
      <c r="AD6172">
        <v>0</v>
      </c>
      <c r="AE6172">
        <v>25.228130869029798</v>
      </c>
    </row>
    <row r="6173" spans="1:31" x14ac:dyDescent="0.25">
      <c r="A6173">
        <v>2251829</v>
      </c>
      <c r="B6173">
        <v>1</v>
      </c>
      <c r="C6173" t="s">
        <v>80</v>
      </c>
      <c r="D6173" t="s">
        <v>83</v>
      </c>
      <c r="E6173" t="s">
        <v>132</v>
      </c>
      <c r="F6173" t="s">
        <v>17744</v>
      </c>
      <c r="G6173" t="s">
        <v>170</v>
      </c>
      <c r="H6173" t="s">
        <v>135</v>
      </c>
      <c r="I6173" t="s">
        <v>136</v>
      </c>
      <c r="J6173" t="s">
        <v>137</v>
      </c>
      <c r="K6173" t="s">
        <v>138</v>
      </c>
      <c r="L6173" t="s">
        <v>17745</v>
      </c>
      <c r="M6173" t="s">
        <v>17746</v>
      </c>
      <c r="N6173">
        <v>8.8197222219999993</v>
      </c>
      <c r="O6173">
        <v>0</v>
      </c>
      <c r="P6173">
        <v>7</v>
      </c>
      <c r="Q6173">
        <v>0</v>
      </c>
      <c r="R6173">
        <v>0</v>
      </c>
      <c r="S6173">
        <v>0</v>
      </c>
      <c r="T6173">
        <v>0</v>
      </c>
      <c r="U6173">
        <v>0</v>
      </c>
      <c r="V6173">
        <v>0</v>
      </c>
      <c r="W6173">
        <v>0</v>
      </c>
      <c r="X6173">
        <v>14.508171304426181</v>
      </c>
      <c r="Y6173">
        <v>0</v>
      </c>
      <c r="Z6173">
        <v>0</v>
      </c>
      <c r="AA6173">
        <v>0</v>
      </c>
      <c r="AB6173">
        <v>0</v>
      </c>
      <c r="AC6173">
        <v>0</v>
      </c>
      <c r="AD6173">
        <v>0</v>
      </c>
      <c r="AE6173">
        <v>14.508171304426181</v>
      </c>
    </row>
    <row r="6174" spans="1:31" x14ac:dyDescent="0.25">
      <c r="A6174">
        <v>2251834</v>
      </c>
      <c r="B6174">
        <v>1</v>
      </c>
      <c r="C6174" t="s">
        <v>80</v>
      </c>
      <c r="D6174" t="s">
        <v>95</v>
      </c>
      <c r="E6174" t="s">
        <v>273</v>
      </c>
      <c r="F6174" t="s">
        <v>17747</v>
      </c>
      <c r="G6174" t="s">
        <v>174</v>
      </c>
      <c r="H6174" t="s">
        <v>163</v>
      </c>
      <c r="I6174" t="s">
        <v>136</v>
      </c>
      <c r="J6174" t="s">
        <v>137</v>
      </c>
      <c r="K6174" t="s">
        <v>138</v>
      </c>
      <c r="L6174" t="s">
        <v>17748</v>
      </c>
      <c r="M6174" t="s">
        <v>17749</v>
      </c>
      <c r="N6174">
        <v>0.46972222200000002</v>
      </c>
      <c r="O6174">
        <v>0</v>
      </c>
      <c r="P6174">
        <v>4272</v>
      </c>
      <c r="Q6174">
        <v>0</v>
      </c>
      <c r="R6174">
        <v>0</v>
      </c>
      <c r="S6174">
        <v>0</v>
      </c>
      <c r="T6174">
        <v>211</v>
      </c>
      <c r="U6174">
        <v>0</v>
      </c>
      <c r="V6174">
        <v>0</v>
      </c>
      <c r="W6174">
        <v>0</v>
      </c>
      <c r="X6174">
        <v>622.1852750440886</v>
      </c>
      <c r="Y6174">
        <v>0</v>
      </c>
      <c r="Z6174">
        <v>0</v>
      </c>
      <c r="AA6174">
        <v>0</v>
      </c>
      <c r="AB6174">
        <v>210.6535838342229</v>
      </c>
      <c r="AC6174">
        <v>0</v>
      </c>
      <c r="AD6174">
        <v>0</v>
      </c>
      <c r="AE6174">
        <v>832.8388588783115</v>
      </c>
    </row>
    <row r="6175" spans="1:31" x14ac:dyDescent="0.25">
      <c r="A6175">
        <v>2251837</v>
      </c>
      <c r="B6175">
        <v>1</v>
      </c>
      <c r="C6175" t="s">
        <v>80</v>
      </c>
      <c r="D6175" t="s">
        <v>96</v>
      </c>
      <c r="E6175" t="s">
        <v>132</v>
      </c>
      <c r="F6175" t="s">
        <v>17750</v>
      </c>
      <c r="G6175" t="s">
        <v>134</v>
      </c>
      <c r="H6175" t="s">
        <v>135</v>
      </c>
      <c r="I6175" t="s">
        <v>136</v>
      </c>
      <c r="J6175" t="s">
        <v>137</v>
      </c>
      <c r="K6175" t="s">
        <v>138</v>
      </c>
      <c r="L6175" t="s">
        <v>17751</v>
      </c>
      <c r="M6175" t="s">
        <v>17752</v>
      </c>
      <c r="N6175">
        <v>4.318333333</v>
      </c>
      <c r="O6175">
        <v>0</v>
      </c>
      <c r="P6175">
        <v>0</v>
      </c>
      <c r="Q6175">
        <v>0</v>
      </c>
      <c r="R6175">
        <v>0</v>
      </c>
      <c r="S6175">
        <v>0</v>
      </c>
      <c r="T6175">
        <v>1</v>
      </c>
      <c r="U6175">
        <v>0</v>
      </c>
      <c r="V6175">
        <v>0</v>
      </c>
      <c r="W6175">
        <v>0</v>
      </c>
      <c r="X6175">
        <v>0</v>
      </c>
      <c r="Y6175">
        <v>0</v>
      </c>
      <c r="Z6175">
        <v>0</v>
      </c>
      <c r="AA6175">
        <v>0</v>
      </c>
      <c r="AB6175">
        <v>4.3429003281067144</v>
      </c>
      <c r="AC6175">
        <v>0</v>
      </c>
      <c r="AD6175">
        <v>0</v>
      </c>
      <c r="AE6175">
        <v>4.3429003281067144</v>
      </c>
    </row>
    <row r="6176" spans="1:31" x14ac:dyDescent="0.25">
      <c r="A6176">
        <v>2251842</v>
      </c>
      <c r="B6176">
        <v>1</v>
      </c>
      <c r="C6176" t="s">
        <v>80</v>
      </c>
      <c r="D6176" t="s">
        <v>97</v>
      </c>
      <c r="E6176" t="s">
        <v>132</v>
      </c>
      <c r="F6176" t="s">
        <v>17753</v>
      </c>
      <c r="G6176" t="s">
        <v>148</v>
      </c>
      <c r="H6176" t="s">
        <v>135</v>
      </c>
      <c r="I6176" t="s">
        <v>136</v>
      </c>
      <c r="J6176" t="s">
        <v>137</v>
      </c>
      <c r="K6176" t="s">
        <v>138</v>
      </c>
      <c r="L6176" t="s">
        <v>17754</v>
      </c>
      <c r="M6176" t="s">
        <v>17755</v>
      </c>
      <c r="N6176">
        <v>1.8280555549999999</v>
      </c>
      <c r="O6176">
        <v>0</v>
      </c>
      <c r="P6176">
        <v>1</v>
      </c>
      <c r="Q6176">
        <v>0</v>
      </c>
      <c r="R6176">
        <v>0</v>
      </c>
      <c r="S6176">
        <v>0</v>
      </c>
      <c r="T6176">
        <v>0</v>
      </c>
      <c r="U6176">
        <v>0</v>
      </c>
      <c r="V6176">
        <v>0</v>
      </c>
      <c r="W6176">
        <v>0</v>
      </c>
      <c r="X6176">
        <v>1.2156427515814401</v>
      </c>
      <c r="Y6176">
        <v>0</v>
      </c>
      <c r="Z6176">
        <v>0</v>
      </c>
      <c r="AA6176">
        <v>0</v>
      </c>
      <c r="AB6176">
        <v>0</v>
      </c>
      <c r="AC6176">
        <v>0</v>
      </c>
      <c r="AD6176">
        <v>0</v>
      </c>
      <c r="AE6176">
        <v>1.2156427515814401</v>
      </c>
    </row>
    <row r="6177" spans="1:31" x14ac:dyDescent="0.25">
      <c r="A6177">
        <v>2251843</v>
      </c>
      <c r="B6177">
        <v>1</v>
      </c>
      <c r="C6177" t="s">
        <v>81</v>
      </c>
      <c r="D6177" t="s">
        <v>114</v>
      </c>
      <c r="E6177" t="s">
        <v>161</v>
      </c>
      <c r="F6177" t="s">
        <v>17756</v>
      </c>
      <c r="G6177" t="s">
        <v>174</v>
      </c>
      <c r="H6177" t="s">
        <v>163</v>
      </c>
      <c r="I6177" t="s">
        <v>261</v>
      </c>
      <c r="J6177" t="s">
        <v>137</v>
      </c>
      <c r="K6177" t="s">
        <v>138</v>
      </c>
      <c r="L6177" t="s">
        <v>17757</v>
      </c>
      <c r="M6177" t="s">
        <v>17758</v>
      </c>
      <c r="N6177">
        <v>1.0555554999999999E-2</v>
      </c>
      <c r="O6177">
        <v>0</v>
      </c>
      <c r="P6177">
        <v>898</v>
      </c>
      <c r="Q6177">
        <v>0</v>
      </c>
      <c r="R6177">
        <v>74</v>
      </c>
      <c r="S6177">
        <v>2</v>
      </c>
      <c r="T6177">
        <v>98</v>
      </c>
      <c r="U6177">
        <v>0</v>
      </c>
      <c r="V6177">
        <v>1</v>
      </c>
      <c r="W6177">
        <v>0</v>
      </c>
      <c r="X6177">
        <v>1.1013708760550196</v>
      </c>
      <c r="Y6177">
        <v>0</v>
      </c>
      <c r="Z6177">
        <v>1.2952693042655557E-2</v>
      </c>
      <c r="AA6177">
        <v>6.3128707232639997E-2</v>
      </c>
      <c r="AB6177">
        <v>0.41846724923622453</v>
      </c>
      <c r="AC6177">
        <v>0</v>
      </c>
      <c r="AD6177">
        <v>0</v>
      </c>
      <c r="AE6177">
        <v>1.5959195255665397</v>
      </c>
    </row>
    <row r="6178" spans="1:31" x14ac:dyDescent="0.25">
      <c r="A6178">
        <v>2251844</v>
      </c>
      <c r="B6178">
        <v>1</v>
      </c>
      <c r="C6178" t="s">
        <v>80</v>
      </c>
      <c r="D6178" t="s">
        <v>100</v>
      </c>
      <c r="E6178" t="s">
        <v>273</v>
      </c>
      <c r="F6178" t="s">
        <v>17759</v>
      </c>
      <c r="G6178" t="s">
        <v>303</v>
      </c>
      <c r="H6178" t="s">
        <v>163</v>
      </c>
      <c r="I6178" t="s">
        <v>136</v>
      </c>
      <c r="J6178" t="s">
        <v>137</v>
      </c>
      <c r="K6178" t="s">
        <v>138</v>
      </c>
      <c r="L6178" t="s">
        <v>17760</v>
      </c>
      <c r="M6178" t="s">
        <v>17761</v>
      </c>
      <c r="N6178">
        <v>7.5833333000000003E-2</v>
      </c>
      <c r="O6178">
        <v>0</v>
      </c>
      <c r="P6178">
        <v>50</v>
      </c>
      <c r="Q6178">
        <v>3</v>
      </c>
      <c r="R6178">
        <v>9</v>
      </c>
      <c r="S6178">
        <v>10</v>
      </c>
      <c r="T6178">
        <v>111</v>
      </c>
      <c r="U6178">
        <v>2</v>
      </c>
      <c r="V6178">
        <v>0</v>
      </c>
      <c r="W6178">
        <v>0</v>
      </c>
      <c r="X6178">
        <v>1.5241156834147187</v>
      </c>
      <c r="Y6178">
        <v>0.51789072297690009</v>
      </c>
      <c r="Z6178">
        <v>0.57074522865178001</v>
      </c>
      <c r="AA6178">
        <v>18.590428007367581</v>
      </c>
      <c r="AB6178">
        <v>41.245799984332898</v>
      </c>
      <c r="AC6178">
        <v>12.125859882800908</v>
      </c>
      <c r="AD6178">
        <v>0</v>
      </c>
      <c r="AE6178">
        <v>74.574839509544788</v>
      </c>
    </row>
    <row r="6179" spans="1:31" x14ac:dyDescent="0.25">
      <c r="A6179">
        <v>2251849</v>
      </c>
      <c r="B6179">
        <v>1</v>
      </c>
      <c r="C6179" t="s">
        <v>81</v>
      </c>
      <c r="D6179" t="s">
        <v>121</v>
      </c>
      <c r="E6179" t="s">
        <v>177</v>
      </c>
      <c r="F6179" t="s">
        <v>17762</v>
      </c>
      <c r="G6179" t="s">
        <v>215</v>
      </c>
      <c r="H6179" t="s">
        <v>135</v>
      </c>
      <c r="I6179" t="s">
        <v>136</v>
      </c>
      <c r="J6179" t="s">
        <v>137</v>
      </c>
      <c r="K6179" t="s">
        <v>138</v>
      </c>
      <c r="L6179" t="s">
        <v>17763</v>
      </c>
      <c r="M6179" t="s">
        <v>17764</v>
      </c>
      <c r="N6179">
        <v>1.5547222220000001</v>
      </c>
      <c r="O6179">
        <v>0</v>
      </c>
      <c r="P6179">
        <v>84</v>
      </c>
      <c r="Q6179">
        <v>0</v>
      </c>
      <c r="R6179">
        <v>5</v>
      </c>
      <c r="S6179">
        <v>0</v>
      </c>
      <c r="T6179">
        <v>14</v>
      </c>
      <c r="U6179">
        <v>0</v>
      </c>
      <c r="V6179">
        <v>0</v>
      </c>
      <c r="W6179">
        <v>0</v>
      </c>
      <c r="X6179">
        <v>22.956364138446567</v>
      </c>
      <c r="Y6179">
        <v>0</v>
      </c>
      <c r="Z6179">
        <v>0.3583013758028834</v>
      </c>
      <c r="AA6179">
        <v>0</v>
      </c>
      <c r="AB6179">
        <v>10.730166605446135</v>
      </c>
      <c r="AC6179">
        <v>0</v>
      </c>
      <c r="AD6179">
        <v>0</v>
      </c>
      <c r="AE6179">
        <v>34.044832119695585</v>
      </c>
    </row>
    <row r="6180" spans="1:31" x14ac:dyDescent="0.25">
      <c r="A6180">
        <v>2251851</v>
      </c>
      <c r="B6180">
        <v>1</v>
      </c>
      <c r="C6180" t="s">
        <v>81</v>
      </c>
      <c r="D6180" t="s">
        <v>123</v>
      </c>
      <c r="E6180" t="s">
        <v>273</v>
      </c>
      <c r="F6180" t="s">
        <v>8613</v>
      </c>
      <c r="G6180" t="s">
        <v>174</v>
      </c>
      <c r="H6180" t="s">
        <v>163</v>
      </c>
      <c r="I6180" t="s">
        <v>136</v>
      </c>
      <c r="J6180" t="s">
        <v>137</v>
      </c>
      <c r="K6180" t="s">
        <v>138</v>
      </c>
      <c r="L6180" t="s">
        <v>17765</v>
      </c>
      <c r="M6180" t="s">
        <v>17766</v>
      </c>
      <c r="N6180">
        <v>2.9366666659999998</v>
      </c>
      <c r="O6180">
        <v>6</v>
      </c>
      <c r="P6180">
        <v>0</v>
      </c>
      <c r="Q6180">
        <v>78</v>
      </c>
      <c r="R6180">
        <v>0</v>
      </c>
      <c r="S6180">
        <v>14</v>
      </c>
      <c r="T6180">
        <v>0</v>
      </c>
      <c r="U6180">
        <v>0</v>
      </c>
      <c r="V6180">
        <v>0</v>
      </c>
      <c r="W6180">
        <v>4.0307077602022634</v>
      </c>
      <c r="X6180">
        <v>0</v>
      </c>
      <c r="Y6180">
        <v>100.45326315842374</v>
      </c>
      <c r="Z6180">
        <v>0</v>
      </c>
      <c r="AA6180">
        <v>23.105953279534191</v>
      </c>
      <c r="AB6180">
        <v>0</v>
      </c>
      <c r="AC6180">
        <v>0</v>
      </c>
      <c r="AD6180">
        <v>0</v>
      </c>
      <c r="AE6180">
        <v>127.58992419816019</v>
      </c>
    </row>
    <row r="6181" spans="1:31" x14ac:dyDescent="0.25">
      <c r="A6181">
        <v>2251858</v>
      </c>
      <c r="B6181">
        <v>1</v>
      </c>
      <c r="C6181" t="s">
        <v>80</v>
      </c>
      <c r="D6181" t="s">
        <v>93</v>
      </c>
      <c r="E6181" t="s">
        <v>132</v>
      </c>
      <c r="F6181" t="s">
        <v>17767</v>
      </c>
      <c r="G6181" t="s">
        <v>191</v>
      </c>
      <c r="H6181" t="s">
        <v>135</v>
      </c>
      <c r="I6181" t="s">
        <v>136</v>
      </c>
      <c r="J6181" t="s">
        <v>137</v>
      </c>
      <c r="K6181" t="s">
        <v>138</v>
      </c>
      <c r="L6181" t="s">
        <v>17768</v>
      </c>
      <c r="M6181" t="s">
        <v>17769</v>
      </c>
      <c r="N6181">
        <v>0.94527777700000004</v>
      </c>
      <c r="O6181">
        <v>0</v>
      </c>
      <c r="P6181">
        <v>16</v>
      </c>
      <c r="Q6181">
        <v>0</v>
      </c>
      <c r="R6181">
        <v>0</v>
      </c>
      <c r="S6181">
        <v>0</v>
      </c>
      <c r="T6181">
        <v>0</v>
      </c>
      <c r="U6181">
        <v>0</v>
      </c>
      <c r="V6181">
        <v>0</v>
      </c>
      <c r="W6181">
        <v>0</v>
      </c>
      <c r="X6181">
        <v>5.1179270523286107</v>
      </c>
      <c r="Y6181">
        <v>0</v>
      </c>
      <c r="Z6181">
        <v>0</v>
      </c>
      <c r="AA6181">
        <v>0</v>
      </c>
      <c r="AB6181">
        <v>0</v>
      </c>
      <c r="AC6181">
        <v>0</v>
      </c>
      <c r="AD6181">
        <v>0</v>
      </c>
      <c r="AE6181">
        <v>5.1179270523286107</v>
      </c>
    </row>
    <row r="6182" spans="1:31" x14ac:dyDescent="0.25">
      <c r="A6182">
        <v>2251860</v>
      </c>
      <c r="B6182">
        <v>1</v>
      </c>
      <c r="C6182" t="s">
        <v>80</v>
      </c>
      <c r="D6182" t="s">
        <v>84</v>
      </c>
      <c r="E6182" t="s">
        <v>141</v>
      </c>
      <c r="F6182" t="s">
        <v>8376</v>
      </c>
      <c r="G6182" t="s">
        <v>134</v>
      </c>
      <c r="H6182" t="s">
        <v>135</v>
      </c>
      <c r="I6182" t="s">
        <v>136</v>
      </c>
      <c r="J6182" t="s">
        <v>137</v>
      </c>
      <c r="K6182" t="s">
        <v>138</v>
      </c>
      <c r="L6182" t="s">
        <v>17770</v>
      </c>
      <c r="M6182" t="s">
        <v>17771</v>
      </c>
      <c r="N6182">
        <v>0.86555555500000003</v>
      </c>
      <c r="O6182">
        <v>0</v>
      </c>
      <c r="P6182">
        <v>376</v>
      </c>
      <c r="Q6182">
        <v>0</v>
      </c>
      <c r="R6182">
        <v>0</v>
      </c>
      <c r="S6182">
        <v>0</v>
      </c>
      <c r="T6182">
        <v>20</v>
      </c>
      <c r="U6182">
        <v>0</v>
      </c>
      <c r="V6182">
        <v>0</v>
      </c>
      <c r="W6182">
        <v>0</v>
      </c>
      <c r="X6182">
        <v>100.14790994131893</v>
      </c>
      <c r="Y6182">
        <v>0</v>
      </c>
      <c r="Z6182">
        <v>0</v>
      </c>
      <c r="AA6182">
        <v>0</v>
      </c>
      <c r="AB6182">
        <v>12.969842244291069</v>
      </c>
      <c r="AC6182">
        <v>0</v>
      </c>
      <c r="AD6182">
        <v>0</v>
      </c>
      <c r="AE6182">
        <v>113.11775218561</v>
      </c>
    </row>
    <row r="6183" spans="1:31" x14ac:dyDescent="0.25">
      <c r="A6183">
        <v>2251865</v>
      </c>
      <c r="B6183">
        <v>1</v>
      </c>
      <c r="C6183" t="s">
        <v>80</v>
      </c>
      <c r="D6183" t="s">
        <v>95</v>
      </c>
      <c r="E6183" t="s">
        <v>182</v>
      </c>
      <c r="F6183" t="s">
        <v>17772</v>
      </c>
      <c r="G6183" t="s">
        <v>319</v>
      </c>
      <c r="H6183" t="s">
        <v>163</v>
      </c>
      <c r="I6183" t="s">
        <v>136</v>
      </c>
      <c r="J6183" t="s">
        <v>137</v>
      </c>
      <c r="K6183" t="s">
        <v>138</v>
      </c>
      <c r="L6183" t="s">
        <v>17773</v>
      </c>
      <c r="M6183" t="s">
        <v>17774</v>
      </c>
      <c r="N6183">
        <v>0.91444444400000002</v>
      </c>
      <c r="O6183">
        <v>0</v>
      </c>
      <c r="P6183">
        <v>176</v>
      </c>
      <c r="Q6183">
        <v>0</v>
      </c>
      <c r="R6183">
        <v>1</v>
      </c>
      <c r="S6183">
        <v>0</v>
      </c>
      <c r="T6183">
        <v>17</v>
      </c>
      <c r="U6183">
        <v>0</v>
      </c>
      <c r="V6183">
        <v>0</v>
      </c>
      <c r="W6183">
        <v>0</v>
      </c>
      <c r="X6183">
        <v>38.344215917972363</v>
      </c>
      <c r="Y6183">
        <v>0</v>
      </c>
      <c r="Z6183">
        <v>0</v>
      </c>
      <c r="AA6183">
        <v>0</v>
      </c>
      <c r="AB6183">
        <v>11.912834329565746</v>
      </c>
      <c r="AC6183">
        <v>0</v>
      </c>
      <c r="AD6183">
        <v>0</v>
      </c>
      <c r="AE6183">
        <v>50.25705024753811</v>
      </c>
    </row>
    <row r="6184" spans="1:31" x14ac:dyDescent="0.25">
      <c r="A6184">
        <v>2251868</v>
      </c>
      <c r="B6184">
        <v>1</v>
      </c>
      <c r="C6184" t="s">
        <v>80</v>
      </c>
      <c r="D6184" t="s">
        <v>104</v>
      </c>
      <c r="E6184" t="s">
        <v>194</v>
      </c>
      <c r="F6184" t="s">
        <v>17775</v>
      </c>
      <c r="G6184" t="s">
        <v>179</v>
      </c>
      <c r="H6184" t="s">
        <v>135</v>
      </c>
      <c r="I6184" t="s">
        <v>136</v>
      </c>
      <c r="J6184" t="s">
        <v>137</v>
      </c>
      <c r="K6184" t="s">
        <v>138</v>
      </c>
      <c r="L6184" t="s">
        <v>17776</v>
      </c>
      <c r="M6184" t="s">
        <v>17777</v>
      </c>
      <c r="N6184">
        <v>1.730555555</v>
      </c>
      <c r="O6184">
        <v>0</v>
      </c>
      <c r="P6184">
        <v>3</v>
      </c>
      <c r="Q6184">
        <v>0</v>
      </c>
      <c r="R6184">
        <v>0</v>
      </c>
      <c r="S6184">
        <v>0</v>
      </c>
      <c r="T6184">
        <v>4</v>
      </c>
      <c r="U6184">
        <v>0</v>
      </c>
      <c r="V6184">
        <v>0</v>
      </c>
      <c r="W6184">
        <v>0</v>
      </c>
      <c r="X6184">
        <v>0.18648376564607999</v>
      </c>
      <c r="Y6184">
        <v>0</v>
      </c>
      <c r="Z6184">
        <v>0</v>
      </c>
      <c r="AA6184">
        <v>0</v>
      </c>
      <c r="AB6184">
        <v>2.1868452146088333</v>
      </c>
      <c r="AC6184">
        <v>0</v>
      </c>
      <c r="AD6184">
        <v>0</v>
      </c>
      <c r="AE6184">
        <v>2.3733289802549131</v>
      </c>
    </row>
    <row r="6185" spans="1:31" x14ac:dyDescent="0.25">
      <c r="A6185">
        <v>2251875</v>
      </c>
      <c r="B6185">
        <v>1</v>
      </c>
      <c r="C6185" t="s">
        <v>80</v>
      </c>
      <c r="D6185" t="s">
        <v>104</v>
      </c>
      <c r="E6185" t="s">
        <v>194</v>
      </c>
      <c r="F6185" t="s">
        <v>17778</v>
      </c>
      <c r="G6185" t="s">
        <v>179</v>
      </c>
      <c r="H6185" t="s">
        <v>135</v>
      </c>
      <c r="I6185" t="s">
        <v>136</v>
      </c>
      <c r="J6185" t="s">
        <v>137</v>
      </c>
      <c r="K6185" t="s">
        <v>138</v>
      </c>
      <c r="L6185" t="s">
        <v>17779</v>
      </c>
      <c r="M6185" t="s">
        <v>17780</v>
      </c>
      <c r="N6185">
        <v>1.4738888880000001</v>
      </c>
      <c r="O6185">
        <v>0</v>
      </c>
      <c r="P6185">
        <v>412</v>
      </c>
      <c r="Q6185">
        <v>0</v>
      </c>
      <c r="R6185">
        <v>6</v>
      </c>
      <c r="S6185">
        <v>0</v>
      </c>
      <c r="T6185">
        <v>11</v>
      </c>
      <c r="U6185">
        <v>0</v>
      </c>
      <c r="V6185">
        <v>0</v>
      </c>
      <c r="W6185">
        <v>0</v>
      </c>
      <c r="X6185">
        <v>140.58736428953318</v>
      </c>
      <c r="Y6185">
        <v>0</v>
      </c>
      <c r="Z6185">
        <v>1.861051248615502</v>
      </c>
      <c r="AA6185">
        <v>0</v>
      </c>
      <c r="AB6185">
        <v>10.769222310738638</v>
      </c>
      <c r="AC6185">
        <v>0</v>
      </c>
      <c r="AD6185">
        <v>0</v>
      </c>
      <c r="AE6185">
        <v>153.21763784888731</v>
      </c>
    </row>
    <row r="6186" spans="1:31" x14ac:dyDescent="0.25">
      <c r="A6186">
        <v>2251876</v>
      </c>
      <c r="B6186">
        <v>1</v>
      </c>
      <c r="C6186" t="s">
        <v>80</v>
      </c>
      <c r="D6186" t="s">
        <v>96</v>
      </c>
      <c r="E6186" t="s">
        <v>132</v>
      </c>
      <c r="F6186" t="s">
        <v>17781</v>
      </c>
      <c r="G6186" t="s">
        <v>170</v>
      </c>
      <c r="H6186" t="s">
        <v>135</v>
      </c>
      <c r="I6186" t="s">
        <v>136</v>
      </c>
      <c r="J6186" t="s">
        <v>137</v>
      </c>
      <c r="K6186" t="s">
        <v>138</v>
      </c>
      <c r="L6186" t="s">
        <v>17782</v>
      </c>
      <c r="M6186" t="s">
        <v>17783</v>
      </c>
      <c r="N6186">
        <v>6.005833333</v>
      </c>
      <c r="O6186">
        <v>0</v>
      </c>
      <c r="P6186">
        <v>1</v>
      </c>
      <c r="Q6186">
        <v>0</v>
      </c>
      <c r="R6186">
        <v>0</v>
      </c>
      <c r="S6186">
        <v>0</v>
      </c>
      <c r="T6186">
        <v>0</v>
      </c>
      <c r="U6186">
        <v>0</v>
      </c>
      <c r="V6186">
        <v>0</v>
      </c>
      <c r="W6186">
        <v>0</v>
      </c>
      <c r="X6186">
        <v>2.6131142943397339</v>
      </c>
      <c r="Y6186">
        <v>0</v>
      </c>
      <c r="Z6186">
        <v>0</v>
      </c>
      <c r="AA6186">
        <v>0</v>
      </c>
      <c r="AB6186">
        <v>0</v>
      </c>
      <c r="AC6186">
        <v>0</v>
      </c>
      <c r="AD6186">
        <v>0</v>
      </c>
      <c r="AE6186">
        <v>2.6131142943397339</v>
      </c>
    </row>
    <row r="6187" spans="1:31" x14ac:dyDescent="0.25">
      <c r="A6187">
        <v>2251877</v>
      </c>
      <c r="B6187">
        <v>1</v>
      </c>
      <c r="C6187" t="s">
        <v>80</v>
      </c>
      <c r="D6187" t="s">
        <v>104</v>
      </c>
      <c r="E6187" t="s">
        <v>194</v>
      </c>
      <c r="F6187" t="s">
        <v>17784</v>
      </c>
      <c r="G6187" t="s">
        <v>179</v>
      </c>
      <c r="H6187" t="s">
        <v>135</v>
      </c>
      <c r="I6187" t="s">
        <v>136</v>
      </c>
      <c r="J6187" t="s">
        <v>137</v>
      </c>
      <c r="K6187" t="s">
        <v>138</v>
      </c>
      <c r="L6187" t="s">
        <v>17785</v>
      </c>
      <c r="M6187" t="s">
        <v>17786</v>
      </c>
      <c r="N6187">
        <v>1.9058333329999999</v>
      </c>
      <c r="O6187">
        <v>0</v>
      </c>
      <c r="P6187">
        <v>36</v>
      </c>
      <c r="Q6187">
        <v>0</v>
      </c>
      <c r="R6187">
        <v>2</v>
      </c>
      <c r="S6187">
        <v>0</v>
      </c>
      <c r="T6187">
        <v>7</v>
      </c>
      <c r="U6187">
        <v>0</v>
      </c>
      <c r="V6187">
        <v>0</v>
      </c>
      <c r="W6187">
        <v>0</v>
      </c>
      <c r="X6187">
        <v>24.434188597186736</v>
      </c>
      <c r="Y6187">
        <v>0</v>
      </c>
      <c r="Z6187">
        <v>1.4365547787830868</v>
      </c>
      <c r="AA6187">
        <v>0</v>
      </c>
      <c r="AB6187">
        <v>8.6009555936640005</v>
      </c>
      <c r="AC6187">
        <v>0</v>
      </c>
      <c r="AD6187">
        <v>0</v>
      </c>
      <c r="AE6187">
        <v>34.47169896963382</v>
      </c>
    </row>
    <row r="6188" spans="1:31" x14ac:dyDescent="0.25">
      <c r="A6188">
        <v>2251878</v>
      </c>
      <c r="B6188">
        <v>1</v>
      </c>
      <c r="C6188" t="s">
        <v>80</v>
      </c>
      <c r="D6188" t="s">
        <v>96</v>
      </c>
      <c r="E6188" t="s">
        <v>132</v>
      </c>
      <c r="F6188" t="s">
        <v>17787</v>
      </c>
      <c r="G6188" t="s">
        <v>148</v>
      </c>
      <c r="H6188" t="s">
        <v>135</v>
      </c>
      <c r="I6188" t="s">
        <v>136</v>
      </c>
      <c r="J6188" t="s">
        <v>137</v>
      </c>
      <c r="K6188" t="s">
        <v>138</v>
      </c>
      <c r="L6188" t="s">
        <v>17788</v>
      </c>
      <c r="M6188" t="s">
        <v>17789</v>
      </c>
      <c r="N6188">
        <v>1.0097222219999999</v>
      </c>
      <c r="O6188">
        <v>0</v>
      </c>
      <c r="P6188">
        <v>1</v>
      </c>
      <c r="Q6188">
        <v>0</v>
      </c>
      <c r="R6188">
        <v>0</v>
      </c>
      <c r="S6188">
        <v>0</v>
      </c>
      <c r="T6188">
        <v>0</v>
      </c>
      <c r="U6188">
        <v>0</v>
      </c>
      <c r="V6188">
        <v>0</v>
      </c>
      <c r="W6188">
        <v>0</v>
      </c>
      <c r="X6188">
        <v>1.2290314597297956</v>
      </c>
      <c r="Y6188">
        <v>0</v>
      </c>
      <c r="Z6188">
        <v>0</v>
      </c>
      <c r="AA6188">
        <v>0</v>
      </c>
      <c r="AB6188">
        <v>0</v>
      </c>
      <c r="AC6188">
        <v>0</v>
      </c>
      <c r="AD6188">
        <v>0</v>
      </c>
      <c r="AE6188">
        <v>1.2290314597297956</v>
      </c>
    </row>
    <row r="6189" spans="1:31" x14ac:dyDescent="0.25">
      <c r="A6189">
        <v>2251884</v>
      </c>
      <c r="B6189">
        <v>1</v>
      </c>
      <c r="C6189" t="s">
        <v>80</v>
      </c>
      <c r="D6189" t="s">
        <v>83</v>
      </c>
      <c r="E6189" t="s">
        <v>132</v>
      </c>
      <c r="F6189" t="s">
        <v>17790</v>
      </c>
      <c r="G6189" t="s">
        <v>148</v>
      </c>
      <c r="H6189" t="s">
        <v>135</v>
      </c>
      <c r="I6189" t="s">
        <v>136</v>
      </c>
      <c r="J6189" t="s">
        <v>137</v>
      </c>
      <c r="K6189" t="s">
        <v>138</v>
      </c>
      <c r="L6189" t="s">
        <v>17791</v>
      </c>
      <c r="M6189" t="s">
        <v>17792</v>
      </c>
      <c r="N6189">
        <v>1.2027777770000001</v>
      </c>
      <c r="O6189">
        <v>0</v>
      </c>
      <c r="P6189">
        <v>0</v>
      </c>
      <c r="Q6189">
        <v>0</v>
      </c>
      <c r="R6189">
        <v>0</v>
      </c>
      <c r="S6189">
        <v>0</v>
      </c>
      <c r="T6189">
        <v>1</v>
      </c>
      <c r="U6189">
        <v>0</v>
      </c>
      <c r="V6189">
        <v>0</v>
      </c>
      <c r="W6189">
        <v>0</v>
      </c>
      <c r="X6189">
        <v>0</v>
      </c>
      <c r="Y6189">
        <v>0</v>
      </c>
      <c r="Z6189">
        <v>0</v>
      </c>
      <c r="AA6189">
        <v>0</v>
      </c>
      <c r="AB6189">
        <v>2.2477351624661943</v>
      </c>
      <c r="AC6189">
        <v>0</v>
      </c>
      <c r="AD6189">
        <v>0</v>
      </c>
      <c r="AE6189">
        <v>2.2477351624661943</v>
      </c>
    </row>
    <row r="6190" spans="1:31" x14ac:dyDescent="0.25">
      <c r="A6190">
        <v>2251886</v>
      </c>
      <c r="B6190">
        <v>1</v>
      </c>
      <c r="C6190" t="s">
        <v>80</v>
      </c>
      <c r="D6190" t="s">
        <v>94</v>
      </c>
      <c r="E6190" t="s">
        <v>132</v>
      </c>
      <c r="F6190" t="s">
        <v>17793</v>
      </c>
      <c r="G6190" t="s">
        <v>148</v>
      </c>
      <c r="H6190" t="s">
        <v>135</v>
      </c>
      <c r="I6190" t="s">
        <v>136</v>
      </c>
      <c r="J6190" t="s">
        <v>137</v>
      </c>
      <c r="K6190" t="s">
        <v>138</v>
      </c>
      <c r="L6190" t="s">
        <v>17794</v>
      </c>
      <c r="M6190" t="s">
        <v>17795</v>
      </c>
      <c r="N6190">
        <v>2.7969444440000002</v>
      </c>
      <c r="O6190">
        <v>0</v>
      </c>
      <c r="P6190">
        <v>1</v>
      </c>
      <c r="Q6190">
        <v>0</v>
      </c>
      <c r="R6190">
        <v>0</v>
      </c>
      <c r="S6190">
        <v>0</v>
      </c>
      <c r="T6190">
        <v>0</v>
      </c>
      <c r="U6190">
        <v>0</v>
      </c>
      <c r="V6190">
        <v>0</v>
      </c>
      <c r="W6190">
        <v>0</v>
      </c>
      <c r="X6190">
        <v>4.4314560790499995E-3</v>
      </c>
      <c r="Y6190">
        <v>0</v>
      </c>
      <c r="Z6190">
        <v>0</v>
      </c>
      <c r="AA6190">
        <v>0</v>
      </c>
      <c r="AB6190">
        <v>0</v>
      </c>
      <c r="AC6190">
        <v>0</v>
      </c>
      <c r="AD6190">
        <v>0</v>
      </c>
      <c r="AE6190">
        <v>4.4314560790499995E-3</v>
      </c>
    </row>
    <row r="6191" spans="1:31" x14ac:dyDescent="0.25">
      <c r="A6191">
        <v>2251888</v>
      </c>
      <c r="B6191">
        <v>1</v>
      </c>
      <c r="C6191" t="s">
        <v>80</v>
      </c>
      <c r="D6191" t="s">
        <v>97</v>
      </c>
      <c r="E6191" t="s">
        <v>132</v>
      </c>
      <c r="F6191" t="s">
        <v>17796</v>
      </c>
      <c r="G6191" t="s">
        <v>148</v>
      </c>
      <c r="H6191" t="s">
        <v>135</v>
      </c>
      <c r="I6191" t="s">
        <v>136</v>
      </c>
      <c r="J6191" t="s">
        <v>137</v>
      </c>
      <c r="K6191" t="s">
        <v>138</v>
      </c>
      <c r="L6191" t="s">
        <v>17797</v>
      </c>
      <c r="M6191" t="s">
        <v>17798</v>
      </c>
      <c r="N6191">
        <v>1.896666666</v>
      </c>
      <c r="O6191">
        <v>0</v>
      </c>
      <c r="P6191">
        <v>1</v>
      </c>
      <c r="Q6191">
        <v>0</v>
      </c>
      <c r="R6191">
        <v>0</v>
      </c>
      <c r="S6191">
        <v>0</v>
      </c>
      <c r="T6191">
        <v>0</v>
      </c>
      <c r="U6191">
        <v>0</v>
      </c>
      <c r="V6191">
        <v>0</v>
      </c>
      <c r="W6191">
        <v>0</v>
      </c>
      <c r="X6191">
        <v>2.9056147460468802</v>
      </c>
      <c r="Y6191">
        <v>0</v>
      </c>
      <c r="Z6191">
        <v>0</v>
      </c>
      <c r="AA6191">
        <v>0</v>
      </c>
      <c r="AB6191">
        <v>0</v>
      </c>
      <c r="AC6191">
        <v>0</v>
      </c>
      <c r="AD6191">
        <v>0</v>
      </c>
      <c r="AE6191">
        <v>2.9056147460468802</v>
      </c>
    </row>
    <row r="6192" spans="1:31" x14ac:dyDescent="0.25">
      <c r="A6192">
        <v>2251889</v>
      </c>
      <c r="B6192">
        <v>1</v>
      </c>
      <c r="C6192" t="s">
        <v>80</v>
      </c>
      <c r="D6192" t="s">
        <v>100</v>
      </c>
      <c r="E6192" t="s">
        <v>182</v>
      </c>
      <c r="F6192" t="s">
        <v>17799</v>
      </c>
      <c r="G6192" t="s">
        <v>319</v>
      </c>
      <c r="H6192" t="s">
        <v>163</v>
      </c>
      <c r="I6192" t="s">
        <v>136</v>
      </c>
      <c r="J6192" t="s">
        <v>137</v>
      </c>
      <c r="K6192" t="s">
        <v>138</v>
      </c>
      <c r="L6192" t="s">
        <v>17800</v>
      </c>
      <c r="M6192" t="s">
        <v>17801</v>
      </c>
      <c r="N6192">
        <v>3.514444444</v>
      </c>
      <c r="O6192">
        <v>0</v>
      </c>
      <c r="P6192">
        <v>267</v>
      </c>
      <c r="Q6192">
        <v>0</v>
      </c>
      <c r="R6192">
        <v>2</v>
      </c>
      <c r="S6192">
        <v>0</v>
      </c>
      <c r="T6192">
        <v>15</v>
      </c>
      <c r="U6192">
        <v>0</v>
      </c>
      <c r="V6192">
        <v>0</v>
      </c>
      <c r="W6192">
        <v>0</v>
      </c>
      <c r="X6192">
        <v>330.06242625229424</v>
      </c>
      <c r="Y6192">
        <v>0</v>
      </c>
      <c r="Z6192">
        <v>1.8256519759727201</v>
      </c>
      <c r="AA6192">
        <v>0</v>
      </c>
      <c r="AB6192">
        <v>29.053887959600804</v>
      </c>
      <c r="AC6192">
        <v>0</v>
      </c>
      <c r="AD6192">
        <v>0</v>
      </c>
      <c r="AE6192">
        <v>360.94196618786776</v>
      </c>
    </row>
    <row r="6193" spans="1:31" x14ac:dyDescent="0.25">
      <c r="A6193">
        <v>2251890</v>
      </c>
      <c r="B6193">
        <v>1</v>
      </c>
      <c r="C6193" t="s">
        <v>80</v>
      </c>
      <c r="D6193" t="s">
        <v>96</v>
      </c>
      <c r="E6193" t="s">
        <v>132</v>
      </c>
      <c r="F6193" t="s">
        <v>17802</v>
      </c>
      <c r="G6193" t="s">
        <v>134</v>
      </c>
      <c r="H6193" t="s">
        <v>135</v>
      </c>
      <c r="I6193" t="s">
        <v>136</v>
      </c>
      <c r="J6193" t="s">
        <v>137</v>
      </c>
      <c r="K6193" t="s">
        <v>138</v>
      </c>
      <c r="L6193" t="s">
        <v>17803</v>
      </c>
      <c r="M6193" t="s">
        <v>17804</v>
      </c>
      <c r="N6193">
        <v>1.2894444439999999</v>
      </c>
      <c r="O6193">
        <v>0</v>
      </c>
      <c r="P6193">
        <v>1</v>
      </c>
      <c r="Q6193">
        <v>0</v>
      </c>
      <c r="R6193">
        <v>0</v>
      </c>
      <c r="S6193">
        <v>0</v>
      </c>
      <c r="T6193">
        <v>0</v>
      </c>
      <c r="U6193">
        <v>0</v>
      </c>
      <c r="V6193">
        <v>0</v>
      </c>
      <c r="W6193">
        <v>0</v>
      </c>
      <c r="X6193">
        <v>0.21852361188068442</v>
      </c>
      <c r="Y6193">
        <v>0</v>
      </c>
      <c r="Z6193">
        <v>0</v>
      </c>
      <c r="AA6193">
        <v>0</v>
      </c>
      <c r="AB6193">
        <v>0</v>
      </c>
      <c r="AC6193">
        <v>0</v>
      </c>
      <c r="AD6193">
        <v>0</v>
      </c>
      <c r="AE6193">
        <v>0.21852361188068442</v>
      </c>
    </row>
    <row r="6194" spans="1:31" x14ac:dyDescent="0.25">
      <c r="A6194">
        <v>2251893</v>
      </c>
      <c r="B6194">
        <v>1</v>
      </c>
      <c r="C6194" t="s">
        <v>80</v>
      </c>
      <c r="D6194" t="s">
        <v>101</v>
      </c>
      <c r="E6194" t="s">
        <v>182</v>
      </c>
      <c r="F6194" t="s">
        <v>17805</v>
      </c>
      <c r="G6194" t="s">
        <v>319</v>
      </c>
      <c r="H6194" t="s">
        <v>163</v>
      </c>
      <c r="I6194" t="s">
        <v>136</v>
      </c>
      <c r="J6194" t="s">
        <v>137</v>
      </c>
      <c r="K6194" t="s">
        <v>138</v>
      </c>
      <c r="L6194" t="s">
        <v>17806</v>
      </c>
      <c r="M6194" t="s">
        <v>17807</v>
      </c>
      <c r="N6194">
        <v>2.6513888880000001</v>
      </c>
      <c r="O6194">
        <v>7</v>
      </c>
      <c r="P6194">
        <v>0</v>
      </c>
      <c r="Q6194">
        <v>3</v>
      </c>
      <c r="R6194">
        <v>0</v>
      </c>
      <c r="S6194">
        <v>1</v>
      </c>
      <c r="T6194">
        <v>0</v>
      </c>
      <c r="U6194">
        <v>0</v>
      </c>
      <c r="V6194">
        <v>0</v>
      </c>
      <c r="W6194">
        <v>7.4915967806909114</v>
      </c>
      <c r="X6194">
        <v>0</v>
      </c>
      <c r="Y6194">
        <v>2.4407191632023704</v>
      </c>
      <c r="Z6194">
        <v>0</v>
      </c>
      <c r="AA6194">
        <v>4.1798192815165702</v>
      </c>
      <c r="AB6194">
        <v>0</v>
      </c>
      <c r="AC6194">
        <v>0</v>
      </c>
      <c r="AD6194">
        <v>0</v>
      </c>
      <c r="AE6194">
        <v>14.112135225409853</v>
      </c>
    </row>
    <row r="6195" spans="1:31" x14ac:dyDescent="0.25">
      <c r="A6195">
        <v>2251894</v>
      </c>
      <c r="B6195">
        <v>1</v>
      </c>
      <c r="C6195" t="s">
        <v>81</v>
      </c>
      <c r="D6195" t="s">
        <v>123</v>
      </c>
      <c r="E6195" t="s">
        <v>194</v>
      </c>
      <c r="F6195" t="s">
        <v>17808</v>
      </c>
      <c r="G6195" t="s">
        <v>1031</v>
      </c>
      <c r="H6195" t="s">
        <v>135</v>
      </c>
      <c r="I6195" t="s">
        <v>136</v>
      </c>
      <c r="J6195" t="s">
        <v>137</v>
      </c>
      <c r="K6195" t="s">
        <v>138</v>
      </c>
      <c r="L6195" t="s">
        <v>17809</v>
      </c>
      <c r="M6195" t="s">
        <v>17810</v>
      </c>
      <c r="N6195">
        <v>2.417777777</v>
      </c>
      <c r="O6195">
        <v>0</v>
      </c>
      <c r="P6195">
        <v>72</v>
      </c>
      <c r="Q6195">
        <v>0</v>
      </c>
      <c r="R6195">
        <v>4</v>
      </c>
      <c r="S6195">
        <v>0</v>
      </c>
      <c r="T6195">
        <v>7</v>
      </c>
      <c r="U6195">
        <v>0</v>
      </c>
      <c r="V6195">
        <v>0</v>
      </c>
      <c r="W6195">
        <v>0</v>
      </c>
      <c r="X6195">
        <v>59.057117372269431</v>
      </c>
      <c r="Y6195">
        <v>0</v>
      </c>
      <c r="Z6195">
        <v>5.0884224857920994</v>
      </c>
      <c r="AA6195">
        <v>0</v>
      </c>
      <c r="AB6195">
        <v>12.172632863319496</v>
      </c>
      <c r="AC6195">
        <v>0</v>
      </c>
      <c r="AD6195">
        <v>0</v>
      </c>
      <c r="AE6195">
        <v>76.318172721381018</v>
      </c>
    </row>
    <row r="6196" spans="1:31" x14ac:dyDescent="0.25">
      <c r="A6196">
        <v>2251897</v>
      </c>
      <c r="B6196">
        <v>1</v>
      </c>
      <c r="C6196" t="s">
        <v>81</v>
      </c>
      <c r="D6196" t="s">
        <v>112</v>
      </c>
      <c r="E6196" t="s">
        <v>273</v>
      </c>
      <c r="F6196" t="s">
        <v>2219</v>
      </c>
      <c r="G6196" t="s">
        <v>174</v>
      </c>
      <c r="H6196" t="s">
        <v>163</v>
      </c>
      <c r="I6196" t="s">
        <v>136</v>
      </c>
      <c r="J6196" t="s">
        <v>137</v>
      </c>
      <c r="K6196" t="s">
        <v>138</v>
      </c>
      <c r="L6196" t="s">
        <v>17811</v>
      </c>
      <c r="M6196" t="s">
        <v>17812</v>
      </c>
      <c r="N6196">
        <v>0.69138888799999998</v>
      </c>
      <c r="O6196">
        <v>2</v>
      </c>
      <c r="P6196">
        <v>244</v>
      </c>
      <c r="Q6196">
        <v>122</v>
      </c>
      <c r="R6196">
        <v>354</v>
      </c>
      <c r="S6196">
        <v>8</v>
      </c>
      <c r="T6196">
        <v>32</v>
      </c>
      <c r="U6196">
        <v>4</v>
      </c>
      <c r="V6196">
        <v>2</v>
      </c>
      <c r="W6196">
        <v>2.803735738626667E-2</v>
      </c>
      <c r="X6196">
        <v>30.56361854061889</v>
      </c>
      <c r="Y6196">
        <v>16.379243608680653</v>
      </c>
      <c r="Z6196">
        <v>34.28795436934751</v>
      </c>
      <c r="AA6196">
        <v>32.171845584341028</v>
      </c>
      <c r="AB6196">
        <v>25.35855461980907</v>
      </c>
      <c r="AC6196">
        <v>334.32244055772151</v>
      </c>
      <c r="AD6196">
        <v>129.08453358601366</v>
      </c>
      <c r="AE6196">
        <v>602.19622822391852</v>
      </c>
    </row>
    <row r="6197" spans="1:31" x14ac:dyDescent="0.25">
      <c r="A6197">
        <v>2251905</v>
      </c>
      <c r="B6197">
        <v>1</v>
      </c>
      <c r="C6197" t="s">
        <v>81</v>
      </c>
      <c r="D6197" t="s">
        <v>127</v>
      </c>
      <c r="E6197" t="s">
        <v>132</v>
      </c>
      <c r="F6197" t="s">
        <v>17813</v>
      </c>
      <c r="G6197" t="s">
        <v>148</v>
      </c>
      <c r="H6197" t="s">
        <v>135</v>
      </c>
      <c r="I6197" t="s">
        <v>136</v>
      </c>
      <c r="J6197" t="s">
        <v>137</v>
      </c>
      <c r="K6197" t="s">
        <v>138</v>
      </c>
      <c r="L6197" t="s">
        <v>17814</v>
      </c>
      <c r="M6197" t="s">
        <v>17815</v>
      </c>
      <c r="N6197">
        <v>1.7113888880000001</v>
      </c>
      <c r="O6197">
        <v>0</v>
      </c>
      <c r="P6197">
        <v>2</v>
      </c>
      <c r="Q6197">
        <v>0</v>
      </c>
      <c r="R6197">
        <v>0</v>
      </c>
      <c r="S6197">
        <v>0</v>
      </c>
      <c r="T6197">
        <v>0</v>
      </c>
      <c r="U6197">
        <v>0</v>
      </c>
      <c r="V6197">
        <v>0</v>
      </c>
      <c r="W6197">
        <v>0</v>
      </c>
      <c r="X6197">
        <v>9.2254459541066661E-2</v>
      </c>
      <c r="Y6197">
        <v>0</v>
      </c>
      <c r="Z6197">
        <v>0</v>
      </c>
      <c r="AA6197">
        <v>0</v>
      </c>
      <c r="AB6197">
        <v>0</v>
      </c>
      <c r="AC6197">
        <v>0</v>
      </c>
      <c r="AD6197">
        <v>0</v>
      </c>
      <c r="AE6197">
        <v>9.2254459541066661E-2</v>
      </c>
    </row>
    <row r="6198" spans="1:31" x14ac:dyDescent="0.25">
      <c r="A6198">
        <v>2251906</v>
      </c>
      <c r="B6198">
        <v>1</v>
      </c>
      <c r="C6198" t="s">
        <v>81</v>
      </c>
      <c r="D6198" t="s">
        <v>118</v>
      </c>
      <c r="E6198" t="s">
        <v>182</v>
      </c>
      <c r="F6198" t="s">
        <v>7530</v>
      </c>
      <c r="G6198" t="s">
        <v>174</v>
      </c>
      <c r="H6198" t="s">
        <v>163</v>
      </c>
      <c r="I6198" t="s">
        <v>261</v>
      </c>
      <c r="J6198" t="s">
        <v>137</v>
      </c>
      <c r="K6198" t="s">
        <v>138</v>
      </c>
      <c r="L6198" t="s">
        <v>17816</v>
      </c>
      <c r="M6198" t="s">
        <v>17817</v>
      </c>
      <c r="N6198">
        <v>8.3333330000000001E-3</v>
      </c>
      <c r="O6198">
        <v>0</v>
      </c>
      <c r="P6198">
        <v>145</v>
      </c>
      <c r="Q6198">
        <v>14</v>
      </c>
      <c r="R6198">
        <v>26</v>
      </c>
      <c r="S6198">
        <v>7</v>
      </c>
      <c r="T6198">
        <v>25</v>
      </c>
      <c r="U6198">
        <v>0</v>
      </c>
      <c r="V6198">
        <v>0</v>
      </c>
      <c r="W6198">
        <v>0</v>
      </c>
      <c r="X6198">
        <v>0.14165016719820003</v>
      </c>
      <c r="Y6198">
        <v>0.65269679821106652</v>
      </c>
      <c r="Z6198">
        <v>5.4987008741000012E-3</v>
      </c>
      <c r="AA6198">
        <v>0.10766116766153336</v>
      </c>
      <c r="AB6198">
        <v>3.6657790690500007E-2</v>
      </c>
      <c r="AC6198">
        <v>0</v>
      </c>
      <c r="AD6198">
        <v>0</v>
      </c>
      <c r="AE6198">
        <v>0.94416462463539985</v>
      </c>
    </row>
    <row r="6199" spans="1:31" x14ac:dyDescent="0.25">
      <c r="A6199">
        <v>2251908</v>
      </c>
      <c r="B6199">
        <v>1</v>
      </c>
      <c r="C6199" t="s">
        <v>80</v>
      </c>
      <c r="D6199" t="s">
        <v>85</v>
      </c>
      <c r="E6199" t="s">
        <v>141</v>
      </c>
      <c r="F6199" t="s">
        <v>4259</v>
      </c>
      <c r="G6199" t="s">
        <v>187</v>
      </c>
      <c r="H6199" t="s">
        <v>135</v>
      </c>
      <c r="I6199" t="s">
        <v>136</v>
      </c>
      <c r="J6199" t="s">
        <v>137</v>
      </c>
      <c r="K6199" t="s">
        <v>138</v>
      </c>
      <c r="L6199" t="s">
        <v>17818</v>
      </c>
      <c r="M6199" t="s">
        <v>17819</v>
      </c>
      <c r="N6199">
        <v>1.1586111109999999</v>
      </c>
      <c r="O6199">
        <v>0</v>
      </c>
      <c r="P6199">
        <v>840</v>
      </c>
      <c r="Q6199">
        <v>0</v>
      </c>
      <c r="R6199">
        <v>0</v>
      </c>
      <c r="S6199">
        <v>0</v>
      </c>
      <c r="T6199">
        <v>80</v>
      </c>
      <c r="U6199">
        <v>0</v>
      </c>
      <c r="V6199">
        <v>0</v>
      </c>
      <c r="W6199">
        <v>0</v>
      </c>
      <c r="X6199">
        <v>296.66125335384515</v>
      </c>
      <c r="Y6199">
        <v>0</v>
      </c>
      <c r="Z6199">
        <v>0</v>
      </c>
      <c r="AA6199">
        <v>0</v>
      </c>
      <c r="AB6199">
        <v>144.80004663884384</v>
      </c>
      <c r="AC6199">
        <v>0</v>
      </c>
      <c r="AD6199">
        <v>0</v>
      </c>
      <c r="AE6199">
        <v>441.46129999268896</v>
      </c>
    </row>
    <row r="6200" spans="1:31" x14ac:dyDescent="0.25">
      <c r="A6200">
        <v>2251918</v>
      </c>
      <c r="B6200">
        <v>1</v>
      </c>
      <c r="C6200" t="s">
        <v>81</v>
      </c>
      <c r="D6200" t="s">
        <v>113</v>
      </c>
      <c r="E6200" t="s">
        <v>132</v>
      </c>
      <c r="F6200" t="s">
        <v>17820</v>
      </c>
      <c r="G6200" t="s">
        <v>148</v>
      </c>
      <c r="H6200" t="s">
        <v>135</v>
      </c>
      <c r="I6200" t="s">
        <v>136</v>
      </c>
      <c r="J6200" t="s">
        <v>137</v>
      </c>
      <c r="K6200" t="s">
        <v>138</v>
      </c>
      <c r="L6200" t="s">
        <v>17821</v>
      </c>
      <c r="M6200" t="s">
        <v>17822</v>
      </c>
      <c r="N6200">
        <v>2.863611111</v>
      </c>
      <c r="O6200">
        <v>0</v>
      </c>
      <c r="P6200">
        <v>1</v>
      </c>
      <c r="Q6200">
        <v>0</v>
      </c>
      <c r="R6200">
        <v>0</v>
      </c>
      <c r="S6200">
        <v>0</v>
      </c>
      <c r="T6200">
        <v>0</v>
      </c>
      <c r="U6200">
        <v>0</v>
      </c>
      <c r="V6200">
        <v>0</v>
      </c>
      <c r="W6200">
        <v>0</v>
      </c>
      <c r="X6200">
        <v>0</v>
      </c>
      <c r="Y6200">
        <v>0</v>
      </c>
      <c r="Z6200">
        <v>0</v>
      </c>
      <c r="AA6200">
        <v>0</v>
      </c>
      <c r="AB6200">
        <v>0</v>
      </c>
      <c r="AC6200">
        <v>0</v>
      </c>
      <c r="AD6200">
        <v>0</v>
      </c>
      <c r="AE6200">
        <v>0</v>
      </c>
    </row>
    <row r="6201" spans="1:31" x14ac:dyDescent="0.25">
      <c r="A6201">
        <v>2251921</v>
      </c>
      <c r="B6201">
        <v>1</v>
      </c>
      <c r="C6201" t="s">
        <v>80</v>
      </c>
      <c r="D6201" t="s">
        <v>94</v>
      </c>
      <c r="E6201" t="s">
        <v>194</v>
      </c>
      <c r="F6201" t="s">
        <v>17823</v>
      </c>
      <c r="G6201" t="s">
        <v>390</v>
      </c>
      <c r="H6201" t="s">
        <v>135</v>
      </c>
      <c r="I6201" t="s">
        <v>136</v>
      </c>
      <c r="J6201" t="s">
        <v>137</v>
      </c>
      <c r="K6201" t="s">
        <v>138</v>
      </c>
      <c r="L6201" t="s">
        <v>17824</v>
      </c>
      <c r="M6201" t="s">
        <v>17825</v>
      </c>
      <c r="N6201">
        <v>1.4613888880000001</v>
      </c>
      <c r="O6201">
        <v>0</v>
      </c>
      <c r="P6201">
        <v>0</v>
      </c>
      <c r="Q6201">
        <v>0</v>
      </c>
      <c r="R6201">
        <v>0</v>
      </c>
      <c r="S6201">
        <v>0</v>
      </c>
      <c r="T6201">
        <v>26</v>
      </c>
      <c r="U6201">
        <v>0</v>
      </c>
      <c r="V6201">
        <v>0</v>
      </c>
      <c r="W6201">
        <v>0</v>
      </c>
      <c r="X6201">
        <v>0</v>
      </c>
      <c r="Y6201">
        <v>0</v>
      </c>
      <c r="Z6201">
        <v>0</v>
      </c>
      <c r="AA6201">
        <v>0</v>
      </c>
      <c r="AB6201">
        <v>15.511185796511437</v>
      </c>
      <c r="AC6201">
        <v>0</v>
      </c>
      <c r="AD6201">
        <v>0</v>
      </c>
      <c r="AE6201">
        <v>15.511185796511437</v>
      </c>
    </row>
    <row r="6202" spans="1:31" x14ac:dyDescent="0.25">
      <c r="A6202">
        <v>2251922</v>
      </c>
      <c r="B6202">
        <v>1</v>
      </c>
      <c r="C6202" t="s">
        <v>80</v>
      </c>
      <c r="D6202" t="s">
        <v>86</v>
      </c>
      <c r="E6202" t="s">
        <v>132</v>
      </c>
      <c r="F6202" t="s">
        <v>17826</v>
      </c>
      <c r="G6202" t="s">
        <v>170</v>
      </c>
      <c r="H6202" t="s">
        <v>135</v>
      </c>
      <c r="I6202" t="s">
        <v>136</v>
      </c>
      <c r="J6202" t="s">
        <v>137</v>
      </c>
      <c r="K6202" t="s">
        <v>138</v>
      </c>
      <c r="L6202" t="s">
        <v>17827</v>
      </c>
      <c r="M6202" t="s">
        <v>17828</v>
      </c>
      <c r="N6202">
        <v>5.4416666659999997</v>
      </c>
      <c r="O6202">
        <v>0</v>
      </c>
      <c r="P6202">
        <v>2</v>
      </c>
      <c r="Q6202">
        <v>0</v>
      </c>
      <c r="R6202">
        <v>0</v>
      </c>
      <c r="S6202">
        <v>0</v>
      </c>
      <c r="T6202">
        <v>0</v>
      </c>
      <c r="U6202">
        <v>0</v>
      </c>
      <c r="V6202">
        <v>0</v>
      </c>
      <c r="W6202">
        <v>0</v>
      </c>
      <c r="X6202">
        <v>16.039154621603473</v>
      </c>
      <c r="Y6202">
        <v>0</v>
      </c>
      <c r="Z6202">
        <v>0</v>
      </c>
      <c r="AA6202">
        <v>0</v>
      </c>
      <c r="AB6202">
        <v>0</v>
      </c>
      <c r="AC6202">
        <v>0</v>
      </c>
      <c r="AD6202">
        <v>0</v>
      </c>
      <c r="AE6202">
        <v>16.039154621603473</v>
      </c>
    </row>
    <row r="6203" spans="1:31" x14ac:dyDescent="0.25">
      <c r="A6203">
        <v>2251923</v>
      </c>
      <c r="B6203">
        <v>1</v>
      </c>
      <c r="C6203" t="s">
        <v>80</v>
      </c>
      <c r="D6203" t="s">
        <v>108</v>
      </c>
      <c r="E6203" t="s">
        <v>132</v>
      </c>
      <c r="F6203" t="s">
        <v>17829</v>
      </c>
      <c r="G6203" t="s">
        <v>152</v>
      </c>
      <c r="H6203" t="s">
        <v>135</v>
      </c>
      <c r="I6203" t="s">
        <v>136</v>
      </c>
      <c r="J6203" t="s">
        <v>3</v>
      </c>
      <c r="K6203" t="s">
        <v>138</v>
      </c>
      <c r="L6203" t="s">
        <v>17780</v>
      </c>
      <c r="M6203" t="s">
        <v>17830</v>
      </c>
      <c r="N6203">
        <v>2.676111111</v>
      </c>
      <c r="O6203">
        <v>0</v>
      </c>
      <c r="P6203">
        <v>1</v>
      </c>
      <c r="Q6203">
        <v>0</v>
      </c>
      <c r="R6203">
        <v>0</v>
      </c>
      <c r="S6203">
        <v>0</v>
      </c>
      <c r="T6203">
        <v>0</v>
      </c>
      <c r="U6203">
        <v>0</v>
      </c>
      <c r="V6203">
        <v>0</v>
      </c>
      <c r="W6203">
        <v>0</v>
      </c>
      <c r="X6203">
        <v>0.60962241933600003</v>
      </c>
      <c r="Y6203">
        <v>0</v>
      </c>
      <c r="Z6203">
        <v>0</v>
      </c>
      <c r="AA6203">
        <v>0</v>
      </c>
      <c r="AB6203">
        <v>0</v>
      </c>
      <c r="AC6203">
        <v>0</v>
      </c>
      <c r="AD6203">
        <v>0</v>
      </c>
      <c r="AE6203">
        <v>0.60962241933600003</v>
      </c>
    </row>
    <row r="6204" spans="1:31" x14ac:dyDescent="0.25">
      <c r="A6204">
        <v>2251924</v>
      </c>
      <c r="B6204">
        <v>1</v>
      </c>
      <c r="C6204" t="s">
        <v>80</v>
      </c>
      <c r="D6204" t="s">
        <v>94</v>
      </c>
      <c r="E6204" t="s">
        <v>132</v>
      </c>
      <c r="F6204" t="s">
        <v>17831</v>
      </c>
      <c r="G6204" t="s">
        <v>134</v>
      </c>
      <c r="H6204" t="s">
        <v>135</v>
      </c>
      <c r="I6204" t="s">
        <v>136</v>
      </c>
      <c r="J6204" t="s">
        <v>137</v>
      </c>
      <c r="K6204" t="s">
        <v>138</v>
      </c>
      <c r="L6204" t="s">
        <v>17814</v>
      </c>
      <c r="M6204" t="s">
        <v>17832</v>
      </c>
      <c r="N6204">
        <v>7.3902777769999997</v>
      </c>
      <c r="O6204">
        <v>0</v>
      </c>
      <c r="P6204">
        <v>0</v>
      </c>
      <c r="Q6204">
        <v>0</v>
      </c>
      <c r="R6204">
        <v>0</v>
      </c>
      <c r="S6204">
        <v>0</v>
      </c>
      <c r="T6204">
        <v>1</v>
      </c>
      <c r="U6204">
        <v>0</v>
      </c>
      <c r="V6204">
        <v>0</v>
      </c>
      <c r="W6204">
        <v>0</v>
      </c>
      <c r="X6204">
        <v>0</v>
      </c>
      <c r="Y6204">
        <v>0</v>
      </c>
      <c r="Z6204">
        <v>0</v>
      </c>
      <c r="AA6204">
        <v>0</v>
      </c>
      <c r="AB6204">
        <v>11.364036653799722</v>
      </c>
      <c r="AC6204">
        <v>0</v>
      </c>
      <c r="AD6204">
        <v>0</v>
      </c>
      <c r="AE6204">
        <v>11.364036653799722</v>
      </c>
    </row>
    <row r="6205" spans="1:31" x14ac:dyDescent="0.25">
      <c r="A6205">
        <v>2251927</v>
      </c>
      <c r="B6205">
        <v>1</v>
      </c>
      <c r="C6205" t="s">
        <v>81</v>
      </c>
      <c r="D6205" t="s">
        <v>113</v>
      </c>
      <c r="E6205" t="s">
        <v>161</v>
      </c>
      <c r="F6205" t="s">
        <v>11457</v>
      </c>
      <c r="G6205" t="s">
        <v>303</v>
      </c>
      <c r="H6205" t="s">
        <v>163</v>
      </c>
      <c r="I6205" t="s">
        <v>136</v>
      </c>
      <c r="J6205" t="s">
        <v>137</v>
      </c>
      <c r="K6205" t="s">
        <v>144</v>
      </c>
      <c r="L6205" t="s">
        <v>17833</v>
      </c>
      <c r="M6205" t="s">
        <v>17834</v>
      </c>
      <c r="N6205">
        <v>0.39722222200000001</v>
      </c>
      <c r="O6205">
        <v>0</v>
      </c>
      <c r="P6205">
        <v>829</v>
      </c>
      <c r="Q6205">
        <v>5</v>
      </c>
      <c r="R6205">
        <v>177</v>
      </c>
      <c r="S6205">
        <v>7</v>
      </c>
      <c r="T6205">
        <v>41</v>
      </c>
      <c r="U6205">
        <v>0</v>
      </c>
      <c r="V6205">
        <v>0</v>
      </c>
      <c r="W6205">
        <v>0</v>
      </c>
      <c r="X6205">
        <v>55.328495071154066</v>
      </c>
      <c r="Y6205">
        <v>7.3947338576222217</v>
      </c>
      <c r="Z6205">
        <v>15.72436654772476</v>
      </c>
      <c r="AA6205">
        <v>33.374687401155107</v>
      </c>
      <c r="AB6205">
        <v>16.527368579747424</v>
      </c>
      <c r="AC6205">
        <v>0</v>
      </c>
      <c r="AD6205">
        <v>0</v>
      </c>
      <c r="AE6205">
        <v>128.34965145740358</v>
      </c>
    </row>
    <row r="6206" spans="1:31" x14ac:dyDescent="0.25">
      <c r="A6206">
        <v>2251928</v>
      </c>
      <c r="B6206">
        <v>1</v>
      </c>
      <c r="C6206" t="s">
        <v>81</v>
      </c>
      <c r="D6206" t="s">
        <v>112</v>
      </c>
      <c r="E6206" t="s">
        <v>194</v>
      </c>
      <c r="F6206" t="s">
        <v>17835</v>
      </c>
      <c r="G6206" t="s">
        <v>179</v>
      </c>
      <c r="H6206" t="s">
        <v>135</v>
      </c>
      <c r="I6206" t="s">
        <v>136</v>
      </c>
      <c r="J6206" t="s">
        <v>137</v>
      </c>
      <c r="K6206" t="s">
        <v>138</v>
      </c>
      <c r="L6206" t="s">
        <v>17836</v>
      </c>
      <c r="M6206" t="s">
        <v>17837</v>
      </c>
      <c r="N6206">
        <v>0.65972222199999997</v>
      </c>
      <c r="O6206">
        <v>0</v>
      </c>
      <c r="P6206">
        <v>5</v>
      </c>
      <c r="Q6206">
        <v>0</v>
      </c>
      <c r="R6206">
        <v>2</v>
      </c>
      <c r="S6206">
        <v>0</v>
      </c>
      <c r="T6206">
        <v>2</v>
      </c>
      <c r="U6206">
        <v>0</v>
      </c>
      <c r="V6206">
        <v>0</v>
      </c>
      <c r="W6206">
        <v>0</v>
      </c>
      <c r="X6206">
        <v>0.70759246131000009</v>
      </c>
      <c r="Y6206">
        <v>0</v>
      </c>
      <c r="Z6206">
        <v>0.12908700330555556</v>
      </c>
      <c r="AA6206">
        <v>0</v>
      </c>
      <c r="AB6206">
        <v>0.71975255621500001</v>
      </c>
      <c r="AC6206">
        <v>0</v>
      </c>
      <c r="AD6206">
        <v>0</v>
      </c>
      <c r="AE6206">
        <v>1.5564320208305555</v>
      </c>
    </row>
    <row r="6207" spans="1:31" x14ac:dyDescent="0.25">
      <c r="A6207">
        <v>2251929</v>
      </c>
      <c r="B6207">
        <v>1</v>
      </c>
      <c r="C6207" t="s">
        <v>80</v>
      </c>
      <c r="D6207" t="s">
        <v>108</v>
      </c>
      <c r="E6207" t="s">
        <v>132</v>
      </c>
      <c r="F6207" t="s">
        <v>17838</v>
      </c>
      <c r="G6207" t="s">
        <v>134</v>
      </c>
      <c r="H6207" t="s">
        <v>135</v>
      </c>
      <c r="I6207" t="s">
        <v>136</v>
      </c>
      <c r="J6207" t="s">
        <v>137</v>
      </c>
      <c r="K6207" t="s">
        <v>138</v>
      </c>
      <c r="L6207" t="s">
        <v>17839</v>
      </c>
      <c r="M6207" t="s">
        <v>17840</v>
      </c>
      <c r="N6207">
        <v>5.233333333</v>
      </c>
      <c r="O6207">
        <v>0</v>
      </c>
      <c r="P6207">
        <v>1</v>
      </c>
      <c r="Q6207">
        <v>0</v>
      </c>
      <c r="R6207">
        <v>0</v>
      </c>
      <c r="S6207">
        <v>0</v>
      </c>
      <c r="T6207">
        <v>1</v>
      </c>
      <c r="U6207">
        <v>0</v>
      </c>
      <c r="V6207">
        <v>0</v>
      </c>
      <c r="W6207">
        <v>0</v>
      </c>
      <c r="X6207">
        <v>1.7066469911425668</v>
      </c>
      <c r="Y6207">
        <v>0</v>
      </c>
      <c r="Z6207">
        <v>0</v>
      </c>
      <c r="AA6207">
        <v>0</v>
      </c>
      <c r="AB6207">
        <v>8.2141750308177788E-2</v>
      </c>
      <c r="AC6207">
        <v>0</v>
      </c>
      <c r="AD6207">
        <v>0</v>
      </c>
      <c r="AE6207">
        <v>1.7887887414507446</v>
      </c>
    </row>
    <row r="6208" spans="1:31" x14ac:dyDescent="0.25">
      <c r="A6208">
        <v>2251932</v>
      </c>
      <c r="B6208">
        <v>1</v>
      </c>
      <c r="C6208" t="s">
        <v>80</v>
      </c>
      <c r="D6208" t="s">
        <v>97</v>
      </c>
      <c r="E6208" t="s">
        <v>132</v>
      </c>
      <c r="F6208" t="s">
        <v>17841</v>
      </c>
      <c r="G6208" t="s">
        <v>148</v>
      </c>
      <c r="H6208" t="s">
        <v>135</v>
      </c>
      <c r="I6208" t="s">
        <v>136</v>
      </c>
      <c r="J6208" t="s">
        <v>137</v>
      </c>
      <c r="K6208" t="s">
        <v>138</v>
      </c>
      <c r="L6208" t="s">
        <v>17842</v>
      </c>
      <c r="M6208" t="s">
        <v>17843</v>
      </c>
      <c r="N6208">
        <v>2.0927777769999998</v>
      </c>
      <c r="O6208">
        <v>0</v>
      </c>
      <c r="P6208">
        <v>1</v>
      </c>
      <c r="Q6208">
        <v>0</v>
      </c>
      <c r="R6208">
        <v>0</v>
      </c>
      <c r="S6208">
        <v>0</v>
      </c>
      <c r="T6208">
        <v>0</v>
      </c>
      <c r="U6208">
        <v>0</v>
      </c>
      <c r="V6208">
        <v>0</v>
      </c>
      <c r="W6208">
        <v>0</v>
      </c>
      <c r="X6208">
        <v>0.10482250551639999</v>
      </c>
      <c r="Y6208">
        <v>0</v>
      </c>
      <c r="Z6208">
        <v>0</v>
      </c>
      <c r="AA6208">
        <v>0</v>
      </c>
      <c r="AB6208">
        <v>0</v>
      </c>
      <c r="AC6208">
        <v>0</v>
      </c>
      <c r="AD6208">
        <v>0</v>
      </c>
      <c r="AE6208">
        <v>0.10482250551639999</v>
      </c>
    </row>
    <row r="6209" spans="1:31" x14ac:dyDescent="0.25">
      <c r="A6209">
        <v>2251933</v>
      </c>
      <c r="B6209">
        <v>1</v>
      </c>
      <c r="C6209" t="s">
        <v>81</v>
      </c>
      <c r="D6209" t="s">
        <v>112</v>
      </c>
      <c r="E6209" t="s">
        <v>141</v>
      </c>
      <c r="F6209" t="s">
        <v>17844</v>
      </c>
      <c r="G6209" t="s">
        <v>196</v>
      </c>
      <c r="H6209" t="s">
        <v>135</v>
      </c>
      <c r="I6209" t="s">
        <v>136</v>
      </c>
      <c r="J6209" t="s">
        <v>137</v>
      </c>
      <c r="K6209" t="s">
        <v>144</v>
      </c>
      <c r="L6209" t="s">
        <v>17845</v>
      </c>
      <c r="M6209" t="s">
        <v>17846</v>
      </c>
      <c r="N6209">
        <v>1.2705555550000001</v>
      </c>
      <c r="O6209">
        <v>0</v>
      </c>
      <c r="P6209">
        <v>3</v>
      </c>
      <c r="Q6209">
        <v>0</v>
      </c>
      <c r="R6209">
        <v>0</v>
      </c>
      <c r="S6209">
        <v>0</v>
      </c>
      <c r="T6209">
        <v>223</v>
      </c>
      <c r="U6209">
        <v>0</v>
      </c>
      <c r="V6209">
        <v>0</v>
      </c>
      <c r="W6209">
        <v>0</v>
      </c>
      <c r="X6209">
        <v>0.28514478953268002</v>
      </c>
      <c r="Y6209">
        <v>0</v>
      </c>
      <c r="Z6209">
        <v>0</v>
      </c>
      <c r="AA6209">
        <v>0</v>
      </c>
      <c r="AB6209">
        <v>189.43055554978559</v>
      </c>
      <c r="AC6209">
        <v>0</v>
      </c>
      <c r="AD6209">
        <v>0</v>
      </c>
      <c r="AE6209">
        <v>189.71570033931829</v>
      </c>
    </row>
    <row r="6210" spans="1:31" x14ac:dyDescent="0.25">
      <c r="A6210">
        <v>2251935</v>
      </c>
      <c r="B6210">
        <v>1</v>
      </c>
      <c r="C6210" t="s">
        <v>81</v>
      </c>
      <c r="D6210" t="s">
        <v>113</v>
      </c>
      <c r="E6210" t="s">
        <v>182</v>
      </c>
      <c r="F6210" t="s">
        <v>17617</v>
      </c>
      <c r="G6210" t="s">
        <v>143</v>
      </c>
      <c r="H6210" t="s">
        <v>163</v>
      </c>
      <c r="I6210" t="s">
        <v>136</v>
      </c>
      <c r="J6210" t="s">
        <v>137</v>
      </c>
      <c r="K6210" t="s">
        <v>144</v>
      </c>
      <c r="L6210" t="s">
        <v>17847</v>
      </c>
      <c r="M6210" t="s">
        <v>17848</v>
      </c>
      <c r="N6210">
        <v>4.4055555550000003</v>
      </c>
      <c r="O6210">
        <v>0</v>
      </c>
      <c r="P6210">
        <v>35</v>
      </c>
      <c r="Q6210">
        <v>0</v>
      </c>
      <c r="R6210">
        <v>24</v>
      </c>
      <c r="S6210">
        <v>0</v>
      </c>
      <c r="T6210">
        <v>0</v>
      </c>
      <c r="U6210">
        <v>0</v>
      </c>
      <c r="V6210">
        <v>0</v>
      </c>
      <c r="W6210">
        <v>0</v>
      </c>
      <c r="X6210">
        <v>20.7956476443531</v>
      </c>
      <c r="Y6210">
        <v>0</v>
      </c>
      <c r="Z6210">
        <v>23.247208597383995</v>
      </c>
      <c r="AA6210">
        <v>0</v>
      </c>
      <c r="AB6210">
        <v>0</v>
      </c>
      <c r="AC6210">
        <v>0</v>
      </c>
      <c r="AD6210">
        <v>0</v>
      </c>
      <c r="AE6210">
        <v>44.042856241737098</v>
      </c>
    </row>
    <row r="6211" spans="1:31" x14ac:dyDescent="0.25">
      <c r="A6211">
        <v>2251936</v>
      </c>
      <c r="B6211">
        <v>1</v>
      </c>
      <c r="C6211" t="s">
        <v>80</v>
      </c>
      <c r="D6211" t="s">
        <v>101</v>
      </c>
      <c r="E6211" t="s">
        <v>132</v>
      </c>
      <c r="F6211" t="s">
        <v>17849</v>
      </c>
      <c r="G6211" t="s">
        <v>148</v>
      </c>
      <c r="H6211" t="s">
        <v>135</v>
      </c>
      <c r="I6211" t="s">
        <v>136</v>
      </c>
      <c r="J6211" t="s">
        <v>137</v>
      </c>
      <c r="K6211" t="s">
        <v>138</v>
      </c>
      <c r="L6211" t="s">
        <v>17850</v>
      </c>
      <c r="M6211" t="s">
        <v>17851</v>
      </c>
      <c r="N6211">
        <v>2.548333333</v>
      </c>
      <c r="O6211">
        <v>0</v>
      </c>
      <c r="P6211">
        <v>1</v>
      </c>
      <c r="Q6211">
        <v>0</v>
      </c>
      <c r="R6211">
        <v>0</v>
      </c>
      <c r="S6211">
        <v>0</v>
      </c>
      <c r="T6211">
        <v>0</v>
      </c>
      <c r="U6211">
        <v>0</v>
      </c>
      <c r="V6211">
        <v>0</v>
      </c>
      <c r="W6211">
        <v>0</v>
      </c>
      <c r="X6211">
        <v>1.3566796821083646</v>
      </c>
      <c r="Y6211">
        <v>0</v>
      </c>
      <c r="Z6211">
        <v>0</v>
      </c>
      <c r="AA6211">
        <v>0</v>
      </c>
      <c r="AB6211">
        <v>0</v>
      </c>
      <c r="AC6211">
        <v>0</v>
      </c>
      <c r="AD6211">
        <v>0</v>
      </c>
      <c r="AE6211">
        <v>1.3566796821083646</v>
      </c>
    </row>
    <row r="6212" spans="1:31" x14ac:dyDescent="0.25">
      <c r="A6212">
        <v>2251937</v>
      </c>
      <c r="B6212">
        <v>1</v>
      </c>
      <c r="C6212" t="s">
        <v>80</v>
      </c>
      <c r="D6212" t="s">
        <v>104</v>
      </c>
      <c r="E6212" t="s">
        <v>132</v>
      </c>
      <c r="F6212" t="s">
        <v>17852</v>
      </c>
      <c r="G6212" t="s">
        <v>152</v>
      </c>
      <c r="H6212" t="s">
        <v>135</v>
      </c>
      <c r="I6212" t="s">
        <v>136</v>
      </c>
      <c r="J6212" t="s">
        <v>137</v>
      </c>
      <c r="K6212" t="s">
        <v>138</v>
      </c>
      <c r="L6212" t="s">
        <v>17853</v>
      </c>
      <c r="M6212" t="s">
        <v>17854</v>
      </c>
      <c r="N6212">
        <v>1.8647222219999999</v>
      </c>
      <c r="O6212">
        <v>0</v>
      </c>
      <c r="P6212">
        <v>2</v>
      </c>
      <c r="Q6212">
        <v>0</v>
      </c>
      <c r="R6212">
        <v>0</v>
      </c>
      <c r="S6212">
        <v>0</v>
      </c>
      <c r="T6212">
        <v>0</v>
      </c>
      <c r="U6212">
        <v>0</v>
      </c>
      <c r="V6212">
        <v>0</v>
      </c>
      <c r="W6212">
        <v>0</v>
      </c>
      <c r="X6212">
        <v>0.54793772569896892</v>
      </c>
      <c r="Y6212">
        <v>0</v>
      </c>
      <c r="Z6212">
        <v>0</v>
      </c>
      <c r="AA6212">
        <v>0</v>
      </c>
      <c r="AB6212">
        <v>0</v>
      </c>
      <c r="AC6212">
        <v>0</v>
      </c>
      <c r="AD6212">
        <v>0</v>
      </c>
      <c r="AE6212">
        <v>0.54793772569896892</v>
      </c>
    </row>
    <row r="6213" spans="1:31" x14ac:dyDescent="0.25">
      <c r="A6213">
        <v>2251938</v>
      </c>
      <c r="B6213">
        <v>1</v>
      </c>
      <c r="C6213" t="s">
        <v>80</v>
      </c>
      <c r="D6213" t="s">
        <v>105</v>
      </c>
      <c r="E6213" t="s">
        <v>132</v>
      </c>
      <c r="F6213" t="s">
        <v>17855</v>
      </c>
      <c r="G6213" t="s">
        <v>170</v>
      </c>
      <c r="H6213" t="s">
        <v>135</v>
      </c>
      <c r="I6213" t="s">
        <v>136</v>
      </c>
      <c r="J6213" t="s">
        <v>137</v>
      </c>
      <c r="K6213" t="s">
        <v>138</v>
      </c>
      <c r="L6213" t="s">
        <v>17856</v>
      </c>
      <c r="M6213" t="s">
        <v>17857</v>
      </c>
      <c r="N6213">
        <v>4.7269444439999999</v>
      </c>
      <c r="O6213">
        <v>0</v>
      </c>
      <c r="P6213">
        <v>1</v>
      </c>
      <c r="Q6213">
        <v>0</v>
      </c>
      <c r="R6213">
        <v>0</v>
      </c>
      <c r="S6213">
        <v>0</v>
      </c>
      <c r="T6213">
        <v>0</v>
      </c>
      <c r="U6213">
        <v>0</v>
      </c>
      <c r="V6213">
        <v>0</v>
      </c>
      <c r="W6213">
        <v>0</v>
      </c>
      <c r="X6213">
        <v>0.38552295250006224</v>
      </c>
      <c r="Y6213">
        <v>0</v>
      </c>
      <c r="Z6213">
        <v>0</v>
      </c>
      <c r="AA6213">
        <v>0</v>
      </c>
      <c r="AB6213">
        <v>0</v>
      </c>
      <c r="AC6213">
        <v>0</v>
      </c>
      <c r="AD6213">
        <v>0</v>
      </c>
      <c r="AE6213">
        <v>0.38552295250006224</v>
      </c>
    </row>
    <row r="6214" spans="1:31" x14ac:dyDescent="0.25">
      <c r="A6214">
        <v>2251942</v>
      </c>
      <c r="B6214">
        <v>1</v>
      </c>
      <c r="C6214" t="s">
        <v>80</v>
      </c>
      <c r="D6214" t="s">
        <v>91</v>
      </c>
      <c r="E6214" t="s">
        <v>194</v>
      </c>
      <c r="F6214" t="s">
        <v>17858</v>
      </c>
      <c r="G6214" t="s">
        <v>248</v>
      </c>
      <c r="H6214" t="s">
        <v>135</v>
      </c>
      <c r="I6214" t="s">
        <v>136</v>
      </c>
      <c r="J6214" t="s">
        <v>137</v>
      </c>
      <c r="K6214" t="s">
        <v>138</v>
      </c>
      <c r="L6214" t="s">
        <v>17859</v>
      </c>
      <c r="M6214" t="s">
        <v>17860</v>
      </c>
      <c r="N6214">
        <v>1.7666666660000001</v>
      </c>
      <c r="O6214">
        <v>0</v>
      </c>
      <c r="P6214">
        <v>56</v>
      </c>
      <c r="Q6214">
        <v>0</v>
      </c>
      <c r="R6214">
        <v>0</v>
      </c>
      <c r="S6214">
        <v>0</v>
      </c>
      <c r="T6214">
        <v>2</v>
      </c>
      <c r="U6214">
        <v>0</v>
      </c>
      <c r="V6214">
        <v>0</v>
      </c>
      <c r="W6214">
        <v>0</v>
      </c>
      <c r="X6214">
        <v>63.729551677285095</v>
      </c>
      <c r="Y6214">
        <v>0</v>
      </c>
      <c r="Z6214">
        <v>0</v>
      </c>
      <c r="AA6214">
        <v>0</v>
      </c>
      <c r="AB6214">
        <v>3.0758712671840969</v>
      </c>
      <c r="AC6214">
        <v>0</v>
      </c>
      <c r="AD6214">
        <v>0</v>
      </c>
      <c r="AE6214">
        <v>66.805422944469186</v>
      </c>
    </row>
    <row r="6215" spans="1:31" x14ac:dyDescent="0.25">
      <c r="A6215">
        <v>2251945</v>
      </c>
      <c r="B6215">
        <v>1</v>
      </c>
      <c r="C6215" t="s">
        <v>81</v>
      </c>
      <c r="D6215" t="s">
        <v>118</v>
      </c>
      <c r="E6215" t="s">
        <v>132</v>
      </c>
      <c r="F6215" t="s">
        <v>17861</v>
      </c>
      <c r="G6215" t="s">
        <v>134</v>
      </c>
      <c r="H6215" t="s">
        <v>135</v>
      </c>
      <c r="I6215" t="s">
        <v>136</v>
      </c>
      <c r="J6215" t="s">
        <v>137</v>
      </c>
      <c r="K6215" t="s">
        <v>138</v>
      </c>
      <c r="L6215" t="s">
        <v>17862</v>
      </c>
      <c r="M6215" t="s">
        <v>17863</v>
      </c>
      <c r="N6215">
        <v>1.449166666</v>
      </c>
      <c r="O6215">
        <v>0</v>
      </c>
      <c r="P6215">
        <v>1</v>
      </c>
      <c r="Q6215">
        <v>0</v>
      </c>
      <c r="R6215">
        <v>0</v>
      </c>
      <c r="S6215">
        <v>0</v>
      </c>
      <c r="T6215">
        <v>0</v>
      </c>
      <c r="U6215">
        <v>0</v>
      </c>
      <c r="V6215">
        <v>0</v>
      </c>
      <c r="W6215">
        <v>0</v>
      </c>
      <c r="X6215">
        <v>0.31204708743320003</v>
      </c>
      <c r="Y6215">
        <v>0</v>
      </c>
      <c r="Z6215">
        <v>0</v>
      </c>
      <c r="AA6215">
        <v>0</v>
      </c>
      <c r="AB6215">
        <v>0</v>
      </c>
      <c r="AC6215">
        <v>0</v>
      </c>
      <c r="AD6215">
        <v>0</v>
      </c>
      <c r="AE6215">
        <v>0.31204708743320003</v>
      </c>
    </row>
    <row r="6216" spans="1:31" x14ac:dyDescent="0.25">
      <c r="A6216">
        <v>2251947</v>
      </c>
      <c r="B6216">
        <v>1</v>
      </c>
      <c r="C6216" t="s">
        <v>80</v>
      </c>
      <c r="D6216" t="s">
        <v>96</v>
      </c>
      <c r="E6216" t="s">
        <v>132</v>
      </c>
      <c r="F6216" t="s">
        <v>17864</v>
      </c>
      <c r="G6216" t="s">
        <v>148</v>
      </c>
      <c r="H6216" t="s">
        <v>135</v>
      </c>
      <c r="I6216" t="s">
        <v>136</v>
      </c>
      <c r="J6216" t="s">
        <v>137</v>
      </c>
      <c r="K6216" t="s">
        <v>138</v>
      </c>
      <c r="L6216" t="s">
        <v>17865</v>
      </c>
      <c r="M6216" t="s">
        <v>17866</v>
      </c>
      <c r="N6216">
        <v>3.2627777770000002</v>
      </c>
      <c r="O6216">
        <v>0</v>
      </c>
      <c r="P6216">
        <v>1</v>
      </c>
      <c r="Q6216">
        <v>0</v>
      </c>
      <c r="R6216">
        <v>0</v>
      </c>
      <c r="S6216">
        <v>0</v>
      </c>
      <c r="T6216">
        <v>0</v>
      </c>
      <c r="U6216">
        <v>0</v>
      </c>
      <c r="V6216">
        <v>0</v>
      </c>
      <c r="W6216">
        <v>0</v>
      </c>
      <c r="X6216">
        <v>9.7802017400888891E-4</v>
      </c>
      <c r="Y6216">
        <v>0</v>
      </c>
      <c r="Z6216">
        <v>0</v>
      </c>
      <c r="AA6216">
        <v>0</v>
      </c>
      <c r="AB6216">
        <v>0</v>
      </c>
      <c r="AC6216">
        <v>0</v>
      </c>
      <c r="AD6216">
        <v>0</v>
      </c>
      <c r="AE6216">
        <v>9.7802017400888891E-4</v>
      </c>
    </row>
    <row r="6217" spans="1:31" x14ac:dyDescent="0.25">
      <c r="A6217">
        <v>2251949</v>
      </c>
      <c r="B6217">
        <v>1</v>
      </c>
      <c r="C6217" t="s">
        <v>81</v>
      </c>
      <c r="D6217" t="s">
        <v>118</v>
      </c>
      <c r="E6217" t="s">
        <v>182</v>
      </c>
      <c r="F6217" t="s">
        <v>17867</v>
      </c>
      <c r="G6217" t="s">
        <v>143</v>
      </c>
      <c r="H6217" t="s">
        <v>163</v>
      </c>
      <c r="I6217" t="s">
        <v>136</v>
      </c>
      <c r="J6217" t="s">
        <v>137</v>
      </c>
      <c r="K6217" t="s">
        <v>144</v>
      </c>
      <c r="L6217" t="s">
        <v>17868</v>
      </c>
      <c r="M6217" t="s">
        <v>17869</v>
      </c>
      <c r="N6217">
        <v>3.6616666659999999</v>
      </c>
      <c r="O6217">
        <v>0</v>
      </c>
      <c r="P6217">
        <v>0</v>
      </c>
      <c r="Q6217">
        <v>9</v>
      </c>
      <c r="R6217">
        <v>0</v>
      </c>
      <c r="S6217">
        <v>0</v>
      </c>
      <c r="T6217">
        <v>0</v>
      </c>
      <c r="U6217">
        <v>0</v>
      </c>
      <c r="V6217">
        <v>0</v>
      </c>
      <c r="W6217">
        <v>0</v>
      </c>
      <c r="X6217">
        <v>0</v>
      </c>
      <c r="Y6217">
        <v>128.66716802843439</v>
      </c>
      <c r="Z6217">
        <v>0</v>
      </c>
      <c r="AA6217">
        <v>0</v>
      </c>
      <c r="AB6217">
        <v>0</v>
      </c>
      <c r="AC6217">
        <v>0</v>
      </c>
      <c r="AD6217">
        <v>0</v>
      </c>
      <c r="AE6217">
        <v>128.66716802843439</v>
      </c>
    </row>
    <row r="6218" spans="1:31" x14ac:dyDescent="0.25">
      <c r="A6218">
        <v>2251956</v>
      </c>
      <c r="B6218">
        <v>1</v>
      </c>
      <c r="C6218" t="s">
        <v>80</v>
      </c>
      <c r="D6218" t="s">
        <v>86</v>
      </c>
      <c r="E6218" t="s">
        <v>194</v>
      </c>
      <c r="F6218" t="s">
        <v>17870</v>
      </c>
      <c r="G6218" t="s">
        <v>179</v>
      </c>
      <c r="H6218" t="s">
        <v>135</v>
      </c>
      <c r="I6218" t="s">
        <v>136</v>
      </c>
      <c r="J6218" t="s">
        <v>137</v>
      </c>
      <c r="K6218" t="s">
        <v>138</v>
      </c>
      <c r="L6218" t="s">
        <v>17871</v>
      </c>
      <c r="M6218" t="s">
        <v>17872</v>
      </c>
      <c r="N6218">
        <v>1.993055555</v>
      </c>
      <c r="O6218">
        <v>0</v>
      </c>
      <c r="P6218">
        <v>84</v>
      </c>
      <c r="Q6218">
        <v>0</v>
      </c>
      <c r="R6218">
        <v>0</v>
      </c>
      <c r="S6218">
        <v>0</v>
      </c>
      <c r="T6218">
        <v>1</v>
      </c>
      <c r="U6218">
        <v>0</v>
      </c>
      <c r="V6218">
        <v>0</v>
      </c>
      <c r="W6218">
        <v>0</v>
      </c>
      <c r="X6218">
        <v>38.466920064264052</v>
      </c>
      <c r="Y6218">
        <v>0</v>
      </c>
      <c r="Z6218">
        <v>0</v>
      </c>
      <c r="AA6218">
        <v>0</v>
      </c>
      <c r="AB6218">
        <v>13.213135173776092</v>
      </c>
      <c r="AC6218">
        <v>0</v>
      </c>
      <c r="AD6218">
        <v>0</v>
      </c>
      <c r="AE6218">
        <v>51.68005523804014</v>
      </c>
    </row>
    <row r="6219" spans="1:31" x14ac:dyDescent="0.25">
      <c r="A6219">
        <v>2251964</v>
      </c>
      <c r="B6219">
        <v>1</v>
      </c>
      <c r="C6219" t="s">
        <v>80</v>
      </c>
      <c r="D6219" t="s">
        <v>85</v>
      </c>
      <c r="E6219" t="s">
        <v>132</v>
      </c>
      <c r="F6219" t="s">
        <v>17873</v>
      </c>
      <c r="G6219" t="s">
        <v>191</v>
      </c>
      <c r="H6219" t="s">
        <v>135</v>
      </c>
      <c r="I6219" t="s">
        <v>136</v>
      </c>
      <c r="J6219" t="s">
        <v>137</v>
      </c>
      <c r="K6219" t="s">
        <v>138</v>
      </c>
      <c r="L6219" t="s">
        <v>17874</v>
      </c>
      <c r="M6219" t="s">
        <v>17875</v>
      </c>
      <c r="N6219">
        <v>3.9136111109999998</v>
      </c>
      <c r="O6219">
        <v>0</v>
      </c>
      <c r="P6219">
        <v>2</v>
      </c>
      <c r="Q6219">
        <v>0</v>
      </c>
      <c r="R6219">
        <v>0</v>
      </c>
      <c r="S6219">
        <v>0</v>
      </c>
      <c r="T6219">
        <v>0</v>
      </c>
      <c r="U6219">
        <v>0</v>
      </c>
      <c r="V6219">
        <v>0</v>
      </c>
      <c r="W6219">
        <v>0</v>
      </c>
      <c r="X6219">
        <v>10.989579228746596</v>
      </c>
      <c r="Y6219">
        <v>0</v>
      </c>
      <c r="Z6219">
        <v>0</v>
      </c>
      <c r="AA6219">
        <v>0</v>
      </c>
      <c r="AB6219">
        <v>0</v>
      </c>
      <c r="AC6219">
        <v>0</v>
      </c>
      <c r="AD6219">
        <v>0</v>
      </c>
      <c r="AE6219">
        <v>10.989579228746596</v>
      </c>
    </row>
    <row r="6220" spans="1:31" x14ac:dyDescent="0.25">
      <c r="A6220">
        <v>2251967</v>
      </c>
      <c r="B6220">
        <v>1</v>
      </c>
      <c r="C6220" t="s">
        <v>80</v>
      </c>
      <c r="D6220" t="s">
        <v>105</v>
      </c>
      <c r="E6220" t="s">
        <v>182</v>
      </c>
      <c r="F6220" t="s">
        <v>17876</v>
      </c>
      <c r="G6220" t="s">
        <v>143</v>
      </c>
      <c r="H6220" t="s">
        <v>163</v>
      </c>
      <c r="I6220" t="s">
        <v>136</v>
      </c>
      <c r="J6220" t="s">
        <v>137</v>
      </c>
      <c r="K6220" t="s">
        <v>144</v>
      </c>
      <c r="L6220" t="s">
        <v>17877</v>
      </c>
      <c r="M6220" t="s">
        <v>17878</v>
      </c>
      <c r="N6220">
        <v>1.396111111</v>
      </c>
      <c r="O6220">
        <v>0</v>
      </c>
      <c r="P6220">
        <v>204</v>
      </c>
      <c r="Q6220">
        <v>0</v>
      </c>
      <c r="R6220">
        <v>0</v>
      </c>
      <c r="S6220">
        <v>0</v>
      </c>
      <c r="T6220">
        <v>2</v>
      </c>
      <c r="U6220">
        <v>0</v>
      </c>
      <c r="V6220">
        <v>0</v>
      </c>
      <c r="W6220">
        <v>0</v>
      </c>
      <c r="X6220">
        <v>84.889978568993456</v>
      </c>
      <c r="Y6220">
        <v>0</v>
      </c>
      <c r="Z6220">
        <v>0</v>
      </c>
      <c r="AA6220">
        <v>0</v>
      </c>
      <c r="AB6220">
        <v>2.6399380349437358</v>
      </c>
      <c r="AC6220">
        <v>0</v>
      </c>
      <c r="AD6220">
        <v>0</v>
      </c>
      <c r="AE6220">
        <v>87.529916603937195</v>
      </c>
    </row>
    <row r="6221" spans="1:31" x14ac:dyDescent="0.25">
      <c r="A6221">
        <v>2251969</v>
      </c>
      <c r="B6221">
        <v>1</v>
      </c>
      <c r="C6221" t="s">
        <v>81</v>
      </c>
      <c r="D6221" t="s">
        <v>127</v>
      </c>
      <c r="E6221" t="s">
        <v>273</v>
      </c>
      <c r="F6221" t="s">
        <v>17879</v>
      </c>
      <c r="G6221" t="s">
        <v>174</v>
      </c>
      <c r="H6221" t="s">
        <v>163</v>
      </c>
      <c r="I6221" t="s">
        <v>136</v>
      </c>
      <c r="J6221" t="s">
        <v>137</v>
      </c>
      <c r="K6221" t="s">
        <v>138</v>
      </c>
      <c r="L6221" t="s">
        <v>17880</v>
      </c>
      <c r="M6221" t="s">
        <v>17881</v>
      </c>
      <c r="N6221">
        <v>0.19888888800000001</v>
      </c>
      <c r="O6221">
        <v>0</v>
      </c>
      <c r="P6221">
        <v>1013</v>
      </c>
      <c r="Q6221">
        <v>0</v>
      </c>
      <c r="R6221">
        <v>0</v>
      </c>
      <c r="S6221">
        <v>0</v>
      </c>
      <c r="T6221">
        <v>364</v>
      </c>
      <c r="U6221">
        <v>0</v>
      </c>
      <c r="V6221">
        <v>0</v>
      </c>
      <c r="W6221">
        <v>0</v>
      </c>
      <c r="X6221">
        <v>50.731727272524097</v>
      </c>
      <c r="Y6221">
        <v>0</v>
      </c>
      <c r="Z6221">
        <v>0</v>
      </c>
      <c r="AA6221">
        <v>0</v>
      </c>
      <c r="AB6221">
        <v>27.04935500061104</v>
      </c>
      <c r="AC6221">
        <v>0</v>
      </c>
      <c r="AD6221">
        <v>0</v>
      </c>
      <c r="AE6221">
        <v>77.781082273135141</v>
      </c>
    </row>
    <row r="6222" spans="1:31" x14ac:dyDescent="0.25">
      <c r="A6222">
        <v>2251972</v>
      </c>
      <c r="B6222">
        <v>1</v>
      </c>
      <c r="C6222" t="s">
        <v>81</v>
      </c>
      <c r="D6222" t="s">
        <v>116</v>
      </c>
      <c r="E6222" t="s">
        <v>132</v>
      </c>
      <c r="F6222" t="s">
        <v>17882</v>
      </c>
      <c r="G6222" t="s">
        <v>148</v>
      </c>
      <c r="H6222" t="s">
        <v>135</v>
      </c>
      <c r="I6222" t="s">
        <v>136</v>
      </c>
      <c r="J6222" t="s">
        <v>137</v>
      </c>
      <c r="K6222" t="s">
        <v>138</v>
      </c>
      <c r="L6222" t="s">
        <v>17883</v>
      </c>
      <c r="M6222" t="s">
        <v>17884</v>
      </c>
      <c r="N6222">
        <v>0.83722222199999996</v>
      </c>
      <c r="O6222">
        <v>0</v>
      </c>
      <c r="P6222">
        <v>0</v>
      </c>
      <c r="Q6222">
        <v>0</v>
      </c>
      <c r="R6222">
        <v>1</v>
      </c>
      <c r="S6222">
        <v>0</v>
      </c>
      <c r="T6222">
        <v>0</v>
      </c>
      <c r="U6222">
        <v>0</v>
      </c>
      <c r="V6222">
        <v>0</v>
      </c>
      <c r="W6222">
        <v>0</v>
      </c>
      <c r="X6222">
        <v>0</v>
      </c>
      <c r="Y6222">
        <v>0</v>
      </c>
      <c r="Z6222">
        <v>2.1628772771666669E-3</v>
      </c>
      <c r="AA6222">
        <v>0</v>
      </c>
      <c r="AB6222">
        <v>0</v>
      </c>
      <c r="AC6222">
        <v>0</v>
      </c>
      <c r="AD6222">
        <v>0</v>
      </c>
      <c r="AE6222">
        <v>2.1628772771666669E-3</v>
      </c>
    </row>
    <row r="6223" spans="1:31" x14ac:dyDescent="0.25">
      <c r="A6223">
        <v>2251975</v>
      </c>
      <c r="B6223">
        <v>1</v>
      </c>
      <c r="C6223" t="s">
        <v>80</v>
      </c>
      <c r="D6223" t="s">
        <v>108</v>
      </c>
      <c r="E6223" t="s">
        <v>132</v>
      </c>
      <c r="F6223" t="s">
        <v>17885</v>
      </c>
      <c r="G6223" t="s">
        <v>148</v>
      </c>
      <c r="H6223" t="s">
        <v>135</v>
      </c>
      <c r="I6223" t="s">
        <v>136</v>
      </c>
      <c r="J6223" t="s">
        <v>137</v>
      </c>
      <c r="K6223" t="s">
        <v>138</v>
      </c>
      <c r="L6223" t="s">
        <v>17886</v>
      </c>
      <c r="M6223" t="s">
        <v>17887</v>
      </c>
      <c r="N6223">
        <v>3.3663888879999999</v>
      </c>
      <c r="O6223">
        <v>0</v>
      </c>
      <c r="P6223">
        <v>1</v>
      </c>
      <c r="Q6223">
        <v>0</v>
      </c>
      <c r="R6223">
        <v>0</v>
      </c>
      <c r="S6223">
        <v>0</v>
      </c>
      <c r="T6223">
        <v>0</v>
      </c>
      <c r="U6223">
        <v>0</v>
      </c>
      <c r="V6223">
        <v>0</v>
      </c>
      <c r="W6223">
        <v>0</v>
      </c>
      <c r="X6223">
        <v>0.14007565637151337</v>
      </c>
      <c r="Y6223">
        <v>0</v>
      </c>
      <c r="Z6223">
        <v>0</v>
      </c>
      <c r="AA6223">
        <v>0</v>
      </c>
      <c r="AB6223">
        <v>0</v>
      </c>
      <c r="AC6223">
        <v>0</v>
      </c>
      <c r="AD6223">
        <v>0</v>
      </c>
      <c r="AE6223">
        <v>0.14007565637151337</v>
      </c>
    </row>
    <row r="6224" spans="1:31" x14ac:dyDescent="0.25">
      <c r="A6224">
        <v>2251976</v>
      </c>
      <c r="B6224">
        <v>1</v>
      </c>
      <c r="C6224" t="s">
        <v>80</v>
      </c>
      <c r="D6224" t="s">
        <v>88</v>
      </c>
      <c r="E6224" t="s">
        <v>132</v>
      </c>
      <c r="F6224" t="s">
        <v>17888</v>
      </c>
      <c r="G6224" t="s">
        <v>170</v>
      </c>
      <c r="H6224" t="s">
        <v>135</v>
      </c>
      <c r="I6224" t="s">
        <v>136</v>
      </c>
      <c r="J6224" t="s">
        <v>137</v>
      </c>
      <c r="K6224" t="s">
        <v>138</v>
      </c>
      <c r="L6224" t="s">
        <v>17889</v>
      </c>
      <c r="M6224" t="s">
        <v>17890</v>
      </c>
      <c r="N6224">
        <v>2.0355555550000002</v>
      </c>
      <c r="O6224">
        <v>0</v>
      </c>
      <c r="P6224">
        <v>1</v>
      </c>
      <c r="Q6224">
        <v>0</v>
      </c>
      <c r="R6224">
        <v>0</v>
      </c>
      <c r="S6224">
        <v>0</v>
      </c>
      <c r="T6224">
        <v>0</v>
      </c>
      <c r="U6224">
        <v>0</v>
      </c>
      <c r="V6224">
        <v>0</v>
      </c>
      <c r="W6224">
        <v>0</v>
      </c>
      <c r="X6224">
        <v>1.1879424935114489</v>
      </c>
      <c r="Y6224">
        <v>0</v>
      </c>
      <c r="Z6224">
        <v>0</v>
      </c>
      <c r="AA6224">
        <v>0</v>
      </c>
      <c r="AB6224">
        <v>0</v>
      </c>
      <c r="AC6224">
        <v>0</v>
      </c>
      <c r="AD6224">
        <v>0</v>
      </c>
      <c r="AE6224">
        <v>1.1879424935114489</v>
      </c>
    </row>
    <row r="6225" spans="1:31" x14ac:dyDescent="0.25">
      <c r="A6225">
        <v>2251978</v>
      </c>
      <c r="B6225">
        <v>1</v>
      </c>
      <c r="C6225" t="s">
        <v>81</v>
      </c>
      <c r="D6225" t="s">
        <v>120</v>
      </c>
      <c r="E6225" t="s">
        <v>141</v>
      </c>
      <c r="F6225" t="s">
        <v>17891</v>
      </c>
      <c r="G6225" t="s">
        <v>1909</v>
      </c>
      <c r="H6225" t="s">
        <v>135</v>
      </c>
      <c r="I6225" t="s">
        <v>136</v>
      </c>
      <c r="J6225" t="s">
        <v>137</v>
      </c>
      <c r="K6225" t="s">
        <v>138</v>
      </c>
      <c r="L6225" t="s">
        <v>17892</v>
      </c>
      <c r="M6225" t="s">
        <v>17893</v>
      </c>
      <c r="N6225">
        <v>2.7377777769999998</v>
      </c>
      <c r="O6225">
        <v>0</v>
      </c>
      <c r="P6225">
        <v>0</v>
      </c>
      <c r="Q6225">
        <v>1</v>
      </c>
      <c r="R6225">
        <v>5</v>
      </c>
      <c r="S6225">
        <v>0</v>
      </c>
      <c r="T6225">
        <v>1</v>
      </c>
      <c r="U6225">
        <v>0</v>
      </c>
      <c r="V6225">
        <v>0</v>
      </c>
      <c r="W6225">
        <v>0</v>
      </c>
      <c r="X6225">
        <v>0</v>
      </c>
      <c r="Y6225">
        <v>5.4552725569999988E-4</v>
      </c>
      <c r="Z6225">
        <v>5.7590801493644452</v>
      </c>
      <c r="AA6225">
        <v>0</v>
      </c>
      <c r="AB6225">
        <v>4.1490370153491805</v>
      </c>
      <c r="AC6225">
        <v>0</v>
      </c>
      <c r="AD6225">
        <v>0</v>
      </c>
      <c r="AE6225">
        <v>9.9086626919693259</v>
      </c>
    </row>
    <row r="6226" spans="1:31" x14ac:dyDescent="0.25">
      <c r="A6226">
        <v>2251980</v>
      </c>
      <c r="B6226">
        <v>1</v>
      </c>
      <c r="C6226" t="s">
        <v>80</v>
      </c>
      <c r="D6226" t="s">
        <v>94</v>
      </c>
      <c r="E6226" t="s">
        <v>177</v>
      </c>
      <c r="F6226" t="s">
        <v>17894</v>
      </c>
      <c r="G6226" t="s">
        <v>179</v>
      </c>
      <c r="H6226" t="s">
        <v>135</v>
      </c>
      <c r="I6226" t="s">
        <v>136</v>
      </c>
      <c r="J6226" t="s">
        <v>137</v>
      </c>
      <c r="K6226" t="s">
        <v>138</v>
      </c>
      <c r="L6226" t="s">
        <v>17895</v>
      </c>
      <c r="M6226" t="s">
        <v>17896</v>
      </c>
      <c r="N6226">
        <v>3.593611111</v>
      </c>
      <c r="O6226">
        <v>0</v>
      </c>
      <c r="P6226">
        <v>16</v>
      </c>
      <c r="Q6226">
        <v>0</v>
      </c>
      <c r="R6226">
        <v>0</v>
      </c>
      <c r="S6226">
        <v>0</v>
      </c>
      <c r="T6226">
        <v>2</v>
      </c>
      <c r="U6226">
        <v>0</v>
      </c>
      <c r="V6226">
        <v>0</v>
      </c>
      <c r="W6226">
        <v>0</v>
      </c>
      <c r="X6226">
        <v>15.702426209925093</v>
      </c>
      <c r="Y6226">
        <v>0</v>
      </c>
      <c r="Z6226">
        <v>0</v>
      </c>
      <c r="AA6226">
        <v>0</v>
      </c>
      <c r="AB6226">
        <v>0.34709418960620453</v>
      </c>
      <c r="AC6226">
        <v>0</v>
      </c>
      <c r="AD6226">
        <v>0</v>
      </c>
      <c r="AE6226">
        <v>16.049520399531296</v>
      </c>
    </row>
    <row r="6227" spans="1:31" x14ac:dyDescent="0.25">
      <c r="A6227">
        <v>2251981</v>
      </c>
      <c r="B6227">
        <v>1</v>
      </c>
      <c r="C6227" t="s">
        <v>80</v>
      </c>
      <c r="D6227" t="s">
        <v>85</v>
      </c>
      <c r="E6227" t="s">
        <v>132</v>
      </c>
      <c r="F6227" t="s">
        <v>17897</v>
      </c>
      <c r="G6227" t="s">
        <v>152</v>
      </c>
      <c r="H6227" t="s">
        <v>135</v>
      </c>
      <c r="I6227" t="s">
        <v>136</v>
      </c>
      <c r="J6227" t="s">
        <v>3</v>
      </c>
      <c r="K6227" t="s">
        <v>138</v>
      </c>
      <c r="L6227" t="s">
        <v>17898</v>
      </c>
      <c r="M6227" t="s">
        <v>17899</v>
      </c>
      <c r="N6227">
        <v>2.451944444</v>
      </c>
      <c r="O6227">
        <v>0</v>
      </c>
      <c r="P6227">
        <v>16</v>
      </c>
      <c r="Q6227">
        <v>0</v>
      </c>
      <c r="R6227">
        <v>0</v>
      </c>
      <c r="S6227">
        <v>0</v>
      </c>
      <c r="T6227">
        <v>0</v>
      </c>
      <c r="U6227">
        <v>0</v>
      </c>
      <c r="V6227">
        <v>0</v>
      </c>
      <c r="W6227">
        <v>0</v>
      </c>
      <c r="X6227">
        <v>9.2929875718062345</v>
      </c>
      <c r="Y6227">
        <v>0</v>
      </c>
      <c r="Z6227">
        <v>0</v>
      </c>
      <c r="AA6227">
        <v>0</v>
      </c>
      <c r="AB6227">
        <v>0</v>
      </c>
      <c r="AC6227">
        <v>0</v>
      </c>
      <c r="AD6227">
        <v>0</v>
      </c>
      <c r="AE6227">
        <v>9.2929875718062345</v>
      </c>
    </row>
    <row r="6228" spans="1:31" x14ac:dyDescent="0.25">
      <c r="A6228">
        <v>2251982</v>
      </c>
      <c r="B6228">
        <v>1</v>
      </c>
      <c r="C6228" t="s">
        <v>80</v>
      </c>
      <c r="D6228" t="s">
        <v>87</v>
      </c>
      <c r="E6228" t="s">
        <v>132</v>
      </c>
      <c r="F6228" t="s">
        <v>17900</v>
      </c>
      <c r="G6228" t="s">
        <v>148</v>
      </c>
      <c r="H6228" t="s">
        <v>135</v>
      </c>
      <c r="I6228" t="s">
        <v>136</v>
      </c>
      <c r="J6228" t="s">
        <v>137</v>
      </c>
      <c r="K6228" t="s">
        <v>138</v>
      </c>
      <c r="L6228" t="s">
        <v>17901</v>
      </c>
      <c r="M6228" t="s">
        <v>17902</v>
      </c>
      <c r="N6228">
        <v>4.2427777769999997</v>
      </c>
      <c r="O6228">
        <v>0</v>
      </c>
      <c r="P6228">
        <v>11</v>
      </c>
      <c r="Q6228">
        <v>0</v>
      </c>
      <c r="R6228">
        <v>0</v>
      </c>
      <c r="S6228">
        <v>0</v>
      </c>
      <c r="T6228">
        <v>0</v>
      </c>
      <c r="U6228">
        <v>0</v>
      </c>
      <c r="V6228">
        <v>0</v>
      </c>
      <c r="W6228">
        <v>0</v>
      </c>
      <c r="X6228">
        <v>16.268745702981846</v>
      </c>
      <c r="Y6228">
        <v>0</v>
      </c>
      <c r="Z6228">
        <v>0</v>
      </c>
      <c r="AA6228">
        <v>0</v>
      </c>
      <c r="AB6228">
        <v>0</v>
      </c>
      <c r="AC6228">
        <v>0</v>
      </c>
      <c r="AD6228">
        <v>0</v>
      </c>
      <c r="AE6228">
        <v>16.268745702981846</v>
      </c>
    </row>
    <row r="6229" spans="1:31" x14ac:dyDescent="0.25">
      <c r="A6229">
        <v>2251984</v>
      </c>
      <c r="B6229">
        <v>1</v>
      </c>
      <c r="C6229" t="s">
        <v>80</v>
      </c>
      <c r="D6229" t="s">
        <v>93</v>
      </c>
      <c r="E6229" t="s">
        <v>141</v>
      </c>
      <c r="F6229" t="s">
        <v>17903</v>
      </c>
      <c r="G6229" t="s">
        <v>187</v>
      </c>
      <c r="H6229" t="s">
        <v>135</v>
      </c>
      <c r="I6229" t="s">
        <v>136</v>
      </c>
      <c r="J6229" t="s">
        <v>137</v>
      </c>
      <c r="K6229" t="s">
        <v>138</v>
      </c>
      <c r="L6229" t="s">
        <v>17904</v>
      </c>
      <c r="M6229" t="s">
        <v>17905</v>
      </c>
      <c r="N6229">
        <v>1.5141666659999999</v>
      </c>
      <c r="O6229">
        <v>0</v>
      </c>
      <c r="P6229">
        <v>169</v>
      </c>
      <c r="Q6229">
        <v>0</v>
      </c>
      <c r="R6229">
        <v>4</v>
      </c>
      <c r="S6229">
        <v>0</v>
      </c>
      <c r="T6229">
        <v>43</v>
      </c>
      <c r="U6229">
        <v>0</v>
      </c>
      <c r="V6229">
        <v>0</v>
      </c>
      <c r="W6229">
        <v>0</v>
      </c>
      <c r="X6229">
        <v>57.673289671588215</v>
      </c>
      <c r="Y6229">
        <v>0</v>
      </c>
      <c r="Z6229">
        <v>2.8470711876255601</v>
      </c>
      <c r="AA6229">
        <v>0</v>
      </c>
      <c r="AB6229">
        <v>40.908186956133207</v>
      </c>
      <c r="AC6229">
        <v>0</v>
      </c>
      <c r="AD6229">
        <v>0</v>
      </c>
      <c r="AE6229">
        <v>101.42854781534697</v>
      </c>
    </row>
    <row r="6230" spans="1:31" x14ac:dyDescent="0.25">
      <c r="A6230">
        <v>2251990</v>
      </c>
      <c r="B6230">
        <v>1</v>
      </c>
      <c r="C6230" t="s">
        <v>80</v>
      </c>
      <c r="D6230" t="s">
        <v>94</v>
      </c>
      <c r="E6230" t="s">
        <v>182</v>
      </c>
      <c r="F6230" t="s">
        <v>17906</v>
      </c>
      <c r="G6230" t="s">
        <v>1027</v>
      </c>
      <c r="H6230" t="s">
        <v>163</v>
      </c>
      <c r="I6230" t="s">
        <v>136</v>
      </c>
      <c r="J6230" t="s">
        <v>137</v>
      </c>
      <c r="K6230" t="s">
        <v>138</v>
      </c>
      <c r="L6230" t="s">
        <v>17907</v>
      </c>
      <c r="M6230" t="s">
        <v>17908</v>
      </c>
      <c r="N6230">
        <v>3.5838888880000002</v>
      </c>
      <c r="O6230">
        <v>0</v>
      </c>
      <c r="P6230">
        <v>77</v>
      </c>
      <c r="Q6230">
        <v>6</v>
      </c>
      <c r="R6230">
        <v>4</v>
      </c>
      <c r="S6230">
        <v>0</v>
      </c>
      <c r="T6230">
        <v>24</v>
      </c>
      <c r="U6230">
        <v>0</v>
      </c>
      <c r="V6230">
        <v>0</v>
      </c>
      <c r="W6230">
        <v>0</v>
      </c>
      <c r="X6230">
        <v>76.209876945849203</v>
      </c>
      <c r="Y6230">
        <v>1.4869200164894132</v>
      </c>
      <c r="Z6230">
        <v>0.84723257243706673</v>
      </c>
      <c r="AA6230">
        <v>0</v>
      </c>
      <c r="AB6230">
        <v>41.354774795898713</v>
      </c>
      <c r="AC6230">
        <v>0</v>
      </c>
      <c r="AD6230">
        <v>0</v>
      </c>
      <c r="AE6230">
        <v>119.89880433067438</v>
      </c>
    </row>
    <row r="6231" spans="1:31" x14ac:dyDescent="0.25">
      <c r="A6231">
        <v>2251991</v>
      </c>
      <c r="B6231">
        <v>1</v>
      </c>
      <c r="C6231" t="s">
        <v>80</v>
      </c>
      <c r="D6231" t="s">
        <v>96</v>
      </c>
      <c r="E6231" t="s">
        <v>132</v>
      </c>
      <c r="F6231" t="s">
        <v>17909</v>
      </c>
      <c r="G6231" t="s">
        <v>148</v>
      </c>
      <c r="H6231" t="s">
        <v>135</v>
      </c>
      <c r="I6231" t="s">
        <v>136</v>
      </c>
      <c r="J6231" t="s">
        <v>137</v>
      </c>
      <c r="K6231" t="s">
        <v>138</v>
      </c>
      <c r="L6231" t="s">
        <v>17910</v>
      </c>
      <c r="M6231" t="s">
        <v>17911</v>
      </c>
      <c r="N6231">
        <v>5.9950000000000001</v>
      </c>
      <c r="O6231">
        <v>0</v>
      </c>
      <c r="P6231">
        <v>0</v>
      </c>
      <c r="Q6231">
        <v>0</v>
      </c>
      <c r="R6231">
        <v>1</v>
      </c>
      <c r="S6231">
        <v>0</v>
      </c>
      <c r="T6231">
        <v>0</v>
      </c>
      <c r="U6231">
        <v>0</v>
      </c>
      <c r="V6231">
        <v>0</v>
      </c>
      <c r="W6231">
        <v>0</v>
      </c>
      <c r="X6231">
        <v>0</v>
      </c>
      <c r="Y6231">
        <v>0</v>
      </c>
      <c r="Z6231">
        <v>3.5227393196586112</v>
      </c>
      <c r="AA6231">
        <v>0</v>
      </c>
      <c r="AB6231">
        <v>0</v>
      </c>
      <c r="AC6231">
        <v>0</v>
      </c>
      <c r="AD6231">
        <v>0</v>
      </c>
      <c r="AE6231">
        <v>3.5227393196586112</v>
      </c>
    </row>
    <row r="6232" spans="1:31" x14ac:dyDescent="0.25">
      <c r="A6232">
        <v>2251992</v>
      </c>
      <c r="B6232">
        <v>1</v>
      </c>
      <c r="C6232" t="s">
        <v>80</v>
      </c>
      <c r="D6232" t="s">
        <v>86</v>
      </c>
      <c r="E6232" t="s">
        <v>132</v>
      </c>
      <c r="F6232" t="s">
        <v>17912</v>
      </c>
      <c r="G6232" t="s">
        <v>152</v>
      </c>
      <c r="H6232" t="s">
        <v>135</v>
      </c>
      <c r="I6232" t="s">
        <v>136</v>
      </c>
      <c r="J6232" t="s">
        <v>3</v>
      </c>
      <c r="K6232" t="s">
        <v>138</v>
      </c>
      <c r="L6232" t="s">
        <v>17913</v>
      </c>
      <c r="M6232" t="s">
        <v>17914</v>
      </c>
      <c r="N6232">
        <v>1.246388888</v>
      </c>
      <c r="O6232">
        <v>0</v>
      </c>
      <c r="P6232">
        <v>5</v>
      </c>
      <c r="Q6232">
        <v>0</v>
      </c>
      <c r="R6232">
        <v>0</v>
      </c>
      <c r="S6232">
        <v>0</v>
      </c>
      <c r="T6232">
        <v>0</v>
      </c>
      <c r="U6232">
        <v>0</v>
      </c>
      <c r="V6232">
        <v>0</v>
      </c>
      <c r="W6232">
        <v>0</v>
      </c>
      <c r="X6232">
        <v>0.95794206573210439</v>
      </c>
      <c r="Y6232">
        <v>0</v>
      </c>
      <c r="Z6232">
        <v>0</v>
      </c>
      <c r="AA6232">
        <v>0</v>
      </c>
      <c r="AB6232">
        <v>0</v>
      </c>
      <c r="AC6232">
        <v>0</v>
      </c>
      <c r="AD6232">
        <v>0</v>
      </c>
      <c r="AE6232">
        <v>0.95794206573210439</v>
      </c>
    </row>
    <row r="6233" spans="1:31" x14ac:dyDescent="0.25">
      <c r="A6233">
        <v>2251997</v>
      </c>
      <c r="B6233">
        <v>1</v>
      </c>
      <c r="C6233" t="s">
        <v>80</v>
      </c>
      <c r="D6233" t="s">
        <v>96</v>
      </c>
      <c r="E6233" t="s">
        <v>132</v>
      </c>
      <c r="F6233" t="s">
        <v>17915</v>
      </c>
      <c r="G6233" t="s">
        <v>134</v>
      </c>
      <c r="H6233" t="s">
        <v>135</v>
      </c>
      <c r="I6233" t="s">
        <v>136</v>
      </c>
      <c r="J6233" t="s">
        <v>137</v>
      </c>
      <c r="K6233" t="s">
        <v>138</v>
      </c>
      <c r="L6233" t="s">
        <v>17916</v>
      </c>
      <c r="M6233" t="s">
        <v>17917</v>
      </c>
      <c r="N6233">
        <v>5.1466666659999998</v>
      </c>
      <c r="O6233">
        <v>0</v>
      </c>
      <c r="P6233">
        <v>6</v>
      </c>
      <c r="Q6233">
        <v>0</v>
      </c>
      <c r="R6233">
        <v>0</v>
      </c>
      <c r="S6233">
        <v>0</v>
      </c>
      <c r="T6233">
        <v>0</v>
      </c>
      <c r="U6233">
        <v>0</v>
      </c>
      <c r="V6233">
        <v>0</v>
      </c>
      <c r="W6233">
        <v>0</v>
      </c>
      <c r="X6233">
        <v>15.576923966339121</v>
      </c>
      <c r="Y6233">
        <v>0</v>
      </c>
      <c r="Z6233">
        <v>0</v>
      </c>
      <c r="AA6233">
        <v>0</v>
      </c>
      <c r="AB6233">
        <v>0</v>
      </c>
      <c r="AC6233">
        <v>0</v>
      </c>
      <c r="AD6233">
        <v>0</v>
      </c>
      <c r="AE6233">
        <v>15.576923966339121</v>
      </c>
    </row>
    <row r="6234" spans="1:31" x14ac:dyDescent="0.25">
      <c r="A6234">
        <v>2251999</v>
      </c>
      <c r="B6234">
        <v>1</v>
      </c>
      <c r="C6234" t="s">
        <v>80</v>
      </c>
      <c r="D6234" t="s">
        <v>97</v>
      </c>
      <c r="E6234" t="s">
        <v>132</v>
      </c>
      <c r="F6234" t="s">
        <v>17918</v>
      </c>
      <c r="G6234" t="s">
        <v>170</v>
      </c>
      <c r="H6234" t="s">
        <v>135</v>
      </c>
      <c r="I6234" t="s">
        <v>136</v>
      </c>
      <c r="J6234" t="s">
        <v>137</v>
      </c>
      <c r="K6234" t="s">
        <v>138</v>
      </c>
      <c r="L6234" t="s">
        <v>17919</v>
      </c>
      <c r="M6234" t="s">
        <v>17920</v>
      </c>
      <c r="N6234">
        <v>2.698611111</v>
      </c>
      <c r="O6234">
        <v>0</v>
      </c>
      <c r="P6234">
        <v>1</v>
      </c>
      <c r="Q6234">
        <v>0</v>
      </c>
      <c r="R6234">
        <v>0</v>
      </c>
      <c r="S6234">
        <v>0</v>
      </c>
      <c r="T6234">
        <v>0</v>
      </c>
      <c r="U6234">
        <v>0</v>
      </c>
      <c r="V6234">
        <v>0</v>
      </c>
      <c r="W6234">
        <v>0</v>
      </c>
      <c r="X6234">
        <v>0.93544073016191787</v>
      </c>
      <c r="Y6234">
        <v>0</v>
      </c>
      <c r="Z6234">
        <v>0</v>
      </c>
      <c r="AA6234">
        <v>0</v>
      </c>
      <c r="AB6234">
        <v>0</v>
      </c>
      <c r="AC6234">
        <v>0</v>
      </c>
      <c r="AD6234">
        <v>0</v>
      </c>
      <c r="AE6234">
        <v>0.93544073016191787</v>
      </c>
    </row>
    <row r="6235" spans="1:31" x14ac:dyDescent="0.25">
      <c r="A6235">
        <v>2252003</v>
      </c>
      <c r="B6235">
        <v>1</v>
      </c>
      <c r="C6235" t="s">
        <v>80</v>
      </c>
      <c r="D6235" t="s">
        <v>107</v>
      </c>
      <c r="E6235" t="s">
        <v>161</v>
      </c>
      <c r="F6235" t="s">
        <v>4256</v>
      </c>
      <c r="G6235" t="s">
        <v>174</v>
      </c>
      <c r="H6235" t="s">
        <v>163</v>
      </c>
      <c r="I6235" t="s">
        <v>136</v>
      </c>
      <c r="J6235" t="s">
        <v>137</v>
      </c>
      <c r="K6235" t="s">
        <v>138</v>
      </c>
      <c r="L6235" t="s">
        <v>17921</v>
      </c>
      <c r="M6235" t="s">
        <v>17922</v>
      </c>
      <c r="N6235">
        <v>1.0877777769999999</v>
      </c>
      <c r="O6235">
        <v>16</v>
      </c>
      <c r="P6235">
        <v>8209</v>
      </c>
      <c r="Q6235">
        <v>17</v>
      </c>
      <c r="R6235">
        <v>44</v>
      </c>
      <c r="S6235">
        <v>28</v>
      </c>
      <c r="T6235">
        <v>498</v>
      </c>
      <c r="U6235">
        <v>0</v>
      </c>
      <c r="V6235">
        <v>10</v>
      </c>
      <c r="W6235">
        <v>159.11221568272708</v>
      </c>
      <c r="X6235">
        <v>1585.7156713016234</v>
      </c>
      <c r="Y6235">
        <v>10.925350328145267</v>
      </c>
      <c r="Z6235">
        <v>58.845352170161675</v>
      </c>
      <c r="AA6235">
        <v>114.14533030927046</v>
      </c>
      <c r="AB6235">
        <v>420.6362233393902</v>
      </c>
      <c r="AC6235">
        <v>0</v>
      </c>
      <c r="AD6235">
        <v>36.305817442526141</v>
      </c>
      <c r="AE6235">
        <v>2385.6859605738441</v>
      </c>
    </row>
    <row r="6236" spans="1:31" x14ac:dyDescent="0.25">
      <c r="A6236">
        <v>2252005</v>
      </c>
      <c r="B6236">
        <v>1</v>
      </c>
      <c r="C6236" t="s">
        <v>80</v>
      </c>
      <c r="D6236" t="s">
        <v>84</v>
      </c>
      <c r="E6236" t="s">
        <v>132</v>
      </c>
      <c r="F6236" t="s">
        <v>17923</v>
      </c>
      <c r="G6236" t="s">
        <v>191</v>
      </c>
      <c r="H6236" t="s">
        <v>135</v>
      </c>
      <c r="I6236" t="s">
        <v>136</v>
      </c>
      <c r="J6236" t="s">
        <v>137</v>
      </c>
      <c r="K6236" t="s">
        <v>138</v>
      </c>
      <c r="L6236" t="s">
        <v>17924</v>
      </c>
      <c r="M6236" t="s">
        <v>17925</v>
      </c>
      <c r="N6236">
        <v>1.1386111109999999</v>
      </c>
      <c r="O6236">
        <v>0</v>
      </c>
      <c r="P6236">
        <v>0</v>
      </c>
      <c r="Q6236">
        <v>0</v>
      </c>
      <c r="R6236">
        <v>0</v>
      </c>
      <c r="S6236">
        <v>0</v>
      </c>
      <c r="T6236">
        <v>1</v>
      </c>
      <c r="U6236">
        <v>0</v>
      </c>
      <c r="V6236">
        <v>0</v>
      </c>
      <c r="W6236">
        <v>0</v>
      </c>
      <c r="X6236">
        <v>0</v>
      </c>
      <c r="Y6236">
        <v>0</v>
      </c>
      <c r="Z6236">
        <v>0</v>
      </c>
      <c r="AA6236">
        <v>0</v>
      </c>
      <c r="AB6236">
        <v>1.171428595422789</v>
      </c>
      <c r="AC6236">
        <v>0</v>
      </c>
      <c r="AD6236">
        <v>0</v>
      </c>
      <c r="AE6236">
        <v>1.171428595422789</v>
      </c>
    </row>
    <row r="6237" spans="1:31" x14ac:dyDescent="0.25">
      <c r="A6237">
        <v>2252006</v>
      </c>
      <c r="B6237">
        <v>1</v>
      </c>
      <c r="C6237" t="s">
        <v>80</v>
      </c>
      <c r="D6237" t="s">
        <v>92</v>
      </c>
      <c r="E6237" t="s">
        <v>132</v>
      </c>
      <c r="F6237" t="s">
        <v>17926</v>
      </c>
      <c r="G6237" t="s">
        <v>170</v>
      </c>
      <c r="H6237" t="s">
        <v>135</v>
      </c>
      <c r="I6237" t="s">
        <v>136</v>
      </c>
      <c r="J6237" t="s">
        <v>137</v>
      </c>
      <c r="K6237" t="s">
        <v>138</v>
      </c>
      <c r="L6237" t="s">
        <v>17927</v>
      </c>
      <c r="M6237" t="s">
        <v>17928</v>
      </c>
      <c r="N6237">
        <v>1.4511111109999999</v>
      </c>
      <c r="O6237">
        <v>0</v>
      </c>
      <c r="P6237">
        <v>1</v>
      </c>
      <c r="Q6237">
        <v>0</v>
      </c>
      <c r="R6237">
        <v>0</v>
      </c>
      <c r="S6237">
        <v>0</v>
      </c>
      <c r="T6237">
        <v>0</v>
      </c>
      <c r="U6237">
        <v>0</v>
      </c>
      <c r="V6237">
        <v>0</v>
      </c>
      <c r="W6237">
        <v>0</v>
      </c>
      <c r="X6237">
        <v>0.59082334836595773</v>
      </c>
      <c r="Y6237">
        <v>0</v>
      </c>
      <c r="Z6237">
        <v>0</v>
      </c>
      <c r="AA6237">
        <v>0</v>
      </c>
      <c r="AB6237">
        <v>0</v>
      </c>
      <c r="AC6237">
        <v>0</v>
      </c>
      <c r="AD6237">
        <v>0</v>
      </c>
      <c r="AE6237">
        <v>0.59082334836595773</v>
      </c>
    </row>
    <row r="6238" spans="1:31" x14ac:dyDescent="0.25">
      <c r="A6238">
        <v>2252007</v>
      </c>
      <c r="B6238">
        <v>1</v>
      </c>
      <c r="C6238" t="s">
        <v>81</v>
      </c>
      <c r="D6238" t="s">
        <v>118</v>
      </c>
      <c r="E6238" t="s">
        <v>182</v>
      </c>
      <c r="F6238" t="s">
        <v>17929</v>
      </c>
      <c r="G6238" t="s">
        <v>174</v>
      </c>
      <c r="H6238" t="s">
        <v>163</v>
      </c>
      <c r="I6238" t="s">
        <v>261</v>
      </c>
      <c r="J6238" t="s">
        <v>137</v>
      </c>
      <c r="K6238" t="s">
        <v>138</v>
      </c>
      <c r="L6238" t="s">
        <v>17930</v>
      </c>
      <c r="M6238" t="s">
        <v>17931</v>
      </c>
      <c r="N6238">
        <v>1.6666666E-2</v>
      </c>
      <c r="O6238">
        <v>3</v>
      </c>
      <c r="P6238">
        <v>254</v>
      </c>
      <c r="Q6238">
        <v>82</v>
      </c>
      <c r="R6238">
        <v>110</v>
      </c>
      <c r="S6238">
        <v>7</v>
      </c>
      <c r="T6238">
        <v>18</v>
      </c>
      <c r="U6238">
        <v>2</v>
      </c>
      <c r="V6238">
        <v>0</v>
      </c>
      <c r="W6238">
        <v>6.907214878666666E-4</v>
      </c>
      <c r="X6238">
        <v>0.66807010149826684</v>
      </c>
      <c r="Y6238">
        <v>1.4857795253863331</v>
      </c>
      <c r="Z6238">
        <v>1.1665468950749998</v>
      </c>
      <c r="AA6238">
        <v>0.12260867436933331</v>
      </c>
      <c r="AB6238">
        <v>0.39852487729889996</v>
      </c>
      <c r="AC6238">
        <v>2.6983307524890661</v>
      </c>
      <c r="AD6238">
        <v>0</v>
      </c>
      <c r="AE6238">
        <v>6.5405515476047658</v>
      </c>
    </row>
    <row r="6239" spans="1:31" x14ac:dyDescent="0.25">
      <c r="A6239">
        <v>2252008</v>
      </c>
      <c r="B6239">
        <v>1</v>
      </c>
      <c r="C6239" t="s">
        <v>81</v>
      </c>
      <c r="D6239" t="s">
        <v>113</v>
      </c>
      <c r="E6239" t="s">
        <v>161</v>
      </c>
      <c r="F6239" t="s">
        <v>11457</v>
      </c>
      <c r="G6239" t="s">
        <v>303</v>
      </c>
      <c r="H6239" t="s">
        <v>163</v>
      </c>
      <c r="I6239" t="s">
        <v>136</v>
      </c>
      <c r="J6239" t="s">
        <v>137</v>
      </c>
      <c r="K6239" t="s">
        <v>144</v>
      </c>
      <c r="L6239" t="s">
        <v>17932</v>
      </c>
      <c r="M6239" t="s">
        <v>17933</v>
      </c>
      <c r="N6239">
        <v>0.88972222199999995</v>
      </c>
      <c r="O6239">
        <v>0</v>
      </c>
      <c r="P6239">
        <v>829</v>
      </c>
      <c r="Q6239">
        <v>5</v>
      </c>
      <c r="R6239">
        <v>177</v>
      </c>
      <c r="S6239">
        <v>7</v>
      </c>
      <c r="T6239">
        <v>41</v>
      </c>
      <c r="U6239">
        <v>0</v>
      </c>
      <c r="V6239">
        <v>0</v>
      </c>
      <c r="W6239">
        <v>0</v>
      </c>
      <c r="X6239">
        <v>125.66320759890986</v>
      </c>
      <c r="Y6239">
        <v>15.780921915435288</v>
      </c>
      <c r="Z6239">
        <v>38.014067710516422</v>
      </c>
      <c r="AA6239">
        <v>61.111319389460931</v>
      </c>
      <c r="AB6239">
        <v>29.813893095677805</v>
      </c>
      <c r="AC6239">
        <v>0</v>
      </c>
      <c r="AD6239">
        <v>0</v>
      </c>
      <c r="AE6239">
        <v>270.38340971000031</v>
      </c>
    </row>
    <row r="6240" spans="1:31" x14ac:dyDescent="0.25">
      <c r="A6240">
        <v>2252010</v>
      </c>
      <c r="B6240">
        <v>1</v>
      </c>
      <c r="C6240" t="s">
        <v>80</v>
      </c>
      <c r="D6240" t="s">
        <v>95</v>
      </c>
      <c r="E6240" t="s">
        <v>405</v>
      </c>
      <c r="F6240" t="s">
        <v>17934</v>
      </c>
      <c r="G6240" t="s">
        <v>174</v>
      </c>
      <c r="H6240" t="s">
        <v>163</v>
      </c>
      <c r="I6240" t="s">
        <v>136</v>
      </c>
      <c r="J6240" t="s">
        <v>137</v>
      </c>
      <c r="K6240" t="s">
        <v>138</v>
      </c>
      <c r="L6240" t="s">
        <v>17935</v>
      </c>
      <c r="M6240" t="s">
        <v>17936</v>
      </c>
      <c r="N6240">
        <v>0.131111111</v>
      </c>
      <c r="O6240">
        <v>55</v>
      </c>
      <c r="P6240">
        <v>4943</v>
      </c>
      <c r="Q6240">
        <v>84</v>
      </c>
      <c r="R6240">
        <v>177</v>
      </c>
      <c r="S6240">
        <v>81</v>
      </c>
      <c r="T6240">
        <v>651</v>
      </c>
      <c r="U6240">
        <v>13</v>
      </c>
      <c r="V6240">
        <v>2</v>
      </c>
      <c r="W6240">
        <v>6.3436243726288009</v>
      </c>
      <c r="X6240">
        <v>272.91572328643008</v>
      </c>
      <c r="Y6240">
        <v>79.357906669930642</v>
      </c>
      <c r="Z6240">
        <v>6.5044665437991913</v>
      </c>
      <c r="AA6240">
        <v>47.184677828427006</v>
      </c>
      <c r="AB6240">
        <v>83.512572275228678</v>
      </c>
      <c r="AC6240">
        <v>94.306397041306766</v>
      </c>
      <c r="AD6240">
        <v>0.43228732976750228</v>
      </c>
      <c r="AE6240">
        <v>590.55765534751879</v>
      </c>
    </row>
    <row r="6241" spans="1:31" x14ac:dyDescent="0.25">
      <c r="A6241">
        <v>2252011</v>
      </c>
      <c r="B6241">
        <v>1</v>
      </c>
      <c r="C6241" t="s">
        <v>81</v>
      </c>
      <c r="D6241" t="s">
        <v>112</v>
      </c>
      <c r="E6241" t="s">
        <v>132</v>
      </c>
      <c r="F6241" t="s">
        <v>17937</v>
      </c>
      <c r="G6241" t="s">
        <v>148</v>
      </c>
      <c r="H6241" t="s">
        <v>135</v>
      </c>
      <c r="I6241" t="s">
        <v>136</v>
      </c>
      <c r="J6241" t="s">
        <v>137</v>
      </c>
      <c r="K6241" t="s">
        <v>138</v>
      </c>
      <c r="L6241" t="s">
        <v>17938</v>
      </c>
      <c r="M6241" t="s">
        <v>17939</v>
      </c>
      <c r="N6241">
        <v>2.52</v>
      </c>
      <c r="O6241">
        <v>0</v>
      </c>
      <c r="P6241">
        <v>3</v>
      </c>
      <c r="Q6241">
        <v>0</v>
      </c>
      <c r="R6241">
        <v>0</v>
      </c>
      <c r="S6241">
        <v>0</v>
      </c>
      <c r="T6241">
        <v>0</v>
      </c>
      <c r="U6241">
        <v>0</v>
      </c>
      <c r="V6241">
        <v>0</v>
      </c>
      <c r="W6241">
        <v>0</v>
      </c>
      <c r="X6241">
        <v>0.83988802032314669</v>
      </c>
      <c r="Y6241">
        <v>0</v>
      </c>
      <c r="Z6241">
        <v>0</v>
      </c>
      <c r="AA6241">
        <v>0</v>
      </c>
      <c r="AB6241">
        <v>0</v>
      </c>
      <c r="AC6241">
        <v>0</v>
      </c>
      <c r="AD6241">
        <v>0</v>
      </c>
      <c r="AE6241">
        <v>0.83988802032314669</v>
      </c>
    </row>
    <row r="6242" spans="1:31" x14ac:dyDescent="0.25">
      <c r="A6242">
        <v>2252012</v>
      </c>
      <c r="B6242">
        <v>1</v>
      </c>
      <c r="C6242" t="s">
        <v>80</v>
      </c>
      <c r="D6242" t="s">
        <v>96</v>
      </c>
      <c r="E6242" t="s">
        <v>132</v>
      </c>
      <c r="F6242" t="s">
        <v>1777</v>
      </c>
      <c r="G6242" t="s">
        <v>170</v>
      </c>
      <c r="H6242" t="s">
        <v>135</v>
      </c>
      <c r="I6242" t="s">
        <v>136</v>
      </c>
      <c r="J6242" t="s">
        <v>137</v>
      </c>
      <c r="K6242" t="s">
        <v>138</v>
      </c>
      <c r="L6242" t="s">
        <v>17940</v>
      </c>
      <c r="M6242" t="s">
        <v>17941</v>
      </c>
      <c r="N6242">
        <v>6.8338888879999997</v>
      </c>
      <c r="O6242">
        <v>0</v>
      </c>
      <c r="P6242">
        <v>0</v>
      </c>
      <c r="Q6242">
        <v>0</v>
      </c>
      <c r="R6242">
        <v>0</v>
      </c>
      <c r="S6242">
        <v>0</v>
      </c>
      <c r="T6242">
        <v>1</v>
      </c>
      <c r="U6242">
        <v>0</v>
      </c>
      <c r="V6242">
        <v>0</v>
      </c>
      <c r="W6242">
        <v>0</v>
      </c>
      <c r="X6242">
        <v>0</v>
      </c>
      <c r="Y6242">
        <v>0</v>
      </c>
      <c r="Z6242">
        <v>0</v>
      </c>
      <c r="AA6242">
        <v>0</v>
      </c>
      <c r="AB6242">
        <v>0.45184849160219998</v>
      </c>
      <c r="AC6242">
        <v>0</v>
      </c>
      <c r="AD6242">
        <v>0</v>
      </c>
      <c r="AE6242">
        <v>0.45184849160219998</v>
      </c>
    </row>
    <row r="6243" spans="1:31" x14ac:dyDescent="0.25">
      <c r="A6243">
        <v>2252013</v>
      </c>
      <c r="B6243">
        <v>1</v>
      </c>
      <c r="C6243" t="s">
        <v>80</v>
      </c>
      <c r="D6243" t="s">
        <v>95</v>
      </c>
      <c r="E6243" t="s">
        <v>405</v>
      </c>
      <c r="F6243" t="s">
        <v>6085</v>
      </c>
      <c r="G6243" t="s">
        <v>174</v>
      </c>
      <c r="H6243" t="s">
        <v>163</v>
      </c>
      <c r="I6243" t="s">
        <v>136</v>
      </c>
      <c r="J6243" t="s">
        <v>137</v>
      </c>
      <c r="K6243" t="s">
        <v>138</v>
      </c>
      <c r="L6243" t="s">
        <v>17942</v>
      </c>
      <c r="M6243" t="s">
        <v>17943</v>
      </c>
      <c r="N6243">
        <v>0.36666666599999997</v>
      </c>
      <c r="O6243">
        <v>9</v>
      </c>
      <c r="P6243">
        <v>4095</v>
      </c>
      <c r="Q6243">
        <v>15</v>
      </c>
      <c r="R6243">
        <v>170</v>
      </c>
      <c r="S6243">
        <v>93</v>
      </c>
      <c r="T6243">
        <v>374</v>
      </c>
      <c r="U6243">
        <v>17</v>
      </c>
      <c r="V6243">
        <v>2</v>
      </c>
      <c r="W6243">
        <v>1.96443475787314</v>
      </c>
      <c r="X6243">
        <v>509.71382315933471</v>
      </c>
      <c r="Y6243">
        <v>46.195320579586564</v>
      </c>
      <c r="Z6243">
        <v>14.918102308198447</v>
      </c>
      <c r="AA6243">
        <v>753.03666353604353</v>
      </c>
      <c r="AB6243">
        <v>139.53221073318326</v>
      </c>
      <c r="AC6243">
        <v>555.37789908985462</v>
      </c>
      <c r="AD6243">
        <v>4.7182799334793497</v>
      </c>
      <c r="AE6243">
        <v>2025.4567340975539</v>
      </c>
    </row>
    <row r="6244" spans="1:31" x14ac:dyDescent="0.25">
      <c r="A6244">
        <v>2252016</v>
      </c>
      <c r="B6244">
        <v>1</v>
      </c>
      <c r="C6244" t="s">
        <v>80</v>
      </c>
      <c r="D6244" t="s">
        <v>83</v>
      </c>
      <c r="E6244" t="s">
        <v>194</v>
      </c>
      <c r="F6244" t="s">
        <v>17944</v>
      </c>
      <c r="G6244" t="s">
        <v>472</v>
      </c>
      <c r="H6244" t="s">
        <v>135</v>
      </c>
      <c r="I6244" t="s">
        <v>136</v>
      </c>
      <c r="J6244" t="s">
        <v>137</v>
      </c>
      <c r="K6244" t="s">
        <v>138</v>
      </c>
      <c r="L6244" t="s">
        <v>17945</v>
      </c>
      <c r="M6244" t="s">
        <v>17946</v>
      </c>
      <c r="N6244">
        <v>5.7694444440000003</v>
      </c>
      <c r="O6244">
        <v>0</v>
      </c>
      <c r="P6244">
        <v>31</v>
      </c>
      <c r="Q6244">
        <v>0</v>
      </c>
      <c r="R6244">
        <v>4</v>
      </c>
      <c r="S6244">
        <v>0</v>
      </c>
      <c r="T6244">
        <v>2</v>
      </c>
      <c r="U6244">
        <v>0</v>
      </c>
      <c r="V6244">
        <v>0</v>
      </c>
      <c r="W6244">
        <v>0</v>
      </c>
      <c r="X6244">
        <v>137.7969613408747</v>
      </c>
      <c r="Y6244">
        <v>0</v>
      </c>
      <c r="Z6244">
        <v>0.8214695234637891</v>
      </c>
      <c r="AA6244">
        <v>0</v>
      </c>
      <c r="AB6244">
        <v>11.051901404474851</v>
      </c>
      <c r="AC6244">
        <v>0</v>
      </c>
      <c r="AD6244">
        <v>0</v>
      </c>
      <c r="AE6244">
        <v>149.67033226881333</v>
      </c>
    </row>
    <row r="6245" spans="1:31" x14ac:dyDescent="0.25">
      <c r="A6245">
        <v>2252017</v>
      </c>
      <c r="B6245">
        <v>1</v>
      </c>
      <c r="C6245" t="s">
        <v>80</v>
      </c>
      <c r="D6245" t="s">
        <v>92</v>
      </c>
      <c r="E6245" t="s">
        <v>132</v>
      </c>
      <c r="F6245" t="s">
        <v>17947</v>
      </c>
      <c r="G6245" t="s">
        <v>170</v>
      </c>
      <c r="H6245" t="s">
        <v>135</v>
      </c>
      <c r="I6245" t="s">
        <v>136</v>
      </c>
      <c r="J6245" t="s">
        <v>137</v>
      </c>
      <c r="K6245" t="s">
        <v>138</v>
      </c>
      <c r="L6245" t="s">
        <v>17948</v>
      </c>
      <c r="M6245" t="s">
        <v>17949</v>
      </c>
      <c r="N6245">
        <v>0.97250000000000003</v>
      </c>
      <c r="O6245">
        <v>0</v>
      </c>
      <c r="P6245">
        <v>1</v>
      </c>
      <c r="Q6245">
        <v>0</v>
      </c>
      <c r="R6245">
        <v>0</v>
      </c>
      <c r="S6245">
        <v>0</v>
      </c>
      <c r="T6245">
        <v>0</v>
      </c>
      <c r="U6245">
        <v>0</v>
      </c>
      <c r="V6245">
        <v>0</v>
      </c>
      <c r="W6245">
        <v>0</v>
      </c>
      <c r="X6245">
        <v>2.4884679791999998E-4</v>
      </c>
      <c r="Y6245">
        <v>0</v>
      </c>
      <c r="Z6245">
        <v>0</v>
      </c>
      <c r="AA6245">
        <v>0</v>
      </c>
      <c r="AB6245">
        <v>0</v>
      </c>
      <c r="AC6245">
        <v>0</v>
      </c>
      <c r="AD6245">
        <v>0</v>
      </c>
      <c r="AE6245">
        <v>2.4884679791999998E-4</v>
      </c>
    </row>
    <row r="6246" spans="1:31" x14ac:dyDescent="0.25">
      <c r="A6246">
        <v>2252019</v>
      </c>
      <c r="B6246">
        <v>1</v>
      </c>
      <c r="C6246" t="s">
        <v>80</v>
      </c>
      <c r="D6246" t="s">
        <v>104</v>
      </c>
      <c r="E6246" t="s">
        <v>132</v>
      </c>
      <c r="F6246" t="s">
        <v>17950</v>
      </c>
      <c r="G6246" t="s">
        <v>148</v>
      </c>
      <c r="H6246" t="s">
        <v>135</v>
      </c>
      <c r="I6246" t="s">
        <v>136</v>
      </c>
      <c r="J6246" t="s">
        <v>137</v>
      </c>
      <c r="K6246" t="s">
        <v>138</v>
      </c>
      <c r="L6246" t="s">
        <v>17951</v>
      </c>
      <c r="M6246" t="s">
        <v>17952</v>
      </c>
      <c r="N6246">
        <v>1.9188888879999999</v>
      </c>
      <c r="O6246">
        <v>0</v>
      </c>
      <c r="P6246">
        <v>2</v>
      </c>
      <c r="Q6246">
        <v>0</v>
      </c>
      <c r="R6246">
        <v>1</v>
      </c>
      <c r="S6246">
        <v>0</v>
      </c>
      <c r="T6246">
        <v>0</v>
      </c>
      <c r="U6246">
        <v>0</v>
      </c>
      <c r="V6246">
        <v>0</v>
      </c>
      <c r="W6246">
        <v>0</v>
      </c>
      <c r="X6246">
        <v>0.63988890047554503</v>
      </c>
      <c r="Y6246">
        <v>0</v>
      </c>
      <c r="Z6246">
        <v>8.9787755449000015E-3</v>
      </c>
      <c r="AA6246">
        <v>0</v>
      </c>
      <c r="AB6246">
        <v>0</v>
      </c>
      <c r="AC6246">
        <v>0</v>
      </c>
      <c r="AD6246">
        <v>0</v>
      </c>
      <c r="AE6246">
        <v>0.64886767602044504</v>
      </c>
    </row>
    <row r="6247" spans="1:31" x14ac:dyDescent="0.25">
      <c r="A6247">
        <v>2252022</v>
      </c>
      <c r="B6247">
        <v>1</v>
      </c>
      <c r="C6247" t="s">
        <v>80</v>
      </c>
      <c r="D6247" t="s">
        <v>96</v>
      </c>
      <c r="E6247" t="s">
        <v>194</v>
      </c>
      <c r="F6247" t="s">
        <v>17953</v>
      </c>
      <c r="G6247" t="s">
        <v>179</v>
      </c>
      <c r="H6247" t="s">
        <v>135</v>
      </c>
      <c r="I6247" t="s">
        <v>136</v>
      </c>
      <c r="J6247" t="s">
        <v>137</v>
      </c>
      <c r="K6247" t="s">
        <v>138</v>
      </c>
      <c r="L6247" t="s">
        <v>17954</v>
      </c>
      <c r="M6247" t="s">
        <v>17955</v>
      </c>
      <c r="N6247">
        <v>5.46</v>
      </c>
      <c r="O6247">
        <v>0</v>
      </c>
      <c r="P6247">
        <v>5</v>
      </c>
      <c r="Q6247">
        <v>0</v>
      </c>
      <c r="R6247">
        <v>0</v>
      </c>
      <c r="S6247">
        <v>0</v>
      </c>
      <c r="T6247">
        <v>2</v>
      </c>
      <c r="U6247">
        <v>0</v>
      </c>
      <c r="V6247">
        <v>0</v>
      </c>
      <c r="W6247">
        <v>0</v>
      </c>
      <c r="X6247">
        <v>16.99648496060032</v>
      </c>
      <c r="Y6247">
        <v>0</v>
      </c>
      <c r="Z6247">
        <v>0</v>
      </c>
      <c r="AA6247">
        <v>0</v>
      </c>
      <c r="AB6247">
        <v>12.494990751502501</v>
      </c>
      <c r="AC6247">
        <v>0</v>
      </c>
      <c r="AD6247">
        <v>0</v>
      </c>
      <c r="AE6247">
        <v>29.491475712102819</v>
      </c>
    </row>
    <row r="6248" spans="1:31" x14ac:dyDescent="0.25">
      <c r="A6248">
        <v>2252023</v>
      </c>
      <c r="B6248">
        <v>1</v>
      </c>
      <c r="C6248" t="s">
        <v>80</v>
      </c>
      <c r="D6248" t="s">
        <v>94</v>
      </c>
      <c r="E6248" t="s">
        <v>132</v>
      </c>
      <c r="F6248" t="s">
        <v>17956</v>
      </c>
      <c r="G6248" t="s">
        <v>148</v>
      </c>
      <c r="H6248" t="s">
        <v>135</v>
      </c>
      <c r="I6248" t="s">
        <v>136</v>
      </c>
      <c r="J6248" t="s">
        <v>137</v>
      </c>
      <c r="K6248" t="s">
        <v>138</v>
      </c>
      <c r="L6248" t="s">
        <v>17957</v>
      </c>
      <c r="M6248" t="s">
        <v>17958</v>
      </c>
      <c r="N6248">
        <v>6.5824999999999996</v>
      </c>
      <c r="O6248">
        <v>0</v>
      </c>
      <c r="P6248">
        <v>1</v>
      </c>
      <c r="Q6248">
        <v>0</v>
      </c>
      <c r="R6248">
        <v>0</v>
      </c>
      <c r="S6248">
        <v>0</v>
      </c>
      <c r="T6248">
        <v>0</v>
      </c>
      <c r="U6248">
        <v>0</v>
      </c>
      <c r="V6248">
        <v>0</v>
      </c>
      <c r="W6248">
        <v>0</v>
      </c>
      <c r="X6248">
        <v>1.4847811486963001</v>
      </c>
      <c r="Y6248">
        <v>0</v>
      </c>
      <c r="Z6248">
        <v>0</v>
      </c>
      <c r="AA6248">
        <v>0</v>
      </c>
      <c r="AB6248">
        <v>0</v>
      </c>
      <c r="AC6248">
        <v>0</v>
      </c>
      <c r="AD6248">
        <v>0</v>
      </c>
      <c r="AE6248">
        <v>1.4847811486963001</v>
      </c>
    </row>
    <row r="6249" spans="1:31" x14ac:dyDescent="0.25">
      <c r="A6249">
        <v>2252024</v>
      </c>
      <c r="B6249">
        <v>1</v>
      </c>
      <c r="C6249" t="s">
        <v>80</v>
      </c>
      <c r="D6249" t="s">
        <v>94</v>
      </c>
      <c r="E6249" t="s">
        <v>132</v>
      </c>
      <c r="F6249" t="s">
        <v>17959</v>
      </c>
      <c r="G6249" t="s">
        <v>191</v>
      </c>
      <c r="H6249" t="s">
        <v>135</v>
      </c>
      <c r="I6249" t="s">
        <v>136</v>
      </c>
      <c r="J6249" t="s">
        <v>137</v>
      </c>
      <c r="K6249" t="s">
        <v>138</v>
      </c>
      <c r="L6249" t="s">
        <v>17960</v>
      </c>
      <c r="M6249" t="s">
        <v>17961</v>
      </c>
      <c r="N6249">
        <v>4.1813888879999999</v>
      </c>
      <c r="O6249">
        <v>0</v>
      </c>
      <c r="P6249">
        <v>1</v>
      </c>
      <c r="Q6249">
        <v>0</v>
      </c>
      <c r="R6249">
        <v>0</v>
      </c>
      <c r="S6249">
        <v>0</v>
      </c>
      <c r="T6249">
        <v>0</v>
      </c>
      <c r="U6249">
        <v>0</v>
      </c>
      <c r="V6249">
        <v>0</v>
      </c>
      <c r="W6249">
        <v>0</v>
      </c>
      <c r="X6249">
        <v>0.68494128863979775</v>
      </c>
      <c r="Y6249">
        <v>0</v>
      </c>
      <c r="Z6249">
        <v>0</v>
      </c>
      <c r="AA6249">
        <v>0</v>
      </c>
      <c r="AB6249">
        <v>0</v>
      </c>
      <c r="AC6249">
        <v>0</v>
      </c>
      <c r="AD6249">
        <v>0</v>
      </c>
      <c r="AE6249">
        <v>0.68494128863979775</v>
      </c>
    </row>
    <row r="6250" spans="1:31" x14ac:dyDescent="0.25">
      <c r="A6250">
        <v>2252031</v>
      </c>
      <c r="B6250">
        <v>1</v>
      </c>
      <c r="C6250" t="s">
        <v>81</v>
      </c>
      <c r="D6250" t="s">
        <v>113</v>
      </c>
      <c r="E6250" t="s">
        <v>132</v>
      </c>
      <c r="F6250" t="s">
        <v>17962</v>
      </c>
      <c r="G6250" t="s">
        <v>148</v>
      </c>
      <c r="H6250" t="s">
        <v>135</v>
      </c>
      <c r="I6250" t="s">
        <v>136</v>
      </c>
      <c r="J6250" t="s">
        <v>137</v>
      </c>
      <c r="K6250" t="s">
        <v>138</v>
      </c>
      <c r="L6250" t="s">
        <v>17963</v>
      </c>
      <c r="M6250" t="s">
        <v>17964</v>
      </c>
      <c r="N6250">
        <v>0.77611111099999996</v>
      </c>
      <c r="O6250">
        <v>0</v>
      </c>
      <c r="P6250">
        <v>1</v>
      </c>
      <c r="Q6250">
        <v>0</v>
      </c>
      <c r="R6250">
        <v>0</v>
      </c>
      <c r="S6250">
        <v>0</v>
      </c>
      <c r="T6250">
        <v>0</v>
      </c>
      <c r="U6250">
        <v>0</v>
      </c>
      <c r="V6250">
        <v>0</v>
      </c>
      <c r="W6250">
        <v>0</v>
      </c>
      <c r="X6250">
        <v>0.14827315095027557</v>
      </c>
      <c r="Y6250">
        <v>0</v>
      </c>
      <c r="Z6250">
        <v>0</v>
      </c>
      <c r="AA6250">
        <v>0</v>
      </c>
      <c r="AB6250">
        <v>0</v>
      </c>
      <c r="AC6250">
        <v>0</v>
      </c>
      <c r="AD6250">
        <v>0</v>
      </c>
      <c r="AE6250">
        <v>0.14827315095027557</v>
      </c>
    </row>
    <row r="6251" spans="1:31" x14ac:dyDescent="0.25">
      <c r="A6251">
        <v>2252034</v>
      </c>
      <c r="B6251">
        <v>1</v>
      </c>
      <c r="C6251" t="s">
        <v>80</v>
      </c>
      <c r="D6251" t="s">
        <v>82</v>
      </c>
      <c r="E6251" t="s">
        <v>132</v>
      </c>
      <c r="F6251" t="s">
        <v>17965</v>
      </c>
      <c r="G6251" t="s">
        <v>170</v>
      </c>
      <c r="H6251" t="s">
        <v>135</v>
      </c>
      <c r="I6251" t="s">
        <v>136</v>
      </c>
      <c r="J6251" t="s">
        <v>137</v>
      </c>
      <c r="K6251" t="s">
        <v>138</v>
      </c>
      <c r="L6251" t="s">
        <v>17966</v>
      </c>
      <c r="M6251" t="s">
        <v>17967</v>
      </c>
      <c r="N6251">
        <v>2.0763888879999999</v>
      </c>
      <c r="O6251">
        <v>0</v>
      </c>
      <c r="P6251">
        <v>0</v>
      </c>
      <c r="Q6251">
        <v>0</v>
      </c>
      <c r="R6251">
        <v>0</v>
      </c>
      <c r="S6251">
        <v>0</v>
      </c>
      <c r="T6251">
        <v>2</v>
      </c>
      <c r="U6251">
        <v>0</v>
      </c>
      <c r="V6251">
        <v>0</v>
      </c>
      <c r="W6251">
        <v>0</v>
      </c>
      <c r="X6251">
        <v>0</v>
      </c>
      <c r="Y6251">
        <v>0</v>
      </c>
      <c r="Z6251">
        <v>0</v>
      </c>
      <c r="AA6251">
        <v>0</v>
      </c>
      <c r="AB6251">
        <v>11.425676753558564</v>
      </c>
      <c r="AC6251">
        <v>0</v>
      </c>
      <c r="AD6251">
        <v>0</v>
      </c>
      <c r="AE6251">
        <v>11.425676753558564</v>
      </c>
    </row>
    <row r="6252" spans="1:31" x14ac:dyDescent="0.25">
      <c r="A6252">
        <v>2252035</v>
      </c>
      <c r="B6252">
        <v>1</v>
      </c>
      <c r="C6252" t="s">
        <v>80</v>
      </c>
      <c r="D6252" t="s">
        <v>97</v>
      </c>
      <c r="E6252" t="s">
        <v>132</v>
      </c>
      <c r="F6252" t="s">
        <v>17968</v>
      </c>
      <c r="G6252" t="s">
        <v>148</v>
      </c>
      <c r="H6252" t="s">
        <v>135</v>
      </c>
      <c r="I6252" t="s">
        <v>136</v>
      </c>
      <c r="J6252" t="s">
        <v>137</v>
      </c>
      <c r="K6252" t="s">
        <v>138</v>
      </c>
      <c r="L6252" t="s">
        <v>17969</v>
      </c>
      <c r="M6252" t="s">
        <v>17970</v>
      </c>
      <c r="N6252">
        <v>2.8116666659999998</v>
      </c>
      <c r="O6252">
        <v>0</v>
      </c>
      <c r="P6252">
        <v>3</v>
      </c>
      <c r="Q6252">
        <v>0</v>
      </c>
      <c r="R6252">
        <v>0</v>
      </c>
      <c r="S6252">
        <v>0</v>
      </c>
      <c r="T6252">
        <v>0</v>
      </c>
      <c r="U6252">
        <v>0</v>
      </c>
      <c r="V6252">
        <v>0</v>
      </c>
      <c r="W6252">
        <v>0</v>
      </c>
      <c r="X6252">
        <v>4.4141115364026495</v>
      </c>
      <c r="Y6252">
        <v>0</v>
      </c>
      <c r="Z6252">
        <v>0</v>
      </c>
      <c r="AA6252">
        <v>0</v>
      </c>
      <c r="AB6252">
        <v>0</v>
      </c>
      <c r="AC6252">
        <v>0</v>
      </c>
      <c r="AD6252">
        <v>0</v>
      </c>
      <c r="AE6252">
        <v>4.4141115364026495</v>
      </c>
    </row>
    <row r="6253" spans="1:31" x14ac:dyDescent="0.25">
      <c r="A6253">
        <v>2252036</v>
      </c>
      <c r="B6253">
        <v>1</v>
      </c>
      <c r="C6253" t="s">
        <v>80</v>
      </c>
      <c r="D6253" t="s">
        <v>85</v>
      </c>
      <c r="E6253" t="s">
        <v>194</v>
      </c>
      <c r="F6253" t="s">
        <v>17971</v>
      </c>
      <c r="G6253" t="s">
        <v>134</v>
      </c>
      <c r="H6253" t="s">
        <v>135</v>
      </c>
      <c r="I6253" t="s">
        <v>136</v>
      </c>
      <c r="J6253" t="s">
        <v>137</v>
      </c>
      <c r="K6253" t="s">
        <v>138</v>
      </c>
      <c r="L6253" t="s">
        <v>17972</v>
      </c>
      <c r="M6253" t="s">
        <v>17973</v>
      </c>
      <c r="N6253">
        <v>1.5672222220000001</v>
      </c>
      <c r="O6253">
        <v>0</v>
      </c>
      <c r="P6253">
        <v>11</v>
      </c>
      <c r="Q6253">
        <v>0</v>
      </c>
      <c r="R6253">
        <v>0</v>
      </c>
      <c r="S6253">
        <v>0</v>
      </c>
      <c r="T6253">
        <v>0</v>
      </c>
      <c r="U6253">
        <v>0</v>
      </c>
      <c r="V6253">
        <v>0</v>
      </c>
      <c r="W6253">
        <v>0</v>
      </c>
      <c r="X6253">
        <v>4.003993937479696</v>
      </c>
      <c r="Y6253">
        <v>0</v>
      </c>
      <c r="Z6253">
        <v>0</v>
      </c>
      <c r="AA6253">
        <v>0</v>
      </c>
      <c r="AB6253">
        <v>0</v>
      </c>
      <c r="AC6253">
        <v>0</v>
      </c>
      <c r="AD6253">
        <v>0</v>
      </c>
      <c r="AE6253">
        <v>4.003993937479696</v>
      </c>
    </row>
    <row r="6254" spans="1:31" x14ac:dyDescent="0.25">
      <c r="A6254">
        <v>2252039</v>
      </c>
      <c r="B6254">
        <v>1</v>
      </c>
      <c r="C6254" t="s">
        <v>80</v>
      </c>
      <c r="D6254" t="s">
        <v>94</v>
      </c>
      <c r="E6254" t="s">
        <v>273</v>
      </c>
      <c r="F6254" t="s">
        <v>17974</v>
      </c>
      <c r="G6254" t="s">
        <v>174</v>
      </c>
      <c r="H6254" t="s">
        <v>163</v>
      </c>
      <c r="I6254" t="s">
        <v>136</v>
      </c>
      <c r="J6254" t="s">
        <v>137</v>
      </c>
      <c r="K6254" t="s">
        <v>138</v>
      </c>
      <c r="L6254" t="s">
        <v>17975</v>
      </c>
      <c r="M6254" t="s">
        <v>17976</v>
      </c>
      <c r="N6254">
        <v>2.031111111</v>
      </c>
      <c r="O6254">
        <v>0</v>
      </c>
      <c r="P6254">
        <v>0</v>
      </c>
      <c r="Q6254">
        <v>6</v>
      </c>
      <c r="R6254">
        <v>0</v>
      </c>
      <c r="S6254">
        <v>5</v>
      </c>
      <c r="T6254">
        <v>0</v>
      </c>
      <c r="U6254">
        <v>0</v>
      </c>
      <c r="V6254">
        <v>0</v>
      </c>
      <c r="W6254">
        <v>0</v>
      </c>
      <c r="X6254">
        <v>0</v>
      </c>
      <c r="Y6254">
        <v>6.4621225703609744</v>
      </c>
      <c r="Z6254">
        <v>0</v>
      </c>
      <c r="AA6254">
        <v>99.361694314680278</v>
      </c>
      <c r="AB6254">
        <v>0</v>
      </c>
      <c r="AC6254">
        <v>0</v>
      </c>
      <c r="AD6254">
        <v>0</v>
      </c>
      <c r="AE6254">
        <v>105.82381688504125</v>
      </c>
    </row>
    <row r="6255" spans="1:31" x14ac:dyDescent="0.25">
      <c r="A6255">
        <v>2252041</v>
      </c>
      <c r="B6255">
        <v>1</v>
      </c>
      <c r="C6255" t="s">
        <v>80</v>
      </c>
      <c r="D6255" t="s">
        <v>82</v>
      </c>
      <c r="E6255" t="s">
        <v>132</v>
      </c>
      <c r="F6255" t="s">
        <v>17977</v>
      </c>
      <c r="G6255" t="s">
        <v>134</v>
      </c>
      <c r="H6255" t="s">
        <v>135</v>
      </c>
      <c r="I6255" t="s">
        <v>136</v>
      </c>
      <c r="J6255" t="s">
        <v>137</v>
      </c>
      <c r="K6255" t="s">
        <v>138</v>
      </c>
      <c r="L6255" t="s">
        <v>17978</v>
      </c>
      <c r="M6255" t="s">
        <v>17979</v>
      </c>
      <c r="N6255">
        <v>0.80388888800000002</v>
      </c>
      <c r="O6255">
        <v>0</v>
      </c>
      <c r="P6255">
        <v>1</v>
      </c>
      <c r="Q6255">
        <v>0</v>
      </c>
      <c r="R6255">
        <v>0</v>
      </c>
      <c r="S6255">
        <v>0</v>
      </c>
      <c r="T6255">
        <v>0</v>
      </c>
      <c r="U6255">
        <v>0</v>
      </c>
      <c r="V6255">
        <v>0</v>
      </c>
      <c r="W6255">
        <v>0</v>
      </c>
      <c r="X6255">
        <v>0</v>
      </c>
      <c r="Y6255">
        <v>0</v>
      </c>
      <c r="Z6255">
        <v>0</v>
      </c>
      <c r="AA6255">
        <v>0</v>
      </c>
      <c r="AB6255">
        <v>0</v>
      </c>
      <c r="AC6255">
        <v>0</v>
      </c>
      <c r="AD6255">
        <v>0</v>
      </c>
      <c r="AE6255">
        <v>0</v>
      </c>
    </row>
    <row r="6256" spans="1:31" x14ac:dyDescent="0.25">
      <c r="A6256">
        <v>2252042</v>
      </c>
      <c r="B6256">
        <v>1</v>
      </c>
      <c r="C6256" t="s">
        <v>80</v>
      </c>
      <c r="D6256" t="s">
        <v>101</v>
      </c>
      <c r="E6256" t="s">
        <v>182</v>
      </c>
      <c r="F6256" t="s">
        <v>17980</v>
      </c>
      <c r="G6256" t="s">
        <v>319</v>
      </c>
      <c r="H6256" t="s">
        <v>163</v>
      </c>
      <c r="I6256" t="s">
        <v>136</v>
      </c>
      <c r="J6256" t="s">
        <v>137</v>
      </c>
      <c r="K6256" t="s">
        <v>138</v>
      </c>
      <c r="L6256" t="s">
        <v>17981</v>
      </c>
      <c r="M6256" t="s">
        <v>17982</v>
      </c>
      <c r="N6256">
        <v>1.434722222</v>
      </c>
      <c r="O6256">
        <v>0</v>
      </c>
      <c r="P6256">
        <v>85</v>
      </c>
      <c r="Q6256">
        <v>0</v>
      </c>
      <c r="R6256">
        <v>3</v>
      </c>
      <c r="S6256">
        <v>0</v>
      </c>
      <c r="T6256">
        <v>5</v>
      </c>
      <c r="U6256">
        <v>0</v>
      </c>
      <c r="V6256">
        <v>0</v>
      </c>
      <c r="W6256">
        <v>0</v>
      </c>
      <c r="X6256">
        <v>64.170552475087831</v>
      </c>
      <c r="Y6256">
        <v>0</v>
      </c>
      <c r="Z6256">
        <v>2.5233271018286336</v>
      </c>
      <c r="AA6256">
        <v>0</v>
      </c>
      <c r="AB6256">
        <v>13.051772882370265</v>
      </c>
      <c r="AC6256">
        <v>0</v>
      </c>
      <c r="AD6256">
        <v>0</v>
      </c>
      <c r="AE6256">
        <v>79.745652459286731</v>
      </c>
    </row>
    <row r="6257" spans="1:31" x14ac:dyDescent="0.25">
      <c r="A6257">
        <v>2252046</v>
      </c>
      <c r="B6257">
        <v>1</v>
      </c>
      <c r="C6257" t="s">
        <v>80</v>
      </c>
      <c r="D6257" t="s">
        <v>96</v>
      </c>
      <c r="E6257" t="s">
        <v>132</v>
      </c>
      <c r="F6257" t="s">
        <v>17983</v>
      </c>
      <c r="G6257" t="s">
        <v>170</v>
      </c>
      <c r="H6257" t="s">
        <v>135</v>
      </c>
      <c r="I6257" t="s">
        <v>136</v>
      </c>
      <c r="J6257" t="s">
        <v>137</v>
      </c>
      <c r="K6257" t="s">
        <v>138</v>
      </c>
      <c r="L6257" t="s">
        <v>17984</v>
      </c>
      <c r="M6257" t="s">
        <v>17985</v>
      </c>
      <c r="N6257">
        <v>2.0066666660000001</v>
      </c>
      <c r="O6257">
        <v>0</v>
      </c>
      <c r="P6257">
        <v>1</v>
      </c>
      <c r="Q6257">
        <v>0</v>
      </c>
      <c r="R6257">
        <v>0</v>
      </c>
      <c r="S6257">
        <v>0</v>
      </c>
      <c r="T6257">
        <v>0</v>
      </c>
      <c r="U6257">
        <v>0</v>
      </c>
      <c r="V6257">
        <v>0</v>
      </c>
      <c r="W6257">
        <v>0</v>
      </c>
      <c r="X6257">
        <v>1.1019670012866667E-3</v>
      </c>
      <c r="Y6257">
        <v>0</v>
      </c>
      <c r="Z6257">
        <v>0</v>
      </c>
      <c r="AA6257">
        <v>0</v>
      </c>
      <c r="AB6257">
        <v>0</v>
      </c>
      <c r="AC6257">
        <v>0</v>
      </c>
      <c r="AD6257">
        <v>0</v>
      </c>
      <c r="AE6257">
        <v>1.1019670012866667E-3</v>
      </c>
    </row>
    <row r="6258" spans="1:31" x14ac:dyDescent="0.25">
      <c r="A6258">
        <v>2252048</v>
      </c>
      <c r="B6258">
        <v>1</v>
      </c>
      <c r="C6258" t="s">
        <v>80</v>
      </c>
      <c r="D6258" t="s">
        <v>105</v>
      </c>
      <c r="E6258" t="s">
        <v>177</v>
      </c>
      <c r="F6258" t="s">
        <v>17986</v>
      </c>
      <c r="G6258" t="s">
        <v>235</v>
      </c>
      <c r="H6258" t="s">
        <v>135</v>
      </c>
      <c r="I6258" t="s">
        <v>136</v>
      </c>
      <c r="J6258" t="s">
        <v>137</v>
      </c>
      <c r="K6258" t="s">
        <v>138</v>
      </c>
      <c r="L6258" t="s">
        <v>17987</v>
      </c>
      <c r="M6258" t="s">
        <v>17988</v>
      </c>
      <c r="N6258">
        <v>3.6458333330000001</v>
      </c>
      <c r="O6258">
        <v>0</v>
      </c>
      <c r="P6258">
        <v>68</v>
      </c>
      <c r="Q6258">
        <v>0</v>
      </c>
      <c r="R6258">
        <v>0</v>
      </c>
      <c r="S6258">
        <v>0</v>
      </c>
      <c r="T6258">
        <v>4</v>
      </c>
      <c r="U6258">
        <v>0</v>
      </c>
      <c r="V6258">
        <v>0</v>
      </c>
      <c r="W6258">
        <v>0</v>
      </c>
      <c r="X6258">
        <v>97.382165599942141</v>
      </c>
      <c r="Y6258">
        <v>0</v>
      </c>
      <c r="Z6258">
        <v>0</v>
      </c>
      <c r="AA6258">
        <v>0</v>
      </c>
      <c r="AB6258">
        <v>8.0618636842834395</v>
      </c>
      <c r="AC6258">
        <v>0</v>
      </c>
      <c r="AD6258">
        <v>0</v>
      </c>
      <c r="AE6258">
        <v>105.44402928422558</v>
      </c>
    </row>
    <row r="6259" spans="1:31" x14ac:dyDescent="0.25">
      <c r="A6259">
        <v>2252050</v>
      </c>
      <c r="B6259">
        <v>1</v>
      </c>
      <c r="C6259" t="s">
        <v>80</v>
      </c>
      <c r="D6259" t="s">
        <v>96</v>
      </c>
      <c r="E6259" t="s">
        <v>177</v>
      </c>
      <c r="F6259" t="s">
        <v>17566</v>
      </c>
      <c r="G6259" t="s">
        <v>215</v>
      </c>
      <c r="H6259" t="s">
        <v>135</v>
      </c>
      <c r="I6259" t="s">
        <v>136</v>
      </c>
      <c r="J6259" t="s">
        <v>137</v>
      </c>
      <c r="K6259" t="s">
        <v>138</v>
      </c>
      <c r="L6259" t="s">
        <v>17989</v>
      </c>
      <c r="M6259" t="s">
        <v>17990</v>
      </c>
      <c r="N6259">
        <v>3.926388888</v>
      </c>
      <c r="O6259">
        <v>0</v>
      </c>
      <c r="P6259">
        <v>8</v>
      </c>
      <c r="Q6259">
        <v>0</v>
      </c>
      <c r="R6259">
        <v>0</v>
      </c>
      <c r="S6259">
        <v>0</v>
      </c>
      <c r="T6259">
        <v>3</v>
      </c>
      <c r="U6259">
        <v>0</v>
      </c>
      <c r="V6259">
        <v>0</v>
      </c>
      <c r="W6259">
        <v>0</v>
      </c>
      <c r="X6259">
        <v>25.279430721434089</v>
      </c>
      <c r="Y6259">
        <v>0</v>
      </c>
      <c r="Z6259">
        <v>0</v>
      </c>
      <c r="AA6259">
        <v>0</v>
      </c>
      <c r="AB6259">
        <v>20.62419038429563</v>
      </c>
      <c r="AC6259">
        <v>0</v>
      </c>
      <c r="AD6259">
        <v>0</v>
      </c>
      <c r="AE6259">
        <v>45.903621105729719</v>
      </c>
    </row>
    <row r="6260" spans="1:31" x14ac:dyDescent="0.25">
      <c r="A6260">
        <v>2252054</v>
      </c>
      <c r="B6260">
        <v>1</v>
      </c>
      <c r="C6260" t="s">
        <v>81</v>
      </c>
      <c r="D6260" t="s">
        <v>128</v>
      </c>
      <c r="E6260" t="s">
        <v>141</v>
      </c>
      <c r="F6260" t="s">
        <v>17991</v>
      </c>
      <c r="G6260" t="s">
        <v>187</v>
      </c>
      <c r="H6260" t="s">
        <v>135</v>
      </c>
      <c r="I6260" t="s">
        <v>136</v>
      </c>
      <c r="J6260" t="s">
        <v>137</v>
      </c>
      <c r="K6260" t="s">
        <v>138</v>
      </c>
      <c r="L6260" t="s">
        <v>17992</v>
      </c>
      <c r="M6260" t="s">
        <v>17993</v>
      </c>
      <c r="N6260">
        <v>0.8</v>
      </c>
      <c r="O6260">
        <v>0</v>
      </c>
      <c r="P6260">
        <v>28</v>
      </c>
      <c r="Q6260">
        <v>0</v>
      </c>
      <c r="R6260">
        <v>1</v>
      </c>
      <c r="S6260">
        <v>0</v>
      </c>
      <c r="T6260">
        <v>7</v>
      </c>
      <c r="U6260">
        <v>0</v>
      </c>
      <c r="V6260">
        <v>0</v>
      </c>
      <c r="W6260">
        <v>0</v>
      </c>
      <c r="X6260">
        <v>3.973823177854527</v>
      </c>
      <c r="Y6260">
        <v>0</v>
      </c>
      <c r="Z6260">
        <v>0.15509062878160446</v>
      </c>
      <c r="AA6260">
        <v>0</v>
      </c>
      <c r="AB6260">
        <v>9.8972509810361728</v>
      </c>
      <c r="AC6260">
        <v>0</v>
      </c>
      <c r="AD6260">
        <v>0</v>
      </c>
      <c r="AE6260">
        <v>14.026164787672304</v>
      </c>
    </row>
    <row r="6261" spans="1:31" x14ac:dyDescent="0.25">
      <c r="A6261">
        <v>2252056</v>
      </c>
      <c r="B6261">
        <v>1</v>
      </c>
      <c r="C6261" t="s">
        <v>80</v>
      </c>
      <c r="D6261" t="s">
        <v>97</v>
      </c>
      <c r="E6261" t="s">
        <v>132</v>
      </c>
      <c r="F6261" t="s">
        <v>17994</v>
      </c>
      <c r="G6261" t="s">
        <v>148</v>
      </c>
      <c r="H6261" t="s">
        <v>135</v>
      </c>
      <c r="I6261" t="s">
        <v>136</v>
      </c>
      <c r="J6261" t="s">
        <v>137</v>
      </c>
      <c r="K6261" t="s">
        <v>138</v>
      </c>
      <c r="L6261" t="s">
        <v>17995</v>
      </c>
      <c r="M6261" t="s">
        <v>17996</v>
      </c>
      <c r="N6261">
        <v>0.78416666599999996</v>
      </c>
      <c r="O6261">
        <v>0</v>
      </c>
      <c r="P6261">
        <v>1</v>
      </c>
      <c r="Q6261">
        <v>0</v>
      </c>
      <c r="R6261">
        <v>0</v>
      </c>
      <c r="S6261">
        <v>0</v>
      </c>
      <c r="T6261">
        <v>0</v>
      </c>
      <c r="U6261">
        <v>0</v>
      </c>
      <c r="V6261">
        <v>0</v>
      </c>
      <c r="W6261">
        <v>0</v>
      </c>
      <c r="X6261">
        <v>0</v>
      </c>
      <c r="Y6261">
        <v>0</v>
      </c>
      <c r="Z6261">
        <v>0</v>
      </c>
      <c r="AA6261">
        <v>0</v>
      </c>
      <c r="AB6261">
        <v>0</v>
      </c>
      <c r="AC6261">
        <v>0</v>
      </c>
      <c r="AD6261">
        <v>0</v>
      </c>
      <c r="AE6261">
        <v>0</v>
      </c>
    </row>
    <row r="6262" spans="1:31" x14ac:dyDescent="0.25">
      <c r="A6262">
        <v>2252058</v>
      </c>
      <c r="B6262">
        <v>1</v>
      </c>
      <c r="C6262" t="s">
        <v>81</v>
      </c>
      <c r="D6262" t="s">
        <v>126</v>
      </c>
      <c r="E6262" t="s">
        <v>132</v>
      </c>
      <c r="F6262" t="s">
        <v>17997</v>
      </c>
      <c r="G6262" t="s">
        <v>170</v>
      </c>
      <c r="H6262" t="s">
        <v>135</v>
      </c>
      <c r="I6262" t="s">
        <v>136</v>
      </c>
      <c r="J6262" t="s">
        <v>137</v>
      </c>
      <c r="K6262" t="s">
        <v>138</v>
      </c>
      <c r="L6262" t="s">
        <v>17998</v>
      </c>
      <c r="M6262" t="s">
        <v>17999</v>
      </c>
      <c r="N6262">
        <v>2.1302777769999999</v>
      </c>
      <c r="O6262">
        <v>0</v>
      </c>
      <c r="P6262">
        <v>2</v>
      </c>
      <c r="Q6262">
        <v>0</v>
      </c>
      <c r="R6262">
        <v>0</v>
      </c>
      <c r="S6262">
        <v>0</v>
      </c>
      <c r="T6262">
        <v>0</v>
      </c>
      <c r="U6262">
        <v>0</v>
      </c>
      <c r="V6262">
        <v>0</v>
      </c>
      <c r="W6262">
        <v>0</v>
      </c>
      <c r="X6262">
        <v>2.3914583476125224</v>
      </c>
      <c r="Y6262">
        <v>0</v>
      </c>
      <c r="Z6262">
        <v>0</v>
      </c>
      <c r="AA6262">
        <v>0</v>
      </c>
      <c r="AB6262">
        <v>0</v>
      </c>
      <c r="AC6262">
        <v>0</v>
      </c>
      <c r="AD6262">
        <v>0</v>
      </c>
      <c r="AE6262">
        <v>2.3914583476125224</v>
      </c>
    </row>
    <row r="6263" spans="1:31" x14ac:dyDescent="0.25">
      <c r="A6263">
        <v>2252062</v>
      </c>
      <c r="B6263">
        <v>1</v>
      </c>
      <c r="C6263" t="s">
        <v>80</v>
      </c>
      <c r="D6263" t="s">
        <v>82</v>
      </c>
      <c r="E6263" t="s">
        <v>132</v>
      </c>
      <c r="F6263" t="s">
        <v>18000</v>
      </c>
      <c r="G6263" t="s">
        <v>148</v>
      </c>
      <c r="H6263" t="s">
        <v>135</v>
      </c>
      <c r="I6263" t="s">
        <v>136</v>
      </c>
      <c r="J6263" t="s">
        <v>137</v>
      </c>
      <c r="K6263" t="s">
        <v>138</v>
      </c>
      <c r="L6263" t="s">
        <v>18001</v>
      </c>
      <c r="M6263" t="s">
        <v>18002</v>
      </c>
      <c r="N6263">
        <v>3.4483333329999999</v>
      </c>
      <c r="O6263">
        <v>0</v>
      </c>
      <c r="P6263">
        <v>1</v>
      </c>
      <c r="Q6263">
        <v>0</v>
      </c>
      <c r="R6263">
        <v>0</v>
      </c>
      <c r="S6263">
        <v>0</v>
      </c>
      <c r="T6263">
        <v>0</v>
      </c>
      <c r="U6263">
        <v>0</v>
      </c>
      <c r="V6263">
        <v>0</v>
      </c>
      <c r="W6263">
        <v>0</v>
      </c>
      <c r="X6263">
        <v>0.54656736775143999</v>
      </c>
      <c r="Y6263">
        <v>0</v>
      </c>
      <c r="Z6263">
        <v>0</v>
      </c>
      <c r="AA6263">
        <v>0</v>
      </c>
      <c r="AB6263">
        <v>0</v>
      </c>
      <c r="AC6263">
        <v>0</v>
      </c>
      <c r="AD6263">
        <v>0</v>
      </c>
      <c r="AE6263">
        <v>0.54656736775143999</v>
      </c>
    </row>
    <row r="6264" spans="1:31" x14ac:dyDescent="0.25">
      <c r="A6264">
        <v>2252063</v>
      </c>
      <c r="B6264">
        <v>1</v>
      </c>
      <c r="C6264" t="s">
        <v>81</v>
      </c>
      <c r="D6264" t="s">
        <v>123</v>
      </c>
      <c r="E6264" t="s">
        <v>161</v>
      </c>
      <c r="F6264" t="s">
        <v>18003</v>
      </c>
      <c r="G6264" t="s">
        <v>174</v>
      </c>
      <c r="H6264" t="s">
        <v>163</v>
      </c>
      <c r="I6264" t="s">
        <v>136</v>
      </c>
      <c r="J6264" t="s">
        <v>137</v>
      </c>
      <c r="K6264" t="s">
        <v>138</v>
      </c>
      <c r="L6264" t="s">
        <v>18004</v>
      </c>
      <c r="M6264" t="s">
        <v>18005</v>
      </c>
      <c r="N6264">
        <v>0.96722222199999996</v>
      </c>
      <c r="O6264">
        <v>2</v>
      </c>
      <c r="P6264">
        <v>202</v>
      </c>
      <c r="Q6264">
        <v>22</v>
      </c>
      <c r="R6264">
        <v>41</v>
      </c>
      <c r="S6264">
        <v>2</v>
      </c>
      <c r="T6264">
        <v>19</v>
      </c>
      <c r="U6264">
        <v>0</v>
      </c>
      <c r="V6264">
        <v>0</v>
      </c>
      <c r="W6264">
        <v>4.1199975979376351</v>
      </c>
      <c r="X6264">
        <v>56.464744772405787</v>
      </c>
      <c r="Y6264">
        <v>19.873910185449247</v>
      </c>
      <c r="Z6264">
        <v>24.182063732482568</v>
      </c>
      <c r="AA6264">
        <v>40.596653517115271</v>
      </c>
      <c r="AB6264">
        <v>15.115598780795144</v>
      </c>
      <c r="AC6264">
        <v>0</v>
      </c>
      <c r="AD6264">
        <v>0</v>
      </c>
      <c r="AE6264">
        <v>160.35296858618565</v>
      </c>
    </row>
    <row r="6265" spans="1:31" x14ac:dyDescent="0.25">
      <c r="A6265">
        <v>2252064</v>
      </c>
      <c r="B6265">
        <v>1</v>
      </c>
      <c r="C6265" t="s">
        <v>80</v>
      </c>
      <c r="D6265" t="s">
        <v>96</v>
      </c>
      <c r="E6265" t="s">
        <v>273</v>
      </c>
      <c r="F6265" t="s">
        <v>2207</v>
      </c>
      <c r="G6265" t="s">
        <v>174</v>
      </c>
      <c r="H6265" t="s">
        <v>163</v>
      </c>
      <c r="I6265" t="s">
        <v>136</v>
      </c>
      <c r="J6265" t="s">
        <v>137</v>
      </c>
      <c r="K6265" t="s">
        <v>138</v>
      </c>
      <c r="L6265" t="s">
        <v>18006</v>
      </c>
      <c r="M6265" t="s">
        <v>18007</v>
      </c>
      <c r="N6265">
        <v>0.78527777700000001</v>
      </c>
      <c r="O6265">
        <v>2</v>
      </c>
      <c r="P6265">
        <v>23</v>
      </c>
      <c r="Q6265">
        <v>3</v>
      </c>
      <c r="R6265">
        <v>0</v>
      </c>
      <c r="S6265">
        <v>7</v>
      </c>
      <c r="T6265">
        <v>1</v>
      </c>
      <c r="U6265">
        <v>0</v>
      </c>
      <c r="V6265">
        <v>0</v>
      </c>
      <c r="W6265">
        <v>13.880981762750668</v>
      </c>
      <c r="X6265">
        <v>2.2520930291156005</v>
      </c>
      <c r="Y6265">
        <v>0.75524356964090222</v>
      </c>
      <c r="Z6265">
        <v>0</v>
      </c>
      <c r="AA6265">
        <v>40.229242581779687</v>
      </c>
      <c r="AB6265">
        <v>1.3682822877450223</v>
      </c>
      <c r="AC6265">
        <v>0</v>
      </c>
      <c r="AD6265">
        <v>0</v>
      </c>
      <c r="AE6265">
        <v>58.485843231031886</v>
      </c>
    </row>
    <row r="6266" spans="1:31" x14ac:dyDescent="0.25">
      <c r="A6266">
        <v>2252065</v>
      </c>
      <c r="B6266">
        <v>1</v>
      </c>
      <c r="C6266" t="s">
        <v>80</v>
      </c>
      <c r="D6266" t="s">
        <v>104</v>
      </c>
      <c r="E6266" t="s">
        <v>132</v>
      </c>
      <c r="F6266" t="s">
        <v>18008</v>
      </c>
      <c r="G6266" t="s">
        <v>148</v>
      </c>
      <c r="H6266" t="s">
        <v>135</v>
      </c>
      <c r="I6266" t="s">
        <v>136</v>
      </c>
      <c r="J6266" t="s">
        <v>137</v>
      </c>
      <c r="K6266" t="s">
        <v>138</v>
      </c>
      <c r="L6266" t="s">
        <v>18009</v>
      </c>
      <c r="M6266" t="s">
        <v>18010</v>
      </c>
      <c r="N6266">
        <v>1.5024999999999999</v>
      </c>
      <c r="O6266">
        <v>0</v>
      </c>
      <c r="P6266">
        <v>3</v>
      </c>
      <c r="Q6266">
        <v>0</v>
      </c>
      <c r="R6266">
        <v>0</v>
      </c>
      <c r="S6266">
        <v>0</v>
      </c>
      <c r="T6266">
        <v>2</v>
      </c>
      <c r="U6266">
        <v>0</v>
      </c>
      <c r="V6266">
        <v>0</v>
      </c>
      <c r="W6266">
        <v>0</v>
      </c>
      <c r="X6266">
        <v>1.8040389865440642</v>
      </c>
      <c r="Y6266">
        <v>0</v>
      </c>
      <c r="Z6266">
        <v>0</v>
      </c>
      <c r="AA6266">
        <v>0</v>
      </c>
      <c r="AB6266">
        <v>0.39038169757284447</v>
      </c>
      <c r="AC6266">
        <v>0</v>
      </c>
      <c r="AD6266">
        <v>0</v>
      </c>
      <c r="AE6266">
        <v>2.1944206841169089</v>
      </c>
    </row>
    <row r="6267" spans="1:31" x14ac:dyDescent="0.25">
      <c r="A6267">
        <v>2252069</v>
      </c>
      <c r="B6267">
        <v>1</v>
      </c>
      <c r="C6267" t="s">
        <v>81</v>
      </c>
      <c r="D6267" t="s">
        <v>126</v>
      </c>
      <c r="E6267" t="s">
        <v>194</v>
      </c>
      <c r="F6267" t="s">
        <v>18011</v>
      </c>
      <c r="G6267" t="s">
        <v>422</v>
      </c>
      <c r="H6267" t="s">
        <v>135</v>
      </c>
      <c r="I6267" t="s">
        <v>136</v>
      </c>
      <c r="J6267" t="s">
        <v>137</v>
      </c>
      <c r="K6267" t="s">
        <v>138</v>
      </c>
      <c r="L6267" t="s">
        <v>18012</v>
      </c>
      <c r="M6267" t="s">
        <v>18013</v>
      </c>
      <c r="N6267">
        <v>5.3555555549999996</v>
      </c>
      <c r="O6267">
        <v>0</v>
      </c>
      <c r="P6267">
        <v>38</v>
      </c>
      <c r="Q6267">
        <v>0</v>
      </c>
      <c r="R6267">
        <v>0</v>
      </c>
      <c r="S6267">
        <v>0</v>
      </c>
      <c r="T6267">
        <v>2</v>
      </c>
      <c r="U6267">
        <v>0</v>
      </c>
      <c r="V6267">
        <v>0</v>
      </c>
      <c r="W6267">
        <v>0</v>
      </c>
      <c r="X6267">
        <v>41.483190953668391</v>
      </c>
      <c r="Y6267">
        <v>0</v>
      </c>
      <c r="Z6267">
        <v>0</v>
      </c>
      <c r="AA6267">
        <v>0</v>
      </c>
      <c r="AB6267">
        <v>5.3526712736706665</v>
      </c>
      <c r="AC6267">
        <v>0</v>
      </c>
      <c r="AD6267">
        <v>0</v>
      </c>
      <c r="AE6267">
        <v>46.835862227339057</v>
      </c>
    </row>
    <row r="6268" spans="1:31" x14ac:dyDescent="0.25">
      <c r="A6268">
        <v>2252070</v>
      </c>
      <c r="B6268">
        <v>1</v>
      </c>
      <c r="C6268" t="s">
        <v>80</v>
      </c>
      <c r="D6268" t="s">
        <v>96</v>
      </c>
      <c r="E6268" t="s">
        <v>194</v>
      </c>
      <c r="F6268" t="s">
        <v>18014</v>
      </c>
      <c r="G6268" t="s">
        <v>472</v>
      </c>
      <c r="H6268" t="s">
        <v>135</v>
      </c>
      <c r="I6268" t="s">
        <v>136</v>
      </c>
      <c r="J6268" t="s">
        <v>137</v>
      </c>
      <c r="K6268" t="s">
        <v>138</v>
      </c>
      <c r="L6268" t="s">
        <v>18015</v>
      </c>
      <c r="M6268" t="s">
        <v>18016</v>
      </c>
      <c r="N6268">
        <v>5.8472222220000001</v>
      </c>
      <c r="O6268">
        <v>0</v>
      </c>
      <c r="P6268">
        <v>53</v>
      </c>
      <c r="Q6268">
        <v>0</v>
      </c>
      <c r="R6268">
        <v>1</v>
      </c>
      <c r="S6268">
        <v>0</v>
      </c>
      <c r="T6268">
        <v>9</v>
      </c>
      <c r="U6268">
        <v>0</v>
      </c>
      <c r="V6268">
        <v>0</v>
      </c>
      <c r="W6268">
        <v>0</v>
      </c>
      <c r="X6268">
        <v>163.97241845153835</v>
      </c>
      <c r="Y6268">
        <v>0</v>
      </c>
      <c r="Z6268">
        <v>0.23611945974910223</v>
      </c>
      <c r="AA6268">
        <v>0</v>
      </c>
      <c r="AB6268">
        <v>40.052146551500165</v>
      </c>
      <c r="AC6268">
        <v>0</v>
      </c>
      <c r="AD6268">
        <v>0</v>
      </c>
      <c r="AE6268">
        <v>204.26068446278759</v>
      </c>
    </row>
    <row r="6269" spans="1:31" x14ac:dyDescent="0.25">
      <c r="A6269">
        <v>2252073</v>
      </c>
      <c r="B6269">
        <v>1</v>
      </c>
      <c r="C6269" t="s">
        <v>80</v>
      </c>
      <c r="D6269" t="s">
        <v>94</v>
      </c>
      <c r="E6269" t="s">
        <v>132</v>
      </c>
      <c r="F6269" t="s">
        <v>18017</v>
      </c>
      <c r="G6269" t="s">
        <v>148</v>
      </c>
      <c r="H6269" t="s">
        <v>135</v>
      </c>
      <c r="I6269" t="s">
        <v>136</v>
      </c>
      <c r="J6269" t="s">
        <v>137</v>
      </c>
      <c r="K6269" t="s">
        <v>138</v>
      </c>
      <c r="L6269" t="s">
        <v>18018</v>
      </c>
      <c r="M6269" t="s">
        <v>18019</v>
      </c>
      <c r="N6269">
        <v>4.1152777770000002</v>
      </c>
      <c r="O6269">
        <v>0</v>
      </c>
      <c r="P6269">
        <v>1</v>
      </c>
      <c r="Q6269">
        <v>0</v>
      </c>
      <c r="R6269">
        <v>0</v>
      </c>
      <c r="S6269">
        <v>0</v>
      </c>
      <c r="T6269">
        <v>0</v>
      </c>
      <c r="U6269">
        <v>0</v>
      </c>
      <c r="V6269">
        <v>0</v>
      </c>
      <c r="W6269">
        <v>0</v>
      </c>
      <c r="X6269">
        <v>1.5979273547643389</v>
      </c>
      <c r="Y6269">
        <v>0</v>
      </c>
      <c r="Z6269">
        <v>0</v>
      </c>
      <c r="AA6269">
        <v>0</v>
      </c>
      <c r="AB6269">
        <v>0</v>
      </c>
      <c r="AC6269">
        <v>0</v>
      </c>
      <c r="AD6269">
        <v>0</v>
      </c>
      <c r="AE6269">
        <v>1.5979273547643389</v>
      </c>
    </row>
    <row r="6270" spans="1:31" x14ac:dyDescent="0.25">
      <c r="A6270">
        <v>2252077</v>
      </c>
      <c r="B6270">
        <v>1</v>
      </c>
      <c r="C6270" t="s">
        <v>80</v>
      </c>
      <c r="D6270" t="s">
        <v>107</v>
      </c>
      <c r="E6270" t="s">
        <v>177</v>
      </c>
      <c r="F6270" t="s">
        <v>228</v>
      </c>
      <c r="G6270" t="s">
        <v>179</v>
      </c>
      <c r="H6270" t="s">
        <v>135</v>
      </c>
      <c r="I6270" t="s">
        <v>136</v>
      </c>
      <c r="J6270" t="s">
        <v>137</v>
      </c>
      <c r="K6270" t="s">
        <v>138</v>
      </c>
      <c r="L6270" t="s">
        <v>18020</v>
      </c>
      <c r="M6270" t="s">
        <v>18021</v>
      </c>
      <c r="N6270">
        <v>1.602222222</v>
      </c>
      <c r="O6270">
        <v>0</v>
      </c>
      <c r="P6270">
        <v>40</v>
      </c>
      <c r="Q6270">
        <v>0</v>
      </c>
      <c r="R6270">
        <v>0</v>
      </c>
      <c r="S6270">
        <v>0</v>
      </c>
      <c r="T6270">
        <v>33</v>
      </c>
      <c r="U6270">
        <v>0</v>
      </c>
      <c r="V6270">
        <v>0</v>
      </c>
      <c r="W6270">
        <v>0</v>
      </c>
      <c r="X6270">
        <v>25.447091605235567</v>
      </c>
      <c r="Y6270">
        <v>0</v>
      </c>
      <c r="Z6270">
        <v>0</v>
      </c>
      <c r="AA6270">
        <v>0</v>
      </c>
      <c r="AB6270">
        <v>20.199059142943639</v>
      </c>
      <c r="AC6270">
        <v>0</v>
      </c>
      <c r="AD6270">
        <v>0</v>
      </c>
      <c r="AE6270">
        <v>45.64615074817921</v>
      </c>
    </row>
    <row r="6271" spans="1:31" x14ac:dyDescent="0.25">
      <c r="A6271">
        <v>2252078</v>
      </c>
      <c r="B6271">
        <v>1</v>
      </c>
      <c r="C6271" t="s">
        <v>80</v>
      </c>
      <c r="D6271" t="s">
        <v>82</v>
      </c>
      <c r="E6271" t="s">
        <v>132</v>
      </c>
      <c r="F6271" t="s">
        <v>18022</v>
      </c>
      <c r="G6271" t="s">
        <v>170</v>
      </c>
      <c r="H6271" t="s">
        <v>135</v>
      </c>
      <c r="I6271" t="s">
        <v>136</v>
      </c>
      <c r="J6271" t="s">
        <v>137</v>
      </c>
      <c r="K6271" t="s">
        <v>138</v>
      </c>
      <c r="L6271" t="s">
        <v>18023</v>
      </c>
      <c r="M6271" t="s">
        <v>18024</v>
      </c>
      <c r="N6271">
        <v>1.1230555550000001</v>
      </c>
      <c r="O6271">
        <v>0</v>
      </c>
      <c r="P6271">
        <v>1</v>
      </c>
      <c r="Q6271">
        <v>0</v>
      </c>
      <c r="R6271">
        <v>0</v>
      </c>
      <c r="S6271">
        <v>0</v>
      </c>
      <c r="T6271">
        <v>0</v>
      </c>
      <c r="U6271">
        <v>0</v>
      </c>
      <c r="V6271">
        <v>0</v>
      </c>
      <c r="W6271">
        <v>0</v>
      </c>
      <c r="X6271">
        <v>1.348851160419319</v>
      </c>
      <c r="Y6271">
        <v>0</v>
      </c>
      <c r="Z6271">
        <v>0</v>
      </c>
      <c r="AA6271">
        <v>0</v>
      </c>
      <c r="AB6271">
        <v>0</v>
      </c>
      <c r="AC6271">
        <v>0</v>
      </c>
      <c r="AD6271">
        <v>0</v>
      </c>
      <c r="AE6271">
        <v>1.348851160419319</v>
      </c>
    </row>
    <row r="6272" spans="1:31" x14ac:dyDescent="0.25">
      <c r="A6272">
        <v>2252080</v>
      </c>
      <c r="B6272">
        <v>1</v>
      </c>
      <c r="C6272" t="s">
        <v>80</v>
      </c>
      <c r="D6272" t="s">
        <v>107</v>
      </c>
      <c r="E6272" t="s">
        <v>161</v>
      </c>
      <c r="F6272" t="s">
        <v>1873</v>
      </c>
      <c r="G6272" t="s">
        <v>174</v>
      </c>
      <c r="H6272" t="s">
        <v>163</v>
      </c>
      <c r="I6272" t="s">
        <v>136</v>
      </c>
      <c r="J6272" t="s">
        <v>137</v>
      </c>
      <c r="K6272" t="s">
        <v>138</v>
      </c>
      <c r="L6272" t="s">
        <v>18025</v>
      </c>
      <c r="M6272" t="s">
        <v>18026</v>
      </c>
      <c r="N6272">
        <v>1.0452777769999999</v>
      </c>
      <c r="O6272">
        <v>1</v>
      </c>
      <c r="P6272">
        <v>99</v>
      </c>
      <c r="Q6272">
        <v>5</v>
      </c>
      <c r="R6272">
        <v>34</v>
      </c>
      <c r="S6272">
        <v>8</v>
      </c>
      <c r="T6272">
        <v>17</v>
      </c>
      <c r="U6272">
        <v>0</v>
      </c>
      <c r="V6272">
        <v>0</v>
      </c>
      <c r="W6272">
        <v>4.1205360742811994</v>
      </c>
      <c r="X6272">
        <v>24.61569642776492</v>
      </c>
      <c r="Y6272">
        <v>2.9280329506867058</v>
      </c>
      <c r="Z6272">
        <v>44.125019449331212</v>
      </c>
      <c r="AA6272">
        <v>11.732696545125686</v>
      </c>
      <c r="AB6272">
        <v>13.134739723417757</v>
      </c>
      <c r="AC6272">
        <v>0</v>
      </c>
      <c r="AD6272">
        <v>0</v>
      </c>
      <c r="AE6272">
        <v>100.65672117060748</v>
      </c>
    </row>
    <row r="6273" spans="1:31" x14ac:dyDescent="0.25">
      <c r="A6273">
        <v>2252081</v>
      </c>
      <c r="B6273">
        <v>1</v>
      </c>
      <c r="C6273" t="s">
        <v>80</v>
      </c>
      <c r="D6273" t="s">
        <v>108</v>
      </c>
      <c r="E6273" t="s">
        <v>132</v>
      </c>
      <c r="F6273" t="s">
        <v>18027</v>
      </c>
      <c r="G6273" t="s">
        <v>148</v>
      </c>
      <c r="H6273" t="s">
        <v>135</v>
      </c>
      <c r="I6273" t="s">
        <v>136</v>
      </c>
      <c r="J6273" t="s">
        <v>137</v>
      </c>
      <c r="K6273" t="s">
        <v>138</v>
      </c>
      <c r="L6273" t="s">
        <v>18028</v>
      </c>
      <c r="M6273" t="s">
        <v>18029</v>
      </c>
      <c r="N6273">
        <v>1.7341666659999999</v>
      </c>
      <c r="O6273">
        <v>0</v>
      </c>
      <c r="P6273">
        <v>1</v>
      </c>
      <c r="Q6273">
        <v>0</v>
      </c>
      <c r="R6273">
        <v>0</v>
      </c>
      <c r="S6273">
        <v>0</v>
      </c>
      <c r="T6273">
        <v>0</v>
      </c>
      <c r="U6273">
        <v>0</v>
      </c>
      <c r="V6273">
        <v>0</v>
      </c>
      <c r="W6273">
        <v>0</v>
      </c>
      <c r="X6273">
        <v>0.47764895751538006</v>
      </c>
      <c r="Y6273">
        <v>0</v>
      </c>
      <c r="Z6273">
        <v>0</v>
      </c>
      <c r="AA6273">
        <v>0</v>
      </c>
      <c r="AB6273">
        <v>0</v>
      </c>
      <c r="AC6273">
        <v>0</v>
      </c>
      <c r="AD6273">
        <v>0</v>
      </c>
      <c r="AE6273">
        <v>0.47764895751538006</v>
      </c>
    </row>
    <row r="6274" spans="1:31" x14ac:dyDescent="0.25">
      <c r="A6274">
        <v>2252087</v>
      </c>
      <c r="B6274">
        <v>1</v>
      </c>
      <c r="C6274" t="s">
        <v>81</v>
      </c>
      <c r="D6274" t="s">
        <v>128</v>
      </c>
      <c r="E6274" t="s">
        <v>182</v>
      </c>
      <c r="F6274" t="s">
        <v>18030</v>
      </c>
      <c r="G6274" t="s">
        <v>174</v>
      </c>
      <c r="H6274" t="s">
        <v>163</v>
      </c>
      <c r="I6274" t="s">
        <v>136</v>
      </c>
      <c r="J6274" t="s">
        <v>137</v>
      </c>
      <c r="K6274" t="s">
        <v>138</v>
      </c>
      <c r="L6274" t="s">
        <v>18031</v>
      </c>
      <c r="M6274" t="s">
        <v>18032</v>
      </c>
      <c r="N6274">
        <v>2.4488888879999999</v>
      </c>
      <c r="O6274">
        <v>0</v>
      </c>
      <c r="P6274">
        <v>0</v>
      </c>
      <c r="Q6274">
        <v>0</v>
      </c>
      <c r="R6274">
        <v>0</v>
      </c>
      <c r="S6274">
        <v>1</v>
      </c>
      <c r="T6274">
        <v>0</v>
      </c>
      <c r="U6274">
        <v>0</v>
      </c>
      <c r="V6274">
        <v>0</v>
      </c>
      <c r="W6274">
        <v>0</v>
      </c>
      <c r="X6274">
        <v>0</v>
      </c>
      <c r="Y6274">
        <v>0</v>
      </c>
      <c r="Z6274">
        <v>0</v>
      </c>
      <c r="AA6274">
        <v>63.378454909757586</v>
      </c>
      <c r="AB6274">
        <v>0</v>
      </c>
      <c r="AC6274">
        <v>0</v>
      </c>
      <c r="AD6274">
        <v>0</v>
      </c>
      <c r="AE6274">
        <v>63.378454909757586</v>
      </c>
    </row>
    <row r="6275" spans="1:31" x14ac:dyDescent="0.25">
      <c r="A6275">
        <v>2252088</v>
      </c>
      <c r="B6275">
        <v>1</v>
      </c>
      <c r="C6275" t="s">
        <v>80</v>
      </c>
      <c r="D6275" t="s">
        <v>96</v>
      </c>
      <c r="E6275" t="s">
        <v>132</v>
      </c>
      <c r="F6275" t="s">
        <v>18033</v>
      </c>
      <c r="G6275" t="s">
        <v>148</v>
      </c>
      <c r="H6275" t="s">
        <v>135</v>
      </c>
      <c r="I6275" t="s">
        <v>136</v>
      </c>
      <c r="J6275" t="s">
        <v>137</v>
      </c>
      <c r="K6275" t="s">
        <v>138</v>
      </c>
      <c r="L6275" t="s">
        <v>18034</v>
      </c>
      <c r="M6275" t="s">
        <v>18035</v>
      </c>
      <c r="N6275">
        <v>0.77944444400000001</v>
      </c>
      <c r="O6275">
        <v>0</v>
      </c>
      <c r="P6275">
        <v>0</v>
      </c>
      <c r="Q6275">
        <v>0</v>
      </c>
      <c r="R6275">
        <v>0</v>
      </c>
      <c r="S6275">
        <v>0</v>
      </c>
      <c r="T6275">
        <v>1</v>
      </c>
      <c r="U6275">
        <v>0</v>
      </c>
      <c r="V6275">
        <v>0</v>
      </c>
      <c r="W6275">
        <v>0</v>
      </c>
      <c r="X6275">
        <v>0</v>
      </c>
      <c r="Y6275">
        <v>0</v>
      </c>
      <c r="Z6275">
        <v>0</v>
      </c>
      <c r="AA6275">
        <v>0</v>
      </c>
      <c r="AB6275">
        <v>0.23161814627478336</v>
      </c>
      <c r="AC6275">
        <v>0</v>
      </c>
      <c r="AD6275">
        <v>0</v>
      </c>
      <c r="AE6275">
        <v>0.23161814627478336</v>
      </c>
    </row>
    <row r="6276" spans="1:31" x14ac:dyDescent="0.25">
      <c r="A6276">
        <v>2252089</v>
      </c>
      <c r="B6276">
        <v>1</v>
      </c>
      <c r="C6276" t="s">
        <v>80</v>
      </c>
      <c r="D6276" t="s">
        <v>84</v>
      </c>
      <c r="E6276" t="s">
        <v>132</v>
      </c>
      <c r="F6276" t="s">
        <v>18036</v>
      </c>
      <c r="G6276" t="s">
        <v>191</v>
      </c>
      <c r="H6276" t="s">
        <v>135</v>
      </c>
      <c r="I6276" t="s">
        <v>136</v>
      </c>
      <c r="J6276" t="s">
        <v>137</v>
      </c>
      <c r="K6276" t="s">
        <v>138</v>
      </c>
      <c r="L6276" t="s">
        <v>18037</v>
      </c>
      <c r="M6276" t="s">
        <v>18038</v>
      </c>
      <c r="N6276">
        <v>1.811666666</v>
      </c>
      <c r="O6276">
        <v>0</v>
      </c>
      <c r="P6276">
        <v>4</v>
      </c>
      <c r="Q6276">
        <v>0</v>
      </c>
      <c r="R6276">
        <v>0</v>
      </c>
      <c r="S6276">
        <v>0</v>
      </c>
      <c r="T6276">
        <v>0</v>
      </c>
      <c r="U6276">
        <v>0</v>
      </c>
      <c r="V6276">
        <v>0</v>
      </c>
      <c r="W6276">
        <v>0</v>
      </c>
      <c r="X6276">
        <v>1.1604289829098844</v>
      </c>
      <c r="Y6276">
        <v>0</v>
      </c>
      <c r="Z6276">
        <v>0</v>
      </c>
      <c r="AA6276">
        <v>0</v>
      </c>
      <c r="AB6276">
        <v>0</v>
      </c>
      <c r="AC6276">
        <v>0</v>
      </c>
      <c r="AD6276">
        <v>0</v>
      </c>
      <c r="AE6276">
        <v>1.1604289829098844</v>
      </c>
    </row>
    <row r="6277" spans="1:31" x14ac:dyDescent="0.25">
      <c r="A6277">
        <v>2252090</v>
      </c>
      <c r="B6277">
        <v>1</v>
      </c>
      <c r="C6277" t="s">
        <v>80</v>
      </c>
      <c r="D6277" t="s">
        <v>94</v>
      </c>
      <c r="E6277" t="s">
        <v>132</v>
      </c>
      <c r="F6277" t="s">
        <v>8094</v>
      </c>
      <c r="G6277" t="s">
        <v>148</v>
      </c>
      <c r="H6277" t="s">
        <v>135</v>
      </c>
      <c r="I6277" t="s">
        <v>136</v>
      </c>
      <c r="J6277" t="s">
        <v>137</v>
      </c>
      <c r="K6277" t="s">
        <v>138</v>
      </c>
      <c r="L6277" t="s">
        <v>18039</v>
      </c>
      <c r="M6277" t="s">
        <v>18040</v>
      </c>
      <c r="N6277">
        <v>4.4866666659999996</v>
      </c>
      <c r="O6277">
        <v>0</v>
      </c>
      <c r="P6277">
        <v>1</v>
      </c>
      <c r="Q6277">
        <v>0</v>
      </c>
      <c r="R6277">
        <v>0</v>
      </c>
      <c r="S6277">
        <v>0</v>
      </c>
      <c r="T6277">
        <v>0</v>
      </c>
      <c r="U6277">
        <v>0</v>
      </c>
      <c r="V6277">
        <v>0</v>
      </c>
      <c r="W6277">
        <v>0</v>
      </c>
      <c r="X6277">
        <v>2.5906661325148179</v>
      </c>
      <c r="Y6277">
        <v>0</v>
      </c>
      <c r="Z6277">
        <v>0</v>
      </c>
      <c r="AA6277">
        <v>0</v>
      </c>
      <c r="AB6277">
        <v>0</v>
      </c>
      <c r="AC6277">
        <v>0</v>
      </c>
      <c r="AD6277">
        <v>0</v>
      </c>
      <c r="AE6277">
        <v>2.5906661325148179</v>
      </c>
    </row>
    <row r="6278" spans="1:31" x14ac:dyDescent="0.25">
      <c r="A6278">
        <v>2252093</v>
      </c>
      <c r="B6278">
        <v>1</v>
      </c>
      <c r="C6278" t="s">
        <v>80</v>
      </c>
      <c r="D6278" t="s">
        <v>99</v>
      </c>
      <c r="E6278" t="s">
        <v>132</v>
      </c>
      <c r="F6278" t="s">
        <v>18041</v>
      </c>
      <c r="G6278" t="s">
        <v>148</v>
      </c>
      <c r="H6278" t="s">
        <v>135</v>
      </c>
      <c r="I6278" t="s">
        <v>136</v>
      </c>
      <c r="J6278" t="s">
        <v>137</v>
      </c>
      <c r="K6278" t="s">
        <v>138</v>
      </c>
      <c r="L6278" t="s">
        <v>18042</v>
      </c>
      <c r="M6278" t="s">
        <v>18043</v>
      </c>
      <c r="N6278">
        <v>5.3986111110000001</v>
      </c>
      <c r="O6278">
        <v>0</v>
      </c>
      <c r="P6278">
        <v>1</v>
      </c>
      <c r="Q6278">
        <v>0</v>
      </c>
      <c r="R6278">
        <v>0</v>
      </c>
      <c r="S6278">
        <v>0</v>
      </c>
      <c r="T6278">
        <v>0</v>
      </c>
      <c r="U6278">
        <v>0</v>
      </c>
      <c r="V6278">
        <v>0</v>
      </c>
      <c r="W6278">
        <v>0</v>
      </c>
      <c r="X6278">
        <v>1.1753094303971532</v>
      </c>
      <c r="Y6278">
        <v>0</v>
      </c>
      <c r="Z6278">
        <v>0</v>
      </c>
      <c r="AA6278">
        <v>0</v>
      </c>
      <c r="AB6278">
        <v>0</v>
      </c>
      <c r="AC6278">
        <v>0</v>
      </c>
      <c r="AD6278">
        <v>0</v>
      </c>
      <c r="AE6278">
        <v>1.1753094303971532</v>
      </c>
    </row>
    <row r="6279" spans="1:31" x14ac:dyDescent="0.25">
      <c r="A6279">
        <v>2252094</v>
      </c>
      <c r="B6279">
        <v>1</v>
      </c>
      <c r="C6279" t="s">
        <v>80</v>
      </c>
      <c r="D6279" t="s">
        <v>97</v>
      </c>
      <c r="E6279" t="s">
        <v>141</v>
      </c>
      <c r="F6279" t="s">
        <v>3842</v>
      </c>
      <c r="G6279" t="s">
        <v>785</v>
      </c>
      <c r="H6279" t="s">
        <v>135</v>
      </c>
      <c r="I6279" t="s">
        <v>136</v>
      </c>
      <c r="J6279" t="s">
        <v>137</v>
      </c>
      <c r="K6279" t="s">
        <v>138</v>
      </c>
      <c r="L6279" t="s">
        <v>18044</v>
      </c>
      <c r="M6279" t="s">
        <v>18045</v>
      </c>
      <c r="N6279">
        <v>1.6277777769999999</v>
      </c>
      <c r="O6279">
        <v>0</v>
      </c>
      <c r="P6279">
        <v>217</v>
      </c>
      <c r="Q6279">
        <v>0</v>
      </c>
      <c r="R6279">
        <v>6</v>
      </c>
      <c r="S6279">
        <v>0</v>
      </c>
      <c r="T6279">
        <v>36</v>
      </c>
      <c r="U6279">
        <v>0</v>
      </c>
      <c r="V6279">
        <v>0</v>
      </c>
      <c r="W6279">
        <v>0</v>
      </c>
      <c r="X6279">
        <v>204.31493880969404</v>
      </c>
      <c r="Y6279">
        <v>0</v>
      </c>
      <c r="Z6279">
        <v>3.03643663639855</v>
      </c>
      <c r="AA6279">
        <v>0</v>
      </c>
      <c r="AB6279">
        <v>21.630867736713871</v>
      </c>
      <c r="AC6279">
        <v>0</v>
      </c>
      <c r="AD6279">
        <v>0</v>
      </c>
      <c r="AE6279">
        <v>228.98224318280646</v>
      </c>
    </row>
    <row r="6280" spans="1:31" x14ac:dyDescent="0.25">
      <c r="A6280">
        <v>2252098</v>
      </c>
      <c r="B6280">
        <v>1</v>
      </c>
      <c r="C6280" t="s">
        <v>80</v>
      </c>
      <c r="D6280" t="s">
        <v>107</v>
      </c>
      <c r="E6280" t="s">
        <v>132</v>
      </c>
      <c r="F6280" t="s">
        <v>18046</v>
      </c>
      <c r="G6280" t="s">
        <v>148</v>
      </c>
      <c r="H6280" t="s">
        <v>135</v>
      </c>
      <c r="I6280" t="s">
        <v>136</v>
      </c>
      <c r="J6280" t="s">
        <v>137</v>
      </c>
      <c r="K6280" t="s">
        <v>138</v>
      </c>
      <c r="L6280" t="s">
        <v>18047</v>
      </c>
      <c r="M6280" t="s">
        <v>18048</v>
      </c>
      <c r="N6280">
        <v>1.765833333</v>
      </c>
      <c r="O6280">
        <v>0</v>
      </c>
      <c r="P6280">
        <v>1</v>
      </c>
      <c r="Q6280">
        <v>0</v>
      </c>
      <c r="R6280">
        <v>0</v>
      </c>
      <c r="S6280">
        <v>0</v>
      </c>
      <c r="T6280">
        <v>0</v>
      </c>
      <c r="U6280">
        <v>0</v>
      </c>
      <c r="V6280">
        <v>0</v>
      </c>
      <c r="W6280">
        <v>0</v>
      </c>
      <c r="X6280">
        <v>0.87833819210340014</v>
      </c>
      <c r="Y6280">
        <v>0</v>
      </c>
      <c r="Z6280">
        <v>0</v>
      </c>
      <c r="AA6280">
        <v>0</v>
      </c>
      <c r="AB6280">
        <v>0</v>
      </c>
      <c r="AC6280">
        <v>0</v>
      </c>
      <c r="AD6280">
        <v>0</v>
      </c>
      <c r="AE6280">
        <v>0.87833819210340014</v>
      </c>
    </row>
    <row r="6281" spans="1:31" x14ac:dyDescent="0.25">
      <c r="A6281">
        <v>2252102</v>
      </c>
      <c r="B6281">
        <v>1</v>
      </c>
      <c r="C6281" t="s">
        <v>80</v>
      </c>
      <c r="D6281" t="s">
        <v>97</v>
      </c>
      <c r="E6281" t="s">
        <v>132</v>
      </c>
      <c r="F6281" t="s">
        <v>1187</v>
      </c>
      <c r="G6281" t="s">
        <v>170</v>
      </c>
      <c r="H6281" t="s">
        <v>135</v>
      </c>
      <c r="I6281" t="s">
        <v>136</v>
      </c>
      <c r="J6281" t="s">
        <v>137</v>
      </c>
      <c r="K6281" t="s">
        <v>138</v>
      </c>
      <c r="L6281" t="s">
        <v>18049</v>
      </c>
      <c r="M6281" t="s">
        <v>18050</v>
      </c>
      <c r="N6281">
        <v>2.4766666659999999</v>
      </c>
      <c r="O6281">
        <v>0</v>
      </c>
      <c r="P6281">
        <v>2</v>
      </c>
      <c r="Q6281">
        <v>0</v>
      </c>
      <c r="R6281">
        <v>0</v>
      </c>
      <c r="S6281">
        <v>0</v>
      </c>
      <c r="T6281">
        <v>0</v>
      </c>
      <c r="U6281">
        <v>0</v>
      </c>
      <c r="V6281">
        <v>0</v>
      </c>
      <c r="W6281">
        <v>0</v>
      </c>
      <c r="X6281">
        <v>2.2344435487556003</v>
      </c>
      <c r="Y6281">
        <v>0</v>
      </c>
      <c r="Z6281">
        <v>0</v>
      </c>
      <c r="AA6281">
        <v>0</v>
      </c>
      <c r="AB6281">
        <v>0</v>
      </c>
      <c r="AC6281">
        <v>0</v>
      </c>
      <c r="AD6281">
        <v>0</v>
      </c>
      <c r="AE6281">
        <v>2.2344435487556003</v>
      </c>
    </row>
    <row r="6282" spans="1:31" x14ac:dyDescent="0.25">
      <c r="A6282">
        <v>2252103</v>
      </c>
      <c r="B6282">
        <v>1</v>
      </c>
      <c r="C6282" t="s">
        <v>80</v>
      </c>
      <c r="D6282" t="s">
        <v>92</v>
      </c>
      <c r="E6282" t="s">
        <v>132</v>
      </c>
      <c r="F6282" t="s">
        <v>18051</v>
      </c>
      <c r="G6282" t="s">
        <v>148</v>
      </c>
      <c r="H6282" t="s">
        <v>135</v>
      </c>
      <c r="I6282" t="s">
        <v>136</v>
      </c>
      <c r="J6282" t="s">
        <v>137</v>
      </c>
      <c r="K6282" t="s">
        <v>138</v>
      </c>
      <c r="L6282" t="s">
        <v>18052</v>
      </c>
      <c r="M6282" t="s">
        <v>18053</v>
      </c>
      <c r="N6282">
        <v>0.84916666600000001</v>
      </c>
      <c r="O6282">
        <v>0</v>
      </c>
      <c r="P6282">
        <v>1</v>
      </c>
      <c r="Q6282">
        <v>0</v>
      </c>
      <c r="R6282">
        <v>0</v>
      </c>
      <c r="S6282">
        <v>0</v>
      </c>
      <c r="T6282">
        <v>0</v>
      </c>
      <c r="U6282">
        <v>0</v>
      </c>
      <c r="V6282">
        <v>0</v>
      </c>
      <c r="W6282">
        <v>0</v>
      </c>
      <c r="X6282">
        <v>1.2800779796197865</v>
      </c>
      <c r="Y6282">
        <v>0</v>
      </c>
      <c r="Z6282">
        <v>0</v>
      </c>
      <c r="AA6282">
        <v>0</v>
      </c>
      <c r="AB6282">
        <v>0</v>
      </c>
      <c r="AC6282">
        <v>0</v>
      </c>
      <c r="AD6282">
        <v>0</v>
      </c>
      <c r="AE6282">
        <v>1.2800779796197865</v>
      </c>
    </row>
    <row r="6283" spans="1:31" x14ac:dyDescent="0.25">
      <c r="A6283">
        <v>2252104</v>
      </c>
      <c r="B6283">
        <v>1</v>
      </c>
      <c r="C6283" t="s">
        <v>80</v>
      </c>
      <c r="D6283" t="s">
        <v>99</v>
      </c>
      <c r="E6283" t="s">
        <v>132</v>
      </c>
      <c r="F6283" t="s">
        <v>18054</v>
      </c>
      <c r="G6283" t="s">
        <v>148</v>
      </c>
      <c r="H6283" t="s">
        <v>135</v>
      </c>
      <c r="I6283" t="s">
        <v>136</v>
      </c>
      <c r="J6283" t="s">
        <v>137</v>
      </c>
      <c r="K6283" t="s">
        <v>138</v>
      </c>
      <c r="L6283" t="s">
        <v>18055</v>
      </c>
      <c r="M6283" t="s">
        <v>18056</v>
      </c>
      <c r="N6283">
        <v>2.088333333</v>
      </c>
      <c r="O6283">
        <v>0</v>
      </c>
      <c r="P6283">
        <v>0</v>
      </c>
      <c r="Q6283">
        <v>0</v>
      </c>
      <c r="R6283">
        <v>0</v>
      </c>
      <c r="S6283">
        <v>0</v>
      </c>
      <c r="T6283">
        <v>1</v>
      </c>
      <c r="U6283">
        <v>0</v>
      </c>
      <c r="V6283">
        <v>0</v>
      </c>
      <c r="W6283">
        <v>0</v>
      </c>
      <c r="X6283">
        <v>0</v>
      </c>
      <c r="Y6283">
        <v>0</v>
      </c>
      <c r="Z6283">
        <v>0</v>
      </c>
      <c r="AA6283">
        <v>0</v>
      </c>
      <c r="AB6283">
        <v>0.39678639744205002</v>
      </c>
      <c r="AC6283">
        <v>0</v>
      </c>
      <c r="AD6283">
        <v>0</v>
      </c>
      <c r="AE6283">
        <v>0.39678639744205002</v>
      </c>
    </row>
    <row r="6284" spans="1:31" x14ac:dyDescent="0.25">
      <c r="A6284">
        <v>2252106</v>
      </c>
      <c r="B6284">
        <v>1</v>
      </c>
      <c r="C6284" t="s">
        <v>80</v>
      </c>
      <c r="D6284" t="s">
        <v>102</v>
      </c>
      <c r="E6284" t="s">
        <v>194</v>
      </c>
      <c r="F6284" t="s">
        <v>18057</v>
      </c>
      <c r="G6284" t="s">
        <v>179</v>
      </c>
      <c r="H6284" t="s">
        <v>135</v>
      </c>
      <c r="I6284" t="s">
        <v>136</v>
      </c>
      <c r="J6284" t="s">
        <v>137</v>
      </c>
      <c r="K6284" t="s">
        <v>138</v>
      </c>
      <c r="L6284" t="s">
        <v>18058</v>
      </c>
      <c r="M6284" t="s">
        <v>18059</v>
      </c>
      <c r="N6284">
        <v>0.54972222199999998</v>
      </c>
      <c r="O6284">
        <v>0</v>
      </c>
      <c r="P6284">
        <v>66</v>
      </c>
      <c r="Q6284">
        <v>0</v>
      </c>
      <c r="R6284">
        <v>0</v>
      </c>
      <c r="S6284">
        <v>0</v>
      </c>
      <c r="T6284">
        <v>2</v>
      </c>
      <c r="U6284">
        <v>0</v>
      </c>
      <c r="V6284">
        <v>0</v>
      </c>
      <c r="W6284">
        <v>0</v>
      </c>
      <c r="X6284">
        <v>7.5878157081154063</v>
      </c>
      <c r="Y6284">
        <v>0</v>
      </c>
      <c r="Z6284">
        <v>0</v>
      </c>
      <c r="AA6284">
        <v>0</v>
      </c>
      <c r="AB6284">
        <v>0.12798108446345444</v>
      </c>
      <c r="AC6284">
        <v>0</v>
      </c>
      <c r="AD6284">
        <v>0</v>
      </c>
      <c r="AE6284">
        <v>7.7157967925788604</v>
      </c>
    </row>
    <row r="6285" spans="1:31" x14ac:dyDescent="0.25">
      <c r="A6285">
        <v>2252107</v>
      </c>
      <c r="B6285">
        <v>1</v>
      </c>
      <c r="C6285" t="s">
        <v>80</v>
      </c>
      <c r="D6285" t="s">
        <v>100</v>
      </c>
      <c r="E6285" t="s">
        <v>132</v>
      </c>
      <c r="F6285" t="s">
        <v>18060</v>
      </c>
      <c r="G6285" t="s">
        <v>148</v>
      </c>
      <c r="H6285" t="s">
        <v>135</v>
      </c>
      <c r="I6285" t="s">
        <v>136</v>
      </c>
      <c r="J6285" t="s">
        <v>137</v>
      </c>
      <c r="K6285" t="s">
        <v>138</v>
      </c>
      <c r="L6285" t="s">
        <v>18061</v>
      </c>
      <c r="M6285" t="s">
        <v>18062</v>
      </c>
      <c r="N6285">
        <v>0.91166666600000001</v>
      </c>
      <c r="O6285">
        <v>0</v>
      </c>
      <c r="P6285">
        <v>1</v>
      </c>
      <c r="Q6285">
        <v>0</v>
      </c>
      <c r="R6285">
        <v>0</v>
      </c>
      <c r="S6285">
        <v>0</v>
      </c>
      <c r="T6285">
        <v>0</v>
      </c>
      <c r="U6285">
        <v>0</v>
      </c>
      <c r="V6285">
        <v>0</v>
      </c>
      <c r="W6285">
        <v>0</v>
      </c>
      <c r="X6285">
        <v>0.20425333031005005</v>
      </c>
      <c r="Y6285">
        <v>0</v>
      </c>
      <c r="Z6285">
        <v>0</v>
      </c>
      <c r="AA6285">
        <v>0</v>
      </c>
      <c r="AB6285">
        <v>0</v>
      </c>
      <c r="AC6285">
        <v>0</v>
      </c>
      <c r="AD6285">
        <v>0</v>
      </c>
      <c r="AE6285">
        <v>0.20425333031005005</v>
      </c>
    </row>
    <row r="6286" spans="1:31" x14ac:dyDescent="0.25">
      <c r="A6286">
        <v>2252109</v>
      </c>
      <c r="B6286">
        <v>1</v>
      </c>
      <c r="C6286" t="s">
        <v>80</v>
      </c>
      <c r="D6286" t="s">
        <v>90</v>
      </c>
      <c r="E6286" t="s">
        <v>194</v>
      </c>
      <c r="F6286" t="s">
        <v>18063</v>
      </c>
      <c r="G6286" t="s">
        <v>1909</v>
      </c>
      <c r="H6286" t="s">
        <v>135</v>
      </c>
      <c r="I6286" t="s">
        <v>136</v>
      </c>
      <c r="J6286" t="s">
        <v>137</v>
      </c>
      <c r="K6286" t="s">
        <v>138</v>
      </c>
      <c r="L6286" t="s">
        <v>18064</v>
      </c>
      <c r="M6286" t="s">
        <v>18065</v>
      </c>
      <c r="N6286">
        <v>1.9213888880000001</v>
      </c>
      <c r="O6286">
        <v>0</v>
      </c>
      <c r="P6286">
        <v>165</v>
      </c>
      <c r="Q6286">
        <v>0</v>
      </c>
      <c r="R6286">
        <v>0</v>
      </c>
      <c r="S6286">
        <v>0</v>
      </c>
      <c r="T6286">
        <v>9</v>
      </c>
      <c r="U6286">
        <v>0</v>
      </c>
      <c r="V6286">
        <v>0</v>
      </c>
      <c r="W6286">
        <v>0</v>
      </c>
      <c r="X6286">
        <v>166.17605731544793</v>
      </c>
      <c r="Y6286">
        <v>0</v>
      </c>
      <c r="Z6286">
        <v>0</v>
      </c>
      <c r="AA6286">
        <v>0</v>
      </c>
      <c r="AB6286">
        <v>8.2943429621727631</v>
      </c>
      <c r="AC6286">
        <v>0</v>
      </c>
      <c r="AD6286">
        <v>0</v>
      </c>
      <c r="AE6286">
        <v>174.47040027762068</v>
      </c>
    </row>
    <row r="6287" spans="1:31" x14ac:dyDescent="0.25">
      <c r="A6287">
        <v>2252110</v>
      </c>
      <c r="B6287">
        <v>1</v>
      </c>
      <c r="C6287" t="s">
        <v>80</v>
      </c>
      <c r="D6287" t="s">
        <v>82</v>
      </c>
      <c r="E6287" t="s">
        <v>194</v>
      </c>
      <c r="F6287" t="s">
        <v>18066</v>
      </c>
      <c r="G6287" t="s">
        <v>390</v>
      </c>
      <c r="H6287" t="s">
        <v>135</v>
      </c>
      <c r="I6287" t="s">
        <v>136</v>
      </c>
      <c r="J6287" t="s">
        <v>137</v>
      </c>
      <c r="K6287" t="s">
        <v>138</v>
      </c>
      <c r="L6287" t="s">
        <v>18067</v>
      </c>
      <c r="M6287" t="s">
        <v>18068</v>
      </c>
      <c r="N6287">
        <v>2.5677777769999999</v>
      </c>
      <c r="O6287">
        <v>0</v>
      </c>
      <c r="P6287">
        <v>129</v>
      </c>
      <c r="Q6287">
        <v>0</v>
      </c>
      <c r="R6287">
        <v>0</v>
      </c>
      <c r="S6287">
        <v>0</v>
      </c>
      <c r="T6287">
        <v>12</v>
      </c>
      <c r="U6287">
        <v>0</v>
      </c>
      <c r="V6287">
        <v>0</v>
      </c>
      <c r="W6287">
        <v>0</v>
      </c>
      <c r="X6287">
        <v>102.50677018122494</v>
      </c>
      <c r="Y6287">
        <v>0</v>
      </c>
      <c r="Z6287">
        <v>0</v>
      </c>
      <c r="AA6287">
        <v>0</v>
      </c>
      <c r="AB6287">
        <v>5.7903804175622229</v>
      </c>
      <c r="AC6287">
        <v>0</v>
      </c>
      <c r="AD6287">
        <v>0</v>
      </c>
      <c r="AE6287">
        <v>108.29715059878716</v>
      </c>
    </row>
    <row r="6288" spans="1:31" x14ac:dyDescent="0.25">
      <c r="A6288">
        <v>2252111</v>
      </c>
      <c r="B6288">
        <v>1</v>
      </c>
      <c r="C6288" t="s">
        <v>80</v>
      </c>
      <c r="D6288" t="s">
        <v>103</v>
      </c>
      <c r="E6288" t="s">
        <v>132</v>
      </c>
      <c r="F6288" t="s">
        <v>18069</v>
      </c>
      <c r="G6288" t="s">
        <v>148</v>
      </c>
      <c r="H6288" t="s">
        <v>135</v>
      </c>
      <c r="I6288" t="s">
        <v>136</v>
      </c>
      <c r="J6288" t="s">
        <v>137</v>
      </c>
      <c r="K6288" t="s">
        <v>138</v>
      </c>
      <c r="L6288" t="s">
        <v>18070</v>
      </c>
      <c r="M6288" t="s">
        <v>18071</v>
      </c>
      <c r="N6288">
        <v>1.0866666659999999</v>
      </c>
      <c r="O6288">
        <v>0</v>
      </c>
      <c r="P6288">
        <v>0</v>
      </c>
      <c r="Q6288">
        <v>0</v>
      </c>
      <c r="R6288">
        <v>1</v>
      </c>
      <c r="S6288">
        <v>0</v>
      </c>
      <c r="T6288">
        <v>0</v>
      </c>
      <c r="U6288">
        <v>0</v>
      </c>
      <c r="V6288">
        <v>0</v>
      </c>
      <c r="W6288">
        <v>0</v>
      </c>
      <c r="X6288">
        <v>0</v>
      </c>
      <c r="Y6288">
        <v>0</v>
      </c>
      <c r="Z6288">
        <v>1.3707355919039998E-2</v>
      </c>
      <c r="AA6288">
        <v>0</v>
      </c>
      <c r="AB6288">
        <v>0</v>
      </c>
      <c r="AC6288">
        <v>0</v>
      </c>
      <c r="AD6288">
        <v>0</v>
      </c>
      <c r="AE6288">
        <v>1.3707355919039998E-2</v>
      </c>
    </row>
    <row r="6289" spans="1:31" x14ac:dyDescent="0.25">
      <c r="A6289">
        <v>2252112</v>
      </c>
      <c r="B6289">
        <v>1</v>
      </c>
      <c r="C6289" t="s">
        <v>80</v>
      </c>
      <c r="D6289" t="s">
        <v>98</v>
      </c>
      <c r="E6289" t="s">
        <v>194</v>
      </c>
      <c r="F6289" t="s">
        <v>18072</v>
      </c>
      <c r="G6289" t="s">
        <v>179</v>
      </c>
      <c r="H6289" t="s">
        <v>135</v>
      </c>
      <c r="I6289" t="s">
        <v>136</v>
      </c>
      <c r="J6289" t="s">
        <v>137</v>
      </c>
      <c r="K6289" t="s">
        <v>138</v>
      </c>
      <c r="L6289" t="s">
        <v>18073</v>
      </c>
      <c r="M6289" t="s">
        <v>18074</v>
      </c>
      <c r="N6289">
        <v>2.474444444</v>
      </c>
      <c r="O6289">
        <v>0</v>
      </c>
      <c r="P6289">
        <v>1</v>
      </c>
      <c r="Q6289">
        <v>0</v>
      </c>
      <c r="R6289">
        <v>5</v>
      </c>
      <c r="S6289">
        <v>0</v>
      </c>
      <c r="T6289">
        <v>1</v>
      </c>
      <c r="U6289">
        <v>0</v>
      </c>
      <c r="V6289">
        <v>0</v>
      </c>
      <c r="W6289">
        <v>0</v>
      </c>
      <c r="X6289">
        <v>5.8822672757333347E-4</v>
      </c>
      <c r="Y6289">
        <v>0</v>
      </c>
      <c r="Z6289">
        <v>0.87303357807717319</v>
      </c>
      <c r="AA6289">
        <v>0</v>
      </c>
      <c r="AB6289">
        <v>0.41671121607882666</v>
      </c>
      <c r="AC6289">
        <v>0</v>
      </c>
      <c r="AD6289">
        <v>0</v>
      </c>
      <c r="AE6289">
        <v>1.290333020883573</v>
      </c>
    </row>
    <row r="6290" spans="1:31" x14ac:dyDescent="0.25">
      <c r="A6290">
        <v>2252113</v>
      </c>
      <c r="B6290">
        <v>1</v>
      </c>
      <c r="C6290" t="s">
        <v>81</v>
      </c>
      <c r="D6290" t="s">
        <v>112</v>
      </c>
      <c r="E6290" t="s">
        <v>132</v>
      </c>
      <c r="F6290" t="s">
        <v>18075</v>
      </c>
      <c r="G6290" t="s">
        <v>148</v>
      </c>
      <c r="H6290" t="s">
        <v>135</v>
      </c>
      <c r="I6290" t="s">
        <v>136</v>
      </c>
      <c r="J6290" t="s">
        <v>137</v>
      </c>
      <c r="K6290" t="s">
        <v>138</v>
      </c>
      <c r="L6290" t="s">
        <v>18076</v>
      </c>
      <c r="M6290" t="s">
        <v>18077</v>
      </c>
      <c r="N6290">
        <v>1.5047222220000001</v>
      </c>
      <c r="O6290">
        <v>0</v>
      </c>
      <c r="P6290">
        <v>1</v>
      </c>
      <c r="Q6290">
        <v>0</v>
      </c>
      <c r="R6290">
        <v>0</v>
      </c>
      <c r="S6290">
        <v>0</v>
      </c>
      <c r="T6290">
        <v>0</v>
      </c>
      <c r="U6290">
        <v>0</v>
      </c>
      <c r="V6290">
        <v>0</v>
      </c>
      <c r="W6290">
        <v>0</v>
      </c>
      <c r="X6290">
        <v>0.19737332014711112</v>
      </c>
      <c r="Y6290">
        <v>0</v>
      </c>
      <c r="Z6290">
        <v>0</v>
      </c>
      <c r="AA6290">
        <v>0</v>
      </c>
      <c r="AB6290">
        <v>0</v>
      </c>
      <c r="AC6290">
        <v>0</v>
      </c>
      <c r="AD6290">
        <v>0</v>
      </c>
      <c r="AE6290">
        <v>0.19737332014711112</v>
      </c>
    </row>
    <row r="6291" spans="1:31" x14ac:dyDescent="0.25">
      <c r="A6291">
        <v>2252116</v>
      </c>
      <c r="B6291">
        <v>1</v>
      </c>
      <c r="C6291" t="s">
        <v>80</v>
      </c>
      <c r="D6291" t="s">
        <v>87</v>
      </c>
      <c r="E6291" t="s">
        <v>141</v>
      </c>
      <c r="F6291" t="s">
        <v>11242</v>
      </c>
      <c r="G6291" t="s">
        <v>390</v>
      </c>
      <c r="H6291" t="s">
        <v>135</v>
      </c>
      <c r="I6291" t="s">
        <v>136</v>
      </c>
      <c r="J6291" t="s">
        <v>137</v>
      </c>
      <c r="K6291" t="s">
        <v>138</v>
      </c>
      <c r="L6291" t="s">
        <v>18078</v>
      </c>
      <c r="M6291" t="s">
        <v>18079</v>
      </c>
      <c r="N6291">
        <v>0.51611111099999996</v>
      </c>
      <c r="O6291">
        <v>0</v>
      </c>
      <c r="P6291">
        <v>172</v>
      </c>
      <c r="Q6291">
        <v>0</v>
      </c>
      <c r="R6291">
        <v>0</v>
      </c>
      <c r="S6291">
        <v>0</v>
      </c>
      <c r="T6291">
        <v>8</v>
      </c>
      <c r="U6291">
        <v>0</v>
      </c>
      <c r="V6291">
        <v>0</v>
      </c>
      <c r="W6291">
        <v>0</v>
      </c>
      <c r="X6291">
        <v>30.315733447133717</v>
      </c>
      <c r="Y6291">
        <v>0</v>
      </c>
      <c r="Z6291">
        <v>0</v>
      </c>
      <c r="AA6291">
        <v>0</v>
      </c>
      <c r="AB6291">
        <v>3.2406927431099946</v>
      </c>
      <c r="AC6291">
        <v>0</v>
      </c>
      <c r="AD6291">
        <v>0</v>
      </c>
      <c r="AE6291">
        <v>33.556426190243712</v>
      </c>
    </row>
    <row r="6292" spans="1:31" x14ac:dyDescent="0.25">
      <c r="A6292">
        <v>2252118</v>
      </c>
      <c r="B6292">
        <v>1</v>
      </c>
      <c r="C6292" t="s">
        <v>80</v>
      </c>
      <c r="D6292" t="s">
        <v>92</v>
      </c>
      <c r="E6292" t="s">
        <v>132</v>
      </c>
      <c r="F6292" t="s">
        <v>18080</v>
      </c>
      <c r="G6292" t="s">
        <v>148</v>
      </c>
      <c r="H6292" t="s">
        <v>135</v>
      </c>
      <c r="I6292" t="s">
        <v>136</v>
      </c>
      <c r="J6292" t="s">
        <v>137</v>
      </c>
      <c r="K6292" t="s">
        <v>138</v>
      </c>
      <c r="L6292" t="s">
        <v>18081</v>
      </c>
      <c r="M6292" t="s">
        <v>18082</v>
      </c>
      <c r="N6292">
        <v>0.78916666599999996</v>
      </c>
      <c r="O6292">
        <v>0</v>
      </c>
      <c r="P6292">
        <v>5</v>
      </c>
      <c r="Q6292">
        <v>0</v>
      </c>
      <c r="R6292">
        <v>0</v>
      </c>
      <c r="S6292">
        <v>0</v>
      </c>
      <c r="T6292">
        <v>1</v>
      </c>
      <c r="U6292">
        <v>0</v>
      </c>
      <c r="V6292">
        <v>0</v>
      </c>
      <c r="W6292">
        <v>0</v>
      </c>
      <c r="X6292">
        <v>3.7723015160896347</v>
      </c>
      <c r="Y6292">
        <v>0</v>
      </c>
      <c r="Z6292">
        <v>0</v>
      </c>
      <c r="AA6292">
        <v>0</v>
      </c>
      <c r="AB6292">
        <v>0.76271521545537502</v>
      </c>
      <c r="AC6292">
        <v>0</v>
      </c>
      <c r="AD6292">
        <v>0</v>
      </c>
      <c r="AE6292">
        <v>4.5350167315450101</v>
      </c>
    </row>
    <row r="6293" spans="1:31" x14ac:dyDescent="0.25">
      <c r="A6293">
        <v>2252121</v>
      </c>
      <c r="B6293">
        <v>1</v>
      </c>
      <c r="C6293" t="s">
        <v>80</v>
      </c>
      <c r="D6293" t="s">
        <v>82</v>
      </c>
      <c r="E6293" t="s">
        <v>132</v>
      </c>
      <c r="F6293" t="s">
        <v>18083</v>
      </c>
      <c r="G6293" t="s">
        <v>170</v>
      </c>
      <c r="H6293" t="s">
        <v>135</v>
      </c>
      <c r="I6293" t="s">
        <v>136</v>
      </c>
      <c r="J6293" t="s">
        <v>137</v>
      </c>
      <c r="K6293" t="s">
        <v>138</v>
      </c>
      <c r="L6293" t="s">
        <v>18084</v>
      </c>
      <c r="M6293" t="s">
        <v>18085</v>
      </c>
      <c r="N6293">
        <v>4.6572222219999997</v>
      </c>
      <c r="O6293">
        <v>0</v>
      </c>
      <c r="P6293">
        <v>0</v>
      </c>
      <c r="Q6293">
        <v>0</v>
      </c>
      <c r="R6293">
        <v>0</v>
      </c>
      <c r="S6293">
        <v>0</v>
      </c>
      <c r="T6293">
        <v>1</v>
      </c>
      <c r="U6293">
        <v>0</v>
      </c>
      <c r="V6293">
        <v>0</v>
      </c>
      <c r="W6293">
        <v>0</v>
      </c>
      <c r="X6293">
        <v>0</v>
      </c>
      <c r="Y6293">
        <v>0</v>
      </c>
      <c r="Z6293">
        <v>0</v>
      </c>
      <c r="AA6293">
        <v>0</v>
      </c>
      <c r="AB6293">
        <v>4.1976570430637921</v>
      </c>
      <c r="AC6293">
        <v>0</v>
      </c>
      <c r="AD6293">
        <v>0</v>
      </c>
      <c r="AE6293">
        <v>4.1976570430637921</v>
      </c>
    </row>
    <row r="6294" spans="1:31" x14ac:dyDescent="0.25">
      <c r="A6294">
        <v>2252122</v>
      </c>
      <c r="B6294">
        <v>1</v>
      </c>
      <c r="C6294" t="s">
        <v>80</v>
      </c>
      <c r="D6294" t="s">
        <v>90</v>
      </c>
      <c r="E6294" t="s">
        <v>132</v>
      </c>
      <c r="F6294" t="s">
        <v>18086</v>
      </c>
      <c r="G6294" t="s">
        <v>148</v>
      </c>
      <c r="H6294" t="s">
        <v>135</v>
      </c>
      <c r="I6294" t="s">
        <v>136</v>
      </c>
      <c r="J6294" t="s">
        <v>137</v>
      </c>
      <c r="K6294" t="s">
        <v>138</v>
      </c>
      <c r="L6294" t="s">
        <v>18087</v>
      </c>
      <c r="M6294" t="s">
        <v>18088</v>
      </c>
      <c r="N6294">
        <v>5.2538888879999996</v>
      </c>
      <c r="O6294">
        <v>0</v>
      </c>
      <c r="P6294">
        <v>0</v>
      </c>
      <c r="Q6294">
        <v>0</v>
      </c>
      <c r="R6294">
        <v>0</v>
      </c>
      <c r="S6294">
        <v>0</v>
      </c>
      <c r="T6294">
        <v>1</v>
      </c>
      <c r="U6294">
        <v>0</v>
      </c>
      <c r="V6294">
        <v>0</v>
      </c>
      <c r="W6294">
        <v>0</v>
      </c>
      <c r="X6294">
        <v>0</v>
      </c>
      <c r="Y6294">
        <v>0</v>
      </c>
      <c r="Z6294">
        <v>0</v>
      </c>
      <c r="AA6294">
        <v>0</v>
      </c>
      <c r="AB6294">
        <v>0.25870364397779222</v>
      </c>
      <c r="AC6294">
        <v>0</v>
      </c>
      <c r="AD6294">
        <v>0</v>
      </c>
      <c r="AE6294">
        <v>0.25870364397779222</v>
      </c>
    </row>
    <row r="6295" spans="1:31" x14ac:dyDescent="0.25">
      <c r="A6295">
        <v>2252129</v>
      </c>
      <c r="B6295">
        <v>1</v>
      </c>
      <c r="C6295" t="s">
        <v>81</v>
      </c>
      <c r="D6295" t="s">
        <v>128</v>
      </c>
      <c r="E6295" t="s">
        <v>177</v>
      </c>
      <c r="F6295" t="s">
        <v>18089</v>
      </c>
      <c r="G6295" t="s">
        <v>215</v>
      </c>
      <c r="H6295" t="s">
        <v>135</v>
      </c>
      <c r="I6295" t="s">
        <v>136</v>
      </c>
      <c r="J6295" t="s">
        <v>137</v>
      </c>
      <c r="K6295" t="s">
        <v>138</v>
      </c>
      <c r="L6295" t="s">
        <v>18090</v>
      </c>
      <c r="M6295" t="s">
        <v>18091</v>
      </c>
      <c r="N6295">
        <v>1.3863888879999999</v>
      </c>
      <c r="O6295">
        <v>0</v>
      </c>
      <c r="P6295">
        <v>103</v>
      </c>
      <c r="Q6295">
        <v>0</v>
      </c>
      <c r="R6295">
        <v>0</v>
      </c>
      <c r="S6295">
        <v>0</v>
      </c>
      <c r="T6295">
        <v>0</v>
      </c>
      <c r="U6295">
        <v>0</v>
      </c>
      <c r="V6295">
        <v>0</v>
      </c>
      <c r="W6295">
        <v>0</v>
      </c>
      <c r="X6295">
        <v>34.273490451678917</v>
      </c>
      <c r="Y6295">
        <v>0</v>
      </c>
      <c r="Z6295">
        <v>0</v>
      </c>
      <c r="AA6295">
        <v>0</v>
      </c>
      <c r="AB6295">
        <v>0</v>
      </c>
      <c r="AC6295">
        <v>0</v>
      </c>
      <c r="AD6295">
        <v>0</v>
      </c>
      <c r="AE6295">
        <v>34.273490451678917</v>
      </c>
    </row>
    <row r="6296" spans="1:31" x14ac:dyDescent="0.25">
      <c r="A6296">
        <v>2252131</v>
      </c>
      <c r="B6296">
        <v>1</v>
      </c>
      <c r="C6296" t="s">
        <v>80</v>
      </c>
      <c r="D6296" t="s">
        <v>110</v>
      </c>
      <c r="E6296" t="s">
        <v>132</v>
      </c>
      <c r="F6296" t="s">
        <v>18092</v>
      </c>
      <c r="G6296" t="s">
        <v>148</v>
      </c>
      <c r="H6296" t="s">
        <v>135</v>
      </c>
      <c r="I6296" t="s">
        <v>136</v>
      </c>
      <c r="J6296" t="s">
        <v>137</v>
      </c>
      <c r="K6296" t="s">
        <v>138</v>
      </c>
      <c r="L6296" t="s">
        <v>18093</v>
      </c>
      <c r="M6296" t="s">
        <v>18094</v>
      </c>
      <c r="N6296">
        <v>1.1077777769999999</v>
      </c>
      <c r="O6296">
        <v>0</v>
      </c>
      <c r="P6296">
        <v>4</v>
      </c>
      <c r="Q6296">
        <v>0</v>
      </c>
      <c r="R6296">
        <v>0</v>
      </c>
      <c r="S6296">
        <v>0</v>
      </c>
      <c r="T6296">
        <v>0</v>
      </c>
      <c r="U6296">
        <v>0</v>
      </c>
      <c r="V6296">
        <v>0</v>
      </c>
      <c r="W6296">
        <v>0</v>
      </c>
      <c r="X6296">
        <v>1.7951551329038751</v>
      </c>
      <c r="Y6296">
        <v>0</v>
      </c>
      <c r="Z6296">
        <v>0</v>
      </c>
      <c r="AA6296">
        <v>0</v>
      </c>
      <c r="AB6296">
        <v>0</v>
      </c>
      <c r="AC6296">
        <v>0</v>
      </c>
      <c r="AD6296">
        <v>0</v>
      </c>
      <c r="AE6296">
        <v>1.7951551329038751</v>
      </c>
    </row>
    <row r="6297" spans="1:31" x14ac:dyDescent="0.25">
      <c r="A6297">
        <v>2252132</v>
      </c>
      <c r="B6297">
        <v>1</v>
      </c>
      <c r="C6297" t="s">
        <v>80</v>
      </c>
      <c r="D6297" t="s">
        <v>84</v>
      </c>
      <c r="E6297" t="s">
        <v>132</v>
      </c>
      <c r="F6297" t="s">
        <v>18095</v>
      </c>
      <c r="G6297" t="s">
        <v>1919</v>
      </c>
      <c r="H6297" t="s">
        <v>135</v>
      </c>
      <c r="I6297" t="s">
        <v>136</v>
      </c>
      <c r="J6297" t="s">
        <v>137</v>
      </c>
      <c r="K6297" t="s">
        <v>138</v>
      </c>
      <c r="L6297" t="s">
        <v>18096</v>
      </c>
      <c r="M6297" t="s">
        <v>18097</v>
      </c>
      <c r="N6297">
        <v>2.5847222219999999</v>
      </c>
      <c r="O6297">
        <v>0</v>
      </c>
      <c r="P6297">
        <v>11</v>
      </c>
      <c r="Q6297">
        <v>0</v>
      </c>
      <c r="R6297">
        <v>0</v>
      </c>
      <c r="S6297">
        <v>0</v>
      </c>
      <c r="T6297">
        <v>1</v>
      </c>
      <c r="U6297">
        <v>0</v>
      </c>
      <c r="V6297">
        <v>0</v>
      </c>
      <c r="W6297">
        <v>0</v>
      </c>
      <c r="X6297">
        <v>7.3819083497342746</v>
      </c>
      <c r="Y6297">
        <v>0</v>
      </c>
      <c r="Z6297">
        <v>0</v>
      </c>
      <c r="AA6297">
        <v>0</v>
      </c>
      <c r="AB6297">
        <v>0.35349043854813889</v>
      </c>
      <c r="AC6297">
        <v>0</v>
      </c>
      <c r="AD6297">
        <v>0</v>
      </c>
      <c r="AE6297">
        <v>7.7353987882824136</v>
      </c>
    </row>
    <row r="6298" spans="1:31" x14ac:dyDescent="0.25">
      <c r="A6298">
        <v>2252133</v>
      </c>
      <c r="B6298">
        <v>1</v>
      </c>
      <c r="C6298" t="s">
        <v>80</v>
      </c>
      <c r="D6298" t="s">
        <v>110</v>
      </c>
      <c r="E6298" t="s">
        <v>194</v>
      </c>
      <c r="F6298" t="s">
        <v>18098</v>
      </c>
      <c r="G6298" t="s">
        <v>885</v>
      </c>
      <c r="H6298" t="s">
        <v>135</v>
      </c>
      <c r="I6298" t="s">
        <v>136</v>
      </c>
      <c r="J6298" t="s">
        <v>137</v>
      </c>
      <c r="K6298" t="s">
        <v>138</v>
      </c>
      <c r="L6298" t="s">
        <v>18099</v>
      </c>
      <c r="M6298" t="s">
        <v>18100</v>
      </c>
      <c r="N6298">
        <v>3.664722222</v>
      </c>
      <c r="O6298">
        <v>0</v>
      </c>
      <c r="P6298">
        <v>82</v>
      </c>
      <c r="Q6298">
        <v>0</v>
      </c>
      <c r="R6298">
        <v>0</v>
      </c>
      <c r="S6298">
        <v>0</v>
      </c>
      <c r="T6298">
        <v>6</v>
      </c>
      <c r="U6298">
        <v>0</v>
      </c>
      <c r="V6298">
        <v>0</v>
      </c>
      <c r="W6298">
        <v>0</v>
      </c>
      <c r="X6298">
        <v>89.368520870603632</v>
      </c>
      <c r="Y6298">
        <v>0</v>
      </c>
      <c r="Z6298">
        <v>0</v>
      </c>
      <c r="AA6298">
        <v>0</v>
      </c>
      <c r="AB6298">
        <v>21.568267498460468</v>
      </c>
      <c r="AC6298">
        <v>0</v>
      </c>
      <c r="AD6298">
        <v>0</v>
      </c>
      <c r="AE6298">
        <v>110.9367883690641</v>
      </c>
    </row>
    <row r="6299" spans="1:31" x14ac:dyDescent="0.25">
      <c r="A6299">
        <v>2252136</v>
      </c>
      <c r="B6299">
        <v>1</v>
      </c>
      <c r="C6299" t="s">
        <v>80</v>
      </c>
      <c r="D6299" t="s">
        <v>103</v>
      </c>
      <c r="E6299" t="s">
        <v>161</v>
      </c>
      <c r="F6299" t="s">
        <v>5162</v>
      </c>
      <c r="G6299" t="s">
        <v>174</v>
      </c>
      <c r="H6299" t="s">
        <v>163</v>
      </c>
      <c r="I6299" t="s">
        <v>136</v>
      </c>
      <c r="J6299" t="s">
        <v>137</v>
      </c>
      <c r="K6299" t="s">
        <v>138</v>
      </c>
      <c r="L6299" t="s">
        <v>18101</v>
      </c>
      <c r="M6299" t="s">
        <v>18102</v>
      </c>
      <c r="N6299">
        <v>0.50749999999999995</v>
      </c>
      <c r="O6299">
        <v>3</v>
      </c>
      <c r="P6299">
        <v>1986</v>
      </c>
      <c r="Q6299">
        <v>21</v>
      </c>
      <c r="R6299">
        <v>269</v>
      </c>
      <c r="S6299">
        <v>29</v>
      </c>
      <c r="T6299">
        <v>647</v>
      </c>
      <c r="U6299">
        <v>2</v>
      </c>
      <c r="V6299">
        <v>1</v>
      </c>
      <c r="W6299">
        <v>0.34232859060897003</v>
      </c>
      <c r="X6299">
        <v>179.51964856427884</v>
      </c>
      <c r="Y6299">
        <v>22.711207672248936</v>
      </c>
      <c r="Z6299">
        <v>13.167468670381826</v>
      </c>
      <c r="AA6299">
        <v>29.420094370482833</v>
      </c>
      <c r="AB6299">
        <v>72.46482206490451</v>
      </c>
      <c r="AC6299">
        <v>40.062547291743059</v>
      </c>
      <c r="AD6299">
        <v>1.41514572020584</v>
      </c>
      <c r="AE6299">
        <v>359.10326294485481</v>
      </c>
    </row>
    <row r="6300" spans="1:31" x14ac:dyDescent="0.25">
      <c r="A6300">
        <v>2252139</v>
      </c>
      <c r="B6300">
        <v>1</v>
      </c>
      <c r="C6300" t="s">
        <v>80</v>
      </c>
      <c r="D6300" t="s">
        <v>103</v>
      </c>
      <c r="E6300" t="s">
        <v>161</v>
      </c>
      <c r="F6300" t="s">
        <v>5341</v>
      </c>
      <c r="G6300" t="s">
        <v>174</v>
      </c>
      <c r="H6300" t="s">
        <v>163</v>
      </c>
      <c r="I6300" t="s">
        <v>261</v>
      </c>
      <c r="J6300" t="s">
        <v>137</v>
      </c>
      <c r="K6300" t="s">
        <v>138</v>
      </c>
      <c r="L6300" t="s">
        <v>18103</v>
      </c>
      <c r="M6300" t="s">
        <v>18104</v>
      </c>
      <c r="N6300">
        <v>7.7777769999999996E-3</v>
      </c>
      <c r="O6300">
        <v>20</v>
      </c>
      <c r="P6300">
        <v>2562</v>
      </c>
      <c r="Q6300">
        <v>33</v>
      </c>
      <c r="R6300">
        <v>190</v>
      </c>
      <c r="S6300">
        <v>56</v>
      </c>
      <c r="T6300">
        <v>659</v>
      </c>
      <c r="U6300">
        <v>7</v>
      </c>
      <c r="V6300">
        <v>1</v>
      </c>
      <c r="W6300">
        <v>0.15731452123352005</v>
      </c>
      <c r="X6300">
        <v>4.2087500997307865</v>
      </c>
      <c r="Y6300">
        <v>0.87912445476202661</v>
      </c>
      <c r="Z6300">
        <v>0.34669561495376894</v>
      </c>
      <c r="AA6300">
        <v>1.4432138971619446</v>
      </c>
      <c r="AB6300">
        <v>1.7618286384747412</v>
      </c>
      <c r="AC6300">
        <v>2.8738633163197065</v>
      </c>
      <c r="AD6300">
        <v>6.8688297564444445E-2</v>
      </c>
      <c r="AE6300">
        <v>11.739478840200938</v>
      </c>
    </row>
    <row r="6301" spans="1:31" x14ac:dyDescent="0.25">
      <c r="A6301">
        <v>2252141</v>
      </c>
      <c r="B6301">
        <v>1</v>
      </c>
      <c r="C6301" t="s">
        <v>80</v>
      </c>
      <c r="D6301" t="s">
        <v>110</v>
      </c>
      <c r="E6301" t="s">
        <v>141</v>
      </c>
      <c r="F6301" t="s">
        <v>18105</v>
      </c>
      <c r="G6301" t="s">
        <v>134</v>
      </c>
      <c r="H6301" t="s">
        <v>135</v>
      </c>
      <c r="I6301" t="s">
        <v>136</v>
      </c>
      <c r="J6301" t="s">
        <v>137</v>
      </c>
      <c r="K6301" t="s">
        <v>138</v>
      </c>
      <c r="L6301" t="s">
        <v>18106</v>
      </c>
      <c r="M6301" t="s">
        <v>18107</v>
      </c>
      <c r="N6301">
        <v>0.56999999999999995</v>
      </c>
      <c r="O6301">
        <v>0</v>
      </c>
      <c r="P6301">
        <v>572</v>
      </c>
      <c r="Q6301">
        <v>0</v>
      </c>
      <c r="R6301">
        <v>0</v>
      </c>
      <c r="S6301">
        <v>0</v>
      </c>
      <c r="T6301">
        <v>31</v>
      </c>
      <c r="U6301">
        <v>0</v>
      </c>
      <c r="V6301">
        <v>0</v>
      </c>
      <c r="W6301">
        <v>0</v>
      </c>
      <c r="X6301">
        <v>135.45576692343889</v>
      </c>
      <c r="Y6301">
        <v>0</v>
      </c>
      <c r="Z6301">
        <v>0</v>
      </c>
      <c r="AA6301">
        <v>0</v>
      </c>
      <c r="AB6301">
        <v>8.9034823934395284</v>
      </c>
      <c r="AC6301">
        <v>0</v>
      </c>
      <c r="AD6301">
        <v>0</v>
      </c>
      <c r="AE6301">
        <v>144.35924931687842</v>
      </c>
    </row>
    <row r="6302" spans="1:31" x14ac:dyDescent="0.25">
      <c r="A6302">
        <v>2252143</v>
      </c>
      <c r="B6302">
        <v>1</v>
      </c>
      <c r="C6302" t="s">
        <v>80</v>
      </c>
      <c r="D6302" t="s">
        <v>103</v>
      </c>
      <c r="E6302" t="s">
        <v>182</v>
      </c>
      <c r="F6302" t="s">
        <v>18108</v>
      </c>
      <c r="G6302" t="s">
        <v>319</v>
      </c>
      <c r="H6302" t="s">
        <v>163</v>
      </c>
      <c r="I6302" t="s">
        <v>136</v>
      </c>
      <c r="J6302" t="s">
        <v>137</v>
      </c>
      <c r="K6302" t="s">
        <v>138</v>
      </c>
      <c r="L6302" t="s">
        <v>18109</v>
      </c>
      <c r="M6302" t="s">
        <v>18110</v>
      </c>
      <c r="N6302">
        <v>1.4411111109999999</v>
      </c>
      <c r="O6302">
        <v>0</v>
      </c>
      <c r="P6302">
        <v>344</v>
      </c>
      <c r="Q6302">
        <v>0</v>
      </c>
      <c r="R6302">
        <v>21</v>
      </c>
      <c r="S6302">
        <v>3</v>
      </c>
      <c r="T6302">
        <v>33</v>
      </c>
      <c r="U6302">
        <v>1</v>
      </c>
      <c r="V6302">
        <v>0</v>
      </c>
      <c r="W6302">
        <v>0</v>
      </c>
      <c r="X6302">
        <v>89.858873452769359</v>
      </c>
      <c r="Y6302">
        <v>0</v>
      </c>
      <c r="Z6302">
        <v>6.0353023539842763</v>
      </c>
      <c r="AA6302">
        <v>8.0967672336319332</v>
      </c>
      <c r="AB6302">
        <v>8.859736825424676</v>
      </c>
      <c r="AC6302">
        <v>4.4443090520386601</v>
      </c>
      <c r="AD6302">
        <v>0</v>
      </c>
      <c r="AE6302">
        <v>117.29498891784891</v>
      </c>
    </row>
    <row r="6303" spans="1:31" x14ac:dyDescent="0.25">
      <c r="A6303">
        <v>2252152</v>
      </c>
      <c r="B6303">
        <v>1</v>
      </c>
      <c r="C6303" t="s">
        <v>80</v>
      </c>
      <c r="D6303" t="s">
        <v>83</v>
      </c>
      <c r="E6303" t="s">
        <v>132</v>
      </c>
      <c r="F6303" t="s">
        <v>18111</v>
      </c>
      <c r="G6303" t="s">
        <v>148</v>
      </c>
      <c r="H6303" t="s">
        <v>135</v>
      </c>
      <c r="I6303" t="s">
        <v>136</v>
      </c>
      <c r="J6303" t="s">
        <v>137</v>
      </c>
      <c r="K6303" t="s">
        <v>138</v>
      </c>
      <c r="L6303" t="s">
        <v>18112</v>
      </c>
      <c r="M6303" t="s">
        <v>18113</v>
      </c>
      <c r="N6303">
        <v>1.4938888880000001</v>
      </c>
      <c r="O6303">
        <v>0</v>
      </c>
      <c r="P6303">
        <v>5</v>
      </c>
      <c r="Q6303">
        <v>0</v>
      </c>
      <c r="R6303">
        <v>0</v>
      </c>
      <c r="S6303">
        <v>0</v>
      </c>
      <c r="T6303">
        <v>0</v>
      </c>
      <c r="U6303">
        <v>0</v>
      </c>
      <c r="V6303">
        <v>0</v>
      </c>
      <c r="W6303">
        <v>0</v>
      </c>
      <c r="X6303">
        <v>3.2977438678946527</v>
      </c>
      <c r="Y6303">
        <v>0</v>
      </c>
      <c r="Z6303">
        <v>0</v>
      </c>
      <c r="AA6303">
        <v>0</v>
      </c>
      <c r="AB6303">
        <v>0</v>
      </c>
      <c r="AC6303">
        <v>0</v>
      </c>
      <c r="AD6303">
        <v>0</v>
      </c>
      <c r="AE6303">
        <v>3.2977438678946527</v>
      </c>
    </row>
    <row r="6304" spans="1:31" x14ac:dyDescent="0.25">
      <c r="A6304">
        <v>2252154</v>
      </c>
      <c r="B6304">
        <v>1</v>
      </c>
      <c r="C6304" t="s">
        <v>81</v>
      </c>
      <c r="D6304" t="s">
        <v>128</v>
      </c>
      <c r="E6304" t="s">
        <v>273</v>
      </c>
      <c r="F6304" t="s">
        <v>18114</v>
      </c>
      <c r="G6304" t="s">
        <v>174</v>
      </c>
      <c r="H6304" t="s">
        <v>163</v>
      </c>
      <c r="I6304" t="s">
        <v>136</v>
      </c>
      <c r="J6304" t="s">
        <v>137</v>
      </c>
      <c r="K6304" t="s">
        <v>138</v>
      </c>
      <c r="L6304" t="s">
        <v>18115</v>
      </c>
      <c r="M6304" t="s">
        <v>18116</v>
      </c>
      <c r="N6304">
        <v>1.6897222220000001</v>
      </c>
      <c r="O6304">
        <v>0</v>
      </c>
      <c r="P6304">
        <v>0</v>
      </c>
      <c r="Q6304">
        <v>0</v>
      </c>
      <c r="R6304">
        <v>0</v>
      </c>
      <c r="S6304">
        <v>8</v>
      </c>
      <c r="T6304">
        <v>0</v>
      </c>
      <c r="U6304">
        <v>3</v>
      </c>
      <c r="V6304">
        <v>0</v>
      </c>
      <c r="W6304">
        <v>0</v>
      </c>
      <c r="X6304">
        <v>0</v>
      </c>
      <c r="Y6304">
        <v>0</v>
      </c>
      <c r="Z6304">
        <v>0</v>
      </c>
      <c r="AA6304">
        <v>107.6319899558867</v>
      </c>
      <c r="AB6304">
        <v>0</v>
      </c>
      <c r="AC6304">
        <v>139.25502285683996</v>
      </c>
      <c r="AD6304">
        <v>0</v>
      </c>
      <c r="AE6304">
        <v>246.88701281272665</v>
      </c>
    </row>
    <row r="6305" spans="1:31" x14ac:dyDescent="0.25">
      <c r="A6305">
        <v>2252156</v>
      </c>
      <c r="B6305">
        <v>1</v>
      </c>
      <c r="C6305" t="s">
        <v>80</v>
      </c>
      <c r="D6305" t="s">
        <v>103</v>
      </c>
      <c r="E6305" t="s">
        <v>161</v>
      </c>
      <c r="F6305" t="s">
        <v>5341</v>
      </c>
      <c r="G6305" t="s">
        <v>303</v>
      </c>
      <c r="H6305" t="s">
        <v>163</v>
      </c>
      <c r="I6305" t="s">
        <v>136</v>
      </c>
      <c r="J6305" t="s">
        <v>137</v>
      </c>
      <c r="K6305" t="s">
        <v>138</v>
      </c>
      <c r="L6305" t="s">
        <v>18117</v>
      </c>
      <c r="M6305" t="s">
        <v>18118</v>
      </c>
      <c r="N6305">
        <v>0.35027777700000001</v>
      </c>
      <c r="O6305">
        <v>20</v>
      </c>
      <c r="P6305">
        <v>2562</v>
      </c>
      <c r="Q6305">
        <v>33</v>
      </c>
      <c r="R6305">
        <v>190</v>
      </c>
      <c r="S6305">
        <v>56</v>
      </c>
      <c r="T6305">
        <v>659</v>
      </c>
      <c r="U6305">
        <v>7</v>
      </c>
      <c r="V6305">
        <v>1</v>
      </c>
      <c r="W6305">
        <v>6.401298236043881</v>
      </c>
      <c r="X6305">
        <v>180.45720236347395</v>
      </c>
      <c r="Y6305">
        <v>39.044197292464403</v>
      </c>
      <c r="Z6305">
        <v>15.252068587378261</v>
      </c>
      <c r="AA6305">
        <v>63.05934829310911</v>
      </c>
      <c r="AB6305">
        <v>76.362276808235535</v>
      </c>
      <c r="AC6305">
        <v>124.6124822102214</v>
      </c>
      <c r="AD6305">
        <v>2.9214470624733337</v>
      </c>
      <c r="AE6305">
        <v>508.11032085339991</v>
      </c>
    </row>
    <row r="6306" spans="1:31" x14ac:dyDescent="0.25">
      <c r="A6306">
        <v>2252158</v>
      </c>
      <c r="B6306">
        <v>1</v>
      </c>
      <c r="C6306" t="s">
        <v>80</v>
      </c>
      <c r="D6306" t="s">
        <v>91</v>
      </c>
      <c r="E6306" t="s">
        <v>182</v>
      </c>
      <c r="F6306" t="s">
        <v>18119</v>
      </c>
      <c r="G6306" t="s">
        <v>319</v>
      </c>
      <c r="H6306" t="s">
        <v>163</v>
      </c>
      <c r="I6306" t="s">
        <v>136</v>
      </c>
      <c r="J6306" t="s">
        <v>137</v>
      </c>
      <c r="K6306" t="s">
        <v>138</v>
      </c>
      <c r="L6306" t="s">
        <v>18120</v>
      </c>
      <c r="M6306" t="s">
        <v>18121</v>
      </c>
      <c r="N6306">
        <v>1.167777777</v>
      </c>
      <c r="O6306">
        <v>0</v>
      </c>
      <c r="P6306">
        <v>25</v>
      </c>
      <c r="Q6306">
        <v>0</v>
      </c>
      <c r="R6306">
        <v>8</v>
      </c>
      <c r="S6306">
        <v>0</v>
      </c>
      <c r="T6306">
        <v>13</v>
      </c>
      <c r="U6306">
        <v>0</v>
      </c>
      <c r="V6306">
        <v>0</v>
      </c>
      <c r="W6306">
        <v>0</v>
      </c>
      <c r="X6306">
        <v>8.2213301510790284</v>
      </c>
      <c r="Y6306">
        <v>0</v>
      </c>
      <c r="Z6306">
        <v>12.258798594669475</v>
      </c>
      <c r="AA6306">
        <v>0</v>
      </c>
      <c r="AB6306">
        <v>5.4771235081282414</v>
      </c>
      <c r="AC6306">
        <v>0</v>
      </c>
      <c r="AD6306">
        <v>0</v>
      </c>
      <c r="AE6306">
        <v>25.957252253876742</v>
      </c>
    </row>
    <row r="6307" spans="1:31" x14ac:dyDescent="0.25">
      <c r="A6307">
        <v>2252162</v>
      </c>
      <c r="B6307">
        <v>1</v>
      </c>
      <c r="C6307" t="s">
        <v>80</v>
      </c>
      <c r="D6307" t="s">
        <v>82</v>
      </c>
      <c r="E6307" t="s">
        <v>194</v>
      </c>
      <c r="F6307" t="s">
        <v>18122</v>
      </c>
      <c r="G6307" t="s">
        <v>472</v>
      </c>
      <c r="H6307" t="s">
        <v>135</v>
      </c>
      <c r="I6307" t="s">
        <v>136</v>
      </c>
      <c r="J6307" t="s">
        <v>137</v>
      </c>
      <c r="K6307" t="s">
        <v>138</v>
      </c>
      <c r="L6307" t="s">
        <v>18123</v>
      </c>
      <c r="M6307" t="s">
        <v>18124</v>
      </c>
      <c r="N6307">
        <v>2.0905555549999999</v>
      </c>
      <c r="O6307">
        <v>0</v>
      </c>
      <c r="P6307">
        <v>69</v>
      </c>
      <c r="Q6307">
        <v>0</v>
      </c>
      <c r="R6307">
        <v>0</v>
      </c>
      <c r="S6307">
        <v>0</v>
      </c>
      <c r="T6307">
        <v>1</v>
      </c>
      <c r="U6307">
        <v>0</v>
      </c>
      <c r="V6307">
        <v>0</v>
      </c>
      <c r="W6307">
        <v>0</v>
      </c>
      <c r="X6307">
        <v>27.472655431146016</v>
      </c>
      <c r="Y6307">
        <v>0</v>
      </c>
      <c r="Z6307">
        <v>0</v>
      </c>
      <c r="AA6307">
        <v>0</v>
      </c>
      <c r="AB6307">
        <v>0.31308390308215994</v>
      </c>
      <c r="AC6307">
        <v>0</v>
      </c>
      <c r="AD6307">
        <v>0</v>
      </c>
      <c r="AE6307">
        <v>27.785739334228175</v>
      </c>
    </row>
    <row r="6308" spans="1:31" x14ac:dyDescent="0.25">
      <c r="A6308">
        <v>2252168</v>
      </c>
      <c r="B6308">
        <v>1</v>
      </c>
      <c r="C6308" t="s">
        <v>80</v>
      </c>
      <c r="D6308" t="s">
        <v>96</v>
      </c>
      <c r="E6308" t="s">
        <v>177</v>
      </c>
      <c r="F6308" t="s">
        <v>17566</v>
      </c>
      <c r="G6308" t="s">
        <v>215</v>
      </c>
      <c r="H6308" t="s">
        <v>135</v>
      </c>
      <c r="I6308" t="s">
        <v>136</v>
      </c>
      <c r="J6308" t="s">
        <v>137</v>
      </c>
      <c r="K6308" t="s">
        <v>138</v>
      </c>
      <c r="L6308" t="s">
        <v>18125</v>
      </c>
      <c r="M6308" t="s">
        <v>18126</v>
      </c>
      <c r="N6308">
        <v>3.886666666</v>
      </c>
      <c r="O6308">
        <v>0</v>
      </c>
      <c r="P6308">
        <v>8</v>
      </c>
      <c r="Q6308">
        <v>0</v>
      </c>
      <c r="R6308">
        <v>0</v>
      </c>
      <c r="S6308">
        <v>0</v>
      </c>
      <c r="T6308">
        <v>3</v>
      </c>
      <c r="U6308">
        <v>0</v>
      </c>
      <c r="V6308">
        <v>0</v>
      </c>
      <c r="W6308">
        <v>0</v>
      </c>
      <c r="X6308">
        <v>19.571933854366691</v>
      </c>
      <c r="Y6308">
        <v>0</v>
      </c>
      <c r="Z6308">
        <v>0</v>
      </c>
      <c r="AA6308">
        <v>0</v>
      </c>
      <c r="AB6308">
        <v>15.591675550012052</v>
      </c>
      <c r="AC6308">
        <v>0</v>
      </c>
      <c r="AD6308">
        <v>0</v>
      </c>
      <c r="AE6308">
        <v>35.163609404378747</v>
      </c>
    </row>
    <row r="6309" spans="1:31" x14ac:dyDescent="0.25">
      <c r="A6309">
        <v>2252171</v>
      </c>
      <c r="B6309">
        <v>1</v>
      </c>
      <c r="C6309" t="s">
        <v>80</v>
      </c>
      <c r="D6309" t="s">
        <v>96</v>
      </c>
      <c r="E6309" t="s">
        <v>273</v>
      </c>
      <c r="F6309" t="s">
        <v>8265</v>
      </c>
      <c r="G6309" t="s">
        <v>174</v>
      </c>
      <c r="H6309" t="s">
        <v>163</v>
      </c>
      <c r="I6309" t="s">
        <v>261</v>
      </c>
      <c r="J6309" t="s">
        <v>137</v>
      </c>
      <c r="K6309" t="s">
        <v>138</v>
      </c>
      <c r="L6309" t="s">
        <v>18127</v>
      </c>
      <c r="M6309" t="s">
        <v>18128</v>
      </c>
      <c r="N6309">
        <v>3.5555555000000003E-2</v>
      </c>
      <c r="O6309">
        <v>3</v>
      </c>
      <c r="P6309">
        <v>4526</v>
      </c>
      <c r="Q6309">
        <v>1</v>
      </c>
      <c r="R6309">
        <v>219</v>
      </c>
      <c r="S6309">
        <v>8</v>
      </c>
      <c r="T6309">
        <v>468</v>
      </c>
      <c r="U6309">
        <v>1</v>
      </c>
      <c r="V6309">
        <v>0</v>
      </c>
      <c r="W6309">
        <v>0.96420438030933331</v>
      </c>
      <c r="X6309">
        <v>116.43090803691288</v>
      </c>
      <c r="Y6309">
        <v>3.8342026150400006E-2</v>
      </c>
      <c r="Z6309">
        <v>3.5972901286835208</v>
      </c>
      <c r="AA6309">
        <v>2.7828525671122488</v>
      </c>
      <c r="AB6309">
        <v>11.933719054117351</v>
      </c>
      <c r="AC6309">
        <v>6.6055725860693332E-2</v>
      </c>
      <c r="AD6309">
        <v>0</v>
      </c>
      <c r="AE6309">
        <v>135.81337191914645</v>
      </c>
    </row>
    <row r="6310" spans="1:31" x14ac:dyDescent="0.25">
      <c r="A6310">
        <v>2252176</v>
      </c>
      <c r="B6310">
        <v>1</v>
      </c>
      <c r="C6310" t="s">
        <v>80</v>
      </c>
      <c r="D6310" t="s">
        <v>90</v>
      </c>
      <c r="E6310" t="s">
        <v>194</v>
      </c>
      <c r="F6310" t="s">
        <v>18129</v>
      </c>
      <c r="G6310" t="s">
        <v>235</v>
      </c>
      <c r="H6310" t="s">
        <v>135</v>
      </c>
      <c r="I6310" t="s">
        <v>136</v>
      </c>
      <c r="J6310" t="s">
        <v>137</v>
      </c>
      <c r="K6310" t="s">
        <v>138</v>
      </c>
      <c r="L6310" t="s">
        <v>18130</v>
      </c>
      <c r="M6310" t="s">
        <v>18131</v>
      </c>
      <c r="N6310">
        <v>8.9116666660000003</v>
      </c>
      <c r="O6310">
        <v>0</v>
      </c>
      <c r="P6310">
        <v>124</v>
      </c>
      <c r="Q6310">
        <v>0</v>
      </c>
      <c r="R6310">
        <v>0</v>
      </c>
      <c r="S6310">
        <v>0</v>
      </c>
      <c r="T6310">
        <v>4</v>
      </c>
      <c r="U6310">
        <v>0</v>
      </c>
      <c r="V6310">
        <v>0</v>
      </c>
      <c r="W6310">
        <v>0</v>
      </c>
      <c r="X6310">
        <v>343.13518698527974</v>
      </c>
      <c r="Y6310">
        <v>0</v>
      </c>
      <c r="Z6310">
        <v>0</v>
      </c>
      <c r="AA6310">
        <v>0</v>
      </c>
      <c r="AB6310">
        <v>21.765740993474083</v>
      </c>
      <c r="AC6310">
        <v>0</v>
      </c>
      <c r="AD6310">
        <v>0</v>
      </c>
      <c r="AE6310">
        <v>364.90092797875383</v>
      </c>
    </row>
    <row r="6311" spans="1:31" x14ac:dyDescent="0.25">
      <c r="A6311">
        <v>2252180</v>
      </c>
      <c r="B6311">
        <v>1</v>
      </c>
      <c r="C6311" t="s">
        <v>80</v>
      </c>
      <c r="D6311" t="s">
        <v>82</v>
      </c>
      <c r="E6311" t="s">
        <v>141</v>
      </c>
      <c r="F6311" t="s">
        <v>18132</v>
      </c>
      <c r="G6311" t="s">
        <v>1257</v>
      </c>
      <c r="H6311" t="s">
        <v>135</v>
      </c>
      <c r="I6311" t="s">
        <v>136</v>
      </c>
      <c r="J6311" t="s">
        <v>137</v>
      </c>
      <c r="K6311" t="s">
        <v>138</v>
      </c>
      <c r="L6311" t="s">
        <v>18133</v>
      </c>
      <c r="M6311" t="s">
        <v>18134</v>
      </c>
      <c r="N6311">
        <v>0.755</v>
      </c>
      <c r="O6311">
        <v>0</v>
      </c>
      <c r="P6311">
        <v>157</v>
      </c>
      <c r="Q6311">
        <v>0</v>
      </c>
      <c r="R6311">
        <v>0</v>
      </c>
      <c r="S6311">
        <v>0</v>
      </c>
      <c r="T6311">
        <v>9</v>
      </c>
      <c r="U6311">
        <v>0</v>
      </c>
      <c r="V6311">
        <v>0</v>
      </c>
      <c r="W6311">
        <v>0</v>
      </c>
      <c r="X6311">
        <v>26.040688811335656</v>
      </c>
      <c r="Y6311">
        <v>0</v>
      </c>
      <c r="Z6311">
        <v>0</v>
      </c>
      <c r="AA6311">
        <v>0</v>
      </c>
      <c r="AB6311">
        <v>1.3250915122689066</v>
      </c>
      <c r="AC6311">
        <v>0</v>
      </c>
      <c r="AD6311">
        <v>0</v>
      </c>
      <c r="AE6311">
        <v>27.365780323604561</v>
      </c>
    </row>
    <row r="6312" spans="1:31" x14ac:dyDescent="0.25">
      <c r="A6312">
        <v>2252184</v>
      </c>
      <c r="B6312">
        <v>1</v>
      </c>
      <c r="C6312" t="s">
        <v>80</v>
      </c>
      <c r="D6312" t="s">
        <v>90</v>
      </c>
      <c r="E6312" t="s">
        <v>141</v>
      </c>
      <c r="F6312" t="s">
        <v>18135</v>
      </c>
      <c r="G6312" t="s">
        <v>1257</v>
      </c>
      <c r="H6312" t="s">
        <v>135</v>
      </c>
      <c r="I6312" t="s">
        <v>136</v>
      </c>
      <c r="J6312" t="s">
        <v>137</v>
      </c>
      <c r="K6312" t="s">
        <v>138</v>
      </c>
      <c r="L6312" t="s">
        <v>18136</v>
      </c>
      <c r="M6312" t="s">
        <v>18137</v>
      </c>
      <c r="N6312">
        <v>0.816111111</v>
      </c>
      <c r="O6312">
        <v>0</v>
      </c>
      <c r="P6312">
        <v>682</v>
      </c>
      <c r="Q6312">
        <v>0</v>
      </c>
      <c r="R6312">
        <v>0</v>
      </c>
      <c r="S6312">
        <v>0</v>
      </c>
      <c r="T6312">
        <v>29</v>
      </c>
      <c r="U6312">
        <v>0</v>
      </c>
      <c r="V6312">
        <v>0</v>
      </c>
      <c r="W6312">
        <v>0</v>
      </c>
      <c r="X6312">
        <v>160.23926705402766</v>
      </c>
      <c r="Y6312">
        <v>0</v>
      </c>
      <c r="Z6312">
        <v>0</v>
      </c>
      <c r="AA6312">
        <v>0</v>
      </c>
      <c r="AB6312">
        <v>5.4149762290851191</v>
      </c>
      <c r="AC6312">
        <v>0</v>
      </c>
      <c r="AD6312">
        <v>0</v>
      </c>
      <c r="AE6312">
        <v>165.65424328311278</v>
      </c>
    </row>
    <row r="6313" spans="1:31" x14ac:dyDescent="0.25">
      <c r="A6313">
        <v>2252192</v>
      </c>
      <c r="B6313">
        <v>1</v>
      </c>
      <c r="C6313" t="s">
        <v>80</v>
      </c>
      <c r="D6313" t="s">
        <v>84</v>
      </c>
      <c r="E6313" t="s">
        <v>132</v>
      </c>
      <c r="F6313" t="s">
        <v>18138</v>
      </c>
      <c r="G6313" t="s">
        <v>1919</v>
      </c>
      <c r="H6313" t="s">
        <v>135</v>
      </c>
      <c r="I6313" t="s">
        <v>136</v>
      </c>
      <c r="J6313" t="s">
        <v>137</v>
      </c>
      <c r="K6313" t="s">
        <v>138</v>
      </c>
      <c r="L6313" t="s">
        <v>18139</v>
      </c>
      <c r="M6313" t="s">
        <v>18140</v>
      </c>
      <c r="N6313">
        <v>8.3788888880000005</v>
      </c>
      <c r="O6313">
        <v>0</v>
      </c>
      <c r="P6313">
        <v>4</v>
      </c>
      <c r="Q6313">
        <v>0</v>
      </c>
      <c r="R6313">
        <v>0</v>
      </c>
      <c r="S6313">
        <v>0</v>
      </c>
      <c r="T6313">
        <v>0</v>
      </c>
      <c r="U6313">
        <v>0</v>
      </c>
      <c r="V6313">
        <v>0</v>
      </c>
      <c r="W6313">
        <v>0</v>
      </c>
      <c r="X6313">
        <v>4.9659028276121591</v>
      </c>
      <c r="Y6313">
        <v>0</v>
      </c>
      <c r="Z6313">
        <v>0</v>
      </c>
      <c r="AA6313">
        <v>0</v>
      </c>
      <c r="AB6313">
        <v>0</v>
      </c>
      <c r="AC6313">
        <v>0</v>
      </c>
      <c r="AD6313">
        <v>0</v>
      </c>
      <c r="AE6313">
        <v>4.9659028276121591</v>
      </c>
    </row>
    <row r="6314" spans="1:31" x14ac:dyDescent="0.25">
      <c r="A6314">
        <v>2252193</v>
      </c>
      <c r="B6314">
        <v>1</v>
      </c>
      <c r="C6314" t="s">
        <v>81</v>
      </c>
      <c r="D6314" t="s">
        <v>121</v>
      </c>
      <c r="E6314" t="s">
        <v>182</v>
      </c>
      <c r="F6314" t="s">
        <v>10483</v>
      </c>
      <c r="G6314" t="s">
        <v>174</v>
      </c>
      <c r="H6314" t="s">
        <v>163</v>
      </c>
      <c r="I6314" t="s">
        <v>136</v>
      </c>
      <c r="J6314" t="s">
        <v>137</v>
      </c>
      <c r="K6314" t="s">
        <v>138</v>
      </c>
      <c r="L6314" t="s">
        <v>18141</v>
      </c>
      <c r="M6314" t="s">
        <v>18142</v>
      </c>
      <c r="N6314">
        <v>2.3055555550000002</v>
      </c>
      <c r="O6314">
        <v>0</v>
      </c>
      <c r="P6314">
        <v>1240</v>
      </c>
      <c r="Q6314">
        <v>0</v>
      </c>
      <c r="R6314">
        <v>15</v>
      </c>
      <c r="S6314">
        <v>6</v>
      </c>
      <c r="T6314">
        <v>290</v>
      </c>
      <c r="U6314">
        <v>0</v>
      </c>
      <c r="V6314">
        <v>1</v>
      </c>
      <c r="W6314">
        <v>0</v>
      </c>
      <c r="X6314">
        <v>419.62585199878754</v>
      </c>
      <c r="Y6314">
        <v>0</v>
      </c>
      <c r="Z6314">
        <v>4.4761027810107104</v>
      </c>
      <c r="AA6314">
        <v>160.580424216821</v>
      </c>
      <c r="AB6314">
        <v>134.73156069673004</v>
      </c>
      <c r="AC6314">
        <v>0</v>
      </c>
      <c r="AD6314">
        <v>0</v>
      </c>
      <c r="AE6314">
        <v>719.41393969334933</v>
      </c>
    </row>
    <row r="6315" spans="1:31" x14ac:dyDescent="0.25">
      <c r="A6315">
        <v>2252214</v>
      </c>
      <c r="B6315">
        <v>1</v>
      </c>
      <c r="C6315" t="s">
        <v>80</v>
      </c>
      <c r="D6315" t="s">
        <v>96</v>
      </c>
      <c r="E6315" t="s">
        <v>177</v>
      </c>
      <c r="F6315" t="s">
        <v>17566</v>
      </c>
      <c r="G6315" t="s">
        <v>235</v>
      </c>
      <c r="H6315" t="s">
        <v>135</v>
      </c>
      <c r="I6315" t="s">
        <v>136</v>
      </c>
      <c r="J6315" t="s">
        <v>137</v>
      </c>
      <c r="K6315" t="s">
        <v>138</v>
      </c>
      <c r="L6315" t="s">
        <v>18143</v>
      </c>
      <c r="M6315" t="s">
        <v>18144</v>
      </c>
      <c r="N6315">
        <v>1.0594444439999999</v>
      </c>
      <c r="O6315">
        <v>0</v>
      </c>
      <c r="P6315">
        <v>8</v>
      </c>
      <c r="Q6315">
        <v>0</v>
      </c>
      <c r="R6315">
        <v>0</v>
      </c>
      <c r="S6315">
        <v>0</v>
      </c>
      <c r="T6315">
        <v>3</v>
      </c>
      <c r="U6315">
        <v>0</v>
      </c>
      <c r="V6315">
        <v>0</v>
      </c>
      <c r="W6315">
        <v>0</v>
      </c>
      <c r="X6315">
        <v>5.3989054304520536</v>
      </c>
      <c r="Y6315">
        <v>0</v>
      </c>
      <c r="Z6315">
        <v>0</v>
      </c>
      <c r="AA6315">
        <v>0</v>
      </c>
      <c r="AB6315">
        <v>4.5312641506727003</v>
      </c>
      <c r="AC6315">
        <v>0</v>
      </c>
      <c r="AD6315">
        <v>0</v>
      </c>
      <c r="AE6315">
        <v>9.9301695811247548</v>
      </c>
    </row>
    <row r="6316" spans="1:31" x14ac:dyDescent="0.25">
      <c r="A6316">
        <v>2252216</v>
      </c>
      <c r="B6316">
        <v>1</v>
      </c>
      <c r="C6316" t="s">
        <v>81</v>
      </c>
      <c r="D6316" t="s">
        <v>121</v>
      </c>
      <c r="E6316" t="s">
        <v>182</v>
      </c>
      <c r="F6316" t="s">
        <v>18145</v>
      </c>
      <c r="G6316" t="s">
        <v>174</v>
      </c>
      <c r="H6316" t="s">
        <v>163</v>
      </c>
      <c r="I6316" t="s">
        <v>136</v>
      </c>
      <c r="J6316" t="s">
        <v>137</v>
      </c>
      <c r="K6316" t="s">
        <v>138</v>
      </c>
      <c r="L6316" t="s">
        <v>18146</v>
      </c>
      <c r="M6316" t="s">
        <v>18147</v>
      </c>
      <c r="N6316">
        <v>2.1855555550000001</v>
      </c>
      <c r="O6316">
        <v>0</v>
      </c>
      <c r="P6316">
        <v>734</v>
      </c>
      <c r="Q6316">
        <v>0</v>
      </c>
      <c r="R6316">
        <v>14</v>
      </c>
      <c r="S6316">
        <v>5</v>
      </c>
      <c r="T6316">
        <v>225</v>
      </c>
      <c r="U6316">
        <v>0</v>
      </c>
      <c r="V6316">
        <v>0</v>
      </c>
      <c r="W6316">
        <v>0</v>
      </c>
      <c r="X6316">
        <v>228.0520935404175</v>
      </c>
      <c r="Y6316">
        <v>0</v>
      </c>
      <c r="Z6316">
        <v>5.1282992251813662</v>
      </c>
      <c r="AA6316">
        <v>162.91374568512717</v>
      </c>
      <c r="AB6316">
        <v>82.701764405755938</v>
      </c>
      <c r="AC6316">
        <v>0</v>
      </c>
      <c r="AD6316">
        <v>0</v>
      </c>
      <c r="AE6316">
        <v>478.79590285648203</v>
      </c>
    </row>
    <row r="6317" spans="1:31" x14ac:dyDescent="0.25">
      <c r="A6317">
        <v>2252236</v>
      </c>
      <c r="B6317">
        <v>1</v>
      </c>
      <c r="C6317" t="s">
        <v>80</v>
      </c>
      <c r="D6317" t="s">
        <v>94</v>
      </c>
      <c r="E6317" t="s">
        <v>194</v>
      </c>
      <c r="F6317" t="s">
        <v>18148</v>
      </c>
      <c r="G6317" t="s">
        <v>179</v>
      </c>
      <c r="H6317" t="s">
        <v>135</v>
      </c>
      <c r="I6317" t="s">
        <v>136</v>
      </c>
      <c r="J6317" t="s">
        <v>137</v>
      </c>
      <c r="K6317" t="s">
        <v>138</v>
      </c>
      <c r="L6317" t="s">
        <v>18149</v>
      </c>
      <c r="M6317" t="s">
        <v>18150</v>
      </c>
      <c r="N6317">
        <v>1.3988888880000001</v>
      </c>
      <c r="O6317">
        <v>0</v>
      </c>
      <c r="P6317">
        <v>36</v>
      </c>
      <c r="Q6317">
        <v>0</v>
      </c>
      <c r="R6317">
        <v>0</v>
      </c>
      <c r="S6317">
        <v>0</v>
      </c>
      <c r="T6317">
        <v>0</v>
      </c>
      <c r="U6317">
        <v>0</v>
      </c>
      <c r="V6317">
        <v>0</v>
      </c>
      <c r="W6317">
        <v>0</v>
      </c>
      <c r="X6317">
        <v>1.8245306367198637</v>
      </c>
      <c r="Y6317">
        <v>0</v>
      </c>
      <c r="Z6317">
        <v>0</v>
      </c>
      <c r="AA6317">
        <v>0</v>
      </c>
      <c r="AB6317">
        <v>0</v>
      </c>
      <c r="AC6317">
        <v>0</v>
      </c>
      <c r="AD6317">
        <v>0</v>
      </c>
      <c r="AE6317">
        <v>1.8245306367198637</v>
      </c>
    </row>
    <row r="6318" spans="1:31" x14ac:dyDescent="0.25">
      <c r="A6318">
        <v>2252237</v>
      </c>
      <c r="B6318">
        <v>1</v>
      </c>
      <c r="C6318" t="s">
        <v>81</v>
      </c>
      <c r="D6318" t="s">
        <v>121</v>
      </c>
      <c r="E6318" t="s">
        <v>182</v>
      </c>
      <c r="F6318" t="s">
        <v>18151</v>
      </c>
      <c r="G6318" t="s">
        <v>3430</v>
      </c>
      <c r="H6318" t="s">
        <v>163</v>
      </c>
      <c r="I6318" t="s">
        <v>136</v>
      </c>
      <c r="J6318" t="s">
        <v>137</v>
      </c>
      <c r="K6318" t="s">
        <v>138</v>
      </c>
      <c r="L6318" t="s">
        <v>18152</v>
      </c>
      <c r="M6318" t="s">
        <v>18153</v>
      </c>
      <c r="N6318">
        <v>2.1130555549999999</v>
      </c>
      <c r="O6318">
        <v>0</v>
      </c>
      <c r="P6318">
        <v>576</v>
      </c>
      <c r="Q6318">
        <v>0</v>
      </c>
      <c r="R6318">
        <v>14</v>
      </c>
      <c r="S6318">
        <v>5</v>
      </c>
      <c r="T6318">
        <v>212</v>
      </c>
      <c r="U6318">
        <v>0</v>
      </c>
      <c r="V6318">
        <v>0</v>
      </c>
      <c r="W6318">
        <v>0</v>
      </c>
      <c r="X6318">
        <v>190.29124719620822</v>
      </c>
      <c r="Y6318">
        <v>0</v>
      </c>
      <c r="Z6318">
        <v>5.2506049814349369</v>
      </c>
      <c r="AA6318">
        <v>210.97410781594311</v>
      </c>
      <c r="AB6318">
        <v>122.29348473992358</v>
      </c>
      <c r="AC6318">
        <v>0</v>
      </c>
      <c r="AD6318">
        <v>0</v>
      </c>
      <c r="AE6318">
        <v>528.80944473350985</v>
      </c>
    </row>
    <row r="6319" spans="1:31" x14ac:dyDescent="0.25">
      <c r="A6319">
        <v>2252238</v>
      </c>
      <c r="B6319">
        <v>1</v>
      </c>
      <c r="C6319" t="s">
        <v>81</v>
      </c>
      <c r="D6319" t="s">
        <v>121</v>
      </c>
      <c r="E6319" t="s">
        <v>182</v>
      </c>
      <c r="F6319" t="s">
        <v>18154</v>
      </c>
      <c r="G6319" t="s">
        <v>174</v>
      </c>
      <c r="H6319" t="s">
        <v>163</v>
      </c>
      <c r="I6319" t="s">
        <v>136</v>
      </c>
      <c r="J6319" t="s">
        <v>137</v>
      </c>
      <c r="K6319" t="s">
        <v>138</v>
      </c>
      <c r="L6319" t="s">
        <v>18155</v>
      </c>
      <c r="M6319" t="s">
        <v>18156</v>
      </c>
      <c r="N6319">
        <v>0.21972222199999999</v>
      </c>
      <c r="O6319">
        <v>0</v>
      </c>
      <c r="P6319">
        <v>448</v>
      </c>
      <c r="Q6319">
        <v>0</v>
      </c>
      <c r="R6319">
        <v>118</v>
      </c>
      <c r="S6319">
        <v>0</v>
      </c>
      <c r="T6319">
        <v>63</v>
      </c>
      <c r="U6319">
        <v>1</v>
      </c>
      <c r="V6319">
        <v>1</v>
      </c>
      <c r="W6319">
        <v>0</v>
      </c>
      <c r="X6319">
        <v>17.893142964309778</v>
      </c>
      <c r="Y6319">
        <v>0</v>
      </c>
      <c r="Z6319">
        <v>3.0632238130500564</v>
      </c>
      <c r="AA6319">
        <v>0</v>
      </c>
      <c r="AB6319">
        <v>6.7746207501028222</v>
      </c>
      <c r="AC6319">
        <v>8.4204542537282059</v>
      </c>
      <c r="AD6319">
        <v>4.0918272607107475</v>
      </c>
      <c r="AE6319">
        <v>40.243269041901613</v>
      </c>
    </row>
    <row r="6320" spans="1:31" x14ac:dyDescent="0.25">
      <c r="A6320">
        <v>2252242</v>
      </c>
      <c r="B6320">
        <v>1</v>
      </c>
      <c r="C6320" t="s">
        <v>80</v>
      </c>
      <c r="D6320" t="s">
        <v>82</v>
      </c>
      <c r="E6320" t="s">
        <v>132</v>
      </c>
      <c r="F6320" t="s">
        <v>18157</v>
      </c>
      <c r="G6320" t="s">
        <v>558</v>
      </c>
      <c r="H6320" t="s">
        <v>135</v>
      </c>
      <c r="I6320" t="s">
        <v>136</v>
      </c>
      <c r="J6320" t="s">
        <v>3</v>
      </c>
      <c r="K6320" t="s">
        <v>138</v>
      </c>
      <c r="L6320" t="s">
        <v>18158</v>
      </c>
      <c r="M6320" t="s">
        <v>18159</v>
      </c>
      <c r="N6320">
        <v>5.2450000000000001</v>
      </c>
      <c r="O6320">
        <v>0</v>
      </c>
      <c r="P6320">
        <v>1</v>
      </c>
      <c r="Q6320">
        <v>0</v>
      </c>
      <c r="R6320">
        <v>0</v>
      </c>
      <c r="S6320">
        <v>0</v>
      </c>
      <c r="T6320">
        <v>0</v>
      </c>
      <c r="U6320">
        <v>0</v>
      </c>
      <c r="V6320">
        <v>0</v>
      </c>
      <c r="W6320">
        <v>0</v>
      </c>
      <c r="X6320">
        <v>4.9062445072649865</v>
      </c>
      <c r="Y6320">
        <v>0</v>
      </c>
      <c r="Z6320">
        <v>0</v>
      </c>
      <c r="AA6320">
        <v>0</v>
      </c>
      <c r="AB6320">
        <v>0</v>
      </c>
      <c r="AC6320">
        <v>0</v>
      </c>
      <c r="AD6320">
        <v>0</v>
      </c>
      <c r="AE6320">
        <v>4.9062445072649865</v>
      </c>
    </row>
    <row r="6321" spans="1:31" x14ac:dyDescent="0.25">
      <c r="A6321">
        <v>2252245</v>
      </c>
      <c r="B6321">
        <v>1</v>
      </c>
      <c r="C6321" t="s">
        <v>80</v>
      </c>
      <c r="D6321" t="s">
        <v>88</v>
      </c>
      <c r="E6321" t="s">
        <v>132</v>
      </c>
      <c r="F6321" t="s">
        <v>18160</v>
      </c>
      <c r="G6321" t="s">
        <v>152</v>
      </c>
      <c r="H6321" t="s">
        <v>135</v>
      </c>
      <c r="I6321" t="s">
        <v>136</v>
      </c>
      <c r="J6321" t="s">
        <v>3</v>
      </c>
      <c r="K6321" t="s">
        <v>138</v>
      </c>
      <c r="L6321" t="s">
        <v>18161</v>
      </c>
      <c r="M6321" t="s">
        <v>18162</v>
      </c>
      <c r="N6321">
        <v>6.9722222220000001</v>
      </c>
      <c r="O6321">
        <v>0</v>
      </c>
      <c r="P6321">
        <v>17</v>
      </c>
      <c r="Q6321">
        <v>0</v>
      </c>
      <c r="R6321">
        <v>0</v>
      </c>
      <c r="S6321">
        <v>0</v>
      </c>
      <c r="T6321">
        <v>0</v>
      </c>
      <c r="U6321">
        <v>0</v>
      </c>
      <c r="V6321">
        <v>0</v>
      </c>
      <c r="W6321">
        <v>0</v>
      </c>
      <c r="X6321">
        <v>32.949430516916941</v>
      </c>
      <c r="Y6321">
        <v>0</v>
      </c>
      <c r="Z6321">
        <v>0</v>
      </c>
      <c r="AA6321">
        <v>0</v>
      </c>
      <c r="AB6321">
        <v>0</v>
      </c>
      <c r="AC6321">
        <v>0</v>
      </c>
      <c r="AD6321">
        <v>0</v>
      </c>
      <c r="AE6321">
        <v>32.949430516916941</v>
      </c>
    </row>
    <row r="6322" spans="1:31" x14ac:dyDescent="0.25">
      <c r="A6322">
        <v>2252248</v>
      </c>
      <c r="B6322">
        <v>1</v>
      </c>
      <c r="C6322" t="s">
        <v>80</v>
      </c>
      <c r="D6322" t="s">
        <v>96</v>
      </c>
      <c r="E6322" t="s">
        <v>177</v>
      </c>
      <c r="F6322" t="s">
        <v>14253</v>
      </c>
      <c r="G6322" t="s">
        <v>235</v>
      </c>
      <c r="H6322" t="s">
        <v>135</v>
      </c>
      <c r="I6322" t="s">
        <v>136</v>
      </c>
      <c r="J6322" t="s">
        <v>137</v>
      </c>
      <c r="K6322" t="s">
        <v>138</v>
      </c>
      <c r="L6322" t="s">
        <v>18163</v>
      </c>
      <c r="M6322" t="s">
        <v>18164</v>
      </c>
      <c r="N6322">
        <v>5.46</v>
      </c>
      <c r="O6322">
        <v>0</v>
      </c>
      <c r="P6322">
        <v>8</v>
      </c>
      <c r="Q6322">
        <v>0</v>
      </c>
      <c r="R6322">
        <v>0</v>
      </c>
      <c r="S6322">
        <v>0</v>
      </c>
      <c r="T6322">
        <v>2</v>
      </c>
      <c r="U6322">
        <v>0</v>
      </c>
      <c r="V6322">
        <v>0</v>
      </c>
      <c r="W6322">
        <v>0</v>
      </c>
      <c r="X6322">
        <v>61.085310939561452</v>
      </c>
      <c r="Y6322">
        <v>0</v>
      </c>
      <c r="Z6322">
        <v>0</v>
      </c>
      <c r="AA6322">
        <v>0</v>
      </c>
      <c r="AB6322">
        <v>9.962347119966001</v>
      </c>
      <c r="AC6322">
        <v>0</v>
      </c>
      <c r="AD6322">
        <v>0</v>
      </c>
      <c r="AE6322">
        <v>71.04765805952745</v>
      </c>
    </row>
    <row r="6323" spans="1:31" x14ac:dyDescent="0.25">
      <c r="A6323">
        <v>2252251</v>
      </c>
      <c r="B6323">
        <v>1</v>
      </c>
      <c r="C6323" t="s">
        <v>80</v>
      </c>
      <c r="D6323" t="s">
        <v>104</v>
      </c>
      <c r="E6323" t="s">
        <v>161</v>
      </c>
      <c r="F6323" t="s">
        <v>12006</v>
      </c>
      <c r="G6323" t="s">
        <v>174</v>
      </c>
      <c r="H6323" t="s">
        <v>163</v>
      </c>
      <c r="I6323" t="s">
        <v>136</v>
      </c>
      <c r="J6323" t="s">
        <v>137</v>
      </c>
      <c r="K6323" t="s">
        <v>138</v>
      </c>
      <c r="L6323" t="s">
        <v>18165</v>
      </c>
      <c r="M6323" t="s">
        <v>18166</v>
      </c>
      <c r="N6323">
        <v>0.182777777</v>
      </c>
      <c r="O6323">
        <v>5</v>
      </c>
      <c r="P6323">
        <v>1774</v>
      </c>
      <c r="Q6323">
        <v>10</v>
      </c>
      <c r="R6323">
        <v>20</v>
      </c>
      <c r="S6323">
        <v>18</v>
      </c>
      <c r="T6323">
        <v>210</v>
      </c>
      <c r="U6323">
        <v>3</v>
      </c>
      <c r="V6323">
        <v>0</v>
      </c>
      <c r="W6323">
        <v>5.6266456536422232E-2</v>
      </c>
      <c r="X6323">
        <v>105.88774200856915</v>
      </c>
      <c r="Y6323">
        <v>0.71357642125443332</v>
      </c>
      <c r="Z6323">
        <v>0.56209644695350236</v>
      </c>
      <c r="AA6323">
        <v>57.147257567564608</v>
      </c>
      <c r="AB6323">
        <v>25.038762606784839</v>
      </c>
      <c r="AC6323">
        <v>11.226266247625988</v>
      </c>
      <c r="AD6323">
        <v>0</v>
      </c>
      <c r="AE6323">
        <v>200.63196775528894</v>
      </c>
    </row>
    <row r="6324" spans="1:31" x14ac:dyDescent="0.25">
      <c r="A6324">
        <v>2252255</v>
      </c>
      <c r="B6324">
        <v>1</v>
      </c>
      <c r="C6324" t="s">
        <v>80</v>
      </c>
      <c r="D6324" t="s">
        <v>105</v>
      </c>
      <c r="E6324" t="s">
        <v>194</v>
      </c>
      <c r="F6324" t="s">
        <v>18167</v>
      </c>
      <c r="G6324" t="s">
        <v>248</v>
      </c>
      <c r="H6324" t="s">
        <v>135</v>
      </c>
      <c r="I6324" t="s">
        <v>136</v>
      </c>
      <c r="J6324" t="s">
        <v>137</v>
      </c>
      <c r="K6324" t="s">
        <v>138</v>
      </c>
      <c r="L6324" t="s">
        <v>18168</v>
      </c>
      <c r="M6324" t="s">
        <v>18169</v>
      </c>
      <c r="N6324">
        <v>2.5530555549999998</v>
      </c>
      <c r="O6324">
        <v>0</v>
      </c>
      <c r="P6324">
        <v>4</v>
      </c>
      <c r="Q6324">
        <v>0</v>
      </c>
      <c r="R6324">
        <v>0</v>
      </c>
      <c r="S6324">
        <v>0</v>
      </c>
      <c r="T6324">
        <v>0</v>
      </c>
      <c r="U6324">
        <v>0</v>
      </c>
      <c r="V6324">
        <v>0</v>
      </c>
      <c r="W6324">
        <v>0</v>
      </c>
      <c r="X6324">
        <v>0.97759830395976022</v>
      </c>
      <c r="Y6324">
        <v>0</v>
      </c>
      <c r="Z6324">
        <v>0</v>
      </c>
      <c r="AA6324">
        <v>0</v>
      </c>
      <c r="AB6324">
        <v>0</v>
      </c>
      <c r="AC6324">
        <v>0</v>
      </c>
      <c r="AD6324">
        <v>0</v>
      </c>
      <c r="AE6324">
        <v>0.97759830395976022</v>
      </c>
    </row>
    <row r="6325" spans="1:31" x14ac:dyDescent="0.25">
      <c r="A6325">
        <v>2252257</v>
      </c>
      <c r="B6325">
        <v>1</v>
      </c>
      <c r="C6325" t="s">
        <v>80</v>
      </c>
      <c r="D6325" t="s">
        <v>103</v>
      </c>
      <c r="E6325" t="s">
        <v>132</v>
      </c>
      <c r="F6325" t="s">
        <v>18170</v>
      </c>
      <c r="G6325" t="s">
        <v>191</v>
      </c>
      <c r="H6325" t="s">
        <v>135</v>
      </c>
      <c r="I6325" t="s">
        <v>136</v>
      </c>
      <c r="J6325" t="s">
        <v>137</v>
      </c>
      <c r="K6325" t="s">
        <v>138</v>
      </c>
      <c r="L6325" t="s">
        <v>18171</v>
      </c>
      <c r="M6325" t="s">
        <v>18172</v>
      </c>
      <c r="N6325">
        <v>0.75305555499999999</v>
      </c>
      <c r="O6325">
        <v>0</v>
      </c>
      <c r="P6325">
        <v>6</v>
      </c>
      <c r="Q6325">
        <v>0</v>
      </c>
      <c r="R6325">
        <v>0</v>
      </c>
      <c r="S6325">
        <v>0</v>
      </c>
      <c r="T6325">
        <v>1</v>
      </c>
      <c r="U6325">
        <v>0</v>
      </c>
      <c r="V6325">
        <v>0</v>
      </c>
      <c r="W6325">
        <v>0</v>
      </c>
      <c r="X6325">
        <v>0.9008765957512106</v>
      </c>
      <c r="Y6325">
        <v>0</v>
      </c>
      <c r="Z6325">
        <v>0</v>
      </c>
      <c r="AA6325">
        <v>0</v>
      </c>
      <c r="AB6325">
        <v>0.16770901434238</v>
      </c>
      <c r="AC6325">
        <v>0</v>
      </c>
      <c r="AD6325">
        <v>0</v>
      </c>
      <c r="AE6325">
        <v>1.0685856100935907</v>
      </c>
    </row>
    <row r="6326" spans="1:31" x14ac:dyDescent="0.25">
      <c r="A6326">
        <v>2252259</v>
      </c>
      <c r="B6326">
        <v>1</v>
      </c>
      <c r="C6326" t="s">
        <v>80</v>
      </c>
      <c r="D6326" t="s">
        <v>98</v>
      </c>
      <c r="E6326" t="s">
        <v>132</v>
      </c>
      <c r="F6326" t="s">
        <v>18173</v>
      </c>
      <c r="G6326" t="s">
        <v>148</v>
      </c>
      <c r="H6326" t="s">
        <v>135</v>
      </c>
      <c r="I6326" t="s">
        <v>136</v>
      </c>
      <c r="J6326" t="s">
        <v>137</v>
      </c>
      <c r="K6326" t="s">
        <v>138</v>
      </c>
      <c r="L6326" t="s">
        <v>18174</v>
      </c>
      <c r="M6326" t="s">
        <v>18175</v>
      </c>
      <c r="N6326">
        <v>1.330833333</v>
      </c>
      <c r="O6326">
        <v>0</v>
      </c>
      <c r="P6326">
        <v>1</v>
      </c>
      <c r="Q6326">
        <v>0</v>
      </c>
      <c r="R6326">
        <v>0</v>
      </c>
      <c r="S6326">
        <v>0</v>
      </c>
      <c r="T6326">
        <v>0</v>
      </c>
      <c r="U6326">
        <v>0</v>
      </c>
      <c r="V6326">
        <v>0</v>
      </c>
      <c r="W6326">
        <v>0</v>
      </c>
      <c r="X6326">
        <v>0</v>
      </c>
      <c r="Y6326">
        <v>0</v>
      </c>
      <c r="Z6326">
        <v>0</v>
      </c>
      <c r="AA6326">
        <v>0</v>
      </c>
      <c r="AB6326">
        <v>0</v>
      </c>
      <c r="AC6326">
        <v>0</v>
      </c>
      <c r="AD6326">
        <v>0</v>
      </c>
      <c r="AE6326">
        <v>0</v>
      </c>
    </row>
    <row r="6327" spans="1:31" x14ac:dyDescent="0.25">
      <c r="A6327">
        <v>2252263</v>
      </c>
      <c r="B6327">
        <v>1</v>
      </c>
      <c r="C6327" t="s">
        <v>80</v>
      </c>
      <c r="D6327" t="s">
        <v>96</v>
      </c>
      <c r="E6327" t="s">
        <v>132</v>
      </c>
      <c r="F6327" t="s">
        <v>18176</v>
      </c>
      <c r="G6327" t="s">
        <v>134</v>
      </c>
      <c r="H6327" t="s">
        <v>135</v>
      </c>
      <c r="I6327" t="s">
        <v>136</v>
      </c>
      <c r="J6327" t="s">
        <v>137</v>
      </c>
      <c r="K6327" t="s">
        <v>138</v>
      </c>
      <c r="L6327" t="s">
        <v>18177</v>
      </c>
      <c r="M6327" t="s">
        <v>18178</v>
      </c>
      <c r="N6327">
        <v>3.8397222219999998</v>
      </c>
      <c r="O6327">
        <v>0</v>
      </c>
      <c r="P6327">
        <v>0</v>
      </c>
      <c r="Q6327">
        <v>0</v>
      </c>
      <c r="R6327">
        <v>0</v>
      </c>
      <c r="S6327">
        <v>0</v>
      </c>
      <c r="T6327">
        <v>1</v>
      </c>
      <c r="U6327">
        <v>0</v>
      </c>
      <c r="V6327">
        <v>0</v>
      </c>
      <c r="W6327">
        <v>0</v>
      </c>
      <c r="X6327">
        <v>0</v>
      </c>
      <c r="Y6327">
        <v>0</v>
      </c>
      <c r="Z6327">
        <v>0</v>
      </c>
      <c r="AA6327">
        <v>0</v>
      </c>
      <c r="AB6327">
        <v>18.839436417296834</v>
      </c>
      <c r="AC6327">
        <v>0</v>
      </c>
      <c r="AD6327">
        <v>0</v>
      </c>
      <c r="AE6327">
        <v>18.839436417296834</v>
      </c>
    </row>
    <row r="6328" spans="1:31" x14ac:dyDescent="0.25">
      <c r="A6328">
        <v>2252264</v>
      </c>
      <c r="B6328">
        <v>1</v>
      </c>
      <c r="C6328" t="s">
        <v>80</v>
      </c>
      <c r="D6328" t="s">
        <v>90</v>
      </c>
      <c r="E6328" t="s">
        <v>141</v>
      </c>
      <c r="F6328" t="s">
        <v>18179</v>
      </c>
      <c r="G6328" t="s">
        <v>134</v>
      </c>
      <c r="H6328" t="s">
        <v>135</v>
      </c>
      <c r="I6328" t="s">
        <v>136</v>
      </c>
      <c r="J6328" t="s">
        <v>137</v>
      </c>
      <c r="K6328" t="s">
        <v>138</v>
      </c>
      <c r="L6328" t="s">
        <v>18180</v>
      </c>
      <c r="M6328" t="s">
        <v>18181</v>
      </c>
      <c r="N6328">
        <v>1.015833333</v>
      </c>
      <c r="O6328">
        <v>0</v>
      </c>
      <c r="P6328">
        <v>589</v>
      </c>
      <c r="Q6328">
        <v>0</v>
      </c>
      <c r="R6328">
        <v>0</v>
      </c>
      <c r="S6328">
        <v>0</v>
      </c>
      <c r="T6328">
        <v>18</v>
      </c>
      <c r="U6328">
        <v>0</v>
      </c>
      <c r="V6328">
        <v>0</v>
      </c>
      <c r="W6328">
        <v>0</v>
      </c>
      <c r="X6328">
        <v>238.96707196442421</v>
      </c>
      <c r="Y6328">
        <v>0</v>
      </c>
      <c r="Z6328">
        <v>0</v>
      </c>
      <c r="AA6328">
        <v>0</v>
      </c>
      <c r="AB6328">
        <v>10.177996490114518</v>
      </c>
      <c r="AC6328">
        <v>0</v>
      </c>
      <c r="AD6328">
        <v>0</v>
      </c>
      <c r="AE6328">
        <v>249.14506845453872</v>
      </c>
    </row>
    <row r="6329" spans="1:31" x14ac:dyDescent="0.25">
      <c r="A6329">
        <v>2252265</v>
      </c>
      <c r="B6329">
        <v>1</v>
      </c>
      <c r="C6329" t="s">
        <v>81</v>
      </c>
      <c r="D6329" t="s">
        <v>118</v>
      </c>
      <c r="E6329" t="s">
        <v>132</v>
      </c>
      <c r="F6329" t="s">
        <v>18182</v>
      </c>
      <c r="G6329" t="s">
        <v>148</v>
      </c>
      <c r="H6329" t="s">
        <v>135</v>
      </c>
      <c r="I6329" t="s">
        <v>136</v>
      </c>
      <c r="J6329" t="s">
        <v>137</v>
      </c>
      <c r="K6329" t="s">
        <v>138</v>
      </c>
      <c r="L6329" t="s">
        <v>18183</v>
      </c>
      <c r="M6329" t="s">
        <v>18184</v>
      </c>
      <c r="N6329">
        <v>1.130833333</v>
      </c>
      <c r="O6329">
        <v>0</v>
      </c>
      <c r="P6329">
        <v>0</v>
      </c>
      <c r="Q6329">
        <v>0</v>
      </c>
      <c r="R6329">
        <v>0</v>
      </c>
      <c r="S6329">
        <v>0</v>
      </c>
      <c r="T6329">
        <v>1</v>
      </c>
      <c r="U6329">
        <v>0</v>
      </c>
      <c r="V6329">
        <v>0</v>
      </c>
      <c r="W6329">
        <v>0</v>
      </c>
      <c r="X6329">
        <v>0</v>
      </c>
      <c r="Y6329">
        <v>0</v>
      </c>
      <c r="Z6329">
        <v>0</v>
      </c>
      <c r="AA6329">
        <v>0</v>
      </c>
      <c r="AB6329">
        <v>0.10187497486397003</v>
      </c>
      <c r="AC6329">
        <v>0</v>
      </c>
      <c r="AD6329">
        <v>0</v>
      </c>
      <c r="AE6329">
        <v>0.10187497486397003</v>
      </c>
    </row>
    <row r="6330" spans="1:31" x14ac:dyDescent="0.25">
      <c r="A6330">
        <v>2252267</v>
      </c>
      <c r="B6330">
        <v>1</v>
      </c>
      <c r="C6330" t="s">
        <v>80</v>
      </c>
      <c r="D6330" t="s">
        <v>99</v>
      </c>
      <c r="E6330" t="s">
        <v>141</v>
      </c>
      <c r="F6330" t="s">
        <v>18185</v>
      </c>
      <c r="G6330" t="s">
        <v>187</v>
      </c>
      <c r="H6330" t="s">
        <v>135</v>
      </c>
      <c r="I6330" t="s">
        <v>136</v>
      </c>
      <c r="J6330" t="s">
        <v>137</v>
      </c>
      <c r="K6330" t="s">
        <v>138</v>
      </c>
      <c r="L6330" t="s">
        <v>18186</v>
      </c>
      <c r="M6330" t="s">
        <v>18187</v>
      </c>
      <c r="N6330">
        <v>0.63416666600000005</v>
      </c>
      <c r="O6330">
        <v>0</v>
      </c>
      <c r="P6330">
        <v>31</v>
      </c>
      <c r="Q6330">
        <v>0</v>
      </c>
      <c r="R6330">
        <v>0</v>
      </c>
      <c r="S6330">
        <v>0</v>
      </c>
      <c r="T6330">
        <v>4</v>
      </c>
      <c r="U6330">
        <v>0</v>
      </c>
      <c r="V6330">
        <v>0</v>
      </c>
      <c r="W6330">
        <v>0</v>
      </c>
      <c r="X6330">
        <v>7.7079625888311014</v>
      </c>
      <c r="Y6330">
        <v>0</v>
      </c>
      <c r="Z6330">
        <v>0</v>
      </c>
      <c r="AA6330">
        <v>0</v>
      </c>
      <c r="AB6330">
        <v>18.924475322573176</v>
      </c>
      <c r="AC6330">
        <v>0</v>
      </c>
      <c r="AD6330">
        <v>0</v>
      </c>
      <c r="AE6330">
        <v>26.632437911404278</v>
      </c>
    </row>
    <row r="6331" spans="1:31" x14ac:dyDescent="0.25">
      <c r="A6331">
        <v>2252269</v>
      </c>
      <c r="B6331">
        <v>1</v>
      </c>
      <c r="C6331" t="s">
        <v>80</v>
      </c>
      <c r="D6331" t="s">
        <v>90</v>
      </c>
      <c r="E6331" t="s">
        <v>132</v>
      </c>
      <c r="F6331" t="s">
        <v>18188</v>
      </c>
      <c r="G6331" t="s">
        <v>191</v>
      </c>
      <c r="H6331" t="s">
        <v>135</v>
      </c>
      <c r="I6331" t="s">
        <v>136</v>
      </c>
      <c r="J6331" t="s">
        <v>137</v>
      </c>
      <c r="K6331" t="s">
        <v>138</v>
      </c>
      <c r="L6331" t="s">
        <v>18189</v>
      </c>
      <c r="M6331" t="s">
        <v>18190</v>
      </c>
      <c r="N6331">
        <v>2.5561111109999999</v>
      </c>
      <c r="O6331">
        <v>0</v>
      </c>
      <c r="P6331">
        <v>3</v>
      </c>
      <c r="Q6331">
        <v>0</v>
      </c>
      <c r="R6331">
        <v>0</v>
      </c>
      <c r="S6331">
        <v>0</v>
      </c>
      <c r="T6331">
        <v>0</v>
      </c>
      <c r="U6331">
        <v>0</v>
      </c>
      <c r="V6331">
        <v>0</v>
      </c>
      <c r="W6331">
        <v>0</v>
      </c>
      <c r="X6331">
        <v>1.9405995348845937</v>
      </c>
      <c r="Y6331">
        <v>0</v>
      </c>
      <c r="Z6331">
        <v>0</v>
      </c>
      <c r="AA6331">
        <v>0</v>
      </c>
      <c r="AB6331">
        <v>0</v>
      </c>
      <c r="AC6331">
        <v>0</v>
      </c>
      <c r="AD6331">
        <v>0</v>
      </c>
      <c r="AE6331">
        <v>1.9405995348845937</v>
      </c>
    </row>
    <row r="6332" spans="1:31" x14ac:dyDescent="0.25">
      <c r="A6332">
        <v>2252272</v>
      </c>
      <c r="B6332">
        <v>1</v>
      </c>
      <c r="C6332" t="s">
        <v>80</v>
      </c>
      <c r="D6332" t="s">
        <v>98</v>
      </c>
      <c r="E6332" t="s">
        <v>132</v>
      </c>
      <c r="F6332" t="s">
        <v>18191</v>
      </c>
      <c r="G6332" t="s">
        <v>148</v>
      </c>
      <c r="H6332" t="s">
        <v>135</v>
      </c>
      <c r="I6332" t="s">
        <v>136</v>
      </c>
      <c r="J6332" t="s">
        <v>137</v>
      </c>
      <c r="K6332" t="s">
        <v>138</v>
      </c>
      <c r="L6332" t="s">
        <v>18192</v>
      </c>
      <c r="M6332" t="s">
        <v>18193</v>
      </c>
      <c r="N6332">
        <v>2.3597222219999998</v>
      </c>
      <c r="O6332">
        <v>0</v>
      </c>
      <c r="P6332">
        <v>1</v>
      </c>
      <c r="Q6332">
        <v>0</v>
      </c>
      <c r="R6332">
        <v>0</v>
      </c>
      <c r="S6332">
        <v>0</v>
      </c>
      <c r="T6332">
        <v>0</v>
      </c>
      <c r="U6332">
        <v>0</v>
      </c>
      <c r="V6332">
        <v>0</v>
      </c>
      <c r="W6332">
        <v>0</v>
      </c>
      <c r="X6332">
        <v>0</v>
      </c>
      <c r="Y6332">
        <v>0</v>
      </c>
      <c r="Z6332">
        <v>0</v>
      </c>
      <c r="AA6332">
        <v>0</v>
      </c>
      <c r="AB6332">
        <v>0</v>
      </c>
      <c r="AC6332">
        <v>0</v>
      </c>
      <c r="AD6332">
        <v>0</v>
      </c>
      <c r="AE6332">
        <v>0</v>
      </c>
    </row>
    <row r="6333" spans="1:31" x14ac:dyDescent="0.25">
      <c r="A6333">
        <v>2252274</v>
      </c>
      <c r="B6333">
        <v>1</v>
      </c>
      <c r="C6333" t="s">
        <v>81</v>
      </c>
      <c r="D6333" t="s">
        <v>112</v>
      </c>
      <c r="E6333" t="s">
        <v>141</v>
      </c>
      <c r="F6333" t="s">
        <v>18194</v>
      </c>
      <c r="G6333" t="s">
        <v>196</v>
      </c>
      <c r="H6333" t="s">
        <v>135</v>
      </c>
      <c r="I6333" t="s">
        <v>136</v>
      </c>
      <c r="J6333" t="s">
        <v>137</v>
      </c>
      <c r="K6333" t="s">
        <v>144</v>
      </c>
      <c r="L6333" t="s">
        <v>18195</v>
      </c>
      <c r="M6333" t="s">
        <v>18196</v>
      </c>
      <c r="N6333">
        <v>2.7258333330000002</v>
      </c>
      <c r="O6333">
        <v>0</v>
      </c>
      <c r="P6333">
        <v>463</v>
      </c>
      <c r="Q6333">
        <v>0</v>
      </c>
      <c r="R6333">
        <v>0</v>
      </c>
      <c r="S6333">
        <v>0</v>
      </c>
      <c r="T6333">
        <v>143</v>
      </c>
      <c r="U6333">
        <v>0</v>
      </c>
      <c r="V6333">
        <v>0</v>
      </c>
      <c r="W6333">
        <v>0</v>
      </c>
      <c r="X6333">
        <v>272.4767362562867</v>
      </c>
      <c r="Y6333">
        <v>0</v>
      </c>
      <c r="Z6333">
        <v>0</v>
      </c>
      <c r="AA6333">
        <v>0</v>
      </c>
      <c r="AB6333">
        <v>227.40315101788769</v>
      </c>
      <c r="AC6333">
        <v>0</v>
      </c>
      <c r="AD6333">
        <v>0</v>
      </c>
      <c r="AE6333">
        <v>499.87988727417439</v>
      </c>
    </row>
    <row r="6334" spans="1:31" x14ac:dyDescent="0.25">
      <c r="A6334">
        <v>2252275</v>
      </c>
      <c r="B6334">
        <v>1</v>
      </c>
      <c r="C6334" t="s">
        <v>81</v>
      </c>
      <c r="D6334" t="s">
        <v>126</v>
      </c>
      <c r="E6334" t="s">
        <v>141</v>
      </c>
      <c r="F6334" t="s">
        <v>17046</v>
      </c>
      <c r="G6334" t="s">
        <v>143</v>
      </c>
      <c r="H6334" t="s">
        <v>135</v>
      </c>
      <c r="I6334" t="s">
        <v>136</v>
      </c>
      <c r="J6334" t="s">
        <v>137</v>
      </c>
      <c r="K6334" t="s">
        <v>144</v>
      </c>
      <c r="L6334" t="s">
        <v>18197</v>
      </c>
      <c r="M6334" t="s">
        <v>18198</v>
      </c>
      <c r="N6334">
        <v>7.9202777769999999</v>
      </c>
      <c r="O6334">
        <v>0</v>
      </c>
      <c r="P6334">
        <v>121</v>
      </c>
      <c r="Q6334">
        <v>0</v>
      </c>
      <c r="R6334">
        <v>2</v>
      </c>
      <c r="S6334">
        <v>0</v>
      </c>
      <c r="T6334">
        <v>31</v>
      </c>
      <c r="U6334">
        <v>0</v>
      </c>
      <c r="V6334">
        <v>0</v>
      </c>
      <c r="W6334">
        <v>0</v>
      </c>
      <c r="X6334">
        <v>205.27074406438462</v>
      </c>
      <c r="Y6334">
        <v>0</v>
      </c>
      <c r="Z6334">
        <v>3.794932346294515</v>
      </c>
      <c r="AA6334">
        <v>0</v>
      </c>
      <c r="AB6334">
        <v>487.7892182208177</v>
      </c>
      <c r="AC6334">
        <v>0</v>
      </c>
      <c r="AD6334">
        <v>0</v>
      </c>
      <c r="AE6334">
        <v>696.85489463149679</v>
      </c>
    </row>
    <row r="6335" spans="1:31" x14ac:dyDescent="0.25">
      <c r="A6335">
        <v>2252277</v>
      </c>
      <c r="B6335">
        <v>1</v>
      </c>
      <c r="C6335" t="s">
        <v>81</v>
      </c>
      <c r="D6335" t="s">
        <v>113</v>
      </c>
      <c r="E6335" t="s">
        <v>182</v>
      </c>
      <c r="F6335" t="s">
        <v>18199</v>
      </c>
      <c r="G6335" t="s">
        <v>143</v>
      </c>
      <c r="H6335" t="s">
        <v>163</v>
      </c>
      <c r="I6335" t="s">
        <v>136</v>
      </c>
      <c r="J6335" t="s">
        <v>137</v>
      </c>
      <c r="K6335" t="s">
        <v>144</v>
      </c>
      <c r="L6335" t="s">
        <v>18200</v>
      </c>
      <c r="M6335" t="s">
        <v>18201</v>
      </c>
      <c r="N6335">
        <v>0.82805555500000005</v>
      </c>
      <c r="O6335">
        <v>0</v>
      </c>
      <c r="P6335">
        <v>26</v>
      </c>
      <c r="Q6335">
        <v>0</v>
      </c>
      <c r="R6335">
        <v>17</v>
      </c>
      <c r="S6335">
        <v>0</v>
      </c>
      <c r="T6335">
        <v>1</v>
      </c>
      <c r="U6335">
        <v>0</v>
      </c>
      <c r="V6335">
        <v>0</v>
      </c>
      <c r="W6335">
        <v>0</v>
      </c>
      <c r="X6335">
        <v>2.2636398953760346</v>
      </c>
      <c r="Y6335">
        <v>0</v>
      </c>
      <c r="Z6335">
        <v>3.9077289549830283</v>
      </c>
      <c r="AA6335">
        <v>0</v>
      </c>
      <c r="AB6335">
        <v>0.33925867362113221</v>
      </c>
      <c r="AC6335">
        <v>0</v>
      </c>
      <c r="AD6335">
        <v>0</v>
      </c>
      <c r="AE6335">
        <v>6.5106275239801947</v>
      </c>
    </row>
    <row r="6336" spans="1:31" x14ac:dyDescent="0.25">
      <c r="A6336">
        <v>2252279</v>
      </c>
      <c r="B6336">
        <v>1</v>
      </c>
      <c r="C6336" t="s">
        <v>80</v>
      </c>
      <c r="D6336" t="s">
        <v>93</v>
      </c>
      <c r="E6336" t="s">
        <v>141</v>
      </c>
      <c r="F6336" t="s">
        <v>7736</v>
      </c>
      <c r="G6336" t="s">
        <v>143</v>
      </c>
      <c r="H6336" t="s">
        <v>135</v>
      </c>
      <c r="I6336" t="s">
        <v>136</v>
      </c>
      <c r="J6336" t="s">
        <v>137</v>
      </c>
      <c r="K6336" t="s">
        <v>144</v>
      </c>
      <c r="L6336" t="s">
        <v>18202</v>
      </c>
      <c r="M6336" t="s">
        <v>18203</v>
      </c>
      <c r="N6336">
        <v>8.040277777</v>
      </c>
      <c r="O6336">
        <v>0</v>
      </c>
      <c r="P6336">
        <v>0</v>
      </c>
      <c r="Q6336">
        <v>0</v>
      </c>
      <c r="R6336">
        <v>0</v>
      </c>
      <c r="S6336">
        <v>0</v>
      </c>
      <c r="T6336">
        <v>136</v>
      </c>
      <c r="U6336">
        <v>0</v>
      </c>
      <c r="V6336">
        <v>1</v>
      </c>
      <c r="W6336">
        <v>0</v>
      </c>
      <c r="X6336">
        <v>0</v>
      </c>
      <c r="Y6336">
        <v>0</v>
      </c>
      <c r="Z6336">
        <v>0</v>
      </c>
      <c r="AA6336">
        <v>0</v>
      </c>
      <c r="AB6336">
        <v>879.55843314366177</v>
      </c>
      <c r="AC6336">
        <v>0</v>
      </c>
      <c r="AD6336">
        <v>0</v>
      </c>
      <c r="AE6336">
        <v>879.55843314366177</v>
      </c>
    </row>
    <row r="6337" spans="1:31" x14ac:dyDescent="0.25">
      <c r="A6337">
        <v>2252281</v>
      </c>
      <c r="B6337">
        <v>1</v>
      </c>
      <c r="C6337" t="s">
        <v>80</v>
      </c>
      <c r="D6337" t="s">
        <v>84</v>
      </c>
      <c r="E6337" t="s">
        <v>141</v>
      </c>
      <c r="F6337" t="s">
        <v>18204</v>
      </c>
      <c r="G6337" t="s">
        <v>134</v>
      </c>
      <c r="H6337" t="s">
        <v>135</v>
      </c>
      <c r="I6337" t="s">
        <v>136</v>
      </c>
      <c r="J6337" t="s">
        <v>137</v>
      </c>
      <c r="K6337" t="s">
        <v>138</v>
      </c>
      <c r="L6337" t="s">
        <v>18205</v>
      </c>
      <c r="M6337" t="s">
        <v>18206</v>
      </c>
      <c r="N6337">
        <v>0.85277777700000001</v>
      </c>
      <c r="O6337">
        <v>0</v>
      </c>
      <c r="P6337">
        <v>864</v>
      </c>
      <c r="Q6337">
        <v>0</v>
      </c>
      <c r="R6337">
        <v>0</v>
      </c>
      <c r="S6337">
        <v>0</v>
      </c>
      <c r="T6337">
        <v>69</v>
      </c>
      <c r="U6337">
        <v>0</v>
      </c>
      <c r="V6337">
        <v>0</v>
      </c>
      <c r="W6337">
        <v>0</v>
      </c>
      <c r="X6337">
        <v>232.75618041710527</v>
      </c>
      <c r="Y6337">
        <v>0</v>
      </c>
      <c r="Z6337">
        <v>0</v>
      </c>
      <c r="AA6337">
        <v>0</v>
      </c>
      <c r="AB6337">
        <v>51.865839386680079</v>
      </c>
      <c r="AC6337">
        <v>0</v>
      </c>
      <c r="AD6337">
        <v>0</v>
      </c>
      <c r="AE6337">
        <v>284.62201980378535</v>
      </c>
    </row>
    <row r="6338" spans="1:31" x14ac:dyDescent="0.25">
      <c r="A6338">
        <v>2252282</v>
      </c>
      <c r="B6338">
        <v>1</v>
      </c>
      <c r="C6338" t="s">
        <v>80</v>
      </c>
      <c r="D6338" t="s">
        <v>95</v>
      </c>
      <c r="E6338" t="s">
        <v>132</v>
      </c>
      <c r="F6338" t="s">
        <v>18207</v>
      </c>
      <c r="G6338" t="s">
        <v>148</v>
      </c>
      <c r="H6338" t="s">
        <v>135</v>
      </c>
      <c r="I6338" t="s">
        <v>136</v>
      </c>
      <c r="J6338" t="s">
        <v>137</v>
      </c>
      <c r="K6338" t="s">
        <v>138</v>
      </c>
      <c r="L6338" t="s">
        <v>18208</v>
      </c>
      <c r="M6338" t="s">
        <v>18209</v>
      </c>
      <c r="N6338">
        <v>1.487222222</v>
      </c>
      <c r="O6338">
        <v>0</v>
      </c>
      <c r="P6338">
        <v>3</v>
      </c>
      <c r="Q6338">
        <v>0</v>
      </c>
      <c r="R6338">
        <v>0</v>
      </c>
      <c r="S6338">
        <v>0</v>
      </c>
      <c r="T6338">
        <v>0</v>
      </c>
      <c r="U6338">
        <v>0</v>
      </c>
      <c r="V6338">
        <v>0</v>
      </c>
      <c r="W6338">
        <v>0</v>
      </c>
      <c r="X6338">
        <v>0.30394432126652227</v>
      </c>
      <c r="Y6338">
        <v>0</v>
      </c>
      <c r="Z6338">
        <v>0</v>
      </c>
      <c r="AA6338">
        <v>0</v>
      </c>
      <c r="AB6338">
        <v>0</v>
      </c>
      <c r="AC6338">
        <v>0</v>
      </c>
      <c r="AD6338">
        <v>0</v>
      </c>
      <c r="AE6338">
        <v>0.30394432126652227</v>
      </c>
    </row>
    <row r="6339" spans="1:31" x14ac:dyDescent="0.25">
      <c r="A6339">
        <v>2252284</v>
      </c>
      <c r="B6339">
        <v>1</v>
      </c>
      <c r="C6339" t="s">
        <v>80</v>
      </c>
      <c r="D6339" t="s">
        <v>82</v>
      </c>
      <c r="E6339" t="s">
        <v>132</v>
      </c>
      <c r="F6339" t="s">
        <v>18210</v>
      </c>
      <c r="G6339" t="s">
        <v>148</v>
      </c>
      <c r="H6339" t="s">
        <v>135</v>
      </c>
      <c r="I6339" t="s">
        <v>136</v>
      </c>
      <c r="J6339" t="s">
        <v>137</v>
      </c>
      <c r="K6339" t="s">
        <v>138</v>
      </c>
      <c r="L6339" t="s">
        <v>18211</v>
      </c>
      <c r="M6339" t="s">
        <v>18212</v>
      </c>
      <c r="N6339">
        <v>2.9286111109999999</v>
      </c>
      <c r="O6339">
        <v>0</v>
      </c>
      <c r="P6339">
        <v>1</v>
      </c>
      <c r="Q6339">
        <v>0</v>
      </c>
      <c r="R6339">
        <v>0</v>
      </c>
      <c r="S6339">
        <v>0</v>
      </c>
      <c r="T6339">
        <v>0</v>
      </c>
      <c r="U6339">
        <v>0</v>
      </c>
      <c r="V6339">
        <v>0</v>
      </c>
      <c r="W6339">
        <v>0</v>
      </c>
      <c r="X6339">
        <v>0.92163072441463345</v>
      </c>
      <c r="Y6339">
        <v>0</v>
      </c>
      <c r="Z6339">
        <v>0</v>
      </c>
      <c r="AA6339">
        <v>0</v>
      </c>
      <c r="AB6339">
        <v>0</v>
      </c>
      <c r="AC6339">
        <v>0</v>
      </c>
      <c r="AD6339">
        <v>0</v>
      </c>
      <c r="AE6339">
        <v>0.92163072441463345</v>
      </c>
    </row>
    <row r="6340" spans="1:31" x14ac:dyDescent="0.25">
      <c r="A6340">
        <v>2252285</v>
      </c>
      <c r="B6340">
        <v>1</v>
      </c>
      <c r="C6340" t="s">
        <v>80</v>
      </c>
      <c r="D6340" t="s">
        <v>110</v>
      </c>
      <c r="E6340" t="s">
        <v>141</v>
      </c>
      <c r="F6340" t="s">
        <v>17080</v>
      </c>
      <c r="G6340" t="s">
        <v>143</v>
      </c>
      <c r="H6340" t="s">
        <v>135</v>
      </c>
      <c r="I6340" t="s">
        <v>136</v>
      </c>
      <c r="J6340" t="s">
        <v>137</v>
      </c>
      <c r="K6340" t="s">
        <v>144</v>
      </c>
      <c r="L6340" t="s">
        <v>18213</v>
      </c>
      <c r="M6340" t="s">
        <v>18214</v>
      </c>
      <c r="N6340">
        <v>4.551111111</v>
      </c>
      <c r="O6340">
        <v>0</v>
      </c>
      <c r="P6340">
        <v>746</v>
      </c>
      <c r="Q6340">
        <v>0</v>
      </c>
      <c r="R6340">
        <v>0</v>
      </c>
      <c r="S6340">
        <v>0</v>
      </c>
      <c r="T6340">
        <v>52</v>
      </c>
      <c r="U6340">
        <v>0</v>
      </c>
      <c r="V6340">
        <v>0</v>
      </c>
      <c r="W6340">
        <v>0</v>
      </c>
      <c r="X6340">
        <v>1236.1643547661799</v>
      </c>
      <c r="Y6340">
        <v>0</v>
      </c>
      <c r="Z6340">
        <v>0</v>
      </c>
      <c r="AA6340">
        <v>0</v>
      </c>
      <c r="AB6340">
        <v>142.77465421389181</v>
      </c>
      <c r="AC6340">
        <v>0</v>
      </c>
      <c r="AD6340">
        <v>0</v>
      </c>
      <c r="AE6340">
        <v>1378.9390089800718</v>
      </c>
    </row>
    <row r="6341" spans="1:31" x14ac:dyDescent="0.25">
      <c r="A6341">
        <v>2252286</v>
      </c>
      <c r="B6341">
        <v>1</v>
      </c>
      <c r="C6341" t="s">
        <v>81</v>
      </c>
      <c r="D6341" t="s">
        <v>119</v>
      </c>
      <c r="E6341" t="s">
        <v>161</v>
      </c>
      <c r="F6341" t="s">
        <v>2900</v>
      </c>
      <c r="G6341" t="s">
        <v>174</v>
      </c>
      <c r="H6341" t="s">
        <v>163</v>
      </c>
      <c r="I6341" t="s">
        <v>261</v>
      </c>
      <c r="J6341" t="s">
        <v>137</v>
      </c>
      <c r="K6341" t="s">
        <v>138</v>
      </c>
      <c r="L6341" t="s">
        <v>18215</v>
      </c>
      <c r="M6341" t="s">
        <v>18216</v>
      </c>
      <c r="N6341">
        <v>1.3888888E-2</v>
      </c>
      <c r="O6341">
        <v>0</v>
      </c>
      <c r="P6341">
        <v>1654</v>
      </c>
      <c r="Q6341">
        <v>104</v>
      </c>
      <c r="R6341">
        <v>375</v>
      </c>
      <c r="S6341">
        <v>11</v>
      </c>
      <c r="T6341">
        <v>89</v>
      </c>
      <c r="U6341">
        <v>0</v>
      </c>
      <c r="V6341">
        <v>0</v>
      </c>
      <c r="W6341">
        <v>0</v>
      </c>
      <c r="X6341">
        <v>3.570355786094721</v>
      </c>
      <c r="Y6341">
        <v>1.038388225892334</v>
      </c>
      <c r="Z6341">
        <v>2.7496864677248891</v>
      </c>
      <c r="AA6341">
        <v>0.82121708918011094</v>
      </c>
      <c r="AB6341">
        <v>1.0613259687317222</v>
      </c>
      <c r="AC6341">
        <v>0</v>
      </c>
      <c r="AD6341">
        <v>0</v>
      </c>
      <c r="AE6341">
        <v>9.2409735376237769</v>
      </c>
    </row>
    <row r="6342" spans="1:31" x14ac:dyDescent="0.25">
      <c r="A6342">
        <v>2252295</v>
      </c>
      <c r="B6342">
        <v>1</v>
      </c>
      <c r="C6342" t="s">
        <v>81</v>
      </c>
      <c r="D6342" t="s">
        <v>120</v>
      </c>
      <c r="E6342" t="s">
        <v>161</v>
      </c>
      <c r="F6342" t="s">
        <v>1324</v>
      </c>
      <c r="G6342" t="s">
        <v>174</v>
      </c>
      <c r="H6342" t="s">
        <v>163</v>
      </c>
      <c r="I6342" t="s">
        <v>136</v>
      </c>
      <c r="J6342" t="s">
        <v>137</v>
      </c>
      <c r="K6342" t="s">
        <v>138</v>
      </c>
      <c r="L6342" t="s">
        <v>18217</v>
      </c>
      <c r="M6342" t="s">
        <v>18218</v>
      </c>
      <c r="N6342">
        <v>0.98333333300000003</v>
      </c>
      <c r="O6342">
        <v>0</v>
      </c>
      <c r="P6342">
        <v>75</v>
      </c>
      <c r="Q6342">
        <v>38</v>
      </c>
      <c r="R6342">
        <v>2</v>
      </c>
      <c r="S6342">
        <v>14</v>
      </c>
      <c r="T6342">
        <v>4</v>
      </c>
      <c r="U6342">
        <v>0</v>
      </c>
      <c r="V6342">
        <v>0</v>
      </c>
      <c r="W6342">
        <v>0</v>
      </c>
      <c r="X6342">
        <v>23.862390188914393</v>
      </c>
      <c r="Y6342">
        <v>21.526920714179536</v>
      </c>
      <c r="Z6342">
        <v>0.58028794080094503</v>
      </c>
      <c r="AA6342">
        <v>69.321172262128627</v>
      </c>
      <c r="AB6342">
        <v>2.0950671963209584</v>
      </c>
      <c r="AC6342">
        <v>0</v>
      </c>
      <c r="AD6342">
        <v>0</v>
      </c>
      <c r="AE6342">
        <v>117.38583830234445</v>
      </c>
    </row>
    <row r="6343" spans="1:31" x14ac:dyDescent="0.25">
      <c r="A6343">
        <v>2252297</v>
      </c>
      <c r="B6343">
        <v>1</v>
      </c>
      <c r="C6343" t="s">
        <v>80</v>
      </c>
      <c r="D6343" t="s">
        <v>101</v>
      </c>
      <c r="E6343" t="s">
        <v>182</v>
      </c>
      <c r="F6343" t="s">
        <v>18219</v>
      </c>
      <c r="G6343" t="s">
        <v>143</v>
      </c>
      <c r="H6343" t="s">
        <v>163</v>
      </c>
      <c r="I6343" t="s">
        <v>136</v>
      </c>
      <c r="J6343" t="s">
        <v>137</v>
      </c>
      <c r="K6343" t="s">
        <v>144</v>
      </c>
      <c r="L6343" t="s">
        <v>18220</v>
      </c>
      <c r="M6343" t="s">
        <v>18221</v>
      </c>
      <c r="N6343">
        <v>7.0802777770000001</v>
      </c>
      <c r="O6343">
        <v>0</v>
      </c>
      <c r="P6343">
        <v>125</v>
      </c>
      <c r="Q6343">
        <v>0</v>
      </c>
      <c r="R6343">
        <v>0</v>
      </c>
      <c r="S6343">
        <v>0</v>
      </c>
      <c r="T6343">
        <v>4</v>
      </c>
      <c r="U6343">
        <v>0</v>
      </c>
      <c r="V6343">
        <v>0</v>
      </c>
      <c r="W6343">
        <v>0</v>
      </c>
      <c r="X6343">
        <v>339.91872148639044</v>
      </c>
      <c r="Y6343">
        <v>0</v>
      </c>
      <c r="Z6343">
        <v>0</v>
      </c>
      <c r="AA6343">
        <v>0</v>
      </c>
      <c r="AB6343">
        <v>19.712883267229206</v>
      </c>
      <c r="AC6343">
        <v>0</v>
      </c>
      <c r="AD6343">
        <v>0</v>
      </c>
      <c r="AE6343">
        <v>359.63160475361963</v>
      </c>
    </row>
    <row r="6344" spans="1:31" x14ac:dyDescent="0.25">
      <c r="A6344">
        <v>2252298</v>
      </c>
      <c r="B6344">
        <v>1</v>
      </c>
      <c r="C6344" t="s">
        <v>80</v>
      </c>
      <c r="D6344" t="s">
        <v>85</v>
      </c>
      <c r="E6344" t="s">
        <v>141</v>
      </c>
      <c r="F6344" t="s">
        <v>18222</v>
      </c>
      <c r="G6344" t="s">
        <v>196</v>
      </c>
      <c r="H6344" t="s">
        <v>135</v>
      </c>
      <c r="I6344" t="s">
        <v>136</v>
      </c>
      <c r="J6344" t="s">
        <v>137</v>
      </c>
      <c r="K6344" t="s">
        <v>144</v>
      </c>
      <c r="L6344" t="s">
        <v>18223</v>
      </c>
      <c r="M6344" t="s">
        <v>18224</v>
      </c>
      <c r="N6344">
        <v>0.34944444400000002</v>
      </c>
      <c r="O6344">
        <v>0</v>
      </c>
      <c r="P6344">
        <v>1455</v>
      </c>
      <c r="Q6344">
        <v>0</v>
      </c>
      <c r="R6344">
        <v>0</v>
      </c>
      <c r="S6344">
        <v>0</v>
      </c>
      <c r="T6344">
        <v>179</v>
      </c>
      <c r="U6344">
        <v>0</v>
      </c>
      <c r="V6344">
        <v>0</v>
      </c>
      <c r="W6344">
        <v>0</v>
      </c>
      <c r="X6344">
        <v>152.88457526813934</v>
      </c>
      <c r="Y6344">
        <v>0</v>
      </c>
      <c r="Z6344">
        <v>0</v>
      </c>
      <c r="AA6344">
        <v>0</v>
      </c>
      <c r="AB6344">
        <v>70.915954972245473</v>
      </c>
      <c r="AC6344">
        <v>0</v>
      </c>
      <c r="AD6344">
        <v>0</v>
      </c>
      <c r="AE6344">
        <v>223.80053024038483</v>
      </c>
    </row>
    <row r="6345" spans="1:31" x14ac:dyDescent="0.25">
      <c r="A6345">
        <v>2252299</v>
      </c>
      <c r="B6345">
        <v>1</v>
      </c>
      <c r="C6345" t="s">
        <v>81</v>
      </c>
      <c r="D6345" t="s">
        <v>128</v>
      </c>
      <c r="E6345" t="s">
        <v>194</v>
      </c>
      <c r="F6345" t="s">
        <v>763</v>
      </c>
      <c r="G6345" t="s">
        <v>143</v>
      </c>
      <c r="H6345" t="s">
        <v>135</v>
      </c>
      <c r="I6345" t="s">
        <v>136</v>
      </c>
      <c r="J6345" t="s">
        <v>137</v>
      </c>
      <c r="K6345" t="s">
        <v>144</v>
      </c>
      <c r="L6345" t="s">
        <v>18225</v>
      </c>
      <c r="M6345" t="s">
        <v>18226</v>
      </c>
      <c r="N6345">
        <v>6.9708333329999999</v>
      </c>
      <c r="O6345">
        <v>0</v>
      </c>
      <c r="P6345">
        <v>145</v>
      </c>
      <c r="Q6345">
        <v>0</v>
      </c>
      <c r="R6345">
        <v>0</v>
      </c>
      <c r="S6345">
        <v>0</v>
      </c>
      <c r="T6345">
        <v>0</v>
      </c>
      <c r="U6345">
        <v>0</v>
      </c>
      <c r="V6345">
        <v>0</v>
      </c>
      <c r="W6345">
        <v>0</v>
      </c>
      <c r="X6345">
        <v>248.81161131002798</v>
      </c>
      <c r="Y6345">
        <v>0</v>
      </c>
      <c r="Z6345">
        <v>0</v>
      </c>
      <c r="AA6345">
        <v>0</v>
      </c>
      <c r="AB6345">
        <v>0</v>
      </c>
      <c r="AC6345">
        <v>0</v>
      </c>
      <c r="AD6345">
        <v>0</v>
      </c>
      <c r="AE6345">
        <v>248.81161131002798</v>
      </c>
    </row>
    <row r="6346" spans="1:31" x14ac:dyDescent="0.25">
      <c r="A6346">
        <v>2252300</v>
      </c>
      <c r="B6346">
        <v>1</v>
      </c>
      <c r="C6346" t="s">
        <v>81</v>
      </c>
      <c r="D6346" t="s">
        <v>112</v>
      </c>
      <c r="E6346" t="s">
        <v>161</v>
      </c>
      <c r="F6346" t="s">
        <v>18227</v>
      </c>
      <c r="G6346" t="s">
        <v>319</v>
      </c>
      <c r="H6346" t="s">
        <v>163</v>
      </c>
      <c r="I6346" t="s">
        <v>136</v>
      </c>
      <c r="J6346" t="s">
        <v>137</v>
      </c>
      <c r="K6346" t="s">
        <v>138</v>
      </c>
      <c r="L6346" t="s">
        <v>18228</v>
      </c>
      <c r="M6346" t="s">
        <v>18229</v>
      </c>
      <c r="N6346">
        <v>1.673611111</v>
      </c>
      <c r="O6346">
        <v>0</v>
      </c>
      <c r="P6346">
        <v>0</v>
      </c>
      <c r="Q6346">
        <v>0</v>
      </c>
      <c r="R6346">
        <v>23</v>
      </c>
      <c r="S6346">
        <v>0</v>
      </c>
      <c r="T6346">
        <v>3</v>
      </c>
      <c r="U6346">
        <v>0</v>
      </c>
      <c r="V6346">
        <v>0</v>
      </c>
      <c r="W6346">
        <v>0</v>
      </c>
      <c r="X6346">
        <v>0</v>
      </c>
      <c r="Y6346">
        <v>0</v>
      </c>
      <c r="Z6346">
        <v>5.4614097722003123</v>
      </c>
      <c r="AA6346">
        <v>0</v>
      </c>
      <c r="AB6346">
        <v>0.44583970662746675</v>
      </c>
      <c r="AC6346">
        <v>0</v>
      </c>
      <c r="AD6346">
        <v>0</v>
      </c>
      <c r="AE6346">
        <v>5.9072494788277794</v>
      </c>
    </row>
    <row r="6347" spans="1:31" x14ac:dyDescent="0.25">
      <c r="A6347">
        <v>2252301</v>
      </c>
      <c r="B6347">
        <v>1</v>
      </c>
      <c r="C6347" t="s">
        <v>80</v>
      </c>
      <c r="D6347" t="s">
        <v>96</v>
      </c>
      <c r="E6347" t="s">
        <v>177</v>
      </c>
      <c r="F6347" t="s">
        <v>17566</v>
      </c>
      <c r="G6347" t="s">
        <v>235</v>
      </c>
      <c r="H6347" t="s">
        <v>135</v>
      </c>
      <c r="I6347" t="s">
        <v>136</v>
      </c>
      <c r="J6347" t="s">
        <v>137</v>
      </c>
      <c r="K6347" t="s">
        <v>138</v>
      </c>
      <c r="L6347" t="s">
        <v>18230</v>
      </c>
      <c r="M6347" t="s">
        <v>18231</v>
      </c>
      <c r="N6347">
        <v>3.0119444440000001</v>
      </c>
      <c r="O6347">
        <v>0</v>
      </c>
      <c r="P6347">
        <v>8</v>
      </c>
      <c r="Q6347">
        <v>0</v>
      </c>
      <c r="R6347">
        <v>0</v>
      </c>
      <c r="S6347">
        <v>0</v>
      </c>
      <c r="T6347">
        <v>3</v>
      </c>
      <c r="U6347">
        <v>0</v>
      </c>
      <c r="V6347">
        <v>0</v>
      </c>
      <c r="W6347">
        <v>0</v>
      </c>
      <c r="X6347">
        <v>18.178369184627616</v>
      </c>
      <c r="Y6347">
        <v>0</v>
      </c>
      <c r="Z6347">
        <v>0</v>
      </c>
      <c r="AA6347">
        <v>0</v>
      </c>
      <c r="AB6347">
        <v>25.724271810766552</v>
      </c>
      <c r="AC6347">
        <v>0</v>
      </c>
      <c r="AD6347">
        <v>0</v>
      </c>
      <c r="AE6347">
        <v>43.902640995394165</v>
      </c>
    </row>
    <row r="6348" spans="1:31" x14ac:dyDescent="0.25">
      <c r="A6348">
        <v>2252304</v>
      </c>
      <c r="B6348">
        <v>1</v>
      </c>
      <c r="C6348" t="s">
        <v>80</v>
      </c>
      <c r="D6348" t="s">
        <v>92</v>
      </c>
      <c r="E6348" t="s">
        <v>132</v>
      </c>
      <c r="F6348" t="s">
        <v>18232</v>
      </c>
      <c r="G6348" t="s">
        <v>148</v>
      </c>
      <c r="H6348" t="s">
        <v>135</v>
      </c>
      <c r="I6348" t="s">
        <v>136</v>
      </c>
      <c r="J6348" t="s">
        <v>137</v>
      </c>
      <c r="K6348" t="s">
        <v>138</v>
      </c>
      <c r="L6348" t="s">
        <v>18233</v>
      </c>
      <c r="M6348" t="s">
        <v>18234</v>
      </c>
      <c r="N6348">
        <v>1.2141666659999999</v>
      </c>
      <c r="O6348">
        <v>0</v>
      </c>
      <c r="P6348">
        <v>1</v>
      </c>
      <c r="Q6348">
        <v>0</v>
      </c>
      <c r="R6348">
        <v>0</v>
      </c>
      <c r="S6348">
        <v>0</v>
      </c>
      <c r="T6348">
        <v>0</v>
      </c>
      <c r="U6348">
        <v>0</v>
      </c>
      <c r="V6348">
        <v>0</v>
      </c>
      <c r="W6348">
        <v>0</v>
      </c>
      <c r="X6348">
        <v>0.36991776704932</v>
      </c>
      <c r="Y6348">
        <v>0</v>
      </c>
      <c r="Z6348">
        <v>0</v>
      </c>
      <c r="AA6348">
        <v>0</v>
      </c>
      <c r="AB6348">
        <v>0</v>
      </c>
      <c r="AC6348">
        <v>0</v>
      </c>
      <c r="AD6348">
        <v>0</v>
      </c>
      <c r="AE6348">
        <v>0.36991776704932</v>
      </c>
    </row>
    <row r="6349" spans="1:31" x14ac:dyDescent="0.25">
      <c r="A6349">
        <v>2252307</v>
      </c>
      <c r="B6349">
        <v>1</v>
      </c>
      <c r="C6349" t="s">
        <v>80</v>
      </c>
      <c r="D6349" t="s">
        <v>99</v>
      </c>
      <c r="E6349" t="s">
        <v>132</v>
      </c>
      <c r="F6349" t="s">
        <v>15946</v>
      </c>
      <c r="G6349" t="s">
        <v>148</v>
      </c>
      <c r="H6349" t="s">
        <v>135</v>
      </c>
      <c r="I6349" t="s">
        <v>136</v>
      </c>
      <c r="J6349" t="s">
        <v>137</v>
      </c>
      <c r="K6349" t="s">
        <v>138</v>
      </c>
      <c r="L6349" t="s">
        <v>18235</v>
      </c>
      <c r="M6349" t="s">
        <v>18236</v>
      </c>
      <c r="N6349">
        <v>0.94305555500000005</v>
      </c>
      <c r="O6349">
        <v>0</v>
      </c>
      <c r="P6349">
        <v>1</v>
      </c>
      <c r="Q6349">
        <v>0</v>
      </c>
      <c r="R6349">
        <v>0</v>
      </c>
      <c r="S6349">
        <v>0</v>
      </c>
      <c r="T6349">
        <v>0</v>
      </c>
      <c r="U6349">
        <v>0</v>
      </c>
      <c r="V6349">
        <v>0</v>
      </c>
      <c r="W6349">
        <v>0</v>
      </c>
      <c r="X6349">
        <v>0.2254025942904711</v>
      </c>
      <c r="Y6349">
        <v>0</v>
      </c>
      <c r="Z6349">
        <v>0</v>
      </c>
      <c r="AA6349">
        <v>0</v>
      </c>
      <c r="AB6349">
        <v>0</v>
      </c>
      <c r="AC6349">
        <v>0</v>
      </c>
      <c r="AD6349">
        <v>0</v>
      </c>
      <c r="AE6349">
        <v>0.2254025942904711</v>
      </c>
    </row>
    <row r="6350" spans="1:31" x14ac:dyDescent="0.25">
      <c r="A6350">
        <v>2252308</v>
      </c>
      <c r="B6350">
        <v>1</v>
      </c>
      <c r="C6350" t="s">
        <v>80</v>
      </c>
      <c r="D6350" t="s">
        <v>82</v>
      </c>
      <c r="E6350" t="s">
        <v>194</v>
      </c>
      <c r="F6350" t="s">
        <v>11226</v>
      </c>
      <c r="G6350" t="s">
        <v>143</v>
      </c>
      <c r="H6350" t="s">
        <v>135</v>
      </c>
      <c r="I6350" t="s">
        <v>136</v>
      </c>
      <c r="J6350" t="s">
        <v>137</v>
      </c>
      <c r="K6350" t="s">
        <v>144</v>
      </c>
      <c r="L6350" t="s">
        <v>18237</v>
      </c>
      <c r="M6350" t="s">
        <v>18238</v>
      </c>
      <c r="N6350">
        <v>8.352777777</v>
      </c>
      <c r="O6350">
        <v>0</v>
      </c>
      <c r="P6350">
        <v>128</v>
      </c>
      <c r="Q6350">
        <v>0</v>
      </c>
      <c r="R6350">
        <v>0</v>
      </c>
      <c r="S6350">
        <v>0</v>
      </c>
      <c r="T6350">
        <v>6</v>
      </c>
      <c r="U6350">
        <v>0</v>
      </c>
      <c r="V6350">
        <v>0</v>
      </c>
      <c r="W6350">
        <v>0</v>
      </c>
      <c r="X6350">
        <v>404.16115723330307</v>
      </c>
      <c r="Y6350">
        <v>0</v>
      </c>
      <c r="Z6350">
        <v>0</v>
      </c>
      <c r="AA6350">
        <v>0</v>
      </c>
      <c r="AB6350">
        <v>15.42816993209623</v>
      </c>
      <c r="AC6350">
        <v>0</v>
      </c>
      <c r="AD6350">
        <v>0</v>
      </c>
      <c r="AE6350">
        <v>419.58932716539931</v>
      </c>
    </row>
    <row r="6351" spans="1:31" x14ac:dyDescent="0.25">
      <c r="A6351">
        <v>2252312</v>
      </c>
      <c r="B6351">
        <v>1</v>
      </c>
      <c r="C6351" t="s">
        <v>80</v>
      </c>
      <c r="D6351" t="s">
        <v>88</v>
      </c>
      <c r="E6351" t="s">
        <v>141</v>
      </c>
      <c r="F6351" t="s">
        <v>18239</v>
      </c>
      <c r="G6351" t="s">
        <v>187</v>
      </c>
      <c r="H6351" t="s">
        <v>135</v>
      </c>
      <c r="I6351" t="s">
        <v>136</v>
      </c>
      <c r="J6351" t="s">
        <v>137</v>
      </c>
      <c r="K6351" t="s">
        <v>138</v>
      </c>
      <c r="L6351" t="s">
        <v>18240</v>
      </c>
      <c r="M6351" t="s">
        <v>18241</v>
      </c>
      <c r="N6351">
        <v>3.903611111</v>
      </c>
      <c r="O6351">
        <v>0</v>
      </c>
      <c r="P6351">
        <v>1</v>
      </c>
      <c r="Q6351">
        <v>0</v>
      </c>
      <c r="R6351">
        <v>0</v>
      </c>
      <c r="S6351">
        <v>0</v>
      </c>
      <c r="T6351">
        <v>8</v>
      </c>
      <c r="U6351">
        <v>0</v>
      </c>
      <c r="V6351">
        <v>0</v>
      </c>
      <c r="W6351">
        <v>0</v>
      </c>
      <c r="X6351">
        <v>2.8994541527919488</v>
      </c>
      <c r="Y6351">
        <v>0</v>
      </c>
      <c r="Z6351">
        <v>0</v>
      </c>
      <c r="AA6351">
        <v>0</v>
      </c>
      <c r="AB6351">
        <v>109.75514119452063</v>
      </c>
      <c r="AC6351">
        <v>0</v>
      </c>
      <c r="AD6351">
        <v>0</v>
      </c>
      <c r="AE6351">
        <v>112.65459534731258</v>
      </c>
    </row>
    <row r="6352" spans="1:31" x14ac:dyDescent="0.25">
      <c r="A6352">
        <v>2252316</v>
      </c>
      <c r="B6352">
        <v>1</v>
      </c>
      <c r="C6352" t="s">
        <v>80</v>
      </c>
      <c r="D6352" t="s">
        <v>90</v>
      </c>
      <c r="E6352" t="s">
        <v>132</v>
      </c>
      <c r="F6352" t="s">
        <v>1078</v>
      </c>
      <c r="G6352" t="s">
        <v>191</v>
      </c>
      <c r="H6352" t="s">
        <v>135</v>
      </c>
      <c r="I6352" t="s">
        <v>136</v>
      </c>
      <c r="J6352" t="s">
        <v>137</v>
      </c>
      <c r="K6352" t="s">
        <v>138</v>
      </c>
      <c r="L6352" t="s">
        <v>18242</v>
      </c>
      <c r="M6352" t="s">
        <v>18243</v>
      </c>
      <c r="N6352">
        <v>2.8741666659999998</v>
      </c>
      <c r="O6352">
        <v>0</v>
      </c>
      <c r="P6352">
        <v>4</v>
      </c>
      <c r="Q6352">
        <v>0</v>
      </c>
      <c r="R6352">
        <v>0</v>
      </c>
      <c r="S6352">
        <v>0</v>
      </c>
      <c r="T6352">
        <v>0</v>
      </c>
      <c r="U6352">
        <v>0</v>
      </c>
      <c r="V6352">
        <v>0</v>
      </c>
      <c r="W6352">
        <v>0</v>
      </c>
      <c r="X6352">
        <v>5.938713843278645</v>
      </c>
      <c r="Y6352">
        <v>0</v>
      </c>
      <c r="Z6352">
        <v>0</v>
      </c>
      <c r="AA6352">
        <v>0</v>
      </c>
      <c r="AB6352">
        <v>0</v>
      </c>
      <c r="AC6352">
        <v>0</v>
      </c>
      <c r="AD6352">
        <v>0</v>
      </c>
      <c r="AE6352">
        <v>5.938713843278645</v>
      </c>
    </row>
    <row r="6353" spans="1:31" x14ac:dyDescent="0.25">
      <c r="A6353">
        <v>2252317</v>
      </c>
      <c r="B6353">
        <v>1</v>
      </c>
      <c r="C6353" t="s">
        <v>81</v>
      </c>
      <c r="D6353" t="s">
        <v>122</v>
      </c>
      <c r="E6353" t="s">
        <v>161</v>
      </c>
      <c r="F6353" t="s">
        <v>9622</v>
      </c>
      <c r="G6353" t="s">
        <v>196</v>
      </c>
      <c r="H6353" t="s">
        <v>163</v>
      </c>
      <c r="I6353" t="s">
        <v>136</v>
      </c>
      <c r="J6353" t="s">
        <v>137</v>
      </c>
      <c r="K6353" t="s">
        <v>144</v>
      </c>
      <c r="L6353" t="s">
        <v>18244</v>
      </c>
      <c r="M6353" t="s">
        <v>18245</v>
      </c>
      <c r="N6353">
        <v>10.812222222000001</v>
      </c>
      <c r="O6353">
        <v>1</v>
      </c>
      <c r="P6353">
        <v>513</v>
      </c>
      <c r="Q6353">
        <v>4</v>
      </c>
      <c r="R6353">
        <v>0</v>
      </c>
      <c r="S6353">
        <v>3</v>
      </c>
      <c r="T6353">
        <v>22</v>
      </c>
      <c r="U6353">
        <v>1</v>
      </c>
      <c r="V6353">
        <v>0</v>
      </c>
      <c r="W6353">
        <v>1.1785827452390134</v>
      </c>
      <c r="X6353">
        <v>475.48879052971512</v>
      </c>
      <c r="Y6353">
        <v>39.730629183026132</v>
      </c>
      <c r="Z6353">
        <v>0</v>
      </c>
      <c r="AA6353">
        <v>190.58302138940266</v>
      </c>
      <c r="AB6353">
        <v>66.393928312713726</v>
      </c>
      <c r="AC6353">
        <v>44.207465351722682</v>
      </c>
      <c r="AD6353">
        <v>0</v>
      </c>
      <c r="AE6353">
        <v>817.58241751181936</v>
      </c>
    </row>
    <row r="6354" spans="1:31" x14ac:dyDescent="0.25">
      <c r="A6354">
        <v>2252320</v>
      </c>
      <c r="B6354">
        <v>1</v>
      </c>
      <c r="C6354" t="s">
        <v>81</v>
      </c>
      <c r="D6354" t="s">
        <v>123</v>
      </c>
      <c r="E6354" t="s">
        <v>194</v>
      </c>
      <c r="F6354" t="s">
        <v>18246</v>
      </c>
      <c r="G6354" t="s">
        <v>179</v>
      </c>
      <c r="H6354" t="s">
        <v>135</v>
      </c>
      <c r="I6354" t="s">
        <v>136</v>
      </c>
      <c r="J6354" t="s">
        <v>137</v>
      </c>
      <c r="K6354" t="s">
        <v>138</v>
      </c>
      <c r="L6354" t="s">
        <v>18247</v>
      </c>
      <c r="M6354" t="s">
        <v>18248</v>
      </c>
      <c r="N6354">
        <v>3.74</v>
      </c>
      <c r="O6354">
        <v>0</v>
      </c>
      <c r="P6354">
        <v>0</v>
      </c>
      <c r="Q6354">
        <v>0</v>
      </c>
      <c r="R6354">
        <v>2</v>
      </c>
      <c r="S6354">
        <v>0</v>
      </c>
      <c r="T6354">
        <v>0</v>
      </c>
      <c r="U6354">
        <v>0</v>
      </c>
      <c r="V6354">
        <v>0</v>
      </c>
      <c r="W6354">
        <v>0</v>
      </c>
      <c r="X6354">
        <v>0</v>
      </c>
      <c r="Y6354">
        <v>0</v>
      </c>
      <c r="Z6354">
        <v>1.6448399210839562</v>
      </c>
      <c r="AA6354">
        <v>0</v>
      </c>
      <c r="AB6354">
        <v>0</v>
      </c>
      <c r="AC6354">
        <v>0</v>
      </c>
      <c r="AD6354">
        <v>0</v>
      </c>
      <c r="AE6354">
        <v>1.6448399210839562</v>
      </c>
    </row>
    <row r="6355" spans="1:31" x14ac:dyDescent="0.25">
      <c r="A6355">
        <v>2252322</v>
      </c>
      <c r="B6355">
        <v>1</v>
      </c>
      <c r="C6355" t="s">
        <v>80</v>
      </c>
      <c r="D6355" t="s">
        <v>105</v>
      </c>
      <c r="E6355" t="s">
        <v>141</v>
      </c>
      <c r="F6355" t="s">
        <v>18249</v>
      </c>
      <c r="G6355" t="s">
        <v>187</v>
      </c>
      <c r="H6355" t="s">
        <v>135</v>
      </c>
      <c r="I6355" t="s">
        <v>136</v>
      </c>
      <c r="J6355" t="s">
        <v>137</v>
      </c>
      <c r="K6355" t="s">
        <v>138</v>
      </c>
      <c r="L6355" t="s">
        <v>18250</v>
      </c>
      <c r="M6355" t="s">
        <v>18251</v>
      </c>
      <c r="N6355">
        <v>1.3363888880000001</v>
      </c>
      <c r="O6355">
        <v>0</v>
      </c>
      <c r="P6355">
        <v>57</v>
      </c>
      <c r="Q6355">
        <v>0</v>
      </c>
      <c r="R6355">
        <v>15</v>
      </c>
      <c r="S6355">
        <v>0</v>
      </c>
      <c r="T6355">
        <v>6</v>
      </c>
      <c r="U6355">
        <v>0</v>
      </c>
      <c r="V6355">
        <v>0</v>
      </c>
      <c r="W6355">
        <v>0</v>
      </c>
      <c r="X6355">
        <v>20.947619365783595</v>
      </c>
      <c r="Y6355">
        <v>0</v>
      </c>
      <c r="Z6355">
        <v>1.6375940926953614</v>
      </c>
      <c r="AA6355">
        <v>0</v>
      </c>
      <c r="AB6355">
        <v>7.8410236773492299</v>
      </c>
      <c r="AC6355">
        <v>0</v>
      </c>
      <c r="AD6355">
        <v>0</v>
      </c>
      <c r="AE6355">
        <v>30.426237135828188</v>
      </c>
    </row>
    <row r="6356" spans="1:31" x14ac:dyDescent="0.25">
      <c r="A6356">
        <v>2252323</v>
      </c>
      <c r="B6356">
        <v>1</v>
      </c>
      <c r="C6356" t="s">
        <v>80</v>
      </c>
      <c r="D6356" t="s">
        <v>97</v>
      </c>
      <c r="E6356" t="s">
        <v>182</v>
      </c>
      <c r="F6356" t="s">
        <v>18252</v>
      </c>
      <c r="G6356" t="s">
        <v>143</v>
      </c>
      <c r="H6356" t="s">
        <v>163</v>
      </c>
      <c r="I6356" t="s">
        <v>136</v>
      </c>
      <c r="J6356" t="s">
        <v>137</v>
      </c>
      <c r="K6356" t="s">
        <v>144</v>
      </c>
      <c r="L6356" t="s">
        <v>18253</v>
      </c>
      <c r="M6356" t="s">
        <v>18254</v>
      </c>
      <c r="N6356">
        <v>7.0561111109999999</v>
      </c>
      <c r="O6356">
        <v>1</v>
      </c>
      <c r="P6356">
        <v>628</v>
      </c>
      <c r="Q6356">
        <v>0</v>
      </c>
      <c r="R6356">
        <v>0</v>
      </c>
      <c r="S6356">
        <v>0</v>
      </c>
      <c r="T6356">
        <v>22</v>
      </c>
      <c r="U6356">
        <v>0</v>
      </c>
      <c r="V6356">
        <v>0</v>
      </c>
      <c r="W6356">
        <v>157.8979982791472</v>
      </c>
      <c r="X6356">
        <v>2768.7647013732712</v>
      </c>
      <c r="Y6356">
        <v>0</v>
      </c>
      <c r="Z6356">
        <v>0</v>
      </c>
      <c r="AA6356">
        <v>0</v>
      </c>
      <c r="AB6356">
        <v>171.20593988000363</v>
      </c>
      <c r="AC6356">
        <v>0</v>
      </c>
      <c r="AD6356">
        <v>0</v>
      </c>
      <c r="AE6356">
        <v>3097.8686395324221</v>
      </c>
    </row>
    <row r="6357" spans="1:31" x14ac:dyDescent="0.25">
      <c r="A6357">
        <v>2252324</v>
      </c>
      <c r="B6357">
        <v>1</v>
      </c>
      <c r="C6357" t="s">
        <v>81</v>
      </c>
      <c r="D6357" t="s">
        <v>128</v>
      </c>
      <c r="E6357" t="s">
        <v>194</v>
      </c>
      <c r="F6357" t="s">
        <v>13923</v>
      </c>
      <c r="G6357" t="s">
        <v>143</v>
      </c>
      <c r="H6357" t="s">
        <v>135</v>
      </c>
      <c r="I6357" t="s">
        <v>136</v>
      </c>
      <c r="J6357" t="s">
        <v>137</v>
      </c>
      <c r="K6357" t="s">
        <v>144</v>
      </c>
      <c r="L6357" t="s">
        <v>18255</v>
      </c>
      <c r="M6357" t="s">
        <v>18256</v>
      </c>
      <c r="N6357">
        <v>6.6875</v>
      </c>
      <c r="O6357">
        <v>0</v>
      </c>
      <c r="P6357">
        <v>166</v>
      </c>
      <c r="Q6357">
        <v>0</v>
      </c>
      <c r="R6357">
        <v>0</v>
      </c>
      <c r="S6357">
        <v>0</v>
      </c>
      <c r="T6357">
        <v>5</v>
      </c>
      <c r="U6357">
        <v>0</v>
      </c>
      <c r="V6357">
        <v>0</v>
      </c>
      <c r="W6357">
        <v>0</v>
      </c>
      <c r="X6357">
        <v>244.03476180546826</v>
      </c>
      <c r="Y6357">
        <v>0</v>
      </c>
      <c r="Z6357">
        <v>0</v>
      </c>
      <c r="AA6357">
        <v>0</v>
      </c>
      <c r="AB6357">
        <v>58.206018478820631</v>
      </c>
      <c r="AC6357">
        <v>0</v>
      </c>
      <c r="AD6357">
        <v>0</v>
      </c>
      <c r="AE6357">
        <v>302.24078028428892</v>
      </c>
    </row>
    <row r="6358" spans="1:31" x14ac:dyDescent="0.25">
      <c r="A6358">
        <v>2252326</v>
      </c>
      <c r="B6358">
        <v>1</v>
      </c>
      <c r="C6358" t="s">
        <v>80</v>
      </c>
      <c r="D6358" t="s">
        <v>97</v>
      </c>
      <c r="E6358" t="s">
        <v>161</v>
      </c>
      <c r="F6358" t="s">
        <v>18257</v>
      </c>
      <c r="G6358" t="s">
        <v>143</v>
      </c>
      <c r="H6358" t="s">
        <v>163</v>
      </c>
      <c r="I6358" t="s">
        <v>136</v>
      </c>
      <c r="J6358" t="s">
        <v>137</v>
      </c>
      <c r="K6358" t="s">
        <v>144</v>
      </c>
      <c r="L6358" t="s">
        <v>18255</v>
      </c>
      <c r="M6358" t="s">
        <v>18258</v>
      </c>
      <c r="N6358">
        <v>7.1174999999999997</v>
      </c>
      <c r="O6358">
        <v>0</v>
      </c>
      <c r="P6358">
        <v>104</v>
      </c>
      <c r="Q6358">
        <v>0</v>
      </c>
      <c r="R6358">
        <v>6</v>
      </c>
      <c r="S6358">
        <v>3</v>
      </c>
      <c r="T6358">
        <v>7</v>
      </c>
      <c r="U6358">
        <v>0</v>
      </c>
      <c r="V6358">
        <v>0</v>
      </c>
      <c r="W6358">
        <v>0</v>
      </c>
      <c r="X6358">
        <v>517.28609959214384</v>
      </c>
      <c r="Y6358">
        <v>0</v>
      </c>
      <c r="Z6358">
        <v>25.784716354719841</v>
      </c>
      <c r="AA6358">
        <v>4059.3118923956035</v>
      </c>
      <c r="AB6358">
        <v>80.320659802453818</v>
      </c>
      <c r="AC6358">
        <v>0</v>
      </c>
      <c r="AD6358">
        <v>0</v>
      </c>
      <c r="AE6358">
        <v>4682.7033681449211</v>
      </c>
    </row>
    <row r="6359" spans="1:31" x14ac:dyDescent="0.25">
      <c r="A6359">
        <v>2252327</v>
      </c>
      <c r="B6359">
        <v>1</v>
      </c>
      <c r="C6359" t="s">
        <v>80</v>
      </c>
      <c r="D6359" t="s">
        <v>97</v>
      </c>
      <c r="E6359" t="s">
        <v>273</v>
      </c>
      <c r="F6359" t="s">
        <v>14996</v>
      </c>
      <c r="G6359" t="s">
        <v>143</v>
      </c>
      <c r="H6359" t="s">
        <v>163</v>
      </c>
      <c r="I6359" t="s">
        <v>136</v>
      </c>
      <c r="J6359" t="s">
        <v>137</v>
      </c>
      <c r="K6359" t="s">
        <v>144</v>
      </c>
      <c r="L6359" t="s">
        <v>18259</v>
      </c>
      <c r="M6359" t="s">
        <v>18260</v>
      </c>
      <c r="N6359">
        <v>7.1433333330000002</v>
      </c>
      <c r="O6359">
        <v>11</v>
      </c>
      <c r="P6359">
        <v>4520</v>
      </c>
      <c r="Q6359">
        <v>0</v>
      </c>
      <c r="R6359">
        <v>104</v>
      </c>
      <c r="S6359">
        <v>10</v>
      </c>
      <c r="T6359">
        <v>421</v>
      </c>
      <c r="U6359">
        <v>0</v>
      </c>
      <c r="V6359">
        <v>2</v>
      </c>
      <c r="W6359">
        <v>1632.6507273383347</v>
      </c>
      <c r="X6359">
        <v>19776.424478881458</v>
      </c>
      <c r="Y6359">
        <v>0</v>
      </c>
      <c r="Z6359">
        <v>396.97855111456909</v>
      </c>
      <c r="AA6359">
        <v>1431.1916077330377</v>
      </c>
      <c r="AB6359">
        <v>3760.3069246043196</v>
      </c>
      <c r="AC6359">
        <v>0</v>
      </c>
      <c r="AD6359">
        <v>2419.0523013758657</v>
      </c>
      <c r="AE6359">
        <v>29416.604591047584</v>
      </c>
    </row>
    <row r="6360" spans="1:31" x14ac:dyDescent="0.25">
      <c r="A6360">
        <v>2252329</v>
      </c>
      <c r="B6360">
        <v>1</v>
      </c>
      <c r="C6360" t="s">
        <v>80</v>
      </c>
      <c r="D6360" t="s">
        <v>82</v>
      </c>
      <c r="E6360" t="s">
        <v>132</v>
      </c>
      <c r="F6360" t="s">
        <v>18261</v>
      </c>
      <c r="G6360" t="s">
        <v>148</v>
      </c>
      <c r="H6360" t="s">
        <v>135</v>
      </c>
      <c r="I6360" t="s">
        <v>136</v>
      </c>
      <c r="J6360" t="s">
        <v>137</v>
      </c>
      <c r="K6360" t="s">
        <v>138</v>
      </c>
      <c r="L6360" t="s">
        <v>18262</v>
      </c>
      <c r="M6360" t="s">
        <v>18263</v>
      </c>
      <c r="N6360">
        <v>1.4780555550000001</v>
      </c>
      <c r="O6360">
        <v>0</v>
      </c>
      <c r="P6360">
        <v>1</v>
      </c>
      <c r="Q6360">
        <v>0</v>
      </c>
      <c r="R6360">
        <v>0</v>
      </c>
      <c r="S6360">
        <v>0</v>
      </c>
      <c r="T6360">
        <v>0</v>
      </c>
      <c r="U6360">
        <v>0</v>
      </c>
      <c r="V6360">
        <v>0</v>
      </c>
      <c r="W6360">
        <v>0</v>
      </c>
      <c r="X6360">
        <v>1.4365330136078134</v>
      </c>
      <c r="Y6360">
        <v>0</v>
      </c>
      <c r="Z6360">
        <v>0</v>
      </c>
      <c r="AA6360">
        <v>0</v>
      </c>
      <c r="AB6360">
        <v>0</v>
      </c>
      <c r="AC6360">
        <v>0</v>
      </c>
      <c r="AD6360">
        <v>0</v>
      </c>
      <c r="AE6360">
        <v>1.4365330136078134</v>
      </c>
    </row>
    <row r="6361" spans="1:31" x14ac:dyDescent="0.25">
      <c r="A6361">
        <v>2252331</v>
      </c>
      <c r="B6361">
        <v>1</v>
      </c>
      <c r="C6361" t="s">
        <v>80</v>
      </c>
      <c r="D6361" t="s">
        <v>107</v>
      </c>
      <c r="E6361" t="s">
        <v>132</v>
      </c>
      <c r="F6361" t="s">
        <v>18264</v>
      </c>
      <c r="G6361" t="s">
        <v>134</v>
      </c>
      <c r="H6361" t="s">
        <v>135</v>
      </c>
      <c r="I6361" t="s">
        <v>136</v>
      </c>
      <c r="J6361" t="s">
        <v>137</v>
      </c>
      <c r="K6361" t="s">
        <v>138</v>
      </c>
      <c r="L6361" t="s">
        <v>18265</v>
      </c>
      <c r="M6361" t="s">
        <v>18266</v>
      </c>
      <c r="N6361">
        <v>2.6380555550000002</v>
      </c>
      <c r="O6361">
        <v>0</v>
      </c>
      <c r="P6361">
        <v>1</v>
      </c>
      <c r="Q6361">
        <v>0</v>
      </c>
      <c r="R6361">
        <v>0</v>
      </c>
      <c r="S6361">
        <v>0</v>
      </c>
      <c r="T6361">
        <v>0</v>
      </c>
      <c r="U6361">
        <v>0</v>
      </c>
      <c r="V6361">
        <v>0</v>
      </c>
      <c r="W6361">
        <v>0</v>
      </c>
      <c r="X6361">
        <v>5.8524215963624449E-2</v>
      </c>
      <c r="Y6361">
        <v>0</v>
      </c>
      <c r="Z6361">
        <v>0</v>
      </c>
      <c r="AA6361">
        <v>0</v>
      </c>
      <c r="AB6361">
        <v>0</v>
      </c>
      <c r="AC6361">
        <v>0</v>
      </c>
      <c r="AD6361">
        <v>0</v>
      </c>
      <c r="AE6361">
        <v>5.8524215963624449E-2</v>
      </c>
    </row>
    <row r="6362" spans="1:31" x14ac:dyDescent="0.25">
      <c r="A6362">
        <v>2252332</v>
      </c>
      <c r="B6362">
        <v>1</v>
      </c>
      <c r="C6362" t="s">
        <v>80</v>
      </c>
      <c r="D6362" t="s">
        <v>82</v>
      </c>
      <c r="E6362" t="s">
        <v>132</v>
      </c>
      <c r="F6362" t="s">
        <v>8655</v>
      </c>
      <c r="G6362" t="s">
        <v>191</v>
      </c>
      <c r="H6362" t="s">
        <v>135</v>
      </c>
      <c r="I6362" t="s">
        <v>136</v>
      </c>
      <c r="J6362" t="s">
        <v>137</v>
      </c>
      <c r="K6362" t="s">
        <v>138</v>
      </c>
      <c r="L6362" t="s">
        <v>18267</v>
      </c>
      <c r="M6362" t="s">
        <v>18268</v>
      </c>
      <c r="N6362">
        <v>1.993333333</v>
      </c>
      <c r="O6362">
        <v>0</v>
      </c>
      <c r="P6362">
        <v>0</v>
      </c>
      <c r="Q6362">
        <v>0</v>
      </c>
      <c r="R6362">
        <v>0</v>
      </c>
      <c r="S6362">
        <v>0</v>
      </c>
      <c r="T6362">
        <v>1</v>
      </c>
      <c r="U6362">
        <v>0</v>
      </c>
      <c r="V6362">
        <v>0</v>
      </c>
      <c r="W6362">
        <v>0</v>
      </c>
      <c r="X6362">
        <v>0</v>
      </c>
      <c r="Y6362">
        <v>0</v>
      </c>
      <c r="Z6362">
        <v>0</v>
      </c>
      <c r="AA6362">
        <v>0</v>
      </c>
      <c r="AB6362">
        <v>18.852277354691623</v>
      </c>
      <c r="AC6362">
        <v>0</v>
      </c>
      <c r="AD6362">
        <v>0</v>
      </c>
      <c r="AE6362">
        <v>18.852277354691623</v>
      </c>
    </row>
    <row r="6363" spans="1:31" x14ac:dyDescent="0.25">
      <c r="A6363">
        <v>2252334</v>
      </c>
      <c r="B6363">
        <v>1</v>
      </c>
      <c r="C6363" t="s">
        <v>80</v>
      </c>
      <c r="D6363" t="s">
        <v>82</v>
      </c>
      <c r="E6363" t="s">
        <v>141</v>
      </c>
      <c r="F6363" t="s">
        <v>18269</v>
      </c>
      <c r="G6363" t="s">
        <v>134</v>
      </c>
      <c r="H6363" t="s">
        <v>135</v>
      </c>
      <c r="I6363" t="s">
        <v>136</v>
      </c>
      <c r="J6363" t="s">
        <v>137</v>
      </c>
      <c r="K6363" t="s">
        <v>138</v>
      </c>
      <c r="L6363" t="s">
        <v>18270</v>
      </c>
      <c r="M6363" t="s">
        <v>18271</v>
      </c>
      <c r="N6363">
        <v>0.59694444400000002</v>
      </c>
      <c r="O6363">
        <v>0</v>
      </c>
      <c r="P6363">
        <v>892</v>
      </c>
      <c r="Q6363">
        <v>0</v>
      </c>
      <c r="R6363">
        <v>0</v>
      </c>
      <c r="S6363">
        <v>0</v>
      </c>
      <c r="T6363">
        <v>108</v>
      </c>
      <c r="U6363">
        <v>0</v>
      </c>
      <c r="V6363">
        <v>0</v>
      </c>
      <c r="W6363">
        <v>0</v>
      </c>
      <c r="X6363">
        <v>220.20262800002416</v>
      </c>
      <c r="Y6363">
        <v>0</v>
      </c>
      <c r="Z6363">
        <v>0</v>
      </c>
      <c r="AA6363">
        <v>0</v>
      </c>
      <c r="AB6363">
        <v>42.019673764595382</v>
      </c>
      <c r="AC6363">
        <v>0</v>
      </c>
      <c r="AD6363">
        <v>0</v>
      </c>
      <c r="AE6363">
        <v>262.22230176461954</v>
      </c>
    </row>
    <row r="6364" spans="1:31" x14ac:dyDescent="0.25">
      <c r="A6364">
        <v>2252335</v>
      </c>
      <c r="B6364">
        <v>1</v>
      </c>
      <c r="C6364" t="s">
        <v>81</v>
      </c>
      <c r="D6364" t="s">
        <v>126</v>
      </c>
      <c r="E6364" t="s">
        <v>161</v>
      </c>
      <c r="F6364" t="s">
        <v>386</v>
      </c>
      <c r="G6364" t="s">
        <v>196</v>
      </c>
      <c r="H6364" t="s">
        <v>163</v>
      </c>
      <c r="I6364" t="s">
        <v>136</v>
      </c>
      <c r="J6364" t="s">
        <v>137</v>
      </c>
      <c r="K6364" t="s">
        <v>144</v>
      </c>
      <c r="L6364" t="s">
        <v>18272</v>
      </c>
      <c r="M6364" t="s">
        <v>18273</v>
      </c>
      <c r="N6364">
        <v>0.70527777700000005</v>
      </c>
      <c r="O6364">
        <v>3</v>
      </c>
      <c r="P6364">
        <v>1618</v>
      </c>
      <c r="Q6364">
        <v>70</v>
      </c>
      <c r="R6364">
        <v>517</v>
      </c>
      <c r="S6364">
        <v>24</v>
      </c>
      <c r="T6364">
        <v>102</v>
      </c>
      <c r="U6364">
        <v>1</v>
      </c>
      <c r="V6364">
        <v>7</v>
      </c>
      <c r="W6364">
        <v>0.78739658807824786</v>
      </c>
      <c r="X6364">
        <v>112.04086762008862</v>
      </c>
      <c r="Y6364">
        <v>165.30076891984373</v>
      </c>
      <c r="Z6364">
        <v>31.693966657030867</v>
      </c>
      <c r="AA6364">
        <v>121.02205218568888</v>
      </c>
      <c r="AB6364">
        <v>151.36303253290691</v>
      </c>
      <c r="AC6364">
        <v>2.824146916270649</v>
      </c>
      <c r="AD6364">
        <v>11.912735265054005</v>
      </c>
      <c r="AE6364">
        <v>596.94496668496197</v>
      </c>
    </row>
    <row r="6365" spans="1:31" x14ac:dyDescent="0.25">
      <c r="A6365">
        <v>2252336</v>
      </c>
      <c r="B6365">
        <v>1</v>
      </c>
      <c r="C6365" t="s">
        <v>80</v>
      </c>
      <c r="D6365" t="s">
        <v>104</v>
      </c>
      <c r="E6365" t="s">
        <v>182</v>
      </c>
      <c r="F6365" t="s">
        <v>18274</v>
      </c>
      <c r="G6365" t="s">
        <v>319</v>
      </c>
      <c r="H6365" t="s">
        <v>163</v>
      </c>
      <c r="I6365" t="s">
        <v>136</v>
      </c>
      <c r="J6365" t="s">
        <v>137</v>
      </c>
      <c r="K6365" t="s">
        <v>138</v>
      </c>
      <c r="L6365" t="s">
        <v>18275</v>
      </c>
      <c r="M6365" t="s">
        <v>18276</v>
      </c>
      <c r="N6365">
        <v>2.1572222220000001</v>
      </c>
      <c r="O6365">
        <v>0</v>
      </c>
      <c r="P6365">
        <v>13</v>
      </c>
      <c r="Q6365">
        <v>0</v>
      </c>
      <c r="R6365">
        <v>3</v>
      </c>
      <c r="S6365">
        <v>0</v>
      </c>
      <c r="T6365">
        <v>3</v>
      </c>
      <c r="U6365">
        <v>0</v>
      </c>
      <c r="V6365">
        <v>0</v>
      </c>
      <c r="W6365">
        <v>0</v>
      </c>
      <c r="X6365">
        <v>2.8557479646958694</v>
      </c>
      <c r="Y6365">
        <v>0</v>
      </c>
      <c r="Z6365">
        <v>1.5760302697067068</v>
      </c>
      <c r="AA6365">
        <v>0</v>
      </c>
      <c r="AB6365">
        <v>1.1365846692974122</v>
      </c>
      <c r="AC6365">
        <v>0</v>
      </c>
      <c r="AD6365">
        <v>0</v>
      </c>
      <c r="AE6365">
        <v>5.5683629036999882</v>
      </c>
    </row>
    <row r="6366" spans="1:31" x14ac:dyDescent="0.25">
      <c r="A6366">
        <v>2252337</v>
      </c>
      <c r="B6366">
        <v>1</v>
      </c>
      <c r="C6366" t="s">
        <v>81</v>
      </c>
      <c r="D6366" t="s">
        <v>123</v>
      </c>
      <c r="E6366" t="s">
        <v>132</v>
      </c>
      <c r="F6366" t="s">
        <v>18277</v>
      </c>
      <c r="G6366" t="s">
        <v>170</v>
      </c>
      <c r="H6366" t="s">
        <v>135</v>
      </c>
      <c r="I6366" t="s">
        <v>136</v>
      </c>
      <c r="J6366" t="s">
        <v>137</v>
      </c>
      <c r="K6366" t="s">
        <v>138</v>
      </c>
      <c r="L6366" t="s">
        <v>18278</v>
      </c>
      <c r="M6366" t="s">
        <v>18279</v>
      </c>
      <c r="N6366">
        <v>1.750277777</v>
      </c>
      <c r="O6366">
        <v>0</v>
      </c>
      <c r="P6366">
        <v>3</v>
      </c>
      <c r="Q6366">
        <v>0</v>
      </c>
      <c r="R6366">
        <v>0</v>
      </c>
      <c r="S6366">
        <v>0</v>
      </c>
      <c r="T6366">
        <v>0</v>
      </c>
      <c r="U6366">
        <v>0</v>
      </c>
      <c r="V6366">
        <v>0</v>
      </c>
      <c r="W6366">
        <v>0</v>
      </c>
      <c r="X6366">
        <v>0.60069279661251007</v>
      </c>
      <c r="Y6366">
        <v>0</v>
      </c>
      <c r="Z6366">
        <v>0</v>
      </c>
      <c r="AA6366">
        <v>0</v>
      </c>
      <c r="AB6366">
        <v>0</v>
      </c>
      <c r="AC6366">
        <v>0</v>
      </c>
      <c r="AD6366">
        <v>0</v>
      </c>
      <c r="AE6366">
        <v>0.60069279661251007</v>
      </c>
    </row>
    <row r="6367" spans="1:31" x14ac:dyDescent="0.25">
      <c r="A6367">
        <v>2252338</v>
      </c>
      <c r="B6367">
        <v>1</v>
      </c>
      <c r="C6367" t="s">
        <v>80</v>
      </c>
      <c r="D6367" t="s">
        <v>96</v>
      </c>
      <c r="E6367" t="s">
        <v>194</v>
      </c>
      <c r="F6367" t="s">
        <v>18280</v>
      </c>
      <c r="G6367" t="s">
        <v>472</v>
      </c>
      <c r="H6367" t="s">
        <v>135</v>
      </c>
      <c r="I6367" t="s">
        <v>136</v>
      </c>
      <c r="J6367" t="s">
        <v>137</v>
      </c>
      <c r="K6367" t="s">
        <v>138</v>
      </c>
      <c r="L6367" t="s">
        <v>18281</v>
      </c>
      <c r="M6367" t="s">
        <v>18282</v>
      </c>
      <c r="N6367">
        <v>1.9924999999999999</v>
      </c>
      <c r="O6367">
        <v>0</v>
      </c>
      <c r="P6367">
        <v>20</v>
      </c>
      <c r="Q6367">
        <v>0</v>
      </c>
      <c r="R6367">
        <v>0</v>
      </c>
      <c r="S6367">
        <v>0</v>
      </c>
      <c r="T6367">
        <v>0</v>
      </c>
      <c r="U6367">
        <v>0</v>
      </c>
      <c r="V6367">
        <v>0</v>
      </c>
      <c r="W6367">
        <v>0</v>
      </c>
      <c r="X6367">
        <v>12.185012151337082</v>
      </c>
      <c r="Y6367">
        <v>0</v>
      </c>
      <c r="Z6367">
        <v>0</v>
      </c>
      <c r="AA6367">
        <v>0</v>
      </c>
      <c r="AB6367">
        <v>0</v>
      </c>
      <c r="AC6367">
        <v>0</v>
      </c>
      <c r="AD6367">
        <v>0</v>
      </c>
      <c r="AE6367">
        <v>12.185012151337082</v>
      </c>
    </row>
    <row r="6368" spans="1:31" x14ac:dyDescent="0.25">
      <c r="A6368">
        <v>2252341</v>
      </c>
      <c r="B6368">
        <v>1</v>
      </c>
      <c r="C6368" t="s">
        <v>80</v>
      </c>
      <c r="D6368" t="s">
        <v>97</v>
      </c>
      <c r="E6368" t="s">
        <v>405</v>
      </c>
      <c r="F6368" t="s">
        <v>1107</v>
      </c>
      <c r="G6368" t="s">
        <v>174</v>
      </c>
      <c r="H6368" t="s">
        <v>163</v>
      </c>
      <c r="I6368" t="s">
        <v>261</v>
      </c>
      <c r="J6368" t="s">
        <v>137</v>
      </c>
      <c r="K6368" t="s">
        <v>138</v>
      </c>
      <c r="L6368" t="s">
        <v>18283</v>
      </c>
      <c r="M6368" t="s">
        <v>18284</v>
      </c>
      <c r="N6368">
        <v>4.0094444E-2</v>
      </c>
      <c r="O6368">
        <v>13</v>
      </c>
      <c r="P6368">
        <v>1618</v>
      </c>
      <c r="Q6368">
        <v>22</v>
      </c>
      <c r="R6368">
        <v>523</v>
      </c>
      <c r="S6368">
        <v>40</v>
      </c>
      <c r="T6368">
        <v>336</v>
      </c>
      <c r="U6368">
        <v>2</v>
      </c>
      <c r="V6368">
        <v>1</v>
      </c>
      <c r="W6368">
        <v>44.428242436385929</v>
      </c>
      <c r="X6368">
        <v>42.712676117935729</v>
      </c>
      <c r="Y6368">
        <v>22.425858484534881</v>
      </c>
      <c r="Z6368">
        <v>10.040798343334236</v>
      </c>
      <c r="AA6368">
        <v>27.735032098383112</v>
      </c>
      <c r="AB6368">
        <v>20.595772622227688</v>
      </c>
      <c r="AC6368">
        <v>1.2316693665740801</v>
      </c>
      <c r="AD6368">
        <v>0</v>
      </c>
      <c r="AE6368">
        <v>169.17004946937564</v>
      </c>
    </row>
    <row r="6369" spans="1:31" x14ac:dyDescent="0.25">
      <c r="A6369">
        <v>2252342</v>
      </c>
      <c r="B6369">
        <v>1</v>
      </c>
      <c r="C6369" t="s">
        <v>80</v>
      </c>
      <c r="D6369" t="s">
        <v>95</v>
      </c>
      <c r="E6369" t="s">
        <v>405</v>
      </c>
      <c r="F6369" t="s">
        <v>2249</v>
      </c>
      <c r="G6369" t="s">
        <v>143</v>
      </c>
      <c r="H6369" t="s">
        <v>163</v>
      </c>
      <c r="I6369" t="s">
        <v>136</v>
      </c>
      <c r="J6369" t="s">
        <v>137</v>
      </c>
      <c r="K6369" t="s">
        <v>144</v>
      </c>
      <c r="L6369" t="s">
        <v>18285</v>
      </c>
      <c r="M6369" t="s">
        <v>18286</v>
      </c>
      <c r="N6369">
        <v>7.1372222220000001</v>
      </c>
      <c r="O6369">
        <v>6</v>
      </c>
      <c r="P6369">
        <v>835</v>
      </c>
      <c r="Q6369">
        <v>2</v>
      </c>
      <c r="R6369">
        <v>15</v>
      </c>
      <c r="S6369">
        <v>18</v>
      </c>
      <c r="T6369">
        <v>83</v>
      </c>
      <c r="U6369">
        <v>2</v>
      </c>
      <c r="V6369">
        <v>0</v>
      </c>
      <c r="W6369">
        <v>84.515361711420297</v>
      </c>
      <c r="X6369">
        <v>1789.4454196042443</v>
      </c>
      <c r="Y6369">
        <v>8.8517913309579281</v>
      </c>
      <c r="Z6369">
        <v>43.791946470866911</v>
      </c>
      <c r="AA6369">
        <v>454.06988327383954</v>
      </c>
      <c r="AB6369">
        <v>812.45311828220395</v>
      </c>
      <c r="AC6369">
        <v>1919.4074168960769</v>
      </c>
      <c r="AD6369">
        <v>0</v>
      </c>
      <c r="AE6369">
        <v>5112.5349375696096</v>
      </c>
    </row>
    <row r="6370" spans="1:31" x14ac:dyDescent="0.25">
      <c r="A6370">
        <v>2252344</v>
      </c>
      <c r="B6370">
        <v>1</v>
      </c>
      <c r="C6370" t="s">
        <v>80</v>
      </c>
      <c r="D6370" t="s">
        <v>92</v>
      </c>
      <c r="E6370" t="s">
        <v>132</v>
      </c>
      <c r="F6370" t="s">
        <v>18287</v>
      </c>
      <c r="G6370" t="s">
        <v>191</v>
      </c>
      <c r="H6370" t="s">
        <v>135</v>
      </c>
      <c r="I6370" t="s">
        <v>136</v>
      </c>
      <c r="J6370" t="s">
        <v>137</v>
      </c>
      <c r="K6370" t="s">
        <v>138</v>
      </c>
      <c r="L6370" t="s">
        <v>18288</v>
      </c>
      <c r="M6370" t="s">
        <v>18289</v>
      </c>
      <c r="N6370">
        <v>0.88138888800000004</v>
      </c>
      <c r="O6370">
        <v>0</v>
      </c>
      <c r="P6370">
        <v>1</v>
      </c>
      <c r="Q6370">
        <v>0</v>
      </c>
      <c r="R6370">
        <v>0</v>
      </c>
      <c r="S6370">
        <v>0</v>
      </c>
      <c r="T6370">
        <v>0</v>
      </c>
      <c r="U6370">
        <v>0</v>
      </c>
      <c r="V6370">
        <v>0</v>
      </c>
      <c r="W6370">
        <v>0</v>
      </c>
      <c r="X6370">
        <v>1.3054942973199866</v>
      </c>
      <c r="Y6370">
        <v>0</v>
      </c>
      <c r="Z6370">
        <v>0</v>
      </c>
      <c r="AA6370">
        <v>0</v>
      </c>
      <c r="AB6370">
        <v>0</v>
      </c>
      <c r="AC6370">
        <v>0</v>
      </c>
      <c r="AD6370">
        <v>0</v>
      </c>
      <c r="AE6370">
        <v>1.3054942973199866</v>
      </c>
    </row>
    <row r="6371" spans="1:31" x14ac:dyDescent="0.25">
      <c r="A6371">
        <v>2252345</v>
      </c>
      <c r="B6371">
        <v>1</v>
      </c>
      <c r="C6371" t="s">
        <v>80</v>
      </c>
      <c r="D6371" t="s">
        <v>108</v>
      </c>
      <c r="E6371" t="s">
        <v>141</v>
      </c>
      <c r="F6371" t="s">
        <v>18290</v>
      </c>
      <c r="G6371" t="s">
        <v>143</v>
      </c>
      <c r="H6371" t="s">
        <v>135</v>
      </c>
      <c r="I6371" t="s">
        <v>136</v>
      </c>
      <c r="J6371" t="s">
        <v>137</v>
      </c>
      <c r="K6371" t="s">
        <v>144</v>
      </c>
      <c r="L6371" t="s">
        <v>18291</v>
      </c>
      <c r="M6371" t="s">
        <v>18292</v>
      </c>
      <c r="N6371">
        <v>7.2147222219999998</v>
      </c>
      <c r="O6371">
        <v>0</v>
      </c>
      <c r="P6371">
        <v>111</v>
      </c>
      <c r="Q6371">
        <v>0</v>
      </c>
      <c r="R6371">
        <v>14</v>
      </c>
      <c r="S6371">
        <v>0</v>
      </c>
      <c r="T6371">
        <v>6</v>
      </c>
      <c r="U6371">
        <v>0</v>
      </c>
      <c r="V6371">
        <v>0</v>
      </c>
      <c r="W6371">
        <v>0</v>
      </c>
      <c r="X6371">
        <v>102.430517770119</v>
      </c>
      <c r="Y6371">
        <v>0</v>
      </c>
      <c r="Z6371">
        <v>5.4023910358953131</v>
      </c>
      <c r="AA6371">
        <v>0</v>
      </c>
      <c r="AB6371">
        <v>16.411375719384548</v>
      </c>
      <c r="AC6371">
        <v>0</v>
      </c>
      <c r="AD6371">
        <v>0</v>
      </c>
      <c r="AE6371">
        <v>124.24428452539885</v>
      </c>
    </row>
    <row r="6372" spans="1:31" x14ac:dyDescent="0.25">
      <c r="A6372">
        <v>2252346</v>
      </c>
      <c r="B6372">
        <v>1</v>
      </c>
      <c r="C6372" t="s">
        <v>80</v>
      </c>
      <c r="D6372" t="s">
        <v>96</v>
      </c>
      <c r="E6372" t="s">
        <v>132</v>
      </c>
      <c r="F6372" t="s">
        <v>18293</v>
      </c>
      <c r="G6372" t="s">
        <v>148</v>
      </c>
      <c r="H6372" t="s">
        <v>135</v>
      </c>
      <c r="I6372" t="s">
        <v>136</v>
      </c>
      <c r="J6372" t="s">
        <v>137</v>
      </c>
      <c r="K6372" t="s">
        <v>138</v>
      </c>
      <c r="L6372" t="s">
        <v>18294</v>
      </c>
      <c r="M6372" t="s">
        <v>18295</v>
      </c>
      <c r="N6372">
        <v>7.0636111110000002</v>
      </c>
      <c r="O6372">
        <v>0</v>
      </c>
      <c r="P6372">
        <v>1</v>
      </c>
      <c r="Q6372">
        <v>0</v>
      </c>
      <c r="R6372">
        <v>0</v>
      </c>
      <c r="S6372">
        <v>0</v>
      </c>
      <c r="T6372">
        <v>0</v>
      </c>
      <c r="U6372">
        <v>0</v>
      </c>
      <c r="V6372">
        <v>0</v>
      </c>
      <c r="W6372">
        <v>0</v>
      </c>
      <c r="X6372">
        <v>1.8171640726061047</v>
      </c>
      <c r="Y6372">
        <v>0</v>
      </c>
      <c r="Z6372">
        <v>0</v>
      </c>
      <c r="AA6372">
        <v>0</v>
      </c>
      <c r="AB6372">
        <v>0</v>
      </c>
      <c r="AC6372">
        <v>0</v>
      </c>
      <c r="AD6372">
        <v>0</v>
      </c>
      <c r="AE6372">
        <v>1.8171640726061047</v>
      </c>
    </row>
    <row r="6373" spans="1:31" x14ac:dyDescent="0.25">
      <c r="A6373">
        <v>2252349</v>
      </c>
      <c r="B6373">
        <v>1</v>
      </c>
      <c r="C6373" t="s">
        <v>80</v>
      </c>
      <c r="D6373" t="s">
        <v>91</v>
      </c>
      <c r="E6373" t="s">
        <v>182</v>
      </c>
      <c r="F6373" t="s">
        <v>18296</v>
      </c>
      <c r="G6373" t="s">
        <v>319</v>
      </c>
      <c r="H6373" t="s">
        <v>163</v>
      </c>
      <c r="I6373" t="s">
        <v>136</v>
      </c>
      <c r="J6373" t="s">
        <v>137</v>
      </c>
      <c r="K6373" t="s">
        <v>138</v>
      </c>
      <c r="L6373" t="s">
        <v>18297</v>
      </c>
      <c r="M6373" t="s">
        <v>18298</v>
      </c>
      <c r="N6373">
        <v>1.8716666660000001</v>
      </c>
      <c r="O6373">
        <v>0</v>
      </c>
      <c r="P6373">
        <v>0</v>
      </c>
      <c r="Q6373">
        <v>0</v>
      </c>
      <c r="R6373">
        <v>0</v>
      </c>
      <c r="S6373">
        <v>0</v>
      </c>
      <c r="T6373">
        <v>0</v>
      </c>
      <c r="U6373">
        <v>1</v>
      </c>
      <c r="V6373">
        <v>0</v>
      </c>
      <c r="W6373">
        <v>0</v>
      </c>
      <c r="X6373">
        <v>0</v>
      </c>
      <c r="Y6373">
        <v>0</v>
      </c>
      <c r="Z6373">
        <v>0</v>
      </c>
      <c r="AA6373">
        <v>0</v>
      </c>
      <c r="AB6373">
        <v>0</v>
      </c>
      <c r="AC6373">
        <v>61.605485228511853</v>
      </c>
      <c r="AD6373">
        <v>0</v>
      </c>
      <c r="AE6373">
        <v>61.605485228511853</v>
      </c>
    </row>
    <row r="6374" spans="1:31" x14ac:dyDescent="0.25">
      <c r="A6374">
        <v>2252350</v>
      </c>
      <c r="B6374">
        <v>1</v>
      </c>
      <c r="C6374" t="s">
        <v>81</v>
      </c>
      <c r="D6374" t="s">
        <v>122</v>
      </c>
      <c r="E6374" t="s">
        <v>194</v>
      </c>
      <c r="F6374" t="s">
        <v>18299</v>
      </c>
      <c r="G6374" t="s">
        <v>196</v>
      </c>
      <c r="H6374" t="s">
        <v>135</v>
      </c>
      <c r="I6374" t="s">
        <v>136</v>
      </c>
      <c r="J6374" t="s">
        <v>137</v>
      </c>
      <c r="K6374" t="s">
        <v>144</v>
      </c>
      <c r="L6374" t="s">
        <v>18300</v>
      </c>
      <c r="M6374" t="s">
        <v>18301</v>
      </c>
      <c r="N6374">
        <v>0.460277777</v>
      </c>
      <c r="O6374">
        <v>0</v>
      </c>
      <c r="P6374">
        <v>60</v>
      </c>
      <c r="Q6374">
        <v>0</v>
      </c>
      <c r="R6374">
        <v>0</v>
      </c>
      <c r="S6374">
        <v>0</v>
      </c>
      <c r="T6374">
        <v>7</v>
      </c>
      <c r="U6374">
        <v>0</v>
      </c>
      <c r="V6374">
        <v>0</v>
      </c>
      <c r="W6374">
        <v>0</v>
      </c>
      <c r="X6374">
        <v>9.2423918208840767</v>
      </c>
      <c r="Y6374">
        <v>0</v>
      </c>
      <c r="Z6374">
        <v>0</v>
      </c>
      <c r="AA6374">
        <v>0</v>
      </c>
      <c r="AB6374">
        <v>5.4655242838451645</v>
      </c>
      <c r="AC6374">
        <v>0</v>
      </c>
      <c r="AD6374">
        <v>0</v>
      </c>
      <c r="AE6374">
        <v>14.707916104729241</v>
      </c>
    </row>
    <row r="6375" spans="1:31" x14ac:dyDescent="0.25">
      <c r="A6375">
        <v>2252351</v>
      </c>
      <c r="B6375">
        <v>1</v>
      </c>
      <c r="C6375" t="s">
        <v>81</v>
      </c>
      <c r="D6375" t="s">
        <v>118</v>
      </c>
      <c r="E6375" t="s">
        <v>161</v>
      </c>
      <c r="F6375" t="s">
        <v>18302</v>
      </c>
      <c r="G6375" t="s">
        <v>174</v>
      </c>
      <c r="H6375" t="s">
        <v>163</v>
      </c>
      <c r="I6375" t="s">
        <v>136</v>
      </c>
      <c r="J6375" t="s">
        <v>137</v>
      </c>
      <c r="K6375" t="s">
        <v>138</v>
      </c>
      <c r="L6375" t="s">
        <v>18303</v>
      </c>
      <c r="M6375" t="s">
        <v>18304</v>
      </c>
      <c r="N6375">
        <v>0.42194444399999997</v>
      </c>
      <c r="O6375">
        <v>0</v>
      </c>
      <c r="P6375">
        <v>1109</v>
      </c>
      <c r="Q6375">
        <v>0</v>
      </c>
      <c r="R6375">
        <v>2</v>
      </c>
      <c r="S6375">
        <v>4</v>
      </c>
      <c r="T6375">
        <v>126</v>
      </c>
      <c r="U6375">
        <v>0</v>
      </c>
      <c r="V6375">
        <v>0</v>
      </c>
      <c r="W6375">
        <v>0</v>
      </c>
      <c r="X6375">
        <v>117.14696608603992</v>
      </c>
      <c r="Y6375">
        <v>0</v>
      </c>
      <c r="Z6375">
        <v>0.12257032207244224</v>
      </c>
      <c r="AA6375">
        <v>16.222676439747566</v>
      </c>
      <c r="AB6375">
        <v>44.809485729640649</v>
      </c>
      <c r="AC6375">
        <v>0</v>
      </c>
      <c r="AD6375">
        <v>0</v>
      </c>
      <c r="AE6375">
        <v>178.30169857750059</v>
      </c>
    </row>
    <row r="6376" spans="1:31" x14ac:dyDescent="0.25">
      <c r="A6376">
        <v>2252352</v>
      </c>
      <c r="B6376">
        <v>1</v>
      </c>
      <c r="C6376" t="s">
        <v>81</v>
      </c>
      <c r="D6376" t="s">
        <v>128</v>
      </c>
      <c r="E6376" t="s">
        <v>273</v>
      </c>
      <c r="F6376" t="s">
        <v>18305</v>
      </c>
      <c r="G6376" t="s">
        <v>174</v>
      </c>
      <c r="H6376" t="s">
        <v>163</v>
      </c>
      <c r="I6376" t="s">
        <v>136</v>
      </c>
      <c r="J6376" t="s">
        <v>137</v>
      </c>
      <c r="K6376" t="s">
        <v>138</v>
      </c>
      <c r="L6376" t="s">
        <v>18306</v>
      </c>
      <c r="M6376" t="s">
        <v>18307</v>
      </c>
      <c r="N6376">
        <v>0.36305555499999997</v>
      </c>
      <c r="O6376">
        <v>0</v>
      </c>
      <c r="P6376">
        <v>960</v>
      </c>
      <c r="Q6376">
        <v>3</v>
      </c>
      <c r="R6376">
        <v>9</v>
      </c>
      <c r="S6376">
        <v>14</v>
      </c>
      <c r="T6376">
        <v>122</v>
      </c>
      <c r="U6376">
        <v>0</v>
      </c>
      <c r="V6376">
        <v>0</v>
      </c>
      <c r="W6376">
        <v>0</v>
      </c>
      <c r="X6376">
        <v>51.969713628546032</v>
      </c>
      <c r="Y6376">
        <v>17.35224708275025</v>
      </c>
      <c r="Z6376">
        <v>2.119657699555126</v>
      </c>
      <c r="AA6376">
        <v>74.305286206904597</v>
      </c>
      <c r="AB6376">
        <v>16.047369296787057</v>
      </c>
      <c r="AC6376">
        <v>0</v>
      </c>
      <c r="AD6376">
        <v>0</v>
      </c>
      <c r="AE6376">
        <v>161.79427391454306</v>
      </c>
    </row>
    <row r="6377" spans="1:31" x14ac:dyDescent="0.25">
      <c r="A6377">
        <v>2252354</v>
      </c>
      <c r="B6377">
        <v>1</v>
      </c>
      <c r="C6377" t="s">
        <v>81</v>
      </c>
      <c r="D6377" t="s">
        <v>120</v>
      </c>
      <c r="E6377" t="s">
        <v>273</v>
      </c>
      <c r="F6377" t="s">
        <v>18308</v>
      </c>
      <c r="G6377" t="s">
        <v>174</v>
      </c>
      <c r="H6377" t="s">
        <v>163</v>
      </c>
      <c r="I6377" t="s">
        <v>136</v>
      </c>
      <c r="J6377" t="s">
        <v>137</v>
      </c>
      <c r="K6377" t="s">
        <v>138</v>
      </c>
      <c r="L6377" t="s">
        <v>18309</v>
      </c>
      <c r="M6377" t="s">
        <v>18310</v>
      </c>
      <c r="N6377">
        <v>3.7580555549999999</v>
      </c>
      <c r="O6377">
        <v>1</v>
      </c>
      <c r="P6377">
        <v>1170</v>
      </c>
      <c r="Q6377">
        <v>109</v>
      </c>
      <c r="R6377">
        <v>65</v>
      </c>
      <c r="S6377">
        <v>25</v>
      </c>
      <c r="T6377">
        <v>66</v>
      </c>
      <c r="U6377">
        <v>2</v>
      </c>
      <c r="V6377">
        <v>0</v>
      </c>
      <c r="W6377">
        <v>0.36237291547611783</v>
      </c>
      <c r="X6377">
        <v>752.74403214035237</v>
      </c>
      <c r="Y6377">
        <v>168.59109348921143</v>
      </c>
      <c r="Z6377">
        <v>57.208458377826823</v>
      </c>
      <c r="AA6377">
        <v>379.08482913111328</v>
      </c>
      <c r="AB6377">
        <v>221.14489474517205</v>
      </c>
      <c r="AC6377">
        <v>287.30709286156514</v>
      </c>
      <c r="AD6377">
        <v>0</v>
      </c>
      <c r="AE6377">
        <v>1866.4427736607172</v>
      </c>
    </row>
    <row r="6378" spans="1:31" x14ac:dyDescent="0.25">
      <c r="A6378">
        <v>2252355</v>
      </c>
      <c r="B6378">
        <v>1</v>
      </c>
      <c r="C6378" t="s">
        <v>80</v>
      </c>
      <c r="D6378" t="s">
        <v>96</v>
      </c>
      <c r="E6378" t="s">
        <v>132</v>
      </c>
      <c r="F6378" t="s">
        <v>18311</v>
      </c>
      <c r="G6378" t="s">
        <v>170</v>
      </c>
      <c r="H6378" t="s">
        <v>135</v>
      </c>
      <c r="I6378" t="s">
        <v>136</v>
      </c>
      <c r="J6378" t="s">
        <v>137</v>
      </c>
      <c r="K6378" t="s">
        <v>138</v>
      </c>
      <c r="L6378" t="s">
        <v>18312</v>
      </c>
      <c r="M6378" t="s">
        <v>18313</v>
      </c>
      <c r="N6378">
        <v>7.6108333330000004</v>
      </c>
      <c r="O6378">
        <v>0</v>
      </c>
      <c r="P6378">
        <v>1</v>
      </c>
      <c r="Q6378">
        <v>0</v>
      </c>
      <c r="R6378">
        <v>0</v>
      </c>
      <c r="S6378">
        <v>0</v>
      </c>
      <c r="T6378">
        <v>0</v>
      </c>
      <c r="U6378">
        <v>0</v>
      </c>
      <c r="V6378">
        <v>0</v>
      </c>
      <c r="W6378">
        <v>0</v>
      </c>
      <c r="X6378">
        <v>2.2879244791434168</v>
      </c>
      <c r="Y6378">
        <v>0</v>
      </c>
      <c r="Z6378">
        <v>0</v>
      </c>
      <c r="AA6378">
        <v>0</v>
      </c>
      <c r="AB6378">
        <v>0</v>
      </c>
      <c r="AC6378">
        <v>0</v>
      </c>
      <c r="AD6378">
        <v>0</v>
      </c>
      <c r="AE6378">
        <v>2.2879244791434168</v>
      </c>
    </row>
    <row r="6379" spans="1:31" x14ac:dyDescent="0.25">
      <c r="A6379">
        <v>2252356</v>
      </c>
      <c r="B6379">
        <v>1</v>
      </c>
      <c r="C6379" t="s">
        <v>80</v>
      </c>
      <c r="D6379" t="s">
        <v>94</v>
      </c>
      <c r="E6379" t="s">
        <v>132</v>
      </c>
      <c r="F6379" t="s">
        <v>18314</v>
      </c>
      <c r="G6379" t="s">
        <v>148</v>
      </c>
      <c r="H6379" t="s">
        <v>135</v>
      </c>
      <c r="I6379" t="s">
        <v>136</v>
      </c>
      <c r="J6379" t="s">
        <v>137</v>
      </c>
      <c r="K6379" t="s">
        <v>138</v>
      </c>
      <c r="L6379" t="s">
        <v>18315</v>
      </c>
      <c r="M6379" t="s">
        <v>18316</v>
      </c>
      <c r="N6379">
        <v>5.5936111110000004</v>
      </c>
      <c r="O6379">
        <v>0</v>
      </c>
      <c r="P6379">
        <v>0</v>
      </c>
      <c r="Q6379">
        <v>0</v>
      </c>
      <c r="R6379">
        <v>1</v>
      </c>
      <c r="S6379">
        <v>0</v>
      </c>
      <c r="T6379">
        <v>0</v>
      </c>
      <c r="U6379">
        <v>0</v>
      </c>
      <c r="V6379">
        <v>0</v>
      </c>
      <c r="W6379">
        <v>0</v>
      </c>
      <c r="X6379">
        <v>0</v>
      </c>
      <c r="Y6379">
        <v>0</v>
      </c>
      <c r="Z6379">
        <v>0</v>
      </c>
      <c r="AA6379">
        <v>0</v>
      </c>
      <c r="AB6379">
        <v>0</v>
      </c>
      <c r="AC6379">
        <v>0</v>
      </c>
      <c r="AD6379">
        <v>0</v>
      </c>
      <c r="AE6379">
        <v>0</v>
      </c>
    </row>
    <row r="6380" spans="1:31" x14ac:dyDescent="0.25">
      <c r="A6380">
        <v>2252357</v>
      </c>
      <c r="B6380">
        <v>1</v>
      </c>
      <c r="C6380" t="s">
        <v>81</v>
      </c>
      <c r="D6380" t="s">
        <v>123</v>
      </c>
      <c r="E6380" t="s">
        <v>194</v>
      </c>
      <c r="F6380" t="s">
        <v>18317</v>
      </c>
      <c r="G6380" t="s">
        <v>134</v>
      </c>
      <c r="H6380" t="s">
        <v>135</v>
      </c>
      <c r="I6380" t="s">
        <v>136</v>
      </c>
      <c r="J6380" t="s">
        <v>137</v>
      </c>
      <c r="K6380" t="s">
        <v>138</v>
      </c>
      <c r="L6380" t="s">
        <v>18318</v>
      </c>
      <c r="M6380" t="s">
        <v>18319</v>
      </c>
      <c r="N6380">
        <v>1.3891666659999999</v>
      </c>
      <c r="O6380">
        <v>0</v>
      </c>
      <c r="P6380">
        <v>109</v>
      </c>
      <c r="Q6380">
        <v>0</v>
      </c>
      <c r="R6380">
        <v>0</v>
      </c>
      <c r="S6380">
        <v>0</v>
      </c>
      <c r="T6380">
        <v>0</v>
      </c>
      <c r="U6380">
        <v>0</v>
      </c>
      <c r="V6380">
        <v>0</v>
      </c>
      <c r="W6380">
        <v>0</v>
      </c>
      <c r="X6380">
        <v>38.480430346182715</v>
      </c>
      <c r="Y6380">
        <v>0</v>
      </c>
      <c r="Z6380">
        <v>0</v>
      </c>
      <c r="AA6380">
        <v>0</v>
      </c>
      <c r="AB6380">
        <v>0</v>
      </c>
      <c r="AC6380">
        <v>0</v>
      </c>
      <c r="AD6380">
        <v>0</v>
      </c>
      <c r="AE6380">
        <v>38.480430346182715</v>
      </c>
    </row>
    <row r="6381" spans="1:31" x14ac:dyDescent="0.25">
      <c r="A6381">
        <v>2252359</v>
      </c>
      <c r="B6381">
        <v>1</v>
      </c>
      <c r="C6381" t="s">
        <v>81</v>
      </c>
      <c r="D6381" t="s">
        <v>128</v>
      </c>
      <c r="E6381" t="s">
        <v>273</v>
      </c>
      <c r="F6381" t="s">
        <v>18320</v>
      </c>
      <c r="G6381" t="s">
        <v>174</v>
      </c>
      <c r="H6381" t="s">
        <v>163</v>
      </c>
      <c r="I6381" t="s">
        <v>136</v>
      </c>
      <c r="J6381" t="s">
        <v>137</v>
      </c>
      <c r="K6381" t="s">
        <v>138</v>
      </c>
      <c r="L6381" t="s">
        <v>18321</v>
      </c>
      <c r="M6381" t="s">
        <v>18322</v>
      </c>
      <c r="N6381">
        <v>0.67166666600000002</v>
      </c>
      <c r="O6381">
        <v>0</v>
      </c>
      <c r="P6381">
        <v>0</v>
      </c>
      <c r="Q6381">
        <v>0</v>
      </c>
      <c r="R6381">
        <v>0</v>
      </c>
      <c r="S6381">
        <v>8</v>
      </c>
      <c r="T6381">
        <v>0</v>
      </c>
      <c r="U6381">
        <v>3</v>
      </c>
      <c r="V6381">
        <v>0</v>
      </c>
      <c r="W6381">
        <v>0</v>
      </c>
      <c r="X6381">
        <v>0</v>
      </c>
      <c r="Y6381">
        <v>0</v>
      </c>
      <c r="Z6381">
        <v>0</v>
      </c>
      <c r="AA6381">
        <v>66.17664761801602</v>
      </c>
      <c r="AB6381">
        <v>0</v>
      </c>
      <c r="AC6381">
        <v>112.57515614282737</v>
      </c>
      <c r="AD6381">
        <v>0</v>
      </c>
      <c r="AE6381">
        <v>178.75180376084339</v>
      </c>
    </row>
    <row r="6382" spans="1:31" x14ac:dyDescent="0.25">
      <c r="A6382">
        <v>2252360</v>
      </c>
      <c r="B6382">
        <v>1</v>
      </c>
      <c r="C6382" t="s">
        <v>81</v>
      </c>
      <c r="D6382" t="s">
        <v>123</v>
      </c>
      <c r="E6382" t="s">
        <v>273</v>
      </c>
      <c r="F6382" t="s">
        <v>18323</v>
      </c>
      <c r="G6382" t="s">
        <v>174</v>
      </c>
      <c r="H6382" t="s">
        <v>163</v>
      </c>
      <c r="I6382" t="s">
        <v>136</v>
      </c>
      <c r="J6382" t="s">
        <v>137</v>
      </c>
      <c r="K6382" t="s">
        <v>138</v>
      </c>
      <c r="L6382" t="s">
        <v>18324</v>
      </c>
      <c r="M6382" t="s">
        <v>18325</v>
      </c>
      <c r="N6382">
        <v>1.098333333</v>
      </c>
      <c r="O6382">
        <v>0</v>
      </c>
      <c r="P6382">
        <v>273</v>
      </c>
      <c r="Q6382">
        <v>0</v>
      </c>
      <c r="R6382">
        <v>5</v>
      </c>
      <c r="S6382">
        <v>10</v>
      </c>
      <c r="T6382">
        <v>17</v>
      </c>
      <c r="U6382">
        <v>15</v>
      </c>
      <c r="V6382">
        <v>1</v>
      </c>
      <c r="W6382">
        <v>0</v>
      </c>
      <c r="X6382">
        <v>120.80400137938504</v>
      </c>
      <c r="Y6382">
        <v>0</v>
      </c>
      <c r="Z6382">
        <v>14.53969858296284</v>
      </c>
      <c r="AA6382">
        <v>313.35901064727051</v>
      </c>
      <c r="AB6382">
        <v>126.19419353358685</v>
      </c>
      <c r="AC6382">
        <v>2845.1334833412457</v>
      </c>
      <c r="AD6382">
        <v>196.76555039455721</v>
      </c>
      <c r="AE6382">
        <v>3616.7959378790079</v>
      </c>
    </row>
    <row r="6383" spans="1:31" x14ac:dyDescent="0.25">
      <c r="A6383">
        <v>2252361</v>
      </c>
      <c r="B6383">
        <v>1</v>
      </c>
      <c r="C6383" t="s">
        <v>80</v>
      </c>
      <c r="D6383" t="s">
        <v>85</v>
      </c>
      <c r="E6383" t="s">
        <v>194</v>
      </c>
      <c r="F6383" t="s">
        <v>18326</v>
      </c>
      <c r="G6383" t="s">
        <v>134</v>
      </c>
      <c r="H6383" t="s">
        <v>135</v>
      </c>
      <c r="I6383" t="s">
        <v>136</v>
      </c>
      <c r="J6383" t="s">
        <v>137</v>
      </c>
      <c r="K6383" t="s">
        <v>138</v>
      </c>
      <c r="L6383" t="s">
        <v>18327</v>
      </c>
      <c r="M6383" t="s">
        <v>18328</v>
      </c>
      <c r="N6383">
        <v>0.98777777700000002</v>
      </c>
      <c r="O6383">
        <v>0</v>
      </c>
      <c r="P6383">
        <v>200</v>
      </c>
      <c r="Q6383">
        <v>0</v>
      </c>
      <c r="R6383">
        <v>0</v>
      </c>
      <c r="S6383">
        <v>0</v>
      </c>
      <c r="T6383">
        <v>13</v>
      </c>
      <c r="U6383">
        <v>0</v>
      </c>
      <c r="V6383">
        <v>0</v>
      </c>
      <c r="W6383">
        <v>0</v>
      </c>
      <c r="X6383">
        <v>57.779452421811918</v>
      </c>
      <c r="Y6383">
        <v>0</v>
      </c>
      <c r="Z6383">
        <v>0</v>
      </c>
      <c r="AA6383">
        <v>0</v>
      </c>
      <c r="AB6383">
        <v>18.640422978055511</v>
      </c>
      <c r="AC6383">
        <v>0</v>
      </c>
      <c r="AD6383">
        <v>0</v>
      </c>
      <c r="AE6383">
        <v>76.419875399867436</v>
      </c>
    </row>
    <row r="6384" spans="1:31" x14ac:dyDescent="0.25">
      <c r="A6384">
        <v>2252362</v>
      </c>
      <c r="B6384">
        <v>1</v>
      </c>
      <c r="C6384" t="s">
        <v>80</v>
      </c>
      <c r="D6384" t="s">
        <v>96</v>
      </c>
      <c r="E6384" t="s">
        <v>132</v>
      </c>
      <c r="F6384" t="s">
        <v>17127</v>
      </c>
      <c r="G6384" t="s">
        <v>134</v>
      </c>
      <c r="H6384" t="s">
        <v>135</v>
      </c>
      <c r="I6384" t="s">
        <v>136</v>
      </c>
      <c r="J6384" t="s">
        <v>137</v>
      </c>
      <c r="K6384" t="s">
        <v>138</v>
      </c>
      <c r="L6384" t="s">
        <v>18329</v>
      </c>
      <c r="M6384" t="s">
        <v>18330</v>
      </c>
      <c r="N6384">
        <v>3.5508333329999999</v>
      </c>
      <c r="O6384">
        <v>0</v>
      </c>
      <c r="P6384">
        <v>1</v>
      </c>
      <c r="Q6384">
        <v>0</v>
      </c>
      <c r="R6384">
        <v>0</v>
      </c>
      <c r="S6384">
        <v>0</v>
      </c>
      <c r="T6384">
        <v>0</v>
      </c>
      <c r="U6384">
        <v>0</v>
      </c>
      <c r="V6384">
        <v>0</v>
      </c>
      <c r="W6384">
        <v>0</v>
      </c>
      <c r="X6384">
        <v>0.9800243001518667</v>
      </c>
      <c r="Y6384">
        <v>0</v>
      </c>
      <c r="Z6384">
        <v>0</v>
      </c>
      <c r="AA6384">
        <v>0</v>
      </c>
      <c r="AB6384">
        <v>0</v>
      </c>
      <c r="AC6384">
        <v>0</v>
      </c>
      <c r="AD6384">
        <v>0</v>
      </c>
      <c r="AE6384">
        <v>0.9800243001518667</v>
      </c>
    </row>
    <row r="6385" spans="1:31" x14ac:dyDescent="0.25">
      <c r="A6385">
        <v>2252364</v>
      </c>
      <c r="B6385">
        <v>1</v>
      </c>
      <c r="C6385" t="s">
        <v>80</v>
      </c>
      <c r="D6385" t="s">
        <v>83</v>
      </c>
      <c r="E6385" t="s">
        <v>132</v>
      </c>
      <c r="F6385" t="s">
        <v>18331</v>
      </c>
      <c r="G6385" t="s">
        <v>191</v>
      </c>
      <c r="H6385" t="s">
        <v>135</v>
      </c>
      <c r="I6385" t="s">
        <v>136</v>
      </c>
      <c r="J6385" t="s">
        <v>137</v>
      </c>
      <c r="K6385" t="s">
        <v>138</v>
      </c>
      <c r="L6385" t="s">
        <v>18332</v>
      </c>
      <c r="M6385" t="s">
        <v>18333</v>
      </c>
      <c r="N6385">
        <v>1.5758333330000001</v>
      </c>
      <c r="O6385">
        <v>0</v>
      </c>
      <c r="P6385">
        <v>0</v>
      </c>
      <c r="Q6385">
        <v>0</v>
      </c>
      <c r="R6385">
        <v>0</v>
      </c>
      <c r="S6385">
        <v>0</v>
      </c>
      <c r="T6385">
        <v>2</v>
      </c>
      <c r="U6385">
        <v>0</v>
      </c>
      <c r="V6385">
        <v>0</v>
      </c>
      <c r="W6385">
        <v>0</v>
      </c>
      <c r="X6385">
        <v>0</v>
      </c>
      <c r="Y6385">
        <v>0</v>
      </c>
      <c r="Z6385">
        <v>0</v>
      </c>
      <c r="AA6385">
        <v>0</v>
      </c>
      <c r="AB6385">
        <v>14.905410280916906</v>
      </c>
      <c r="AC6385">
        <v>0</v>
      </c>
      <c r="AD6385">
        <v>0</v>
      </c>
      <c r="AE6385">
        <v>14.905410280916906</v>
      </c>
    </row>
    <row r="6386" spans="1:31" x14ac:dyDescent="0.25">
      <c r="A6386">
        <v>2252367</v>
      </c>
      <c r="B6386">
        <v>1</v>
      </c>
      <c r="C6386" t="s">
        <v>80</v>
      </c>
      <c r="D6386" t="s">
        <v>90</v>
      </c>
      <c r="E6386" t="s">
        <v>194</v>
      </c>
      <c r="F6386" t="s">
        <v>18129</v>
      </c>
      <c r="G6386" t="s">
        <v>152</v>
      </c>
      <c r="H6386" t="s">
        <v>135</v>
      </c>
      <c r="I6386" t="s">
        <v>136</v>
      </c>
      <c r="J6386" t="s">
        <v>3</v>
      </c>
      <c r="K6386" t="s">
        <v>138</v>
      </c>
      <c r="L6386" t="s">
        <v>18334</v>
      </c>
      <c r="M6386" t="s">
        <v>18335</v>
      </c>
      <c r="N6386">
        <v>2.3191666660000001</v>
      </c>
      <c r="O6386">
        <v>0</v>
      </c>
      <c r="P6386">
        <v>124</v>
      </c>
      <c r="Q6386">
        <v>0</v>
      </c>
      <c r="R6386">
        <v>0</v>
      </c>
      <c r="S6386">
        <v>0</v>
      </c>
      <c r="T6386">
        <v>4</v>
      </c>
      <c r="U6386">
        <v>0</v>
      </c>
      <c r="V6386">
        <v>0</v>
      </c>
      <c r="W6386">
        <v>0</v>
      </c>
      <c r="X6386">
        <v>97.035124900488967</v>
      </c>
      <c r="Y6386">
        <v>0</v>
      </c>
      <c r="Z6386">
        <v>0</v>
      </c>
      <c r="AA6386">
        <v>0</v>
      </c>
      <c r="AB6386">
        <v>8.5966034778855995</v>
      </c>
      <c r="AC6386">
        <v>0</v>
      </c>
      <c r="AD6386">
        <v>0</v>
      </c>
      <c r="AE6386">
        <v>105.63172837837456</v>
      </c>
    </row>
    <row r="6387" spans="1:31" x14ac:dyDescent="0.25">
      <c r="A6387">
        <v>2252368</v>
      </c>
      <c r="B6387">
        <v>1</v>
      </c>
      <c r="C6387" t="s">
        <v>80</v>
      </c>
      <c r="D6387" t="s">
        <v>103</v>
      </c>
      <c r="E6387" t="s">
        <v>132</v>
      </c>
      <c r="F6387" t="s">
        <v>18170</v>
      </c>
      <c r="G6387" t="s">
        <v>170</v>
      </c>
      <c r="H6387" t="s">
        <v>135</v>
      </c>
      <c r="I6387" t="s">
        <v>136</v>
      </c>
      <c r="J6387" t="s">
        <v>137</v>
      </c>
      <c r="K6387" t="s">
        <v>138</v>
      </c>
      <c r="L6387" t="s">
        <v>18336</v>
      </c>
      <c r="M6387" t="s">
        <v>18337</v>
      </c>
      <c r="N6387">
        <v>4.3797222219999998</v>
      </c>
      <c r="O6387">
        <v>0</v>
      </c>
      <c r="P6387">
        <v>6</v>
      </c>
      <c r="Q6387">
        <v>0</v>
      </c>
      <c r="R6387">
        <v>0</v>
      </c>
      <c r="S6387">
        <v>0</v>
      </c>
      <c r="T6387">
        <v>1</v>
      </c>
      <c r="U6387">
        <v>0</v>
      </c>
      <c r="V6387">
        <v>0</v>
      </c>
      <c r="W6387">
        <v>0</v>
      </c>
      <c r="X6387">
        <v>4.8362186657633961</v>
      </c>
      <c r="Y6387">
        <v>0</v>
      </c>
      <c r="Z6387">
        <v>0</v>
      </c>
      <c r="AA6387">
        <v>0</v>
      </c>
      <c r="AB6387">
        <v>0.97590576167872656</v>
      </c>
      <c r="AC6387">
        <v>0</v>
      </c>
      <c r="AD6387">
        <v>0</v>
      </c>
      <c r="AE6387">
        <v>5.8121244274421224</v>
      </c>
    </row>
    <row r="6388" spans="1:31" x14ac:dyDescent="0.25">
      <c r="A6388">
        <v>2252371</v>
      </c>
      <c r="B6388">
        <v>1</v>
      </c>
      <c r="C6388" t="s">
        <v>80</v>
      </c>
      <c r="D6388" t="s">
        <v>107</v>
      </c>
      <c r="E6388" t="s">
        <v>273</v>
      </c>
      <c r="F6388" t="s">
        <v>18338</v>
      </c>
      <c r="G6388" t="s">
        <v>174</v>
      </c>
      <c r="H6388" t="s">
        <v>163</v>
      </c>
      <c r="I6388" t="s">
        <v>136</v>
      </c>
      <c r="J6388" t="s">
        <v>137</v>
      </c>
      <c r="K6388" t="s">
        <v>138</v>
      </c>
      <c r="L6388" t="s">
        <v>18339</v>
      </c>
      <c r="M6388" t="s">
        <v>18340</v>
      </c>
      <c r="N6388">
        <v>0.20944444400000001</v>
      </c>
      <c r="O6388">
        <v>1</v>
      </c>
      <c r="P6388">
        <v>240</v>
      </c>
      <c r="Q6388">
        <v>60</v>
      </c>
      <c r="R6388">
        <v>106</v>
      </c>
      <c r="S6388">
        <v>23</v>
      </c>
      <c r="T6388">
        <v>33</v>
      </c>
      <c r="U6388">
        <v>1</v>
      </c>
      <c r="V6388">
        <v>0</v>
      </c>
      <c r="W6388">
        <v>6.6852586605248898E-2</v>
      </c>
      <c r="X6388">
        <v>7.3716694650815366</v>
      </c>
      <c r="Y6388">
        <v>43.6409815685426</v>
      </c>
      <c r="Z6388">
        <v>8.1446297089172575</v>
      </c>
      <c r="AA6388">
        <v>35.271575621035097</v>
      </c>
      <c r="AB6388">
        <v>4.5520899357592102</v>
      </c>
      <c r="AC6388">
        <v>37.912595474405293</v>
      </c>
      <c r="AD6388">
        <v>0</v>
      </c>
      <c r="AE6388">
        <v>136.96039436034624</v>
      </c>
    </row>
    <row r="6389" spans="1:31" x14ac:dyDescent="0.25">
      <c r="A6389">
        <v>2252372</v>
      </c>
      <c r="B6389">
        <v>1</v>
      </c>
      <c r="C6389" t="s">
        <v>80</v>
      </c>
      <c r="D6389" t="s">
        <v>94</v>
      </c>
      <c r="E6389" t="s">
        <v>273</v>
      </c>
      <c r="F6389" t="s">
        <v>2621</v>
      </c>
      <c r="G6389" t="s">
        <v>303</v>
      </c>
      <c r="H6389" t="s">
        <v>163</v>
      </c>
      <c r="I6389" t="s">
        <v>136</v>
      </c>
      <c r="J6389" t="s">
        <v>137</v>
      </c>
      <c r="K6389" t="s">
        <v>138</v>
      </c>
      <c r="L6389" t="s">
        <v>18341</v>
      </c>
      <c r="M6389" t="s">
        <v>18342</v>
      </c>
      <c r="N6389">
        <v>0.65166666600000001</v>
      </c>
      <c r="O6389">
        <v>0</v>
      </c>
      <c r="P6389">
        <v>1</v>
      </c>
      <c r="Q6389">
        <v>9</v>
      </c>
      <c r="R6389">
        <v>156</v>
      </c>
      <c r="S6389">
        <v>1</v>
      </c>
      <c r="T6389">
        <v>15</v>
      </c>
      <c r="U6389">
        <v>0</v>
      </c>
      <c r="V6389">
        <v>0</v>
      </c>
      <c r="W6389">
        <v>0</v>
      </c>
      <c r="X6389">
        <v>0.42871994842439004</v>
      </c>
      <c r="Y6389">
        <v>2.0823335664403171</v>
      </c>
      <c r="Z6389">
        <v>105.41584577010437</v>
      </c>
      <c r="AA6389">
        <v>1.0009051239628055</v>
      </c>
      <c r="AB6389">
        <v>15.034929750841043</v>
      </c>
      <c r="AC6389">
        <v>0</v>
      </c>
      <c r="AD6389">
        <v>0</v>
      </c>
      <c r="AE6389">
        <v>123.96273415977294</v>
      </c>
    </row>
    <row r="6390" spans="1:31" x14ac:dyDescent="0.25">
      <c r="A6390">
        <v>2252375</v>
      </c>
      <c r="B6390">
        <v>1</v>
      </c>
      <c r="C6390" t="s">
        <v>80</v>
      </c>
      <c r="D6390" t="s">
        <v>85</v>
      </c>
      <c r="E6390" t="s">
        <v>141</v>
      </c>
      <c r="F6390" t="s">
        <v>18343</v>
      </c>
      <c r="G6390" t="s">
        <v>196</v>
      </c>
      <c r="H6390" t="s">
        <v>135</v>
      </c>
      <c r="I6390" t="s">
        <v>136</v>
      </c>
      <c r="J6390" t="s">
        <v>137</v>
      </c>
      <c r="K6390" t="s">
        <v>144</v>
      </c>
      <c r="L6390" t="s">
        <v>18344</v>
      </c>
      <c r="M6390" t="s">
        <v>18345</v>
      </c>
      <c r="N6390">
        <v>0.67583333300000004</v>
      </c>
      <c r="O6390">
        <v>0</v>
      </c>
      <c r="P6390">
        <v>554</v>
      </c>
      <c r="Q6390">
        <v>0</v>
      </c>
      <c r="R6390">
        <v>0</v>
      </c>
      <c r="S6390">
        <v>0</v>
      </c>
      <c r="T6390">
        <v>11</v>
      </c>
      <c r="U6390">
        <v>0</v>
      </c>
      <c r="V6390">
        <v>0</v>
      </c>
      <c r="W6390">
        <v>0</v>
      </c>
      <c r="X6390">
        <v>119.04646516645367</v>
      </c>
      <c r="Y6390">
        <v>0</v>
      </c>
      <c r="Z6390">
        <v>0</v>
      </c>
      <c r="AA6390">
        <v>0</v>
      </c>
      <c r="AB6390">
        <v>11.259185453361301</v>
      </c>
      <c r="AC6390">
        <v>0</v>
      </c>
      <c r="AD6390">
        <v>0</v>
      </c>
      <c r="AE6390">
        <v>130.30565061981497</v>
      </c>
    </row>
    <row r="6391" spans="1:31" x14ac:dyDescent="0.25">
      <c r="A6391">
        <v>2252376</v>
      </c>
      <c r="B6391">
        <v>1</v>
      </c>
      <c r="C6391" t="s">
        <v>80</v>
      </c>
      <c r="D6391" t="s">
        <v>98</v>
      </c>
      <c r="E6391" t="s">
        <v>273</v>
      </c>
      <c r="F6391" t="s">
        <v>18346</v>
      </c>
      <c r="G6391" t="s">
        <v>174</v>
      </c>
      <c r="H6391" t="s">
        <v>163</v>
      </c>
      <c r="I6391" t="s">
        <v>136</v>
      </c>
      <c r="J6391" t="s">
        <v>137</v>
      </c>
      <c r="K6391" t="s">
        <v>138</v>
      </c>
      <c r="L6391" t="s">
        <v>18347</v>
      </c>
      <c r="M6391" t="s">
        <v>18348</v>
      </c>
      <c r="N6391">
        <v>3.0527777770000002</v>
      </c>
      <c r="O6391">
        <v>0</v>
      </c>
      <c r="P6391">
        <v>155</v>
      </c>
      <c r="Q6391">
        <v>0</v>
      </c>
      <c r="R6391">
        <v>4</v>
      </c>
      <c r="S6391">
        <v>0</v>
      </c>
      <c r="T6391">
        <v>29</v>
      </c>
      <c r="U6391">
        <v>0</v>
      </c>
      <c r="V6391">
        <v>0</v>
      </c>
      <c r="W6391">
        <v>0</v>
      </c>
      <c r="X6391">
        <v>177.36288475134532</v>
      </c>
      <c r="Y6391">
        <v>0</v>
      </c>
      <c r="Z6391">
        <v>2.9122422647285333</v>
      </c>
      <c r="AA6391">
        <v>0</v>
      </c>
      <c r="AB6391">
        <v>33.892052126954674</v>
      </c>
      <c r="AC6391">
        <v>0</v>
      </c>
      <c r="AD6391">
        <v>0</v>
      </c>
      <c r="AE6391">
        <v>214.16717914302851</v>
      </c>
    </row>
    <row r="6392" spans="1:31" x14ac:dyDescent="0.25">
      <c r="A6392">
        <v>2252377</v>
      </c>
      <c r="B6392">
        <v>1</v>
      </c>
      <c r="C6392" t="s">
        <v>80</v>
      </c>
      <c r="D6392" t="s">
        <v>99</v>
      </c>
      <c r="E6392" t="s">
        <v>194</v>
      </c>
      <c r="F6392" t="s">
        <v>13867</v>
      </c>
      <c r="G6392" t="s">
        <v>152</v>
      </c>
      <c r="H6392" t="s">
        <v>135</v>
      </c>
      <c r="I6392" t="s">
        <v>136</v>
      </c>
      <c r="J6392" t="s">
        <v>3</v>
      </c>
      <c r="K6392" t="s">
        <v>138</v>
      </c>
      <c r="L6392" t="s">
        <v>18349</v>
      </c>
      <c r="M6392" t="s">
        <v>18350</v>
      </c>
      <c r="N6392">
        <v>2.3252777770000002</v>
      </c>
      <c r="O6392">
        <v>0</v>
      </c>
      <c r="P6392">
        <v>29</v>
      </c>
      <c r="Q6392">
        <v>0</v>
      </c>
      <c r="R6392">
        <v>1</v>
      </c>
      <c r="S6392">
        <v>0</v>
      </c>
      <c r="T6392">
        <v>3</v>
      </c>
      <c r="U6392">
        <v>0</v>
      </c>
      <c r="V6392">
        <v>1</v>
      </c>
      <c r="W6392">
        <v>0</v>
      </c>
      <c r="X6392">
        <v>18.124278459817422</v>
      </c>
      <c r="Y6392">
        <v>0</v>
      </c>
      <c r="Z6392">
        <v>9.9709775254195554E-2</v>
      </c>
      <c r="AA6392">
        <v>0</v>
      </c>
      <c r="AB6392">
        <v>5.6352898002839096</v>
      </c>
      <c r="AC6392">
        <v>0</v>
      </c>
      <c r="AD6392">
        <v>391.58895086587654</v>
      </c>
      <c r="AE6392">
        <v>415.44822890123208</v>
      </c>
    </row>
    <row r="6393" spans="1:31" x14ac:dyDescent="0.25">
      <c r="A6393">
        <v>2252380</v>
      </c>
      <c r="B6393">
        <v>1</v>
      </c>
      <c r="C6393" t="s">
        <v>80</v>
      </c>
      <c r="D6393" t="s">
        <v>98</v>
      </c>
      <c r="E6393" t="s">
        <v>273</v>
      </c>
      <c r="F6393" t="s">
        <v>18351</v>
      </c>
      <c r="G6393" t="s">
        <v>174</v>
      </c>
      <c r="H6393" t="s">
        <v>163</v>
      </c>
      <c r="I6393" t="s">
        <v>136</v>
      </c>
      <c r="J6393" t="s">
        <v>137</v>
      </c>
      <c r="K6393" t="s">
        <v>138</v>
      </c>
      <c r="L6393" t="s">
        <v>18352</v>
      </c>
      <c r="M6393" t="s">
        <v>18353</v>
      </c>
      <c r="N6393">
        <v>2.1775000000000002</v>
      </c>
      <c r="O6393">
        <v>2</v>
      </c>
      <c r="P6393">
        <v>1944</v>
      </c>
      <c r="Q6393">
        <v>107</v>
      </c>
      <c r="R6393">
        <v>443</v>
      </c>
      <c r="S6393">
        <v>53</v>
      </c>
      <c r="T6393">
        <v>535</v>
      </c>
      <c r="U6393">
        <v>6</v>
      </c>
      <c r="V6393">
        <v>0</v>
      </c>
      <c r="W6393">
        <v>1.8544141134512002</v>
      </c>
      <c r="X6393">
        <v>3834.1312561310974</v>
      </c>
      <c r="Y6393">
        <v>173.54834431828223</v>
      </c>
      <c r="Z6393">
        <v>402.47487387204484</v>
      </c>
      <c r="AA6393">
        <v>322.61964494336524</v>
      </c>
      <c r="AB6393">
        <v>978.08485322237232</v>
      </c>
      <c r="AC6393">
        <v>655.90333208019888</v>
      </c>
      <c r="AD6393">
        <v>0</v>
      </c>
      <c r="AE6393">
        <v>6368.6167186808125</v>
      </c>
    </row>
    <row r="6394" spans="1:31" x14ac:dyDescent="0.25">
      <c r="A6394">
        <v>2252381</v>
      </c>
      <c r="B6394">
        <v>1</v>
      </c>
      <c r="C6394" t="s">
        <v>80</v>
      </c>
      <c r="D6394" t="s">
        <v>103</v>
      </c>
      <c r="E6394" t="s">
        <v>161</v>
      </c>
      <c r="F6394" t="s">
        <v>1067</v>
      </c>
      <c r="G6394" t="s">
        <v>174</v>
      </c>
      <c r="H6394" t="s">
        <v>163</v>
      </c>
      <c r="I6394" t="s">
        <v>136</v>
      </c>
      <c r="J6394" t="s">
        <v>137</v>
      </c>
      <c r="K6394" t="s">
        <v>138</v>
      </c>
      <c r="L6394" t="s">
        <v>18354</v>
      </c>
      <c r="M6394" t="s">
        <v>18355</v>
      </c>
      <c r="N6394">
        <v>0.70666666600000005</v>
      </c>
      <c r="O6394">
        <v>0</v>
      </c>
      <c r="P6394">
        <v>1</v>
      </c>
      <c r="Q6394">
        <v>37</v>
      </c>
      <c r="R6394">
        <v>64</v>
      </c>
      <c r="S6394">
        <v>10</v>
      </c>
      <c r="T6394">
        <v>7</v>
      </c>
      <c r="U6394">
        <v>4</v>
      </c>
      <c r="V6394">
        <v>0</v>
      </c>
      <c r="W6394">
        <v>0</v>
      </c>
      <c r="X6394">
        <v>9.799074421920001E-2</v>
      </c>
      <c r="Y6394">
        <v>33.746960674762306</v>
      </c>
      <c r="Z6394">
        <v>41.030781388188799</v>
      </c>
      <c r="AA6394">
        <v>120.72523223350373</v>
      </c>
      <c r="AB6394">
        <v>4.7149652786422935</v>
      </c>
      <c r="AC6394">
        <v>1287.9587749191946</v>
      </c>
      <c r="AD6394">
        <v>0</v>
      </c>
      <c r="AE6394">
        <v>1488.2747052385109</v>
      </c>
    </row>
    <row r="6395" spans="1:31" x14ac:dyDescent="0.25">
      <c r="A6395">
        <v>2252384</v>
      </c>
      <c r="B6395">
        <v>1</v>
      </c>
      <c r="C6395" t="s">
        <v>80</v>
      </c>
      <c r="D6395" t="s">
        <v>83</v>
      </c>
      <c r="E6395" t="s">
        <v>194</v>
      </c>
      <c r="F6395" t="s">
        <v>2970</v>
      </c>
      <c r="G6395" t="s">
        <v>179</v>
      </c>
      <c r="H6395" t="s">
        <v>135</v>
      </c>
      <c r="I6395" t="s">
        <v>136</v>
      </c>
      <c r="J6395" t="s">
        <v>137</v>
      </c>
      <c r="K6395" t="s">
        <v>138</v>
      </c>
      <c r="L6395" t="s">
        <v>18356</v>
      </c>
      <c r="M6395" t="s">
        <v>18357</v>
      </c>
      <c r="N6395">
        <v>2.5811111109999998</v>
      </c>
      <c r="O6395">
        <v>0</v>
      </c>
      <c r="P6395">
        <v>0</v>
      </c>
      <c r="Q6395">
        <v>0</v>
      </c>
      <c r="R6395">
        <v>0</v>
      </c>
      <c r="S6395">
        <v>0</v>
      </c>
      <c r="T6395">
        <v>23</v>
      </c>
      <c r="U6395">
        <v>0</v>
      </c>
      <c r="V6395">
        <v>4</v>
      </c>
      <c r="W6395">
        <v>0</v>
      </c>
      <c r="X6395">
        <v>0</v>
      </c>
      <c r="Y6395">
        <v>0</v>
      </c>
      <c r="Z6395">
        <v>0</v>
      </c>
      <c r="AA6395">
        <v>0</v>
      </c>
      <c r="AB6395">
        <v>159.7607482405798</v>
      </c>
      <c r="AC6395">
        <v>0</v>
      </c>
      <c r="AD6395">
        <v>218.18714719323077</v>
      </c>
      <c r="AE6395">
        <v>377.94789543381057</v>
      </c>
    </row>
    <row r="6396" spans="1:31" x14ac:dyDescent="0.25">
      <c r="A6396">
        <v>2252386</v>
      </c>
      <c r="B6396">
        <v>1</v>
      </c>
      <c r="C6396" t="s">
        <v>80</v>
      </c>
      <c r="D6396" t="s">
        <v>97</v>
      </c>
      <c r="E6396" t="s">
        <v>132</v>
      </c>
      <c r="F6396" t="s">
        <v>18358</v>
      </c>
      <c r="G6396" t="s">
        <v>170</v>
      </c>
      <c r="H6396" t="s">
        <v>135</v>
      </c>
      <c r="I6396" t="s">
        <v>136</v>
      </c>
      <c r="J6396" t="s">
        <v>137</v>
      </c>
      <c r="K6396" t="s">
        <v>138</v>
      </c>
      <c r="L6396" t="s">
        <v>18359</v>
      </c>
      <c r="M6396" t="s">
        <v>18360</v>
      </c>
      <c r="N6396">
        <v>2.7355555549999999</v>
      </c>
      <c r="O6396">
        <v>0</v>
      </c>
      <c r="P6396">
        <v>0</v>
      </c>
      <c r="Q6396">
        <v>0</v>
      </c>
      <c r="R6396">
        <v>1</v>
      </c>
      <c r="S6396">
        <v>0</v>
      </c>
      <c r="T6396">
        <v>0</v>
      </c>
      <c r="U6396">
        <v>0</v>
      </c>
      <c r="V6396">
        <v>0</v>
      </c>
      <c r="W6396">
        <v>0</v>
      </c>
      <c r="X6396">
        <v>0</v>
      </c>
      <c r="Y6396">
        <v>0</v>
      </c>
      <c r="Z6396">
        <v>4.0908175137200006E-3</v>
      </c>
      <c r="AA6396">
        <v>0</v>
      </c>
      <c r="AB6396">
        <v>0</v>
      </c>
      <c r="AC6396">
        <v>0</v>
      </c>
      <c r="AD6396">
        <v>0</v>
      </c>
      <c r="AE6396">
        <v>4.0908175137200006E-3</v>
      </c>
    </row>
    <row r="6397" spans="1:31" x14ac:dyDescent="0.25">
      <c r="A6397">
        <v>2252389</v>
      </c>
      <c r="B6397">
        <v>1</v>
      </c>
      <c r="C6397" t="s">
        <v>81</v>
      </c>
      <c r="D6397" t="s">
        <v>128</v>
      </c>
      <c r="E6397" t="s">
        <v>273</v>
      </c>
      <c r="F6397" t="s">
        <v>18361</v>
      </c>
      <c r="G6397" t="s">
        <v>174</v>
      </c>
      <c r="H6397" t="s">
        <v>163</v>
      </c>
      <c r="I6397" t="s">
        <v>136</v>
      </c>
      <c r="J6397" t="s">
        <v>137</v>
      </c>
      <c r="K6397" t="s">
        <v>138</v>
      </c>
      <c r="L6397" t="s">
        <v>18362</v>
      </c>
      <c r="M6397" t="s">
        <v>18363</v>
      </c>
      <c r="N6397">
        <v>1.2124999999999999</v>
      </c>
      <c r="O6397">
        <v>20</v>
      </c>
      <c r="P6397">
        <v>99</v>
      </c>
      <c r="Q6397">
        <v>298</v>
      </c>
      <c r="R6397">
        <v>84</v>
      </c>
      <c r="S6397">
        <v>7</v>
      </c>
      <c r="T6397">
        <v>2</v>
      </c>
      <c r="U6397">
        <v>0</v>
      </c>
      <c r="V6397">
        <v>0</v>
      </c>
      <c r="W6397">
        <v>5.6364220441415487</v>
      </c>
      <c r="X6397">
        <v>33.538602820848382</v>
      </c>
      <c r="Y6397">
        <v>124.25348321026581</v>
      </c>
      <c r="Z6397">
        <v>29.61608997140279</v>
      </c>
      <c r="AA6397">
        <v>6.0252821652010251</v>
      </c>
      <c r="AB6397">
        <v>2.3736139725253498</v>
      </c>
      <c r="AC6397">
        <v>0</v>
      </c>
      <c r="AD6397">
        <v>0</v>
      </c>
      <c r="AE6397">
        <v>201.44349418438492</v>
      </c>
    </row>
    <row r="6398" spans="1:31" x14ac:dyDescent="0.25">
      <c r="A6398">
        <v>2252390</v>
      </c>
      <c r="B6398">
        <v>1</v>
      </c>
      <c r="C6398" t="s">
        <v>81</v>
      </c>
      <c r="D6398" t="s">
        <v>112</v>
      </c>
      <c r="E6398" t="s">
        <v>161</v>
      </c>
      <c r="F6398" t="s">
        <v>18364</v>
      </c>
      <c r="G6398" t="s">
        <v>174</v>
      </c>
      <c r="H6398" t="s">
        <v>163</v>
      </c>
      <c r="I6398" t="s">
        <v>261</v>
      </c>
      <c r="J6398" t="s">
        <v>137</v>
      </c>
      <c r="K6398" t="s">
        <v>138</v>
      </c>
      <c r="L6398" t="s">
        <v>18365</v>
      </c>
      <c r="M6398" t="s">
        <v>18366</v>
      </c>
      <c r="N6398">
        <v>1.1111111E-2</v>
      </c>
      <c r="O6398">
        <v>3</v>
      </c>
      <c r="P6398">
        <v>2078</v>
      </c>
      <c r="Q6398">
        <v>123</v>
      </c>
      <c r="R6398">
        <v>379</v>
      </c>
      <c r="S6398">
        <v>35</v>
      </c>
      <c r="T6398">
        <v>183</v>
      </c>
      <c r="U6398">
        <v>2</v>
      </c>
      <c r="V6398">
        <v>0</v>
      </c>
      <c r="W6398">
        <v>5.9032469766666668E-3</v>
      </c>
      <c r="X6398">
        <v>4.0696164901088103</v>
      </c>
      <c r="Y6398">
        <v>0.3658438206130224</v>
      </c>
      <c r="Z6398">
        <v>0.48967976635871091</v>
      </c>
      <c r="AA6398">
        <v>1.177633861987978</v>
      </c>
      <c r="AB6398">
        <v>0.85923191592937787</v>
      </c>
      <c r="AC6398">
        <v>1.7127031269600003E-2</v>
      </c>
      <c r="AD6398">
        <v>0</v>
      </c>
      <c r="AE6398">
        <v>6.9850361332441659</v>
      </c>
    </row>
    <row r="6399" spans="1:31" x14ac:dyDescent="0.25">
      <c r="A6399">
        <v>2252392</v>
      </c>
      <c r="B6399">
        <v>1</v>
      </c>
      <c r="C6399" t="s">
        <v>81</v>
      </c>
      <c r="D6399" t="s">
        <v>112</v>
      </c>
      <c r="E6399" t="s">
        <v>132</v>
      </c>
      <c r="F6399" t="s">
        <v>18367</v>
      </c>
      <c r="G6399" t="s">
        <v>148</v>
      </c>
      <c r="H6399" t="s">
        <v>135</v>
      </c>
      <c r="I6399" t="s">
        <v>136</v>
      </c>
      <c r="J6399" t="s">
        <v>137</v>
      </c>
      <c r="K6399" t="s">
        <v>138</v>
      </c>
      <c r="L6399" t="s">
        <v>18368</v>
      </c>
      <c r="M6399" t="s">
        <v>18369</v>
      </c>
      <c r="N6399">
        <v>0.90083333300000001</v>
      </c>
      <c r="O6399">
        <v>0</v>
      </c>
      <c r="P6399">
        <v>1</v>
      </c>
      <c r="Q6399">
        <v>0</v>
      </c>
      <c r="R6399">
        <v>0</v>
      </c>
      <c r="S6399">
        <v>0</v>
      </c>
      <c r="T6399">
        <v>0</v>
      </c>
      <c r="U6399">
        <v>0</v>
      </c>
      <c r="V6399">
        <v>0</v>
      </c>
      <c r="W6399">
        <v>0</v>
      </c>
      <c r="X6399">
        <v>0.60595864984367998</v>
      </c>
      <c r="Y6399">
        <v>0</v>
      </c>
      <c r="Z6399">
        <v>0</v>
      </c>
      <c r="AA6399">
        <v>0</v>
      </c>
      <c r="AB6399">
        <v>0</v>
      </c>
      <c r="AC6399">
        <v>0</v>
      </c>
      <c r="AD6399">
        <v>0</v>
      </c>
      <c r="AE6399">
        <v>0.60595864984367998</v>
      </c>
    </row>
    <row r="6400" spans="1:31" x14ac:dyDescent="0.25">
      <c r="A6400">
        <v>2252395</v>
      </c>
      <c r="B6400">
        <v>1</v>
      </c>
      <c r="C6400" t="s">
        <v>80</v>
      </c>
      <c r="D6400" t="s">
        <v>82</v>
      </c>
      <c r="E6400" t="s">
        <v>132</v>
      </c>
      <c r="F6400" t="s">
        <v>18370</v>
      </c>
      <c r="G6400" t="s">
        <v>148</v>
      </c>
      <c r="H6400" t="s">
        <v>135</v>
      </c>
      <c r="I6400" t="s">
        <v>136</v>
      </c>
      <c r="J6400" t="s">
        <v>137</v>
      </c>
      <c r="K6400" t="s">
        <v>138</v>
      </c>
      <c r="L6400" t="s">
        <v>18371</v>
      </c>
      <c r="M6400" t="s">
        <v>18372</v>
      </c>
      <c r="N6400">
        <v>2.9702777770000002</v>
      </c>
      <c r="O6400">
        <v>0</v>
      </c>
      <c r="P6400">
        <v>2</v>
      </c>
      <c r="Q6400">
        <v>0</v>
      </c>
      <c r="R6400">
        <v>0</v>
      </c>
      <c r="S6400">
        <v>0</v>
      </c>
      <c r="T6400">
        <v>0</v>
      </c>
      <c r="U6400">
        <v>0</v>
      </c>
      <c r="V6400">
        <v>0</v>
      </c>
      <c r="W6400">
        <v>0</v>
      </c>
      <c r="X6400">
        <v>0</v>
      </c>
      <c r="Y6400">
        <v>0</v>
      </c>
      <c r="Z6400">
        <v>0</v>
      </c>
      <c r="AA6400">
        <v>0</v>
      </c>
      <c r="AB6400">
        <v>0</v>
      </c>
      <c r="AC6400">
        <v>0</v>
      </c>
      <c r="AD6400">
        <v>0</v>
      </c>
      <c r="AE6400">
        <v>0</v>
      </c>
    </row>
    <row r="6401" spans="1:31" x14ac:dyDescent="0.25">
      <c r="A6401">
        <v>2252400</v>
      </c>
      <c r="B6401">
        <v>1</v>
      </c>
      <c r="C6401" t="s">
        <v>80</v>
      </c>
      <c r="D6401" t="s">
        <v>96</v>
      </c>
      <c r="E6401" t="s">
        <v>177</v>
      </c>
      <c r="F6401" t="s">
        <v>18373</v>
      </c>
      <c r="G6401" t="s">
        <v>235</v>
      </c>
      <c r="H6401" t="s">
        <v>135</v>
      </c>
      <c r="I6401" t="s">
        <v>136</v>
      </c>
      <c r="J6401" t="s">
        <v>137</v>
      </c>
      <c r="K6401" t="s">
        <v>138</v>
      </c>
      <c r="L6401" t="s">
        <v>18374</v>
      </c>
      <c r="M6401" t="s">
        <v>18375</v>
      </c>
      <c r="N6401">
        <v>7.5619444439999999</v>
      </c>
      <c r="O6401">
        <v>0</v>
      </c>
      <c r="P6401">
        <v>5</v>
      </c>
      <c r="Q6401">
        <v>0</v>
      </c>
      <c r="R6401">
        <v>0</v>
      </c>
      <c r="S6401">
        <v>0</v>
      </c>
      <c r="T6401">
        <v>0</v>
      </c>
      <c r="U6401">
        <v>0</v>
      </c>
      <c r="V6401">
        <v>0</v>
      </c>
      <c r="W6401">
        <v>0</v>
      </c>
      <c r="X6401">
        <v>2.2386151681598601</v>
      </c>
      <c r="Y6401">
        <v>0</v>
      </c>
      <c r="Z6401">
        <v>0</v>
      </c>
      <c r="AA6401">
        <v>0</v>
      </c>
      <c r="AB6401">
        <v>0</v>
      </c>
      <c r="AC6401">
        <v>0</v>
      </c>
      <c r="AD6401">
        <v>0</v>
      </c>
      <c r="AE6401">
        <v>2.2386151681598601</v>
      </c>
    </row>
    <row r="6402" spans="1:31" x14ac:dyDescent="0.25">
      <c r="A6402">
        <v>2252402</v>
      </c>
      <c r="B6402">
        <v>1</v>
      </c>
      <c r="C6402" t="s">
        <v>81</v>
      </c>
      <c r="D6402" t="s">
        <v>123</v>
      </c>
      <c r="E6402" t="s">
        <v>161</v>
      </c>
      <c r="F6402" t="s">
        <v>18376</v>
      </c>
      <c r="G6402" t="s">
        <v>174</v>
      </c>
      <c r="H6402" t="s">
        <v>163</v>
      </c>
      <c r="I6402" t="s">
        <v>136</v>
      </c>
      <c r="J6402" t="s">
        <v>137</v>
      </c>
      <c r="K6402" t="s">
        <v>138</v>
      </c>
      <c r="L6402" t="s">
        <v>18377</v>
      </c>
      <c r="M6402" t="s">
        <v>18378</v>
      </c>
      <c r="N6402">
        <v>0.74416666600000003</v>
      </c>
      <c r="O6402">
        <v>2</v>
      </c>
      <c r="P6402">
        <v>0</v>
      </c>
      <c r="Q6402">
        <v>58</v>
      </c>
      <c r="R6402">
        <v>0</v>
      </c>
      <c r="S6402">
        <v>11</v>
      </c>
      <c r="T6402">
        <v>0</v>
      </c>
      <c r="U6402">
        <v>0</v>
      </c>
      <c r="V6402">
        <v>0</v>
      </c>
      <c r="W6402">
        <v>0.41940666176954999</v>
      </c>
      <c r="X6402">
        <v>0</v>
      </c>
      <c r="Y6402">
        <v>13.920030783560129</v>
      </c>
      <c r="Z6402">
        <v>0</v>
      </c>
      <c r="AA6402">
        <v>4.3847059448062762</v>
      </c>
      <c r="AB6402">
        <v>0</v>
      </c>
      <c r="AC6402">
        <v>0</v>
      </c>
      <c r="AD6402">
        <v>0</v>
      </c>
      <c r="AE6402">
        <v>18.724143390135957</v>
      </c>
    </row>
    <row r="6403" spans="1:31" x14ac:dyDescent="0.25">
      <c r="A6403">
        <v>2252404</v>
      </c>
      <c r="B6403">
        <v>1</v>
      </c>
      <c r="C6403" t="s">
        <v>81</v>
      </c>
      <c r="D6403" t="s">
        <v>126</v>
      </c>
      <c r="E6403" t="s">
        <v>161</v>
      </c>
      <c r="F6403" t="s">
        <v>545</v>
      </c>
      <c r="G6403" t="s">
        <v>196</v>
      </c>
      <c r="H6403" t="s">
        <v>163</v>
      </c>
      <c r="I6403" t="s">
        <v>136</v>
      </c>
      <c r="J6403" t="s">
        <v>137</v>
      </c>
      <c r="K6403" t="s">
        <v>144</v>
      </c>
      <c r="L6403" t="s">
        <v>18379</v>
      </c>
      <c r="M6403" t="s">
        <v>18380</v>
      </c>
      <c r="N6403">
        <v>2.1902777769999999</v>
      </c>
      <c r="O6403">
        <v>2</v>
      </c>
      <c r="P6403">
        <v>285</v>
      </c>
      <c r="Q6403">
        <v>36</v>
      </c>
      <c r="R6403">
        <v>114</v>
      </c>
      <c r="S6403">
        <v>9</v>
      </c>
      <c r="T6403">
        <v>30</v>
      </c>
      <c r="U6403">
        <v>0</v>
      </c>
      <c r="V6403">
        <v>2</v>
      </c>
      <c r="W6403">
        <v>1.8396018255755002</v>
      </c>
      <c r="X6403">
        <v>71.840937740102433</v>
      </c>
      <c r="Y6403">
        <v>306.45067331382103</v>
      </c>
      <c r="Z6403">
        <v>38.900637425820968</v>
      </c>
      <c r="AA6403">
        <v>117.69047136959468</v>
      </c>
      <c r="AB6403">
        <v>259.21268042084336</v>
      </c>
      <c r="AC6403">
        <v>0</v>
      </c>
      <c r="AD6403">
        <v>2.5365684109829001</v>
      </c>
      <c r="AE6403">
        <v>798.47157050674082</v>
      </c>
    </row>
    <row r="6404" spans="1:31" x14ac:dyDescent="0.25">
      <c r="A6404">
        <v>2252405</v>
      </c>
      <c r="B6404">
        <v>1</v>
      </c>
      <c r="C6404" t="s">
        <v>81</v>
      </c>
      <c r="D6404" t="s">
        <v>112</v>
      </c>
      <c r="E6404" t="s">
        <v>132</v>
      </c>
      <c r="F6404" t="s">
        <v>18381</v>
      </c>
      <c r="G6404" t="s">
        <v>152</v>
      </c>
      <c r="H6404" t="s">
        <v>135</v>
      </c>
      <c r="I6404" t="s">
        <v>136</v>
      </c>
      <c r="J6404" t="s">
        <v>137</v>
      </c>
      <c r="K6404" t="s">
        <v>138</v>
      </c>
      <c r="L6404" t="s">
        <v>18382</v>
      </c>
      <c r="M6404" t="s">
        <v>18383</v>
      </c>
      <c r="N6404">
        <v>1.6019444439999999</v>
      </c>
      <c r="O6404">
        <v>0</v>
      </c>
      <c r="P6404">
        <v>1</v>
      </c>
      <c r="Q6404">
        <v>0</v>
      </c>
      <c r="R6404">
        <v>0</v>
      </c>
      <c r="S6404">
        <v>0</v>
      </c>
      <c r="T6404">
        <v>0</v>
      </c>
      <c r="U6404">
        <v>0</v>
      </c>
      <c r="V6404">
        <v>0</v>
      </c>
      <c r="W6404">
        <v>0</v>
      </c>
      <c r="X6404">
        <v>2.1369256208300003E-3</v>
      </c>
      <c r="Y6404">
        <v>0</v>
      </c>
      <c r="Z6404">
        <v>0</v>
      </c>
      <c r="AA6404">
        <v>0</v>
      </c>
      <c r="AB6404">
        <v>0</v>
      </c>
      <c r="AC6404">
        <v>0</v>
      </c>
      <c r="AD6404">
        <v>0</v>
      </c>
      <c r="AE6404">
        <v>2.1369256208300003E-3</v>
      </c>
    </row>
    <row r="6405" spans="1:31" x14ac:dyDescent="0.25">
      <c r="A6405">
        <v>2252560</v>
      </c>
      <c r="B6405">
        <v>1</v>
      </c>
      <c r="C6405" t="s">
        <v>81</v>
      </c>
      <c r="D6405" t="s">
        <v>112</v>
      </c>
      <c r="E6405" t="s">
        <v>132</v>
      </c>
      <c r="F6405" t="s">
        <v>18384</v>
      </c>
      <c r="G6405" t="s">
        <v>148</v>
      </c>
      <c r="H6405" t="s">
        <v>135</v>
      </c>
      <c r="I6405" t="s">
        <v>136</v>
      </c>
      <c r="J6405" t="s">
        <v>137</v>
      </c>
      <c r="K6405" t="s">
        <v>138</v>
      </c>
      <c r="L6405" t="s">
        <v>18385</v>
      </c>
      <c r="M6405" t="s">
        <v>18386</v>
      </c>
      <c r="N6405">
        <v>1.349722222</v>
      </c>
      <c r="O6405">
        <v>0</v>
      </c>
      <c r="P6405">
        <v>0</v>
      </c>
      <c r="Q6405">
        <v>0</v>
      </c>
      <c r="R6405">
        <v>1</v>
      </c>
      <c r="S6405">
        <v>0</v>
      </c>
      <c r="T6405">
        <v>0</v>
      </c>
      <c r="U6405">
        <v>0</v>
      </c>
      <c r="V6405">
        <v>0</v>
      </c>
      <c r="W6405">
        <v>0</v>
      </c>
      <c r="X6405">
        <v>0</v>
      </c>
      <c r="Y6405">
        <v>0</v>
      </c>
      <c r="Z6405">
        <v>9.822085998666668E-4</v>
      </c>
      <c r="AA6405">
        <v>0</v>
      </c>
      <c r="AB6405">
        <v>0</v>
      </c>
      <c r="AC6405">
        <v>0</v>
      </c>
      <c r="AD6405">
        <v>0</v>
      </c>
      <c r="AE6405">
        <v>9.822085998666668E-4</v>
      </c>
    </row>
    <row r="6406" spans="1:31" x14ac:dyDescent="0.25">
      <c r="A6406">
        <v>2252563</v>
      </c>
      <c r="B6406">
        <v>1</v>
      </c>
      <c r="C6406" t="s">
        <v>80</v>
      </c>
      <c r="D6406" t="s">
        <v>90</v>
      </c>
      <c r="E6406" t="s">
        <v>141</v>
      </c>
      <c r="F6406" t="s">
        <v>18387</v>
      </c>
      <c r="G6406" t="s">
        <v>134</v>
      </c>
      <c r="H6406" t="s">
        <v>135</v>
      </c>
      <c r="I6406" t="s">
        <v>136</v>
      </c>
      <c r="J6406" t="s">
        <v>137</v>
      </c>
      <c r="K6406" t="s">
        <v>138</v>
      </c>
      <c r="L6406" t="s">
        <v>18388</v>
      </c>
      <c r="M6406" t="s">
        <v>18389</v>
      </c>
      <c r="N6406">
        <v>0.76138888800000004</v>
      </c>
      <c r="O6406">
        <v>0</v>
      </c>
      <c r="P6406">
        <v>916</v>
      </c>
      <c r="Q6406">
        <v>0</v>
      </c>
      <c r="R6406">
        <v>0</v>
      </c>
      <c r="S6406">
        <v>0</v>
      </c>
      <c r="T6406">
        <v>54</v>
      </c>
      <c r="U6406">
        <v>0</v>
      </c>
      <c r="V6406">
        <v>0</v>
      </c>
      <c r="W6406">
        <v>0</v>
      </c>
      <c r="X6406">
        <v>265.40033210690541</v>
      </c>
      <c r="Y6406">
        <v>0</v>
      </c>
      <c r="Z6406">
        <v>0</v>
      </c>
      <c r="AA6406">
        <v>0</v>
      </c>
      <c r="AB6406">
        <v>19.751607493380298</v>
      </c>
      <c r="AC6406">
        <v>0</v>
      </c>
      <c r="AD6406">
        <v>0</v>
      </c>
      <c r="AE6406">
        <v>285.15193960028569</v>
      </c>
    </row>
    <row r="6407" spans="1:31" x14ac:dyDescent="0.25">
      <c r="A6407">
        <v>2252565</v>
      </c>
      <c r="B6407">
        <v>1</v>
      </c>
      <c r="C6407" t="s">
        <v>80</v>
      </c>
      <c r="D6407" t="s">
        <v>96</v>
      </c>
      <c r="E6407" t="s">
        <v>141</v>
      </c>
      <c r="F6407" t="s">
        <v>18390</v>
      </c>
      <c r="G6407" t="s">
        <v>187</v>
      </c>
      <c r="H6407" t="s">
        <v>135</v>
      </c>
      <c r="I6407" t="s">
        <v>136</v>
      </c>
      <c r="J6407" t="s">
        <v>137</v>
      </c>
      <c r="K6407" t="s">
        <v>138</v>
      </c>
      <c r="L6407" t="s">
        <v>18391</v>
      </c>
      <c r="M6407" t="s">
        <v>18392</v>
      </c>
      <c r="N6407">
        <v>2.193333333</v>
      </c>
      <c r="O6407">
        <v>0</v>
      </c>
      <c r="P6407">
        <v>102</v>
      </c>
      <c r="Q6407">
        <v>0</v>
      </c>
      <c r="R6407">
        <v>0</v>
      </c>
      <c r="S6407">
        <v>0</v>
      </c>
      <c r="T6407">
        <v>9</v>
      </c>
      <c r="U6407">
        <v>0</v>
      </c>
      <c r="V6407">
        <v>0</v>
      </c>
      <c r="W6407">
        <v>0</v>
      </c>
      <c r="X6407">
        <v>204.0729630576146</v>
      </c>
      <c r="Y6407">
        <v>0</v>
      </c>
      <c r="Z6407">
        <v>0</v>
      </c>
      <c r="AA6407">
        <v>0</v>
      </c>
      <c r="AB6407">
        <v>30.778232297383767</v>
      </c>
      <c r="AC6407">
        <v>0</v>
      </c>
      <c r="AD6407">
        <v>0</v>
      </c>
      <c r="AE6407">
        <v>234.85119535499837</v>
      </c>
    </row>
    <row r="6408" spans="1:31" x14ac:dyDescent="0.25">
      <c r="A6408">
        <v>2252566</v>
      </c>
      <c r="B6408">
        <v>1</v>
      </c>
      <c r="C6408" t="s">
        <v>81</v>
      </c>
      <c r="D6408" t="s">
        <v>128</v>
      </c>
      <c r="E6408" t="s">
        <v>161</v>
      </c>
      <c r="F6408" t="s">
        <v>1226</v>
      </c>
      <c r="G6408" t="s">
        <v>174</v>
      </c>
      <c r="H6408" t="s">
        <v>163</v>
      </c>
      <c r="I6408" t="s">
        <v>136</v>
      </c>
      <c r="J6408" t="s">
        <v>137</v>
      </c>
      <c r="K6408" t="s">
        <v>138</v>
      </c>
      <c r="L6408" t="s">
        <v>18393</v>
      </c>
      <c r="M6408" t="s">
        <v>18394</v>
      </c>
      <c r="N6408">
        <v>1.366944444</v>
      </c>
      <c r="O6408">
        <v>0</v>
      </c>
      <c r="P6408">
        <v>0</v>
      </c>
      <c r="Q6408">
        <v>0</v>
      </c>
      <c r="R6408">
        <v>0</v>
      </c>
      <c r="S6408">
        <v>22</v>
      </c>
      <c r="T6408">
        <v>0</v>
      </c>
      <c r="U6408">
        <v>19</v>
      </c>
      <c r="V6408">
        <v>0</v>
      </c>
      <c r="W6408">
        <v>0</v>
      </c>
      <c r="X6408">
        <v>0</v>
      </c>
      <c r="Y6408">
        <v>0</v>
      </c>
      <c r="Z6408">
        <v>0</v>
      </c>
      <c r="AA6408">
        <v>520.95981645819393</v>
      </c>
      <c r="AB6408">
        <v>0</v>
      </c>
      <c r="AC6408">
        <v>2966.7814567420073</v>
      </c>
      <c r="AD6408">
        <v>0</v>
      </c>
      <c r="AE6408">
        <v>3487.7412732002012</v>
      </c>
    </row>
    <row r="6409" spans="1:31" x14ac:dyDescent="0.25">
      <c r="A6409">
        <v>2252567</v>
      </c>
      <c r="B6409">
        <v>1</v>
      </c>
      <c r="C6409" t="s">
        <v>80</v>
      </c>
      <c r="D6409" t="s">
        <v>99</v>
      </c>
      <c r="E6409" t="s">
        <v>141</v>
      </c>
      <c r="F6409" t="s">
        <v>18395</v>
      </c>
      <c r="G6409" t="s">
        <v>152</v>
      </c>
      <c r="H6409" t="s">
        <v>135</v>
      </c>
      <c r="I6409" t="s">
        <v>136</v>
      </c>
      <c r="J6409" t="s">
        <v>137</v>
      </c>
      <c r="K6409" t="s">
        <v>138</v>
      </c>
      <c r="L6409" t="s">
        <v>18396</v>
      </c>
      <c r="M6409" t="s">
        <v>18397</v>
      </c>
      <c r="N6409">
        <v>0.61027777699999997</v>
      </c>
      <c r="O6409">
        <v>0</v>
      </c>
      <c r="P6409">
        <v>30</v>
      </c>
      <c r="Q6409">
        <v>0</v>
      </c>
      <c r="R6409">
        <v>8</v>
      </c>
      <c r="S6409">
        <v>0</v>
      </c>
      <c r="T6409">
        <v>1</v>
      </c>
      <c r="U6409">
        <v>0</v>
      </c>
      <c r="V6409">
        <v>0</v>
      </c>
      <c r="W6409">
        <v>0</v>
      </c>
      <c r="X6409">
        <v>10.818432259663235</v>
      </c>
      <c r="Y6409">
        <v>0</v>
      </c>
      <c r="Z6409">
        <v>0.51990661953967332</v>
      </c>
      <c r="AA6409">
        <v>0</v>
      </c>
      <c r="AB6409">
        <v>2.9219506249290001E-2</v>
      </c>
      <c r="AC6409">
        <v>0</v>
      </c>
      <c r="AD6409">
        <v>0</v>
      </c>
      <c r="AE6409">
        <v>11.367558385452199</v>
      </c>
    </row>
    <row r="6410" spans="1:31" x14ac:dyDescent="0.25">
      <c r="A6410">
        <v>2252570</v>
      </c>
      <c r="B6410">
        <v>1</v>
      </c>
      <c r="C6410" t="s">
        <v>80</v>
      </c>
      <c r="D6410" t="s">
        <v>96</v>
      </c>
      <c r="E6410" t="s">
        <v>132</v>
      </c>
      <c r="F6410" t="s">
        <v>14852</v>
      </c>
      <c r="G6410" t="s">
        <v>170</v>
      </c>
      <c r="H6410" t="s">
        <v>135</v>
      </c>
      <c r="I6410" t="s">
        <v>136</v>
      </c>
      <c r="J6410" t="s">
        <v>137</v>
      </c>
      <c r="K6410" t="s">
        <v>138</v>
      </c>
      <c r="L6410" t="s">
        <v>18398</v>
      </c>
      <c r="M6410" t="s">
        <v>18399</v>
      </c>
      <c r="N6410">
        <v>8.977777777</v>
      </c>
      <c r="O6410">
        <v>0</v>
      </c>
      <c r="P6410">
        <v>1</v>
      </c>
      <c r="Q6410">
        <v>0</v>
      </c>
      <c r="R6410">
        <v>0</v>
      </c>
      <c r="S6410">
        <v>0</v>
      </c>
      <c r="T6410">
        <v>0</v>
      </c>
      <c r="U6410">
        <v>0</v>
      </c>
      <c r="V6410">
        <v>0</v>
      </c>
      <c r="W6410">
        <v>0</v>
      </c>
      <c r="X6410">
        <v>12.393524205343789</v>
      </c>
      <c r="Y6410">
        <v>0</v>
      </c>
      <c r="Z6410">
        <v>0</v>
      </c>
      <c r="AA6410">
        <v>0</v>
      </c>
      <c r="AB6410">
        <v>0</v>
      </c>
      <c r="AC6410">
        <v>0</v>
      </c>
      <c r="AD6410">
        <v>0</v>
      </c>
      <c r="AE6410">
        <v>12.393524205343789</v>
      </c>
    </row>
    <row r="6411" spans="1:31" x14ac:dyDescent="0.25">
      <c r="A6411">
        <v>2252571</v>
      </c>
      <c r="B6411">
        <v>1</v>
      </c>
      <c r="C6411" t="s">
        <v>81</v>
      </c>
      <c r="D6411" t="s">
        <v>128</v>
      </c>
      <c r="E6411" t="s">
        <v>161</v>
      </c>
      <c r="F6411" t="s">
        <v>18400</v>
      </c>
      <c r="G6411" t="s">
        <v>174</v>
      </c>
      <c r="H6411" t="s">
        <v>163</v>
      </c>
      <c r="I6411" t="s">
        <v>136</v>
      </c>
      <c r="J6411" t="s">
        <v>137</v>
      </c>
      <c r="K6411" t="s">
        <v>138</v>
      </c>
      <c r="L6411" t="s">
        <v>18401</v>
      </c>
      <c r="M6411" t="s">
        <v>18402</v>
      </c>
      <c r="N6411">
        <v>1.1363888879999999</v>
      </c>
      <c r="O6411">
        <v>0</v>
      </c>
      <c r="P6411">
        <v>0</v>
      </c>
      <c r="Q6411">
        <v>0</v>
      </c>
      <c r="R6411">
        <v>0</v>
      </c>
      <c r="S6411">
        <v>0</v>
      </c>
      <c r="T6411">
        <v>0</v>
      </c>
      <c r="U6411">
        <v>1</v>
      </c>
      <c r="V6411">
        <v>0</v>
      </c>
      <c r="W6411">
        <v>0</v>
      </c>
      <c r="X6411">
        <v>0</v>
      </c>
      <c r="Y6411">
        <v>0</v>
      </c>
      <c r="Z6411">
        <v>0</v>
      </c>
      <c r="AA6411">
        <v>0</v>
      </c>
      <c r="AB6411">
        <v>0</v>
      </c>
      <c r="AC6411">
        <v>567.37646536148554</v>
      </c>
      <c r="AD6411">
        <v>0</v>
      </c>
      <c r="AE6411">
        <v>567.37646536148554</v>
      </c>
    </row>
    <row r="6412" spans="1:31" x14ac:dyDescent="0.25">
      <c r="A6412">
        <v>2252573</v>
      </c>
      <c r="B6412">
        <v>1</v>
      </c>
      <c r="C6412" t="s">
        <v>80</v>
      </c>
      <c r="D6412" t="s">
        <v>99</v>
      </c>
      <c r="E6412" t="s">
        <v>194</v>
      </c>
      <c r="F6412" t="s">
        <v>18403</v>
      </c>
      <c r="G6412" t="s">
        <v>8494</v>
      </c>
      <c r="H6412" t="s">
        <v>135</v>
      </c>
      <c r="I6412" t="s">
        <v>136</v>
      </c>
      <c r="J6412" t="s">
        <v>137</v>
      </c>
      <c r="K6412" t="s">
        <v>138</v>
      </c>
      <c r="L6412" t="s">
        <v>18404</v>
      </c>
      <c r="M6412" t="s">
        <v>18405</v>
      </c>
      <c r="N6412">
        <v>2.4694444440000001</v>
      </c>
      <c r="O6412">
        <v>0</v>
      </c>
      <c r="P6412">
        <v>2</v>
      </c>
      <c r="Q6412">
        <v>0</v>
      </c>
      <c r="R6412">
        <v>3</v>
      </c>
      <c r="S6412">
        <v>0</v>
      </c>
      <c r="T6412">
        <v>1</v>
      </c>
      <c r="U6412">
        <v>0</v>
      </c>
      <c r="V6412">
        <v>0</v>
      </c>
      <c r="W6412">
        <v>0</v>
      </c>
      <c r="X6412">
        <v>9.0493097368770599</v>
      </c>
      <c r="Y6412">
        <v>0</v>
      </c>
      <c r="Z6412">
        <v>3.5276480187981205</v>
      </c>
      <c r="AA6412">
        <v>0</v>
      </c>
      <c r="AB6412">
        <v>1.3561316125078167</v>
      </c>
      <c r="AC6412">
        <v>0</v>
      </c>
      <c r="AD6412">
        <v>0</v>
      </c>
      <c r="AE6412">
        <v>13.933089368182998</v>
      </c>
    </row>
    <row r="6413" spans="1:31" x14ac:dyDescent="0.25">
      <c r="A6413">
        <v>2252574</v>
      </c>
      <c r="B6413">
        <v>1</v>
      </c>
      <c r="C6413" t="s">
        <v>80</v>
      </c>
      <c r="D6413" t="s">
        <v>97</v>
      </c>
      <c r="E6413" t="s">
        <v>132</v>
      </c>
      <c r="F6413" t="s">
        <v>18406</v>
      </c>
      <c r="G6413" t="s">
        <v>148</v>
      </c>
      <c r="H6413" t="s">
        <v>135</v>
      </c>
      <c r="I6413" t="s">
        <v>136</v>
      </c>
      <c r="J6413" t="s">
        <v>137</v>
      </c>
      <c r="K6413" t="s">
        <v>138</v>
      </c>
      <c r="L6413" t="s">
        <v>18407</v>
      </c>
      <c r="M6413" t="s">
        <v>18408</v>
      </c>
      <c r="N6413">
        <v>3.8194444440000002</v>
      </c>
      <c r="O6413">
        <v>0</v>
      </c>
      <c r="P6413">
        <v>1</v>
      </c>
      <c r="Q6413">
        <v>0</v>
      </c>
      <c r="R6413">
        <v>0</v>
      </c>
      <c r="S6413">
        <v>0</v>
      </c>
      <c r="T6413">
        <v>0</v>
      </c>
      <c r="U6413">
        <v>0</v>
      </c>
      <c r="V6413">
        <v>0</v>
      </c>
      <c r="W6413">
        <v>0</v>
      </c>
      <c r="X6413">
        <v>0</v>
      </c>
      <c r="Y6413">
        <v>0</v>
      </c>
      <c r="Z6413">
        <v>0</v>
      </c>
      <c r="AA6413">
        <v>0</v>
      </c>
      <c r="AB6413">
        <v>0</v>
      </c>
      <c r="AC6413">
        <v>0</v>
      </c>
      <c r="AD6413">
        <v>0</v>
      </c>
      <c r="AE6413">
        <v>0</v>
      </c>
    </row>
    <row r="6414" spans="1:31" x14ac:dyDescent="0.25">
      <c r="A6414">
        <v>2252575</v>
      </c>
      <c r="B6414">
        <v>1</v>
      </c>
      <c r="C6414" t="s">
        <v>80</v>
      </c>
      <c r="D6414" t="s">
        <v>97</v>
      </c>
      <c r="E6414" t="s">
        <v>132</v>
      </c>
      <c r="F6414" t="s">
        <v>18409</v>
      </c>
      <c r="G6414" t="s">
        <v>170</v>
      </c>
      <c r="H6414" t="s">
        <v>135</v>
      </c>
      <c r="I6414" t="s">
        <v>136</v>
      </c>
      <c r="J6414" t="s">
        <v>137</v>
      </c>
      <c r="K6414" t="s">
        <v>138</v>
      </c>
      <c r="L6414" t="s">
        <v>18410</v>
      </c>
      <c r="M6414" t="s">
        <v>18411</v>
      </c>
      <c r="N6414">
        <v>1.5466666659999999</v>
      </c>
      <c r="O6414">
        <v>0</v>
      </c>
      <c r="P6414">
        <v>2</v>
      </c>
      <c r="Q6414">
        <v>0</v>
      </c>
      <c r="R6414">
        <v>0</v>
      </c>
      <c r="S6414">
        <v>0</v>
      </c>
      <c r="T6414">
        <v>0</v>
      </c>
      <c r="U6414">
        <v>0</v>
      </c>
      <c r="V6414">
        <v>0</v>
      </c>
      <c r="W6414">
        <v>0</v>
      </c>
      <c r="X6414">
        <v>0.57037125762325336</v>
      </c>
      <c r="Y6414">
        <v>0</v>
      </c>
      <c r="Z6414">
        <v>0</v>
      </c>
      <c r="AA6414">
        <v>0</v>
      </c>
      <c r="AB6414">
        <v>0</v>
      </c>
      <c r="AC6414">
        <v>0</v>
      </c>
      <c r="AD6414">
        <v>0</v>
      </c>
      <c r="AE6414">
        <v>0.57037125762325336</v>
      </c>
    </row>
    <row r="6415" spans="1:31" x14ac:dyDescent="0.25">
      <c r="A6415">
        <v>2252576</v>
      </c>
      <c r="B6415">
        <v>1</v>
      </c>
      <c r="C6415" t="s">
        <v>80</v>
      </c>
      <c r="D6415" t="s">
        <v>82</v>
      </c>
      <c r="E6415" t="s">
        <v>132</v>
      </c>
      <c r="F6415" t="s">
        <v>18412</v>
      </c>
      <c r="G6415" t="s">
        <v>148</v>
      </c>
      <c r="H6415" t="s">
        <v>135</v>
      </c>
      <c r="I6415" t="s">
        <v>136</v>
      </c>
      <c r="J6415" t="s">
        <v>137</v>
      </c>
      <c r="K6415" t="s">
        <v>138</v>
      </c>
      <c r="L6415" t="s">
        <v>18413</v>
      </c>
      <c r="M6415" t="s">
        <v>18414</v>
      </c>
      <c r="N6415">
        <v>1.852222222</v>
      </c>
      <c r="O6415">
        <v>0</v>
      </c>
      <c r="P6415">
        <v>15</v>
      </c>
      <c r="Q6415">
        <v>0</v>
      </c>
      <c r="R6415">
        <v>0</v>
      </c>
      <c r="S6415">
        <v>0</v>
      </c>
      <c r="T6415">
        <v>0</v>
      </c>
      <c r="U6415">
        <v>0</v>
      </c>
      <c r="V6415">
        <v>0</v>
      </c>
      <c r="W6415">
        <v>0</v>
      </c>
      <c r="X6415">
        <v>17.198946775434333</v>
      </c>
      <c r="Y6415">
        <v>0</v>
      </c>
      <c r="Z6415">
        <v>0</v>
      </c>
      <c r="AA6415">
        <v>0</v>
      </c>
      <c r="AB6415">
        <v>0</v>
      </c>
      <c r="AC6415">
        <v>0</v>
      </c>
      <c r="AD6415">
        <v>0</v>
      </c>
      <c r="AE6415">
        <v>17.198946775434333</v>
      </c>
    </row>
    <row r="6416" spans="1:31" x14ac:dyDescent="0.25">
      <c r="A6416">
        <v>2252577</v>
      </c>
      <c r="B6416">
        <v>1</v>
      </c>
      <c r="C6416" t="s">
        <v>80</v>
      </c>
      <c r="D6416" t="s">
        <v>96</v>
      </c>
      <c r="E6416" t="s">
        <v>141</v>
      </c>
      <c r="F6416" t="s">
        <v>18415</v>
      </c>
      <c r="G6416" t="s">
        <v>2307</v>
      </c>
      <c r="H6416" t="s">
        <v>135</v>
      </c>
      <c r="I6416" t="s">
        <v>136</v>
      </c>
      <c r="J6416" t="s">
        <v>137</v>
      </c>
      <c r="K6416" t="s">
        <v>138</v>
      </c>
      <c r="L6416" t="s">
        <v>18416</v>
      </c>
      <c r="M6416" t="s">
        <v>18417</v>
      </c>
      <c r="N6416">
        <v>3.3197222219999998</v>
      </c>
      <c r="O6416">
        <v>0</v>
      </c>
      <c r="P6416">
        <v>175</v>
      </c>
      <c r="Q6416">
        <v>0</v>
      </c>
      <c r="R6416">
        <v>0</v>
      </c>
      <c r="S6416">
        <v>0</v>
      </c>
      <c r="T6416">
        <v>5</v>
      </c>
      <c r="U6416">
        <v>0</v>
      </c>
      <c r="V6416">
        <v>0</v>
      </c>
      <c r="W6416">
        <v>0</v>
      </c>
      <c r="X6416">
        <v>198.33031721268796</v>
      </c>
      <c r="Y6416">
        <v>0</v>
      </c>
      <c r="Z6416">
        <v>0</v>
      </c>
      <c r="AA6416">
        <v>0</v>
      </c>
      <c r="AB6416">
        <v>14.154284218613858</v>
      </c>
      <c r="AC6416">
        <v>0</v>
      </c>
      <c r="AD6416">
        <v>0</v>
      </c>
      <c r="AE6416">
        <v>212.48460143130183</v>
      </c>
    </row>
    <row r="6417" spans="1:31" x14ac:dyDescent="0.25">
      <c r="A6417">
        <v>2252580</v>
      </c>
      <c r="B6417">
        <v>1</v>
      </c>
      <c r="C6417" t="s">
        <v>80</v>
      </c>
      <c r="D6417" t="s">
        <v>103</v>
      </c>
      <c r="E6417" t="s">
        <v>132</v>
      </c>
      <c r="F6417" t="s">
        <v>18418</v>
      </c>
      <c r="G6417" t="s">
        <v>148</v>
      </c>
      <c r="H6417" t="s">
        <v>135</v>
      </c>
      <c r="I6417" t="s">
        <v>136</v>
      </c>
      <c r="J6417" t="s">
        <v>137</v>
      </c>
      <c r="K6417" t="s">
        <v>138</v>
      </c>
      <c r="L6417" t="s">
        <v>18419</v>
      </c>
      <c r="M6417" t="s">
        <v>18420</v>
      </c>
      <c r="N6417">
        <v>0.64138888800000005</v>
      </c>
      <c r="O6417">
        <v>0</v>
      </c>
      <c r="P6417">
        <v>3</v>
      </c>
      <c r="Q6417">
        <v>0</v>
      </c>
      <c r="R6417">
        <v>0</v>
      </c>
      <c r="S6417">
        <v>0</v>
      </c>
      <c r="T6417">
        <v>0</v>
      </c>
      <c r="U6417">
        <v>0</v>
      </c>
      <c r="V6417">
        <v>0</v>
      </c>
      <c r="W6417">
        <v>0</v>
      </c>
      <c r="X6417">
        <v>0.41602926677277768</v>
      </c>
      <c r="Y6417">
        <v>0</v>
      </c>
      <c r="Z6417">
        <v>0</v>
      </c>
      <c r="AA6417">
        <v>0</v>
      </c>
      <c r="AB6417">
        <v>0</v>
      </c>
      <c r="AC6417">
        <v>0</v>
      </c>
      <c r="AD6417">
        <v>0</v>
      </c>
      <c r="AE6417">
        <v>0.41602926677277768</v>
      </c>
    </row>
    <row r="6418" spans="1:31" x14ac:dyDescent="0.25">
      <c r="A6418">
        <v>2252581</v>
      </c>
      <c r="B6418">
        <v>1</v>
      </c>
      <c r="C6418" t="s">
        <v>81</v>
      </c>
      <c r="D6418" t="s">
        <v>112</v>
      </c>
      <c r="E6418" t="s">
        <v>182</v>
      </c>
      <c r="F6418" t="s">
        <v>18421</v>
      </c>
      <c r="G6418" t="s">
        <v>174</v>
      </c>
      <c r="H6418" t="s">
        <v>163</v>
      </c>
      <c r="I6418" t="s">
        <v>136</v>
      </c>
      <c r="J6418" t="s">
        <v>137</v>
      </c>
      <c r="K6418" t="s">
        <v>138</v>
      </c>
      <c r="L6418" t="s">
        <v>18422</v>
      </c>
      <c r="M6418" t="s">
        <v>18423</v>
      </c>
      <c r="N6418">
        <v>2.1980555549999998</v>
      </c>
      <c r="O6418">
        <v>1</v>
      </c>
      <c r="P6418">
        <v>0</v>
      </c>
      <c r="Q6418">
        <v>17</v>
      </c>
      <c r="R6418">
        <v>1</v>
      </c>
      <c r="S6418">
        <v>2</v>
      </c>
      <c r="T6418">
        <v>0</v>
      </c>
      <c r="U6418">
        <v>0</v>
      </c>
      <c r="V6418">
        <v>0</v>
      </c>
      <c r="W6418">
        <v>0.98576775115522663</v>
      </c>
      <c r="X6418">
        <v>0</v>
      </c>
      <c r="Y6418">
        <v>6.690441470490236</v>
      </c>
      <c r="Z6418">
        <v>0.13724116451528001</v>
      </c>
      <c r="AA6418">
        <v>2.8820987362734001</v>
      </c>
      <c r="AB6418">
        <v>0</v>
      </c>
      <c r="AC6418">
        <v>0</v>
      </c>
      <c r="AD6418">
        <v>0</v>
      </c>
      <c r="AE6418">
        <v>10.695549122434143</v>
      </c>
    </row>
    <row r="6419" spans="1:31" x14ac:dyDescent="0.25">
      <c r="A6419">
        <v>2252584</v>
      </c>
      <c r="B6419">
        <v>1</v>
      </c>
      <c r="C6419" t="s">
        <v>80</v>
      </c>
      <c r="D6419" t="s">
        <v>96</v>
      </c>
      <c r="E6419" t="s">
        <v>132</v>
      </c>
      <c r="F6419" t="s">
        <v>18424</v>
      </c>
      <c r="G6419" t="s">
        <v>148</v>
      </c>
      <c r="H6419" t="s">
        <v>135</v>
      </c>
      <c r="I6419" t="s">
        <v>136</v>
      </c>
      <c r="J6419" t="s">
        <v>137</v>
      </c>
      <c r="K6419" t="s">
        <v>138</v>
      </c>
      <c r="L6419" t="s">
        <v>18425</v>
      </c>
      <c r="M6419" t="s">
        <v>18426</v>
      </c>
      <c r="N6419">
        <v>6.596666666</v>
      </c>
      <c r="O6419">
        <v>0</v>
      </c>
      <c r="P6419">
        <v>1</v>
      </c>
      <c r="Q6419">
        <v>0</v>
      </c>
      <c r="R6419">
        <v>0</v>
      </c>
      <c r="S6419">
        <v>0</v>
      </c>
      <c r="T6419">
        <v>0</v>
      </c>
      <c r="U6419">
        <v>0</v>
      </c>
      <c r="V6419">
        <v>0</v>
      </c>
      <c r="W6419">
        <v>0</v>
      </c>
      <c r="X6419">
        <v>2.0340000565936331</v>
      </c>
      <c r="Y6419">
        <v>0</v>
      </c>
      <c r="Z6419">
        <v>0</v>
      </c>
      <c r="AA6419">
        <v>0</v>
      </c>
      <c r="AB6419">
        <v>0</v>
      </c>
      <c r="AC6419">
        <v>0</v>
      </c>
      <c r="AD6419">
        <v>0</v>
      </c>
      <c r="AE6419">
        <v>2.0340000565936331</v>
      </c>
    </row>
    <row r="6420" spans="1:31" x14ac:dyDescent="0.25">
      <c r="A6420">
        <v>2252585</v>
      </c>
      <c r="B6420">
        <v>1</v>
      </c>
      <c r="C6420" t="s">
        <v>81</v>
      </c>
      <c r="D6420" t="s">
        <v>112</v>
      </c>
      <c r="E6420" t="s">
        <v>182</v>
      </c>
      <c r="F6420" t="s">
        <v>18427</v>
      </c>
      <c r="G6420" t="s">
        <v>319</v>
      </c>
      <c r="H6420" t="s">
        <v>163</v>
      </c>
      <c r="I6420" t="s">
        <v>136</v>
      </c>
      <c r="J6420" t="s">
        <v>137</v>
      </c>
      <c r="K6420" t="s">
        <v>138</v>
      </c>
      <c r="L6420" t="s">
        <v>18428</v>
      </c>
      <c r="M6420" t="s">
        <v>18429</v>
      </c>
      <c r="N6420">
        <v>0.95083333299999995</v>
      </c>
      <c r="O6420">
        <v>0</v>
      </c>
      <c r="P6420">
        <v>55</v>
      </c>
      <c r="Q6420">
        <v>0</v>
      </c>
      <c r="R6420">
        <v>12</v>
      </c>
      <c r="S6420">
        <v>0</v>
      </c>
      <c r="T6420">
        <v>8</v>
      </c>
      <c r="U6420">
        <v>0</v>
      </c>
      <c r="V6420">
        <v>0</v>
      </c>
      <c r="W6420">
        <v>0</v>
      </c>
      <c r="X6420">
        <v>12.433803789809096</v>
      </c>
      <c r="Y6420">
        <v>0</v>
      </c>
      <c r="Z6420">
        <v>1.4073330501617607</v>
      </c>
      <c r="AA6420">
        <v>0</v>
      </c>
      <c r="AB6420">
        <v>1.57164317389016</v>
      </c>
      <c r="AC6420">
        <v>0</v>
      </c>
      <c r="AD6420">
        <v>0</v>
      </c>
      <c r="AE6420">
        <v>15.412780013861017</v>
      </c>
    </row>
    <row r="6421" spans="1:31" x14ac:dyDescent="0.25">
      <c r="A6421">
        <v>2252589</v>
      </c>
      <c r="B6421">
        <v>1</v>
      </c>
      <c r="C6421" t="s">
        <v>80</v>
      </c>
      <c r="D6421" t="s">
        <v>87</v>
      </c>
      <c r="E6421" t="s">
        <v>132</v>
      </c>
      <c r="F6421" t="s">
        <v>18430</v>
      </c>
      <c r="G6421" t="s">
        <v>170</v>
      </c>
      <c r="H6421" t="s">
        <v>135</v>
      </c>
      <c r="I6421" t="s">
        <v>136</v>
      </c>
      <c r="J6421" t="s">
        <v>137</v>
      </c>
      <c r="K6421" t="s">
        <v>138</v>
      </c>
      <c r="L6421" t="s">
        <v>18431</v>
      </c>
      <c r="M6421" t="s">
        <v>18432</v>
      </c>
      <c r="N6421">
        <v>3.2683333330000002</v>
      </c>
      <c r="O6421">
        <v>0</v>
      </c>
      <c r="P6421">
        <v>20</v>
      </c>
      <c r="Q6421">
        <v>0</v>
      </c>
      <c r="R6421">
        <v>0</v>
      </c>
      <c r="S6421">
        <v>0</v>
      </c>
      <c r="T6421">
        <v>1</v>
      </c>
      <c r="U6421">
        <v>0</v>
      </c>
      <c r="V6421">
        <v>0</v>
      </c>
      <c r="W6421">
        <v>0</v>
      </c>
      <c r="X6421">
        <v>18.817888034819521</v>
      </c>
      <c r="Y6421">
        <v>0</v>
      </c>
      <c r="Z6421">
        <v>0</v>
      </c>
      <c r="AA6421">
        <v>0</v>
      </c>
      <c r="AB6421">
        <v>0.77834232884711341</v>
      </c>
      <c r="AC6421">
        <v>0</v>
      </c>
      <c r="AD6421">
        <v>0</v>
      </c>
      <c r="AE6421">
        <v>19.596230363666635</v>
      </c>
    </row>
    <row r="6422" spans="1:31" x14ac:dyDescent="0.25">
      <c r="A6422">
        <v>2252590</v>
      </c>
      <c r="B6422">
        <v>1</v>
      </c>
      <c r="C6422" t="s">
        <v>80</v>
      </c>
      <c r="D6422" t="s">
        <v>97</v>
      </c>
      <c r="E6422" t="s">
        <v>132</v>
      </c>
      <c r="F6422" t="s">
        <v>18433</v>
      </c>
      <c r="G6422" t="s">
        <v>148</v>
      </c>
      <c r="H6422" t="s">
        <v>135</v>
      </c>
      <c r="I6422" t="s">
        <v>136</v>
      </c>
      <c r="J6422" t="s">
        <v>137</v>
      </c>
      <c r="K6422" t="s">
        <v>138</v>
      </c>
      <c r="L6422" t="s">
        <v>18434</v>
      </c>
      <c r="M6422" t="s">
        <v>18435</v>
      </c>
      <c r="N6422">
        <v>1.4808333330000001</v>
      </c>
      <c r="O6422">
        <v>0</v>
      </c>
      <c r="P6422">
        <v>1</v>
      </c>
      <c r="Q6422">
        <v>0</v>
      </c>
      <c r="R6422">
        <v>0</v>
      </c>
      <c r="S6422">
        <v>0</v>
      </c>
      <c r="T6422">
        <v>0</v>
      </c>
      <c r="U6422">
        <v>0</v>
      </c>
      <c r="V6422">
        <v>0</v>
      </c>
      <c r="W6422">
        <v>0</v>
      </c>
      <c r="X6422">
        <v>1.2686918239500713</v>
      </c>
      <c r="Y6422">
        <v>0</v>
      </c>
      <c r="Z6422">
        <v>0</v>
      </c>
      <c r="AA6422">
        <v>0</v>
      </c>
      <c r="AB6422">
        <v>0</v>
      </c>
      <c r="AC6422">
        <v>0</v>
      </c>
      <c r="AD6422">
        <v>0</v>
      </c>
      <c r="AE6422">
        <v>1.2686918239500713</v>
      </c>
    </row>
    <row r="6423" spans="1:31" x14ac:dyDescent="0.25">
      <c r="A6423">
        <v>2252592</v>
      </c>
      <c r="B6423">
        <v>1</v>
      </c>
      <c r="C6423" t="s">
        <v>81</v>
      </c>
      <c r="D6423" t="s">
        <v>122</v>
      </c>
      <c r="E6423" t="s">
        <v>161</v>
      </c>
      <c r="F6423" t="s">
        <v>1272</v>
      </c>
      <c r="G6423" t="s">
        <v>174</v>
      </c>
      <c r="H6423" t="s">
        <v>163</v>
      </c>
      <c r="I6423" t="s">
        <v>136</v>
      </c>
      <c r="J6423" t="s">
        <v>137</v>
      </c>
      <c r="K6423" t="s">
        <v>138</v>
      </c>
      <c r="L6423" t="s">
        <v>18436</v>
      </c>
      <c r="M6423" t="s">
        <v>18437</v>
      </c>
      <c r="N6423">
        <v>2.5663888880000001</v>
      </c>
      <c r="O6423">
        <v>1</v>
      </c>
      <c r="P6423">
        <v>513</v>
      </c>
      <c r="Q6423">
        <v>4</v>
      </c>
      <c r="R6423">
        <v>0</v>
      </c>
      <c r="S6423">
        <v>3</v>
      </c>
      <c r="T6423">
        <v>22</v>
      </c>
      <c r="U6423">
        <v>1</v>
      </c>
      <c r="V6423">
        <v>0</v>
      </c>
      <c r="W6423">
        <v>0.32527187623012443</v>
      </c>
      <c r="X6423">
        <v>113.37988621412606</v>
      </c>
      <c r="Y6423">
        <v>8.8769063292864256</v>
      </c>
      <c r="Z6423">
        <v>0</v>
      </c>
      <c r="AA6423">
        <v>35.523741086099527</v>
      </c>
      <c r="AB6423">
        <v>9.4373662732976999</v>
      </c>
      <c r="AC6423">
        <v>6.6010099004679681</v>
      </c>
      <c r="AD6423">
        <v>0</v>
      </c>
      <c r="AE6423">
        <v>174.1441816795078</v>
      </c>
    </row>
    <row r="6424" spans="1:31" x14ac:dyDescent="0.25">
      <c r="A6424">
        <v>2252594</v>
      </c>
      <c r="B6424">
        <v>1</v>
      </c>
      <c r="C6424" t="s">
        <v>80</v>
      </c>
      <c r="D6424" t="s">
        <v>102</v>
      </c>
      <c r="E6424" t="s">
        <v>141</v>
      </c>
      <c r="F6424" t="s">
        <v>18438</v>
      </c>
      <c r="G6424" t="s">
        <v>187</v>
      </c>
      <c r="H6424" t="s">
        <v>135</v>
      </c>
      <c r="I6424" t="s">
        <v>136</v>
      </c>
      <c r="J6424" t="s">
        <v>137</v>
      </c>
      <c r="K6424" t="s">
        <v>138</v>
      </c>
      <c r="L6424" t="s">
        <v>18439</v>
      </c>
      <c r="M6424" t="s">
        <v>18440</v>
      </c>
      <c r="N6424">
        <v>1.5166666660000001</v>
      </c>
      <c r="O6424">
        <v>0</v>
      </c>
      <c r="P6424">
        <v>63</v>
      </c>
      <c r="Q6424">
        <v>0</v>
      </c>
      <c r="R6424">
        <v>0</v>
      </c>
      <c r="S6424">
        <v>0</v>
      </c>
      <c r="T6424">
        <v>6</v>
      </c>
      <c r="U6424">
        <v>0</v>
      </c>
      <c r="V6424">
        <v>0</v>
      </c>
      <c r="W6424">
        <v>0</v>
      </c>
      <c r="X6424">
        <v>15.07438239342259</v>
      </c>
      <c r="Y6424">
        <v>0</v>
      </c>
      <c r="Z6424">
        <v>0</v>
      </c>
      <c r="AA6424">
        <v>0</v>
      </c>
      <c r="AB6424">
        <v>0.36100371463370662</v>
      </c>
      <c r="AC6424">
        <v>0</v>
      </c>
      <c r="AD6424">
        <v>0</v>
      </c>
      <c r="AE6424">
        <v>15.435386108056298</v>
      </c>
    </row>
    <row r="6425" spans="1:31" x14ac:dyDescent="0.25">
      <c r="A6425">
        <v>2252595</v>
      </c>
      <c r="B6425">
        <v>1</v>
      </c>
      <c r="C6425" t="s">
        <v>80</v>
      </c>
      <c r="D6425" t="s">
        <v>93</v>
      </c>
      <c r="E6425" t="s">
        <v>132</v>
      </c>
      <c r="F6425" t="s">
        <v>18441</v>
      </c>
      <c r="G6425" t="s">
        <v>148</v>
      </c>
      <c r="H6425" t="s">
        <v>135</v>
      </c>
      <c r="I6425" t="s">
        <v>136</v>
      </c>
      <c r="J6425" t="s">
        <v>137</v>
      </c>
      <c r="K6425" t="s">
        <v>138</v>
      </c>
      <c r="L6425" t="s">
        <v>18442</v>
      </c>
      <c r="M6425" t="s">
        <v>18443</v>
      </c>
      <c r="N6425">
        <v>2.0527777770000002</v>
      </c>
      <c r="O6425">
        <v>0</v>
      </c>
      <c r="P6425">
        <v>1</v>
      </c>
      <c r="Q6425">
        <v>0</v>
      </c>
      <c r="R6425">
        <v>0</v>
      </c>
      <c r="S6425">
        <v>0</v>
      </c>
      <c r="T6425">
        <v>0</v>
      </c>
      <c r="U6425">
        <v>0</v>
      </c>
      <c r="V6425">
        <v>0</v>
      </c>
      <c r="W6425">
        <v>0</v>
      </c>
      <c r="X6425">
        <v>0.20870731510471111</v>
      </c>
      <c r="Y6425">
        <v>0</v>
      </c>
      <c r="Z6425">
        <v>0</v>
      </c>
      <c r="AA6425">
        <v>0</v>
      </c>
      <c r="AB6425">
        <v>0</v>
      </c>
      <c r="AC6425">
        <v>0</v>
      </c>
      <c r="AD6425">
        <v>0</v>
      </c>
      <c r="AE6425">
        <v>0.20870731510471111</v>
      </c>
    </row>
    <row r="6426" spans="1:31" x14ac:dyDescent="0.25">
      <c r="A6426">
        <v>2252596</v>
      </c>
      <c r="B6426">
        <v>1</v>
      </c>
      <c r="C6426" t="s">
        <v>80</v>
      </c>
      <c r="D6426" t="s">
        <v>96</v>
      </c>
      <c r="E6426" t="s">
        <v>132</v>
      </c>
      <c r="F6426" t="s">
        <v>18444</v>
      </c>
      <c r="G6426" t="s">
        <v>134</v>
      </c>
      <c r="H6426" t="s">
        <v>135</v>
      </c>
      <c r="I6426" t="s">
        <v>136</v>
      </c>
      <c r="J6426" t="s">
        <v>137</v>
      </c>
      <c r="K6426" t="s">
        <v>138</v>
      </c>
      <c r="L6426" t="s">
        <v>18445</v>
      </c>
      <c r="M6426" t="s">
        <v>18446</v>
      </c>
      <c r="N6426">
        <v>0.653888888</v>
      </c>
      <c r="O6426">
        <v>0</v>
      </c>
      <c r="P6426">
        <v>1</v>
      </c>
      <c r="Q6426">
        <v>0</v>
      </c>
      <c r="R6426">
        <v>0</v>
      </c>
      <c r="S6426">
        <v>0</v>
      </c>
      <c r="T6426">
        <v>0</v>
      </c>
      <c r="U6426">
        <v>0</v>
      </c>
      <c r="V6426">
        <v>0</v>
      </c>
      <c r="W6426">
        <v>0</v>
      </c>
      <c r="X6426">
        <v>1.6809897229048001</v>
      </c>
      <c r="Y6426">
        <v>0</v>
      </c>
      <c r="Z6426">
        <v>0</v>
      </c>
      <c r="AA6426">
        <v>0</v>
      </c>
      <c r="AB6426">
        <v>0</v>
      </c>
      <c r="AC6426">
        <v>0</v>
      </c>
      <c r="AD6426">
        <v>0</v>
      </c>
      <c r="AE6426">
        <v>1.6809897229048001</v>
      </c>
    </row>
    <row r="6427" spans="1:31" x14ac:dyDescent="0.25">
      <c r="A6427">
        <v>2252597</v>
      </c>
      <c r="B6427">
        <v>1</v>
      </c>
      <c r="C6427" t="s">
        <v>80</v>
      </c>
      <c r="D6427" t="s">
        <v>92</v>
      </c>
      <c r="E6427" t="s">
        <v>194</v>
      </c>
      <c r="F6427" t="s">
        <v>18447</v>
      </c>
      <c r="G6427" t="s">
        <v>179</v>
      </c>
      <c r="H6427" t="s">
        <v>135</v>
      </c>
      <c r="I6427" t="s">
        <v>136</v>
      </c>
      <c r="J6427" t="s">
        <v>137</v>
      </c>
      <c r="K6427" t="s">
        <v>138</v>
      </c>
      <c r="L6427" t="s">
        <v>18448</v>
      </c>
      <c r="M6427" t="s">
        <v>18449</v>
      </c>
      <c r="N6427">
        <v>1.781111111</v>
      </c>
      <c r="O6427">
        <v>0</v>
      </c>
      <c r="P6427">
        <v>2</v>
      </c>
      <c r="Q6427">
        <v>0</v>
      </c>
      <c r="R6427">
        <v>8</v>
      </c>
      <c r="S6427">
        <v>0</v>
      </c>
      <c r="T6427">
        <v>1</v>
      </c>
      <c r="U6427">
        <v>0</v>
      </c>
      <c r="V6427">
        <v>0</v>
      </c>
      <c r="W6427">
        <v>0</v>
      </c>
      <c r="X6427">
        <v>0.89451425975582222</v>
      </c>
      <c r="Y6427">
        <v>0</v>
      </c>
      <c r="Z6427">
        <v>5.0390879582445116</v>
      </c>
      <c r="AA6427">
        <v>0</v>
      </c>
      <c r="AB6427">
        <v>1.7660188888596666</v>
      </c>
      <c r="AC6427">
        <v>0</v>
      </c>
      <c r="AD6427">
        <v>0</v>
      </c>
      <c r="AE6427">
        <v>7.6996211068600005</v>
      </c>
    </row>
    <row r="6428" spans="1:31" x14ac:dyDescent="0.25">
      <c r="A6428">
        <v>2252598</v>
      </c>
      <c r="B6428">
        <v>1</v>
      </c>
      <c r="C6428" t="s">
        <v>80</v>
      </c>
      <c r="D6428" t="s">
        <v>107</v>
      </c>
      <c r="E6428" t="s">
        <v>132</v>
      </c>
      <c r="F6428" t="s">
        <v>18450</v>
      </c>
      <c r="G6428" t="s">
        <v>170</v>
      </c>
      <c r="H6428" t="s">
        <v>135</v>
      </c>
      <c r="I6428" t="s">
        <v>136</v>
      </c>
      <c r="J6428" t="s">
        <v>137</v>
      </c>
      <c r="K6428" t="s">
        <v>138</v>
      </c>
      <c r="L6428" t="s">
        <v>18451</v>
      </c>
      <c r="M6428" t="s">
        <v>18452</v>
      </c>
      <c r="N6428">
        <v>2.5930555549999998</v>
      </c>
      <c r="O6428">
        <v>0</v>
      </c>
      <c r="P6428">
        <v>1</v>
      </c>
      <c r="Q6428">
        <v>0</v>
      </c>
      <c r="R6428">
        <v>0</v>
      </c>
      <c r="S6428">
        <v>0</v>
      </c>
      <c r="T6428">
        <v>0</v>
      </c>
      <c r="U6428">
        <v>0</v>
      </c>
      <c r="V6428">
        <v>0</v>
      </c>
      <c r="W6428">
        <v>0</v>
      </c>
      <c r="X6428">
        <v>1.0543705351025001</v>
      </c>
      <c r="Y6428">
        <v>0</v>
      </c>
      <c r="Z6428">
        <v>0</v>
      </c>
      <c r="AA6428">
        <v>0</v>
      </c>
      <c r="AB6428">
        <v>0</v>
      </c>
      <c r="AC6428">
        <v>0</v>
      </c>
      <c r="AD6428">
        <v>0</v>
      </c>
      <c r="AE6428">
        <v>1.0543705351025001</v>
      </c>
    </row>
    <row r="6429" spans="1:31" x14ac:dyDescent="0.25">
      <c r="A6429">
        <v>2252601</v>
      </c>
      <c r="B6429">
        <v>1</v>
      </c>
      <c r="C6429" t="s">
        <v>80</v>
      </c>
      <c r="D6429" t="s">
        <v>98</v>
      </c>
      <c r="E6429" t="s">
        <v>132</v>
      </c>
      <c r="F6429" t="s">
        <v>18453</v>
      </c>
      <c r="G6429" t="s">
        <v>148</v>
      </c>
      <c r="H6429" t="s">
        <v>135</v>
      </c>
      <c r="I6429" t="s">
        <v>136</v>
      </c>
      <c r="J6429" t="s">
        <v>137</v>
      </c>
      <c r="K6429" t="s">
        <v>138</v>
      </c>
      <c r="L6429" t="s">
        <v>18454</v>
      </c>
      <c r="M6429" t="s">
        <v>18455</v>
      </c>
      <c r="N6429">
        <v>1.789722222</v>
      </c>
      <c r="O6429">
        <v>0</v>
      </c>
      <c r="P6429">
        <v>1</v>
      </c>
      <c r="Q6429">
        <v>0</v>
      </c>
      <c r="R6429">
        <v>0</v>
      </c>
      <c r="S6429">
        <v>0</v>
      </c>
      <c r="T6429">
        <v>0</v>
      </c>
      <c r="U6429">
        <v>0</v>
      </c>
      <c r="V6429">
        <v>0</v>
      </c>
      <c r="W6429">
        <v>0</v>
      </c>
      <c r="X6429">
        <v>0.18223584539427559</v>
      </c>
      <c r="Y6429">
        <v>0</v>
      </c>
      <c r="Z6429">
        <v>0</v>
      </c>
      <c r="AA6429">
        <v>0</v>
      </c>
      <c r="AB6429">
        <v>0</v>
      </c>
      <c r="AC6429">
        <v>0</v>
      </c>
      <c r="AD6429">
        <v>0</v>
      </c>
      <c r="AE6429">
        <v>0.18223584539427559</v>
      </c>
    </row>
    <row r="6430" spans="1:31" x14ac:dyDescent="0.25">
      <c r="A6430">
        <v>2252604</v>
      </c>
      <c r="B6430">
        <v>1</v>
      </c>
      <c r="C6430" t="s">
        <v>81</v>
      </c>
      <c r="D6430" t="s">
        <v>120</v>
      </c>
      <c r="E6430" t="s">
        <v>132</v>
      </c>
      <c r="F6430" t="s">
        <v>18456</v>
      </c>
      <c r="G6430" t="s">
        <v>148</v>
      </c>
      <c r="H6430" t="s">
        <v>135</v>
      </c>
      <c r="I6430" t="s">
        <v>136</v>
      </c>
      <c r="J6430" t="s">
        <v>137</v>
      </c>
      <c r="K6430" t="s">
        <v>138</v>
      </c>
      <c r="L6430" t="s">
        <v>18457</v>
      </c>
      <c r="M6430" t="s">
        <v>18458</v>
      </c>
      <c r="N6430">
        <v>1.4608333330000001</v>
      </c>
      <c r="O6430">
        <v>0</v>
      </c>
      <c r="P6430">
        <v>1</v>
      </c>
      <c r="Q6430">
        <v>0</v>
      </c>
      <c r="R6430">
        <v>0</v>
      </c>
      <c r="S6430">
        <v>0</v>
      </c>
      <c r="T6430">
        <v>0</v>
      </c>
      <c r="U6430">
        <v>0</v>
      </c>
      <c r="V6430">
        <v>0</v>
      </c>
      <c r="W6430">
        <v>0</v>
      </c>
      <c r="X6430">
        <v>0.45990388754314454</v>
      </c>
      <c r="Y6430">
        <v>0</v>
      </c>
      <c r="Z6430">
        <v>0</v>
      </c>
      <c r="AA6430">
        <v>0</v>
      </c>
      <c r="AB6430">
        <v>0</v>
      </c>
      <c r="AC6430">
        <v>0</v>
      </c>
      <c r="AD6430">
        <v>0</v>
      </c>
      <c r="AE6430">
        <v>0.45990388754314454</v>
      </c>
    </row>
    <row r="6431" spans="1:31" x14ac:dyDescent="0.25">
      <c r="A6431">
        <v>2252607</v>
      </c>
      <c r="B6431">
        <v>1</v>
      </c>
      <c r="C6431" t="s">
        <v>81</v>
      </c>
      <c r="D6431" t="s">
        <v>112</v>
      </c>
      <c r="E6431" t="s">
        <v>141</v>
      </c>
      <c r="F6431" t="s">
        <v>18459</v>
      </c>
      <c r="G6431" t="s">
        <v>187</v>
      </c>
      <c r="H6431" t="s">
        <v>135</v>
      </c>
      <c r="I6431" t="s">
        <v>136</v>
      </c>
      <c r="J6431" t="s">
        <v>137</v>
      </c>
      <c r="K6431" t="s">
        <v>138</v>
      </c>
      <c r="L6431" t="s">
        <v>18460</v>
      </c>
      <c r="M6431" t="s">
        <v>18461</v>
      </c>
      <c r="N6431">
        <v>1.359444444</v>
      </c>
      <c r="O6431">
        <v>0</v>
      </c>
      <c r="P6431">
        <v>3</v>
      </c>
      <c r="Q6431">
        <v>0</v>
      </c>
      <c r="R6431">
        <v>14</v>
      </c>
      <c r="S6431">
        <v>0</v>
      </c>
      <c r="T6431">
        <v>0</v>
      </c>
      <c r="U6431">
        <v>0</v>
      </c>
      <c r="V6431">
        <v>0</v>
      </c>
      <c r="W6431">
        <v>0</v>
      </c>
      <c r="X6431">
        <v>0.24197647201280004</v>
      </c>
      <c r="Y6431">
        <v>0</v>
      </c>
      <c r="Z6431">
        <v>3.6396541150818842</v>
      </c>
      <c r="AA6431">
        <v>0</v>
      </c>
      <c r="AB6431">
        <v>0</v>
      </c>
      <c r="AC6431">
        <v>0</v>
      </c>
      <c r="AD6431">
        <v>0</v>
      </c>
      <c r="AE6431">
        <v>3.8816305870946843</v>
      </c>
    </row>
    <row r="6432" spans="1:31" x14ac:dyDescent="0.25">
      <c r="A6432">
        <v>2252614</v>
      </c>
      <c r="B6432">
        <v>1</v>
      </c>
      <c r="C6432" t="s">
        <v>80</v>
      </c>
      <c r="D6432" t="s">
        <v>87</v>
      </c>
      <c r="E6432" t="s">
        <v>141</v>
      </c>
      <c r="F6432" t="s">
        <v>11242</v>
      </c>
      <c r="G6432" t="s">
        <v>134</v>
      </c>
      <c r="H6432" t="s">
        <v>135</v>
      </c>
      <c r="I6432" t="s">
        <v>136</v>
      </c>
      <c r="J6432" t="s">
        <v>137</v>
      </c>
      <c r="K6432" t="s">
        <v>138</v>
      </c>
      <c r="L6432" t="s">
        <v>18462</v>
      </c>
      <c r="M6432" t="s">
        <v>18463</v>
      </c>
      <c r="N6432">
        <v>0.82250000000000001</v>
      </c>
      <c r="O6432">
        <v>0</v>
      </c>
      <c r="P6432">
        <v>171</v>
      </c>
      <c r="Q6432">
        <v>0</v>
      </c>
      <c r="R6432">
        <v>0</v>
      </c>
      <c r="S6432">
        <v>0</v>
      </c>
      <c r="T6432">
        <v>8</v>
      </c>
      <c r="U6432">
        <v>0</v>
      </c>
      <c r="V6432">
        <v>0</v>
      </c>
      <c r="W6432">
        <v>0</v>
      </c>
      <c r="X6432">
        <v>45.323221505874962</v>
      </c>
      <c r="Y6432">
        <v>0</v>
      </c>
      <c r="Z6432">
        <v>0</v>
      </c>
      <c r="AA6432">
        <v>0</v>
      </c>
      <c r="AB6432">
        <v>4.9159653362592062</v>
      </c>
      <c r="AC6432">
        <v>0</v>
      </c>
      <c r="AD6432">
        <v>0</v>
      </c>
      <c r="AE6432">
        <v>50.239186842134167</v>
      </c>
    </row>
    <row r="6433" spans="1:31" x14ac:dyDescent="0.25">
      <c r="A6433">
        <v>2252616</v>
      </c>
      <c r="B6433">
        <v>1</v>
      </c>
      <c r="C6433" t="s">
        <v>80</v>
      </c>
      <c r="D6433" t="s">
        <v>90</v>
      </c>
      <c r="E6433" t="s">
        <v>132</v>
      </c>
      <c r="F6433" t="s">
        <v>18464</v>
      </c>
      <c r="G6433" t="s">
        <v>148</v>
      </c>
      <c r="H6433" t="s">
        <v>135</v>
      </c>
      <c r="I6433" t="s">
        <v>136</v>
      </c>
      <c r="J6433" t="s">
        <v>137</v>
      </c>
      <c r="K6433" t="s">
        <v>138</v>
      </c>
      <c r="L6433" t="s">
        <v>18465</v>
      </c>
      <c r="M6433" t="s">
        <v>18466</v>
      </c>
      <c r="N6433">
        <v>1.0375000000000001</v>
      </c>
      <c r="O6433">
        <v>0</v>
      </c>
      <c r="P6433">
        <v>2</v>
      </c>
      <c r="Q6433">
        <v>0</v>
      </c>
      <c r="R6433">
        <v>0</v>
      </c>
      <c r="S6433">
        <v>0</v>
      </c>
      <c r="T6433">
        <v>0</v>
      </c>
      <c r="U6433">
        <v>0</v>
      </c>
      <c r="V6433">
        <v>0</v>
      </c>
      <c r="W6433">
        <v>0</v>
      </c>
      <c r="X6433">
        <v>0.63194519987873343</v>
      </c>
      <c r="Y6433">
        <v>0</v>
      </c>
      <c r="Z6433">
        <v>0</v>
      </c>
      <c r="AA6433">
        <v>0</v>
      </c>
      <c r="AB6433">
        <v>0</v>
      </c>
      <c r="AC6433">
        <v>0</v>
      </c>
      <c r="AD6433">
        <v>0</v>
      </c>
      <c r="AE6433">
        <v>0.63194519987873343</v>
      </c>
    </row>
    <row r="6434" spans="1:31" x14ac:dyDescent="0.25">
      <c r="A6434">
        <v>2252617</v>
      </c>
      <c r="B6434">
        <v>1</v>
      </c>
      <c r="C6434" t="s">
        <v>80</v>
      </c>
      <c r="D6434" t="s">
        <v>88</v>
      </c>
      <c r="E6434" t="s">
        <v>132</v>
      </c>
      <c r="F6434" t="s">
        <v>18467</v>
      </c>
      <c r="G6434" t="s">
        <v>170</v>
      </c>
      <c r="H6434" t="s">
        <v>135</v>
      </c>
      <c r="I6434" t="s">
        <v>136</v>
      </c>
      <c r="J6434" t="s">
        <v>137</v>
      </c>
      <c r="K6434" t="s">
        <v>138</v>
      </c>
      <c r="L6434" t="s">
        <v>18468</v>
      </c>
      <c r="M6434" t="s">
        <v>18469</v>
      </c>
      <c r="N6434">
        <v>3.0308333329999999</v>
      </c>
      <c r="O6434">
        <v>0</v>
      </c>
      <c r="P6434">
        <v>31</v>
      </c>
      <c r="Q6434">
        <v>0</v>
      </c>
      <c r="R6434">
        <v>0</v>
      </c>
      <c r="S6434">
        <v>0</v>
      </c>
      <c r="T6434">
        <v>0</v>
      </c>
      <c r="U6434">
        <v>0</v>
      </c>
      <c r="V6434">
        <v>0</v>
      </c>
      <c r="W6434">
        <v>0</v>
      </c>
      <c r="X6434">
        <v>26.118179128834541</v>
      </c>
      <c r="Y6434">
        <v>0</v>
      </c>
      <c r="Z6434">
        <v>0</v>
      </c>
      <c r="AA6434">
        <v>0</v>
      </c>
      <c r="AB6434">
        <v>0</v>
      </c>
      <c r="AC6434">
        <v>0</v>
      </c>
      <c r="AD6434">
        <v>0</v>
      </c>
      <c r="AE6434">
        <v>26.118179128834541</v>
      </c>
    </row>
    <row r="6435" spans="1:31" x14ac:dyDescent="0.25">
      <c r="A6435">
        <v>2252621</v>
      </c>
      <c r="B6435">
        <v>1</v>
      </c>
      <c r="C6435" t="s">
        <v>80</v>
      </c>
      <c r="D6435" t="s">
        <v>88</v>
      </c>
      <c r="E6435" t="s">
        <v>132</v>
      </c>
      <c r="F6435" t="s">
        <v>18470</v>
      </c>
      <c r="G6435" t="s">
        <v>148</v>
      </c>
      <c r="H6435" t="s">
        <v>135</v>
      </c>
      <c r="I6435" t="s">
        <v>136</v>
      </c>
      <c r="J6435" t="s">
        <v>137</v>
      </c>
      <c r="K6435" t="s">
        <v>138</v>
      </c>
      <c r="L6435" t="s">
        <v>18471</v>
      </c>
      <c r="M6435" t="s">
        <v>18472</v>
      </c>
      <c r="N6435">
        <v>3.1716666660000001</v>
      </c>
      <c r="O6435">
        <v>0</v>
      </c>
      <c r="P6435">
        <v>1</v>
      </c>
      <c r="Q6435">
        <v>0</v>
      </c>
      <c r="R6435">
        <v>0</v>
      </c>
      <c r="S6435">
        <v>0</v>
      </c>
      <c r="T6435">
        <v>0</v>
      </c>
      <c r="U6435">
        <v>0</v>
      </c>
      <c r="V6435">
        <v>0</v>
      </c>
      <c r="W6435">
        <v>0</v>
      </c>
      <c r="X6435">
        <v>0.81895516841755556</v>
      </c>
      <c r="Y6435">
        <v>0</v>
      </c>
      <c r="Z6435">
        <v>0</v>
      </c>
      <c r="AA6435">
        <v>0</v>
      </c>
      <c r="AB6435">
        <v>0</v>
      </c>
      <c r="AC6435">
        <v>0</v>
      </c>
      <c r="AD6435">
        <v>0</v>
      </c>
      <c r="AE6435">
        <v>0.81895516841755556</v>
      </c>
    </row>
    <row r="6436" spans="1:31" x14ac:dyDescent="0.25">
      <c r="A6436">
        <v>2252624</v>
      </c>
      <c r="B6436">
        <v>1</v>
      </c>
      <c r="C6436" t="s">
        <v>80</v>
      </c>
      <c r="D6436" t="s">
        <v>90</v>
      </c>
      <c r="E6436" t="s">
        <v>141</v>
      </c>
      <c r="F6436" t="s">
        <v>18473</v>
      </c>
      <c r="G6436" t="s">
        <v>134</v>
      </c>
      <c r="H6436" t="s">
        <v>135</v>
      </c>
      <c r="I6436" t="s">
        <v>136</v>
      </c>
      <c r="J6436" t="s">
        <v>137</v>
      </c>
      <c r="K6436" t="s">
        <v>138</v>
      </c>
      <c r="L6436" t="s">
        <v>18474</v>
      </c>
      <c r="M6436" t="s">
        <v>18475</v>
      </c>
      <c r="N6436">
        <v>0.384444444</v>
      </c>
      <c r="O6436">
        <v>0</v>
      </c>
      <c r="P6436">
        <v>294</v>
      </c>
      <c r="Q6436">
        <v>0</v>
      </c>
      <c r="R6436">
        <v>0</v>
      </c>
      <c r="S6436">
        <v>0</v>
      </c>
      <c r="T6436">
        <v>13</v>
      </c>
      <c r="U6436">
        <v>0</v>
      </c>
      <c r="V6436">
        <v>0</v>
      </c>
      <c r="W6436">
        <v>0</v>
      </c>
      <c r="X6436">
        <v>44.866463656186475</v>
      </c>
      <c r="Y6436">
        <v>0</v>
      </c>
      <c r="Z6436">
        <v>0</v>
      </c>
      <c r="AA6436">
        <v>0</v>
      </c>
      <c r="AB6436">
        <v>2.1180204801116442</v>
      </c>
      <c r="AC6436">
        <v>0</v>
      </c>
      <c r="AD6436">
        <v>0</v>
      </c>
      <c r="AE6436">
        <v>46.984484136298121</v>
      </c>
    </row>
    <row r="6437" spans="1:31" x14ac:dyDescent="0.25">
      <c r="A6437">
        <v>2252626</v>
      </c>
      <c r="B6437">
        <v>1</v>
      </c>
      <c r="C6437" t="s">
        <v>81</v>
      </c>
      <c r="D6437" t="s">
        <v>122</v>
      </c>
      <c r="E6437" t="s">
        <v>194</v>
      </c>
      <c r="F6437" t="s">
        <v>18476</v>
      </c>
      <c r="G6437" t="s">
        <v>235</v>
      </c>
      <c r="H6437" t="s">
        <v>135</v>
      </c>
      <c r="I6437" t="s">
        <v>136</v>
      </c>
      <c r="J6437" t="s">
        <v>137</v>
      </c>
      <c r="K6437" t="s">
        <v>138</v>
      </c>
      <c r="L6437" t="s">
        <v>18477</v>
      </c>
      <c r="M6437" t="s">
        <v>18478</v>
      </c>
      <c r="N6437">
        <v>2.5866666660000002</v>
      </c>
      <c r="O6437">
        <v>0</v>
      </c>
      <c r="P6437">
        <v>119</v>
      </c>
      <c r="Q6437">
        <v>0</v>
      </c>
      <c r="R6437">
        <v>2</v>
      </c>
      <c r="S6437">
        <v>0</v>
      </c>
      <c r="T6437">
        <v>5</v>
      </c>
      <c r="U6437">
        <v>0</v>
      </c>
      <c r="V6437">
        <v>0</v>
      </c>
      <c r="W6437">
        <v>0</v>
      </c>
      <c r="X6437">
        <v>59.397590274711305</v>
      </c>
      <c r="Y6437">
        <v>0</v>
      </c>
      <c r="Z6437">
        <v>0.18500586392288002</v>
      </c>
      <c r="AA6437">
        <v>0</v>
      </c>
      <c r="AB6437">
        <v>3.9584991110507328</v>
      </c>
      <c r="AC6437">
        <v>0</v>
      </c>
      <c r="AD6437">
        <v>0</v>
      </c>
      <c r="AE6437">
        <v>63.541095249684922</v>
      </c>
    </row>
    <row r="6438" spans="1:31" x14ac:dyDescent="0.25">
      <c r="A6438">
        <v>2252633</v>
      </c>
      <c r="B6438">
        <v>1</v>
      </c>
      <c r="C6438" t="s">
        <v>80</v>
      </c>
      <c r="D6438" t="s">
        <v>88</v>
      </c>
      <c r="E6438" t="s">
        <v>273</v>
      </c>
      <c r="F6438" t="s">
        <v>18479</v>
      </c>
      <c r="G6438" t="s">
        <v>174</v>
      </c>
      <c r="H6438" t="s">
        <v>163</v>
      </c>
      <c r="I6438" t="s">
        <v>136</v>
      </c>
      <c r="J6438" t="s">
        <v>137</v>
      </c>
      <c r="K6438" t="s">
        <v>138</v>
      </c>
      <c r="L6438" t="s">
        <v>18480</v>
      </c>
      <c r="M6438" t="s">
        <v>18481</v>
      </c>
      <c r="N6438">
        <v>0.85861111099999998</v>
      </c>
      <c r="O6438">
        <v>0</v>
      </c>
      <c r="P6438">
        <v>1620</v>
      </c>
      <c r="Q6438">
        <v>0</v>
      </c>
      <c r="R6438">
        <v>0</v>
      </c>
      <c r="S6438">
        <v>0</v>
      </c>
      <c r="T6438">
        <v>182</v>
      </c>
      <c r="U6438">
        <v>0</v>
      </c>
      <c r="V6438">
        <v>0</v>
      </c>
      <c r="W6438">
        <v>0</v>
      </c>
      <c r="X6438">
        <v>463.0641461951754</v>
      </c>
      <c r="Y6438">
        <v>0</v>
      </c>
      <c r="Z6438">
        <v>0</v>
      </c>
      <c r="AA6438">
        <v>0</v>
      </c>
      <c r="AB6438">
        <v>92.332111739334351</v>
      </c>
      <c r="AC6438">
        <v>0</v>
      </c>
      <c r="AD6438">
        <v>0</v>
      </c>
      <c r="AE6438">
        <v>555.39625793450978</v>
      </c>
    </row>
    <row r="6439" spans="1:31" x14ac:dyDescent="0.25">
      <c r="A6439">
        <v>2252636</v>
      </c>
      <c r="B6439">
        <v>1</v>
      </c>
      <c r="C6439" t="s">
        <v>81</v>
      </c>
      <c r="D6439" t="s">
        <v>112</v>
      </c>
      <c r="E6439" t="s">
        <v>132</v>
      </c>
      <c r="F6439" t="s">
        <v>18482</v>
      </c>
      <c r="G6439" t="s">
        <v>191</v>
      </c>
      <c r="H6439" t="s">
        <v>135</v>
      </c>
      <c r="I6439" t="s">
        <v>136</v>
      </c>
      <c r="J6439" t="s">
        <v>137</v>
      </c>
      <c r="K6439" t="s">
        <v>138</v>
      </c>
      <c r="L6439" t="s">
        <v>18483</v>
      </c>
      <c r="M6439" t="s">
        <v>18484</v>
      </c>
      <c r="N6439">
        <v>0.49194444399999998</v>
      </c>
      <c r="O6439">
        <v>0</v>
      </c>
      <c r="P6439">
        <v>0</v>
      </c>
      <c r="Q6439">
        <v>0</v>
      </c>
      <c r="R6439">
        <v>0</v>
      </c>
      <c r="S6439">
        <v>0</v>
      </c>
      <c r="T6439">
        <v>2</v>
      </c>
      <c r="U6439">
        <v>0</v>
      </c>
      <c r="V6439">
        <v>0</v>
      </c>
      <c r="W6439">
        <v>0</v>
      </c>
      <c r="X6439">
        <v>0</v>
      </c>
      <c r="Y6439">
        <v>0</v>
      </c>
      <c r="Z6439">
        <v>0</v>
      </c>
      <c r="AA6439">
        <v>0</v>
      </c>
      <c r="AB6439">
        <v>8.1245255180413339E-2</v>
      </c>
      <c r="AC6439">
        <v>0</v>
      </c>
      <c r="AD6439">
        <v>0</v>
      </c>
      <c r="AE6439">
        <v>8.1245255180413339E-2</v>
      </c>
    </row>
    <row r="6440" spans="1:31" x14ac:dyDescent="0.25">
      <c r="A6440">
        <v>2252959</v>
      </c>
      <c r="B6440">
        <v>1</v>
      </c>
      <c r="C6440" t="s">
        <v>80</v>
      </c>
      <c r="D6440" t="s">
        <v>96</v>
      </c>
      <c r="E6440" t="s">
        <v>132</v>
      </c>
      <c r="F6440" t="s">
        <v>18311</v>
      </c>
      <c r="G6440" t="s">
        <v>170</v>
      </c>
      <c r="H6440" t="s">
        <v>135</v>
      </c>
      <c r="I6440" t="s">
        <v>136</v>
      </c>
      <c r="J6440" t="s">
        <v>137</v>
      </c>
      <c r="K6440" t="s">
        <v>138</v>
      </c>
      <c r="L6440" t="s">
        <v>18485</v>
      </c>
      <c r="M6440" t="s">
        <v>18486</v>
      </c>
      <c r="N6440">
        <v>1.1427777770000001</v>
      </c>
      <c r="O6440">
        <v>0</v>
      </c>
      <c r="P6440">
        <v>1</v>
      </c>
      <c r="Q6440">
        <v>0</v>
      </c>
      <c r="R6440">
        <v>0</v>
      </c>
      <c r="S6440">
        <v>0</v>
      </c>
      <c r="T6440">
        <v>0</v>
      </c>
      <c r="U6440">
        <v>0</v>
      </c>
      <c r="V6440">
        <v>0</v>
      </c>
      <c r="W6440">
        <v>0</v>
      </c>
      <c r="X6440">
        <v>0.33046036413275282</v>
      </c>
      <c r="Y6440">
        <v>0</v>
      </c>
      <c r="Z6440">
        <v>0</v>
      </c>
      <c r="AA6440">
        <v>0</v>
      </c>
      <c r="AB6440">
        <v>0</v>
      </c>
      <c r="AC6440">
        <v>0</v>
      </c>
      <c r="AD6440">
        <v>0</v>
      </c>
      <c r="AE6440">
        <v>0.33046036413275282</v>
      </c>
    </row>
    <row r="6441" spans="1:31" x14ac:dyDescent="0.25">
      <c r="A6441">
        <v>2253005</v>
      </c>
      <c r="B6441">
        <v>1</v>
      </c>
      <c r="C6441" t="s">
        <v>80</v>
      </c>
      <c r="D6441" t="s">
        <v>100</v>
      </c>
      <c r="E6441" t="s">
        <v>132</v>
      </c>
      <c r="F6441" t="s">
        <v>18487</v>
      </c>
      <c r="G6441" t="s">
        <v>148</v>
      </c>
      <c r="H6441" t="s">
        <v>135</v>
      </c>
      <c r="I6441" t="s">
        <v>136</v>
      </c>
      <c r="J6441" t="s">
        <v>137</v>
      </c>
      <c r="K6441" t="s">
        <v>138</v>
      </c>
      <c r="L6441" t="s">
        <v>18488</v>
      </c>
      <c r="M6441" t="s">
        <v>18489</v>
      </c>
      <c r="N6441">
        <v>2.3091666659999999</v>
      </c>
      <c r="O6441">
        <v>0</v>
      </c>
      <c r="P6441">
        <v>0</v>
      </c>
      <c r="Q6441">
        <v>0</v>
      </c>
      <c r="R6441">
        <v>0</v>
      </c>
      <c r="S6441">
        <v>0</v>
      </c>
      <c r="T6441">
        <v>1</v>
      </c>
      <c r="U6441">
        <v>0</v>
      </c>
      <c r="V6441">
        <v>0</v>
      </c>
      <c r="W6441">
        <v>0</v>
      </c>
      <c r="X6441">
        <v>0</v>
      </c>
      <c r="Y6441">
        <v>0</v>
      </c>
      <c r="Z6441">
        <v>0</v>
      </c>
      <c r="AA6441">
        <v>0</v>
      </c>
      <c r="AB6441">
        <v>9.4596332617601128E-2</v>
      </c>
      <c r="AC6441">
        <v>0</v>
      </c>
      <c r="AD6441">
        <v>0</v>
      </c>
      <c r="AE6441">
        <v>9.4596332617601128E-2</v>
      </c>
    </row>
    <row r="6442" spans="1:31" x14ac:dyDescent="0.25">
      <c r="A6442">
        <v>2252982</v>
      </c>
      <c r="B6442">
        <v>1</v>
      </c>
      <c r="C6442" t="s">
        <v>80</v>
      </c>
      <c r="D6442" t="s">
        <v>108</v>
      </c>
      <c r="E6442" t="s">
        <v>132</v>
      </c>
      <c r="F6442" t="s">
        <v>18490</v>
      </c>
      <c r="G6442" t="s">
        <v>148</v>
      </c>
      <c r="H6442" t="s">
        <v>135</v>
      </c>
      <c r="I6442" t="s">
        <v>136</v>
      </c>
      <c r="J6442" t="s">
        <v>137</v>
      </c>
      <c r="K6442" t="s">
        <v>138</v>
      </c>
      <c r="L6442" t="s">
        <v>18491</v>
      </c>
      <c r="M6442" t="s">
        <v>18492</v>
      </c>
      <c r="N6442">
        <v>1.927777777</v>
      </c>
      <c r="O6442">
        <v>0</v>
      </c>
      <c r="P6442">
        <v>1</v>
      </c>
      <c r="Q6442">
        <v>0</v>
      </c>
      <c r="R6442">
        <v>0</v>
      </c>
      <c r="S6442">
        <v>0</v>
      </c>
      <c r="T6442">
        <v>0</v>
      </c>
      <c r="U6442">
        <v>0</v>
      </c>
      <c r="V6442">
        <v>0</v>
      </c>
      <c r="W6442">
        <v>0</v>
      </c>
      <c r="X6442">
        <v>0.25215859746291669</v>
      </c>
      <c r="Y6442">
        <v>0</v>
      </c>
      <c r="Z6442">
        <v>0</v>
      </c>
      <c r="AA6442">
        <v>0</v>
      </c>
      <c r="AB6442">
        <v>0</v>
      </c>
      <c r="AC6442">
        <v>0</v>
      </c>
      <c r="AD6442">
        <v>0</v>
      </c>
      <c r="AE6442">
        <v>0.25215859746291669</v>
      </c>
    </row>
    <row r="6443" spans="1:31" x14ac:dyDescent="0.25">
      <c r="A6443">
        <v>2253128</v>
      </c>
      <c r="B6443">
        <v>1</v>
      </c>
      <c r="C6443" t="s">
        <v>80</v>
      </c>
      <c r="D6443" t="s">
        <v>105</v>
      </c>
      <c r="E6443" t="s">
        <v>132</v>
      </c>
      <c r="F6443" t="s">
        <v>18493</v>
      </c>
      <c r="G6443" t="s">
        <v>134</v>
      </c>
      <c r="H6443" t="s">
        <v>135</v>
      </c>
      <c r="I6443" t="s">
        <v>136</v>
      </c>
      <c r="J6443" t="s">
        <v>137</v>
      </c>
      <c r="K6443" t="s">
        <v>138</v>
      </c>
      <c r="L6443" t="s">
        <v>18494</v>
      </c>
      <c r="M6443" t="s">
        <v>18495</v>
      </c>
      <c r="N6443">
        <v>2.983333333</v>
      </c>
      <c r="O6443">
        <v>0</v>
      </c>
      <c r="P6443">
        <v>1</v>
      </c>
      <c r="Q6443">
        <v>0</v>
      </c>
      <c r="R6443">
        <v>0</v>
      </c>
      <c r="S6443">
        <v>0</v>
      </c>
      <c r="T6443">
        <v>0</v>
      </c>
      <c r="U6443">
        <v>0</v>
      </c>
      <c r="V6443">
        <v>0</v>
      </c>
      <c r="W6443">
        <v>0</v>
      </c>
      <c r="X6443">
        <v>0.96533973629650671</v>
      </c>
      <c r="Y6443">
        <v>0</v>
      </c>
      <c r="Z6443">
        <v>0</v>
      </c>
      <c r="AA6443">
        <v>0</v>
      </c>
      <c r="AB6443">
        <v>0</v>
      </c>
      <c r="AC6443">
        <v>0</v>
      </c>
      <c r="AD6443">
        <v>0</v>
      </c>
      <c r="AE6443">
        <v>0.96533973629650671</v>
      </c>
    </row>
    <row r="6444" spans="1:31" x14ac:dyDescent="0.25">
      <c r="A6444">
        <v>2253145</v>
      </c>
      <c r="B6444">
        <v>1</v>
      </c>
      <c r="C6444" t="s">
        <v>80</v>
      </c>
      <c r="D6444" t="s">
        <v>94</v>
      </c>
      <c r="E6444" t="s">
        <v>273</v>
      </c>
      <c r="F6444" t="s">
        <v>18496</v>
      </c>
      <c r="G6444" t="s">
        <v>174</v>
      </c>
      <c r="H6444" t="s">
        <v>163</v>
      </c>
      <c r="I6444" t="s">
        <v>136</v>
      </c>
      <c r="J6444" t="s">
        <v>137</v>
      </c>
      <c r="K6444" t="s">
        <v>138</v>
      </c>
      <c r="L6444" t="s">
        <v>18497</v>
      </c>
      <c r="M6444" t="s">
        <v>18498</v>
      </c>
      <c r="N6444">
        <v>2.4130555550000001</v>
      </c>
      <c r="O6444">
        <v>0</v>
      </c>
      <c r="P6444">
        <v>361</v>
      </c>
      <c r="Q6444">
        <v>0</v>
      </c>
      <c r="R6444">
        <v>1</v>
      </c>
      <c r="S6444">
        <v>3</v>
      </c>
      <c r="T6444">
        <v>22</v>
      </c>
      <c r="U6444">
        <v>0</v>
      </c>
      <c r="V6444">
        <v>0</v>
      </c>
      <c r="W6444">
        <v>0</v>
      </c>
      <c r="X6444">
        <v>67.158575219760678</v>
      </c>
      <c r="Y6444">
        <v>0</v>
      </c>
      <c r="Z6444">
        <v>4.362155192422223E-4</v>
      </c>
      <c r="AA6444">
        <v>5.7346930374566085</v>
      </c>
      <c r="AB6444">
        <v>11.978336129715021</v>
      </c>
      <c r="AC6444">
        <v>0</v>
      </c>
      <c r="AD6444">
        <v>0</v>
      </c>
      <c r="AE6444">
        <v>84.872040602451548</v>
      </c>
    </row>
    <row r="6445" spans="1:31" x14ac:dyDescent="0.25">
      <c r="A6445">
        <v>2253151</v>
      </c>
      <c r="B6445">
        <v>1</v>
      </c>
      <c r="C6445" t="s">
        <v>80</v>
      </c>
      <c r="D6445" t="s">
        <v>97</v>
      </c>
      <c r="E6445" t="s">
        <v>132</v>
      </c>
      <c r="F6445" t="s">
        <v>18499</v>
      </c>
      <c r="G6445" t="s">
        <v>148</v>
      </c>
      <c r="H6445" t="s">
        <v>135</v>
      </c>
      <c r="I6445" t="s">
        <v>136</v>
      </c>
      <c r="J6445" t="s">
        <v>137</v>
      </c>
      <c r="K6445" t="s">
        <v>138</v>
      </c>
      <c r="L6445" t="s">
        <v>18500</v>
      </c>
      <c r="M6445" t="s">
        <v>18501</v>
      </c>
      <c r="N6445">
        <v>1.5636111109999999</v>
      </c>
      <c r="O6445">
        <v>0</v>
      </c>
      <c r="P6445">
        <v>2</v>
      </c>
      <c r="Q6445">
        <v>0</v>
      </c>
      <c r="R6445">
        <v>0</v>
      </c>
      <c r="S6445">
        <v>0</v>
      </c>
      <c r="T6445">
        <v>0</v>
      </c>
      <c r="U6445">
        <v>0</v>
      </c>
      <c r="V6445">
        <v>0</v>
      </c>
      <c r="W6445">
        <v>0</v>
      </c>
      <c r="X6445">
        <v>0.30503084382845669</v>
      </c>
      <c r="Y6445">
        <v>0</v>
      </c>
      <c r="Z6445">
        <v>0</v>
      </c>
      <c r="AA6445">
        <v>0</v>
      </c>
      <c r="AB6445">
        <v>0</v>
      </c>
      <c r="AC6445">
        <v>0</v>
      </c>
      <c r="AD6445">
        <v>0</v>
      </c>
      <c r="AE6445">
        <v>0.30503084382845669</v>
      </c>
    </row>
    <row r="6446" spans="1:31" x14ac:dyDescent="0.25">
      <c r="A6446">
        <v>2252942</v>
      </c>
      <c r="B6446">
        <v>1</v>
      </c>
      <c r="C6446" t="s">
        <v>80</v>
      </c>
      <c r="D6446" t="s">
        <v>103</v>
      </c>
      <c r="E6446" t="s">
        <v>132</v>
      </c>
      <c r="F6446" t="s">
        <v>18502</v>
      </c>
      <c r="G6446" t="s">
        <v>148</v>
      </c>
      <c r="H6446" t="s">
        <v>135</v>
      </c>
      <c r="I6446" t="s">
        <v>136</v>
      </c>
      <c r="J6446" t="s">
        <v>137</v>
      </c>
      <c r="K6446" t="s">
        <v>138</v>
      </c>
      <c r="L6446" t="s">
        <v>18503</v>
      </c>
      <c r="M6446" t="s">
        <v>18504</v>
      </c>
      <c r="N6446">
        <v>1.6202777770000001</v>
      </c>
      <c r="O6446">
        <v>0</v>
      </c>
      <c r="P6446">
        <v>2</v>
      </c>
      <c r="Q6446">
        <v>0</v>
      </c>
      <c r="R6446">
        <v>0</v>
      </c>
      <c r="S6446">
        <v>0</v>
      </c>
      <c r="T6446">
        <v>0</v>
      </c>
      <c r="U6446">
        <v>0</v>
      </c>
      <c r="V6446">
        <v>0</v>
      </c>
      <c r="W6446">
        <v>0</v>
      </c>
      <c r="X6446">
        <v>1.0766073980547122</v>
      </c>
      <c r="Y6446">
        <v>0</v>
      </c>
      <c r="Z6446">
        <v>0</v>
      </c>
      <c r="AA6446">
        <v>0</v>
      </c>
      <c r="AB6446">
        <v>0</v>
      </c>
      <c r="AC6446">
        <v>0</v>
      </c>
      <c r="AD6446">
        <v>0</v>
      </c>
      <c r="AE6446">
        <v>1.0766073980547122</v>
      </c>
    </row>
    <row r="6447" spans="1:31" x14ac:dyDescent="0.25">
      <c r="A6447">
        <v>2252750</v>
      </c>
      <c r="B6447">
        <v>1</v>
      </c>
      <c r="C6447" t="s">
        <v>80</v>
      </c>
      <c r="D6447" t="s">
        <v>95</v>
      </c>
      <c r="E6447" t="s">
        <v>405</v>
      </c>
      <c r="F6447" t="s">
        <v>2249</v>
      </c>
      <c r="G6447" t="s">
        <v>219</v>
      </c>
      <c r="H6447" t="s">
        <v>163</v>
      </c>
      <c r="I6447" t="s">
        <v>136</v>
      </c>
      <c r="J6447" t="s">
        <v>137</v>
      </c>
      <c r="K6447" t="s">
        <v>138</v>
      </c>
      <c r="L6447" t="s">
        <v>18505</v>
      </c>
      <c r="M6447" t="s">
        <v>18506</v>
      </c>
      <c r="N6447">
        <v>0.87046277699999997</v>
      </c>
      <c r="O6447">
        <v>6</v>
      </c>
      <c r="P6447">
        <v>834</v>
      </c>
      <c r="Q6447">
        <v>2</v>
      </c>
      <c r="R6447">
        <v>15</v>
      </c>
      <c r="S6447">
        <v>18</v>
      </c>
      <c r="T6447">
        <v>83</v>
      </c>
      <c r="U6447">
        <v>2</v>
      </c>
      <c r="V6447">
        <v>0</v>
      </c>
      <c r="W6447">
        <v>11.700482587003886</v>
      </c>
      <c r="X6447">
        <v>236.71458577719389</v>
      </c>
      <c r="Y6447">
        <v>1.2004407900527465</v>
      </c>
      <c r="Z6447">
        <v>5.9333444686429502</v>
      </c>
      <c r="AA6447">
        <v>61.877533026039977</v>
      </c>
      <c r="AB6447">
        <v>108.66306127197399</v>
      </c>
      <c r="AC6447">
        <v>263.17193742814095</v>
      </c>
      <c r="AD6447">
        <v>0</v>
      </c>
      <c r="AE6447">
        <v>689.2613853490484</v>
      </c>
    </row>
    <row r="6448" spans="1:31" x14ac:dyDescent="0.25">
      <c r="A6448">
        <v>2252836</v>
      </c>
      <c r="B6448">
        <v>1</v>
      </c>
      <c r="C6448" t="s">
        <v>80</v>
      </c>
      <c r="D6448" t="s">
        <v>87</v>
      </c>
      <c r="E6448" t="s">
        <v>194</v>
      </c>
      <c r="F6448" t="s">
        <v>18507</v>
      </c>
      <c r="G6448" t="s">
        <v>179</v>
      </c>
      <c r="H6448" t="s">
        <v>135</v>
      </c>
      <c r="I6448" t="s">
        <v>136</v>
      </c>
      <c r="J6448" t="s">
        <v>137</v>
      </c>
      <c r="K6448" t="s">
        <v>138</v>
      </c>
      <c r="L6448" t="s">
        <v>18508</v>
      </c>
      <c r="M6448" t="s">
        <v>18509</v>
      </c>
      <c r="N6448">
        <v>2.0730555549999998</v>
      </c>
      <c r="O6448">
        <v>0</v>
      </c>
      <c r="P6448">
        <v>104</v>
      </c>
      <c r="Q6448">
        <v>0</v>
      </c>
      <c r="R6448">
        <v>0</v>
      </c>
      <c r="S6448">
        <v>0</v>
      </c>
      <c r="T6448">
        <v>5</v>
      </c>
      <c r="U6448">
        <v>0</v>
      </c>
      <c r="V6448">
        <v>0</v>
      </c>
      <c r="W6448">
        <v>0</v>
      </c>
      <c r="X6448">
        <v>64.188281563952373</v>
      </c>
      <c r="Y6448">
        <v>0</v>
      </c>
      <c r="Z6448">
        <v>0</v>
      </c>
      <c r="AA6448">
        <v>0</v>
      </c>
      <c r="AB6448">
        <v>15.616344809942881</v>
      </c>
      <c r="AC6448">
        <v>0</v>
      </c>
      <c r="AD6448">
        <v>0</v>
      </c>
      <c r="AE6448">
        <v>79.804626373895246</v>
      </c>
    </row>
    <row r="6449" spans="1:31" x14ac:dyDescent="0.25">
      <c r="A6449">
        <v>2253082</v>
      </c>
      <c r="B6449">
        <v>1</v>
      </c>
      <c r="C6449" t="s">
        <v>80</v>
      </c>
      <c r="D6449" t="s">
        <v>98</v>
      </c>
      <c r="E6449" t="s">
        <v>132</v>
      </c>
      <c r="F6449" t="s">
        <v>18510</v>
      </c>
      <c r="G6449" t="s">
        <v>148</v>
      </c>
      <c r="H6449" t="s">
        <v>135</v>
      </c>
      <c r="I6449" t="s">
        <v>136</v>
      </c>
      <c r="J6449" t="s">
        <v>137</v>
      </c>
      <c r="K6449" t="s">
        <v>138</v>
      </c>
      <c r="L6449" t="s">
        <v>18511</v>
      </c>
      <c r="M6449" t="s">
        <v>18512</v>
      </c>
      <c r="N6449">
        <v>1.2936111109999999</v>
      </c>
      <c r="O6449">
        <v>0</v>
      </c>
      <c r="P6449">
        <v>0</v>
      </c>
      <c r="Q6449">
        <v>0</v>
      </c>
      <c r="R6449">
        <v>0</v>
      </c>
      <c r="S6449">
        <v>0</v>
      </c>
      <c r="T6449">
        <v>2</v>
      </c>
      <c r="U6449">
        <v>0</v>
      </c>
      <c r="V6449">
        <v>0</v>
      </c>
      <c r="W6449">
        <v>0</v>
      </c>
      <c r="X6449">
        <v>0</v>
      </c>
      <c r="Y6449">
        <v>0</v>
      </c>
      <c r="Z6449">
        <v>0</v>
      </c>
      <c r="AA6449">
        <v>0</v>
      </c>
      <c r="AB6449">
        <v>0.33461399773451217</v>
      </c>
      <c r="AC6449">
        <v>0</v>
      </c>
      <c r="AD6449">
        <v>0</v>
      </c>
      <c r="AE6449">
        <v>0.33461399773451217</v>
      </c>
    </row>
    <row r="6450" spans="1:31" x14ac:dyDescent="0.25">
      <c r="A6450">
        <v>2252896</v>
      </c>
      <c r="B6450">
        <v>1</v>
      </c>
      <c r="C6450" t="s">
        <v>80</v>
      </c>
      <c r="D6450" t="s">
        <v>93</v>
      </c>
      <c r="E6450" t="s">
        <v>194</v>
      </c>
      <c r="F6450" t="s">
        <v>18513</v>
      </c>
      <c r="G6450" t="s">
        <v>179</v>
      </c>
      <c r="H6450" t="s">
        <v>135</v>
      </c>
      <c r="I6450" t="s">
        <v>136</v>
      </c>
      <c r="J6450" t="s">
        <v>137</v>
      </c>
      <c r="K6450" t="s">
        <v>138</v>
      </c>
      <c r="L6450" t="s">
        <v>18514</v>
      </c>
      <c r="M6450" t="s">
        <v>18515</v>
      </c>
      <c r="N6450">
        <v>2.156666666</v>
      </c>
      <c r="O6450">
        <v>0</v>
      </c>
      <c r="P6450">
        <v>5</v>
      </c>
      <c r="Q6450">
        <v>0</v>
      </c>
      <c r="R6450">
        <v>7</v>
      </c>
      <c r="S6450">
        <v>0</v>
      </c>
      <c r="T6450">
        <v>2</v>
      </c>
      <c r="U6450">
        <v>0</v>
      </c>
      <c r="V6450">
        <v>0</v>
      </c>
      <c r="W6450">
        <v>0</v>
      </c>
      <c r="X6450">
        <v>4.1365145028584545</v>
      </c>
      <c r="Y6450">
        <v>0</v>
      </c>
      <c r="Z6450">
        <v>15.164035245569126</v>
      </c>
      <c r="AA6450">
        <v>0</v>
      </c>
      <c r="AB6450">
        <v>6.4800498633984667</v>
      </c>
      <c r="AC6450">
        <v>0</v>
      </c>
      <c r="AD6450">
        <v>0</v>
      </c>
      <c r="AE6450">
        <v>25.780599611826048</v>
      </c>
    </row>
    <row r="6451" spans="1:31" x14ac:dyDescent="0.25">
      <c r="A6451">
        <v>2252796</v>
      </c>
      <c r="B6451">
        <v>1</v>
      </c>
      <c r="C6451" t="s">
        <v>80</v>
      </c>
      <c r="D6451" t="s">
        <v>98</v>
      </c>
      <c r="E6451" t="s">
        <v>182</v>
      </c>
      <c r="F6451" t="s">
        <v>18516</v>
      </c>
      <c r="G6451" t="s">
        <v>143</v>
      </c>
      <c r="H6451" t="s">
        <v>163</v>
      </c>
      <c r="I6451" t="s">
        <v>136</v>
      </c>
      <c r="J6451" t="s">
        <v>137</v>
      </c>
      <c r="K6451" t="s">
        <v>144</v>
      </c>
      <c r="L6451" t="s">
        <v>18517</v>
      </c>
      <c r="M6451" t="s">
        <v>18518</v>
      </c>
      <c r="N6451">
        <v>0.68333333299999999</v>
      </c>
      <c r="O6451">
        <v>0</v>
      </c>
      <c r="P6451">
        <v>4</v>
      </c>
      <c r="Q6451">
        <v>0</v>
      </c>
      <c r="R6451">
        <v>15</v>
      </c>
      <c r="S6451">
        <v>0</v>
      </c>
      <c r="T6451">
        <v>49</v>
      </c>
      <c r="U6451">
        <v>0</v>
      </c>
      <c r="V6451">
        <v>0</v>
      </c>
      <c r="W6451">
        <v>0</v>
      </c>
      <c r="X6451">
        <v>0.15505803438999999</v>
      </c>
      <c r="Y6451">
        <v>0</v>
      </c>
      <c r="Z6451">
        <v>6.4584122597091991</v>
      </c>
      <c r="AA6451">
        <v>0</v>
      </c>
      <c r="AB6451">
        <v>14.902678272017404</v>
      </c>
      <c r="AC6451">
        <v>0</v>
      </c>
      <c r="AD6451">
        <v>0</v>
      </c>
      <c r="AE6451">
        <v>21.516148566116602</v>
      </c>
    </row>
    <row r="6452" spans="1:31" x14ac:dyDescent="0.25">
      <c r="A6452">
        <v>2253088</v>
      </c>
      <c r="B6452">
        <v>1</v>
      </c>
      <c r="C6452" t="s">
        <v>80</v>
      </c>
      <c r="D6452" t="s">
        <v>96</v>
      </c>
      <c r="E6452" t="s">
        <v>132</v>
      </c>
      <c r="F6452" t="s">
        <v>18519</v>
      </c>
      <c r="G6452" t="s">
        <v>170</v>
      </c>
      <c r="H6452" t="s">
        <v>135</v>
      </c>
      <c r="I6452" t="s">
        <v>136</v>
      </c>
      <c r="J6452" t="s">
        <v>137</v>
      </c>
      <c r="K6452" t="s">
        <v>138</v>
      </c>
      <c r="L6452" t="s">
        <v>18520</v>
      </c>
      <c r="M6452" t="s">
        <v>18521</v>
      </c>
      <c r="N6452">
        <v>4.9011111109999996</v>
      </c>
      <c r="O6452">
        <v>0</v>
      </c>
      <c r="P6452">
        <v>1</v>
      </c>
      <c r="Q6452">
        <v>0</v>
      </c>
      <c r="R6452">
        <v>0</v>
      </c>
      <c r="S6452">
        <v>0</v>
      </c>
      <c r="T6452">
        <v>0</v>
      </c>
      <c r="U6452">
        <v>0</v>
      </c>
      <c r="V6452">
        <v>0</v>
      </c>
      <c r="W6452">
        <v>0</v>
      </c>
      <c r="X6452">
        <v>10.477697513116711</v>
      </c>
      <c r="Y6452">
        <v>0</v>
      </c>
      <c r="Z6452">
        <v>0</v>
      </c>
      <c r="AA6452">
        <v>0</v>
      </c>
      <c r="AB6452">
        <v>0</v>
      </c>
      <c r="AC6452">
        <v>0</v>
      </c>
      <c r="AD6452">
        <v>0</v>
      </c>
      <c r="AE6452">
        <v>10.477697513116711</v>
      </c>
    </row>
    <row r="6453" spans="1:31" x14ac:dyDescent="0.25">
      <c r="A6453">
        <v>2253042</v>
      </c>
      <c r="B6453">
        <v>1</v>
      </c>
      <c r="C6453" t="s">
        <v>80</v>
      </c>
      <c r="D6453" t="s">
        <v>96</v>
      </c>
      <c r="E6453" t="s">
        <v>132</v>
      </c>
      <c r="F6453" t="s">
        <v>18522</v>
      </c>
      <c r="G6453" t="s">
        <v>148</v>
      </c>
      <c r="H6453" t="s">
        <v>135</v>
      </c>
      <c r="I6453" t="s">
        <v>136</v>
      </c>
      <c r="J6453" t="s">
        <v>137</v>
      </c>
      <c r="K6453" t="s">
        <v>138</v>
      </c>
      <c r="L6453" t="s">
        <v>18523</v>
      </c>
      <c r="M6453" t="s">
        <v>18524</v>
      </c>
      <c r="N6453">
        <v>4.3058333329999998</v>
      </c>
      <c r="O6453">
        <v>0</v>
      </c>
      <c r="P6453">
        <v>1</v>
      </c>
      <c r="Q6453">
        <v>0</v>
      </c>
      <c r="R6453">
        <v>0</v>
      </c>
      <c r="S6453">
        <v>0</v>
      </c>
      <c r="T6453">
        <v>0</v>
      </c>
      <c r="U6453">
        <v>0</v>
      </c>
      <c r="V6453">
        <v>0</v>
      </c>
      <c r="W6453">
        <v>0</v>
      </c>
      <c r="X6453">
        <v>9.1045968950555043</v>
      </c>
      <c r="Y6453">
        <v>0</v>
      </c>
      <c r="Z6453">
        <v>0</v>
      </c>
      <c r="AA6453">
        <v>0</v>
      </c>
      <c r="AB6453">
        <v>0</v>
      </c>
      <c r="AC6453">
        <v>0</v>
      </c>
      <c r="AD6453">
        <v>0</v>
      </c>
      <c r="AE6453">
        <v>9.1045968950555043</v>
      </c>
    </row>
    <row r="6454" spans="1:31" x14ac:dyDescent="0.25">
      <c r="A6454">
        <v>2252733</v>
      </c>
      <c r="B6454">
        <v>1</v>
      </c>
      <c r="C6454" t="s">
        <v>80</v>
      </c>
      <c r="D6454" t="s">
        <v>96</v>
      </c>
      <c r="E6454" t="s">
        <v>182</v>
      </c>
      <c r="F6454" t="s">
        <v>18525</v>
      </c>
      <c r="G6454" t="s">
        <v>1257</v>
      </c>
      <c r="H6454" t="s">
        <v>163</v>
      </c>
      <c r="I6454" t="s">
        <v>136</v>
      </c>
      <c r="J6454" t="s">
        <v>137</v>
      </c>
      <c r="K6454" t="s">
        <v>138</v>
      </c>
      <c r="L6454" t="s">
        <v>18526</v>
      </c>
      <c r="M6454" t="s">
        <v>18527</v>
      </c>
      <c r="N6454">
        <v>0.64249999999999996</v>
      </c>
      <c r="O6454">
        <v>0</v>
      </c>
      <c r="P6454">
        <v>102</v>
      </c>
      <c r="Q6454">
        <v>0</v>
      </c>
      <c r="R6454">
        <v>0</v>
      </c>
      <c r="S6454">
        <v>0</v>
      </c>
      <c r="T6454">
        <v>9</v>
      </c>
      <c r="U6454">
        <v>0</v>
      </c>
      <c r="V6454">
        <v>0</v>
      </c>
      <c r="W6454">
        <v>0</v>
      </c>
      <c r="X6454">
        <v>58.112426537852599</v>
      </c>
      <c r="Y6454">
        <v>0</v>
      </c>
      <c r="Z6454">
        <v>0</v>
      </c>
      <c r="AA6454">
        <v>0</v>
      </c>
      <c r="AB6454">
        <v>13.604250120887986</v>
      </c>
      <c r="AC6454">
        <v>0</v>
      </c>
      <c r="AD6454">
        <v>0</v>
      </c>
      <c r="AE6454">
        <v>71.716676658740582</v>
      </c>
    </row>
    <row r="6455" spans="1:31" x14ac:dyDescent="0.25">
      <c r="A6455">
        <v>2252856</v>
      </c>
      <c r="B6455">
        <v>1</v>
      </c>
      <c r="C6455" t="s">
        <v>81</v>
      </c>
      <c r="D6455" t="s">
        <v>118</v>
      </c>
      <c r="E6455" t="s">
        <v>161</v>
      </c>
      <c r="F6455" t="s">
        <v>18528</v>
      </c>
      <c r="G6455" t="s">
        <v>303</v>
      </c>
      <c r="H6455" t="s">
        <v>163</v>
      </c>
      <c r="I6455" t="s">
        <v>136</v>
      </c>
      <c r="J6455" t="s">
        <v>137</v>
      </c>
      <c r="K6455" t="s">
        <v>138</v>
      </c>
      <c r="L6455" t="s">
        <v>18529</v>
      </c>
      <c r="M6455" t="s">
        <v>18530</v>
      </c>
      <c r="N6455">
        <v>0.84722222199999997</v>
      </c>
      <c r="O6455">
        <v>1</v>
      </c>
      <c r="P6455">
        <v>0</v>
      </c>
      <c r="Q6455">
        <v>31</v>
      </c>
      <c r="R6455">
        <v>0</v>
      </c>
      <c r="S6455">
        <v>6</v>
      </c>
      <c r="T6455">
        <v>0</v>
      </c>
      <c r="U6455">
        <v>4</v>
      </c>
      <c r="V6455">
        <v>0</v>
      </c>
      <c r="W6455">
        <v>0.54090886100828883</v>
      </c>
      <c r="X6455">
        <v>0</v>
      </c>
      <c r="Y6455">
        <v>20.389157474607675</v>
      </c>
      <c r="Z6455">
        <v>0</v>
      </c>
      <c r="AA6455">
        <v>7.6005522012448905</v>
      </c>
      <c r="AB6455">
        <v>0</v>
      </c>
      <c r="AC6455">
        <v>110.06106812681014</v>
      </c>
      <c r="AD6455">
        <v>0</v>
      </c>
      <c r="AE6455">
        <v>138.591686663671</v>
      </c>
    </row>
    <row r="6456" spans="1:31" x14ac:dyDescent="0.25">
      <c r="A6456">
        <v>2252999</v>
      </c>
      <c r="B6456">
        <v>1</v>
      </c>
      <c r="C6456" t="s">
        <v>81</v>
      </c>
      <c r="D6456" t="s">
        <v>113</v>
      </c>
      <c r="E6456" t="s">
        <v>194</v>
      </c>
      <c r="F6456" t="s">
        <v>18531</v>
      </c>
      <c r="G6456" t="s">
        <v>179</v>
      </c>
      <c r="H6456" t="s">
        <v>135</v>
      </c>
      <c r="I6456" t="s">
        <v>136</v>
      </c>
      <c r="J6456" t="s">
        <v>137</v>
      </c>
      <c r="K6456" t="s">
        <v>138</v>
      </c>
      <c r="L6456" t="s">
        <v>18532</v>
      </c>
      <c r="M6456" t="s">
        <v>18533</v>
      </c>
      <c r="N6456">
        <v>0.75916666600000005</v>
      </c>
      <c r="O6456">
        <v>0</v>
      </c>
      <c r="P6456">
        <v>3</v>
      </c>
      <c r="Q6456">
        <v>0</v>
      </c>
      <c r="R6456">
        <v>1</v>
      </c>
      <c r="S6456">
        <v>0</v>
      </c>
      <c r="T6456">
        <v>3</v>
      </c>
      <c r="U6456">
        <v>0</v>
      </c>
      <c r="V6456">
        <v>0</v>
      </c>
      <c r="W6456">
        <v>0</v>
      </c>
      <c r="X6456">
        <v>0.75547447356718322</v>
      </c>
      <c r="Y6456">
        <v>0</v>
      </c>
      <c r="Z6456">
        <v>0</v>
      </c>
      <c r="AA6456">
        <v>0</v>
      </c>
      <c r="AB6456">
        <v>0.59097097787242658</v>
      </c>
      <c r="AC6456">
        <v>0</v>
      </c>
      <c r="AD6456">
        <v>0</v>
      </c>
      <c r="AE6456">
        <v>1.3464454514396098</v>
      </c>
    </row>
    <row r="6457" spans="1:31" x14ac:dyDescent="0.25">
      <c r="A6457">
        <v>2252756</v>
      </c>
      <c r="B6457">
        <v>1</v>
      </c>
      <c r="C6457" t="s">
        <v>80</v>
      </c>
      <c r="D6457" t="s">
        <v>97</v>
      </c>
      <c r="E6457" t="s">
        <v>182</v>
      </c>
      <c r="F6457" t="s">
        <v>18252</v>
      </c>
      <c r="G6457" t="s">
        <v>143</v>
      </c>
      <c r="H6457" t="s">
        <v>163</v>
      </c>
      <c r="I6457" t="s">
        <v>136</v>
      </c>
      <c r="J6457" t="s">
        <v>137</v>
      </c>
      <c r="K6457" t="s">
        <v>144</v>
      </c>
      <c r="L6457" t="s">
        <v>18534</v>
      </c>
      <c r="M6457" t="s">
        <v>18535</v>
      </c>
      <c r="N6457">
        <v>8.227222222</v>
      </c>
      <c r="O6457">
        <v>1</v>
      </c>
      <c r="P6457">
        <v>630</v>
      </c>
      <c r="Q6457">
        <v>0</v>
      </c>
      <c r="R6457">
        <v>0</v>
      </c>
      <c r="S6457">
        <v>0</v>
      </c>
      <c r="T6457">
        <v>22</v>
      </c>
      <c r="U6457">
        <v>0</v>
      </c>
      <c r="V6457">
        <v>0</v>
      </c>
      <c r="W6457">
        <v>191.41627919238795</v>
      </c>
      <c r="X6457">
        <v>3241.9779902501191</v>
      </c>
      <c r="Y6457">
        <v>0</v>
      </c>
      <c r="Z6457">
        <v>0</v>
      </c>
      <c r="AA6457">
        <v>0</v>
      </c>
      <c r="AB6457">
        <v>200.63494525328855</v>
      </c>
      <c r="AC6457">
        <v>0</v>
      </c>
      <c r="AD6457">
        <v>0</v>
      </c>
      <c r="AE6457">
        <v>3634.0292146957954</v>
      </c>
    </row>
    <row r="6458" spans="1:31" x14ac:dyDescent="0.25">
      <c r="A6458">
        <v>2252776</v>
      </c>
      <c r="B6458">
        <v>1</v>
      </c>
      <c r="C6458" t="s">
        <v>80</v>
      </c>
      <c r="D6458" t="s">
        <v>96</v>
      </c>
      <c r="E6458" t="s">
        <v>132</v>
      </c>
      <c r="F6458" t="s">
        <v>18536</v>
      </c>
      <c r="G6458" t="s">
        <v>191</v>
      </c>
      <c r="H6458" t="s">
        <v>135</v>
      </c>
      <c r="I6458" t="s">
        <v>136</v>
      </c>
      <c r="J6458" t="s">
        <v>137</v>
      </c>
      <c r="K6458" t="s">
        <v>138</v>
      </c>
      <c r="L6458" t="s">
        <v>18537</v>
      </c>
      <c r="M6458" t="s">
        <v>18538</v>
      </c>
      <c r="N6458">
        <v>2.5425</v>
      </c>
      <c r="O6458">
        <v>0</v>
      </c>
      <c r="P6458">
        <v>2</v>
      </c>
      <c r="Q6458">
        <v>0</v>
      </c>
      <c r="R6458">
        <v>0</v>
      </c>
      <c r="S6458">
        <v>0</v>
      </c>
      <c r="T6458">
        <v>0</v>
      </c>
      <c r="U6458">
        <v>0</v>
      </c>
      <c r="V6458">
        <v>0</v>
      </c>
      <c r="W6458">
        <v>0</v>
      </c>
      <c r="X6458">
        <v>1.6005128797429666</v>
      </c>
      <c r="Y6458">
        <v>0</v>
      </c>
      <c r="Z6458">
        <v>0</v>
      </c>
      <c r="AA6458">
        <v>0</v>
      </c>
      <c r="AB6458">
        <v>0</v>
      </c>
      <c r="AC6458">
        <v>0</v>
      </c>
      <c r="AD6458">
        <v>0</v>
      </c>
      <c r="AE6458">
        <v>1.6005128797429666</v>
      </c>
    </row>
    <row r="6459" spans="1:31" x14ac:dyDescent="0.25">
      <c r="A6459">
        <v>2253168</v>
      </c>
      <c r="B6459">
        <v>1</v>
      </c>
      <c r="C6459" t="s">
        <v>80</v>
      </c>
      <c r="D6459" t="s">
        <v>104</v>
      </c>
      <c r="E6459" t="s">
        <v>161</v>
      </c>
      <c r="F6459" t="s">
        <v>15396</v>
      </c>
      <c r="G6459" t="s">
        <v>174</v>
      </c>
      <c r="H6459" t="s">
        <v>163</v>
      </c>
      <c r="I6459" t="s">
        <v>136</v>
      </c>
      <c r="J6459" t="s">
        <v>137</v>
      </c>
      <c r="K6459" t="s">
        <v>138</v>
      </c>
      <c r="L6459" t="s">
        <v>18539</v>
      </c>
      <c r="M6459" t="s">
        <v>18540</v>
      </c>
      <c r="N6459">
        <v>0.81027777700000003</v>
      </c>
      <c r="O6459">
        <v>5</v>
      </c>
      <c r="P6459">
        <v>1774</v>
      </c>
      <c r="Q6459">
        <v>10</v>
      </c>
      <c r="R6459">
        <v>20</v>
      </c>
      <c r="S6459">
        <v>18</v>
      </c>
      <c r="T6459">
        <v>210</v>
      </c>
      <c r="U6459">
        <v>3</v>
      </c>
      <c r="V6459">
        <v>0</v>
      </c>
      <c r="W6459">
        <v>0.23736820782122778</v>
      </c>
      <c r="X6459">
        <v>404.1177338334989</v>
      </c>
      <c r="Y6459">
        <v>2.4620709904179905</v>
      </c>
      <c r="Z6459">
        <v>1.8554227195709176</v>
      </c>
      <c r="AA6459">
        <v>198.42679998013946</v>
      </c>
      <c r="AB6459">
        <v>64.178309281106948</v>
      </c>
      <c r="AC6459">
        <v>24.036944919273303</v>
      </c>
      <c r="AD6459">
        <v>0</v>
      </c>
      <c r="AE6459">
        <v>695.31464993182885</v>
      </c>
    </row>
    <row r="6460" spans="1:31" x14ac:dyDescent="0.25">
      <c r="A6460">
        <v>2253105</v>
      </c>
      <c r="B6460">
        <v>1</v>
      </c>
      <c r="C6460" t="s">
        <v>80</v>
      </c>
      <c r="D6460" t="s">
        <v>93</v>
      </c>
      <c r="E6460" t="s">
        <v>141</v>
      </c>
      <c r="F6460" t="s">
        <v>18541</v>
      </c>
      <c r="G6460" t="s">
        <v>472</v>
      </c>
      <c r="H6460" t="s">
        <v>135</v>
      </c>
      <c r="I6460" t="s">
        <v>136</v>
      </c>
      <c r="J6460" t="s">
        <v>137</v>
      </c>
      <c r="K6460" t="s">
        <v>138</v>
      </c>
      <c r="L6460" t="s">
        <v>18542</v>
      </c>
      <c r="M6460" t="s">
        <v>18543</v>
      </c>
      <c r="N6460">
        <v>5.9622222220000003</v>
      </c>
      <c r="O6460">
        <v>0</v>
      </c>
      <c r="P6460">
        <v>26</v>
      </c>
      <c r="Q6460">
        <v>0</v>
      </c>
      <c r="R6460">
        <v>17</v>
      </c>
      <c r="S6460">
        <v>0</v>
      </c>
      <c r="T6460">
        <v>9</v>
      </c>
      <c r="U6460">
        <v>0</v>
      </c>
      <c r="V6460">
        <v>0</v>
      </c>
      <c r="W6460">
        <v>0</v>
      </c>
      <c r="X6460">
        <v>6.7462600094968126</v>
      </c>
      <c r="Y6460">
        <v>0</v>
      </c>
      <c r="Z6460">
        <v>14.184405634403051</v>
      </c>
      <c r="AA6460">
        <v>0</v>
      </c>
      <c r="AB6460">
        <v>2.3232676818189222</v>
      </c>
      <c r="AC6460">
        <v>0</v>
      </c>
      <c r="AD6460">
        <v>0</v>
      </c>
      <c r="AE6460">
        <v>23.253933325718787</v>
      </c>
    </row>
    <row r="6461" spans="1:31" x14ac:dyDescent="0.25">
      <c r="A6461">
        <v>2252962</v>
      </c>
      <c r="B6461">
        <v>1</v>
      </c>
      <c r="C6461" t="s">
        <v>80</v>
      </c>
      <c r="D6461" t="s">
        <v>82</v>
      </c>
      <c r="E6461" t="s">
        <v>132</v>
      </c>
      <c r="F6461" t="s">
        <v>18544</v>
      </c>
      <c r="G6461" t="s">
        <v>148</v>
      </c>
      <c r="H6461" t="s">
        <v>135</v>
      </c>
      <c r="I6461" t="s">
        <v>136</v>
      </c>
      <c r="J6461" t="s">
        <v>137</v>
      </c>
      <c r="K6461" t="s">
        <v>138</v>
      </c>
      <c r="L6461" t="s">
        <v>18545</v>
      </c>
      <c r="M6461" t="s">
        <v>18546</v>
      </c>
      <c r="N6461">
        <v>2.8025000000000002</v>
      </c>
      <c r="O6461">
        <v>0</v>
      </c>
      <c r="P6461">
        <v>0</v>
      </c>
      <c r="Q6461">
        <v>0</v>
      </c>
      <c r="R6461">
        <v>0</v>
      </c>
      <c r="S6461">
        <v>0</v>
      </c>
      <c r="T6461">
        <v>7</v>
      </c>
      <c r="U6461">
        <v>0</v>
      </c>
      <c r="V6461">
        <v>0</v>
      </c>
      <c r="W6461">
        <v>0</v>
      </c>
      <c r="X6461">
        <v>0</v>
      </c>
      <c r="Y6461">
        <v>0</v>
      </c>
      <c r="Z6461">
        <v>0</v>
      </c>
      <c r="AA6461">
        <v>0</v>
      </c>
      <c r="AB6461">
        <v>9.4604495002505633</v>
      </c>
      <c r="AC6461">
        <v>0</v>
      </c>
      <c r="AD6461">
        <v>0</v>
      </c>
      <c r="AE6461">
        <v>9.4604495002505633</v>
      </c>
    </row>
    <row r="6462" spans="1:31" x14ac:dyDescent="0.25">
      <c r="A6462">
        <v>2253062</v>
      </c>
      <c r="B6462">
        <v>1</v>
      </c>
      <c r="C6462" t="s">
        <v>80</v>
      </c>
      <c r="D6462" t="s">
        <v>94</v>
      </c>
      <c r="E6462" t="s">
        <v>194</v>
      </c>
      <c r="F6462" t="s">
        <v>9697</v>
      </c>
      <c r="G6462" t="s">
        <v>472</v>
      </c>
      <c r="H6462" t="s">
        <v>135</v>
      </c>
      <c r="I6462" t="s">
        <v>136</v>
      </c>
      <c r="J6462" t="s">
        <v>137</v>
      </c>
      <c r="K6462" t="s">
        <v>138</v>
      </c>
      <c r="L6462" t="s">
        <v>18547</v>
      </c>
      <c r="M6462" t="s">
        <v>18548</v>
      </c>
      <c r="N6462">
        <v>1.6758333329999999</v>
      </c>
      <c r="O6462">
        <v>0</v>
      </c>
      <c r="P6462">
        <v>37</v>
      </c>
      <c r="Q6462">
        <v>0</v>
      </c>
      <c r="R6462">
        <v>0</v>
      </c>
      <c r="S6462">
        <v>0</v>
      </c>
      <c r="T6462">
        <v>0</v>
      </c>
      <c r="U6462">
        <v>0</v>
      </c>
      <c r="V6462">
        <v>0</v>
      </c>
      <c r="W6462">
        <v>0</v>
      </c>
      <c r="X6462">
        <v>4.5184350889211284</v>
      </c>
      <c r="Y6462">
        <v>0</v>
      </c>
      <c r="Z6462">
        <v>0</v>
      </c>
      <c r="AA6462">
        <v>0</v>
      </c>
      <c r="AB6462">
        <v>0</v>
      </c>
      <c r="AC6462">
        <v>0</v>
      </c>
      <c r="AD6462">
        <v>0</v>
      </c>
      <c r="AE6462">
        <v>4.5184350889211284</v>
      </c>
    </row>
    <row r="6463" spans="1:31" x14ac:dyDescent="0.25">
      <c r="A6463">
        <v>2252793</v>
      </c>
      <c r="B6463">
        <v>1</v>
      </c>
      <c r="C6463" t="s">
        <v>81</v>
      </c>
      <c r="D6463" t="s">
        <v>112</v>
      </c>
      <c r="E6463" t="s">
        <v>273</v>
      </c>
      <c r="F6463" t="s">
        <v>18549</v>
      </c>
      <c r="G6463" t="s">
        <v>303</v>
      </c>
      <c r="H6463" t="s">
        <v>163</v>
      </c>
      <c r="I6463" t="s">
        <v>136</v>
      </c>
      <c r="J6463" t="s">
        <v>137</v>
      </c>
      <c r="K6463" t="s">
        <v>144</v>
      </c>
      <c r="L6463" t="s">
        <v>18550</v>
      </c>
      <c r="M6463" t="s">
        <v>18551</v>
      </c>
      <c r="N6463">
        <v>0.15361111099999999</v>
      </c>
      <c r="O6463">
        <v>14</v>
      </c>
      <c r="P6463">
        <v>8763</v>
      </c>
      <c r="Q6463">
        <v>425</v>
      </c>
      <c r="R6463">
        <v>1909</v>
      </c>
      <c r="S6463">
        <v>90</v>
      </c>
      <c r="T6463">
        <v>863</v>
      </c>
      <c r="U6463">
        <v>12</v>
      </c>
      <c r="V6463">
        <v>6</v>
      </c>
      <c r="W6463">
        <v>0.31852117187349333</v>
      </c>
      <c r="X6463">
        <v>224.89617569456743</v>
      </c>
      <c r="Y6463">
        <v>24.899189884746814</v>
      </c>
      <c r="Z6463">
        <v>43.558103494595414</v>
      </c>
      <c r="AA6463">
        <v>77.838606002915014</v>
      </c>
      <c r="AB6463">
        <v>78.11492376836982</v>
      </c>
      <c r="AC6463">
        <v>109.99645485771372</v>
      </c>
      <c r="AD6463">
        <v>65.353559688531178</v>
      </c>
      <c r="AE6463">
        <v>624.97553456331286</v>
      </c>
    </row>
    <row r="6464" spans="1:31" x14ac:dyDescent="0.25">
      <c r="A6464">
        <v>2252979</v>
      </c>
      <c r="B6464">
        <v>1</v>
      </c>
      <c r="C6464" t="s">
        <v>81</v>
      </c>
      <c r="D6464" t="s">
        <v>122</v>
      </c>
      <c r="E6464" t="s">
        <v>161</v>
      </c>
      <c r="F6464" t="s">
        <v>1272</v>
      </c>
      <c r="G6464" t="s">
        <v>174</v>
      </c>
      <c r="H6464" t="s">
        <v>163</v>
      </c>
      <c r="I6464" t="s">
        <v>136</v>
      </c>
      <c r="J6464" t="s">
        <v>137</v>
      </c>
      <c r="K6464" t="s">
        <v>138</v>
      </c>
      <c r="L6464" t="s">
        <v>18552</v>
      </c>
      <c r="M6464" t="s">
        <v>18553</v>
      </c>
      <c r="N6464">
        <v>2.1158333329999999</v>
      </c>
      <c r="O6464">
        <v>1</v>
      </c>
      <c r="P6464">
        <v>485</v>
      </c>
      <c r="Q6464">
        <v>4</v>
      </c>
      <c r="R6464">
        <v>0</v>
      </c>
      <c r="S6464">
        <v>3</v>
      </c>
      <c r="T6464">
        <v>21</v>
      </c>
      <c r="U6464">
        <v>1</v>
      </c>
      <c r="V6464">
        <v>0</v>
      </c>
      <c r="W6464">
        <v>0.21594207001646998</v>
      </c>
      <c r="X6464">
        <v>81.940554363068415</v>
      </c>
      <c r="Y6464">
        <v>7.5180267058304802</v>
      </c>
      <c r="Z6464">
        <v>0</v>
      </c>
      <c r="AA6464">
        <v>34.184645180293991</v>
      </c>
      <c r="AB6464">
        <v>11.936390522929235</v>
      </c>
      <c r="AC6464">
        <v>8.2747334685742313</v>
      </c>
      <c r="AD6464">
        <v>0</v>
      </c>
      <c r="AE6464">
        <v>144.0702923107128</v>
      </c>
    </row>
    <row r="6465" spans="1:31" x14ac:dyDescent="0.25">
      <c r="A6465">
        <v>2252985</v>
      </c>
      <c r="B6465">
        <v>1</v>
      </c>
      <c r="C6465" t="s">
        <v>81</v>
      </c>
      <c r="D6465" t="s">
        <v>118</v>
      </c>
      <c r="E6465" t="s">
        <v>132</v>
      </c>
      <c r="F6465" t="s">
        <v>18554</v>
      </c>
      <c r="G6465" t="s">
        <v>191</v>
      </c>
      <c r="H6465" t="s">
        <v>135</v>
      </c>
      <c r="I6465" t="s">
        <v>136</v>
      </c>
      <c r="J6465" t="s">
        <v>137</v>
      </c>
      <c r="K6465" t="s">
        <v>138</v>
      </c>
      <c r="L6465" t="s">
        <v>18555</v>
      </c>
      <c r="M6465" t="s">
        <v>18556</v>
      </c>
      <c r="N6465">
        <v>1.253055555</v>
      </c>
      <c r="O6465">
        <v>0</v>
      </c>
      <c r="P6465">
        <v>4</v>
      </c>
      <c r="Q6465">
        <v>0</v>
      </c>
      <c r="R6465">
        <v>0</v>
      </c>
      <c r="S6465">
        <v>0</v>
      </c>
      <c r="T6465">
        <v>0</v>
      </c>
      <c r="U6465">
        <v>0</v>
      </c>
      <c r="V6465">
        <v>0</v>
      </c>
      <c r="W6465">
        <v>0</v>
      </c>
      <c r="X6465">
        <v>0.70158074250418001</v>
      </c>
      <c r="Y6465">
        <v>0</v>
      </c>
      <c r="Z6465">
        <v>0</v>
      </c>
      <c r="AA6465">
        <v>0</v>
      </c>
      <c r="AB6465">
        <v>0</v>
      </c>
      <c r="AC6465">
        <v>0</v>
      </c>
      <c r="AD6465">
        <v>0</v>
      </c>
      <c r="AE6465">
        <v>0.70158074250418001</v>
      </c>
    </row>
    <row r="6466" spans="1:31" x14ac:dyDescent="0.25">
      <c r="A6466">
        <v>2253085</v>
      </c>
      <c r="B6466">
        <v>1</v>
      </c>
      <c r="C6466" t="s">
        <v>81</v>
      </c>
      <c r="D6466" t="s">
        <v>112</v>
      </c>
      <c r="E6466" t="s">
        <v>161</v>
      </c>
      <c r="F6466" t="s">
        <v>18557</v>
      </c>
      <c r="G6466" t="s">
        <v>174</v>
      </c>
      <c r="H6466" t="s">
        <v>163</v>
      </c>
      <c r="I6466" t="s">
        <v>136</v>
      </c>
      <c r="J6466" t="s">
        <v>137</v>
      </c>
      <c r="K6466" t="s">
        <v>138</v>
      </c>
      <c r="L6466" t="s">
        <v>18558</v>
      </c>
      <c r="M6466" t="s">
        <v>18559</v>
      </c>
      <c r="N6466">
        <v>1.034166666</v>
      </c>
      <c r="O6466">
        <v>0</v>
      </c>
      <c r="P6466">
        <v>716</v>
      </c>
      <c r="Q6466">
        <v>28</v>
      </c>
      <c r="R6466">
        <v>145</v>
      </c>
      <c r="S6466">
        <v>5</v>
      </c>
      <c r="T6466">
        <v>113</v>
      </c>
      <c r="U6466">
        <v>0</v>
      </c>
      <c r="V6466">
        <v>1</v>
      </c>
      <c r="W6466">
        <v>0</v>
      </c>
      <c r="X6466">
        <v>152.75788559889583</v>
      </c>
      <c r="Y6466">
        <v>22.085574675739146</v>
      </c>
      <c r="Z6466">
        <v>30.566867089642741</v>
      </c>
      <c r="AA6466">
        <v>8.5383411693901206</v>
      </c>
      <c r="AB6466">
        <v>35.338838899661916</v>
      </c>
      <c r="AC6466">
        <v>0</v>
      </c>
      <c r="AD6466">
        <v>83.495527112280897</v>
      </c>
      <c r="AE6466">
        <v>332.78303454561063</v>
      </c>
    </row>
    <row r="6467" spans="1:31" x14ac:dyDescent="0.25">
      <c r="A6467">
        <v>2252939</v>
      </c>
      <c r="B6467">
        <v>1</v>
      </c>
      <c r="C6467" t="s">
        <v>80</v>
      </c>
      <c r="D6467" t="s">
        <v>96</v>
      </c>
      <c r="E6467" t="s">
        <v>132</v>
      </c>
      <c r="F6467" t="s">
        <v>18560</v>
      </c>
      <c r="G6467" t="s">
        <v>170</v>
      </c>
      <c r="H6467" t="s">
        <v>135</v>
      </c>
      <c r="I6467" t="s">
        <v>136</v>
      </c>
      <c r="J6467" t="s">
        <v>137</v>
      </c>
      <c r="K6467" t="s">
        <v>138</v>
      </c>
      <c r="L6467" t="s">
        <v>18561</v>
      </c>
      <c r="M6467" t="s">
        <v>18562</v>
      </c>
      <c r="N6467">
        <v>1.099444444</v>
      </c>
      <c r="O6467">
        <v>0</v>
      </c>
      <c r="P6467">
        <v>0</v>
      </c>
      <c r="Q6467">
        <v>0</v>
      </c>
      <c r="R6467">
        <v>0</v>
      </c>
      <c r="S6467">
        <v>0</v>
      </c>
      <c r="T6467">
        <v>1</v>
      </c>
      <c r="U6467">
        <v>0</v>
      </c>
      <c r="V6467">
        <v>0</v>
      </c>
      <c r="W6467">
        <v>0</v>
      </c>
      <c r="X6467">
        <v>0</v>
      </c>
      <c r="Y6467">
        <v>0</v>
      </c>
      <c r="Z6467">
        <v>0</v>
      </c>
      <c r="AA6467">
        <v>0</v>
      </c>
      <c r="AB6467">
        <v>1.1628038146994268</v>
      </c>
      <c r="AC6467">
        <v>0</v>
      </c>
      <c r="AD6467">
        <v>0</v>
      </c>
      <c r="AE6467">
        <v>1.1628038146994268</v>
      </c>
    </row>
    <row r="6468" spans="1:31" x14ac:dyDescent="0.25">
      <c r="A6468">
        <v>2252710</v>
      </c>
      <c r="B6468">
        <v>1</v>
      </c>
      <c r="C6468" t="s">
        <v>80</v>
      </c>
      <c r="D6468" t="s">
        <v>94</v>
      </c>
      <c r="E6468" t="s">
        <v>273</v>
      </c>
      <c r="F6468" t="s">
        <v>18563</v>
      </c>
      <c r="G6468" t="s">
        <v>174</v>
      </c>
      <c r="H6468" t="s">
        <v>163</v>
      </c>
      <c r="I6468" t="s">
        <v>136</v>
      </c>
      <c r="J6468" t="s">
        <v>137</v>
      </c>
      <c r="K6468" t="s">
        <v>138</v>
      </c>
      <c r="L6468" t="s">
        <v>18564</v>
      </c>
      <c r="M6468" t="s">
        <v>18565</v>
      </c>
      <c r="N6468">
        <v>6.5555555000000001E-2</v>
      </c>
      <c r="O6468">
        <v>0</v>
      </c>
      <c r="P6468">
        <v>2522</v>
      </c>
      <c r="Q6468">
        <v>0</v>
      </c>
      <c r="R6468">
        <v>13</v>
      </c>
      <c r="S6468">
        <v>1</v>
      </c>
      <c r="T6468">
        <v>983</v>
      </c>
      <c r="U6468">
        <v>0</v>
      </c>
      <c r="V6468">
        <v>0</v>
      </c>
      <c r="W6468">
        <v>0</v>
      </c>
      <c r="X6468">
        <v>45.668520524192978</v>
      </c>
      <c r="Y6468">
        <v>0</v>
      </c>
      <c r="Z6468">
        <v>0.29392849831248447</v>
      </c>
      <c r="AA6468">
        <v>0.10423128931766668</v>
      </c>
      <c r="AB6468">
        <v>30.25451395152006</v>
      </c>
      <c r="AC6468">
        <v>0</v>
      </c>
      <c r="AD6468">
        <v>0</v>
      </c>
      <c r="AE6468">
        <v>76.321194263343187</v>
      </c>
    </row>
    <row r="6469" spans="1:31" x14ac:dyDescent="0.25">
      <c r="A6469">
        <v>2252879</v>
      </c>
      <c r="B6469">
        <v>1</v>
      </c>
      <c r="C6469" t="s">
        <v>80</v>
      </c>
      <c r="D6469" t="s">
        <v>83</v>
      </c>
      <c r="E6469" t="s">
        <v>194</v>
      </c>
      <c r="F6469" t="s">
        <v>17574</v>
      </c>
      <c r="G6469" t="s">
        <v>390</v>
      </c>
      <c r="H6469" t="s">
        <v>135</v>
      </c>
      <c r="I6469" t="s">
        <v>136</v>
      </c>
      <c r="J6469" t="s">
        <v>137</v>
      </c>
      <c r="K6469" t="s">
        <v>138</v>
      </c>
      <c r="L6469" t="s">
        <v>18566</v>
      </c>
      <c r="M6469" t="s">
        <v>18567</v>
      </c>
      <c r="N6469">
        <v>1.8022222219999999</v>
      </c>
      <c r="O6469">
        <v>0</v>
      </c>
      <c r="P6469">
        <v>148</v>
      </c>
      <c r="Q6469">
        <v>0</v>
      </c>
      <c r="R6469">
        <v>0</v>
      </c>
      <c r="S6469">
        <v>0</v>
      </c>
      <c r="T6469">
        <v>14</v>
      </c>
      <c r="U6469">
        <v>0</v>
      </c>
      <c r="V6469">
        <v>0</v>
      </c>
      <c r="W6469">
        <v>0</v>
      </c>
      <c r="X6469">
        <v>89.326047061494734</v>
      </c>
      <c r="Y6469">
        <v>0</v>
      </c>
      <c r="Z6469">
        <v>0</v>
      </c>
      <c r="AA6469">
        <v>0</v>
      </c>
      <c r="AB6469">
        <v>45.171817692034764</v>
      </c>
      <c r="AC6469">
        <v>0</v>
      </c>
      <c r="AD6469">
        <v>0</v>
      </c>
      <c r="AE6469">
        <v>134.49786475352948</v>
      </c>
    </row>
    <row r="6470" spans="1:31" x14ac:dyDescent="0.25">
      <c r="A6470">
        <v>2252753</v>
      </c>
      <c r="B6470">
        <v>1</v>
      </c>
      <c r="C6470" t="s">
        <v>80</v>
      </c>
      <c r="D6470" t="s">
        <v>85</v>
      </c>
      <c r="E6470" t="s">
        <v>194</v>
      </c>
      <c r="F6470" t="s">
        <v>18568</v>
      </c>
      <c r="G6470" t="s">
        <v>143</v>
      </c>
      <c r="H6470" t="s">
        <v>135</v>
      </c>
      <c r="I6470" t="s">
        <v>136</v>
      </c>
      <c r="J6470" t="s">
        <v>137</v>
      </c>
      <c r="K6470" t="s">
        <v>144</v>
      </c>
      <c r="L6470" t="s">
        <v>18569</v>
      </c>
      <c r="M6470" t="s">
        <v>18570</v>
      </c>
      <c r="N6470">
        <v>9.6977777770000007</v>
      </c>
      <c r="O6470">
        <v>0</v>
      </c>
      <c r="P6470">
        <v>197</v>
      </c>
      <c r="Q6470">
        <v>0</v>
      </c>
      <c r="R6470">
        <v>0</v>
      </c>
      <c r="S6470">
        <v>0</v>
      </c>
      <c r="T6470">
        <v>31</v>
      </c>
      <c r="U6470">
        <v>0</v>
      </c>
      <c r="V6470">
        <v>0</v>
      </c>
      <c r="W6470">
        <v>0</v>
      </c>
      <c r="X6470">
        <v>580.0397561776573</v>
      </c>
      <c r="Y6470">
        <v>0</v>
      </c>
      <c r="Z6470">
        <v>0</v>
      </c>
      <c r="AA6470">
        <v>0</v>
      </c>
      <c r="AB6470">
        <v>218.70685649744834</v>
      </c>
      <c r="AC6470">
        <v>0</v>
      </c>
      <c r="AD6470">
        <v>0</v>
      </c>
      <c r="AE6470">
        <v>798.74661267510567</v>
      </c>
    </row>
    <row r="6471" spans="1:31" x14ac:dyDescent="0.25">
      <c r="A6471">
        <v>2252902</v>
      </c>
      <c r="B6471">
        <v>1</v>
      </c>
      <c r="C6471" t="s">
        <v>80</v>
      </c>
      <c r="D6471" t="s">
        <v>96</v>
      </c>
      <c r="E6471" t="s">
        <v>132</v>
      </c>
      <c r="F6471" t="s">
        <v>18571</v>
      </c>
      <c r="G6471" t="s">
        <v>148</v>
      </c>
      <c r="H6471" t="s">
        <v>135</v>
      </c>
      <c r="I6471" t="s">
        <v>136</v>
      </c>
      <c r="J6471" t="s">
        <v>137</v>
      </c>
      <c r="K6471" t="s">
        <v>138</v>
      </c>
      <c r="L6471" t="s">
        <v>18572</v>
      </c>
      <c r="M6471" t="s">
        <v>18573</v>
      </c>
      <c r="N6471">
        <v>8.7116666659999993</v>
      </c>
      <c r="O6471">
        <v>0</v>
      </c>
      <c r="P6471">
        <v>0</v>
      </c>
      <c r="Q6471">
        <v>0</v>
      </c>
      <c r="R6471">
        <v>0</v>
      </c>
      <c r="S6471">
        <v>0</v>
      </c>
      <c r="T6471">
        <v>3</v>
      </c>
      <c r="U6471">
        <v>0</v>
      </c>
      <c r="V6471">
        <v>0</v>
      </c>
      <c r="W6471">
        <v>0</v>
      </c>
      <c r="X6471">
        <v>0</v>
      </c>
      <c r="Y6471">
        <v>0</v>
      </c>
      <c r="Z6471">
        <v>0</v>
      </c>
      <c r="AA6471">
        <v>0</v>
      </c>
      <c r="AB6471">
        <v>21.661070297373172</v>
      </c>
      <c r="AC6471">
        <v>0</v>
      </c>
      <c r="AD6471">
        <v>0</v>
      </c>
      <c r="AE6471">
        <v>21.661070297373172</v>
      </c>
    </row>
    <row r="6472" spans="1:31" x14ac:dyDescent="0.25">
      <c r="A6472">
        <v>2253108</v>
      </c>
      <c r="B6472">
        <v>1</v>
      </c>
      <c r="C6472" t="s">
        <v>81</v>
      </c>
      <c r="D6472" t="s">
        <v>112</v>
      </c>
      <c r="E6472" t="s">
        <v>182</v>
      </c>
      <c r="F6472" t="s">
        <v>18574</v>
      </c>
      <c r="G6472" t="s">
        <v>174</v>
      </c>
      <c r="H6472" t="s">
        <v>163</v>
      </c>
      <c r="I6472" t="s">
        <v>136</v>
      </c>
      <c r="J6472" t="s">
        <v>137</v>
      </c>
      <c r="K6472" t="s">
        <v>138</v>
      </c>
      <c r="L6472" t="s">
        <v>18575</v>
      </c>
      <c r="M6472" t="s">
        <v>18576</v>
      </c>
      <c r="N6472">
        <v>0.76972222199999996</v>
      </c>
      <c r="O6472">
        <v>0</v>
      </c>
      <c r="P6472">
        <v>2929</v>
      </c>
      <c r="Q6472">
        <v>0</v>
      </c>
      <c r="R6472">
        <v>9</v>
      </c>
      <c r="S6472">
        <v>0</v>
      </c>
      <c r="T6472">
        <v>146</v>
      </c>
      <c r="U6472">
        <v>0</v>
      </c>
      <c r="V6472">
        <v>1</v>
      </c>
      <c r="W6472">
        <v>0</v>
      </c>
      <c r="X6472">
        <v>545.14361574334293</v>
      </c>
      <c r="Y6472">
        <v>0</v>
      </c>
      <c r="Z6472">
        <v>1.4639436763093334E-2</v>
      </c>
      <c r="AA6472">
        <v>0</v>
      </c>
      <c r="AB6472">
        <v>46.026308180561088</v>
      </c>
      <c r="AC6472">
        <v>0</v>
      </c>
      <c r="AD6472">
        <v>1.1287021649715312</v>
      </c>
      <c r="AE6472">
        <v>592.3132655256386</v>
      </c>
    </row>
    <row r="6473" spans="1:31" x14ac:dyDescent="0.25">
      <c r="A6473">
        <v>2253165</v>
      </c>
      <c r="B6473">
        <v>1</v>
      </c>
      <c r="C6473" t="s">
        <v>81</v>
      </c>
      <c r="D6473" t="s">
        <v>112</v>
      </c>
      <c r="E6473" t="s">
        <v>161</v>
      </c>
      <c r="F6473" t="s">
        <v>2836</v>
      </c>
      <c r="G6473" t="s">
        <v>174</v>
      </c>
      <c r="H6473" t="s">
        <v>163</v>
      </c>
      <c r="I6473" t="s">
        <v>136</v>
      </c>
      <c r="J6473" t="s">
        <v>137</v>
      </c>
      <c r="K6473" t="s">
        <v>138</v>
      </c>
      <c r="L6473" t="s">
        <v>18577</v>
      </c>
      <c r="M6473" t="s">
        <v>18578</v>
      </c>
      <c r="N6473">
        <v>1.268333333</v>
      </c>
      <c r="O6473">
        <v>0</v>
      </c>
      <c r="P6473">
        <v>1032</v>
      </c>
      <c r="Q6473">
        <v>103</v>
      </c>
      <c r="R6473">
        <v>63</v>
      </c>
      <c r="S6473">
        <v>5</v>
      </c>
      <c r="T6473">
        <v>215</v>
      </c>
      <c r="U6473">
        <v>1</v>
      </c>
      <c r="V6473">
        <v>4</v>
      </c>
      <c r="W6473">
        <v>0</v>
      </c>
      <c r="X6473">
        <v>214.39232203559024</v>
      </c>
      <c r="Y6473">
        <v>11.062079036807898</v>
      </c>
      <c r="Z6473">
        <v>4.6531456574993415</v>
      </c>
      <c r="AA6473">
        <v>24.658137638011826</v>
      </c>
      <c r="AB6473">
        <v>49.982685759099354</v>
      </c>
      <c r="AC6473">
        <v>8.9805086195850681</v>
      </c>
      <c r="AD6473">
        <v>31.834645814661318</v>
      </c>
      <c r="AE6473">
        <v>345.56352456125506</v>
      </c>
    </row>
    <row r="6474" spans="1:31" x14ac:dyDescent="0.25">
      <c r="A6474">
        <v>2252773</v>
      </c>
      <c r="B6474">
        <v>1</v>
      </c>
      <c r="C6474" t="s">
        <v>80</v>
      </c>
      <c r="D6474" t="s">
        <v>84</v>
      </c>
      <c r="E6474" t="s">
        <v>141</v>
      </c>
      <c r="F6474" t="s">
        <v>3159</v>
      </c>
      <c r="G6474" t="s">
        <v>143</v>
      </c>
      <c r="H6474" t="s">
        <v>135</v>
      </c>
      <c r="I6474" t="s">
        <v>136</v>
      </c>
      <c r="J6474" t="s">
        <v>137</v>
      </c>
      <c r="K6474" t="s">
        <v>144</v>
      </c>
      <c r="L6474" t="s">
        <v>18579</v>
      </c>
      <c r="M6474" t="s">
        <v>18580</v>
      </c>
      <c r="N6474">
        <v>7.7733333330000001</v>
      </c>
      <c r="O6474">
        <v>0</v>
      </c>
      <c r="P6474">
        <v>1062</v>
      </c>
      <c r="Q6474">
        <v>0</v>
      </c>
      <c r="R6474">
        <v>0</v>
      </c>
      <c r="S6474">
        <v>0</v>
      </c>
      <c r="T6474">
        <v>80</v>
      </c>
      <c r="U6474">
        <v>0</v>
      </c>
      <c r="V6474">
        <v>0</v>
      </c>
      <c r="W6474">
        <v>0</v>
      </c>
      <c r="X6474">
        <v>2394.3358343017348</v>
      </c>
      <c r="Y6474">
        <v>0</v>
      </c>
      <c r="Z6474">
        <v>0</v>
      </c>
      <c r="AA6474">
        <v>0</v>
      </c>
      <c r="AB6474">
        <v>486.17038530142378</v>
      </c>
      <c r="AC6474">
        <v>0</v>
      </c>
      <c r="AD6474">
        <v>0</v>
      </c>
      <c r="AE6474">
        <v>2880.5062196031586</v>
      </c>
    </row>
    <row r="6475" spans="1:31" x14ac:dyDescent="0.25">
      <c r="A6475">
        <v>2252859</v>
      </c>
      <c r="B6475">
        <v>1</v>
      </c>
      <c r="C6475" t="s">
        <v>81</v>
      </c>
      <c r="D6475" t="s">
        <v>122</v>
      </c>
      <c r="E6475" t="s">
        <v>182</v>
      </c>
      <c r="F6475" t="s">
        <v>8852</v>
      </c>
      <c r="G6475" t="s">
        <v>319</v>
      </c>
      <c r="H6475" t="s">
        <v>163</v>
      </c>
      <c r="I6475" t="s">
        <v>136</v>
      </c>
      <c r="J6475" t="s">
        <v>137</v>
      </c>
      <c r="K6475" t="s">
        <v>138</v>
      </c>
      <c r="L6475" t="s">
        <v>18581</v>
      </c>
      <c r="M6475" t="s">
        <v>18582</v>
      </c>
      <c r="N6475">
        <v>3.7413888879999999</v>
      </c>
      <c r="O6475">
        <v>0</v>
      </c>
      <c r="P6475">
        <v>16</v>
      </c>
      <c r="Q6475">
        <v>1</v>
      </c>
      <c r="R6475">
        <v>0</v>
      </c>
      <c r="S6475">
        <v>0</v>
      </c>
      <c r="T6475">
        <v>0</v>
      </c>
      <c r="U6475">
        <v>0</v>
      </c>
      <c r="V6475">
        <v>0</v>
      </c>
      <c r="W6475">
        <v>0</v>
      </c>
      <c r="X6475">
        <v>3.0858027208440761</v>
      </c>
      <c r="Y6475">
        <v>6.7873558301062742</v>
      </c>
      <c r="Z6475">
        <v>0</v>
      </c>
      <c r="AA6475">
        <v>0</v>
      </c>
      <c r="AB6475">
        <v>0</v>
      </c>
      <c r="AC6475">
        <v>0</v>
      </c>
      <c r="AD6475">
        <v>0</v>
      </c>
      <c r="AE6475">
        <v>9.8731585509503503</v>
      </c>
    </row>
    <row r="6476" spans="1:31" x14ac:dyDescent="0.25">
      <c r="A6476">
        <v>2252888</v>
      </c>
      <c r="B6476">
        <v>1</v>
      </c>
      <c r="C6476" t="s">
        <v>80</v>
      </c>
      <c r="D6476" t="s">
        <v>101</v>
      </c>
      <c r="E6476" t="s">
        <v>161</v>
      </c>
      <c r="F6476" t="s">
        <v>18583</v>
      </c>
      <c r="G6476" t="s">
        <v>319</v>
      </c>
      <c r="H6476" t="s">
        <v>163</v>
      </c>
      <c r="I6476" t="s">
        <v>136</v>
      </c>
      <c r="J6476" t="s">
        <v>137</v>
      </c>
      <c r="K6476" t="s">
        <v>138</v>
      </c>
      <c r="L6476" t="s">
        <v>18584</v>
      </c>
      <c r="M6476" t="s">
        <v>18585</v>
      </c>
      <c r="N6476">
        <v>2.8713888879999998</v>
      </c>
      <c r="O6476">
        <v>3</v>
      </c>
      <c r="P6476">
        <v>5</v>
      </c>
      <c r="Q6476">
        <v>3</v>
      </c>
      <c r="R6476">
        <v>3</v>
      </c>
      <c r="S6476">
        <v>1</v>
      </c>
      <c r="T6476">
        <v>2</v>
      </c>
      <c r="U6476">
        <v>0</v>
      </c>
      <c r="V6476">
        <v>0</v>
      </c>
      <c r="W6476">
        <v>4.8082542347918391</v>
      </c>
      <c r="X6476">
        <v>3.4136747158160698</v>
      </c>
      <c r="Y6476">
        <v>179.43568367431493</v>
      </c>
      <c r="Z6476">
        <v>3.4937120475051606</v>
      </c>
      <c r="AA6476">
        <v>2.4746299273892935</v>
      </c>
      <c r="AB6476">
        <v>5.0609175499227517</v>
      </c>
      <c r="AC6476">
        <v>0</v>
      </c>
      <c r="AD6476">
        <v>0</v>
      </c>
      <c r="AE6476">
        <v>198.68687214974005</v>
      </c>
    </row>
    <row r="6477" spans="1:31" x14ac:dyDescent="0.25">
      <c r="A6477">
        <v>2253051</v>
      </c>
      <c r="B6477">
        <v>1</v>
      </c>
      <c r="C6477" t="s">
        <v>80</v>
      </c>
      <c r="D6477" t="s">
        <v>93</v>
      </c>
      <c r="E6477" t="s">
        <v>132</v>
      </c>
      <c r="F6477" t="s">
        <v>18586</v>
      </c>
      <c r="G6477" t="s">
        <v>148</v>
      </c>
      <c r="H6477" t="s">
        <v>135</v>
      </c>
      <c r="I6477" t="s">
        <v>136</v>
      </c>
      <c r="J6477" t="s">
        <v>137</v>
      </c>
      <c r="K6477" t="s">
        <v>138</v>
      </c>
      <c r="L6477" t="s">
        <v>18587</v>
      </c>
      <c r="M6477" t="s">
        <v>18588</v>
      </c>
      <c r="N6477">
        <v>1.687777777</v>
      </c>
      <c r="O6477">
        <v>0</v>
      </c>
      <c r="P6477">
        <v>1</v>
      </c>
      <c r="Q6477">
        <v>0</v>
      </c>
      <c r="R6477">
        <v>1</v>
      </c>
      <c r="S6477">
        <v>0</v>
      </c>
      <c r="T6477">
        <v>0</v>
      </c>
      <c r="U6477">
        <v>0</v>
      </c>
      <c r="V6477">
        <v>0</v>
      </c>
      <c r="W6477">
        <v>0</v>
      </c>
      <c r="X6477">
        <v>0</v>
      </c>
      <c r="Y6477">
        <v>0</v>
      </c>
      <c r="Z6477">
        <v>0.71342275755039342</v>
      </c>
      <c r="AA6477">
        <v>0</v>
      </c>
      <c r="AB6477">
        <v>0</v>
      </c>
      <c r="AC6477">
        <v>0</v>
      </c>
      <c r="AD6477">
        <v>0</v>
      </c>
      <c r="AE6477">
        <v>0.71342275755039342</v>
      </c>
    </row>
    <row r="6478" spans="1:31" x14ac:dyDescent="0.25">
      <c r="A6478">
        <v>2253028</v>
      </c>
      <c r="B6478">
        <v>1</v>
      </c>
      <c r="C6478" t="s">
        <v>80</v>
      </c>
      <c r="D6478" t="s">
        <v>93</v>
      </c>
      <c r="E6478" t="s">
        <v>273</v>
      </c>
      <c r="F6478" t="s">
        <v>18589</v>
      </c>
      <c r="G6478" t="s">
        <v>174</v>
      </c>
      <c r="H6478" t="s">
        <v>163</v>
      </c>
      <c r="I6478" t="s">
        <v>261</v>
      </c>
      <c r="J6478" t="s">
        <v>137</v>
      </c>
      <c r="K6478" t="s">
        <v>138</v>
      </c>
      <c r="L6478" t="s">
        <v>18590</v>
      </c>
      <c r="M6478" t="s">
        <v>18591</v>
      </c>
      <c r="N6478">
        <v>8.8888879999999993E-3</v>
      </c>
      <c r="O6478">
        <v>0</v>
      </c>
      <c r="P6478">
        <v>636</v>
      </c>
      <c r="Q6478">
        <v>14</v>
      </c>
      <c r="R6478">
        <v>104</v>
      </c>
      <c r="S6478">
        <v>6</v>
      </c>
      <c r="T6478">
        <v>142</v>
      </c>
      <c r="U6478">
        <v>0</v>
      </c>
      <c r="V6478">
        <v>1</v>
      </c>
      <c r="W6478">
        <v>0</v>
      </c>
      <c r="X6478">
        <v>0.60788355780693404</v>
      </c>
      <c r="Y6478">
        <v>0.1713392564740267</v>
      </c>
      <c r="Z6478">
        <v>0.53950586576782233</v>
      </c>
      <c r="AA6478">
        <v>0.25590995681791995</v>
      </c>
      <c r="AB6478">
        <v>0.39540205406090673</v>
      </c>
      <c r="AC6478">
        <v>0</v>
      </c>
      <c r="AD6478">
        <v>0.10176900453987557</v>
      </c>
      <c r="AE6478">
        <v>2.0718096954674854</v>
      </c>
    </row>
    <row r="6479" spans="1:31" x14ac:dyDescent="0.25">
      <c r="A6479">
        <v>2253174</v>
      </c>
      <c r="B6479">
        <v>1</v>
      </c>
      <c r="C6479" t="s">
        <v>80</v>
      </c>
      <c r="D6479" t="s">
        <v>110</v>
      </c>
      <c r="E6479" t="s">
        <v>177</v>
      </c>
      <c r="F6479" t="s">
        <v>18592</v>
      </c>
      <c r="G6479" t="s">
        <v>179</v>
      </c>
      <c r="H6479" t="s">
        <v>135</v>
      </c>
      <c r="I6479" t="s">
        <v>136</v>
      </c>
      <c r="J6479" t="s">
        <v>137</v>
      </c>
      <c r="K6479" t="s">
        <v>138</v>
      </c>
      <c r="L6479" t="s">
        <v>18593</v>
      </c>
      <c r="M6479" t="s">
        <v>18594</v>
      </c>
      <c r="N6479">
        <v>0.97277777700000001</v>
      </c>
      <c r="O6479">
        <v>0</v>
      </c>
      <c r="P6479">
        <v>11</v>
      </c>
      <c r="Q6479">
        <v>0</v>
      </c>
      <c r="R6479">
        <v>0</v>
      </c>
      <c r="S6479">
        <v>0</v>
      </c>
      <c r="T6479">
        <v>2</v>
      </c>
      <c r="U6479">
        <v>0</v>
      </c>
      <c r="V6479">
        <v>0</v>
      </c>
      <c r="W6479">
        <v>0</v>
      </c>
      <c r="X6479">
        <v>0.10258268594000002</v>
      </c>
      <c r="Y6479">
        <v>0</v>
      </c>
      <c r="Z6479">
        <v>0</v>
      </c>
      <c r="AA6479">
        <v>0</v>
      </c>
      <c r="AB6479">
        <v>0.91460805415085566</v>
      </c>
      <c r="AC6479">
        <v>0</v>
      </c>
      <c r="AD6479">
        <v>0</v>
      </c>
      <c r="AE6479">
        <v>1.0171907400908557</v>
      </c>
    </row>
    <row r="6480" spans="1:31" x14ac:dyDescent="0.25">
      <c r="A6480">
        <v>2253097</v>
      </c>
      <c r="B6480">
        <v>1</v>
      </c>
      <c r="C6480" t="s">
        <v>81</v>
      </c>
      <c r="D6480" t="s">
        <v>112</v>
      </c>
      <c r="E6480" t="s">
        <v>273</v>
      </c>
      <c r="F6480" t="s">
        <v>18595</v>
      </c>
      <c r="G6480" t="s">
        <v>174</v>
      </c>
      <c r="H6480" t="s">
        <v>163</v>
      </c>
      <c r="I6480" t="s">
        <v>136</v>
      </c>
      <c r="J6480" t="s">
        <v>137</v>
      </c>
      <c r="K6480" t="s">
        <v>138</v>
      </c>
      <c r="L6480" t="s">
        <v>18596</v>
      </c>
      <c r="M6480" t="s">
        <v>18597</v>
      </c>
      <c r="N6480">
        <v>0.47472222200000003</v>
      </c>
      <c r="O6480">
        <v>14</v>
      </c>
      <c r="P6480">
        <v>8763</v>
      </c>
      <c r="Q6480">
        <v>425</v>
      </c>
      <c r="R6480">
        <v>1909</v>
      </c>
      <c r="S6480">
        <v>90</v>
      </c>
      <c r="T6480">
        <v>863</v>
      </c>
      <c r="U6480">
        <v>12</v>
      </c>
      <c r="V6480">
        <v>6</v>
      </c>
      <c r="W6480">
        <v>1.1978686885175112</v>
      </c>
      <c r="X6480">
        <v>737.4167059967059</v>
      </c>
      <c r="Y6480">
        <v>71.573375863412906</v>
      </c>
      <c r="Z6480">
        <v>130.36976451784437</v>
      </c>
      <c r="AA6480">
        <v>174.74319643049617</v>
      </c>
      <c r="AB6480">
        <v>137.54644450788948</v>
      </c>
      <c r="AC6480">
        <v>178.421736096171</v>
      </c>
      <c r="AD6480">
        <v>86.532816120006032</v>
      </c>
      <c r="AE6480">
        <v>1517.801908221043</v>
      </c>
    </row>
    <row r="6481" spans="1:31" x14ac:dyDescent="0.25">
      <c r="A6481">
        <v>2253074</v>
      </c>
      <c r="B6481">
        <v>1</v>
      </c>
      <c r="C6481" t="s">
        <v>80</v>
      </c>
      <c r="D6481" t="s">
        <v>104</v>
      </c>
      <c r="E6481" t="s">
        <v>182</v>
      </c>
      <c r="F6481" t="s">
        <v>5619</v>
      </c>
      <c r="G6481" t="s">
        <v>1027</v>
      </c>
      <c r="H6481" t="s">
        <v>163</v>
      </c>
      <c r="I6481" t="s">
        <v>136</v>
      </c>
      <c r="J6481" t="s">
        <v>137</v>
      </c>
      <c r="K6481" t="s">
        <v>138</v>
      </c>
      <c r="L6481" t="s">
        <v>18598</v>
      </c>
      <c r="M6481" t="s">
        <v>18599</v>
      </c>
      <c r="N6481">
        <v>3.011111111</v>
      </c>
      <c r="O6481">
        <v>0</v>
      </c>
      <c r="P6481">
        <v>76</v>
      </c>
      <c r="Q6481">
        <v>0</v>
      </c>
      <c r="R6481">
        <v>9</v>
      </c>
      <c r="S6481">
        <v>0</v>
      </c>
      <c r="T6481">
        <v>10</v>
      </c>
      <c r="U6481">
        <v>0</v>
      </c>
      <c r="V6481">
        <v>0</v>
      </c>
      <c r="W6481">
        <v>0</v>
      </c>
      <c r="X6481">
        <v>63.194681315012936</v>
      </c>
      <c r="Y6481">
        <v>0</v>
      </c>
      <c r="Z6481">
        <v>1.8188430197359338</v>
      </c>
      <c r="AA6481">
        <v>0</v>
      </c>
      <c r="AB6481">
        <v>9.048090822896663</v>
      </c>
      <c r="AC6481">
        <v>0</v>
      </c>
      <c r="AD6481">
        <v>0</v>
      </c>
      <c r="AE6481">
        <v>74.061615157645534</v>
      </c>
    </row>
    <row r="6482" spans="1:31" x14ac:dyDescent="0.25">
      <c r="A6482">
        <v>2253180</v>
      </c>
      <c r="B6482">
        <v>1</v>
      </c>
      <c r="C6482" t="s">
        <v>80</v>
      </c>
      <c r="D6482" t="s">
        <v>104</v>
      </c>
      <c r="E6482" t="s">
        <v>194</v>
      </c>
      <c r="F6482" t="s">
        <v>11676</v>
      </c>
      <c r="G6482" t="s">
        <v>179</v>
      </c>
      <c r="H6482" t="s">
        <v>135</v>
      </c>
      <c r="I6482" t="s">
        <v>136</v>
      </c>
      <c r="J6482" t="s">
        <v>137</v>
      </c>
      <c r="K6482" t="s">
        <v>138</v>
      </c>
      <c r="L6482" t="s">
        <v>18600</v>
      </c>
      <c r="M6482" t="s">
        <v>18601</v>
      </c>
      <c r="N6482">
        <v>2.9702777770000002</v>
      </c>
      <c r="O6482">
        <v>0</v>
      </c>
      <c r="P6482">
        <v>56</v>
      </c>
      <c r="Q6482">
        <v>0</v>
      </c>
      <c r="R6482">
        <v>2</v>
      </c>
      <c r="S6482">
        <v>0</v>
      </c>
      <c r="T6482">
        <v>4</v>
      </c>
      <c r="U6482">
        <v>0</v>
      </c>
      <c r="V6482">
        <v>0</v>
      </c>
      <c r="W6482">
        <v>0</v>
      </c>
      <c r="X6482">
        <v>39.299892120285669</v>
      </c>
      <c r="Y6482">
        <v>0</v>
      </c>
      <c r="Z6482">
        <v>0.25258379069583337</v>
      </c>
      <c r="AA6482">
        <v>0</v>
      </c>
      <c r="AB6482">
        <v>4.1369315780692615</v>
      </c>
      <c r="AC6482">
        <v>0</v>
      </c>
      <c r="AD6482">
        <v>0</v>
      </c>
      <c r="AE6482">
        <v>43.689407489050758</v>
      </c>
    </row>
    <row r="6483" spans="1:31" x14ac:dyDescent="0.25">
      <c r="A6483">
        <v>2253134</v>
      </c>
      <c r="B6483">
        <v>1</v>
      </c>
      <c r="C6483" t="s">
        <v>80</v>
      </c>
      <c r="D6483" t="s">
        <v>104</v>
      </c>
      <c r="E6483" t="s">
        <v>161</v>
      </c>
      <c r="F6483" t="s">
        <v>18602</v>
      </c>
      <c r="G6483" t="s">
        <v>1858</v>
      </c>
      <c r="H6483" t="s">
        <v>163</v>
      </c>
      <c r="I6483" t="s">
        <v>136</v>
      </c>
      <c r="J6483" t="s">
        <v>137</v>
      </c>
      <c r="K6483" t="s">
        <v>138</v>
      </c>
      <c r="L6483" t="s">
        <v>18603</v>
      </c>
      <c r="M6483" t="s">
        <v>18604</v>
      </c>
      <c r="N6483">
        <v>2.1913888880000001</v>
      </c>
      <c r="O6483">
        <v>0</v>
      </c>
      <c r="P6483">
        <v>112</v>
      </c>
      <c r="Q6483">
        <v>3</v>
      </c>
      <c r="R6483">
        <v>5</v>
      </c>
      <c r="S6483">
        <v>13</v>
      </c>
      <c r="T6483">
        <v>11</v>
      </c>
      <c r="U6483">
        <v>2</v>
      </c>
      <c r="V6483">
        <v>0</v>
      </c>
      <c r="W6483">
        <v>0</v>
      </c>
      <c r="X6483">
        <v>63.999161282637154</v>
      </c>
      <c r="Y6483">
        <v>1.891519305826749</v>
      </c>
      <c r="Z6483">
        <v>2.3878842576295898</v>
      </c>
      <c r="AA6483">
        <v>181.96866885510482</v>
      </c>
      <c r="AB6483">
        <v>3.0273362750400001</v>
      </c>
      <c r="AC6483">
        <v>202.67747935581409</v>
      </c>
      <c r="AD6483">
        <v>0</v>
      </c>
      <c r="AE6483">
        <v>455.95204933205241</v>
      </c>
    </row>
    <row r="6484" spans="1:31" x14ac:dyDescent="0.25">
      <c r="A6484">
        <v>2253034</v>
      </c>
      <c r="B6484">
        <v>1</v>
      </c>
      <c r="C6484" t="s">
        <v>81</v>
      </c>
      <c r="D6484" t="s">
        <v>112</v>
      </c>
      <c r="E6484" t="s">
        <v>194</v>
      </c>
      <c r="F6484" t="s">
        <v>18605</v>
      </c>
      <c r="G6484" t="s">
        <v>179</v>
      </c>
      <c r="H6484" t="s">
        <v>135</v>
      </c>
      <c r="I6484" t="s">
        <v>136</v>
      </c>
      <c r="J6484" t="s">
        <v>137</v>
      </c>
      <c r="K6484" t="s">
        <v>138</v>
      </c>
      <c r="L6484" t="s">
        <v>18606</v>
      </c>
      <c r="M6484" t="s">
        <v>18607</v>
      </c>
      <c r="N6484">
        <v>1.2016666659999999</v>
      </c>
      <c r="O6484">
        <v>0</v>
      </c>
      <c r="P6484">
        <v>140</v>
      </c>
      <c r="Q6484">
        <v>0</v>
      </c>
      <c r="R6484">
        <v>1</v>
      </c>
      <c r="S6484">
        <v>0</v>
      </c>
      <c r="T6484">
        <v>5</v>
      </c>
      <c r="U6484">
        <v>0</v>
      </c>
      <c r="V6484">
        <v>0</v>
      </c>
      <c r="W6484">
        <v>0</v>
      </c>
      <c r="X6484">
        <v>40.740494983805981</v>
      </c>
      <c r="Y6484">
        <v>0</v>
      </c>
      <c r="Z6484">
        <v>2.9838784271099997E-2</v>
      </c>
      <c r="AA6484">
        <v>0</v>
      </c>
      <c r="AB6484">
        <v>4.8407521294996858</v>
      </c>
      <c r="AC6484">
        <v>0</v>
      </c>
      <c r="AD6484">
        <v>0</v>
      </c>
      <c r="AE6484">
        <v>45.611085897576764</v>
      </c>
    </row>
    <row r="6485" spans="1:31" x14ac:dyDescent="0.25">
      <c r="A6485">
        <v>2252742</v>
      </c>
      <c r="B6485">
        <v>1</v>
      </c>
      <c r="C6485" t="s">
        <v>80</v>
      </c>
      <c r="D6485" t="s">
        <v>100</v>
      </c>
      <c r="E6485" t="s">
        <v>273</v>
      </c>
      <c r="F6485" t="s">
        <v>18608</v>
      </c>
      <c r="G6485" t="s">
        <v>143</v>
      </c>
      <c r="H6485" t="s">
        <v>163</v>
      </c>
      <c r="I6485" t="s">
        <v>136</v>
      </c>
      <c r="J6485" t="s">
        <v>137</v>
      </c>
      <c r="K6485" t="s">
        <v>144</v>
      </c>
      <c r="L6485" t="s">
        <v>18609</v>
      </c>
      <c r="M6485" t="s">
        <v>18610</v>
      </c>
      <c r="N6485">
        <v>2.3761111110000002</v>
      </c>
      <c r="O6485">
        <v>1</v>
      </c>
      <c r="P6485">
        <v>425</v>
      </c>
      <c r="Q6485">
        <v>27</v>
      </c>
      <c r="R6485">
        <v>122</v>
      </c>
      <c r="S6485">
        <v>10</v>
      </c>
      <c r="T6485">
        <v>96</v>
      </c>
      <c r="U6485">
        <v>0</v>
      </c>
      <c r="V6485">
        <v>0</v>
      </c>
      <c r="W6485">
        <v>4.0507332253812747</v>
      </c>
      <c r="X6485">
        <v>320.41426072461024</v>
      </c>
      <c r="Y6485">
        <v>528.32241903186662</v>
      </c>
      <c r="Z6485">
        <v>196.09420480848127</v>
      </c>
      <c r="AA6485">
        <v>44.187971741022992</v>
      </c>
      <c r="AB6485">
        <v>141.08790940469612</v>
      </c>
      <c r="AC6485">
        <v>0</v>
      </c>
      <c r="AD6485">
        <v>0</v>
      </c>
      <c r="AE6485">
        <v>1234.1574989360583</v>
      </c>
    </row>
    <row r="6486" spans="1:31" x14ac:dyDescent="0.25">
      <c r="A6486">
        <v>2252948</v>
      </c>
      <c r="B6486">
        <v>1</v>
      </c>
      <c r="C6486" t="s">
        <v>80</v>
      </c>
      <c r="D6486" t="s">
        <v>96</v>
      </c>
      <c r="E6486" t="s">
        <v>141</v>
      </c>
      <c r="F6486" t="s">
        <v>18611</v>
      </c>
      <c r="G6486" t="s">
        <v>196</v>
      </c>
      <c r="H6486" t="s">
        <v>135</v>
      </c>
      <c r="I6486" t="s">
        <v>136</v>
      </c>
      <c r="J6486" t="s">
        <v>137</v>
      </c>
      <c r="K6486" t="s">
        <v>144</v>
      </c>
      <c r="L6486" t="s">
        <v>18612</v>
      </c>
      <c r="M6486" t="s">
        <v>18613</v>
      </c>
      <c r="N6486">
        <v>1.2241666659999999</v>
      </c>
      <c r="O6486">
        <v>0</v>
      </c>
      <c r="P6486">
        <v>135</v>
      </c>
      <c r="Q6486">
        <v>0</v>
      </c>
      <c r="R6486">
        <v>1</v>
      </c>
      <c r="S6486">
        <v>0</v>
      </c>
      <c r="T6486">
        <v>26</v>
      </c>
      <c r="U6486">
        <v>0</v>
      </c>
      <c r="V6486">
        <v>0</v>
      </c>
      <c r="W6486">
        <v>0</v>
      </c>
      <c r="X6486">
        <v>122.68840103795327</v>
      </c>
      <c r="Y6486">
        <v>0</v>
      </c>
      <c r="Z6486">
        <v>0</v>
      </c>
      <c r="AA6486">
        <v>0</v>
      </c>
      <c r="AB6486">
        <v>52.317623471428952</v>
      </c>
      <c r="AC6486">
        <v>0</v>
      </c>
      <c r="AD6486">
        <v>0</v>
      </c>
      <c r="AE6486">
        <v>175.00602450938223</v>
      </c>
    </row>
    <row r="6487" spans="1:31" x14ac:dyDescent="0.25">
      <c r="A6487">
        <v>2252782</v>
      </c>
      <c r="B6487">
        <v>1</v>
      </c>
      <c r="C6487" t="s">
        <v>81</v>
      </c>
      <c r="D6487" t="s">
        <v>127</v>
      </c>
      <c r="E6487" t="s">
        <v>194</v>
      </c>
      <c r="F6487" t="s">
        <v>18614</v>
      </c>
      <c r="G6487" t="s">
        <v>143</v>
      </c>
      <c r="H6487" t="s">
        <v>135</v>
      </c>
      <c r="I6487" t="s">
        <v>136</v>
      </c>
      <c r="J6487" t="s">
        <v>137</v>
      </c>
      <c r="K6487" t="s">
        <v>144</v>
      </c>
      <c r="L6487" t="s">
        <v>18615</v>
      </c>
      <c r="M6487" t="s">
        <v>18616</v>
      </c>
      <c r="N6487">
        <v>4.8552777770000004</v>
      </c>
      <c r="O6487">
        <v>0</v>
      </c>
      <c r="P6487">
        <v>139</v>
      </c>
      <c r="Q6487">
        <v>0</v>
      </c>
      <c r="R6487">
        <v>1</v>
      </c>
      <c r="S6487">
        <v>0</v>
      </c>
      <c r="T6487">
        <v>8</v>
      </c>
      <c r="U6487">
        <v>0</v>
      </c>
      <c r="V6487">
        <v>0</v>
      </c>
      <c r="W6487">
        <v>0</v>
      </c>
      <c r="X6487">
        <v>198.08407770096372</v>
      </c>
      <c r="Y6487">
        <v>0</v>
      </c>
      <c r="Z6487">
        <v>9.1119657632948954</v>
      </c>
      <c r="AA6487">
        <v>0</v>
      </c>
      <c r="AB6487">
        <v>33.540853058019202</v>
      </c>
      <c r="AC6487">
        <v>0</v>
      </c>
      <c r="AD6487">
        <v>0</v>
      </c>
      <c r="AE6487">
        <v>240.73689652227782</v>
      </c>
    </row>
    <row r="6488" spans="1:31" x14ac:dyDescent="0.25">
      <c r="A6488">
        <v>2253091</v>
      </c>
      <c r="B6488">
        <v>1</v>
      </c>
      <c r="C6488" t="s">
        <v>81</v>
      </c>
      <c r="D6488" t="s">
        <v>116</v>
      </c>
      <c r="E6488" t="s">
        <v>194</v>
      </c>
      <c r="F6488" t="s">
        <v>18617</v>
      </c>
      <c r="G6488" t="s">
        <v>179</v>
      </c>
      <c r="H6488" t="s">
        <v>135</v>
      </c>
      <c r="I6488" t="s">
        <v>136</v>
      </c>
      <c r="J6488" t="s">
        <v>137</v>
      </c>
      <c r="K6488" t="s">
        <v>138</v>
      </c>
      <c r="L6488" t="s">
        <v>18618</v>
      </c>
      <c r="M6488" t="s">
        <v>18619</v>
      </c>
      <c r="N6488">
        <v>7.8233333329999999</v>
      </c>
      <c r="O6488">
        <v>0</v>
      </c>
      <c r="P6488">
        <v>28</v>
      </c>
      <c r="Q6488">
        <v>0</v>
      </c>
      <c r="R6488">
        <v>0</v>
      </c>
      <c r="S6488">
        <v>0</v>
      </c>
      <c r="T6488">
        <v>2</v>
      </c>
      <c r="U6488">
        <v>0</v>
      </c>
      <c r="V6488">
        <v>0</v>
      </c>
      <c r="W6488">
        <v>0</v>
      </c>
      <c r="X6488">
        <v>16.668296773716651</v>
      </c>
      <c r="Y6488">
        <v>0</v>
      </c>
      <c r="Z6488">
        <v>0</v>
      </c>
      <c r="AA6488">
        <v>0</v>
      </c>
      <c r="AB6488">
        <v>2.1216184353766034</v>
      </c>
      <c r="AC6488">
        <v>0</v>
      </c>
      <c r="AD6488">
        <v>0</v>
      </c>
      <c r="AE6488">
        <v>18.789915209093255</v>
      </c>
    </row>
    <row r="6489" spans="1:31" x14ac:dyDescent="0.25">
      <c r="A6489">
        <v>2252825</v>
      </c>
      <c r="B6489">
        <v>1</v>
      </c>
      <c r="C6489" t="s">
        <v>80</v>
      </c>
      <c r="D6489" t="s">
        <v>82</v>
      </c>
      <c r="E6489" t="s">
        <v>177</v>
      </c>
      <c r="F6489" t="s">
        <v>1553</v>
      </c>
      <c r="G6489" t="s">
        <v>179</v>
      </c>
      <c r="H6489" t="s">
        <v>135</v>
      </c>
      <c r="I6489" t="s">
        <v>136</v>
      </c>
      <c r="J6489" t="s">
        <v>137</v>
      </c>
      <c r="K6489" t="s">
        <v>138</v>
      </c>
      <c r="L6489" t="s">
        <v>18620</v>
      </c>
      <c r="M6489" t="s">
        <v>18621</v>
      </c>
      <c r="N6489">
        <v>2.0055555549999999</v>
      </c>
      <c r="O6489">
        <v>0</v>
      </c>
      <c r="P6489">
        <v>25</v>
      </c>
      <c r="Q6489">
        <v>0</v>
      </c>
      <c r="R6489">
        <v>0</v>
      </c>
      <c r="S6489">
        <v>0</v>
      </c>
      <c r="T6489">
        <v>36</v>
      </c>
      <c r="U6489">
        <v>0</v>
      </c>
      <c r="V6489">
        <v>0</v>
      </c>
      <c r="W6489">
        <v>0</v>
      </c>
      <c r="X6489">
        <v>25.247007521235815</v>
      </c>
      <c r="Y6489">
        <v>0</v>
      </c>
      <c r="Z6489">
        <v>0</v>
      </c>
      <c r="AA6489">
        <v>0</v>
      </c>
      <c r="AB6489">
        <v>69.450319685293778</v>
      </c>
      <c r="AC6489">
        <v>0</v>
      </c>
      <c r="AD6489">
        <v>0</v>
      </c>
      <c r="AE6489">
        <v>94.697327206529593</v>
      </c>
    </row>
    <row r="6490" spans="1:31" x14ac:dyDescent="0.25">
      <c r="A6490">
        <v>2252762</v>
      </c>
      <c r="B6490">
        <v>1</v>
      </c>
      <c r="C6490" t="s">
        <v>81</v>
      </c>
      <c r="D6490" t="s">
        <v>112</v>
      </c>
      <c r="E6490" t="s">
        <v>182</v>
      </c>
      <c r="F6490" t="s">
        <v>18622</v>
      </c>
      <c r="G6490" t="s">
        <v>303</v>
      </c>
      <c r="H6490" t="s">
        <v>163</v>
      </c>
      <c r="I6490" t="s">
        <v>136</v>
      </c>
      <c r="J6490" t="s">
        <v>137</v>
      </c>
      <c r="K6490" t="s">
        <v>144</v>
      </c>
      <c r="L6490" t="s">
        <v>18623</v>
      </c>
      <c r="M6490" t="s">
        <v>18624</v>
      </c>
      <c r="N6490">
        <v>5.1944443999999999E-2</v>
      </c>
      <c r="O6490">
        <v>0</v>
      </c>
      <c r="P6490">
        <v>539</v>
      </c>
      <c r="Q6490">
        <v>0</v>
      </c>
      <c r="R6490">
        <v>4</v>
      </c>
      <c r="S6490">
        <v>0</v>
      </c>
      <c r="T6490">
        <v>31</v>
      </c>
      <c r="U6490">
        <v>0</v>
      </c>
      <c r="V6490">
        <v>0</v>
      </c>
      <c r="W6490">
        <v>0</v>
      </c>
      <c r="X6490">
        <v>5.8489377595356284</v>
      </c>
      <c r="Y6490">
        <v>0</v>
      </c>
      <c r="Z6490">
        <v>1.8213605638433333E-3</v>
      </c>
      <c r="AA6490">
        <v>0</v>
      </c>
      <c r="AB6490">
        <v>1.4076049457130526</v>
      </c>
      <c r="AC6490">
        <v>0</v>
      </c>
      <c r="AD6490">
        <v>0</v>
      </c>
      <c r="AE6490">
        <v>7.2583640658125246</v>
      </c>
    </row>
    <row r="6491" spans="1:31" x14ac:dyDescent="0.25">
      <c r="A6491">
        <v>2253154</v>
      </c>
      <c r="B6491">
        <v>1</v>
      </c>
      <c r="C6491" t="s">
        <v>80</v>
      </c>
      <c r="D6491" t="s">
        <v>101</v>
      </c>
      <c r="E6491" t="s">
        <v>161</v>
      </c>
      <c r="F6491" t="s">
        <v>18625</v>
      </c>
      <c r="G6491" t="s">
        <v>174</v>
      </c>
      <c r="H6491" t="s">
        <v>163</v>
      </c>
      <c r="I6491" t="s">
        <v>136</v>
      </c>
      <c r="J6491" t="s">
        <v>137</v>
      </c>
      <c r="K6491" t="s">
        <v>138</v>
      </c>
      <c r="L6491" t="s">
        <v>18626</v>
      </c>
      <c r="M6491" t="s">
        <v>18627</v>
      </c>
      <c r="N6491">
        <v>0.71111111100000002</v>
      </c>
      <c r="O6491">
        <v>12</v>
      </c>
      <c r="P6491">
        <v>2528</v>
      </c>
      <c r="Q6491">
        <v>5</v>
      </c>
      <c r="R6491">
        <v>80</v>
      </c>
      <c r="S6491">
        <v>23</v>
      </c>
      <c r="T6491">
        <v>300</v>
      </c>
      <c r="U6491">
        <v>1</v>
      </c>
      <c r="V6491">
        <v>1</v>
      </c>
      <c r="W6491">
        <v>5.2598459737998216</v>
      </c>
      <c r="X6491">
        <v>784.40921786222179</v>
      </c>
      <c r="Y6491">
        <v>7.1652097142016009</v>
      </c>
      <c r="Z6491">
        <v>12.238863393228797</v>
      </c>
      <c r="AA6491">
        <v>66.545105941653333</v>
      </c>
      <c r="AB6491">
        <v>155.49406669293512</v>
      </c>
      <c r="AC6491">
        <v>9.0059342015999988</v>
      </c>
      <c r="AD6491">
        <v>0.71061905080319998</v>
      </c>
      <c r="AE6491">
        <v>1040.8288628304435</v>
      </c>
    </row>
    <row r="6492" spans="1:31" x14ac:dyDescent="0.25">
      <c r="A6492">
        <v>2253117</v>
      </c>
      <c r="B6492">
        <v>1</v>
      </c>
      <c r="C6492" t="s">
        <v>80</v>
      </c>
      <c r="D6492" t="s">
        <v>108</v>
      </c>
      <c r="E6492" t="s">
        <v>194</v>
      </c>
      <c r="F6492" t="s">
        <v>1116</v>
      </c>
      <c r="G6492" t="s">
        <v>885</v>
      </c>
      <c r="H6492" t="s">
        <v>135</v>
      </c>
      <c r="I6492" t="s">
        <v>136</v>
      </c>
      <c r="J6492" t="s">
        <v>137</v>
      </c>
      <c r="K6492" t="s">
        <v>138</v>
      </c>
      <c r="L6492" t="s">
        <v>18628</v>
      </c>
      <c r="M6492" t="s">
        <v>18629</v>
      </c>
      <c r="N6492">
        <v>2.3577777769999999</v>
      </c>
      <c r="O6492">
        <v>0</v>
      </c>
      <c r="P6492">
        <v>11</v>
      </c>
      <c r="Q6492">
        <v>0</v>
      </c>
      <c r="R6492">
        <v>0</v>
      </c>
      <c r="S6492">
        <v>0</v>
      </c>
      <c r="T6492">
        <v>9</v>
      </c>
      <c r="U6492">
        <v>0</v>
      </c>
      <c r="V6492">
        <v>0</v>
      </c>
      <c r="W6492">
        <v>0</v>
      </c>
      <c r="X6492">
        <v>3.6319112344741105</v>
      </c>
      <c r="Y6492">
        <v>0</v>
      </c>
      <c r="Z6492">
        <v>0</v>
      </c>
      <c r="AA6492">
        <v>0</v>
      </c>
      <c r="AB6492">
        <v>2.7509885136040535</v>
      </c>
      <c r="AC6492">
        <v>0</v>
      </c>
      <c r="AD6492">
        <v>0</v>
      </c>
      <c r="AE6492">
        <v>6.382899748078164</v>
      </c>
    </row>
    <row r="6493" spans="1:31" x14ac:dyDescent="0.25">
      <c r="A6493">
        <v>2253111</v>
      </c>
      <c r="B6493">
        <v>1</v>
      </c>
      <c r="C6493" t="s">
        <v>80</v>
      </c>
      <c r="D6493" t="s">
        <v>100</v>
      </c>
      <c r="E6493" t="s">
        <v>132</v>
      </c>
      <c r="F6493" t="s">
        <v>18630</v>
      </c>
      <c r="G6493" t="s">
        <v>191</v>
      </c>
      <c r="H6493" t="s">
        <v>135</v>
      </c>
      <c r="I6493" t="s">
        <v>136</v>
      </c>
      <c r="J6493" t="s">
        <v>137</v>
      </c>
      <c r="K6493" t="s">
        <v>138</v>
      </c>
      <c r="L6493" t="s">
        <v>18631</v>
      </c>
      <c r="M6493" t="s">
        <v>18632</v>
      </c>
      <c r="N6493">
        <v>2.216388888</v>
      </c>
      <c r="O6493">
        <v>0</v>
      </c>
      <c r="P6493">
        <v>3</v>
      </c>
      <c r="Q6493">
        <v>0</v>
      </c>
      <c r="R6493">
        <v>0</v>
      </c>
      <c r="S6493">
        <v>0</v>
      </c>
      <c r="T6493">
        <v>0</v>
      </c>
      <c r="U6493">
        <v>0</v>
      </c>
      <c r="V6493">
        <v>0</v>
      </c>
      <c r="W6493">
        <v>0</v>
      </c>
      <c r="X6493">
        <v>3.168502129813572</v>
      </c>
      <c r="Y6493">
        <v>0</v>
      </c>
      <c r="Z6493">
        <v>0</v>
      </c>
      <c r="AA6493">
        <v>0</v>
      </c>
      <c r="AB6493">
        <v>0</v>
      </c>
      <c r="AC6493">
        <v>0</v>
      </c>
      <c r="AD6493">
        <v>0</v>
      </c>
      <c r="AE6493">
        <v>3.168502129813572</v>
      </c>
    </row>
    <row r="6494" spans="1:31" x14ac:dyDescent="0.25">
      <c r="A6494">
        <v>2253054</v>
      </c>
      <c r="B6494">
        <v>1</v>
      </c>
      <c r="C6494" t="s">
        <v>80</v>
      </c>
      <c r="D6494" t="s">
        <v>90</v>
      </c>
      <c r="E6494" t="s">
        <v>132</v>
      </c>
      <c r="F6494" t="s">
        <v>18633</v>
      </c>
      <c r="G6494" t="s">
        <v>148</v>
      </c>
      <c r="H6494" t="s">
        <v>135</v>
      </c>
      <c r="I6494" t="s">
        <v>136</v>
      </c>
      <c r="J6494" t="s">
        <v>137</v>
      </c>
      <c r="K6494" t="s">
        <v>138</v>
      </c>
      <c r="L6494" t="s">
        <v>18634</v>
      </c>
      <c r="M6494" t="s">
        <v>18635</v>
      </c>
      <c r="N6494">
        <v>1.7224999999999999</v>
      </c>
      <c r="O6494">
        <v>0</v>
      </c>
      <c r="P6494">
        <v>7</v>
      </c>
      <c r="Q6494">
        <v>0</v>
      </c>
      <c r="R6494">
        <v>0</v>
      </c>
      <c r="S6494">
        <v>0</v>
      </c>
      <c r="T6494">
        <v>0</v>
      </c>
      <c r="U6494">
        <v>0</v>
      </c>
      <c r="V6494">
        <v>0</v>
      </c>
      <c r="W6494">
        <v>0</v>
      </c>
      <c r="X6494">
        <v>3.0952937231832958</v>
      </c>
      <c r="Y6494">
        <v>0</v>
      </c>
      <c r="Z6494">
        <v>0</v>
      </c>
      <c r="AA6494">
        <v>0</v>
      </c>
      <c r="AB6494">
        <v>0</v>
      </c>
      <c r="AC6494">
        <v>0</v>
      </c>
      <c r="AD6494">
        <v>0</v>
      </c>
      <c r="AE6494">
        <v>3.0952937231832958</v>
      </c>
    </row>
    <row r="6495" spans="1:31" x14ac:dyDescent="0.25">
      <c r="A6495">
        <v>2253008</v>
      </c>
      <c r="B6495">
        <v>1</v>
      </c>
      <c r="C6495" t="s">
        <v>80</v>
      </c>
      <c r="D6495" t="s">
        <v>96</v>
      </c>
      <c r="E6495" t="s">
        <v>132</v>
      </c>
      <c r="F6495" t="s">
        <v>18636</v>
      </c>
      <c r="G6495" t="s">
        <v>170</v>
      </c>
      <c r="H6495" t="s">
        <v>135</v>
      </c>
      <c r="I6495" t="s">
        <v>136</v>
      </c>
      <c r="J6495" t="s">
        <v>137</v>
      </c>
      <c r="K6495" t="s">
        <v>138</v>
      </c>
      <c r="L6495" t="s">
        <v>18637</v>
      </c>
      <c r="M6495" t="s">
        <v>18638</v>
      </c>
      <c r="N6495">
        <v>2.0480555549999999</v>
      </c>
      <c r="O6495">
        <v>0</v>
      </c>
      <c r="P6495">
        <v>0</v>
      </c>
      <c r="Q6495">
        <v>0</v>
      </c>
      <c r="R6495">
        <v>0</v>
      </c>
      <c r="S6495">
        <v>0</v>
      </c>
      <c r="T6495">
        <v>1</v>
      </c>
      <c r="U6495">
        <v>0</v>
      </c>
      <c r="V6495">
        <v>0</v>
      </c>
      <c r="W6495">
        <v>0</v>
      </c>
      <c r="X6495">
        <v>0</v>
      </c>
      <c r="Y6495">
        <v>0</v>
      </c>
      <c r="Z6495">
        <v>0</v>
      </c>
      <c r="AA6495">
        <v>0</v>
      </c>
      <c r="AB6495">
        <v>2.8294908178101807</v>
      </c>
      <c r="AC6495">
        <v>0</v>
      </c>
      <c r="AD6495">
        <v>0</v>
      </c>
      <c r="AE6495">
        <v>2.8294908178101807</v>
      </c>
    </row>
    <row r="6496" spans="1:31" x14ac:dyDescent="0.25">
      <c r="A6496">
        <v>2252676</v>
      </c>
      <c r="B6496">
        <v>1</v>
      </c>
      <c r="C6496" t="s">
        <v>81</v>
      </c>
      <c r="D6496" t="s">
        <v>123</v>
      </c>
      <c r="E6496" t="s">
        <v>194</v>
      </c>
      <c r="F6496" t="s">
        <v>18246</v>
      </c>
      <c r="G6496" t="s">
        <v>179</v>
      </c>
      <c r="H6496" t="s">
        <v>135</v>
      </c>
      <c r="I6496" t="s">
        <v>136</v>
      </c>
      <c r="J6496" t="s">
        <v>137</v>
      </c>
      <c r="K6496" t="s">
        <v>138</v>
      </c>
      <c r="L6496" t="s">
        <v>18639</v>
      </c>
      <c r="M6496" t="s">
        <v>18640</v>
      </c>
      <c r="N6496">
        <v>1.248888888</v>
      </c>
      <c r="O6496">
        <v>0</v>
      </c>
      <c r="P6496">
        <v>0</v>
      </c>
      <c r="Q6496">
        <v>0</v>
      </c>
      <c r="R6496">
        <v>2</v>
      </c>
      <c r="S6496">
        <v>0</v>
      </c>
      <c r="T6496">
        <v>0</v>
      </c>
      <c r="U6496">
        <v>0</v>
      </c>
      <c r="V6496">
        <v>0</v>
      </c>
      <c r="W6496">
        <v>0</v>
      </c>
      <c r="X6496">
        <v>0</v>
      </c>
      <c r="Y6496">
        <v>0</v>
      </c>
      <c r="Z6496">
        <v>0.46361130020594665</v>
      </c>
      <c r="AA6496">
        <v>0</v>
      </c>
      <c r="AB6496">
        <v>0</v>
      </c>
      <c r="AC6496">
        <v>0</v>
      </c>
      <c r="AD6496">
        <v>0</v>
      </c>
      <c r="AE6496">
        <v>0.46361130020594665</v>
      </c>
    </row>
    <row r="6497" spans="1:31" x14ac:dyDescent="0.25">
      <c r="A6497">
        <v>2253031</v>
      </c>
      <c r="B6497">
        <v>1</v>
      </c>
      <c r="C6497" t="s">
        <v>80</v>
      </c>
      <c r="D6497" t="s">
        <v>98</v>
      </c>
      <c r="E6497" t="s">
        <v>132</v>
      </c>
      <c r="F6497" t="s">
        <v>18641</v>
      </c>
      <c r="G6497" t="s">
        <v>148</v>
      </c>
      <c r="H6497" t="s">
        <v>135</v>
      </c>
      <c r="I6497" t="s">
        <v>136</v>
      </c>
      <c r="J6497" t="s">
        <v>137</v>
      </c>
      <c r="K6497" t="s">
        <v>138</v>
      </c>
      <c r="L6497" t="s">
        <v>18642</v>
      </c>
      <c r="M6497" t="s">
        <v>18643</v>
      </c>
      <c r="N6497">
        <v>1.531666666</v>
      </c>
      <c r="O6497">
        <v>0</v>
      </c>
      <c r="P6497">
        <v>0</v>
      </c>
      <c r="Q6497">
        <v>0</v>
      </c>
      <c r="R6497">
        <v>0</v>
      </c>
      <c r="S6497">
        <v>0</v>
      </c>
      <c r="T6497">
        <v>1</v>
      </c>
      <c r="U6497">
        <v>0</v>
      </c>
      <c r="V6497">
        <v>0</v>
      </c>
      <c r="W6497">
        <v>0</v>
      </c>
      <c r="X6497">
        <v>0</v>
      </c>
      <c r="Y6497">
        <v>0</v>
      </c>
      <c r="Z6497">
        <v>0</v>
      </c>
      <c r="AA6497">
        <v>0</v>
      </c>
      <c r="AB6497">
        <v>0.31575710104456001</v>
      </c>
      <c r="AC6497">
        <v>0</v>
      </c>
      <c r="AD6497">
        <v>0</v>
      </c>
      <c r="AE6497">
        <v>0.31575710104456001</v>
      </c>
    </row>
    <row r="6498" spans="1:31" x14ac:dyDescent="0.25">
      <c r="A6498">
        <v>2252799</v>
      </c>
      <c r="B6498">
        <v>1</v>
      </c>
      <c r="C6498" t="s">
        <v>80</v>
      </c>
      <c r="D6498" t="s">
        <v>93</v>
      </c>
      <c r="E6498" t="s">
        <v>182</v>
      </c>
      <c r="F6498" t="s">
        <v>16450</v>
      </c>
      <c r="G6498" t="s">
        <v>196</v>
      </c>
      <c r="H6498" t="s">
        <v>163</v>
      </c>
      <c r="I6498" t="s">
        <v>136</v>
      </c>
      <c r="J6498" t="s">
        <v>137</v>
      </c>
      <c r="K6498" t="s">
        <v>144</v>
      </c>
      <c r="L6498" t="s">
        <v>18644</v>
      </c>
      <c r="M6498" t="s">
        <v>18645</v>
      </c>
      <c r="N6498">
        <v>1.0805555549999999</v>
      </c>
      <c r="O6498">
        <v>0</v>
      </c>
      <c r="P6498">
        <v>511</v>
      </c>
      <c r="Q6498">
        <v>0</v>
      </c>
      <c r="R6498">
        <v>1</v>
      </c>
      <c r="S6498">
        <v>0</v>
      </c>
      <c r="T6498">
        <v>15</v>
      </c>
      <c r="U6498">
        <v>0</v>
      </c>
      <c r="V6498">
        <v>0</v>
      </c>
      <c r="W6498">
        <v>0</v>
      </c>
      <c r="X6498">
        <v>150.92500649144202</v>
      </c>
      <c r="Y6498">
        <v>0</v>
      </c>
      <c r="Z6498">
        <v>2.1799201939013333E-2</v>
      </c>
      <c r="AA6498">
        <v>0</v>
      </c>
      <c r="AB6498">
        <v>7.5793299645733168</v>
      </c>
      <c r="AC6498">
        <v>0</v>
      </c>
      <c r="AD6498">
        <v>0</v>
      </c>
      <c r="AE6498">
        <v>158.52613565795434</v>
      </c>
    </row>
    <row r="6499" spans="1:31" x14ac:dyDescent="0.25">
      <c r="A6499">
        <v>2253048</v>
      </c>
      <c r="B6499">
        <v>1</v>
      </c>
      <c r="C6499" t="s">
        <v>81</v>
      </c>
      <c r="D6499" t="s">
        <v>116</v>
      </c>
      <c r="E6499" t="s">
        <v>182</v>
      </c>
      <c r="F6499" t="s">
        <v>18646</v>
      </c>
      <c r="G6499" t="s">
        <v>1614</v>
      </c>
      <c r="H6499" t="s">
        <v>163</v>
      </c>
      <c r="I6499" t="s">
        <v>136</v>
      </c>
      <c r="J6499" t="s">
        <v>137</v>
      </c>
      <c r="K6499" t="s">
        <v>138</v>
      </c>
      <c r="L6499" t="s">
        <v>18647</v>
      </c>
      <c r="M6499" t="s">
        <v>18648</v>
      </c>
      <c r="N6499">
        <v>8.8402777770000007</v>
      </c>
      <c r="O6499">
        <v>0</v>
      </c>
      <c r="P6499">
        <v>73</v>
      </c>
      <c r="Q6499">
        <v>0</v>
      </c>
      <c r="R6499">
        <v>0</v>
      </c>
      <c r="S6499">
        <v>0</v>
      </c>
      <c r="T6499">
        <v>7</v>
      </c>
      <c r="U6499">
        <v>0</v>
      </c>
      <c r="V6499">
        <v>0</v>
      </c>
      <c r="W6499">
        <v>0</v>
      </c>
      <c r="X6499">
        <v>71.924049565909428</v>
      </c>
      <c r="Y6499">
        <v>0</v>
      </c>
      <c r="Z6499">
        <v>0</v>
      </c>
      <c r="AA6499">
        <v>0</v>
      </c>
      <c r="AB6499">
        <v>2.2408662553553342</v>
      </c>
      <c r="AC6499">
        <v>0</v>
      </c>
      <c r="AD6499">
        <v>0</v>
      </c>
      <c r="AE6499">
        <v>74.164915821264756</v>
      </c>
    </row>
    <row r="6500" spans="1:31" x14ac:dyDescent="0.25">
      <c r="A6500">
        <v>2253177</v>
      </c>
      <c r="B6500">
        <v>1</v>
      </c>
      <c r="C6500" t="s">
        <v>80</v>
      </c>
      <c r="D6500" t="s">
        <v>94</v>
      </c>
      <c r="E6500" t="s">
        <v>273</v>
      </c>
      <c r="F6500" t="s">
        <v>18649</v>
      </c>
      <c r="G6500" t="s">
        <v>303</v>
      </c>
      <c r="H6500" t="s">
        <v>163</v>
      </c>
      <c r="I6500" t="s">
        <v>136</v>
      </c>
      <c r="J6500" t="s">
        <v>137</v>
      </c>
      <c r="K6500" t="s">
        <v>138</v>
      </c>
      <c r="L6500" t="s">
        <v>18650</v>
      </c>
      <c r="M6500" t="s">
        <v>18651</v>
      </c>
      <c r="N6500">
        <v>0.18361111099999999</v>
      </c>
      <c r="O6500">
        <v>0</v>
      </c>
      <c r="P6500">
        <v>3392</v>
      </c>
      <c r="Q6500">
        <v>93</v>
      </c>
      <c r="R6500">
        <v>667</v>
      </c>
      <c r="S6500">
        <v>20</v>
      </c>
      <c r="T6500">
        <v>439</v>
      </c>
      <c r="U6500">
        <v>4</v>
      </c>
      <c r="V6500">
        <v>2</v>
      </c>
      <c r="W6500">
        <v>0</v>
      </c>
      <c r="X6500">
        <v>95.266399281429003</v>
      </c>
      <c r="Y6500">
        <v>6.0994150140488115</v>
      </c>
      <c r="Z6500">
        <v>53.201495038895779</v>
      </c>
      <c r="AA6500">
        <v>9.8391562804498882</v>
      </c>
      <c r="AB6500">
        <v>25.338759024718534</v>
      </c>
      <c r="AC6500">
        <v>7.4715499864195563</v>
      </c>
      <c r="AD6500">
        <v>0.19784103836702333</v>
      </c>
      <c r="AE6500">
        <v>197.41461566432858</v>
      </c>
    </row>
    <row r="6501" spans="1:31" x14ac:dyDescent="0.25">
      <c r="A6501">
        <v>2252785</v>
      </c>
      <c r="B6501">
        <v>1</v>
      </c>
      <c r="C6501" t="s">
        <v>80</v>
      </c>
      <c r="D6501" t="s">
        <v>96</v>
      </c>
      <c r="E6501" t="s">
        <v>132</v>
      </c>
      <c r="F6501" t="s">
        <v>18652</v>
      </c>
      <c r="G6501" t="s">
        <v>170</v>
      </c>
      <c r="H6501" t="s">
        <v>135</v>
      </c>
      <c r="I6501" t="s">
        <v>136</v>
      </c>
      <c r="J6501" t="s">
        <v>137</v>
      </c>
      <c r="K6501" t="s">
        <v>138</v>
      </c>
      <c r="L6501" t="s">
        <v>18653</v>
      </c>
      <c r="M6501" t="s">
        <v>18654</v>
      </c>
      <c r="N6501">
        <v>2.0338888879999999</v>
      </c>
      <c r="O6501">
        <v>0</v>
      </c>
      <c r="P6501">
        <v>1</v>
      </c>
      <c r="Q6501">
        <v>0</v>
      </c>
      <c r="R6501">
        <v>0</v>
      </c>
      <c r="S6501">
        <v>0</v>
      </c>
      <c r="T6501">
        <v>0</v>
      </c>
      <c r="U6501">
        <v>0</v>
      </c>
      <c r="V6501">
        <v>0</v>
      </c>
      <c r="W6501">
        <v>0</v>
      </c>
      <c r="X6501">
        <v>2.3818302339229998E-2</v>
      </c>
      <c r="Y6501">
        <v>0</v>
      </c>
      <c r="Z6501">
        <v>0</v>
      </c>
      <c r="AA6501">
        <v>0</v>
      </c>
      <c r="AB6501">
        <v>0</v>
      </c>
      <c r="AC6501">
        <v>0</v>
      </c>
      <c r="AD6501">
        <v>0</v>
      </c>
      <c r="AE6501">
        <v>2.3818302339229998E-2</v>
      </c>
    </row>
    <row r="6502" spans="1:31" x14ac:dyDescent="0.25">
      <c r="A6502">
        <v>2252991</v>
      </c>
      <c r="B6502">
        <v>1</v>
      </c>
      <c r="C6502" t="s">
        <v>80</v>
      </c>
      <c r="D6502" t="s">
        <v>104</v>
      </c>
      <c r="E6502" t="s">
        <v>132</v>
      </c>
      <c r="F6502" t="s">
        <v>18655</v>
      </c>
      <c r="G6502" t="s">
        <v>148</v>
      </c>
      <c r="H6502" t="s">
        <v>135</v>
      </c>
      <c r="I6502" t="s">
        <v>136</v>
      </c>
      <c r="J6502" t="s">
        <v>137</v>
      </c>
      <c r="K6502" t="s">
        <v>138</v>
      </c>
      <c r="L6502" t="s">
        <v>18656</v>
      </c>
      <c r="M6502" t="s">
        <v>18657</v>
      </c>
      <c r="N6502">
        <v>1.5</v>
      </c>
      <c r="O6502">
        <v>0</v>
      </c>
      <c r="P6502">
        <v>1</v>
      </c>
      <c r="Q6502">
        <v>0</v>
      </c>
      <c r="R6502">
        <v>0</v>
      </c>
      <c r="S6502">
        <v>0</v>
      </c>
      <c r="T6502">
        <v>0</v>
      </c>
      <c r="U6502">
        <v>0</v>
      </c>
      <c r="V6502">
        <v>0</v>
      </c>
      <c r="W6502">
        <v>0</v>
      </c>
      <c r="X6502">
        <v>0.50125147161308337</v>
      </c>
      <c r="Y6502">
        <v>0</v>
      </c>
      <c r="Z6502">
        <v>0</v>
      </c>
      <c r="AA6502">
        <v>0</v>
      </c>
      <c r="AB6502">
        <v>0</v>
      </c>
      <c r="AC6502">
        <v>0</v>
      </c>
      <c r="AD6502">
        <v>0</v>
      </c>
      <c r="AE6502">
        <v>0.50125147161308337</v>
      </c>
    </row>
    <row r="6503" spans="1:31" x14ac:dyDescent="0.25">
      <c r="A6503">
        <v>2253137</v>
      </c>
      <c r="B6503">
        <v>1</v>
      </c>
      <c r="C6503" t="s">
        <v>80</v>
      </c>
      <c r="D6503" t="s">
        <v>109</v>
      </c>
      <c r="E6503" t="s">
        <v>132</v>
      </c>
      <c r="F6503" t="s">
        <v>18658</v>
      </c>
      <c r="G6503" t="s">
        <v>148</v>
      </c>
      <c r="H6503" t="s">
        <v>135</v>
      </c>
      <c r="I6503" t="s">
        <v>136</v>
      </c>
      <c r="J6503" t="s">
        <v>137</v>
      </c>
      <c r="K6503" t="s">
        <v>138</v>
      </c>
      <c r="L6503" t="s">
        <v>18659</v>
      </c>
      <c r="M6503" t="s">
        <v>18660</v>
      </c>
      <c r="N6503">
        <v>4.676666666</v>
      </c>
      <c r="O6503">
        <v>0</v>
      </c>
      <c r="P6503">
        <v>1</v>
      </c>
      <c r="Q6503">
        <v>0</v>
      </c>
      <c r="R6503">
        <v>0</v>
      </c>
      <c r="S6503">
        <v>0</v>
      </c>
      <c r="T6503">
        <v>0</v>
      </c>
      <c r="U6503">
        <v>0</v>
      </c>
      <c r="V6503">
        <v>0</v>
      </c>
      <c r="W6503">
        <v>0</v>
      </c>
      <c r="X6503">
        <v>0.12447883078292669</v>
      </c>
      <c r="Y6503">
        <v>0</v>
      </c>
      <c r="Z6503">
        <v>0</v>
      </c>
      <c r="AA6503">
        <v>0</v>
      </c>
      <c r="AB6503">
        <v>0</v>
      </c>
      <c r="AC6503">
        <v>0</v>
      </c>
      <c r="AD6503">
        <v>0</v>
      </c>
      <c r="AE6503">
        <v>0.12447883078292669</v>
      </c>
    </row>
    <row r="6504" spans="1:31" x14ac:dyDescent="0.25">
      <c r="A6504">
        <v>2252759</v>
      </c>
      <c r="B6504">
        <v>1</v>
      </c>
      <c r="C6504" t="s">
        <v>81</v>
      </c>
      <c r="D6504" t="s">
        <v>118</v>
      </c>
      <c r="E6504" t="s">
        <v>161</v>
      </c>
      <c r="F6504" t="s">
        <v>18661</v>
      </c>
      <c r="G6504" t="s">
        <v>174</v>
      </c>
      <c r="H6504" t="s">
        <v>163</v>
      </c>
      <c r="I6504" t="s">
        <v>136</v>
      </c>
      <c r="J6504" t="s">
        <v>137</v>
      </c>
      <c r="K6504" t="s">
        <v>138</v>
      </c>
      <c r="L6504" t="s">
        <v>18662</v>
      </c>
      <c r="M6504" t="s">
        <v>18663</v>
      </c>
      <c r="N6504">
        <v>1.2041666660000001</v>
      </c>
      <c r="O6504">
        <v>0</v>
      </c>
      <c r="P6504">
        <v>1</v>
      </c>
      <c r="Q6504">
        <v>0</v>
      </c>
      <c r="R6504">
        <v>56</v>
      </c>
      <c r="S6504">
        <v>0</v>
      </c>
      <c r="T6504">
        <v>3</v>
      </c>
      <c r="U6504">
        <v>0</v>
      </c>
      <c r="V6504">
        <v>0</v>
      </c>
      <c r="W6504">
        <v>0</v>
      </c>
      <c r="X6504">
        <v>8.1934972914511128E-2</v>
      </c>
      <c r="Y6504">
        <v>0</v>
      </c>
      <c r="Z6504">
        <v>76.773518698548827</v>
      </c>
      <c r="AA6504">
        <v>0</v>
      </c>
      <c r="AB6504">
        <v>3.824672525748599</v>
      </c>
      <c r="AC6504">
        <v>0</v>
      </c>
      <c r="AD6504">
        <v>0</v>
      </c>
      <c r="AE6504">
        <v>80.680126197211933</v>
      </c>
    </row>
    <row r="6505" spans="1:31" x14ac:dyDescent="0.25">
      <c r="A6505">
        <v>2252736</v>
      </c>
      <c r="B6505">
        <v>1</v>
      </c>
      <c r="C6505" t="s">
        <v>80</v>
      </c>
      <c r="D6505" t="s">
        <v>95</v>
      </c>
      <c r="E6505" t="s">
        <v>273</v>
      </c>
      <c r="F6505" t="s">
        <v>18664</v>
      </c>
      <c r="G6505" t="s">
        <v>303</v>
      </c>
      <c r="H6505" t="s">
        <v>163</v>
      </c>
      <c r="I6505" t="s">
        <v>136</v>
      </c>
      <c r="J6505" t="s">
        <v>137</v>
      </c>
      <c r="K6505" t="s">
        <v>144</v>
      </c>
      <c r="L6505" t="s">
        <v>18665</v>
      </c>
      <c r="M6505" t="s">
        <v>18666</v>
      </c>
      <c r="N6505">
        <v>6.6666665999999999E-2</v>
      </c>
      <c r="O6505">
        <v>4</v>
      </c>
      <c r="P6505">
        <v>2407</v>
      </c>
      <c r="Q6505">
        <v>8</v>
      </c>
      <c r="R6505">
        <v>21</v>
      </c>
      <c r="S6505">
        <v>52</v>
      </c>
      <c r="T6505">
        <v>193</v>
      </c>
      <c r="U6505">
        <v>10</v>
      </c>
      <c r="V6505">
        <v>2</v>
      </c>
      <c r="W6505">
        <v>0.17816277641679995</v>
      </c>
      <c r="X6505">
        <v>54.136024633495786</v>
      </c>
      <c r="Y6505">
        <v>8.1612206037642654</v>
      </c>
      <c r="Z6505">
        <v>0.45775160317839991</v>
      </c>
      <c r="AA6505">
        <v>42.237242783145838</v>
      </c>
      <c r="AB6505">
        <v>14.508591871232392</v>
      </c>
      <c r="AC6505">
        <v>39.875404473827999</v>
      </c>
      <c r="AD6505">
        <v>1.0417301492136</v>
      </c>
      <c r="AE6505">
        <v>160.59612889427507</v>
      </c>
    </row>
    <row r="6506" spans="1:31" x14ac:dyDescent="0.25">
      <c r="A6506">
        <v>2252802</v>
      </c>
      <c r="B6506">
        <v>1</v>
      </c>
      <c r="C6506" t="s">
        <v>80</v>
      </c>
      <c r="D6506" t="s">
        <v>86</v>
      </c>
      <c r="E6506" t="s">
        <v>132</v>
      </c>
      <c r="F6506" t="s">
        <v>18667</v>
      </c>
      <c r="G6506" t="s">
        <v>191</v>
      </c>
      <c r="H6506" t="s">
        <v>135</v>
      </c>
      <c r="I6506" t="s">
        <v>136</v>
      </c>
      <c r="J6506" t="s">
        <v>137</v>
      </c>
      <c r="K6506" t="s">
        <v>138</v>
      </c>
      <c r="L6506" t="s">
        <v>18668</v>
      </c>
      <c r="M6506" t="s">
        <v>18669</v>
      </c>
      <c r="N6506">
        <v>1.3661111109999999</v>
      </c>
      <c r="O6506">
        <v>0</v>
      </c>
      <c r="P6506">
        <v>20</v>
      </c>
      <c r="Q6506">
        <v>0</v>
      </c>
      <c r="R6506">
        <v>0</v>
      </c>
      <c r="S6506">
        <v>0</v>
      </c>
      <c r="T6506">
        <v>0</v>
      </c>
      <c r="U6506">
        <v>0</v>
      </c>
      <c r="V6506">
        <v>0</v>
      </c>
      <c r="W6506">
        <v>0</v>
      </c>
      <c r="X6506">
        <v>7.2868903571187102</v>
      </c>
      <c r="Y6506">
        <v>0</v>
      </c>
      <c r="Z6506">
        <v>0</v>
      </c>
      <c r="AA6506">
        <v>0</v>
      </c>
      <c r="AB6506">
        <v>0</v>
      </c>
      <c r="AC6506">
        <v>0</v>
      </c>
      <c r="AD6506">
        <v>0</v>
      </c>
      <c r="AE6506">
        <v>7.2868903571187102</v>
      </c>
    </row>
    <row r="6507" spans="1:31" x14ac:dyDescent="0.25">
      <c r="A6507">
        <v>2252659</v>
      </c>
      <c r="B6507">
        <v>1</v>
      </c>
      <c r="C6507" t="s">
        <v>80</v>
      </c>
      <c r="D6507" t="s">
        <v>82</v>
      </c>
      <c r="E6507" t="s">
        <v>177</v>
      </c>
      <c r="F6507" t="s">
        <v>18670</v>
      </c>
      <c r="G6507" t="s">
        <v>1257</v>
      </c>
      <c r="H6507" t="s">
        <v>135</v>
      </c>
      <c r="I6507" t="s">
        <v>136</v>
      </c>
      <c r="J6507" t="s">
        <v>137</v>
      </c>
      <c r="K6507" t="s">
        <v>138</v>
      </c>
      <c r="L6507" t="s">
        <v>18671</v>
      </c>
      <c r="M6507" t="s">
        <v>18672</v>
      </c>
      <c r="N6507">
        <v>0.79166666600000002</v>
      </c>
      <c r="O6507">
        <v>0</v>
      </c>
      <c r="P6507">
        <v>29</v>
      </c>
      <c r="Q6507">
        <v>0</v>
      </c>
      <c r="R6507">
        <v>0</v>
      </c>
      <c r="S6507">
        <v>0</v>
      </c>
      <c r="T6507">
        <v>69</v>
      </c>
      <c r="U6507">
        <v>0</v>
      </c>
      <c r="V6507">
        <v>0</v>
      </c>
      <c r="W6507">
        <v>0</v>
      </c>
      <c r="X6507">
        <v>5.3712740803745946</v>
      </c>
      <c r="Y6507">
        <v>0</v>
      </c>
      <c r="Z6507">
        <v>0</v>
      </c>
      <c r="AA6507">
        <v>0</v>
      </c>
      <c r="AB6507">
        <v>53.877059546824974</v>
      </c>
      <c r="AC6507">
        <v>0</v>
      </c>
      <c r="AD6507">
        <v>0</v>
      </c>
      <c r="AE6507">
        <v>59.248333627199571</v>
      </c>
    </row>
    <row r="6508" spans="1:31" x14ac:dyDescent="0.25">
      <c r="A6508">
        <v>2252951</v>
      </c>
      <c r="B6508">
        <v>1</v>
      </c>
      <c r="C6508" t="s">
        <v>80</v>
      </c>
      <c r="D6508" t="s">
        <v>95</v>
      </c>
      <c r="E6508" t="s">
        <v>182</v>
      </c>
      <c r="F6508" t="s">
        <v>18673</v>
      </c>
      <c r="G6508" t="s">
        <v>174</v>
      </c>
      <c r="H6508" t="s">
        <v>163</v>
      </c>
      <c r="I6508" t="s">
        <v>136</v>
      </c>
      <c r="J6508" t="s">
        <v>137</v>
      </c>
      <c r="K6508" t="s">
        <v>138</v>
      </c>
      <c r="L6508" t="s">
        <v>18674</v>
      </c>
      <c r="M6508" t="s">
        <v>18675</v>
      </c>
      <c r="N6508">
        <v>6.6666665999999999E-2</v>
      </c>
      <c r="O6508">
        <v>0</v>
      </c>
      <c r="P6508">
        <v>0</v>
      </c>
      <c r="Q6508">
        <v>0</v>
      </c>
      <c r="R6508">
        <v>0</v>
      </c>
      <c r="S6508">
        <v>0</v>
      </c>
      <c r="T6508">
        <v>188</v>
      </c>
      <c r="U6508">
        <v>0</v>
      </c>
      <c r="V6508">
        <v>0</v>
      </c>
      <c r="W6508">
        <v>0</v>
      </c>
      <c r="X6508">
        <v>0</v>
      </c>
      <c r="Y6508">
        <v>0</v>
      </c>
      <c r="Z6508">
        <v>0</v>
      </c>
      <c r="AA6508">
        <v>0</v>
      </c>
      <c r="AB6508">
        <v>13.631273329900386</v>
      </c>
      <c r="AC6508">
        <v>0</v>
      </c>
      <c r="AD6508">
        <v>0</v>
      </c>
      <c r="AE6508">
        <v>13.631273329900386</v>
      </c>
    </row>
    <row r="6509" spans="1:31" x14ac:dyDescent="0.25">
      <c r="A6509">
        <v>2252779</v>
      </c>
      <c r="B6509">
        <v>1</v>
      </c>
      <c r="C6509" t="s">
        <v>80</v>
      </c>
      <c r="D6509" t="s">
        <v>106</v>
      </c>
      <c r="E6509" t="s">
        <v>182</v>
      </c>
      <c r="F6509" t="s">
        <v>15618</v>
      </c>
      <c r="G6509" t="s">
        <v>143</v>
      </c>
      <c r="H6509" t="s">
        <v>163</v>
      </c>
      <c r="I6509" t="s">
        <v>136</v>
      </c>
      <c r="J6509" t="s">
        <v>137</v>
      </c>
      <c r="K6509" t="s">
        <v>144</v>
      </c>
      <c r="L6509" t="s">
        <v>18676</v>
      </c>
      <c r="M6509" t="s">
        <v>18677</v>
      </c>
      <c r="N6509">
        <v>7.6780555550000003</v>
      </c>
      <c r="O6509">
        <v>0</v>
      </c>
      <c r="P6509">
        <v>69</v>
      </c>
      <c r="Q6509">
        <v>0</v>
      </c>
      <c r="R6509">
        <v>8</v>
      </c>
      <c r="S6509">
        <v>0</v>
      </c>
      <c r="T6509">
        <v>9</v>
      </c>
      <c r="U6509">
        <v>0</v>
      </c>
      <c r="V6509">
        <v>0</v>
      </c>
      <c r="W6509">
        <v>0</v>
      </c>
      <c r="X6509">
        <v>53.44914088072462</v>
      </c>
      <c r="Y6509">
        <v>0</v>
      </c>
      <c r="Z6509">
        <v>5.2699197216946558</v>
      </c>
      <c r="AA6509">
        <v>0</v>
      </c>
      <c r="AB6509">
        <v>34.178872871943511</v>
      </c>
      <c r="AC6509">
        <v>0</v>
      </c>
      <c r="AD6509">
        <v>0</v>
      </c>
      <c r="AE6509">
        <v>92.897933474362787</v>
      </c>
    </row>
    <row r="6510" spans="1:31" x14ac:dyDescent="0.25">
      <c r="A6510">
        <v>2253157</v>
      </c>
      <c r="B6510">
        <v>1</v>
      </c>
      <c r="C6510" t="s">
        <v>81</v>
      </c>
      <c r="D6510" t="s">
        <v>112</v>
      </c>
      <c r="E6510" t="s">
        <v>194</v>
      </c>
      <c r="F6510" t="s">
        <v>18678</v>
      </c>
      <c r="G6510" t="s">
        <v>472</v>
      </c>
      <c r="H6510" t="s">
        <v>135</v>
      </c>
      <c r="I6510" t="s">
        <v>136</v>
      </c>
      <c r="J6510" t="s">
        <v>137</v>
      </c>
      <c r="K6510" t="s">
        <v>138</v>
      </c>
      <c r="L6510" t="s">
        <v>18679</v>
      </c>
      <c r="M6510" t="s">
        <v>18680</v>
      </c>
      <c r="N6510">
        <v>0.84305555499999996</v>
      </c>
      <c r="O6510">
        <v>0</v>
      </c>
      <c r="P6510">
        <v>39</v>
      </c>
      <c r="Q6510">
        <v>0</v>
      </c>
      <c r="R6510">
        <v>0</v>
      </c>
      <c r="S6510">
        <v>0</v>
      </c>
      <c r="T6510">
        <v>6</v>
      </c>
      <c r="U6510">
        <v>0</v>
      </c>
      <c r="V6510">
        <v>0</v>
      </c>
      <c r="W6510">
        <v>0</v>
      </c>
      <c r="X6510">
        <v>6.0639336584564445</v>
      </c>
      <c r="Y6510">
        <v>0</v>
      </c>
      <c r="Z6510">
        <v>0</v>
      </c>
      <c r="AA6510">
        <v>0</v>
      </c>
      <c r="AB6510">
        <v>4.7313091376635006</v>
      </c>
      <c r="AC6510">
        <v>0</v>
      </c>
      <c r="AD6510">
        <v>0</v>
      </c>
      <c r="AE6510">
        <v>10.795242796119945</v>
      </c>
    </row>
    <row r="6511" spans="1:31" x14ac:dyDescent="0.25">
      <c r="A6511">
        <v>2252911</v>
      </c>
      <c r="B6511">
        <v>1</v>
      </c>
      <c r="C6511" t="s">
        <v>81</v>
      </c>
      <c r="D6511" t="s">
        <v>113</v>
      </c>
      <c r="E6511" t="s">
        <v>132</v>
      </c>
      <c r="F6511" t="s">
        <v>18681</v>
      </c>
      <c r="G6511" t="s">
        <v>148</v>
      </c>
      <c r="H6511" t="s">
        <v>135</v>
      </c>
      <c r="I6511" t="s">
        <v>136</v>
      </c>
      <c r="J6511" t="s">
        <v>137</v>
      </c>
      <c r="K6511" t="s">
        <v>138</v>
      </c>
      <c r="L6511" t="s">
        <v>18682</v>
      </c>
      <c r="M6511" t="s">
        <v>18683</v>
      </c>
      <c r="N6511">
        <v>2.474444444</v>
      </c>
      <c r="O6511">
        <v>0</v>
      </c>
      <c r="P6511">
        <v>0</v>
      </c>
      <c r="Q6511">
        <v>0</v>
      </c>
      <c r="R6511">
        <v>1</v>
      </c>
      <c r="S6511">
        <v>0</v>
      </c>
      <c r="T6511">
        <v>0</v>
      </c>
      <c r="U6511">
        <v>0</v>
      </c>
      <c r="V6511">
        <v>0</v>
      </c>
      <c r="W6511">
        <v>0</v>
      </c>
      <c r="X6511">
        <v>0</v>
      </c>
      <c r="Y6511">
        <v>0</v>
      </c>
      <c r="Z6511">
        <v>1.847634863654751</v>
      </c>
      <c r="AA6511">
        <v>0</v>
      </c>
      <c r="AB6511">
        <v>0</v>
      </c>
      <c r="AC6511">
        <v>0</v>
      </c>
      <c r="AD6511">
        <v>0</v>
      </c>
      <c r="AE6511">
        <v>1.847634863654751</v>
      </c>
    </row>
    <row r="6512" spans="1:31" x14ac:dyDescent="0.25">
      <c r="A6512">
        <v>2253103</v>
      </c>
      <c r="B6512">
        <v>1</v>
      </c>
      <c r="C6512" t="s">
        <v>81</v>
      </c>
      <c r="D6512" t="s">
        <v>128</v>
      </c>
      <c r="E6512" t="s">
        <v>141</v>
      </c>
      <c r="F6512" t="s">
        <v>18684</v>
      </c>
      <c r="G6512" t="s">
        <v>187</v>
      </c>
      <c r="H6512" t="s">
        <v>135</v>
      </c>
      <c r="I6512" t="s">
        <v>136</v>
      </c>
      <c r="J6512" t="s">
        <v>137</v>
      </c>
      <c r="K6512" t="s">
        <v>138</v>
      </c>
      <c r="L6512" t="s">
        <v>18685</v>
      </c>
      <c r="M6512" t="s">
        <v>18686</v>
      </c>
      <c r="N6512">
        <v>8.5525000000000002</v>
      </c>
      <c r="O6512">
        <v>0</v>
      </c>
      <c r="P6512">
        <v>196</v>
      </c>
      <c r="Q6512">
        <v>0</v>
      </c>
      <c r="R6512">
        <v>0</v>
      </c>
      <c r="S6512">
        <v>0</v>
      </c>
      <c r="T6512">
        <v>20</v>
      </c>
      <c r="U6512">
        <v>0</v>
      </c>
      <c r="V6512">
        <v>0</v>
      </c>
      <c r="W6512">
        <v>0</v>
      </c>
      <c r="X6512">
        <v>195.99076967768107</v>
      </c>
      <c r="Y6512">
        <v>0</v>
      </c>
      <c r="Z6512">
        <v>0</v>
      </c>
      <c r="AA6512">
        <v>0</v>
      </c>
      <c r="AB6512">
        <v>23.167575486201653</v>
      </c>
      <c r="AC6512">
        <v>0</v>
      </c>
      <c r="AD6512">
        <v>0</v>
      </c>
      <c r="AE6512">
        <v>219.15834516388273</v>
      </c>
    </row>
    <row r="6513" spans="1:31" x14ac:dyDescent="0.25">
      <c r="A6513">
        <v>2252934</v>
      </c>
      <c r="B6513">
        <v>1</v>
      </c>
      <c r="C6513" t="s">
        <v>80</v>
      </c>
      <c r="D6513" t="s">
        <v>82</v>
      </c>
      <c r="E6513" t="s">
        <v>132</v>
      </c>
      <c r="F6513" t="s">
        <v>18687</v>
      </c>
      <c r="G6513" t="s">
        <v>170</v>
      </c>
      <c r="H6513" t="s">
        <v>135</v>
      </c>
      <c r="I6513" t="s">
        <v>136</v>
      </c>
      <c r="J6513" t="s">
        <v>137</v>
      </c>
      <c r="K6513" t="s">
        <v>138</v>
      </c>
      <c r="L6513" t="s">
        <v>18688</v>
      </c>
      <c r="M6513" t="s">
        <v>18689</v>
      </c>
      <c r="N6513">
        <v>4.5677777769999999</v>
      </c>
      <c r="O6513">
        <v>0</v>
      </c>
      <c r="P6513">
        <v>9</v>
      </c>
      <c r="Q6513">
        <v>0</v>
      </c>
      <c r="R6513">
        <v>0</v>
      </c>
      <c r="S6513">
        <v>0</v>
      </c>
      <c r="T6513">
        <v>0</v>
      </c>
      <c r="U6513">
        <v>0</v>
      </c>
      <c r="V6513">
        <v>0</v>
      </c>
      <c r="W6513">
        <v>0</v>
      </c>
      <c r="X6513">
        <v>5.8939236567295517</v>
      </c>
      <c r="Y6513">
        <v>0</v>
      </c>
      <c r="Z6513">
        <v>0</v>
      </c>
      <c r="AA6513">
        <v>0</v>
      </c>
      <c r="AB6513">
        <v>0</v>
      </c>
      <c r="AC6513">
        <v>0</v>
      </c>
      <c r="AD6513">
        <v>0</v>
      </c>
      <c r="AE6513">
        <v>5.8939236567295517</v>
      </c>
    </row>
    <row r="6514" spans="1:31" x14ac:dyDescent="0.25">
      <c r="A6514">
        <v>2252702</v>
      </c>
      <c r="B6514">
        <v>1</v>
      </c>
      <c r="C6514" t="s">
        <v>80</v>
      </c>
      <c r="D6514" t="s">
        <v>103</v>
      </c>
      <c r="E6514" t="s">
        <v>182</v>
      </c>
      <c r="F6514" t="s">
        <v>18690</v>
      </c>
      <c r="G6514" t="s">
        <v>1027</v>
      </c>
      <c r="H6514" t="s">
        <v>163</v>
      </c>
      <c r="I6514" t="s">
        <v>136</v>
      </c>
      <c r="J6514" t="s">
        <v>137</v>
      </c>
      <c r="K6514" t="s">
        <v>138</v>
      </c>
      <c r="L6514" t="s">
        <v>18691</v>
      </c>
      <c r="M6514" t="s">
        <v>18692</v>
      </c>
      <c r="N6514">
        <v>1.8647222219999999</v>
      </c>
      <c r="O6514">
        <v>0</v>
      </c>
      <c r="P6514">
        <v>174</v>
      </c>
      <c r="Q6514">
        <v>0</v>
      </c>
      <c r="R6514">
        <v>2</v>
      </c>
      <c r="S6514">
        <v>0</v>
      </c>
      <c r="T6514">
        <v>46</v>
      </c>
      <c r="U6514">
        <v>0</v>
      </c>
      <c r="V6514">
        <v>0</v>
      </c>
      <c r="W6514">
        <v>0</v>
      </c>
      <c r="X6514">
        <v>88.819122112879143</v>
      </c>
      <c r="Y6514">
        <v>0</v>
      </c>
      <c r="Z6514">
        <v>0.11038120192695557</v>
      </c>
      <c r="AA6514">
        <v>0</v>
      </c>
      <c r="AB6514">
        <v>43.659575692462802</v>
      </c>
      <c r="AC6514">
        <v>0</v>
      </c>
      <c r="AD6514">
        <v>0</v>
      </c>
      <c r="AE6514">
        <v>132.58907900726891</v>
      </c>
    </row>
    <row r="6515" spans="1:31" x14ac:dyDescent="0.25">
      <c r="A6515">
        <v>2252894</v>
      </c>
      <c r="B6515">
        <v>1</v>
      </c>
      <c r="C6515" t="s">
        <v>80</v>
      </c>
      <c r="D6515" t="s">
        <v>98</v>
      </c>
      <c r="E6515" t="s">
        <v>132</v>
      </c>
      <c r="F6515" t="s">
        <v>18693</v>
      </c>
      <c r="G6515" t="s">
        <v>148</v>
      </c>
      <c r="H6515" t="s">
        <v>135</v>
      </c>
      <c r="I6515" t="s">
        <v>136</v>
      </c>
      <c r="J6515" t="s">
        <v>137</v>
      </c>
      <c r="K6515" t="s">
        <v>138</v>
      </c>
      <c r="L6515" t="s">
        <v>18694</v>
      </c>
      <c r="M6515" t="s">
        <v>18695</v>
      </c>
      <c r="N6515">
        <v>1.9227777770000001</v>
      </c>
      <c r="O6515">
        <v>0</v>
      </c>
      <c r="P6515">
        <v>0</v>
      </c>
      <c r="Q6515">
        <v>0</v>
      </c>
      <c r="R6515">
        <v>0</v>
      </c>
      <c r="S6515">
        <v>0</v>
      </c>
      <c r="T6515">
        <v>1</v>
      </c>
      <c r="U6515">
        <v>0</v>
      </c>
      <c r="V6515">
        <v>0</v>
      </c>
      <c r="W6515">
        <v>0</v>
      </c>
      <c r="X6515">
        <v>0</v>
      </c>
      <c r="Y6515">
        <v>0</v>
      </c>
      <c r="Z6515">
        <v>0</v>
      </c>
      <c r="AA6515">
        <v>0</v>
      </c>
      <c r="AB6515">
        <v>0.63770580660042664</v>
      </c>
      <c r="AC6515">
        <v>0</v>
      </c>
      <c r="AD6515">
        <v>0</v>
      </c>
      <c r="AE6515">
        <v>0.63770580660042664</v>
      </c>
    </row>
    <row r="6516" spans="1:31" x14ac:dyDescent="0.25">
      <c r="A6516">
        <v>2252788</v>
      </c>
      <c r="B6516">
        <v>1</v>
      </c>
      <c r="C6516" t="s">
        <v>81</v>
      </c>
      <c r="D6516" t="s">
        <v>112</v>
      </c>
      <c r="E6516" t="s">
        <v>141</v>
      </c>
      <c r="F6516" t="s">
        <v>18696</v>
      </c>
      <c r="G6516" t="s">
        <v>196</v>
      </c>
      <c r="H6516" t="s">
        <v>135</v>
      </c>
      <c r="I6516" t="s">
        <v>136</v>
      </c>
      <c r="J6516" t="s">
        <v>137</v>
      </c>
      <c r="K6516" t="s">
        <v>144</v>
      </c>
      <c r="L6516" t="s">
        <v>18697</v>
      </c>
      <c r="M6516" t="s">
        <v>18698</v>
      </c>
      <c r="N6516">
        <v>1.55</v>
      </c>
      <c r="O6516">
        <v>0</v>
      </c>
      <c r="P6516">
        <v>355</v>
      </c>
      <c r="Q6516">
        <v>0</v>
      </c>
      <c r="R6516">
        <v>8</v>
      </c>
      <c r="S6516">
        <v>0</v>
      </c>
      <c r="T6516">
        <v>31</v>
      </c>
      <c r="U6516">
        <v>0</v>
      </c>
      <c r="V6516">
        <v>0</v>
      </c>
      <c r="W6516">
        <v>0</v>
      </c>
      <c r="X6516">
        <v>135.6714649425835</v>
      </c>
      <c r="Y6516">
        <v>0</v>
      </c>
      <c r="Z6516">
        <v>1.736946091664</v>
      </c>
      <c r="AA6516">
        <v>0</v>
      </c>
      <c r="AB6516">
        <v>66.376440564694235</v>
      </c>
      <c r="AC6516">
        <v>0</v>
      </c>
      <c r="AD6516">
        <v>0</v>
      </c>
      <c r="AE6516">
        <v>203.78485159894174</v>
      </c>
    </row>
    <row r="6517" spans="1:31" x14ac:dyDescent="0.25">
      <c r="A6517">
        <v>2252897</v>
      </c>
      <c r="B6517">
        <v>1</v>
      </c>
      <c r="C6517" t="s">
        <v>80</v>
      </c>
      <c r="D6517" t="s">
        <v>100</v>
      </c>
      <c r="E6517" t="s">
        <v>132</v>
      </c>
      <c r="F6517" t="s">
        <v>18699</v>
      </c>
      <c r="G6517" t="s">
        <v>148</v>
      </c>
      <c r="H6517" t="s">
        <v>135</v>
      </c>
      <c r="I6517" t="s">
        <v>136</v>
      </c>
      <c r="J6517" t="s">
        <v>137</v>
      </c>
      <c r="K6517" t="s">
        <v>138</v>
      </c>
      <c r="L6517" t="s">
        <v>18700</v>
      </c>
      <c r="M6517" t="s">
        <v>18701</v>
      </c>
      <c r="N6517">
        <v>1.6994444440000001</v>
      </c>
      <c r="O6517">
        <v>0</v>
      </c>
      <c r="P6517">
        <v>2</v>
      </c>
      <c r="Q6517">
        <v>0</v>
      </c>
      <c r="R6517">
        <v>0</v>
      </c>
      <c r="S6517">
        <v>0</v>
      </c>
      <c r="T6517">
        <v>0</v>
      </c>
      <c r="U6517">
        <v>0</v>
      </c>
      <c r="V6517">
        <v>0</v>
      </c>
      <c r="W6517">
        <v>0</v>
      </c>
      <c r="X6517">
        <v>0.68189150843624224</v>
      </c>
      <c r="Y6517">
        <v>0</v>
      </c>
      <c r="Z6517">
        <v>0</v>
      </c>
      <c r="AA6517">
        <v>0</v>
      </c>
      <c r="AB6517">
        <v>0</v>
      </c>
      <c r="AC6517">
        <v>0</v>
      </c>
      <c r="AD6517">
        <v>0</v>
      </c>
      <c r="AE6517">
        <v>0.68189150843624224</v>
      </c>
    </row>
    <row r="6518" spans="1:31" x14ac:dyDescent="0.25">
      <c r="A6518">
        <v>2252874</v>
      </c>
      <c r="B6518">
        <v>1</v>
      </c>
      <c r="C6518" t="s">
        <v>80</v>
      </c>
      <c r="D6518" t="s">
        <v>83</v>
      </c>
      <c r="E6518" t="s">
        <v>141</v>
      </c>
      <c r="F6518" t="s">
        <v>18702</v>
      </c>
      <c r="G6518" t="s">
        <v>134</v>
      </c>
      <c r="H6518" t="s">
        <v>135</v>
      </c>
      <c r="I6518" t="s">
        <v>136</v>
      </c>
      <c r="J6518" t="s">
        <v>137</v>
      </c>
      <c r="K6518" t="s">
        <v>138</v>
      </c>
      <c r="L6518" t="s">
        <v>18703</v>
      </c>
      <c r="M6518" t="s">
        <v>18704</v>
      </c>
      <c r="N6518">
        <v>1.315555555</v>
      </c>
      <c r="O6518">
        <v>0</v>
      </c>
      <c r="P6518">
        <v>912</v>
      </c>
      <c r="Q6518">
        <v>0</v>
      </c>
      <c r="R6518">
        <v>0</v>
      </c>
      <c r="S6518">
        <v>0</v>
      </c>
      <c r="T6518">
        <v>115</v>
      </c>
      <c r="U6518">
        <v>0</v>
      </c>
      <c r="V6518">
        <v>0</v>
      </c>
      <c r="W6518">
        <v>0</v>
      </c>
      <c r="X6518">
        <v>369.00827274032292</v>
      </c>
      <c r="Y6518">
        <v>0</v>
      </c>
      <c r="Z6518">
        <v>0</v>
      </c>
      <c r="AA6518">
        <v>0</v>
      </c>
      <c r="AB6518">
        <v>118.29332110523994</v>
      </c>
      <c r="AC6518">
        <v>0</v>
      </c>
      <c r="AD6518">
        <v>0</v>
      </c>
      <c r="AE6518">
        <v>487.30159384556288</v>
      </c>
    </row>
    <row r="6519" spans="1:31" x14ac:dyDescent="0.25">
      <c r="A6519">
        <v>2252831</v>
      </c>
      <c r="B6519">
        <v>1</v>
      </c>
      <c r="C6519" t="s">
        <v>81</v>
      </c>
      <c r="D6519" t="s">
        <v>127</v>
      </c>
      <c r="E6519" t="s">
        <v>132</v>
      </c>
      <c r="F6519" t="s">
        <v>18705</v>
      </c>
      <c r="G6519" t="s">
        <v>148</v>
      </c>
      <c r="H6519" t="s">
        <v>135</v>
      </c>
      <c r="I6519" t="s">
        <v>136</v>
      </c>
      <c r="J6519" t="s">
        <v>137</v>
      </c>
      <c r="K6519" t="s">
        <v>138</v>
      </c>
      <c r="L6519" t="s">
        <v>18706</v>
      </c>
      <c r="M6519" t="s">
        <v>18707</v>
      </c>
      <c r="N6519">
        <v>3.4847222219999998</v>
      </c>
      <c r="O6519">
        <v>0</v>
      </c>
      <c r="P6519">
        <v>1</v>
      </c>
      <c r="Q6519">
        <v>0</v>
      </c>
      <c r="R6519">
        <v>0</v>
      </c>
      <c r="S6519">
        <v>0</v>
      </c>
      <c r="T6519">
        <v>0</v>
      </c>
      <c r="U6519">
        <v>0</v>
      </c>
      <c r="V6519">
        <v>0</v>
      </c>
      <c r="W6519">
        <v>0</v>
      </c>
      <c r="X6519">
        <v>0</v>
      </c>
      <c r="Y6519">
        <v>0</v>
      </c>
      <c r="Z6519">
        <v>0</v>
      </c>
      <c r="AA6519">
        <v>0</v>
      </c>
      <c r="AB6519">
        <v>0</v>
      </c>
      <c r="AC6519">
        <v>0</v>
      </c>
      <c r="AD6519">
        <v>0</v>
      </c>
      <c r="AE6519">
        <v>0</v>
      </c>
    </row>
    <row r="6520" spans="1:31" x14ac:dyDescent="0.25">
      <c r="A6520">
        <v>2252997</v>
      </c>
      <c r="B6520">
        <v>1</v>
      </c>
      <c r="C6520" t="s">
        <v>81</v>
      </c>
      <c r="D6520" t="s">
        <v>128</v>
      </c>
      <c r="E6520" t="s">
        <v>132</v>
      </c>
      <c r="F6520" t="s">
        <v>18708</v>
      </c>
      <c r="G6520" t="s">
        <v>1919</v>
      </c>
      <c r="H6520" t="s">
        <v>135</v>
      </c>
      <c r="I6520" t="s">
        <v>136</v>
      </c>
      <c r="J6520" t="s">
        <v>137</v>
      </c>
      <c r="K6520" t="s">
        <v>138</v>
      </c>
      <c r="L6520" t="s">
        <v>18709</v>
      </c>
      <c r="M6520" t="s">
        <v>18710</v>
      </c>
      <c r="N6520">
        <v>4.4252777769999998</v>
      </c>
      <c r="O6520">
        <v>0</v>
      </c>
      <c r="P6520">
        <v>5</v>
      </c>
      <c r="Q6520">
        <v>0</v>
      </c>
      <c r="R6520">
        <v>0</v>
      </c>
      <c r="S6520">
        <v>0</v>
      </c>
      <c r="T6520">
        <v>0</v>
      </c>
      <c r="U6520">
        <v>0</v>
      </c>
      <c r="V6520">
        <v>0</v>
      </c>
      <c r="W6520">
        <v>0</v>
      </c>
      <c r="X6520">
        <v>7.0001557653401694</v>
      </c>
      <c r="Y6520">
        <v>0</v>
      </c>
      <c r="Z6520">
        <v>0</v>
      </c>
      <c r="AA6520">
        <v>0</v>
      </c>
      <c r="AB6520">
        <v>0</v>
      </c>
      <c r="AC6520">
        <v>0</v>
      </c>
      <c r="AD6520">
        <v>0</v>
      </c>
      <c r="AE6520">
        <v>7.0001557653401694</v>
      </c>
    </row>
    <row r="6521" spans="1:31" x14ac:dyDescent="0.25">
      <c r="A6521">
        <v>2252682</v>
      </c>
      <c r="B6521">
        <v>1</v>
      </c>
      <c r="C6521" t="s">
        <v>80</v>
      </c>
      <c r="D6521" t="s">
        <v>110</v>
      </c>
      <c r="E6521" t="s">
        <v>132</v>
      </c>
      <c r="F6521" t="s">
        <v>18711</v>
      </c>
      <c r="G6521" t="s">
        <v>191</v>
      </c>
      <c r="H6521" t="s">
        <v>135</v>
      </c>
      <c r="I6521" t="s">
        <v>136</v>
      </c>
      <c r="J6521" t="s">
        <v>137</v>
      </c>
      <c r="K6521" t="s">
        <v>138</v>
      </c>
      <c r="L6521" t="s">
        <v>18712</v>
      </c>
      <c r="M6521" t="s">
        <v>18713</v>
      </c>
      <c r="N6521">
        <v>0.88888888799999999</v>
      </c>
      <c r="O6521">
        <v>0</v>
      </c>
      <c r="P6521">
        <v>14</v>
      </c>
      <c r="Q6521">
        <v>0</v>
      </c>
      <c r="R6521">
        <v>0</v>
      </c>
      <c r="S6521">
        <v>0</v>
      </c>
      <c r="T6521">
        <v>2</v>
      </c>
      <c r="U6521">
        <v>0</v>
      </c>
      <c r="V6521">
        <v>0</v>
      </c>
      <c r="W6521">
        <v>0</v>
      </c>
      <c r="X6521">
        <v>3.2656668660871109</v>
      </c>
      <c r="Y6521">
        <v>0</v>
      </c>
      <c r="Z6521">
        <v>0</v>
      </c>
      <c r="AA6521">
        <v>0</v>
      </c>
      <c r="AB6521">
        <v>0</v>
      </c>
      <c r="AC6521">
        <v>0</v>
      </c>
      <c r="AD6521">
        <v>0</v>
      </c>
      <c r="AE6521">
        <v>3.2656668660871109</v>
      </c>
    </row>
    <row r="6522" spans="1:31" x14ac:dyDescent="0.25">
      <c r="A6522">
        <v>2252811</v>
      </c>
      <c r="B6522">
        <v>1</v>
      </c>
      <c r="C6522" t="s">
        <v>80</v>
      </c>
      <c r="D6522" t="s">
        <v>107</v>
      </c>
      <c r="E6522" t="s">
        <v>132</v>
      </c>
      <c r="F6522" t="s">
        <v>18714</v>
      </c>
      <c r="G6522" t="s">
        <v>134</v>
      </c>
      <c r="H6522" t="s">
        <v>135</v>
      </c>
      <c r="I6522" t="s">
        <v>136</v>
      </c>
      <c r="J6522" t="s">
        <v>137</v>
      </c>
      <c r="K6522" t="s">
        <v>138</v>
      </c>
      <c r="L6522" t="s">
        <v>18715</v>
      </c>
      <c r="M6522" t="s">
        <v>18716</v>
      </c>
      <c r="N6522">
        <v>0.92</v>
      </c>
      <c r="O6522">
        <v>0</v>
      </c>
      <c r="P6522">
        <v>1</v>
      </c>
      <c r="Q6522">
        <v>0</v>
      </c>
      <c r="R6522">
        <v>0</v>
      </c>
      <c r="S6522">
        <v>0</v>
      </c>
      <c r="T6522">
        <v>0</v>
      </c>
      <c r="U6522">
        <v>0</v>
      </c>
      <c r="V6522">
        <v>0</v>
      </c>
      <c r="W6522">
        <v>0</v>
      </c>
      <c r="X6522">
        <v>0.52800204238600001</v>
      </c>
      <c r="Y6522">
        <v>0</v>
      </c>
      <c r="Z6522">
        <v>0</v>
      </c>
      <c r="AA6522">
        <v>0</v>
      </c>
      <c r="AB6522">
        <v>0</v>
      </c>
      <c r="AC6522">
        <v>0</v>
      </c>
      <c r="AD6522">
        <v>0</v>
      </c>
      <c r="AE6522">
        <v>0.52800204238600001</v>
      </c>
    </row>
    <row r="6523" spans="1:31" x14ac:dyDescent="0.25">
      <c r="A6523">
        <v>2252954</v>
      </c>
      <c r="B6523">
        <v>1</v>
      </c>
      <c r="C6523" t="s">
        <v>81</v>
      </c>
      <c r="D6523" t="s">
        <v>127</v>
      </c>
      <c r="E6523" t="s">
        <v>132</v>
      </c>
      <c r="F6523" t="s">
        <v>18717</v>
      </c>
      <c r="G6523" t="s">
        <v>170</v>
      </c>
      <c r="H6523" t="s">
        <v>135</v>
      </c>
      <c r="I6523" t="s">
        <v>136</v>
      </c>
      <c r="J6523" t="s">
        <v>137</v>
      </c>
      <c r="K6523" t="s">
        <v>138</v>
      </c>
      <c r="L6523" t="s">
        <v>18718</v>
      </c>
      <c r="M6523" t="s">
        <v>18719</v>
      </c>
      <c r="N6523">
        <v>3.7408333329999999</v>
      </c>
      <c r="O6523">
        <v>0</v>
      </c>
      <c r="P6523">
        <v>17</v>
      </c>
      <c r="Q6523">
        <v>0</v>
      </c>
      <c r="R6523">
        <v>0</v>
      </c>
      <c r="S6523">
        <v>0</v>
      </c>
      <c r="T6523">
        <v>14</v>
      </c>
      <c r="U6523">
        <v>0</v>
      </c>
      <c r="V6523">
        <v>0</v>
      </c>
      <c r="W6523">
        <v>0</v>
      </c>
      <c r="X6523">
        <v>17.573189448738027</v>
      </c>
      <c r="Y6523">
        <v>0</v>
      </c>
      <c r="Z6523">
        <v>0</v>
      </c>
      <c r="AA6523">
        <v>0</v>
      </c>
      <c r="AB6523">
        <v>23.204144345771613</v>
      </c>
      <c r="AC6523">
        <v>0</v>
      </c>
      <c r="AD6523">
        <v>0</v>
      </c>
      <c r="AE6523">
        <v>40.777333794509644</v>
      </c>
    </row>
    <row r="6524" spans="1:31" x14ac:dyDescent="0.25">
      <c r="A6524">
        <v>2252917</v>
      </c>
      <c r="B6524">
        <v>1</v>
      </c>
      <c r="C6524" t="s">
        <v>80</v>
      </c>
      <c r="D6524" t="s">
        <v>97</v>
      </c>
      <c r="E6524" t="s">
        <v>132</v>
      </c>
      <c r="F6524" t="s">
        <v>18720</v>
      </c>
      <c r="G6524" t="s">
        <v>148</v>
      </c>
      <c r="H6524" t="s">
        <v>135</v>
      </c>
      <c r="I6524" t="s">
        <v>136</v>
      </c>
      <c r="J6524" t="s">
        <v>137</v>
      </c>
      <c r="K6524" t="s">
        <v>138</v>
      </c>
      <c r="L6524" t="s">
        <v>18721</v>
      </c>
      <c r="M6524" t="s">
        <v>18722</v>
      </c>
      <c r="N6524">
        <v>2.040277777</v>
      </c>
      <c r="O6524">
        <v>0</v>
      </c>
      <c r="P6524">
        <v>1</v>
      </c>
      <c r="Q6524">
        <v>0</v>
      </c>
      <c r="R6524">
        <v>0</v>
      </c>
      <c r="S6524">
        <v>0</v>
      </c>
      <c r="T6524">
        <v>0</v>
      </c>
      <c r="U6524">
        <v>0</v>
      </c>
      <c r="V6524">
        <v>0</v>
      </c>
      <c r="W6524">
        <v>0</v>
      </c>
      <c r="X6524">
        <v>0.99132162835510007</v>
      </c>
      <c r="Y6524">
        <v>0</v>
      </c>
      <c r="Z6524">
        <v>0</v>
      </c>
      <c r="AA6524">
        <v>0</v>
      </c>
      <c r="AB6524">
        <v>0</v>
      </c>
      <c r="AC6524">
        <v>0</v>
      </c>
      <c r="AD6524">
        <v>0</v>
      </c>
      <c r="AE6524">
        <v>0.99132162835510007</v>
      </c>
    </row>
    <row r="6525" spans="1:31" x14ac:dyDescent="0.25">
      <c r="A6525">
        <v>2252768</v>
      </c>
      <c r="B6525">
        <v>1</v>
      </c>
      <c r="C6525" t="s">
        <v>80</v>
      </c>
      <c r="D6525" t="s">
        <v>98</v>
      </c>
      <c r="E6525" t="s">
        <v>182</v>
      </c>
      <c r="F6525" t="s">
        <v>18723</v>
      </c>
      <c r="G6525" t="s">
        <v>174</v>
      </c>
      <c r="H6525" t="s">
        <v>163</v>
      </c>
      <c r="I6525" t="s">
        <v>136</v>
      </c>
      <c r="J6525" t="s">
        <v>137</v>
      </c>
      <c r="K6525" t="s">
        <v>138</v>
      </c>
      <c r="L6525" t="s">
        <v>18724</v>
      </c>
      <c r="M6525" t="s">
        <v>18725</v>
      </c>
      <c r="N6525">
        <v>7.5277777000000004E-2</v>
      </c>
      <c r="O6525">
        <v>0</v>
      </c>
      <c r="P6525">
        <v>1627</v>
      </c>
      <c r="Q6525">
        <v>0</v>
      </c>
      <c r="R6525">
        <v>0</v>
      </c>
      <c r="S6525">
        <v>0</v>
      </c>
      <c r="T6525">
        <v>111</v>
      </c>
      <c r="U6525">
        <v>0</v>
      </c>
      <c r="V6525">
        <v>0</v>
      </c>
      <c r="W6525">
        <v>0</v>
      </c>
      <c r="X6525">
        <v>27.804394976023449</v>
      </c>
      <c r="Y6525">
        <v>0</v>
      </c>
      <c r="Z6525">
        <v>0</v>
      </c>
      <c r="AA6525">
        <v>0</v>
      </c>
      <c r="AB6525">
        <v>6.7113607028287285</v>
      </c>
      <c r="AC6525">
        <v>0</v>
      </c>
      <c r="AD6525">
        <v>0</v>
      </c>
      <c r="AE6525">
        <v>34.51575567885218</v>
      </c>
    </row>
    <row r="6526" spans="1:31" x14ac:dyDescent="0.25">
      <c r="A6526">
        <v>2253160</v>
      </c>
      <c r="B6526">
        <v>1</v>
      </c>
      <c r="C6526" t="s">
        <v>80</v>
      </c>
      <c r="D6526" t="s">
        <v>107</v>
      </c>
      <c r="E6526" t="s">
        <v>132</v>
      </c>
      <c r="F6526" t="s">
        <v>18726</v>
      </c>
      <c r="G6526" t="s">
        <v>148</v>
      </c>
      <c r="H6526" t="s">
        <v>135</v>
      </c>
      <c r="I6526" t="s">
        <v>136</v>
      </c>
      <c r="J6526" t="s">
        <v>137</v>
      </c>
      <c r="K6526" t="s">
        <v>138</v>
      </c>
      <c r="L6526" t="s">
        <v>18727</v>
      </c>
      <c r="M6526" t="s">
        <v>18728</v>
      </c>
      <c r="N6526">
        <v>1.868055555</v>
      </c>
      <c r="O6526">
        <v>0</v>
      </c>
      <c r="P6526">
        <v>1</v>
      </c>
      <c r="Q6526">
        <v>0</v>
      </c>
      <c r="R6526">
        <v>0</v>
      </c>
      <c r="S6526">
        <v>0</v>
      </c>
      <c r="T6526">
        <v>0</v>
      </c>
      <c r="U6526">
        <v>0</v>
      </c>
      <c r="V6526">
        <v>0</v>
      </c>
      <c r="W6526">
        <v>0</v>
      </c>
      <c r="X6526">
        <v>2.2465744876415554E-2</v>
      </c>
      <c r="Y6526">
        <v>0</v>
      </c>
      <c r="Z6526">
        <v>0</v>
      </c>
      <c r="AA6526">
        <v>0</v>
      </c>
      <c r="AB6526">
        <v>0</v>
      </c>
      <c r="AC6526">
        <v>0</v>
      </c>
      <c r="AD6526">
        <v>0</v>
      </c>
      <c r="AE6526">
        <v>2.2465744876415554E-2</v>
      </c>
    </row>
    <row r="6527" spans="1:31" x14ac:dyDescent="0.25">
      <c r="A6527">
        <v>2253077</v>
      </c>
      <c r="B6527">
        <v>1</v>
      </c>
      <c r="C6527" t="s">
        <v>81</v>
      </c>
      <c r="D6527" t="s">
        <v>112</v>
      </c>
      <c r="E6527" t="s">
        <v>273</v>
      </c>
      <c r="F6527" t="s">
        <v>18729</v>
      </c>
      <c r="G6527" t="s">
        <v>196</v>
      </c>
      <c r="H6527" t="s">
        <v>163</v>
      </c>
      <c r="I6527" t="s">
        <v>136</v>
      </c>
      <c r="J6527" t="s">
        <v>137</v>
      </c>
      <c r="K6527" t="s">
        <v>144</v>
      </c>
      <c r="L6527" t="s">
        <v>18730</v>
      </c>
      <c r="M6527" t="s">
        <v>18731</v>
      </c>
      <c r="N6527">
        <v>0.32527777699999999</v>
      </c>
      <c r="O6527">
        <v>14</v>
      </c>
      <c r="P6527">
        <v>8763</v>
      </c>
      <c r="Q6527">
        <v>425</v>
      </c>
      <c r="R6527">
        <v>1909</v>
      </c>
      <c r="S6527">
        <v>90</v>
      </c>
      <c r="T6527">
        <v>863</v>
      </c>
      <c r="U6527">
        <v>12</v>
      </c>
      <c r="V6527">
        <v>6</v>
      </c>
      <c r="W6527">
        <v>0.6618850393865956</v>
      </c>
      <c r="X6527">
        <v>444.15808631026601</v>
      </c>
      <c r="Y6527">
        <v>48.260575229845877</v>
      </c>
      <c r="Z6527">
        <v>98.893424889536249</v>
      </c>
      <c r="AA6527">
        <v>123.59204363132579</v>
      </c>
      <c r="AB6527">
        <v>121.06430549449192</v>
      </c>
      <c r="AC6527">
        <v>141.38614979294212</v>
      </c>
      <c r="AD6527">
        <v>86.762263232370429</v>
      </c>
      <c r="AE6527">
        <v>1064.778733620165</v>
      </c>
    </row>
    <row r="6528" spans="1:31" x14ac:dyDescent="0.25">
      <c r="A6528">
        <v>2253100</v>
      </c>
      <c r="B6528">
        <v>1</v>
      </c>
      <c r="C6528" t="s">
        <v>80</v>
      </c>
      <c r="D6528" t="s">
        <v>83</v>
      </c>
      <c r="E6528" t="s">
        <v>132</v>
      </c>
      <c r="F6528" t="s">
        <v>18732</v>
      </c>
      <c r="G6528" t="s">
        <v>148</v>
      </c>
      <c r="H6528" t="s">
        <v>135</v>
      </c>
      <c r="I6528" t="s">
        <v>136</v>
      </c>
      <c r="J6528" t="s">
        <v>137</v>
      </c>
      <c r="K6528" t="s">
        <v>138</v>
      </c>
      <c r="L6528" t="s">
        <v>18733</v>
      </c>
      <c r="M6528" t="s">
        <v>18734</v>
      </c>
      <c r="N6528">
        <v>1.4302777769999999</v>
      </c>
      <c r="O6528">
        <v>0</v>
      </c>
      <c r="P6528">
        <v>4</v>
      </c>
      <c r="Q6528">
        <v>0</v>
      </c>
      <c r="R6528">
        <v>0</v>
      </c>
      <c r="S6528">
        <v>0</v>
      </c>
      <c r="T6528">
        <v>1</v>
      </c>
      <c r="U6528">
        <v>0</v>
      </c>
      <c r="V6528">
        <v>0</v>
      </c>
      <c r="W6528">
        <v>0</v>
      </c>
      <c r="X6528">
        <v>1.2905177104058401</v>
      </c>
      <c r="Y6528">
        <v>0</v>
      </c>
      <c r="Z6528">
        <v>0</v>
      </c>
      <c r="AA6528">
        <v>0</v>
      </c>
      <c r="AB6528">
        <v>0.42627042470914212</v>
      </c>
      <c r="AC6528">
        <v>0</v>
      </c>
      <c r="AD6528">
        <v>0</v>
      </c>
      <c r="AE6528">
        <v>1.7167881351149821</v>
      </c>
    </row>
    <row r="6529" spans="1:31" x14ac:dyDescent="0.25">
      <c r="A6529">
        <v>2253123</v>
      </c>
      <c r="B6529">
        <v>1</v>
      </c>
      <c r="C6529" t="s">
        <v>81</v>
      </c>
      <c r="D6529" t="s">
        <v>114</v>
      </c>
      <c r="E6529" t="s">
        <v>132</v>
      </c>
      <c r="F6529" t="s">
        <v>18735</v>
      </c>
      <c r="G6529" t="s">
        <v>148</v>
      </c>
      <c r="H6529" t="s">
        <v>135</v>
      </c>
      <c r="I6529" t="s">
        <v>136</v>
      </c>
      <c r="J6529" t="s">
        <v>137</v>
      </c>
      <c r="K6529" t="s">
        <v>138</v>
      </c>
      <c r="L6529" t="s">
        <v>18736</v>
      </c>
      <c r="M6529" t="s">
        <v>18737</v>
      </c>
      <c r="N6529">
        <v>1.7441666659999999</v>
      </c>
      <c r="O6529">
        <v>0</v>
      </c>
      <c r="P6529">
        <v>1</v>
      </c>
      <c r="Q6529">
        <v>0</v>
      </c>
      <c r="R6529">
        <v>0</v>
      </c>
      <c r="S6529">
        <v>0</v>
      </c>
      <c r="T6529">
        <v>0</v>
      </c>
      <c r="U6529">
        <v>0</v>
      </c>
      <c r="V6529">
        <v>0</v>
      </c>
      <c r="W6529">
        <v>0</v>
      </c>
      <c r="X6529">
        <v>0.24085900168399998</v>
      </c>
      <c r="Y6529">
        <v>0</v>
      </c>
      <c r="Z6529">
        <v>0</v>
      </c>
      <c r="AA6529">
        <v>0</v>
      </c>
      <c r="AB6529">
        <v>0</v>
      </c>
      <c r="AC6529">
        <v>0</v>
      </c>
      <c r="AD6529">
        <v>0</v>
      </c>
      <c r="AE6529">
        <v>0.24085900168399998</v>
      </c>
    </row>
    <row r="6530" spans="1:31" x14ac:dyDescent="0.25">
      <c r="A6530">
        <v>2252977</v>
      </c>
      <c r="B6530">
        <v>1</v>
      </c>
      <c r="C6530" t="s">
        <v>80</v>
      </c>
      <c r="D6530" t="s">
        <v>95</v>
      </c>
      <c r="E6530" t="s">
        <v>194</v>
      </c>
      <c r="F6530" t="s">
        <v>18738</v>
      </c>
      <c r="G6530" t="s">
        <v>179</v>
      </c>
      <c r="H6530" t="s">
        <v>135</v>
      </c>
      <c r="I6530" t="s">
        <v>136</v>
      </c>
      <c r="J6530" t="s">
        <v>137</v>
      </c>
      <c r="K6530" t="s">
        <v>138</v>
      </c>
      <c r="L6530" t="s">
        <v>18739</v>
      </c>
      <c r="M6530" t="s">
        <v>18740</v>
      </c>
      <c r="N6530">
        <v>1.909444444</v>
      </c>
      <c r="O6530">
        <v>0</v>
      </c>
      <c r="P6530">
        <v>7</v>
      </c>
      <c r="Q6530">
        <v>0</v>
      </c>
      <c r="R6530">
        <v>0</v>
      </c>
      <c r="S6530">
        <v>0</v>
      </c>
      <c r="T6530">
        <v>1</v>
      </c>
      <c r="U6530">
        <v>0</v>
      </c>
      <c r="V6530">
        <v>0</v>
      </c>
      <c r="W6530">
        <v>0</v>
      </c>
      <c r="X6530">
        <v>1.7857823263022872</v>
      </c>
      <c r="Y6530">
        <v>0</v>
      </c>
      <c r="Z6530">
        <v>0</v>
      </c>
      <c r="AA6530">
        <v>0</v>
      </c>
      <c r="AB6530">
        <v>2.2042903230050501</v>
      </c>
      <c r="AC6530">
        <v>0</v>
      </c>
      <c r="AD6530">
        <v>0</v>
      </c>
      <c r="AE6530">
        <v>3.9900726493073373</v>
      </c>
    </row>
    <row r="6531" spans="1:31" x14ac:dyDescent="0.25">
      <c r="A6531">
        <v>2252751</v>
      </c>
      <c r="B6531">
        <v>1</v>
      </c>
      <c r="C6531" t="s">
        <v>80</v>
      </c>
      <c r="D6531" t="s">
        <v>85</v>
      </c>
      <c r="E6531" t="s">
        <v>141</v>
      </c>
      <c r="F6531" t="s">
        <v>18741</v>
      </c>
      <c r="G6531" t="s">
        <v>134</v>
      </c>
      <c r="H6531" t="s">
        <v>135</v>
      </c>
      <c r="I6531" t="s">
        <v>136</v>
      </c>
      <c r="J6531" t="s">
        <v>137</v>
      </c>
      <c r="K6531" t="s">
        <v>138</v>
      </c>
      <c r="L6531" t="s">
        <v>18742</v>
      </c>
      <c r="M6531" t="s">
        <v>18743</v>
      </c>
      <c r="N6531">
        <v>1.8080555549999999</v>
      </c>
      <c r="O6531">
        <v>0</v>
      </c>
      <c r="P6531">
        <v>489</v>
      </c>
      <c r="Q6531">
        <v>0</v>
      </c>
      <c r="R6531">
        <v>0</v>
      </c>
      <c r="S6531">
        <v>0</v>
      </c>
      <c r="T6531">
        <v>34</v>
      </c>
      <c r="U6531">
        <v>0</v>
      </c>
      <c r="V6531">
        <v>1</v>
      </c>
      <c r="W6531">
        <v>0</v>
      </c>
      <c r="X6531">
        <v>363.47389797226003</v>
      </c>
      <c r="Y6531">
        <v>0</v>
      </c>
      <c r="Z6531">
        <v>0</v>
      </c>
      <c r="AA6531">
        <v>0</v>
      </c>
      <c r="AB6531">
        <v>70.325550312906344</v>
      </c>
      <c r="AC6531">
        <v>0</v>
      </c>
      <c r="AD6531">
        <v>28.830716989053393</v>
      </c>
      <c r="AE6531">
        <v>462.63016527421973</v>
      </c>
    </row>
    <row r="6532" spans="1:31" x14ac:dyDescent="0.25">
      <c r="A6532">
        <v>2252891</v>
      </c>
      <c r="B6532">
        <v>1</v>
      </c>
      <c r="C6532" t="s">
        <v>80</v>
      </c>
      <c r="D6532" t="s">
        <v>82</v>
      </c>
      <c r="E6532" t="s">
        <v>132</v>
      </c>
      <c r="F6532" t="s">
        <v>18744</v>
      </c>
      <c r="G6532" t="s">
        <v>191</v>
      </c>
      <c r="H6532" t="s">
        <v>135</v>
      </c>
      <c r="I6532" t="s">
        <v>136</v>
      </c>
      <c r="J6532" t="s">
        <v>137</v>
      </c>
      <c r="K6532" t="s">
        <v>138</v>
      </c>
      <c r="L6532" t="s">
        <v>18745</v>
      </c>
      <c r="M6532" t="s">
        <v>18746</v>
      </c>
      <c r="N6532">
        <v>0.630833333</v>
      </c>
      <c r="O6532">
        <v>0</v>
      </c>
      <c r="P6532">
        <v>0</v>
      </c>
      <c r="Q6532">
        <v>0</v>
      </c>
      <c r="R6532">
        <v>0</v>
      </c>
      <c r="S6532">
        <v>0</v>
      </c>
      <c r="T6532">
        <v>1</v>
      </c>
      <c r="U6532">
        <v>0</v>
      </c>
      <c r="V6532">
        <v>0</v>
      </c>
      <c r="W6532">
        <v>0</v>
      </c>
      <c r="X6532">
        <v>0</v>
      </c>
      <c r="Y6532">
        <v>0</v>
      </c>
      <c r="Z6532">
        <v>0</v>
      </c>
      <c r="AA6532">
        <v>0</v>
      </c>
      <c r="AB6532">
        <v>1.1173929061029444</v>
      </c>
      <c r="AC6532">
        <v>0</v>
      </c>
      <c r="AD6532">
        <v>0</v>
      </c>
      <c r="AE6532">
        <v>1.1173929061029444</v>
      </c>
    </row>
    <row r="6533" spans="1:31" x14ac:dyDescent="0.25">
      <c r="A6533">
        <v>2253183</v>
      </c>
      <c r="B6533">
        <v>1</v>
      </c>
      <c r="C6533" t="s">
        <v>80</v>
      </c>
      <c r="D6533" t="s">
        <v>97</v>
      </c>
      <c r="E6533" t="s">
        <v>194</v>
      </c>
      <c r="F6533" t="s">
        <v>18747</v>
      </c>
      <c r="G6533" t="s">
        <v>179</v>
      </c>
      <c r="H6533" t="s">
        <v>135</v>
      </c>
      <c r="I6533" t="s">
        <v>136</v>
      </c>
      <c r="J6533" t="s">
        <v>137</v>
      </c>
      <c r="K6533" t="s">
        <v>138</v>
      </c>
      <c r="L6533" t="s">
        <v>18748</v>
      </c>
      <c r="M6533" t="s">
        <v>18749</v>
      </c>
      <c r="N6533">
        <v>1.6983333329999999</v>
      </c>
      <c r="O6533">
        <v>0</v>
      </c>
      <c r="P6533">
        <v>121</v>
      </c>
      <c r="Q6533">
        <v>0</v>
      </c>
      <c r="R6533">
        <v>4</v>
      </c>
      <c r="S6533">
        <v>0</v>
      </c>
      <c r="T6533">
        <v>5</v>
      </c>
      <c r="U6533">
        <v>0</v>
      </c>
      <c r="V6533">
        <v>0</v>
      </c>
      <c r="W6533">
        <v>0</v>
      </c>
      <c r="X6533">
        <v>96.443263731279856</v>
      </c>
      <c r="Y6533">
        <v>0</v>
      </c>
      <c r="Z6533">
        <v>11.142486904769477</v>
      </c>
      <c r="AA6533">
        <v>0</v>
      </c>
      <c r="AB6533">
        <v>1.7431618830043316</v>
      </c>
      <c r="AC6533">
        <v>0</v>
      </c>
      <c r="AD6533">
        <v>0</v>
      </c>
      <c r="AE6533">
        <v>109.32891251905367</v>
      </c>
    </row>
    <row r="6534" spans="1:31" x14ac:dyDescent="0.25">
      <c r="A6534">
        <v>2252937</v>
      </c>
      <c r="B6534">
        <v>1</v>
      </c>
      <c r="C6534" t="s">
        <v>80</v>
      </c>
      <c r="D6534" t="s">
        <v>92</v>
      </c>
      <c r="E6534" t="s">
        <v>132</v>
      </c>
      <c r="F6534" t="s">
        <v>18750</v>
      </c>
      <c r="G6534" t="s">
        <v>134</v>
      </c>
      <c r="H6534" t="s">
        <v>135</v>
      </c>
      <c r="I6534" t="s">
        <v>136</v>
      </c>
      <c r="J6534" t="s">
        <v>137</v>
      </c>
      <c r="K6534" t="s">
        <v>138</v>
      </c>
      <c r="L6534" t="s">
        <v>18751</v>
      </c>
      <c r="M6534" t="s">
        <v>18752</v>
      </c>
      <c r="N6534">
        <v>2.1494444439999998</v>
      </c>
      <c r="O6534">
        <v>0</v>
      </c>
      <c r="P6534">
        <v>4</v>
      </c>
      <c r="Q6534">
        <v>0</v>
      </c>
      <c r="R6534">
        <v>0</v>
      </c>
      <c r="S6534">
        <v>0</v>
      </c>
      <c r="T6534">
        <v>0</v>
      </c>
      <c r="U6534">
        <v>0</v>
      </c>
      <c r="V6534">
        <v>0</v>
      </c>
      <c r="W6534">
        <v>0</v>
      </c>
      <c r="X6534">
        <v>2.0835074903027153</v>
      </c>
      <c r="Y6534">
        <v>0</v>
      </c>
      <c r="Z6534">
        <v>0</v>
      </c>
      <c r="AA6534">
        <v>0</v>
      </c>
      <c r="AB6534">
        <v>0</v>
      </c>
      <c r="AC6534">
        <v>0</v>
      </c>
      <c r="AD6534">
        <v>0</v>
      </c>
      <c r="AE6534">
        <v>2.0835074903027153</v>
      </c>
    </row>
    <row r="6535" spans="1:31" x14ac:dyDescent="0.25">
      <c r="A6535">
        <v>2252791</v>
      </c>
      <c r="B6535">
        <v>1</v>
      </c>
      <c r="C6535" t="s">
        <v>80</v>
      </c>
      <c r="D6535" t="s">
        <v>106</v>
      </c>
      <c r="E6535" t="s">
        <v>161</v>
      </c>
      <c r="F6535" t="s">
        <v>18753</v>
      </c>
      <c r="G6535" t="s">
        <v>143</v>
      </c>
      <c r="H6535" t="s">
        <v>163</v>
      </c>
      <c r="I6535" t="s">
        <v>136</v>
      </c>
      <c r="J6535" t="s">
        <v>137</v>
      </c>
      <c r="K6535" t="s">
        <v>144</v>
      </c>
      <c r="L6535" t="s">
        <v>18615</v>
      </c>
      <c r="M6535" t="s">
        <v>18754</v>
      </c>
      <c r="N6535">
        <v>2.5499999999999998</v>
      </c>
      <c r="O6535">
        <v>0</v>
      </c>
      <c r="P6535">
        <v>1</v>
      </c>
      <c r="Q6535">
        <v>36</v>
      </c>
      <c r="R6535">
        <v>154</v>
      </c>
      <c r="S6535">
        <v>10</v>
      </c>
      <c r="T6535">
        <v>28</v>
      </c>
      <c r="U6535">
        <v>0</v>
      </c>
      <c r="V6535">
        <v>0</v>
      </c>
      <c r="W6535">
        <v>0</v>
      </c>
      <c r="X6535">
        <v>0</v>
      </c>
      <c r="Y6535">
        <v>92.682218070392523</v>
      </c>
      <c r="Z6535">
        <v>381.3077947173133</v>
      </c>
      <c r="AA6535">
        <v>37.653528006995401</v>
      </c>
      <c r="AB6535">
        <v>155.53066773931096</v>
      </c>
      <c r="AC6535">
        <v>0</v>
      </c>
      <c r="AD6535">
        <v>0</v>
      </c>
      <c r="AE6535">
        <v>667.17420853401222</v>
      </c>
    </row>
    <row r="6536" spans="1:31" x14ac:dyDescent="0.25">
      <c r="A6536">
        <v>2253037</v>
      </c>
      <c r="B6536">
        <v>1</v>
      </c>
      <c r="C6536" t="s">
        <v>81</v>
      </c>
      <c r="D6536" t="s">
        <v>128</v>
      </c>
      <c r="E6536" t="s">
        <v>132</v>
      </c>
      <c r="F6536" t="s">
        <v>18755</v>
      </c>
      <c r="G6536" t="s">
        <v>191</v>
      </c>
      <c r="H6536" t="s">
        <v>135</v>
      </c>
      <c r="I6536" t="s">
        <v>136</v>
      </c>
      <c r="J6536" t="s">
        <v>137</v>
      </c>
      <c r="K6536" t="s">
        <v>138</v>
      </c>
      <c r="L6536" t="s">
        <v>18756</v>
      </c>
      <c r="M6536" t="s">
        <v>18757</v>
      </c>
      <c r="N6536">
        <v>5.9672222220000002</v>
      </c>
      <c r="O6536">
        <v>0</v>
      </c>
      <c r="P6536">
        <v>1</v>
      </c>
      <c r="Q6536">
        <v>0</v>
      </c>
      <c r="R6536">
        <v>0</v>
      </c>
      <c r="S6536">
        <v>0</v>
      </c>
      <c r="T6536">
        <v>0</v>
      </c>
      <c r="U6536">
        <v>0</v>
      </c>
      <c r="V6536">
        <v>0</v>
      </c>
      <c r="W6536">
        <v>0</v>
      </c>
      <c r="X6536">
        <v>1.0566941808593802</v>
      </c>
      <c r="Y6536">
        <v>0</v>
      </c>
      <c r="Z6536">
        <v>0</v>
      </c>
      <c r="AA6536">
        <v>0</v>
      </c>
      <c r="AB6536">
        <v>0</v>
      </c>
      <c r="AC6536">
        <v>0</v>
      </c>
      <c r="AD6536">
        <v>0</v>
      </c>
      <c r="AE6536">
        <v>1.0566941808593802</v>
      </c>
    </row>
    <row r="6537" spans="1:31" x14ac:dyDescent="0.25">
      <c r="A6537">
        <v>2252808</v>
      </c>
      <c r="B6537">
        <v>1</v>
      </c>
      <c r="C6537" t="s">
        <v>80</v>
      </c>
      <c r="D6537" t="s">
        <v>100</v>
      </c>
      <c r="E6537" t="s">
        <v>132</v>
      </c>
      <c r="F6537" t="s">
        <v>18758</v>
      </c>
      <c r="G6537" t="s">
        <v>148</v>
      </c>
      <c r="H6537" t="s">
        <v>135</v>
      </c>
      <c r="I6537" t="s">
        <v>136</v>
      </c>
      <c r="J6537" t="s">
        <v>137</v>
      </c>
      <c r="K6537" t="s">
        <v>138</v>
      </c>
      <c r="L6537" t="s">
        <v>18759</v>
      </c>
      <c r="M6537" t="s">
        <v>18760</v>
      </c>
      <c r="N6537">
        <v>2.5972222220000001</v>
      </c>
      <c r="O6537">
        <v>0</v>
      </c>
      <c r="P6537">
        <v>2</v>
      </c>
      <c r="Q6537">
        <v>0</v>
      </c>
      <c r="R6537">
        <v>0</v>
      </c>
      <c r="S6537">
        <v>0</v>
      </c>
      <c r="T6537">
        <v>0</v>
      </c>
      <c r="U6537">
        <v>0</v>
      </c>
      <c r="V6537">
        <v>0</v>
      </c>
      <c r="W6537">
        <v>0</v>
      </c>
      <c r="X6537">
        <v>1.2233866997042444</v>
      </c>
      <c r="Y6537">
        <v>0</v>
      </c>
      <c r="Z6537">
        <v>0</v>
      </c>
      <c r="AA6537">
        <v>0</v>
      </c>
      <c r="AB6537">
        <v>0</v>
      </c>
      <c r="AC6537">
        <v>0</v>
      </c>
      <c r="AD6537">
        <v>0</v>
      </c>
      <c r="AE6537">
        <v>1.2233866997042444</v>
      </c>
    </row>
    <row r="6538" spans="1:31" x14ac:dyDescent="0.25">
      <c r="A6538">
        <v>2252708</v>
      </c>
      <c r="B6538">
        <v>1</v>
      </c>
      <c r="C6538" t="s">
        <v>80</v>
      </c>
      <c r="D6538" t="s">
        <v>96</v>
      </c>
      <c r="E6538" t="s">
        <v>182</v>
      </c>
      <c r="F6538" t="s">
        <v>18761</v>
      </c>
      <c r="G6538" t="s">
        <v>319</v>
      </c>
      <c r="H6538" t="s">
        <v>163</v>
      </c>
      <c r="I6538" t="s">
        <v>136</v>
      </c>
      <c r="J6538" t="s">
        <v>137</v>
      </c>
      <c r="K6538" t="s">
        <v>138</v>
      </c>
      <c r="L6538" t="s">
        <v>18762</v>
      </c>
      <c r="M6538" t="s">
        <v>18763</v>
      </c>
      <c r="N6538">
        <v>2.3288888879999998</v>
      </c>
      <c r="O6538">
        <v>0</v>
      </c>
      <c r="P6538">
        <v>102</v>
      </c>
      <c r="Q6538">
        <v>0</v>
      </c>
      <c r="R6538">
        <v>0</v>
      </c>
      <c r="S6538">
        <v>0</v>
      </c>
      <c r="T6538">
        <v>10</v>
      </c>
      <c r="U6538">
        <v>0</v>
      </c>
      <c r="V6538">
        <v>0</v>
      </c>
      <c r="W6538">
        <v>0</v>
      </c>
      <c r="X6538">
        <v>205.47265883499776</v>
      </c>
      <c r="Y6538">
        <v>0</v>
      </c>
      <c r="Z6538">
        <v>0</v>
      </c>
      <c r="AA6538">
        <v>0</v>
      </c>
      <c r="AB6538">
        <v>47.401126176478712</v>
      </c>
      <c r="AC6538">
        <v>0</v>
      </c>
      <c r="AD6538">
        <v>0</v>
      </c>
      <c r="AE6538">
        <v>252.87378501147646</v>
      </c>
    </row>
    <row r="6539" spans="1:31" x14ac:dyDescent="0.25">
      <c r="A6539">
        <v>2252728</v>
      </c>
      <c r="B6539">
        <v>1</v>
      </c>
      <c r="C6539" t="s">
        <v>80</v>
      </c>
      <c r="D6539" t="s">
        <v>108</v>
      </c>
      <c r="E6539" t="s">
        <v>194</v>
      </c>
      <c r="F6539" t="s">
        <v>18764</v>
      </c>
      <c r="G6539" t="s">
        <v>179</v>
      </c>
      <c r="H6539" t="s">
        <v>135</v>
      </c>
      <c r="I6539" t="s">
        <v>136</v>
      </c>
      <c r="J6539" t="s">
        <v>137</v>
      </c>
      <c r="K6539" t="s">
        <v>138</v>
      </c>
      <c r="L6539" t="s">
        <v>18765</v>
      </c>
      <c r="M6539" t="s">
        <v>18766</v>
      </c>
      <c r="N6539">
        <v>1.7227777769999999</v>
      </c>
      <c r="O6539">
        <v>0</v>
      </c>
      <c r="P6539">
        <v>247</v>
      </c>
      <c r="Q6539">
        <v>0</v>
      </c>
      <c r="R6539">
        <v>0</v>
      </c>
      <c r="S6539">
        <v>0</v>
      </c>
      <c r="T6539">
        <v>28</v>
      </c>
      <c r="U6539">
        <v>0</v>
      </c>
      <c r="V6539">
        <v>0</v>
      </c>
      <c r="W6539">
        <v>0</v>
      </c>
      <c r="X6539">
        <v>117.20714049128367</v>
      </c>
      <c r="Y6539">
        <v>0</v>
      </c>
      <c r="Z6539">
        <v>0</v>
      </c>
      <c r="AA6539">
        <v>0</v>
      </c>
      <c r="AB6539">
        <v>16.464118453846165</v>
      </c>
      <c r="AC6539">
        <v>0</v>
      </c>
      <c r="AD6539">
        <v>0</v>
      </c>
      <c r="AE6539">
        <v>133.67125894512984</v>
      </c>
    </row>
    <row r="6540" spans="1:31" x14ac:dyDescent="0.25">
      <c r="A6540">
        <v>2252871</v>
      </c>
      <c r="B6540">
        <v>1</v>
      </c>
      <c r="C6540" t="s">
        <v>81</v>
      </c>
      <c r="D6540" t="s">
        <v>113</v>
      </c>
      <c r="E6540" t="s">
        <v>141</v>
      </c>
      <c r="F6540" t="s">
        <v>18767</v>
      </c>
      <c r="G6540" t="s">
        <v>143</v>
      </c>
      <c r="H6540" t="s">
        <v>135</v>
      </c>
      <c r="I6540" t="s">
        <v>136</v>
      </c>
      <c r="J6540" t="s">
        <v>137</v>
      </c>
      <c r="K6540" t="s">
        <v>144</v>
      </c>
      <c r="L6540" t="s">
        <v>18768</v>
      </c>
      <c r="M6540" t="s">
        <v>18769</v>
      </c>
      <c r="N6540">
        <v>1.471944444</v>
      </c>
      <c r="O6540">
        <v>0</v>
      </c>
      <c r="P6540">
        <v>63</v>
      </c>
      <c r="Q6540">
        <v>0</v>
      </c>
      <c r="R6540">
        <v>3</v>
      </c>
      <c r="S6540">
        <v>0</v>
      </c>
      <c r="T6540">
        <v>7</v>
      </c>
      <c r="U6540">
        <v>0</v>
      </c>
      <c r="V6540">
        <v>0</v>
      </c>
      <c r="W6540">
        <v>0</v>
      </c>
      <c r="X6540">
        <v>27.12135447356016</v>
      </c>
      <c r="Y6540">
        <v>0</v>
      </c>
      <c r="Z6540">
        <v>1.962453681781646</v>
      </c>
      <c r="AA6540">
        <v>0</v>
      </c>
      <c r="AB6540">
        <v>5.5512365099184287</v>
      </c>
      <c r="AC6540">
        <v>0</v>
      </c>
      <c r="AD6540">
        <v>0</v>
      </c>
      <c r="AE6540">
        <v>34.635044665260239</v>
      </c>
    </row>
    <row r="6541" spans="1:31" x14ac:dyDescent="0.25">
      <c r="A6541">
        <v>2253057</v>
      </c>
      <c r="B6541">
        <v>1</v>
      </c>
      <c r="C6541" t="s">
        <v>81</v>
      </c>
      <c r="D6541" t="s">
        <v>112</v>
      </c>
      <c r="E6541" t="s">
        <v>273</v>
      </c>
      <c r="F6541" t="s">
        <v>18549</v>
      </c>
      <c r="G6541" t="s">
        <v>174</v>
      </c>
      <c r="H6541" t="s">
        <v>163</v>
      </c>
      <c r="I6541" t="s">
        <v>136</v>
      </c>
      <c r="J6541" t="s">
        <v>137</v>
      </c>
      <c r="K6541" t="s">
        <v>138</v>
      </c>
      <c r="L6541" t="s">
        <v>18770</v>
      </c>
      <c r="M6541" t="s">
        <v>18771</v>
      </c>
      <c r="N6541">
        <v>0.54</v>
      </c>
      <c r="O6541">
        <v>14</v>
      </c>
      <c r="P6541">
        <v>8768</v>
      </c>
      <c r="Q6541">
        <v>425</v>
      </c>
      <c r="R6541">
        <v>1910</v>
      </c>
      <c r="S6541">
        <v>90</v>
      </c>
      <c r="T6541">
        <v>863</v>
      </c>
      <c r="U6541">
        <v>12</v>
      </c>
      <c r="V6541">
        <v>6</v>
      </c>
      <c r="W6541">
        <v>1.3232796285196804</v>
      </c>
      <c r="X6541">
        <v>841.27858377221469</v>
      </c>
      <c r="Y6541">
        <v>82.937073177346548</v>
      </c>
      <c r="Z6541">
        <v>172.97272378831201</v>
      </c>
      <c r="AA6541">
        <v>207.40490359370435</v>
      </c>
      <c r="AB6541">
        <v>190.50689750254543</v>
      </c>
      <c r="AC6541">
        <v>211.49539453266837</v>
      </c>
      <c r="AD6541">
        <v>110.11017399774408</v>
      </c>
      <c r="AE6541">
        <v>1818.029029993055</v>
      </c>
    </row>
    <row r="6542" spans="1:31" x14ac:dyDescent="0.25">
      <c r="A6542">
        <v>2253063</v>
      </c>
      <c r="B6542">
        <v>1</v>
      </c>
      <c r="C6542" t="s">
        <v>81</v>
      </c>
      <c r="D6542" t="s">
        <v>122</v>
      </c>
      <c r="E6542" t="s">
        <v>161</v>
      </c>
      <c r="F6542" t="s">
        <v>9622</v>
      </c>
      <c r="G6542" t="s">
        <v>174</v>
      </c>
      <c r="H6542" t="s">
        <v>163</v>
      </c>
      <c r="I6542" t="s">
        <v>136</v>
      </c>
      <c r="J6542" t="s">
        <v>137</v>
      </c>
      <c r="K6542" t="s">
        <v>138</v>
      </c>
      <c r="L6542" t="s">
        <v>18772</v>
      </c>
      <c r="M6542" t="s">
        <v>18773</v>
      </c>
      <c r="N6542">
        <v>0.10611111099999999</v>
      </c>
      <c r="O6542">
        <v>1</v>
      </c>
      <c r="P6542">
        <v>513</v>
      </c>
      <c r="Q6542">
        <v>4</v>
      </c>
      <c r="R6542">
        <v>0</v>
      </c>
      <c r="S6542">
        <v>3</v>
      </c>
      <c r="T6542">
        <v>22</v>
      </c>
      <c r="U6542">
        <v>1</v>
      </c>
      <c r="V6542">
        <v>0</v>
      </c>
      <c r="W6542">
        <v>1.4164565801306667E-2</v>
      </c>
      <c r="X6542">
        <v>5.0651051038023942</v>
      </c>
      <c r="Y6542">
        <v>0.39693230773578669</v>
      </c>
      <c r="Z6542">
        <v>0</v>
      </c>
      <c r="AA6542">
        <v>1.6246024627095821</v>
      </c>
      <c r="AB6542">
        <v>0.52999530895131675</v>
      </c>
      <c r="AC6542">
        <v>0.29160646874076668</v>
      </c>
      <c r="AD6542">
        <v>0</v>
      </c>
      <c r="AE6542">
        <v>7.9224062177411527</v>
      </c>
    </row>
    <row r="6543" spans="1:31" x14ac:dyDescent="0.25">
      <c r="A6543">
        <v>2253163</v>
      </c>
      <c r="B6543">
        <v>1</v>
      </c>
      <c r="C6543" t="s">
        <v>81</v>
      </c>
      <c r="D6543" t="s">
        <v>115</v>
      </c>
      <c r="E6543" t="s">
        <v>194</v>
      </c>
      <c r="F6543" t="s">
        <v>18774</v>
      </c>
      <c r="G6543" t="s">
        <v>179</v>
      </c>
      <c r="H6543" t="s">
        <v>135</v>
      </c>
      <c r="I6543" t="s">
        <v>136</v>
      </c>
      <c r="J6543" t="s">
        <v>137</v>
      </c>
      <c r="K6543" t="s">
        <v>138</v>
      </c>
      <c r="L6543" t="s">
        <v>18775</v>
      </c>
      <c r="M6543" t="s">
        <v>18776</v>
      </c>
      <c r="N6543">
        <v>1.233333333</v>
      </c>
      <c r="O6543">
        <v>0</v>
      </c>
      <c r="P6543">
        <v>32</v>
      </c>
      <c r="Q6543">
        <v>0</v>
      </c>
      <c r="R6543">
        <v>1</v>
      </c>
      <c r="S6543">
        <v>0</v>
      </c>
      <c r="T6543">
        <v>0</v>
      </c>
      <c r="U6543">
        <v>0</v>
      </c>
      <c r="V6543">
        <v>0</v>
      </c>
      <c r="W6543">
        <v>0</v>
      </c>
      <c r="X6543">
        <v>2.1830350047584868</v>
      </c>
      <c r="Y6543">
        <v>0</v>
      </c>
      <c r="Z6543">
        <v>0</v>
      </c>
      <c r="AA6543">
        <v>0</v>
      </c>
      <c r="AB6543">
        <v>0</v>
      </c>
      <c r="AC6543">
        <v>0</v>
      </c>
      <c r="AD6543">
        <v>0</v>
      </c>
      <c r="AE6543">
        <v>2.1830350047584868</v>
      </c>
    </row>
    <row r="6544" spans="1:31" x14ac:dyDescent="0.25">
      <c r="A6544">
        <v>2252765</v>
      </c>
      <c r="B6544">
        <v>1</v>
      </c>
      <c r="C6544" t="s">
        <v>80</v>
      </c>
      <c r="D6544" t="s">
        <v>83</v>
      </c>
      <c r="E6544" t="s">
        <v>132</v>
      </c>
      <c r="F6544" t="s">
        <v>18777</v>
      </c>
      <c r="G6544" t="s">
        <v>558</v>
      </c>
      <c r="H6544" t="s">
        <v>135</v>
      </c>
      <c r="I6544" t="s">
        <v>136</v>
      </c>
      <c r="J6544" t="s">
        <v>3</v>
      </c>
      <c r="K6544" t="s">
        <v>138</v>
      </c>
      <c r="L6544" t="s">
        <v>18778</v>
      </c>
      <c r="M6544" t="s">
        <v>18779</v>
      </c>
      <c r="N6544">
        <v>1.477222222</v>
      </c>
      <c r="O6544">
        <v>0</v>
      </c>
      <c r="P6544">
        <v>1</v>
      </c>
      <c r="Q6544">
        <v>0</v>
      </c>
      <c r="R6544">
        <v>0</v>
      </c>
      <c r="S6544">
        <v>0</v>
      </c>
      <c r="T6544">
        <v>0</v>
      </c>
      <c r="U6544">
        <v>0</v>
      </c>
      <c r="V6544">
        <v>0</v>
      </c>
      <c r="W6544">
        <v>0</v>
      </c>
      <c r="X6544">
        <v>0</v>
      </c>
      <c r="Y6544">
        <v>0</v>
      </c>
      <c r="Z6544">
        <v>0</v>
      </c>
      <c r="AA6544">
        <v>0</v>
      </c>
      <c r="AB6544">
        <v>0</v>
      </c>
      <c r="AC6544">
        <v>0</v>
      </c>
      <c r="AD6544">
        <v>0</v>
      </c>
      <c r="AE6544">
        <v>0</v>
      </c>
    </row>
    <row r="6545" spans="1:31" x14ac:dyDescent="0.25">
      <c r="A6545">
        <v>2253149</v>
      </c>
      <c r="B6545">
        <v>1</v>
      </c>
      <c r="C6545" t="s">
        <v>81</v>
      </c>
      <c r="D6545" t="s">
        <v>128</v>
      </c>
      <c r="E6545" t="s">
        <v>132</v>
      </c>
      <c r="F6545" t="s">
        <v>18780</v>
      </c>
      <c r="G6545" t="s">
        <v>148</v>
      </c>
      <c r="H6545" t="s">
        <v>135</v>
      </c>
      <c r="I6545" t="s">
        <v>136</v>
      </c>
      <c r="J6545" t="s">
        <v>137</v>
      </c>
      <c r="K6545" t="s">
        <v>138</v>
      </c>
      <c r="L6545" t="s">
        <v>18781</v>
      </c>
      <c r="M6545" t="s">
        <v>18782</v>
      </c>
      <c r="N6545">
        <v>3.0008333330000001</v>
      </c>
      <c r="O6545">
        <v>0</v>
      </c>
      <c r="P6545">
        <v>1</v>
      </c>
      <c r="Q6545">
        <v>0</v>
      </c>
      <c r="R6545">
        <v>0</v>
      </c>
      <c r="S6545">
        <v>0</v>
      </c>
      <c r="T6545">
        <v>0</v>
      </c>
      <c r="U6545">
        <v>0</v>
      </c>
      <c r="V6545">
        <v>0</v>
      </c>
      <c r="W6545">
        <v>0</v>
      </c>
      <c r="X6545">
        <v>1.5791743836703336E-2</v>
      </c>
      <c r="Y6545">
        <v>0</v>
      </c>
      <c r="Z6545">
        <v>0</v>
      </c>
      <c r="AA6545">
        <v>0</v>
      </c>
      <c r="AB6545">
        <v>0</v>
      </c>
      <c r="AC6545">
        <v>0</v>
      </c>
      <c r="AD6545">
        <v>0</v>
      </c>
      <c r="AE6545">
        <v>1.5791743836703336E-2</v>
      </c>
    </row>
    <row r="6546" spans="1:31" x14ac:dyDescent="0.25">
      <c r="A6546">
        <v>2252794</v>
      </c>
      <c r="B6546">
        <v>1</v>
      </c>
      <c r="C6546" t="s">
        <v>80</v>
      </c>
      <c r="D6546" t="s">
        <v>88</v>
      </c>
      <c r="E6546" t="s">
        <v>132</v>
      </c>
      <c r="F6546" t="s">
        <v>18783</v>
      </c>
      <c r="G6546" t="s">
        <v>170</v>
      </c>
      <c r="H6546" t="s">
        <v>135</v>
      </c>
      <c r="I6546" t="s">
        <v>136</v>
      </c>
      <c r="J6546" t="s">
        <v>137</v>
      </c>
      <c r="K6546" t="s">
        <v>138</v>
      </c>
      <c r="L6546" t="s">
        <v>18784</v>
      </c>
      <c r="M6546" t="s">
        <v>18785</v>
      </c>
      <c r="N6546">
        <v>3.6597222220000001</v>
      </c>
      <c r="O6546">
        <v>0</v>
      </c>
      <c r="P6546">
        <v>10</v>
      </c>
      <c r="Q6546">
        <v>0</v>
      </c>
      <c r="R6546">
        <v>0</v>
      </c>
      <c r="S6546">
        <v>0</v>
      </c>
      <c r="T6546">
        <v>1</v>
      </c>
      <c r="U6546">
        <v>0</v>
      </c>
      <c r="V6546">
        <v>0</v>
      </c>
      <c r="W6546">
        <v>0</v>
      </c>
      <c r="X6546">
        <v>9.9417472168433108</v>
      </c>
      <c r="Y6546">
        <v>0</v>
      </c>
      <c r="Z6546">
        <v>0</v>
      </c>
      <c r="AA6546">
        <v>0</v>
      </c>
      <c r="AB6546">
        <v>0.16857439476888891</v>
      </c>
      <c r="AC6546">
        <v>0</v>
      </c>
      <c r="AD6546">
        <v>0</v>
      </c>
      <c r="AE6546">
        <v>10.1103216116122</v>
      </c>
    </row>
    <row r="6547" spans="1:31" x14ac:dyDescent="0.25">
      <c r="A6547">
        <v>2253026</v>
      </c>
      <c r="B6547">
        <v>1</v>
      </c>
      <c r="C6547" t="s">
        <v>80</v>
      </c>
      <c r="D6547" t="s">
        <v>97</v>
      </c>
      <c r="E6547" t="s">
        <v>132</v>
      </c>
      <c r="F6547" t="s">
        <v>18786</v>
      </c>
      <c r="G6547" t="s">
        <v>148</v>
      </c>
      <c r="H6547" t="s">
        <v>135</v>
      </c>
      <c r="I6547" t="s">
        <v>136</v>
      </c>
      <c r="J6547" t="s">
        <v>137</v>
      </c>
      <c r="K6547" t="s">
        <v>138</v>
      </c>
      <c r="L6547" t="s">
        <v>18787</v>
      </c>
      <c r="M6547" t="s">
        <v>18788</v>
      </c>
      <c r="N6547">
        <v>1.846944444</v>
      </c>
      <c r="O6547">
        <v>0</v>
      </c>
      <c r="P6547">
        <v>0</v>
      </c>
      <c r="Q6547">
        <v>0</v>
      </c>
      <c r="R6547">
        <v>1</v>
      </c>
      <c r="S6547">
        <v>0</v>
      </c>
      <c r="T6547">
        <v>0</v>
      </c>
      <c r="U6547">
        <v>0</v>
      </c>
      <c r="V6547">
        <v>0</v>
      </c>
      <c r="W6547">
        <v>0</v>
      </c>
      <c r="X6547">
        <v>0</v>
      </c>
      <c r="Y6547">
        <v>0</v>
      </c>
      <c r="Z6547">
        <v>7.0966084524937773E-2</v>
      </c>
      <c r="AA6547">
        <v>0</v>
      </c>
      <c r="AB6547">
        <v>0</v>
      </c>
      <c r="AC6547">
        <v>0</v>
      </c>
      <c r="AD6547">
        <v>0</v>
      </c>
      <c r="AE6547">
        <v>7.0966084524937773E-2</v>
      </c>
    </row>
    <row r="6548" spans="1:31" x14ac:dyDescent="0.25">
      <c r="A6548">
        <v>2253049</v>
      </c>
      <c r="B6548">
        <v>1</v>
      </c>
      <c r="C6548" t="s">
        <v>80</v>
      </c>
      <c r="D6548" t="s">
        <v>104</v>
      </c>
      <c r="E6548" t="s">
        <v>132</v>
      </c>
      <c r="F6548" t="s">
        <v>18789</v>
      </c>
      <c r="G6548" t="s">
        <v>134</v>
      </c>
      <c r="H6548" t="s">
        <v>135</v>
      </c>
      <c r="I6548" t="s">
        <v>136</v>
      </c>
      <c r="J6548" t="s">
        <v>137</v>
      </c>
      <c r="K6548" t="s">
        <v>138</v>
      </c>
      <c r="L6548" t="s">
        <v>18790</v>
      </c>
      <c r="M6548" t="s">
        <v>18791</v>
      </c>
      <c r="N6548">
        <v>1.217222222</v>
      </c>
      <c r="O6548">
        <v>0</v>
      </c>
      <c r="P6548">
        <v>3</v>
      </c>
      <c r="Q6548">
        <v>0</v>
      </c>
      <c r="R6548">
        <v>0</v>
      </c>
      <c r="S6548">
        <v>0</v>
      </c>
      <c r="T6548">
        <v>0</v>
      </c>
      <c r="U6548">
        <v>0</v>
      </c>
      <c r="V6548">
        <v>0</v>
      </c>
      <c r="W6548">
        <v>0</v>
      </c>
      <c r="X6548">
        <v>1.7239260188933381</v>
      </c>
      <c r="Y6548">
        <v>0</v>
      </c>
      <c r="Z6548">
        <v>0</v>
      </c>
      <c r="AA6548">
        <v>0</v>
      </c>
      <c r="AB6548">
        <v>0</v>
      </c>
      <c r="AC6548">
        <v>0</v>
      </c>
      <c r="AD6548">
        <v>0</v>
      </c>
      <c r="AE6548">
        <v>1.7239260188933381</v>
      </c>
    </row>
    <row r="6549" spans="1:31" x14ac:dyDescent="0.25">
      <c r="A6549">
        <v>2252986</v>
      </c>
      <c r="B6549">
        <v>1</v>
      </c>
      <c r="C6549" t="s">
        <v>80</v>
      </c>
      <c r="D6549" t="s">
        <v>85</v>
      </c>
      <c r="E6549" t="s">
        <v>132</v>
      </c>
      <c r="F6549" t="s">
        <v>1238</v>
      </c>
      <c r="G6549" t="s">
        <v>170</v>
      </c>
      <c r="H6549" t="s">
        <v>135</v>
      </c>
      <c r="I6549" t="s">
        <v>136</v>
      </c>
      <c r="J6549" t="s">
        <v>137</v>
      </c>
      <c r="K6549" t="s">
        <v>138</v>
      </c>
      <c r="L6549" t="s">
        <v>18792</v>
      </c>
      <c r="M6549" t="s">
        <v>18793</v>
      </c>
      <c r="N6549">
        <v>5.8938888880000002</v>
      </c>
      <c r="O6549">
        <v>0</v>
      </c>
      <c r="P6549">
        <v>37</v>
      </c>
      <c r="Q6549">
        <v>0</v>
      </c>
      <c r="R6549">
        <v>0</v>
      </c>
      <c r="S6549">
        <v>0</v>
      </c>
      <c r="T6549">
        <v>0</v>
      </c>
      <c r="U6549">
        <v>0</v>
      </c>
      <c r="V6549">
        <v>0</v>
      </c>
      <c r="W6549">
        <v>0</v>
      </c>
      <c r="X6549">
        <v>62.414951481511103</v>
      </c>
      <c r="Y6549">
        <v>0</v>
      </c>
      <c r="Z6549">
        <v>0</v>
      </c>
      <c r="AA6549">
        <v>0</v>
      </c>
      <c r="AB6549">
        <v>0</v>
      </c>
      <c r="AC6549">
        <v>0</v>
      </c>
      <c r="AD6549">
        <v>0</v>
      </c>
      <c r="AE6549">
        <v>62.414951481511103</v>
      </c>
    </row>
    <row r="6550" spans="1:31" x14ac:dyDescent="0.25">
      <c r="A6550">
        <v>2252940</v>
      </c>
      <c r="B6550">
        <v>1</v>
      </c>
      <c r="C6550" t="s">
        <v>80</v>
      </c>
      <c r="D6550" t="s">
        <v>84</v>
      </c>
      <c r="E6550" t="s">
        <v>132</v>
      </c>
      <c r="F6550" t="s">
        <v>18794</v>
      </c>
      <c r="G6550" t="s">
        <v>191</v>
      </c>
      <c r="H6550" t="s">
        <v>135</v>
      </c>
      <c r="I6550" t="s">
        <v>136</v>
      </c>
      <c r="J6550" t="s">
        <v>137</v>
      </c>
      <c r="K6550" t="s">
        <v>138</v>
      </c>
      <c r="L6550" t="s">
        <v>18795</v>
      </c>
      <c r="M6550" t="s">
        <v>18796</v>
      </c>
      <c r="N6550">
        <v>4.0922222220000002</v>
      </c>
      <c r="O6550">
        <v>0</v>
      </c>
      <c r="P6550">
        <v>5</v>
      </c>
      <c r="Q6550">
        <v>0</v>
      </c>
      <c r="R6550">
        <v>0</v>
      </c>
      <c r="S6550">
        <v>0</v>
      </c>
      <c r="T6550">
        <v>0</v>
      </c>
      <c r="U6550">
        <v>0</v>
      </c>
      <c r="V6550">
        <v>0</v>
      </c>
      <c r="W6550">
        <v>0</v>
      </c>
      <c r="X6550">
        <v>4.3860759744514226</v>
      </c>
      <c r="Y6550">
        <v>0</v>
      </c>
      <c r="Z6550">
        <v>0</v>
      </c>
      <c r="AA6550">
        <v>0</v>
      </c>
      <c r="AB6550">
        <v>0</v>
      </c>
      <c r="AC6550">
        <v>0</v>
      </c>
      <c r="AD6550">
        <v>0</v>
      </c>
      <c r="AE6550">
        <v>4.3860759744514226</v>
      </c>
    </row>
    <row r="6551" spans="1:31" x14ac:dyDescent="0.25">
      <c r="A6551">
        <v>2252840</v>
      </c>
      <c r="B6551">
        <v>1</v>
      </c>
      <c r="C6551" t="s">
        <v>81</v>
      </c>
      <c r="D6551" t="s">
        <v>128</v>
      </c>
      <c r="E6551" t="s">
        <v>273</v>
      </c>
      <c r="F6551" t="s">
        <v>12216</v>
      </c>
      <c r="G6551" t="s">
        <v>143</v>
      </c>
      <c r="H6551" t="s">
        <v>163</v>
      </c>
      <c r="I6551" t="s">
        <v>136</v>
      </c>
      <c r="J6551" t="s">
        <v>137</v>
      </c>
      <c r="K6551" t="s">
        <v>144</v>
      </c>
      <c r="L6551" t="s">
        <v>18797</v>
      </c>
      <c r="M6551" t="s">
        <v>18798</v>
      </c>
      <c r="N6551">
        <v>0.55416666599999997</v>
      </c>
      <c r="O6551">
        <v>10</v>
      </c>
      <c r="P6551">
        <v>92</v>
      </c>
      <c r="Q6551">
        <v>35</v>
      </c>
      <c r="R6551">
        <v>13</v>
      </c>
      <c r="S6551">
        <v>4</v>
      </c>
      <c r="T6551">
        <v>9</v>
      </c>
      <c r="U6551">
        <v>0</v>
      </c>
      <c r="V6551">
        <v>0</v>
      </c>
      <c r="W6551">
        <v>1.3403542761310334</v>
      </c>
      <c r="X6551">
        <v>8.6821736671067455</v>
      </c>
      <c r="Y6551">
        <v>8.3325824099798602</v>
      </c>
      <c r="Z6551">
        <v>1.5969855992398001</v>
      </c>
      <c r="AA6551">
        <v>3.4799948849062838</v>
      </c>
      <c r="AB6551">
        <v>2.8389890634294002</v>
      </c>
      <c r="AC6551">
        <v>0</v>
      </c>
      <c r="AD6551">
        <v>0</v>
      </c>
      <c r="AE6551">
        <v>26.271079900793126</v>
      </c>
    </row>
    <row r="6552" spans="1:31" x14ac:dyDescent="0.25">
      <c r="A6552">
        <v>2253086</v>
      </c>
      <c r="B6552">
        <v>1</v>
      </c>
      <c r="C6552" t="s">
        <v>80</v>
      </c>
      <c r="D6552" t="s">
        <v>99</v>
      </c>
      <c r="E6552" t="s">
        <v>161</v>
      </c>
      <c r="F6552" t="s">
        <v>9854</v>
      </c>
      <c r="G6552" t="s">
        <v>174</v>
      </c>
      <c r="H6552" t="s">
        <v>163</v>
      </c>
      <c r="I6552" t="s">
        <v>136</v>
      </c>
      <c r="J6552" t="s">
        <v>137</v>
      </c>
      <c r="K6552" t="s">
        <v>138</v>
      </c>
      <c r="L6552" t="s">
        <v>18799</v>
      </c>
      <c r="M6552" t="s">
        <v>18800</v>
      </c>
      <c r="N6552">
        <v>45.900277776999999</v>
      </c>
      <c r="O6552">
        <v>0</v>
      </c>
      <c r="P6552">
        <v>0</v>
      </c>
      <c r="Q6552">
        <v>0</v>
      </c>
      <c r="R6552">
        <v>0</v>
      </c>
      <c r="S6552">
        <v>3</v>
      </c>
      <c r="T6552">
        <v>0</v>
      </c>
      <c r="U6552">
        <v>0</v>
      </c>
      <c r="V6552">
        <v>0</v>
      </c>
      <c r="W6552">
        <v>0</v>
      </c>
      <c r="X6552">
        <v>0</v>
      </c>
      <c r="Y6552">
        <v>0</v>
      </c>
      <c r="Z6552">
        <v>0</v>
      </c>
      <c r="AA6552">
        <v>627.50135304076059</v>
      </c>
      <c r="AB6552">
        <v>0</v>
      </c>
      <c r="AC6552">
        <v>0</v>
      </c>
      <c r="AD6552">
        <v>0</v>
      </c>
      <c r="AE6552">
        <v>627.50135304076059</v>
      </c>
    </row>
    <row r="6553" spans="1:31" x14ac:dyDescent="0.25">
      <c r="A6553">
        <v>2252946</v>
      </c>
      <c r="B6553">
        <v>1</v>
      </c>
      <c r="C6553" t="s">
        <v>81</v>
      </c>
      <c r="D6553" t="s">
        <v>120</v>
      </c>
      <c r="E6553" t="s">
        <v>132</v>
      </c>
      <c r="F6553" t="s">
        <v>17227</v>
      </c>
      <c r="G6553" t="s">
        <v>170</v>
      </c>
      <c r="H6553" t="s">
        <v>135</v>
      </c>
      <c r="I6553" t="s">
        <v>136</v>
      </c>
      <c r="J6553" t="s">
        <v>137</v>
      </c>
      <c r="K6553" t="s">
        <v>138</v>
      </c>
      <c r="L6553" t="s">
        <v>18801</v>
      </c>
      <c r="M6553" t="s">
        <v>18802</v>
      </c>
      <c r="N6553">
        <v>2.1575000000000002</v>
      </c>
      <c r="O6553">
        <v>0</v>
      </c>
      <c r="P6553">
        <v>10</v>
      </c>
      <c r="Q6553">
        <v>0</v>
      </c>
      <c r="R6553">
        <v>0</v>
      </c>
      <c r="S6553">
        <v>0</v>
      </c>
      <c r="T6553">
        <v>0</v>
      </c>
      <c r="U6553">
        <v>0</v>
      </c>
      <c r="V6553">
        <v>0</v>
      </c>
      <c r="W6553">
        <v>0</v>
      </c>
      <c r="X6553">
        <v>5.3592696006049199</v>
      </c>
      <c r="Y6553">
        <v>0</v>
      </c>
      <c r="Z6553">
        <v>0</v>
      </c>
      <c r="AA6553">
        <v>0</v>
      </c>
      <c r="AB6553">
        <v>0</v>
      </c>
      <c r="AC6553">
        <v>0</v>
      </c>
      <c r="AD6553">
        <v>0</v>
      </c>
      <c r="AE6553">
        <v>5.3592696006049199</v>
      </c>
    </row>
    <row r="6554" spans="1:31" x14ac:dyDescent="0.25">
      <c r="A6554">
        <v>2252711</v>
      </c>
      <c r="B6554">
        <v>1</v>
      </c>
      <c r="C6554" t="s">
        <v>80</v>
      </c>
      <c r="D6554" t="s">
        <v>97</v>
      </c>
      <c r="E6554" t="s">
        <v>132</v>
      </c>
      <c r="F6554" t="s">
        <v>18803</v>
      </c>
      <c r="G6554" t="s">
        <v>148</v>
      </c>
      <c r="H6554" t="s">
        <v>135</v>
      </c>
      <c r="I6554" t="s">
        <v>136</v>
      </c>
      <c r="J6554" t="s">
        <v>137</v>
      </c>
      <c r="K6554" t="s">
        <v>138</v>
      </c>
      <c r="L6554" t="s">
        <v>18804</v>
      </c>
      <c r="M6554" t="s">
        <v>18805</v>
      </c>
      <c r="N6554">
        <v>1.9313888880000001</v>
      </c>
      <c r="O6554">
        <v>0</v>
      </c>
      <c r="P6554">
        <v>1</v>
      </c>
      <c r="Q6554">
        <v>0</v>
      </c>
      <c r="R6554">
        <v>0</v>
      </c>
      <c r="S6554">
        <v>0</v>
      </c>
      <c r="T6554">
        <v>0</v>
      </c>
      <c r="U6554">
        <v>0</v>
      </c>
      <c r="V6554">
        <v>0</v>
      </c>
      <c r="W6554">
        <v>0</v>
      </c>
      <c r="X6554">
        <v>0.19779870264609778</v>
      </c>
      <c r="Y6554">
        <v>0</v>
      </c>
      <c r="Z6554">
        <v>0</v>
      </c>
      <c r="AA6554">
        <v>0</v>
      </c>
      <c r="AB6554">
        <v>0</v>
      </c>
      <c r="AC6554">
        <v>0</v>
      </c>
      <c r="AD6554">
        <v>0</v>
      </c>
      <c r="AE6554">
        <v>0.19779870264609778</v>
      </c>
    </row>
    <row r="6555" spans="1:31" x14ac:dyDescent="0.25">
      <c r="A6555">
        <v>2252880</v>
      </c>
      <c r="B6555">
        <v>1</v>
      </c>
      <c r="C6555" t="s">
        <v>81</v>
      </c>
      <c r="D6555" t="s">
        <v>118</v>
      </c>
      <c r="E6555" t="s">
        <v>161</v>
      </c>
      <c r="F6555" t="s">
        <v>15008</v>
      </c>
      <c r="G6555" t="s">
        <v>143</v>
      </c>
      <c r="H6555" t="s">
        <v>163</v>
      </c>
      <c r="I6555" t="s">
        <v>136</v>
      </c>
      <c r="J6555" t="s">
        <v>137</v>
      </c>
      <c r="K6555" t="s">
        <v>144</v>
      </c>
      <c r="L6555" t="s">
        <v>18806</v>
      </c>
      <c r="M6555" t="s">
        <v>18807</v>
      </c>
      <c r="N6555">
        <v>0.63138888800000004</v>
      </c>
      <c r="O6555">
        <v>23</v>
      </c>
      <c r="P6555">
        <v>6820</v>
      </c>
      <c r="Q6555">
        <v>309</v>
      </c>
      <c r="R6555">
        <v>473</v>
      </c>
      <c r="S6555">
        <v>80</v>
      </c>
      <c r="T6555">
        <v>690</v>
      </c>
      <c r="U6555">
        <v>26</v>
      </c>
      <c r="V6555">
        <v>1</v>
      </c>
      <c r="W6555">
        <v>5.9180394826571634</v>
      </c>
      <c r="X6555">
        <v>873.4878959637548</v>
      </c>
      <c r="Y6555">
        <v>173.01753342283939</v>
      </c>
      <c r="Z6555">
        <v>133.66964054586606</v>
      </c>
      <c r="AA6555">
        <v>439.51361447436801</v>
      </c>
      <c r="AB6555">
        <v>334.37691223749903</v>
      </c>
      <c r="AC6555">
        <v>2362.9709116099093</v>
      </c>
      <c r="AD6555">
        <v>5.6254016658098935</v>
      </c>
      <c r="AE6555">
        <v>4328.5799494027033</v>
      </c>
    </row>
    <row r="6556" spans="1:31" x14ac:dyDescent="0.25">
      <c r="A6556">
        <v>2253046</v>
      </c>
      <c r="B6556">
        <v>1</v>
      </c>
      <c r="C6556" t="s">
        <v>80</v>
      </c>
      <c r="D6556" t="s">
        <v>92</v>
      </c>
      <c r="E6556" t="s">
        <v>132</v>
      </c>
      <c r="F6556" t="s">
        <v>18808</v>
      </c>
      <c r="G6556" t="s">
        <v>191</v>
      </c>
      <c r="H6556" t="s">
        <v>135</v>
      </c>
      <c r="I6556" t="s">
        <v>136</v>
      </c>
      <c r="J6556" t="s">
        <v>137</v>
      </c>
      <c r="K6556" t="s">
        <v>138</v>
      </c>
      <c r="L6556" t="s">
        <v>18809</v>
      </c>
      <c r="M6556" t="s">
        <v>18810</v>
      </c>
      <c r="N6556">
        <v>1.739166666</v>
      </c>
      <c r="O6556">
        <v>0</v>
      </c>
      <c r="P6556">
        <v>0</v>
      </c>
      <c r="Q6556">
        <v>0</v>
      </c>
      <c r="R6556">
        <v>1</v>
      </c>
      <c r="S6556">
        <v>0</v>
      </c>
      <c r="T6556">
        <v>0</v>
      </c>
      <c r="U6556">
        <v>0</v>
      </c>
      <c r="V6556">
        <v>0</v>
      </c>
      <c r="W6556">
        <v>0</v>
      </c>
      <c r="X6556">
        <v>0</v>
      </c>
      <c r="Y6556">
        <v>0</v>
      </c>
      <c r="Z6556">
        <v>5.3644879036661111E-2</v>
      </c>
      <c r="AA6556">
        <v>0</v>
      </c>
      <c r="AB6556">
        <v>0</v>
      </c>
      <c r="AC6556">
        <v>0</v>
      </c>
      <c r="AD6556">
        <v>0</v>
      </c>
      <c r="AE6556">
        <v>5.3644879036661111E-2</v>
      </c>
    </row>
    <row r="6557" spans="1:31" x14ac:dyDescent="0.25">
      <c r="A6557">
        <v>2253023</v>
      </c>
      <c r="B6557">
        <v>1</v>
      </c>
      <c r="C6557" t="s">
        <v>80</v>
      </c>
      <c r="D6557" t="s">
        <v>97</v>
      </c>
      <c r="E6557" t="s">
        <v>132</v>
      </c>
      <c r="F6557" t="s">
        <v>18811</v>
      </c>
      <c r="G6557" t="s">
        <v>191</v>
      </c>
      <c r="H6557" t="s">
        <v>135</v>
      </c>
      <c r="I6557" t="s">
        <v>136</v>
      </c>
      <c r="J6557" t="s">
        <v>137</v>
      </c>
      <c r="K6557" t="s">
        <v>138</v>
      </c>
      <c r="L6557" t="s">
        <v>18812</v>
      </c>
      <c r="M6557" t="s">
        <v>18813</v>
      </c>
      <c r="N6557">
        <v>1.048888888</v>
      </c>
      <c r="O6557">
        <v>0</v>
      </c>
      <c r="P6557">
        <v>1</v>
      </c>
      <c r="Q6557">
        <v>0</v>
      </c>
      <c r="R6557">
        <v>0</v>
      </c>
      <c r="S6557">
        <v>0</v>
      </c>
      <c r="T6557">
        <v>0</v>
      </c>
      <c r="U6557">
        <v>0</v>
      </c>
      <c r="V6557">
        <v>0</v>
      </c>
      <c r="W6557">
        <v>0</v>
      </c>
      <c r="X6557">
        <v>0.3611505947228667</v>
      </c>
      <c r="Y6557">
        <v>0</v>
      </c>
      <c r="Z6557">
        <v>0</v>
      </c>
      <c r="AA6557">
        <v>0</v>
      </c>
      <c r="AB6557">
        <v>0</v>
      </c>
      <c r="AC6557">
        <v>0</v>
      </c>
      <c r="AD6557">
        <v>0</v>
      </c>
      <c r="AE6557">
        <v>0.3611505947228667</v>
      </c>
    </row>
    <row r="6558" spans="1:31" x14ac:dyDescent="0.25">
      <c r="A6558">
        <v>2252754</v>
      </c>
      <c r="B6558">
        <v>1</v>
      </c>
      <c r="C6558" t="s">
        <v>80</v>
      </c>
      <c r="D6558" t="s">
        <v>97</v>
      </c>
      <c r="E6558" t="s">
        <v>161</v>
      </c>
      <c r="F6558" t="s">
        <v>18257</v>
      </c>
      <c r="G6558" t="s">
        <v>143</v>
      </c>
      <c r="H6558" t="s">
        <v>163</v>
      </c>
      <c r="I6558" t="s">
        <v>136</v>
      </c>
      <c r="J6558" t="s">
        <v>137</v>
      </c>
      <c r="K6558" t="s">
        <v>144</v>
      </c>
      <c r="L6558" t="s">
        <v>18534</v>
      </c>
      <c r="M6558" t="s">
        <v>18814</v>
      </c>
      <c r="N6558">
        <v>8.3161111109999997</v>
      </c>
      <c r="O6558">
        <v>0</v>
      </c>
      <c r="P6558">
        <v>104</v>
      </c>
      <c r="Q6558">
        <v>0</v>
      </c>
      <c r="R6558">
        <v>6</v>
      </c>
      <c r="S6558">
        <v>3</v>
      </c>
      <c r="T6558">
        <v>7</v>
      </c>
      <c r="U6558">
        <v>0</v>
      </c>
      <c r="V6558">
        <v>0</v>
      </c>
      <c r="W6558">
        <v>0</v>
      </c>
      <c r="X6558">
        <v>606.02794853182377</v>
      </c>
      <c r="Y6558">
        <v>0</v>
      </c>
      <c r="Z6558">
        <v>32.82611379014439</v>
      </c>
      <c r="AA6558">
        <v>4786.7901376635918</v>
      </c>
      <c r="AB6558">
        <v>94.116307043405826</v>
      </c>
      <c r="AC6558">
        <v>0</v>
      </c>
      <c r="AD6558">
        <v>0</v>
      </c>
      <c r="AE6558">
        <v>5519.7605070289655</v>
      </c>
    </row>
    <row r="6559" spans="1:31" x14ac:dyDescent="0.25">
      <c r="A6559">
        <v>2252774</v>
      </c>
      <c r="B6559">
        <v>1</v>
      </c>
      <c r="C6559" t="s">
        <v>80</v>
      </c>
      <c r="D6559" t="s">
        <v>105</v>
      </c>
      <c r="E6559" t="s">
        <v>182</v>
      </c>
      <c r="F6559" t="s">
        <v>18815</v>
      </c>
      <c r="G6559" t="s">
        <v>143</v>
      </c>
      <c r="H6559" t="s">
        <v>163</v>
      </c>
      <c r="I6559" t="s">
        <v>136</v>
      </c>
      <c r="J6559" t="s">
        <v>137</v>
      </c>
      <c r="K6559" t="s">
        <v>144</v>
      </c>
      <c r="L6559" t="s">
        <v>18816</v>
      </c>
      <c r="M6559" t="s">
        <v>18817</v>
      </c>
      <c r="N6559">
        <v>6.6841666660000003</v>
      </c>
      <c r="O6559">
        <v>0</v>
      </c>
      <c r="P6559">
        <v>0</v>
      </c>
      <c r="Q6559">
        <v>0</v>
      </c>
      <c r="R6559">
        <v>0</v>
      </c>
      <c r="S6559">
        <v>0</v>
      </c>
      <c r="T6559">
        <v>8</v>
      </c>
      <c r="U6559">
        <v>0</v>
      </c>
      <c r="V6559">
        <v>0</v>
      </c>
      <c r="W6559">
        <v>0</v>
      </c>
      <c r="X6559">
        <v>0</v>
      </c>
      <c r="Y6559">
        <v>0</v>
      </c>
      <c r="Z6559">
        <v>0</v>
      </c>
      <c r="AA6559">
        <v>0</v>
      </c>
      <c r="AB6559">
        <v>149.46946066446799</v>
      </c>
      <c r="AC6559">
        <v>0</v>
      </c>
      <c r="AD6559">
        <v>0</v>
      </c>
      <c r="AE6559">
        <v>149.46946066446799</v>
      </c>
    </row>
    <row r="6560" spans="1:31" x14ac:dyDescent="0.25">
      <c r="A6560">
        <v>2253109</v>
      </c>
      <c r="B6560">
        <v>1</v>
      </c>
      <c r="C6560" t="s">
        <v>81</v>
      </c>
      <c r="D6560" t="s">
        <v>127</v>
      </c>
      <c r="E6560" t="s">
        <v>194</v>
      </c>
      <c r="F6560" t="s">
        <v>18818</v>
      </c>
      <c r="G6560" t="s">
        <v>179</v>
      </c>
      <c r="H6560" t="s">
        <v>135</v>
      </c>
      <c r="I6560" t="s">
        <v>136</v>
      </c>
      <c r="J6560" t="s">
        <v>137</v>
      </c>
      <c r="K6560" t="s">
        <v>138</v>
      </c>
      <c r="L6560" t="s">
        <v>18819</v>
      </c>
      <c r="M6560" t="s">
        <v>18820</v>
      </c>
      <c r="N6560">
        <v>7.0774999999999997</v>
      </c>
      <c r="O6560">
        <v>0</v>
      </c>
      <c r="P6560">
        <v>27</v>
      </c>
      <c r="Q6560">
        <v>0</v>
      </c>
      <c r="R6560">
        <v>0</v>
      </c>
      <c r="S6560">
        <v>0</v>
      </c>
      <c r="T6560">
        <v>2</v>
      </c>
      <c r="U6560">
        <v>0</v>
      </c>
      <c r="V6560">
        <v>0</v>
      </c>
      <c r="W6560">
        <v>0</v>
      </c>
      <c r="X6560">
        <v>18.004632163726168</v>
      </c>
      <c r="Y6560">
        <v>0</v>
      </c>
      <c r="Z6560">
        <v>0</v>
      </c>
      <c r="AA6560">
        <v>0</v>
      </c>
      <c r="AB6560">
        <v>10.43485843527565</v>
      </c>
      <c r="AC6560">
        <v>0</v>
      </c>
      <c r="AD6560">
        <v>0</v>
      </c>
      <c r="AE6560">
        <v>28.439490599001818</v>
      </c>
    </row>
    <row r="6561" spans="1:31" x14ac:dyDescent="0.25">
      <c r="A6561">
        <v>2252717</v>
      </c>
      <c r="B6561">
        <v>1</v>
      </c>
      <c r="C6561" t="s">
        <v>80</v>
      </c>
      <c r="D6561" t="s">
        <v>89</v>
      </c>
      <c r="E6561" t="s">
        <v>177</v>
      </c>
      <c r="F6561" t="s">
        <v>18821</v>
      </c>
      <c r="G6561" t="s">
        <v>215</v>
      </c>
      <c r="H6561" t="s">
        <v>135</v>
      </c>
      <c r="I6561" t="s">
        <v>136</v>
      </c>
      <c r="J6561" t="s">
        <v>137</v>
      </c>
      <c r="K6561" t="s">
        <v>138</v>
      </c>
      <c r="L6561" t="s">
        <v>18822</v>
      </c>
      <c r="M6561" t="s">
        <v>18823</v>
      </c>
      <c r="N6561">
        <v>0.98</v>
      </c>
      <c r="O6561">
        <v>0</v>
      </c>
      <c r="P6561">
        <v>70</v>
      </c>
      <c r="Q6561">
        <v>0</v>
      </c>
      <c r="R6561">
        <v>1</v>
      </c>
      <c r="S6561">
        <v>0</v>
      </c>
      <c r="T6561">
        <v>4</v>
      </c>
      <c r="U6561">
        <v>0</v>
      </c>
      <c r="V6561">
        <v>0</v>
      </c>
      <c r="W6561">
        <v>0</v>
      </c>
      <c r="X6561">
        <v>31.827429088184619</v>
      </c>
      <c r="Y6561">
        <v>0</v>
      </c>
      <c r="Z6561">
        <v>0.70611179489511111</v>
      </c>
      <c r="AA6561">
        <v>0</v>
      </c>
      <c r="AB6561">
        <v>3.4943564665876066</v>
      </c>
      <c r="AC6561">
        <v>0</v>
      </c>
      <c r="AD6561">
        <v>0</v>
      </c>
      <c r="AE6561">
        <v>36.027897349667334</v>
      </c>
    </row>
    <row r="6562" spans="1:31" x14ac:dyDescent="0.25">
      <c r="A6562">
        <v>2252651</v>
      </c>
      <c r="B6562">
        <v>1</v>
      </c>
      <c r="C6562" t="s">
        <v>80</v>
      </c>
      <c r="D6562" t="s">
        <v>100</v>
      </c>
      <c r="E6562" t="s">
        <v>182</v>
      </c>
      <c r="F6562" t="s">
        <v>18824</v>
      </c>
      <c r="G6562" t="s">
        <v>2631</v>
      </c>
      <c r="H6562" t="s">
        <v>163</v>
      </c>
      <c r="I6562" t="s">
        <v>136</v>
      </c>
      <c r="J6562" t="s">
        <v>137</v>
      </c>
      <c r="K6562" t="s">
        <v>138</v>
      </c>
      <c r="L6562" t="s">
        <v>18825</v>
      </c>
      <c r="M6562" t="s">
        <v>18826</v>
      </c>
      <c r="N6562">
        <v>0.32861111100000001</v>
      </c>
      <c r="O6562">
        <v>0</v>
      </c>
      <c r="P6562">
        <v>295</v>
      </c>
      <c r="Q6562">
        <v>0</v>
      </c>
      <c r="R6562">
        <v>0</v>
      </c>
      <c r="S6562">
        <v>0</v>
      </c>
      <c r="T6562">
        <v>63</v>
      </c>
      <c r="U6562">
        <v>0</v>
      </c>
      <c r="V6562">
        <v>0</v>
      </c>
      <c r="W6562">
        <v>0</v>
      </c>
      <c r="X6562">
        <v>25.264588896831334</v>
      </c>
      <c r="Y6562">
        <v>0</v>
      </c>
      <c r="Z6562">
        <v>0</v>
      </c>
      <c r="AA6562">
        <v>0</v>
      </c>
      <c r="AB6562">
        <v>13.036338556232606</v>
      </c>
      <c r="AC6562">
        <v>0</v>
      </c>
      <c r="AD6562">
        <v>0</v>
      </c>
      <c r="AE6562">
        <v>38.300927453063942</v>
      </c>
    </row>
    <row r="6563" spans="1:31" x14ac:dyDescent="0.25">
      <c r="A6563">
        <v>2252983</v>
      </c>
      <c r="B6563">
        <v>1</v>
      </c>
      <c r="C6563" t="s">
        <v>81</v>
      </c>
      <c r="D6563" t="s">
        <v>112</v>
      </c>
      <c r="E6563" t="s">
        <v>194</v>
      </c>
      <c r="F6563" t="s">
        <v>18827</v>
      </c>
      <c r="G6563" t="s">
        <v>179</v>
      </c>
      <c r="H6563" t="s">
        <v>135</v>
      </c>
      <c r="I6563" t="s">
        <v>136</v>
      </c>
      <c r="J6563" t="s">
        <v>137</v>
      </c>
      <c r="K6563" t="s">
        <v>138</v>
      </c>
      <c r="L6563" t="s">
        <v>18828</v>
      </c>
      <c r="M6563" t="s">
        <v>18829</v>
      </c>
      <c r="N6563">
        <v>1.5024999999999999</v>
      </c>
      <c r="O6563">
        <v>0</v>
      </c>
      <c r="P6563">
        <v>42</v>
      </c>
      <c r="Q6563">
        <v>0</v>
      </c>
      <c r="R6563">
        <v>0</v>
      </c>
      <c r="S6563">
        <v>0</v>
      </c>
      <c r="T6563">
        <v>29</v>
      </c>
      <c r="U6563">
        <v>0</v>
      </c>
      <c r="V6563">
        <v>0</v>
      </c>
      <c r="W6563">
        <v>0</v>
      </c>
      <c r="X6563">
        <v>10.80761628007625</v>
      </c>
      <c r="Y6563">
        <v>0</v>
      </c>
      <c r="Z6563">
        <v>0</v>
      </c>
      <c r="AA6563">
        <v>0</v>
      </c>
      <c r="AB6563">
        <v>47.401654819896912</v>
      </c>
      <c r="AC6563">
        <v>0</v>
      </c>
      <c r="AD6563">
        <v>0</v>
      </c>
      <c r="AE6563">
        <v>58.209271099973165</v>
      </c>
    </row>
    <row r="6564" spans="1:31" x14ac:dyDescent="0.25">
      <c r="A6564">
        <v>2252960</v>
      </c>
      <c r="B6564">
        <v>1</v>
      </c>
      <c r="C6564" t="s">
        <v>80</v>
      </c>
      <c r="D6564" t="s">
        <v>105</v>
      </c>
      <c r="E6564" t="s">
        <v>194</v>
      </c>
      <c r="F6564" t="s">
        <v>18830</v>
      </c>
      <c r="G6564" t="s">
        <v>179</v>
      </c>
      <c r="H6564" t="s">
        <v>135</v>
      </c>
      <c r="I6564" t="s">
        <v>136</v>
      </c>
      <c r="J6564" t="s">
        <v>137</v>
      </c>
      <c r="K6564" t="s">
        <v>138</v>
      </c>
      <c r="L6564" t="s">
        <v>18831</v>
      </c>
      <c r="M6564" t="s">
        <v>18832</v>
      </c>
      <c r="N6564">
        <v>5.5719444439999997</v>
      </c>
      <c r="O6564">
        <v>0</v>
      </c>
      <c r="P6564">
        <v>2</v>
      </c>
      <c r="Q6564">
        <v>0</v>
      </c>
      <c r="R6564">
        <v>15</v>
      </c>
      <c r="S6564">
        <v>0</v>
      </c>
      <c r="T6564">
        <v>2</v>
      </c>
      <c r="U6564">
        <v>0</v>
      </c>
      <c r="V6564">
        <v>0</v>
      </c>
      <c r="W6564">
        <v>0</v>
      </c>
      <c r="X6564">
        <v>4.0955532737303102</v>
      </c>
      <c r="Y6564">
        <v>0</v>
      </c>
      <c r="Z6564">
        <v>16.484138188860758</v>
      </c>
      <c r="AA6564">
        <v>0</v>
      </c>
      <c r="AB6564">
        <v>25.745072512298321</v>
      </c>
      <c r="AC6564">
        <v>0</v>
      </c>
      <c r="AD6564">
        <v>0</v>
      </c>
      <c r="AE6564">
        <v>46.324763974889393</v>
      </c>
    </row>
    <row r="6565" spans="1:31" x14ac:dyDescent="0.25">
      <c r="A6565">
        <v>2253029</v>
      </c>
      <c r="B6565">
        <v>1</v>
      </c>
      <c r="C6565" t="s">
        <v>80</v>
      </c>
      <c r="D6565" t="s">
        <v>85</v>
      </c>
      <c r="E6565" t="s">
        <v>132</v>
      </c>
      <c r="F6565" t="s">
        <v>18833</v>
      </c>
      <c r="G6565" t="s">
        <v>148</v>
      </c>
      <c r="H6565" t="s">
        <v>135</v>
      </c>
      <c r="I6565" t="s">
        <v>136</v>
      </c>
      <c r="J6565" t="s">
        <v>137</v>
      </c>
      <c r="K6565" t="s">
        <v>138</v>
      </c>
      <c r="L6565" t="s">
        <v>18834</v>
      </c>
      <c r="M6565" t="s">
        <v>18835</v>
      </c>
      <c r="N6565">
        <v>1.6688888879999999</v>
      </c>
      <c r="O6565">
        <v>0</v>
      </c>
      <c r="P6565">
        <v>1</v>
      </c>
      <c r="Q6565">
        <v>0</v>
      </c>
      <c r="R6565">
        <v>0</v>
      </c>
      <c r="S6565">
        <v>0</v>
      </c>
      <c r="T6565">
        <v>1</v>
      </c>
      <c r="U6565">
        <v>0</v>
      </c>
      <c r="V6565">
        <v>0</v>
      </c>
      <c r="W6565">
        <v>0</v>
      </c>
      <c r="X6565">
        <v>1.7384047797788624</v>
      </c>
      <c r="Y6565">
        <v>0</v>
      </c>
      <c r="Z6565">
        <v>0</v>
      </c>
      <c r="AA6565">
        <v>0</v>
      </c>
      <c r="AB6565">
        <v>1.7188440935582001</v>
      </c>
      <c r="AC6565">
        <v>0</v>
      </c>
      <c r="AD6565">
        <v>0</v>
      </c>
      <c r="AE6565">
        <v>3.4572488733370625</v>
      </c>
    </row>
    <row r="6566" spans="1:31" x14ac:dyDescent="0.25">
      <c r="A6566">
        <v>2252797</v>
      </c>
      <c r="B6566">
        <v>1</v>
      </c>
      <c r="C6566" t="s">
        <v>81</v>
      </c>
      <c r="D6566" t="s">
        <v>123</v>
      </c>
      <c r="E6566" t="s">
        <v>132</v>
      </c>
      <c r="F6566" t="s">
        <v>18836</v>
      </c>
      <c r="G6566" t="s">
        <v>170</v>
      </c>
      <c r="H6566" t="s">
        <v>135</v>
      </c>
      <c r="I6566" t="s">
        <v>136</v>
      </c>
      <c r="J6566" t="s">
        <v>137</v>
      </c>
      <c r="K6566" t="s">
        <v>138</v>
      </c>
      <c r="L6566" t="s">
        <v>18837</v>
      </c>
      <c r="M6566" t="s">
        <v>18838</v>
      </c>
      <c r="N6566">
        <v>3.0102777770000002</v>
      </c>
      <c r="O6566">
        <v>0</v>
      </c>
      <c r="P6566">
        <v>0</v>
      </c>
      <c r="Q6566">
        <v>0</v>
      </c>
      <c r="R6566">
        <v>8</v>
      </c>
      <c r="S6566">
        <v>0</v>
      </c>
      <c r="T6566">
        <v>0</v>
      </c>
      <c r="U6566">
        <v>0</v>
      </c>
      <c r="V6566">
        <v>0</v>
      </c>
      <c r="W6566">
        <v>0</v>
      </c>
      <c r="X6566">
        <v>0</v>
      </c>
      <c r="Y6566">
        <v>0</v>
      </c>
      <c r="Z6566">
        <v>16.026942184793928</v>
      </c>
      <c r="AA6566">
        <v>0</v>
      </c>
      <c r="AB6566">
        <v>0</v>
      </c>
      <c r="AC6566">
        <v>0</v>
      </c>
      <c r="AD6566">
        <v>0</v>
      </c>
      <c r="AE6566">
        <v>16.026942184793928</v>
      </c>
    </row>
    <row r="6567" spans="1:31" x14ac:dyDescent="0.25">
      <c r="A6567">
        <v>2253129</v>
      </c>
      <c r="B6567">
        <v>1</v>
      </c>
      <c r="C6567" t="s">
        <v>81</v>
      </c>
      <c r="D6567" t="s">
        <v>112</v>
      </c>
      <c r="E6567" t="s">
        <v>132</v>
      </c>
      <c r="F6567" t="s">
        <v>18839</v>
      </c>
      <c r="G6567" t="s">
        <v>148</v>
      </c>
      <c r="H6567" t="s">
        <v>135</v>
      </c>
      <c r="I6567" t="s">
        <v>136</v>
      </c>
      <c r="J6567" t="s">
        <v>137</v>
      </c>
      <c r="K6567" t="s">
        <v>138</v>
      </c>
      <c r="L6567" t="s">
        <v>18840</v>
      </c>
      <c r="M6567" t="s">
        <v>18841</v>
      </c>
      <c r="N6567">
        <v>1.937777777</v>
      </c>
      <c r="O6567">
        <v>0</v>
      </c>
      <c r="P6567">
        <v>1</v>
      </c>
      <c r="Q6567">
        <v>0</v>
      </c>
      <c r="R6567">
        <v>0</v>
      </c>
      <c r="S6567">
        <v>0</v>
      </c>
      <c r="T6567">
        <v>0</v>
      </c>
      <c r="U6567">
        <v>0</v>
      </c>
      <c r="V6567">
        <v>0</v>
      </c>
      <c r="W6567">
        <v>0</v>
      </c>
      <c r="X6567">
        <v>0.28880024085360001</v>
      </c>
      <c r="Y6567">
        <v>0</v>
      </c>
      <c r="Z6567">
        <v>0</v>
      </c>
      <c r="AA6567">
        <v>0</v>
      </c>
      <c r="AB6567">
        <v>0</v>
      </c>
      <c r="AC6567">
        <v>0</v>
      </c>
      <c r="AD6567">
        <v>0</v>
      </c>
      <c r="AE6567">
        <v>0.28880024085360001</v>
      </c>
    </row>
    <row r="6568" spans="1:31" x14ac:dyDescent="0.25">
      <c r="A6568">
        <v>2252883</v>
      </c>
      <c r="B6568">
        <v>1</v>
      </c>
      <c r="C6568" t="s">
        <v>80</v>
      </c>
      <c r="D6568" t="s">
        <v>96</v>
      </c>
      <c r="E6568" t="s">
        <v>132</v>
      </c>
      <c r="F6568" t="s">
        <v>18842</v>
      </c>
      <c r="G6568" t="s">
        <v>170</v>
      </c>
      <c r="H6568" t="s">
        <v>135</v>
      </c>
      <c r="I6568" t="s">
        <v>136</v>
      </c>
      <c r="J6568" t="s">
        <v>137</v>
      </c>
      <c r="K6568" t="s">
        <v>138</v>
      </c>
      <c r="L6568" t="s">
        <v>18843</v>
      </c>
      <c r="M6568" t="s">
        <v>18844</v>
      </c>
      <c r="N6568">
        <v>4.7116666660000002</v>
      </c>
      <c r="O6568">
        <v>0</v>
      </c>
      <c r="P6568">
        <v>1</v>
      </c>
      <c r="Q6568">
        <v>0</v>
      </c>
      <c r="R6568">
        <v>0</v>
      </c>
      <c r="S6568">
        <v>0</v>
      </c>
      <c r="T6568">
        <v>0</v>
      </c>
      <c r="U6568">
        <v>0</v>
      </c>
      <c r="V6568">
        <v>0</v>
      </c>
      <c r="W6568">
        <v>0</v>
      </c>
      <c r="X6568">
        <v>0.43720947152371997</v>
      </c>
      <c r="Y6568">
        <v>0</v>
      </c>
      <c r="Z6568">
        <v>0</v>
      </c>
      <c r="AA6568">
        <v>0</v>
      </c>
      <c r="AB6568">
        <v>0</v>
      </c>
      <c r="AC6568">
        <v>0</v>
      </c>
      <c r="AD6568">
        <v>0</v>
      </c>
      <c r="AE6568">
        <v>0.43720947152371997</v>
      </c>
    </row>
    <row r="6569" spans="1:31" x14ac:dyDescent="0.25">
      <c r="A6569">
        <v>2252737</v>
      </c>
      <c r="B6569">
        <v>1</v>
      </c>
      <c r="C6569" t="s">
        <v>80</v>
      </c>
      <c r="D6569" t="s">
        <v>97</v>
      </c>
      <c r="E6569" t="s">
        <v>273</v>
      </c>
      <c r="F6569" t="s">
        <v>14996</v>
      </c>
      <c r="G6569" t="s">
        <v>143</v>
      </c>
      <c r="H6569" t="s">
        <v>163</v>
      </c>
      <c r="I6569" t="s">
        <v>136</v>
      </c>
      <c r="J6569" t="s">
        <v>137</v>
      </c>
      <c r="K6569" t="s">
        <v>144</v>
      </c>
      <c r="L6569" t="s">
        <v>18534</v>
      </c>
      <c r="M6569" t="s">
        <v>18845</v>
      </c>
      <c r="N6569">
        <v>6.9097222220000001</v>
      </c>
      <c r="O6569">
        <v>11</v>
      </c>
      <c r="P6569">
        <v>4518</v>
      </c>
      <c r="Q6569">
        <v>0</v>
      </c>
      <c r="R6569">
        <v>104</v>
      </c>
      <c r="S6569">
        <v>10</v>
      </c>
      <c r="T6569">
        <v>419</v>
      </c>
      <c r="U6569">
        <v>0</v>
      </c>
      <c r="V6569">
        <v>2</v>
      </c>
      <c r="W6569">
        <v>1648.1294038638691</v>
      </c>
      <c r="X6569">
        <v>19313.506517929334</v>
      </c>
      <c r="Y6569">
        <v>0</v>
      </c>
      <c r="Z6569">
        <v>415.76908096127681</v>
      </c>
      <c r="AA6569">
        <v>1438.1960363215533</v>
      </c>
      <c r="AB6569">
        <v>3741.0633797046276</v>
      </c>
      <c r="AC6569">
        <v>0</v>
      </c>
      <c r="AD6569">
        <v>2418.5956821553864</v>
      </c>
      <c r="AE6569">
        <v>28975.260100936051</v>
      </c>
    </row>
    <row r="6570" spans="1:31" x14ac:dyDescent="0.25">
      <c r="A6570">
        <v>2252837</v>
      </c>
      <c r="B6570">
        <v>1</v>
      </c>
      <c r="C6570" t="s">
        <v>80</v>
      </c>
      <c r="D6570" t="s">
        <v>105</v>
      </c>
      <c r="E6570" t="s">
        <v>141</v>
      </c>
      <c r="F6570" t="s">
        <v>18846</v>
      </c>
      <c r="G6570" t="s">
        <v>187</v>
      </c>
      <c r="H6570" t="s">
        <v>135</v>
      </c>
      <c r="I6570" t="s">
        <v>136</v>
      </c>
      <c r="J6570" t="s">
        <v>137</v>
      </c>
      <c r="K6570" t="s">
        <v>138</v>
      </c>
      <c r="L6570" t="s">
        <v>18847</v>
      </c>
      <c r="M6570" t="s">
        <v>18848</v>
      </c>
      <c r="N6570">
        <v>0.55666666600000003</v>
      </c>
      <c r="O6570">
        <v>0</v>
      </c>
      <c r="P6570">
        <v>88</v>
      </c>
      <c r="Q6570">
        <v>0</v>
      </c>
      <c r="R6570">
        <v>0</v>
      </c>
      <c r="S6570">
        <v>0</v>
      </c>
      <c r="T6570">
        <v>10</v>
      </c>
      <c r="U6570">
        <v>0</v>
      </c>
      <c r="V6570">
        <v>0</v>
      </c>
      <c r="W6570">
        <v>0</v>
      </c>
      <c r="X6570">
        <v>17.890099070416934</v>
      </c>
      <c r="Y6570">
        <v>0</v>
      </c>
      <c r="Z6570">
        <v>0</v>
      </c>
      <c r="AA6570">
        <v>0</v>
      </c>
      <c r="AB6570">
        <v>7.0760080643224939</v>
      </c>
      <c r="AC6570">
        <v>0</v>
      </c>
      <c r="AD6570">
        <v>0</v>
      </c>
      <c r="AE6570">
        <v>24.966107134739428</v>
      </c>
    </row>
    <row r="6571" spans="1:31" x14ac:dyDescent="0.25">
      <c r="A6571">
        <v>2252900</v>
      </c>
      <c r="B6571">
        <v>1</v>
      </c>
      <c r="C6571" t="s">
        <v>80</v>
      </c>
      <c r="D6571" t="s">
        <v>87</v>
      </c>
      <c r="E6571" t="s">
        <v>194</v>
      </c>
      <c r="F6571" t="s">
        <v>18507</v>
      </c>
      <c r="G6571" t="s">
        <v>179</v>
      </c>
      <c r="H6571" t="s">
        <v>135</v>
      </c>
      <c r="I6571" t="s">
        <v>136</v>
      </c>
      <c r="J6571" t="s">
        <v>137</v>
      </c>
      <c r="K6571" t="s">
        <v>138</v>
      </c>
      <c r="L6571" t="s">
        <v>18849</v>
      </c>
      <c r="M6571" t="s">
        <v>18850</v>
      </c>
      <c r="N6571">
        <v>1.7763888880000001</v>
      </c>
      <c r="O6571">
        <v>0</v>
      </c>
      <c r="P6571">
        <v>104</v>
      </c>
      <c r="Q6571">
        <v>0</v>
      </c>
      <c r="R6571">
        <v>0</v>
      </c>
      <c r="S6571">
        <v>0</v>
      </c>
      <c r="T6571">
        <v>5</v>
      </c>
      <c r="U6571">
        <v>0</v>
      </c>
      <c r="V6571">
        <v>0</v>
      </c>
      <c r="W6571">
        <v>0</v>
      </c>
      <c r="X6571">
        <v>52.346641567393206</v>
      </c>
      <c r="Y6571">
        <v>0</v>
      </c>
      <c r="Z6571">
        <v>0</v>
      </c>
      <c r="AA6571">
        <v>0</v>
      </c>
      <c r="AB6571">
        <v>12.771162370076141</v>
      </c>
      <c r="AC6571">
        <v>0</v>
      </c>
      <c r="AD6571">
        <v>0</v>
      </c>
      <c r="AE6571">
        <v>65.117803937469347</v>
      </c>
    </row>
    <row r="6572" spans="1:31" x14ac:dyDescent="0.25">
      <c r="A6572">
        <v>2252757</v>
      </c>
      <c r="B6572">
        <v>1</v>
      </c>
      <c r="C6572" t="s">
        <v>80</v>
      </c>
      <c r="D6572" t="s">
        <v>105</v>
      </c>
      <c r="E6572" t="s">
        <v>182</v>
      </c>
      <c r="F6572" t="s">
        <v>18851</v>
      </c>
      <c r="G6572" t="s">
        <v>303</v>
      </c>
      <c r="H6572" t="s">
        <v>163</v>
      </c>
      <c r="I6572" t="s">
        <v>136</v>
      </c>
      <c r="J6572" t="s">
        <v>137</v>
      </c>
      <c r="K6572" t="s">
        <v>144</v>
      </c>
      <c r="L6572" t="s">
        <v>18852</v>
      </c>
      <c r="M6572" t="s">
        <v>18853</v>
      </c>
      <c r="N6572">
        <v>0.41833333299999997</v>
      </c>
      <c r="O6572">
        <v>0</v>
      </c>
      <c r="P6572">
        <v>678</v>
      </c>
      <c r="Q6572">
        <v>0</v>
      </c>
      <c r="R6572">
        <v>0</v>
      </c>
      <c r="S6572">
        <v>1</v>
      </c>
      <c r="T6572">
        <v>45</v>
      </c>
      <c r="U6572">
        <v>0</v>
      </c>
      <c r="V6572">
        <v>1</v>
      </c>
      <c r="W6572">
        <v>0</v>
      </c>
      <c r="X6572">
        <v>98.08897311743668</v>
      </c>
      <c r="Y6572">
        <v>0</v>
      </c>
      <c r="Z6572">
        <v>0</v>
      </c>
      <c r="AA6572">
        <v>1.9663143629313331</v>
      </c>
      <c r="AB6572">
        <v>22.520031662829584</v>
      </c>
      <c r="AC6572">
        <v>0</v>
      </c>
      <c r="AD6572">
        <v>2.9917760772710067</v>
      </c>
      <c r="AE6572">
        <v>125.5670952204686</v>
      </c>
    </row>
    <row r="6573" spans="1:31" x14ac:dyDescent="0.25">
      <c r="A6573">
        <v>2253092</v>
      </c>
      <c r="B6573">
        <v>1</v>
      </c>
      <c r="C6573" t="s">
        <v>80</v>
      </c>
      <c r="D6573" t="s">
        <v>87</v>
      </c>
      <c r="E6573" t="s">
        <v>194</v>
      </c>
      <c r="F6573" t="s">
        <v>18854</v>
      </c>
      <c r="G6573" t="s">
        <v>235</v>
      </c>
      <c r="H6573" t="s">
        <v>135</v>
      </c>
      <c r="I6573" t="s">
        <v>136</v>
      </c>
      <c r="J6573" t="s">
        <v>137</v>
      </c>
      <c r="K6573" t="s">
        <v>138</v>
      </c>
      <c r="L6573" t="s">
        <v>18855</v>
      </c>
      <c r="M6573" t="s">
        <v>18856</v>
      </c>
      <c r="N6573">
        <v>3.4288888879999999</v>
      </c>
      <c r="O6573">
        <v>0</v>
      </c>
      <c r="P6573">
        <v>33</v>
      </c>
      <c r="Q6573">
        <v>0</v>
      </c>
      <c r="R6573">
        <v>0</v>
      </c>
      <c r="S6573">
        <v>0</v>
      </c>
      <c r="T6573">
        <v>3</v>
      </c>
      <c r="U6573">
        <v>0</v>
      </c>
      <c r="V6573">
        <v>0</v>
      </c>
      <c r="W6573">
        <v>0</v>
      </c>
      <c r="X6573">
        <v>34.564659005091727</v>
      </c>
      <c r="Y6573">
        <v>0</v>
      </c>
      <c r="Z6573">
        <v>0</v>
      </c>
      <c r="AA6573">
        <v>0</v>
      </c>
      <c r="AB6573">
        <v>7.467233924737835</v>
      </c>
      <c r="AC6573">
        <v>0</v>
      </c>
      <c r="AD6573">
        <v>0</v>
      </c>
      <c r="AE6573">
        <v>42.03189292982956</v>
      </c>
    </row>
    <row r="6574" spans="1:31" x14ac:dyDescent="0.25">
      <c r="A6574">
        <v>2253043</v>
      </c>
      <c r="B6574">
        <v>1</v>
      </c>
      <c r="C6574" t="s">
        <v>81</v>
      </c>
      <c r="D6574" t="s">
        <v>115</v>
      </c>
      <c r="E6574" t="s">
        <v>182</v>
      </c>
      <c r="F6574" t="s">
        <v>18857</v>
      </c>
      <c r="G6574" t="s">
        <v>319</v>
      </c>
      <c r="H6574" t="s">
        <v>163</v>
      </c>
      <c r="I6574" t="s">
        <v>136</v>
      </c>
      <c r="J6574" t="s">
        <v>137</v>
      </c>
      <c r="K6574" t="s">
        <v>138</v>
      </c>
      <c r="L6574" t="s">
        <v>18858</v>
      </c>
      <c r="M6574" t="s">
        <v>18859</v>
      </c>
      <c r="N6574">
        <v>1.1202777770000001</v>
      </c>
      <c r="O6574">
        <v>0</v>
      </c>
      <c r="P6574">
        <v>28</v>
      </c>
      <c r="Q6574">
        <v>0</v>
      </c>
      <c r="R6574">
        <v>3</v>
      </c>
      <c r="S6574">
        <v>0</v>
      </c>
      <c r="T6574">
        <v>0</v>
      </c>
      <c r="U6574">
        <v>0</v>
      </c>
      <c r="V6574">
        <v>0</v>
      </c>
      <c r="W6574">
        <v>0</v>
      </c>
      <c r="X6574">
        <v>4.0684521924603976</v>
      </c>
      <c r="Y6574">
        <v>0</v>
      </c>
      <c r="Z6574">
        <v>4.1561817310253338E-2</v>
      </c>
      <c r="AA6574">
        <v>0</v>
      </c>
      <c r="AB6574">
        <v>0</v>
      </c>
      <c r="AC6574">
        <v>0</v>
      </c>
      <c r="AD6574">
        <v>0</v>
      </c>
      <c r="AE6574">
        <v>4.1100140097706506</v>
      </c>
    </row>
    <row r="6575" spans="1:31" x14ac:dyDescent="0.25">
      <c r="A6575">
        <v>2253069</v>
      </c>
      <c r="B6575">
        <v>1</v>
      </c>
      <c r="C6575" t="s">
        <v>80</v>
      </c>
      <c r="D6575" t="s">
        <v>99</v>
      </c>
      <c r="E6575" t="s">
        <v>273</v>
      </c>
      <c r="F6575" t="s">
        <v>561</v>
      </c>
      <c r="G6575" t="s">
        <v>303</v>
      </c>
      <c r="H6575" t="s">
        <v>163</v>
      </c>
      <c r="I6575" t="s">
        <v>136</v>
      </c>
      <c r="J6575" t="s">
        <v>137</v>
      </c>
      <c r="K6575" t="s">
        <v>138</v>
      </c>
      <c r="L6575" t="s">
        <v>18860</v>
      </c>
      <c r="M6575" t="s">
        <v>18861</v>
      </c>
      <c r="N6575">
        <v>0.55861111100000005</v>
      </c>
      <c r="O6575">
        <v>0</v>
      </c>
      <c r="P6575">
        <v>0</v>
      </c>
      <c r="Q6575">
        <v>0</v>
      </c>
      <c r="R6575">
        <v>0</v>
      </c>
      <c r="S6575">
        <v>8</v>
      </c>
      <c r="T6575">
        <v>0</v>
      </c>
      <c r="U6575">
        <v>0</v>
      </c>
      <c r="V6575">
        <v>0</v>
      </c>
      <c r="W6575">
        <v>0</v>
      </c>
      <c r="X6575">
        <v>0</v>
      </c>
      <c r="Y6575">
        <v>0</v>
      </c>
      <c r="Z6575">
        <v>0</v>
      </c>
      <c r="AA6575">
        <v>105.94969331076067</v>
      </c>
      <c r="AB6575">
        <v>0</v>
      </c>
      <c r="AC6575">
        <v>0</v>
      </c>
      <c r="AD6575">
        <v>0</v>
      </c>
      <c r="AE6575">
        <v>105.94969331076067</v>
      </c>
    </row>
    <row r="6576" spans="1:31" x14ac:dyDescent="0.25">
      <c r="A6576">
        <v>2252777</v>
      </c>
      <c r="B6576">
        <v>1</v>
      </c>
      <c r="C6576" t="s">
        <v>81</v>
      </c>
      <c r="D6576" t="s">
        <v>121</v>
      </c>
      <c r="E6576" t="s">
        <v>273</v>
      </c>
      <c r="F6576" t="s">
        <v>15818</v>
      </c>
      <c r="G6576" t="s">
        <v>174</v>
      </c>
      <c r="H6576" t="s">
        <v>163</v>
      </c>
      <c r="I6576" t="s">
        <v>136</v>
      </c>
      <c r="J6576" t="s">
        <v>137</v>
      </c>
      <c r="K6576" t="s">
        <v>138</v>
      </c>
      <c r="L6576" t="s">
        <v>18862</v>
      </c>
      <c r="M6576" t="s">
        <v>18863</v>
      </c>
      <c r="N6576">
        <v>0.28333333300000002</v>
      </c>
      <c r="O6576">
        <v>0</v>
      </c>
      <c r="P6576">
        <v>1213</v>
      </c>
      <c r="Q6576">
        <v>1</v>
      </c>
      <c r="R6576">
        <v>49</v>
      </c>
      <c r="S6576">
        <v>6</v>
      </c>
      <c r="T6576">
        <v>67</v>
      </c>
      <c r="U6576">
        <v>0</v>
      </c>
      <c r="V6576">
        <v>0</v>
      </c>
      <c r="W6576">
        <v>0</v>
      </c>
      <c r="X6576">
        <v>36.72092465953353</v>
      </c>
      <c r="Y6576">
        <v>0</v>
      </c>
      <c r="Z6576">
        <v>0.70847847363719996</v>
      </c>
      <c r="AA6576">
        <v>4.8309195614416662</v>
      </c>
      <c r="AB6576">
        <v>9.2985910056558332</v>
      </c>
      <c r="AC6576">
        <v>0</v>
      </c>
      <c r="AD6576">
        <v>0</v>
      </c>
      <c r="AE6576">
        <v>51.558913700268235</v>
      </c>
    </row>
    <row r="6577" spans="1:31" x14ac:dyDescent="0.25">
      <c r="A6577">
        <v>2253106</v>
      </c>
      <c r="B6577">
        <v>1</v>
      </c>
      <c r="C6577" t="s">
        <v>80</v>
      </c>
      <c r="D6577" t="s">
        <v>95</v>
      </c>
      <c r="E6577" t="s">
        <v>273</v>
      </c>
      <c r="F6577" t="s">
        <v>18864</v>
      </c>
      <c r="G6577" t="s">
        <v>174</v>
      </c>
      <c r="H6577" t="s">
        <v>163</v>
      </c>
      <c r="I6577" t="s">
        <v>136</v>
      </c>
      <c r="J6577" t="s">
        <v>137</v>
      </c>
      <c r="K6577" t="s">
        <v>138</v>
      </c>
      <c r="L6577" t="s">
        <v>18865</v>
      </c>
      <c r="M6577" t="s">
        <v>18866</v>
      </c>
      <c r="N6577">
        <v>0.71388888800000005</v>
      </c>
      <c r="O6577">
        <v>6</v>
      </c>
      <c r="P6577">
        <v>2153</v>
      </c>
      <c r="Q6577">
        <v>27</v>
      </c>
      <c r="R6577">
        <v>23</v>
      </c>
      <c r="S6577">
        <v>24</v>
      </c>
      <c r="T6577">
        <v>130</v>
      </c>
      <c r="U6577">
        <v>1</v>
      </c>
      <c r="V6577">
        <v>0</v>
      </c>
      <c r="W6577">
        <v>5.9837930320993502</v>
      </c>
      <c r="X6577">
        <v>458.09899814686071</v>
      </c>
      <c r="Y6577">
        <v>57.50533948584529</v>
      </c>
      <c r="Z6577">
        <v>3.6916599179088068</v>
      </c>
      <c r="AA6577">
        <v>115.67726157238953</v>
      </c>
      <c r="AB6577">
        <v>59.898824518184355</v>
      </c>
      <c r="AC6577">
        <v>1.2651067649017778</v>
      </c>
      <c r="AD6577">
        <v>0</v>
      </c>
      <c r="AE6577">
        <v>702.12098343818991</v>
      </c>
    </row>
    <row r="6578" spans="1:31" x14ac:dyDescent="0.25">
      <c r="A6578">
        <v>2252857</v>
      </c>
      <c r="B6578">
        <v>1</v>
      </c>
      <c r="C6578" t="s">
        <v>81</v>
      </c>
      <c r="D6578" t="s">
        <v>120</v>
      </c>
      <c r="E6578" t="s">
        <v>194</v>
      </c>
      <c r="F6578" t="s">
        <v>18867</v>
      </c>
      <c r="G6578" t="s">
        <v>179</v>
      </c>
      <c r="H6578" t="s">
        <v>135</v>
      </c>
      <c r="I6578" t="s">
        <v>136</v>
      </c>
      <c r="J6578" t="s">
        <v>137</v>
      </c>
      <c r="K6578" t="s">
        <v>138</v>
      </c>
      <c r="L6578" t="s">
        <v>18868</v>
      </c>
      <c r="M6578" t="s">
        <v>18869</v>
      </c>
      <c r="N6578">
        <v>1.9450000000000001</v>
      </c>
      <c r="O6578">
        <v>0</v>
      </c>
      <c r="P6578">
        <v>71</v>
      </c>
      <c r="Q6578">
        <v>0</v>
      </c>
      <c r="R6578">
        <v>3</v>
      </c>
      <c r="S6578">
        <v>0</v>
      </c>
      <c r="T6578">
        <v>11</v>
      </c>
      <c r="U6578">
        <v>0</v>
      </c>
      <c r="V6578">
        <v>0</v>
      </c>
      <c r="W6578">
        <v>0</v>
      </c>
      <c r="X6578">
        <v>36.836841002399979</v>
      </c>
      <c r="Y6578">
        <v>0</v>
      </c>
      <c r="Z6578">
        <v>0.82451408401217341</v>
      </c>
      <c r="AA6578">
        <v>0</v>
      </c>
      <c r="AB6578">
        <v>31.489455296435864</v>
      </c>
      <c r="AC6578">
        <v>0</v>
      </c>
      <c r="AD6578">
        <v>0</v>
      </c>
      <c r="AE6578">
        <v>69.150810382848022</v>
      </c>
    </row>
    <row r="6579" spans="1:31" x14ac:dyDescent="0.25">
      <c r="A6579">
        <v>2252814</v>
      </c>
      <c r="B6579">
        <v>1</v>
      </c>
      <c r="C6579" t="s">
        <v>81</v>
      </c>
      <c r="D6579" t="s">
        <v>113</v>
      </c>
      <c r="E6579" t="s">
        <v>273</v>
      </c>
      <c r="F6579" t="s">
        <v>18870</v>
      </c>
      <c r="G6579" t="s">
        <v>174</v>
      </c>
      <c r="H6579" t="s">
        <v>163</v>
      </c>
      <c r="I6579" t="s">
        <v>136</v>
      </c>
      <c r="J6579" t="s">
        <v>137</v>
      </c>
      <c r="K6579" t="s">
        <v>138</v>
      </c>
      <c r="L6579" t="s">
        <v>18871</v>
      </c>
      <c r="M6579" t="s">
        <v>18872</v>
      </c>
      <c r="N6579">
        <v>1.1358333329999999</v>
      </c>
      <c r="O6579">
        <v>7</v>
      </c>
      <c r="P6579">
        <v>58</v>
      </c>
      <c r="Q6579">
        <v>33</v>
      </c>
      <c r="R6579">
        <v>370</v>
      </c>
      <c r="S6579">
        <v>5</v>
      </c>
      <c r="T6579">
        <v>15</v>
      </c>
      <c r="U6579">
        <v>0</v>
      </c>
      <c r="V6579">
        <v>0</v>
      </c>
      <c r="W6579">
        <v>3.9654425619707006</v>
      </c>
      <c r="X6579">
        <v>4.3489437919321254</v>
      </c>
      <c r="Y6579">
        <v>46.183421113926798</v>
      </c>
      <c r="Z6579">
        <v>292.51513970898878</v>
      </c>
      <c r="AA6579">
        <v>7.4535533244567267</v>
      </c>
      <c r="AB6579">
        <v>50.591853798408295</v>
      </c>
      <c r="AC6579">
        <v>0</v>
      </c>
      <c r="AD6579">
        <v>0</v>
      </c>
      <c r="AE6579">
        <v>405.0583542996834</v>
      </c>
    </row>
    <row r="6580" spans="1:31" x14ac:dyDescent="0.25">
      <c r="A6580">
        <v>2252671</v>
      </c>
      <c r="B6580">
        <v>1</v>
      </c>
      <c r="C6580" t="s">
        <v>80</v>
      </c>
      <c r="D6580" t="s">
        <v>101</v>
      </c>
      <c r="E6580" t="s">
        <v>132</v>
      </c>
      <c r="F6580" t="s">
        <v>18873</v>
      </c>
      <c r="G6580" t="s">
        <v>191</v>
      </c>
      <c r="H6580" t="s">
        <v>135</v>
      </c>
      <c r="I6580" t="s">
        <v>136</v>
      </c>
      <c r="J6580" t="s">
        <v>137</v>
      </c>
      <c r="K6580" t="s">
        <v>138</v>
      </c>
      <c r="L6580" t="s">
        <v>18874</v>
      </c>
      <c r="M6580" t="s">
        <v>18875</v>
      </c>
      <c r="N6580">
        <v>1.9458333329999999</v>
      </c>
      <c r="O6580">
        <v>0</v>
      </c>
      <c r="P6580">
        <v>6</v>
      </c>
      <c r="Q6580">
        <v>0</v>
      </c>
      <c r="R6580">
        <v>0</v>
      </c>
      <c r="S6580">
        <v>0</v>
      </c>
      <c r="T6580">
        <v>1</v>
      </c>
      <c r="U6580">
        <v>0</v>
      </c>
      <c r="V6580">
        <v>0</v>
      </c>
      <c r="W6580">
        <v>0</v>
      </c>
      <c r="X6580">
        <v>2.7469648954999997</v>
      </c>
      <c r="Y6580">
        <v>0</v>
      </c>
      <c r="Z6580">
        <v>0</v>
      </c>
      <c r="AA6580">
        <v>0</v>
      </c>
      <c r="AB6580">
        <v>5.1160947850880004E-2</v>
      </c>
      <c r="AC6580">
        <v>0</v>
      </c>
      <c r="AD6580">
        <v>0</v>
      </c>
      <c r="AE6580">
        <v>2.7981258433508795</v>
      </c>
    </row>
    <row r="6581" spans="1:31" x14ac:dyDescent="0.25">
      <c r="A6581">
        <v>2252863</v>
      </c>
      <c r="B6581">
        <v>1</v>
      </c>
      <c r="C6581" t="s">
        <v>80</v>
      </c>
      <c r="D6581" t="s">
        <v>104</v>
      </c>
      <c r="E6581" t="s">
        <v>194</v>
      </c>
      <c r="F6581" t="s">
        <v>18876</v>
      </c>
      <c r="G6581" t="s">
        <v>1031</v>
      </c>
      <c r="H6581" t="s">
        <v>135</v>
      </c>
      <c r="I6581" t="s">
        <v>136</v>
      </c>
      <c r="J6581" t="s">
        <v>137</v>
      </c>
      <c r="K6581" t="s">
        <v>138</v>
      </c>
      <c r="L6581" t="s">
        <v>18877</v>
      </c>
      <c r="M6581" t="s">
        <v>18878</v>
      </c>
      <c r="N6581">
        <v>2.3719444439999999</v>
      </c>
      <c r="O6581">
        <v>0</v>
      </c>
      <c r="P6581">
        <v>77</v>
      </c>
      <c r="Q6581">
        <v>0</v>
      </c>
      <c r="R6581">
        <v>6</v>
      </c>
      <c r="S6581">
        <v>0</v>
      </c>
      <c r="T6581">
        <v>6</v>
      </c>
      <c r="U6581">
        <v>0</v>
      </c>
      <c r="V6581">
        <v>0</v>
      </c>
      <c r="W6581">
        <v>0</v>
      </c>
      <c r="X6581">
        <v>54.01708746309032</v>
      </c>
      <c r="Y6581">
        <v>0</v>
      </c>
      <c r="Z6581">
        <v>16.186541383042073</v>
      </c>
      <c r="AA6581">
        <v>0</v>
      </c>
      <c r="AB6581">
        <v>9.716534301052322</v>
      </c>
      <c r="AC6581">
        <v>0</v>
      </c>
      <c r="AD6581">
        <v>0</v>
      </c>
      <c r="AE6581">
        <v>79.920163147184709</v>
      </c>
    </row>
    <row r="6582" spans="1:31" x14ac:dyDescent="0.25">
      <c r="A6582">
        <v>2252963</v>
      </c>
      <c r="B6582">
        <v>1</v>
      </c>
      <c r="C6582" t="s">
        <v>80</v>
      </c>
      <c r="D6582" t="s">
        <v>82</v>
      </c>
      <c r="E6582" t="s">
        <v>177</v>
      </c>
      <c r="F6582" t="s">
        <v>16354</v>
      </c>
      <c r="G6582" t="s">
        <v>179</v>
      </c>
      <c r="H6582" t="s">
        <v>135</v>
      </c>
      <c r="I6582" t="s">
        <v>136</v>
      </c>
      <c r="J6582" t="s">
        <v>137</v>
      </c>
      <c r="K6582" t="s">
        <v>138</v>
      </c>
      <c r="L6582" t="s">
        <v>18879</v>
      </c>
      <c r="M6582" t="s">
        <v>18880</v>
      </c>
      <c r="N6582">
        <v>1.5325</v>
      </c>
      <c r="O6582">
        <v>0</v>
      </c>
      <c r="P6582">
        <v>59</v>
      </c>
      <c r="Q6582">
        <v>0</v>
      </c>
      <c r="R6582">
        <v>0</v>
      </c>
      <c r="S6582">
        <v>0</v>
      </c>
      <c r="T6582">
        <v>24</v>
      </c>
      <c r="U6582">
        <v>0</v>
      </c>
      <c r="V6582">
        <v>0</v>
      </c>
      <c r="W6582">
        <v>0</v>
      </c>
      <c r="X6582">
        <v>35.348689114753064</v>
      </c>
      <c r="Y6582">
        <v>0</v>
      </c>
      <c r="Z6582">
        <v>0</v>
      </c>
      <c r="AA6582">
        <v>0</v>
      </c>
      <c r="AB6582">
        <v>23.064339325653567</v>
      </c>
      <c r="AC6582">
        <v>0</v>
      </c>
      <c r="AD6582">
        <v>0</v>
      </c>
      <c r="AE6582">
        <v>58.413028440406634</v>
      </c>
    </row>
    <row r="6583" spans="1:31" x14ac:dyDescent="0.25">
      <c r="A6583">
        <v>2252746</v>
      </c>
      <c r="B6583">
        <v>1</v>
      </c>
      <c r="C6583" t="s">
        <v>81</v>
      </c>
      <c r="D6583" t="s">
        <v>127</v>
      </c>
      <c r="E6583" t="s">
        <v>161</v>
      </c>
      <c r="F6583" t="s">
        <v>18881</v>
      </c>
      <c r="G6583" t="s">
        <v>174</v>
      </c>
      <c r="H6583" t="s">
        <v>163</v>
      </c>
      <c r="I6583" t="s">
        <v>136</v>
      </c>
      <c r="J6583" t="s">
        <v>137</v>
      </c>
      <c r="K6583" t="s">
        <v>138</v>
      </c>
      <c r="L6583" t="s">
        <v>18882</v>
      </c>
      <c r="M6583" t="s">
        <v>18883</v>
      </c>
      <c r="N6583">
        <v>1.0308333329999999</v>
      </c>
      <c r="O6583">
        <v>1</v>
      </c>
      <c r="P6583">
        <v>129</v>
      </c>
      <c r="Q6583">
        <v>38</v>
      </c>
      <c r="R6583">
        <v>25</v>
      </c>
      <c r="S6583">
        <v>7</v>
      </c>
      <c r="T6583">
        <v>12</v>
      </c>
      <c r="U6583">
        <v>0</v>
      </c>
      <c r="V6583">
        <v>0</v>
      </c>
      <c r="W6583">
        <v>0.21696045413417669</v>
      </c>
      <c r="X6583">
        <v>39.65184996033377</v>
      </c>
      <c r="Y6583">
        <v>17.129636063083218</v>
      </c>
      <c r="Z6583">
        <v>10.11997055287064</v>
      </c>
      <c r="AA6583">
        <v>43.178555991909391</v>
      </c>
      <c r="AB6583">
        <v>9.4711875315685123</v>
      </c>
      <c r="AC6583">
        <v>0</v>
      </c>
      <c r="AD6583">
        <v>0</v>
      </c>
      <c r="AE6583">
        <v>119.7681605538997</v>
      </c>
    </row>
    <row r="6584" spans="1:31" x14ac:dyDescent="0.25">
      <c r="A6584">
        <v>2253078</v>
      </c>
      <c r="B6584">
        <v>1</v>
      </c>
      <c r="C6584" t="s">
        <v>80</v>
      </c>
      <c r="D6584" t="s">
        <v>102</v>
      </c>
      <c r="E6584" t="s">
        <v>132</v>
      </c>
      <c r="F6584" t="s">
        <v>18884</v>
      </c>
      <c r="G6584" t="s">
        <v>148</v>
      </c>
      <c r="H6584" t="s">
        <v>135</v>
      </c>
      <c r="I6584" t="s">
        <v>136</v>
      </c>
      <c r="J6584" t="s">
        <v>137</v>
      </c>
      <c r="K6584" t="s">
        <v>138</v>
      </c>
      <c r="L6584" t="s">
        <v>18885</v>
      </c>
      <c r="M6584" t="s">
        <v>18886</v>
      </c>
      <c r="N6584">
        <v>1.949166666</v>
      </c>
      <c r="O6584">
        <v>0</v>
      </c>
      <c r="P6584">
        <v>1</v>
      </c>
      <c r="Q6584">
        <v>0</v>
      </c>
      <c r="R6584">
        <v>0</v>
      </c>
      <c r="S6584">
        <v>0</v>
      </c>
      <c r="T6584">
        <v>0</v>
      </c>
      <c r="U6584">
        <v>0</v>
      </c>
      <c r="V6584">
        <v>0</v>
      </c>
      <c r="W6584">
        <v>0</v>
      </c>
      <c r="X6584">
        <v>0.37752854800531893</v>
      </c>
      <c r="Y6584">
        <v>0</v>
      </c>
      <c r="Z6584">
        <v>0</v>
      </c>
      <c r="AA6584">
        <v>0</v>
      </c>
      <c r="AB6584">
        <v>0</v>
      </c>
      <c r="AC6584">
        <v>0</v>
      </c>
      <c r="AD6584">
        <v>0</v>
      </c>
      <c r="AE6584">
        <v>0.37752854800531893</v>
      </c>
    </row>
    <row r="6585" spans="1:31" x14ac:dyDescent="0.25">
      <c r="A6585">
        <v>2253055</v>
      </c>
      <c r="B6585">
        <v>1</v>
      </c>
      <c r="C6585" t="s">
        <v>80</v>
      </c>
      <c r="D6585" t="s">
        <v>107</v>
      </c>
      <c r="E6585" t="s">
        <v>132</v>
      </c>
      <c r="F6585" t="s">
        <v>18887</v>
      </c>
      <c r="G6585" t="s">
        <v>170</v>
      </c>
      <c r="H6585" t="s">
        <v>135</v>
      </c>
      <c r="I6585" t="s">
        <v>136</v>
      </c>
      <c r="J6585" t="s">
        <v>137</v>
      </c>
      <c r="K6585" t="s">
        <v>138</v>
      </c>
      <c r="L6585" t="s">
        <v>18888</v>
      </c>
      <c r="M6585" t="s">
        <v>18889</v>
      </c>
      <c r="N6585">
        <v>1.7777777770000001</v>
      </c>
      <c r="O6585">
        <v>0</v>
      </c>
      <c r="P6585">
        <v>1</v>
      </c>
      <c r="Q6585">
        <v>0</v>
      </c>
      <c r="R6585">
        <v>0</v>
      </c>
      <c r="S6585">
        <v>0</v>
      </c>
      <c r="T6585">
        <v>0</v>
      </c>
      <c r="U6585">
        <v>0</v>
      </c>
      <c r="V6585">
        <v>0</v>
      </c>
      <c r="W6585">
        <v>0</v>
      </c>
      <c r="X6585">
        <v>1.2120286773952</v>
      </c>
      <c r="Y6585">
        <v>0</v>
      </c>
      <c r="Z6585">
        <v>0</v>
      </c>
      <c r="AA6585">
        <v>0</v>
      </c>
      <c r="AB6585">
        <v>0</v>
      </c>
      <c r="AC6585">
        <v>0</v>
      </c>
      <c r="AD6585">
        <v>0</v>
      </c>
      <c r="AE6585">
        <v>1.2120286773952</v>
      </c>
    </row>
    <row r="6586" spans="1:31" x14ac:dyDescent="0.25">
      <c r="A6586">
        <v>2252740</v>
      </c>
      <c r="B6586">
        <v>1</v>
      </c>
      <c r="C6586" t="s">
        <v>80</v>
      </c>
      <c r="D6586" t="s">
        <v>93</v>
      </c>
      <c r="E6586" t="s">
        <v>141</v>
      </c>
      <c r="F6586" t="s">
        <v>7736</v>
      </c>
      <c r="G6586" t="s">
        <v>143</v>
      </c>
      <c r="H6586" t="s">
        <v>135</v>
      </c>
      <c r="I6586" t="s">
        <v>136</v>
      </c>
      <c r="J6586" t="s">
        <v>137</v>
      </c>
      <c r="K6586" t="s">
        <v>144</v>
      </c>
      <c r="L6586" t="s">
        <v>18890</v>
      </c>
      <c r="M6586" t="s">
        <v>18891</v>
      </c>
      <c r="N6586">
        <v>8.6611111110000003</v>
      </c>
      <c r="O6586">
        <v>0</v>
      </c>
      <c r="P6586">
        <v>0</v>
      </c>
      <c r="Q6586">
        <v>0</v>
      </c>
      <c r="R6586">
        <v>0</v>
      </c>
      <c r="S6586">
        <v>0</v>
      </c>
      <c r="T6586">
        <v>136</v>
      </c>
      <c r="U6586">
        <v>0</v>
      </c>
      <c r="V6586">
        <v>1</v>
      </c>
      <c r="W6586">
        <v>0</v>
      </c>
      <c r="X6586">
        <v>0</v>
      </c>
      <c r="Y6586">
        <v>0</v>
      </c>
      <c r="Z6586">
        <v>0</v>
      </c>
      <c r="AA6586">
        <v>0</v>
      </c>
      <c r="AB6586">
        <v>931.67144376630972</v>
      </c>
      <c r="AC6586">
        <v>0</v>
      </c>
      <c r="AD6586">
        <v>0</v>
      </c>
      <c r="AE6586">
        <v>931.67144376630972</v>
      </c>
    </row>
    <row r="6587" spans="1:31" x14ac:dyDescent="0.25">
      <c r="A6587">
        <v>2252932</v>
      </c>
      <c r="B6587">
        <v>1</v>
      </c>
      <c r="C6587" t="s">
        <v>80</v>
      </c>
      <c r="D6587" t="s">
        <v>100</v>
      </c>
      <c r="E6587" t="s">
        <v>194</v>
      </c>
      <c r="F6587" t="s">
        <v>18892</v>
      </c>
      <c r="G6587" t="s">
        <v>179</v>
      </c>
      <c r="H6587" t="s">
        <v>135</v>
      </c>
      <c r="I6587" t="s">
        <v>136</v>
      </c>
      <c r="J6587" t="s">
        <v>137</v>
      </c>
      <c r="K6587" t="s">
        <v>138</v>
      </c>
      <c r="L6587" t="s">
        <v>18893</v>
      </c>
      <c r="M6587" t="s">
        <v>18894</v>
      </c>
      <c r="N6587">
        <v>3.1519444440000002</v>
      </c>
      <c r="O6587">
        <v>0</v>
      </c>
      <c r="P6587">
        <v>257</v>
      </c>
      <c r="Q6587">
        <v>0</v>
      </c>
      <c r="R6587">
        <v>0</v>
      </c>
      <c r="S6587">
        <v>0</v>
      </c>
      <c r="T6587">
        <v>38</v>
      </c>
      <c r="U6587">
        <v>0</v>
      </c>
      <c r="V6587">
        <v>1</v>
      </c>
      <c r="W6587">
        <v>0</v>
      </c>
      <c r="X6587">
        <v>252.77387835482205</v>
      </c>
      <c r="Y6587">
        <v>0</v>
      </c>
      <c r="Z6587">
        <v>0</v>
      </c>
      <c r="AA6587">
        <v>0</v>
      </c>
      <c r="AB6587">
        <v>55.509150277967343</v>
      </c>
      <c r="AC6587">
        <v>0</v>
      </c>
      <c r="AD6587">
        <v>47.698611849002276</v>
      </c>
      <c r="AE6587">
        <v>355.98164048179171</v>
      </c>
    </row>
    <row r="6588" spans="1:31" x14ac:dyDescent="0.25">
      <c r="A6588">
        <v>2252846</v>
      </c>
      <c r="B6588">
        <v>1</v>
      </c>
      <c r="C6588" t="s">
        <v>80</v>
      </c>
      <c r="D6588" t="s">
        <v>108</v>
      </c>
      <c r="E6588" t="s">
        <v>194</v>
      </c>
      <c r="F6588" t="s">
        <v>18895</v>
      </c>
      <c r="G6588" t="s">
        <v>390</v>
      </c>
      <c r="H6588" t="s">
        <v>135</v>
      </c>
      <c r="I6588" t="s">
        <v>136</v>
      </c>
      <c r="J6588" t="s">
        <v>137</v>
      </c>
      <c r="K6588" t="s">
        <v>138</v>
      </c>
      <c r="L6588" t="s">
        <v>18896</v>
      </c>
      <c r="M6588" t="s">
        <v>18897</v>
      </c>
      <c r="N6588">
        <v>1.537222222</v>
      </c>
      <c r="O6588">
        <v>0</v>
      </c>
      <c r="P6588">
        <v>11</v>
      </c>
      <c r="Q6588">
        <v>0</v>
      </c>
      <c r="R6588">
        <v>9</v>
      </c>
      <c r="S6588">
        <v>0</v>
      </c>
      <c r="T6588">
        <v>8</v>
      </c>
      <c r="U6588">
        <v>0</v>
      </c>
      <c r="V6588">
        <v>0</v>
      </c>
      <c r="W6588">
        <v>0</v>
      </c>
      <c r="X6588">
        <v>4.3720569297133309</v>
      </c>
      <c r="Y6588">
        <v>0</v>
      </c>
      <c r="Z6588">
        <v>3.2362161101550937</v>
      </c>
      <c r="AA6588">
        <v>0</v>
      </c>
      <c r="AB6588">
        <v>10.96131807227899</v>
      </c>
      <c r="AC6588">
        <v>0</v>
      </c>
      <c r="AD6588">
        <v>0</v>
      </c>
      <c r="AE6588">
        <v>18.569591112147414</v>
      </c>
    </row>
    <row r="6589" spans="1:31" x14ac:dyDescent="0.25">
      <c r="A6589">
        <v>2252886</v>
      </c>
      <c r="B6589">
        <v>1</v>
      </c>
      <c r="C6589" t="s">
        <v>80</v>
      </c>
      <c r="D6589" t="s">
        <v>102</v>
      </c>
      <c r="E6589" t="s">
        <v>132</v>
      </c>
      <c r="F6589" t="s">
        <v>18898</v>
      </c>
      <c r="G6589" t="s">
        <v>191</v>
      </c>
      <c r="H6589" t="s">
        <v>135</v>
      </c>
      <c r="I6589" t="s">
        <v>136</v>
      </c>
      <c r="J6589" t="s">
        <v>137</v>
      </c>
      <c r="K6589" t="s">
        <v>138</v>
      </c>
      <c r="L6589" t="s">
        <v>18899</v>
      </c>
      <c r="M6589" t="s">
        <v>18900</v>
      </c>
      <c r="N6589">
        <v>1.421944444</v>
      </c>
      <c r="O6589">
        <v>0</v>
      </c>
      <c r="P6589">
        <v>1</v>
      </c>
      <c r="Q6589">
        <v>0</v>
      </c>
      <c r="R6589">
        <v>0</v>
      </c>
      <c r="S6589">
        <v>0</v>
      </c>
      <c r="T6589">
        <v>0</v>
      </c>
      <c r="U6589">
        <v>0</v>
      </c>
      <c r="V6589">
        <v>0</v>
      </c>
      <c r="W6589">
        <v>0</v>
      </c>
      <c r="X6589">
        <v>6.9907737610542225E-2</v>
      </c>
      <c r="Y6589">
        <v>0</v>
      </c>
      <c r="Z6589">
        <v>0</v>
      </c>
      <c r="AA6589">
        <v>0</v>
      </c>
      <c r="AB6589">
        <v>0</v>
      </c>
      <c r="AC6589">
        <v>0</v>
      </c>
      <c r="AD6589">
        <v>0</v>
      </c>
      <c r="AE6589">
        <v>6.9907737610542225E-2</v>
      </c>
    </row>
    <row r="6590" spans="1:31" x14ac:dyDescent="0.25">
      <c r="A6590">
        <v>2252972</v>
      </c>
      <c r="B6590">
        <v>1</v>
      </c>
      <c r="C6590" t="s">
        <v>81</v>
      </c>
      <c r="D6590" t="s">
        <v>128</v>
      </c>
      <c r="E6590" t="s">
        <v>132</v>
      </c>
      <c r="F6590" t="s">
        <v>18901</v>
      </c>
      <c r="G6590" t="s">
        <v>191</v>
      </c>
      <c r="H6590" t="s">
        <v>135</v>
      </c>
      <c r="I6590" t="s">
        <v>136</v>
      </c>
      <c r="J6590" t="s">
        <v>137</v>
      </c>
      <c r="K6590" t="s">
        <v>138</v>
      </c>
      <c r="L6590" t="s">
        <v>18902</v>
      </c>
      <c r="M6590" t="s">
        <v>18903</v>
      </c>
      <c r="N6590">
        <v>6.7638888880000003</v>
      </c>
      <c r="O6590">
        <v>0</v>
      </c>
      <c r="P6590">
        <v>0</v>
      </c>
      <c r="Q6590">
        <v>0</v>
      </c>
      <c r="R6590">
        <v>0</v>
      </c>
      <c r="S6590">
        <v>0</v>
      </c>
      <c r="T6590">
        <v>10</v>
      </c>
      <c r="U6590">
        <v>0</v>
      </c>
      <c r="V6590">
        <v>2</v>
      </c>
      <c r="W6590">
        <v>0</v>
      </c>
      <c r="X6590">
        <v>0</v>
      </c>
      <c r="Y6590">
        <v>0</v>
      </c>
      <c r="Z6590">
        <v>0</v>
      </c>
      <c r="AA6590">
        <v>0</v>
      </c>
      <c r="AB6590">
        <v>45.377069421158026</v>
      </c>
      <c r="AC6590">
        <v>0</v>
      </c>
      <c r="AD6590">
        <v>135.808513452189</v>
      </c>
      <c r="AE6590">
        <v>181.18558287334702</v>
      </c>
    </row>
    <row r="6591" spans="1:31" x14ac:dyDescent="0.25">
      <c r="A6591">
        <v>2253138</v>
      </c>
      <c r="B6591">
        <v>1</v>
      </c>
      <c r="C6591" t="s">
        <v>81</v>
      </c>
      <c r="D6591" t="s">
        <v>112</v>
      </c>
      <c r="E6591" t="s">
        <v>182</v>
      </c>
      <c r="F6591" t="s">
        <v>18904</v>
      </c>
      <c r="G6591" t="s">
        <v>1027</v>
      </c>
      <c r="H6591" t="s">
        <v>163</v>
      </c>
      <c r="I6591" t="s">
        <v>136</v>
      </c>
      <c r="J6591" t="s">
        <v>137</v>
      </c>
      <c r="K6591" t="s">
        <v>138</v>
      </c>
      <c r="L6591" t="s">
        <v>18905</v>
      </c>
      <c r="M6591" t="s">
        <v>18906</v>
      </c>
      <c r="N6591">
        <v>1.786944444</v>
      </c>
      <c r="O6591">
        <v>0</v>
      </c>
      <c r="P6591">
        <v>115</v>
      </c>
      <c r="Q6591">
        <v>0</v>
      </c>
      <c r="R6591">
        <v>9</v>
      </c>
      <c r="S6591">
        <v>0</v>
      </c>
      <c r="T6591">
        <v>11</v>
      </c>
      <c r="U6591">
        <v>0</v>
      </c>
      <c r="V6591">
        <v>0</v>
      </c>
      <c r="W6591">
        <v>0</v>
      </c>
      <c r="X6591">
        <v>16.307253258031146</v>
      </c>
      <c r="Y6591">
        <v>0</v>
      </c>
      <c r="Z6591">
        <v>0.1205447109825</v>
      </c>
      <c r="AA6591">
        <v>0</v>
      </c>
      <c r="AB6591">
        <v>5.4169213857849776</v>
      </c>
      <c r="AC6591">
        <v>0</v>
      </c>
      <c r="AD6591">
        <v>0</v>
      </c>
      <c r="AE6591">
        <v>21.844719354798624</v>
      </c>
    </row>
    <row r="6592" spans="1:31" x14ac:dyDescent="0.25">
      <c r="A6592">
        <v>2253115</v>
      </c>
      <c r="B6592">
        <v>1</v>
      </c>
      <c r="C6592" t="s">
        <v>80</v>
      </c>
      <c r="D6592" t="s">
        <v>99</v>
      </c>
      <c r="E6592" t="s">
        <v>194</v>
      </c>
      <c r="F6592" t="s">
        <v>18907</v>
      </c>
      <c r="G6592" t="s">
        <v>422</v>
      </c>
      <c r="H6592" t="s">
        <v>135</v>
      </c>
      <c r="I6592" t="s">
        <v>136</v>
      </c>
      <c r="J6592" t="s">
        <v>137</v>
      </c>
      <c r="K6592" t="s">
        <v>138</v>
      </c>
      <c r="L6592" t="s">
        <v>18908</v>
      </c>
      <c r="M6592" t="s">
        <v>18909</v>
      </c>
      <c r="N6592">
        <v>3.4269444440000001</v>
      </c>
      <c r="O6592">
        <v>0</v>
      </c>
      <c r="P6592">
        <v>7</v>
      </c>
      <c r="Q6592">
        <v>0</v>
      </c>
      <c r="R6592">
        <v>0</v>
      </c>
      <c r="S6592">
        <v>0</v>
      </c>
      <c r="T6592">
        <v>1</v>
      </c>
      <c r="U6592">
        <v>0</v>
      </c>
      <c r="V6592">
        <v>0</v>
      </c>
      <c r="W6592">
        <v>0</v>
      </c>
      <c r="X6592">
        <v>6.0314142077945796</v>
      </c>
      <c r="Y6592">
        <v>0</v>
      </c>
      <c r="Z6592">
        <v>0</v>
      </c>
      <c r="AA6592">
        <v>0</v>
      </c>
      <c r="AB6592">
        <v>7.9417662798444449E-2</v>
      </c>
      <c r="AC6592">
        <v>0</v>
      </c>
      <c r="AD6592">
        <v>0</v>
      </c>
      <c r="AE6592">
        <v>6.1108318705930245</v>
      </c>
    </row>
    <row r="6593" spans="1:31" x14ac:dyDescent="0.25">
      <c r="A6593">
        <v>2252760</v>
      </c>
      <c r="B6593">
        <v>1</v>
      </c>
      <c r="C6593" t="s">
        <v>80</v>
      </c>
      <c r="D6593" t="s">
        <v>101</v>
      </c>
      <c r="E6593" t="s">
        <v>273</v>
      </c>
      <c r="F6593" t="s">
        <v>18910</v>
      </c>
      <c r="G6593" t="s">
        <v>196</v>
      </c>
      <c r="H6593" t="s">
        <v>163</v>
      </c>
      <c r="I6593" t="s">
        <v>136</v>
      </c>
      <c r="J6593" t="s">
        <v>137</v>
      </c>
      <c r="K6593" t="s">
        <v>144</v>
      </c>
      <c r="L6593" t="s">
        <v>18763</v>
      </c>
      <c r="M6593" t="s">
        <v>18911</v>
      </c>
      <c r="N6593">
        <v>3.5438888880000001</v>
      </c>
      <c r="O6593">
        <v>0</v>
      </c>
      <c r="P6593">
        <v>11886</v>
      </c>
      <c r="Q6593">
        <v>0</v>
      </c>
      <c r="R6593">
        <v>43</v>
      </c>
      <c r="S6593">
        <v>6</v>
      </c>
      <c r="T6593">
        <v>725</v>
      </c>
      <c r="U6593">
        <v>1</v>
      </c>
      <c r="V6593">
        <v>0</v>
      </c>
      <c r="W6593">
        <v>0</v>
      </c>
      <c r="X6593">
        <v>12096.550910024263</v>
      </c>
      <c r="Y6593">
        <v>0</v>
      </c>
      <c r="Z6593">
        <v>18.101671845911699</v>
      </c>
      <c r="AA6593">
        <v>145.08587655545438</v>
      </c>
      <c r="AB6593">
        <v>3543.8495446023417</v>
      </c>
      <c r="AC6593">
        <v>556.87459979012692</v>
      </c>
      <c r="AD6593">
        <v>0</v>
      </c>
      <c r="AE6593">
        <v>16360.462602818101</v>
      </c>
    </row>
    <row r="6594" spans="1:31" x14ac:dyDescent="0.25">
      <c r="A6594">
        <v>2252780</v>
      </c>
      <c r="B6594">
        <v>1</v>
      </c>
      <c r="C6594" t="s">
        <v>80</v>
      </c>
      <c r="D6594" t="s">
        <v>88</v>
      </c>
      <c r="E6594" t="s">
        <v>141</v>
      </c>
      <c r="F6594" t="s">
        <v>18912</v>
      </c>
      <c r="G6594" t="s">
        <v>143</v>
      </c>
      <c r="H6594" t="s">
        <v>135</v>
      </c>
      <c r="I6594" t="s">
        <v>136</v>
      </c>
      <c r="J6594" t="s">
        <v>137</v>
      </c>
      <c r="K6594" t="s">
        <v>144</v>
      </c>
      <c r="L6594" t="s">
        <v>18534</v>
      </c>
      <c r="M6594" t="s">
        <v>18913</v>
      </c>
      <c r="N6594">
        <v>0.84611111100000003</v>
      </c>
      <c r="O6594">
        <v>0</v>
      </c>
      <c r="P6594">
        <v>634</v>
      </c>
      <c r="Q6594">
        <v>0</v>
      </c>
      <c r="R6594">
        <v>0</v>
      </c>
      <c r="S6594">
        <v>0</v>
      </c>
      <c r="T6594">
        <v>25</v>
      </c>
      <c r="U6594">
        <v>0</v>
      </c>
      <c r="V6594">
        <v>0</v>
      </c>
      <c r="W6594">
        <v>0</v>
      </c>
      <c r="X6594">
        <v>163.78241688705975</v>
      </c>
      <c r="Y6594">
        <v>0</v>
      </c>
      <c r="Z6594">
        <v>0</v>
      </c>
      <c r="AA6594">
        <v>0</v>
      </c>
      <c r="AB6594">
        <v>11.183373267856748</v>
      </c>
      <c r="AC6594">
        <v>0</v>
      </c>
      <c r="AD6594">
        <v>0</v>
      </c>
      <c r="AE6594">
        <v>174.9657901549165</v>
      </c>
    </row>
    <row r="6595" spans="1:31" x14ac:dyDescent="0.25">
      <c r="A6595">
        <v>2252952</v>
      </c>
      <c r="B6595">
        <v>1</v>
      </c>
      <c r="C6595" t="s">
        <v>80</v>
      </c>
      <c r="D6595" t="s">
        <v>95</v>
      </c>
      <c r="E6595" t="s">
        <v>405</v>
      </c>
      <c r="F6595" t="s">
        <v>18914</v>
      </c>
      <c r="G6595" t="s">
        <v>174</v>
      </c>
      <c r="H6595" t="s">
        <v>163</v>
      </c>
      <c r="I6595" t="s">
        <v>136</v>
      </c>
      <c r="J6595" t="s">
        <v>137</v>
      </c>
      <c r="K6595" t="s">
        <v>138</v>
      </c>
      <c r="L6595" t="s">
        <v>18915</v>
      </c>
      <c r="M6595" t="s">
        <v>18916</v>
      </c>
      <c r="N6595">
        <v>6.6280555000000005E-2</v>
      </c>
      <c r="O6595">
        <v>0</v>
      </c>
      <c r="P6595">
        <v>0</v>
      </c>
      <c r="Q6595">
        <v>0</v>
      </c>
      <c r="R6595">
        <v>0</v>
      </c>
      <c r="S6595">
        <v>2</v>
      </c>
      <c r="T6595">
        <v>0</v>
      </c>
      <c r="U6595">
        <v>0</v>
      </c>
      <c r="V6595">
        <v>0</v>
      </c>
      <c r="W6595">
        <v>0</v>
      </c>
      <c r="X6595">
        <v>0</v>
      </c>
      <c r="Y6595">
        <v>0</v>
      </c>
      <c r="Z6595">
        <v>0</v>
      </c>
      <c r="AA6595">
        <v>1.6723388757683999</v>
      </c>
      <c r="AB6595">
        <v>0</v>
      </c>
      <c r="AC6595">
        <v>0</v>
      </c>
      <c r="AD6595">
        <v>0</v>
      </c>
      <c r="AE6595">
        <v>1.6723388757683999</v>
      </c>
    </row>
    <row r="6596" spans="1:31" x14ac:dyDescent="0.25">
      <c r="A6596">
        <v>2252803</v>
      </c>
      <c r="B6596">
        <v>1</v>
      </c>
      <c r="C6596" t="s">
        <v>81</v>
      </c>
      <c r="D6596" t="s">
        <v>112</v>
      </c>
      <c r="E6596" t="s">
        <v>194</v>
      </c>
      <c r="F6596" t="s">
        <v>18917</v>
      </c>
      <c r="G6596" t="s">
        <v>179</v>
      </c>
      <c r="H6596" t="s">
        <v>135</v>
      </c>
      <c r="I6596" t="s">
        <v>136</v>
      </c>
      <c r="J6596" t="s">
        <v>137</v>
      </c>
      <c r="K6596" t="s">
        <v>138</v>
      </c>
      <c r="L6596" t="s">
        <v>18918</v>
      </c>
      <c r="M6596" t="s">
        <v>18919</v>
      </c>
      <c r="N6596">
        <v>0.53361111100000003</v>
      </c>
      <c r="O6596">
        <v>0</v>
      </c>
      <c r="P6596">
        <v>42</v>
      </c>
      <c r="Q6596">
        <v>0</v>
      </c>
      <c r="R6596">
        <v>5</v>
      </c>
      <c r="S6596">
        <v>0</v>
      </c>
      <c r="T6596">
        <v>4</v>
      </c>
      <c r="U6596">
        <v>0</v>
      </c>
      <c r="V6596">
        <v>0</v>
      </c>
      <c r="W6596">
        <v>0</v>
      </c>
      <c r="X6596">
        <v>3.6780505018783241</v>
      </c>
      <c r="Y6596">
        <v>0</v>
      </c>
      <c r="Z6596">
        <v>0.36566565738570006</v>
      </c>
      <c r="AA6596">
        <v>0</v>
      </c>
      <c r="AB6596">
        <v>3.4757861431944006</v>
      </c>
      <c r="AC6596">
        <v>0</v>
      </c>
      <c r="AD6596">
        <v>0</v>
      </c>
      <c r="AE6596">
        <v>7.5195023024584247</v>
      </c>
    </row>
    <row r="6597" spans="1:31" x14ac:dyDescent="0.25">
      <c r="A6597">
        <v>2253072</v>
      </c>
      <c r="B6597">
        <v>1</v>
      </c>
      <c r="C6597" t="s">
        <v>81</v>
      </c>
      <c r="D6597" t="s">
        <v>113</v>
      </c>
      <c r="E6597" t="s">
        <v>132</v>
      </c>
      <c r="F6597" t="s">
        <v>18920</v>
      </c>
      <c r="G6597" t="s">
        <v>148</v>
      </c>
      <c r="H6597" t="s">
        <v>135</v>
      </c>
      <c r="I6597" t="s">
        <v>136</v>
      </c>
      <c r="J6597" t="s">
        <v>137</v>
      </c>
      <c r="K6597" t="s">
        <v>138</v>
      </c>
      <c r="L6597" t="s">
        <v>18921</v>
      </c>
      <c r="M6597" t="s">
        <v>18922</v>
      </c>
      <c r="N6597">
        <v>1.503055555</v>
      </c>
      <c r="O6597">
        <v>0</v>
      </c>
      <c r="P6597">
        <v>1</v>
      </c>
      <c r="Q6597">
        <v>0</v>
      </c>
      <c r="R6597">
        <v>0</v>
      </c>
      <c r="S6597">
        <v>0</v>
      </c>
      <c r="T6597">
        <v>0</v>
      </c>
      <c r="U6597">
        <v>0</v>
      </c>
      <c r="V6597">
        <v>0</v>
      </c>
      <c r="W6597">
        <v>0</v>
      </c>
      <c r="X6597">
        <v>0</v>
      </c>
      <c r="Y6597">
        <v>0</v>
      </c>
      <c r="Z6597">
        <v>0</v>
      </c>
      <c r="AA6597">
        <v>0</v>
      </c>
      <c r="AB6597">
        <v>0</v>
      </c>
      <c r="AC6597">
        <v>0</v>
      </c>
      <c r="AD6597">
        <v>0</v>
      </c>
      <c r="AE6597">
        <v>0</v>
      </c>
    </row>
    <row r="6598" spans="1:31" x14ac:dyDescent="0.25">
      <c r="A6598">
        <v>2253058</v>
      </c>
      <c r="B6598">
        <v>1</v>
      </c>
      <c r="C6598" t="s">
        <v>80</v>
      </c>
      <c r="D6598" t="s">
        <v>104</v>
      </c>
      <c r="E6598" t="s">
        <v>132</v>
      </c>
      <c r="F6598" t="s">
        <v>18923</v>
      </c>
      <c r="G6598" t="s">
        <v>148</v>
      </c>
      <c r="H6598" t="s">
        <v>135</v>
      </c>
      <c r="I6598" t="s">
        <v>136</v>
      </c>
      <c r="J6598" t="s">
        <v>137</v>
      </c>
      <c r="K6598" t="s">
        <v>138</v>
      </c>
      <c r="L6598" t="s">
        <v>18924</v>
      </c>
      <c r="M6598" t="s">
        <v>18925</v>
      </c>
      <c r="N6598">
        <v>1.5227777769999999</v>
      </c>
      <c r="O6598">
        <v>0</v>
      </c>
      <c r="P6598">
        <v>0</v>
      </c>
      <c r="Q6598">
        <v>0</v>
      </c>
      <c r="R6598">
        <v>1</v>
      </c>
      <c r="S6598">
        <v>0</v>
      </c>
      <c r="T6598">
        <v>0</v>
      </c>
      <c r="U6598">
        <v>0</v>
      </c>
      <c r="V6598">
        <v>0</v>
      </c>
      <c r="W6598">
        <v>0</v>
      </c>
      <c r="X6598">
        <v>0</v>
      </c>
      <c r="Y6598">
        <v>0</v>
      </c>
      <c r="Z6598">
        <v>0.86863658567140001</v>
      </c>
      <c r="AA6598">
        <v>0</v>
      </c>
      <c r="AB6598">
        <v>0</v>
      </c>
      <c r="AC6598">
        <v>0</v>
      </c>
      <c r="AD6598">
        <v>0</v>
      </c>
      <c r="AE6598">
        <v>0.86863658567140001</v>
      </c>
    </row>
    <row r="6599" spans="1:31" x14ac:dyDescent="0.25">
      <c r="A6599">
        <v>2253015</v>
      </c>
      <c r="B6599">
        <v>1</v>
      </c>
      <c r="C6599" t="s">
        <v>81</v>
      </c>
      <c r="D6599" t="s">
        <v>128</v>
      </c>
      <c r="E6599" t="s">
        <v>194</v>
      </c>
      <c r="F6599" t="s">
        <v>18926</v>
      </c>
      <c r="G6599" t="s">
        <v>179</v>
      </c>
      <c r="H6599" t="s">
        <v>135</v>
      </c>
      <c r="I6599" t="s">
        <v>136</v>
      </c>
      <c r="J6599" t="s">
        <v>137</v>
      </c>
      <c r="K6599" t="s">
        <v>138</v>
      </c>
      <c r="L6599" t="s">
        <v>18927</v>
      </c>
      <c r="M6599" t="s">
        <v>18596</v>
      </c>
      <c r="N6599">
        <v>2.4013888880000001</v>
      </c>
      <c r="O6599">
        <v>0</v>
      </c>
      <c r="P6599">
        <v>7</v>
      </c>
      <c r="Q6599">
        <v>0</v>
      </c>
      <c r="R6599">
        <v>0</v>
      </c>
      <c r="S6599">
        <v>0</v>
      </c>
      <c r="T6599">
        <v>0</v>
      </c>
      <c r="U6599">
        <v>0</v>
      </c>
      <c r="V6599">
        <v>0</v>
      </c>
      <c r="W6599">
        <v>0</v>
      </c>
      <c r="X6599">
        <v>1.4891044358534558</v>
      </c>
      <c r="Y6599">
        <v>0</v>
      </c>
      <c r="Z6599">
        <v>0</v>
      </c>
      <c r="AA6599">
        <v>0</v>
      </c>
      <c r="AB6599">
        <v>0</v>
      </c>
      <c r="AC6599">
        <v>0</v>
      </c>
      <c r="AD6599">
        <v>0</v>
      </c>
      <c r="AE6599">
        <v>1.4891044358534558</v>
      </c>
    </row>
    <row r="6600" spans="1:31" x14ac:dyDescent="0.25">
      <c r="A6600">
        <v>2252766</v>
      </c>
      <c r="B6600">
        <v>1</v>
      </c>
      <c r="C6600" t="s">
        <v>80</v>
      </c>
      <c r="D6600" t="s">
        <v>93</v>
      </c>
      <c r="E6600" t="s">
        <v>194</v>
      </c>
      <c r="F6600" t="s">
        <v>18928</v>
      </c>
      <c r="G6600" t="s">
        <v>179</v>
      </c>
      <c r="H6600" t="s">
        <v>135</v>
      </c>
      <c r="I6600" t="s">
        <v>136</v>
      </c>
      <c r="J6600" t="s">
        <v>137</v>
      </c>
      <c r="K6600" t="s">
        <v>138</v>
      </c>
      <c r="L6600" t="s">
        <v>18929</v>
      </c>
      <c r="M6600" t="s">
        <v>18930</v>
      </c>
      <c r="N6600">
        <v>1.610833333</v>
      </c>
      <c r="O6600">
        <v>0</v>
      </c>
      <c r="P6600">
        <v>206</v>
      </c>
      <c r="Q6600">
        <v>0</v>
      </c>
      <c r="R6600">
        <v>0</v>
      </c>
      <c r="S6600">
        <v>0</v>
      </c>
      <c r="T6600">
        <v>4</v>
      </c>
      <c r="U6600">
        <v>0</v>
      </c>
      <c r="V6600">
        <v>0</v>
      </c>
      <c r="W6600">
        <v>0</v>
      </c>
      <c r="X6600">
        <v>102.19132942700548</v>
      </c>
      <c r="Y6600">
        <v>0</v>
      </c>
      <c r="Z6600">
        <v>0</v>
      </c>
      <c r="AA6600">
        <v>0</v>
      </c>
      <c r="AB6600">
        <v>3.6173708565117204</v>
      </c>
      <c r="AC6600">
        <v>0</v>
      </c>
      <c r="AD6600">
        <v>0</v>
      </c>
      <c r="AE6600">
        <v>105.80870028351721</v>
      </c>
    </row>
    <row r="6601" spans="1:31" x14ac:dyDescent="0.25">
      <c r="A6601">
        <v>2253052</v>
      </c>
      <c r="B6601">
        <v>1</v>
      </c>
      <c r="C6601" t="s">
        <v>80</v>
      </c>
      <c r="D6601" t="s">
        <v>96</v>
      </c>
      <c r="E6601" t="s">
        <v>132</v>
      </c>
      <c r="F6601" t="s">
        <v>2507</v>
      </c>
      <c r="G6601" t="s">
        <v>170</v>
      </c>
      <c r="H6601" t="s">
        <v>135</v>
      </c>
      <c r="I6601" t="s">
        <v>136</v>
      </c>
      <c r="J6601" t="s">
        <v>137</v>
      </c>
      <c r="K6601" t="s">
        <v>138</v>
      </c>
      <c r="L6601" t="s">
        <v>18931</v>
      </c>
      <c r="M6601" t="s">
        <v>18932</v>
      </c>
      <c r="N6601">
        <v>0.76138888800000004</v>
      </c>
      <c r="O6601">
        <v>0</v>
      </c>
      <c r="P6601">
        <v>2</v>
      </c>
      <c r="Q6601">
        <v>0</v>
      </c>
      <c r="R6601">
        <v>0</v>
      </c>
      <c r="S6601">
        <v>0</v>
      </c>
      <c r="T6601">
        <v>1</v>
      </c>
      <c r="U6601">
        <v>0</v>
      </c>
      <c r="V6601">
        <v>0</v>
      </c>
      <c r="W6601">
        <v>0</v>
      </c>
      <c r="X6601">
        <v>0.34267617122952887</v>
      </c>
      <c r="Y6601">
        <v>0</v>
      </c>
      <c r="Z6601">
        <v>0</v>
      </c>
      <c r="AA6601">
        <v>0</v>
      </c>
      <c r="AB6601">
        <v>0</v>
      </c>
      <c r="AC6601">
        <v>0</v>
      </c>
      <c r="AD6601">
        <v>0</v>
      </c>
      <c r="AE6601">
        <v>0.34267617122952887</v>
      </c>
    </row>
    <row r="6602" spans="1:31" x14ac:dyDescent="0.25">
      <c r="A6602">
        <v>2253098</v>
      </c>
      <c r="B6602">
        <v>1</v>
      </c>
      <c r="C6602" t="s">
        <v>80</v>
      </c>
      <c r="D6602" t="s">
        <v>90</v>
      </c>
      <c r="E6602" t="s">
        <v>141</v>
      </c>
      <c r="F6602" t="s">
        <v>18473</v>
      </c>
      <c r="G6602" t="s">
        <v>134</v>
      </c>
      <c r="H6602" t="s">
        <v>135</v>
      </c>
      <c r="I6602" t="s">
        <v>136</v>
      </c>
      <c r="J6602" t="s">
        <v>137</v>
      </c>
      <c r="K6602" t="s">
        <v>138</v>
      </c>
      <c r="L6602" t="s">
        <v>18933</v>
      </c>
      <c r="M6602" t="s">
        <v>18934</v>
      </c>
      <c r="N6602">
        <v>0.71361111099999996</v>
      </c>
      <c r="O6602">
        <v>0</v>
      </c>
      <c r="P6602">
        <v>294</v>
      </c>
      <c r="Q6602">
        <v>0</v>
      </c>
      <c r="R6602">
        <v>0</v>
      </c>
      <c r="S6602">
        <v>0</v>
      </c>
      <c r="T6602">
        <v>13</v>
      </c>
      <c r="U6602">
        <v>0</v>
      </c>
      <c r="V6602">
        <v>0</v>
      </c>
      <c r="W6602">
        <v>0</v>
      </c>
      <c r="X6602">
        <v>96.980440553768119</v>
      </c>
      <c r="Y6602">
        <v>0</v>
      </c>
      <c r="Z6602">
        <v>0</v>
      </c>
      <c r="AA6602">
        <v>0</v>
      </c>
      <c r="AB6602">
        <v>4.573717509801968</v>
      </c>
      <c r="AC6602">
        <v>0</v>
      </c>
      <c r="AD6602">
        <v>0</v>
      </c>
      <c r="AE6602">
        <v>101.55415806357009</v>
      </c>
    </row>
    <row r="6603" spans="1:31" x14ac:dyDescent="0.25">
      <c r="A6603">
        <v>2252989</v>
      </c>
      <c r="B6603">
        <v>1</v>
      </c>
      <c r="C6603" t="s">
        <v>80</v>
      </c>
      <c r="D6603" t="s">
        <v>107</v>
      </c>
      <c r="E6603" t="s">
        <v>132</v>
      </c>
      <c r="F6603" t="s">
        <v>18935</v>
      </c>
      <c r="G6603" t="s">
        <v>170</v>
      </c>
      <c r="H6603" t="s">
        <v>135</v>
      </c>
      <c r="I6603" t="s">
        <v>136</v>
      </c>
      <c r="J6603" t="s">
        <v>137</v>
      </c>
      <c r="K6603" t="s">
        <v>138</v>
      </c>
      <c r="L6603" t="s">
        <v>18936</v>
      </c>
      <c r="M6603" t="s">
        <v>18937</v>
      </c>
      <c r="N6603">
        <v>0.56416666599999998</v>
      </c>
      <c r="O6603">
        <v>0</v>
      </c>
      <c r="P6603">
        <v>1</v>
      </c>
      <c r="Q6603">
        <v>0</v>
      </c>
      <c r="R6603">
        <v>0</v>
      </c>
      <c r="S6603">
        <v>0</v>
      </c>
      <c r="T6603">
        <v>0</v>
      </c>
      <c r="U6603">
        <v>0</v>
      </c>
      <c r="V6603">
        <v>0</v>
      </c>
      <c r="W6603">
        <v>0</v>
      </c>
      <c r="X6603">
        <v>0.51006214569454666</v>
      </c>
      <c r="Y6603">
        <v>0</v>
      </c>
      <c r="Z6603">
        <v>0</v>
      </c>
      <c r="AA6603">
        <v>0</v>
      </c>
      <c r="AB6603">
        <v>0</v>
      </c>
      <c r="AC6603">
        <v>0</v>
      </c>
      <c r="AD6603">
        <v>0</v>
      </c>
      <c r="AE6603">
        <v>0.51006214569454666</v>
      </c>
    </row>
    <row r="6604" spans="1:31" x14ac:dyDescent="0.25">
      <c r="A6604">
        <v>2252929</v>
      </c>
      <c r="B6604">
        <v>1</v>
      </c>
      <c r="C6604" t="s">
        <v>80</v>
      </c>
      <c r="D6604" t="s">
        <v>105</v>
      </c>
      <c r="E6604" t="s">
        <v>132</v>
      </c>
      <c r="F6604" t="s">
        <v>18938</v>
      </c>
      <c r="G6604" t="s">
        <v>148</v>
      </c>
      <c r="H6604" t="s">
        <v>135</v>
      </c>
      <c r="I6604" t="s">
        <v>136</v>
      </c>
      <c r="J6604" t="s">
        <v>137</v>
      </c>
      <c r="K6604" t="s">
        <v>138</v>
      </c>
      <c r="L6604" t="s">
        <v>18939</v>
      </c>
      <c r="M6604" t="s">
        <v>18940</v>
      </c>
      <c r="N6604">
        <v>5.4563888880000002</v>
      </c>
      <c r="O6604">
        <v>0</v>
      </c>
      <c r="P6604">
        <v>0</v>
      </c>
      <c r="Q6604">
        <v>0</v>
      </c>
      <c r="R6604">
        <v>0</v>
      </c>
      <c r="S6604">
        <v>0</v>
      </c>
      <c r="T6604">
        <v>1</v>
      </c>
      <c r="U6604">
        <v>0</v>
      </c>
      <c r="V6604">
        <v>0</v>
      </c>
      <c r="W6604">
        <v>0</v>
      </c>
      <c r="X6604">
        <v>0</v>
      </c>
      <c r="Y6604">
        <v>0</v>
      </c>
      <c r="Z6604">
        <v>0</v>
      </c>
      <c r="AA6604">
        <v>0</v>
      </c>
      <c r="AB6604">
        <v>1.7556404760077247</v>
      </c>
      <c r="AC6604">
        <v>0</v>
      </c>
      <c r="AD6604">
        <v>0</v>
      </c>
      <c r="AE6604">
        <v>1.7556404760077247</v>
      </c>
    </row>
    <row r="6605" spans="1:31" x14ac:dyDescent="0.25">
      <c r="A6605">
        <v>2252743</v>
      </c>
      <c r="B6605">
        <v>1</v>
      </c>
      <c r="C6605" t="s">
        <v>80</v>
      </c>
      <c r="D6605" t="s">
        <v>88</v>
      </c>
      <c r="E6605" t="s">
        <v>141</v>
      </c>
      <c r="F6605" t="s">
        <v>18941</v>
      </c>
      <c r="G6605" t="s">
        <v>143</v>
      </c>
      <c r="H6605" t="s">
        <v>135</v>
      </c>
      <c r="I6605" t="s">
        <v>136</v>
      </c>
      <c r="J6605" t="s">
        <v>137</v>
      </c>
      <c r="K6605" t="s">
        <v>144</v>
      </c>
      <c r="L6605" t="s">
        <v>18942</v>
      </c>
      <c r="M6605" t="s">
        <v>18943</v>
      </c>
      <c r="N6605">
        <v>7.2891666659999999</v>
      </c>
      <c r="O6605">
        <v>0</v>
      </c>
      <c r="P6605">
        <v>349</v>
      </c>
      <c r="Q6605">
        <v>0</v>
      </c>
      <c r="R6605">
        <v>0</v>
      </c>
      <c r="S6605">
        <v>0</v>
      </c>
      <c r="T6605">
        <v>12</v>
      </c>
      <c r="U6605">
        <v>0</v>
      </c>
      <c r="V6605">
        <v>0</v>
      </c>
      <c r="W6605">
        <v>0</v>
      </c>
      <c r="X6605">
        <v>643.53123053115121</v>
      </c>
      <c r="Y6605">
        <v>0</v>
      </c>
      <c r="Z6605">
        <v>0</v>
      </c>
      <c r="AA6605">
        <v>0</v>
      </c>
      <c r="AB6605">
        <v>70.224716751119317</v>
      </c>
      <c r="AC6605">
        <v>0</v>
      </c>
      <c r="AD6605">
        <v>0</v>
      </c>
      <c r="AE6605">
        <v>713.75594728227054</v>
      </c>
    </row>
    <row r="6606" spans="1:31" x14ac:dyDescent="0.25">
      <c r="A6606">
        <v>2252843</v>
      </c>
      <c r="B6606">
        <v>1</v>
      </c>
      <c r="C6606" t="s">
        <v>81</v>
      </c>
      <c r="D6606" t="s">
        <v>113</v>
      </c>
      <c r="E6606" t="s">
        <v>182</v>
      </c>
      <c r="F6606" t="s">
        <v>18944</v>
      </c>
      <c r="G6606" t="s">
        <v>1027</v>
      </c>
      <c r="H6606" t="s">
        <v>163</v>
      </c>
      <c r="I6606" t="s">
        <v>136</v>
      </c>
      <c r="J6606" t="s">
        <v>137</v>
      </c>
      <c r="K6606" t="s">
        <v>138</v>
      </c>
      <c r="L6606" t="s">
        <v>18945</v>
      </c>
      <c r="M6606" t="s">
        <v>18946</v>
      </c>
      <c r="N6606">
        <v>1.8825000000000001</v>
      </c>
      <c r="O6606">
        <v>0</v>
      </c>
      <c r="P6606">
        <v>379</v>
      </c>
      <c r="Q6606">
        <v>0</v>
      </c>
      <c r="R6606">
        <v>106</v>
      </c>
      <c r="S6606">
        <v>0</v>
      </c>
      <c r="T6606">
        <v>25</v>
      </c>
      <c r="U6606">
        <v>0</v>
      </c>
      <c r="V6606">
        <v>0</v>
      </c>
      <c r="W6606">
        <v>0</v>
      </c>
      <c r="X6606">
        <v>189.48568344896742</v>
      </c>
      <c r="Y6606">
        <v>0</v>
      </c>
      <c r="Z6606">
        <v>94.122241127944818</v>
      </c>
      <c r="AA6606">
        <v>0</v>
      </c>
      <c r="AB6606">
        <v>50.657854136772848</v>
      </c>
      <c r="AC6606">
        <v>0</v>
      </c>
      <c r="AD6606">
        <v>0</v>
      </c>
      <c r="AE6606">
        <v>334.26577871368511</v>
      </c>
    </row>
    <row r="6607" spans="1:31" x14ac:dyDescent="0.25">
      <c r="A6607">
        <v>2253181</v>
      </c>
      <c r="B6607">
        <v>1</v>
      </c>
      <c r="C6607" t="s">
        <v>81</v>
      </c>
      <c r="D6607" t="s">
        <v>112</v>
      </c>
      <c r="E6607" t="s">
        <v>194</v>
      </c>
      <c r="F6607" t="s">
        <v>18947</v>
      </c>
      <c r="G6607" t="s">
        <v>390</v>
      </c>
      <c r="H6607" t="s">
        <v>135</v>
      </c>
      <c r="I6607" t="s">
        <v>136</v>
      </c>
      <c r="J6607" t="s">
        <v>137</v>
      </c>
      <c r="K6607" t="s">
        <v>138</v>
      </c>
      <c r="L6607" t="s">
        <v>18948</v>
      </c>
      <c r="M6607" t="s">
        <v>18949</v>
      </c>
      <c r="N6607">
        <v>1.6430555549999999</v>
      </c>
      <c r="O6607">
        <v>0</v>
      </c>
      <c r="P6607">
        <v>0</v>
      </c>
      <c r="Q6607">
        <v>0</v>
      </c>
      <c r="R6607">
        <v>1</v>
      </c>
      <c r="S6607">
        <v>0</v>
      </c>
      <c r="T6607">
        <v>0</v>
      </c>
      <c r="U6607">
        <v>0</v>
      </c>
      <c r="V6607">
        <v>0</v>
      </c>
      <c r="W6607">
        <v>0</v>
      </c>
      <c r="X6607">
        <v>0</v>
      </c>
      <c r="Y6607">
        <v>0</v>
      </c>
      <c r="Z6607">
        <v>0.33333759259595663</v>
      </c>
      <c r="AA6607">
        <v>0</v>
      </c>
      <c r="AB6607">
        <v>0</v>
      </c>
      <c r="AC6607">
        <v>0</v>
      </c>
      <c r="AD6607">
        <v>0</v>
      </c>
      <c r="AE6607">
        <v>0.33333759259595663</v>
      </c>
    </row>
    <row r="6608" spans="1:31" x14ac:dyDescent="0.25">
      <c r="A6608">
        <v>2253035</v>
      </c>
      <c r="B6608">
        <v>1</v>
      </c>
      <c r="C6608" t="s">
        <v>81</v>
      </c>
      <c r="D6608" t="s">
        <v>116</v>
      </c>
      <c r="E6608" t="s">
        <v>273</v>
      </c>
      <c r="F6608" t="s">
        <v>18950</v>
      </c>
      <c r="G6608" t="s">
        <v>174</v>
      </c>
      <c r="H6608" t="s">
        <v>163</v>
      </c>
      <c r="I6608" t="s">
        <v>136</v>
      </c>
      <c r="J6608" t="s">
        <v>137</v>
      </c>
      <c r="K6608" t="s">
        <v>138</v>
      </c>
      <c r="L6608" t="s">
        <v>18951</v>
      </c>
      <c r="M6608" t="s">
        <v>18647</v>
      </c>
      <c r="N6608">
        <v>0.82444444400000005</v>
      </c>
      <c r="O6608">
        <v>4</v>
      </c>
      <c r="P6608">
        <v>916</v>
      </c>
      <c r="Q6608">
        <v>117</v>
      </c>
      <c r="R6608">
        <v>219</v>
      </c>
      <c r="S6608">
        <v>14</v>
      </c>
      <c r="T6608">
        <v>100</v>
      </c>
      <c r="U6608">
        <v>2</v>
      </c>
      <c r="V6608">
        <v>0</v>
      </c>
      <c r="W6608">
        <v>0</v>
      </c>
      <c r="X6608">
        <v>94.208702838591947</v>
      </c>
      <c r="Y6608">
        <v>34.946692994366977</v>
      </c>
      <c r="Z6608">
        <v>13.633802356387687</v>
      </c>
      <c r="AA6608">
        <v>52.363674344156522</v>
      </c>
      <c r="AB6608">
        <v>44.810703420054558</v>
      </c>
      <c r="AC6608">
        <v>16.976372915915039</v>
      </c>
      <c r="AD6608">
        <v>0</v>
      </c>
      <c r="AE6608">
        <v>256.93994886947274</v>
      </c>
    </row>
    <row r="6609" spans="1:31" x14ac:dyDescent="0.25">
      <c r="A6609">
        <v>2253135</v>
      </c>
      <c r="B6609">
        <v>1</v>
      </c>
      <c r="C6609" t="s">
        <v>80</v>
      </c>
      <c r="D6609" t="s">
        <v>110</v>
      </c>
      <c r="E6609" t="s">
        <v>132</v>
      </c>
      <c r="F6609" t="s">
        <v>18952</v>
      </c>
      <c r="G6609" t="s">
        <v>148</v>
      </c>
      <c r="H6609" t="s">
        <v>135</v>
      </c>
      <c r="I6609" t="s">
        <v>136</v>
      </c>
      <c r="J6609" t="s">
        <v>137</v>
      </c>
      <c r="K6609" t="s">
        <v>138</v>
      </c>
      <c r="L6609" t="s">
        <v>18953</v>
      </c>
      <c r="M6609" t="s">
        <v>18954</v>
      </c>
      <c r="N6609">
        <v>5.2913888880000002</v>
      </c>
      <c r="O6609">
        <v>0</v>
      </c>
      <c r="P6609">
        <v>1</v>
      </c>
      <c r="Q6609">
        <v>0</v>
      </c>
      <c r="R6609">
        <v>0</v>
      </c>
      <c r="S6609">
        <v>0</v>
      </c>
      <c r="T6609">
        <v>0</v>
      </c>
      <c r="U6609">
        <v>0</v>
      </c>
      <c r="V6609">
        <v>0</v>
      </c>
      <c r="W6609">
        <v>0</v>
      </c>
      <c r="X6609">
        <v>0.97462249024069225</v>
      </c>
      <c r="Y6609">
        <v>0</v>
      </c>
      <c r="Z6609">
        <v>0</v>
      </c>
      <c r="AA6609">
        <v>0</v>
      </c>
      <c r="AB6609">
        <v>0</v>
      </c>
      <c r="AC6609">
        <v>0</v>
      </c>
      <c r="AD6609">
        <v>0</v>
      </c>
      <c r="AE6609">
        <v>0.97462249024069225</v>
      </c>
    </row>
    <row r="6610" spans="1:31" x14ac:dyDescent="0.25">
      <c r="A6610">
        <v>2253161</v>
      </c>
      <c r="B6610">
        <v>1</v>
      </c>
      <c r="C6610" t="s">
        <v>80</v>
      </c>
      <c r="D6610" t="s">
        <v>97</v>
      </c>
      <c r="E6610" t="s">
        <v>132</v>
      </c>
      <c r="F6610" t="s">
        <v>18955</v>
      </c>
      <c r="G6610" t="s">
        <v>148</v>
      </c>
      <c r="H6610" t="s">
        <v>135</v>
      </c>
      <c r="I6610" t="s">
        <v>136</v>
      </c>
      <c r="J6610" t="s">
        <v>137</v>
      </c>
      <c r="K6610" t="s">
        <v>138</v>
      </c>
      <c r="L6610" t="s">
        <v>18956</v>
      </c>
      <c r="M6610" t="s">
        <v>18957</v>
      </c>
      <c r="N6610">
        <v>1.230555555</v>
      </c>
      <c r="O6610">
        <v>0</v>
      </c>
      <c r="P6610">
        <v>1</v>
      </c>
      <c r="Q6610">
        <v>0</v>
      </c>
      <c r="R6610">
        <v>0</v>
      </c>
      <c r="S6610">
        <v>0</v>
      </c>
      <c r="T6610">
        <v>0</v>
      </c>
      <c r="U6610">
        <v>0</v>
      </c>
      <c r="V6610">
        <v>0</v>
      </c>
      <c r="W6610">
        <v>0</v>
      </c>
      <c r="X6610">
        <v>5.993148382201556E-2</v>
      </c>
      <c r="Y6610">
        <v>0</v>
      </c>
      <c r="Z6610">
        <v>0</v>
      </c>
      <c r="AA6610">
        <v>0</v>
      </c>
      <c r="AB6610">
        <v>0</v>
      </c>
      <c r="AC6610">
        <v>0</v>
      </c>
      <c r="AD6610">
        <v>0</v>
      </c>
      <c r="AE6610">
        <v>5.993148382201556E-2</v>
      </c>
    </row>
    <row r="6611" spans="1:31" x14ac:dyDescent="0.25">
      <c r="A6611">
        <v>2252806</v>
      </c>
      <c r="B6611">
        <v>1</v>
      </c>
      <c r="C6611" t="s">
        <v>80</v>
      </c>
      <c r="D6611" t="s">
        <v>96</v>
      </c>
      <c r="E6611" t="s">
        <v>182</v>
      </c>
      <c r="F6611" t="s">
        <v>18958</v>
      </c>
      <c r="G6611" t="s">
        <v>1858</v>
      </c>
      <c r="H6611" t="s">
        <v>163</v>
      </c>
      <c r="I6611" t="s">
        <v>136</v>
      </c>
      <c r="J6611" t="s">
        <v>137</v>
      </c>
      <c r="K6611" t="s">
        <v>138</v>
      </c>
      <c r="L6611" t="s">
        <v>18959</v>
      </c>
      <c r="M6611" t="s">
        <v>18960</v>
      </c>
      <c r="N6611">
        <v>4.2822222219999997</v>
      </c>
      <c r="O6611">
        <v>0</v>
      </c>
      <c r="P6611">
        <v>9</v>
      </c>
      <c r="Q6611">
        <v>0</v>
      </c>
      <c r="R6611">
        <v>5</v>
      </c>
      <c r="S6611">
        <v>0</v>
      </c>
      <c r="T6611">
        <v>3</v>
      </c>
      <c r="U6611">
        <v>0</v>
      </c>
      <c r="V6611">
        <v>0</v>
      </c>
      <c r="W6611">
        <v>0</v>
      </c>
      <c r="X6611">
        <v>1.6824114564963533</v>
      </c>
      <c r="Y6611">
        <v>0</v>
      </c>
      <c r="Z6611">
        <v>6.3466963481668159</v>
      </c>
      <c r="AA6611">
        <v>0</v>
      </c>
      <c r="AB6611">
        <v>24.165109873268189</v>
      </c>
      <c r="AC6611">
        <v>0</v>
      </c>
      <c r="AD6611">
        <v>0</v>
      </c>
      <c r="AE6611">
        <v>32.194217677931363</v>
      </c>
    </row>
    <row r="6612" spans="1:31" x14ac:dyDescent="0.25">
      <c r="A6612">
        <v>2252783</v>
      </c>
      <c r="B6612">
        <v>1</v>
      </c>
      <c r="C6612" t="s">
        <v>80</v>
      </c>
      <c r="D6612" t="s">
        <v>88</v>
      </c>
      <c r="E6612" t="s">
        <v>141</v>
      </c>
      <c r="F6612" t="s">
        <v>15080</v>
      </c>
      <c r="G6612" t="s">
        <v>143</v>
      </c>
      <c r="H6612" t="s">
        <v>135</v>
      </c>
      <c r="I6612" t="s">
        <v>136</v>
      </c>
      <c r="J6612" t="s">
        <v>137</v>
      </c>
      <c r="K6612" t="s">
        <v>144</v>
      </c>
      <c r="L6612" t="s">
        <v>18961</v>
      </c>
      <c r="M6612" t="s">
        <v>18962</v>
      </c>
      <c r="N6612">
        <v>7.3274999999999997</v>
      </c>
      <c r="O6612">
        <v>0</v>
      </c>
      <c r="P6612">
        <v>720</v>
      </c>
      <c r="Q6612">
        <v>0</v>
      </c>
      <c r="R6612">
        <v>0</v>
      </c>
      <c r="S6612">
        <v>0</v>
      </c>
      <c r="T6612">
        <v>117</v>
      </c>
      <c r="U6612">
        <v>0</v>
      </c>
      <c r="V6612">
        <v>0</v>
      </c>
      <c r="W6612">
        <v>0</v>
      </c>
      <c r="X6612">
        <v>1624.5947884328214</v>
      </c>
      <c r="Y6612">
        <v>0</v>
      </c>
      <c r="Z6612">
        <v>0</v>
      </c>
      <c r="AA6612">
        <v>0</v>
      </c>
      <c r="AB6612">
        <v>953.11990404274411</v>
      </c>
      <c r="AC6612">
        <v>0</v>
      </c>
      <c r="AD6612">
        <v>0</v>
      </c>
      <c r="AE6612">
        <v>2577.7146924755652</v>
      </c>
    </row>
    <row r="6613" spans="1:31" x14ac:dyDescent="0.25">
      <c r="A6613">
        <v>2252975</v>
      </c>
      <c r="B6613">
        <v>1</v>
      </c>
      <c r="C6613" t="s">
        <v>80</v>
      </c>
      <c r="D6613" t="s">
        <v>83</v>
      </c>
      <c r="E6613" t="s">
        <v>161</v>
      </c>
      <c r="F6613" t="s">
        <v>2005</v>
      </c>
      <c r="G6613" t="s">
        <v>174</v>
      </c>
      <c r="H6613" t="s">
        <v>163</v>
      </c>
      <c r="I6613" t="s">
        <v>136</v>
      </c>
      <c r="J6613" t="s">
        <v>137</v>
      </c>
      <c r="K6613" t="s">
        <v>138</v>
      </c>
      <c r="L6613" t="s">
        <v>18963</v>
      </c>
      <c r="M6613" t="s">
        <v>18964</v>
      </c>
      <c r="N6613">
        <v>2.3827777769999998</v>
      </c>
      <c r="O6613">
        <v>0</v>
      </c>
      <c r="P6613">
        <v>0</v>
      </c>
      <c r="Q6613">
        <v>0</v>
      </c>
      <c r="R6613">
        <v>0</v>
      </c>
      <c r="S6613">
        <v>15</v>
      </c>
      <c r="T6613">
        <v>22</v>
      </c>
      <c r="U6613">
        <v>0</v>
      </c>
      <c r="V6613">
        <v>0</v>
      </c>
      <c r="W6613">
        <v>0</v>
      </c>
      <c r="X6613">
        <v>0</v>
      </c>
      <c r="Y6613">
        <v>0</v>
      </c>
      <c r="Z6613">
        <v>0</v>
      </c>
      <c r="AA6613">
        <v>262.36665561878942</v>
      </c>
      <c r="AB6613">
        <v>467.07169177481831</v>
      </c>
      <c r="AC6613">
        <v>0</v>
      </c>
      <c r="AD6613">
        <v>0</v>
      </c>
      <c r="AE6613">
        <v>729.43834739360773</v>
      </c>
    </row>
    <row r="6614" spans="1:31" x14ac:dyDescent="0.25">
      <c r="A6614">
        <v>2252926</v>
      </c>
      <c r="B6614">
        <v>1</v>
      </c>
      <c r="C6614" t="s">
        <v>81</v>
      </c>
      <c r="D6614" t="s">
        <v>112</v>
      </c>
      <c r="E6614" t="s">
        <v>132</v>
      </c>
      <c r="F6614" t="s">
        <v>18965</v>
      </c>
      <c r="G6614" t="s">
        <v>148</v>
      </c>
      <c r="H6614" t="s">
        <v>135</v>
      </c>
      <c r="I6614" t="s">
        <v>136</v>
      </c>
      <c r="J6614" t="s">
        <v>137</v>
      </c>
      <c r="K6614" t="s">
        <v>138</v>
      </c>
      <c r="L6614" t="s">
        <v>18966</v>
      </c>
      <c r="M6614" t="s">
        <v>18967</v>
      </c>
      <c r="N6614">
        <v>1.8125</v>
      </c>
      <c r="O6614">
        <v>0</v>
      </c>
      <c r="P6614">
        <v>1</v>
      </c>
      <c r="Q6614">
        <v>0</v>
      </c>
      <c r="R6614">
        <v>0</v>
      </c>
      <c r="S6614">
        <v>0</v>
      </c>
      <c r="T6614">
        <v>0</v>
      </c>
      <c r="U6614">
        <v>0</v>
      </c>
      <c r="V6614">
        <v>0</v>
      </c>
      <c r="W6614">
        <v>0</v>
      </c>
      <c r="X6614">
        <v>9.947847709310001E-2</v>
      </c>
      <c r="Y6614">
        <v>0</v>
      </c>
      <c r="Z6614">
        <v>0</v>
      </c>
      <c r="AA6614">
        <v>0</v>
      </c>
      <c r="AB6614">
        <v>0</v>
      </c>
      <c r="AC6614">
        <v>0</v>
      </c>
      <c r="AD6614">
        <v>0</v>
      </c>
      <c r="AE6614">
        <v>9.947847709310001E-2</v>
      </c>
    </row>
    <row r="6615" spans="1:31" x14ac:dyDescent="0.25">
      <c r="A6615">
        <v>2252657</v>
      </c>
      <c r="B6615">
        <v>1</v>
      </c>
      <c r="C6615" t="s">
        <v>80</v>
      </c>
      <c r="D6615" t="s">
        <v>82</v>
      </c>
      <c r="E6615" t="s">
        <v>177</v>
      </c>
      <c r="F6615" t="s">
        <v>16354</v>
      </c>
      <c r="G6615" t="s">
        <v>179</v>
      </c>
      <c r="H6615" t="s">
        <v>135</v>
      </c>
      <c r="I6615" t="s">
        <v>136</v>
      </c>
      <c r="J6615" t="s">
        <v>137</v>
      </c>
      <c r="K6615" t="s">
        <v>138</v>
      </c>
      <c r="L6615" t="s">
        <v>18968</v>
      </c>
      <c r="M6615" t="s">
        <v>18969</v>
      </c>
      <c r="N6615">
        <v>1.5977777769999999</v>
      </c>
      <c r="O6615">
        <v>0</v>
      </c>
      <c r="P6615">
        <v>59</v>
      </c>
      <c r="Q6615">
        <v>0</v>
      </c>
      <c r="R6615">
        <v>0</v>
      </c>
      <c r="S6615">
        <v>0</v>
      </c>
      <c r="T6615">
        <v>24</v>
      </c>
      <c r="U6615">
        <v>0</v>
      </c>
      <c r="V6615">
        <v>0</v>
      </c>
      <c r="W6615">
        <v>0</v>
      </c>
      <c r="X6615">
        <v>33.368869479211156</v>
      </c>
      <c r="Y6615">
        <v>0</v>
      </c>
      <c r="Z6615">
        <v>0</v>
      </c>
      <c r="AA6615">
        <v>0</v>
      </c>
      <c r="AB6615">
        <v>14.75034790379673</v>
      </c>
      <c r="AC6615">
        <v>0</v>
      </c>
      <c r="AD6615">
        <v>0</v>
      </c>
      <c r="AE6615">
        <v>48.119217383007886</v>
      </c>
    </row>
    <row r="6616" spans="1:31" x14ac:dyDescent="0.25">
      <c r="A6616">
        <v>2252906</v>
      </c>
      <c r="B6616">
        <v>1</v>
      </c>
      <c r="C6616" t="s">
        <v>80</v>
      </c>
      <c r="D6616" t="s">
        <v>101</v>
      </c>
      <c r="E6616" t="s">
        <v>132</v>
      </c>
      <c r="F6616" t="s">
        <v>18970</v>
      </c>
      <c r="G6616" t="s">
        <v>170</v>
      </c>
      <c r="H6616" t="s">
        <v>135</v>
      </c>
      <c r="I6616" t="s">
        <v>136</v>
      </c>
      <c r="J6616" t="s">
        <v>137</v>
      </c>
      <c r="K6616" t="s">
        <v>138</v>
      </c>
      <c r="L6616" t="s">
        <v>18971</v>
      </c>
      <c r="M6616" t="s">
        <v>18504</v>
      </c>
      <c r="N6616">
        <v>2.963055555</v>
      </c>
      <c r="O6616">
        <v>0</v>
      </c>
      <c r="P6616">
        <v>1</v>
      </c>
      <c r="Q6616">
        <v>0</v>
      </c>
      <c r="R6616">
        <v>0</v>
      </c>
      <c r="S6616">
        <v>0</v>
      </c>
      <c r="T6616">
        <v>0</v>
      </c>
      <c r="U6616">
        <v>0</v>
      </c>
      <c r="V6616">
        <v>0</v>
      </c>
      <c r="W6616">
        <v>0</v>
      </c>
      <c r="X6616">
        <v>0.86425153082663886</v>
      </c>
      <c r="Y6616">
        <v>0</v>
      </c>
      <c r="Z6616">
        <v>0</v>
      </c>
      <c r="AA6616">
        <v>0</v>
      </c>
      <c r="AB6616">
        <v>0</v>
      </c>
      <c r="AC6616">
        <v>0</v>
      </c>
      <c r="AD6616">
        <v>0</v>
      </c>
      <c r="AE6616">
        <v>0.86425153082663886</v>
      </c>
    </row>
    <row r="6617" spans="1:31" x14ac:dyDescent="0.25">
      <c r="A6617">
        <v>2253155</v>
      </c>
      <c r="B6617">
        <v>1</v>
      </c>
      <c r="C6617" t="s">
        <v>81</v>
      </c>
      <c r="D6617" t="s">
        <v>121</v>
      </c>
      <c r="E6617" t="s">
        <v>194</v>
      </c>
      <c r="F6617" t="s">
        <v>18972</v>
      </c>
      <c r="G6617" t="s">
        <v>179</v>
      </c>
      <c r="H6617" t="s">
        <v>135</v>
      </c>
      <c r="I6617" t="s">
        <v>136</v>
      </c>
      <c r="J6617" t="s">
        <v>137</v>
      </c>
      <c r="K6617" t="s">
        <v>138</v>
      </c>
      <c r="L6617" t="s">
        <v>18973</v>
      </c>
      <c r="M6617" t="s">
        <v>18974</v>
      </c>
      <c r="N6617">
        <v>0.73861111099999999</v>
      </c>
      <c r="O6617">
        <v>0</v>
      </c>
      <c r="P6617">
        <v>28</v>
      </c>
      <c r="Q6617">
        <v>0</v>
      </c>
      <c r="R6617">
        <v>0</v>
      </c>
      <c r="S6617">
        <v>0</v>
      </c>
      <c r="T6617">
        <v>0</v>
      </c>
      <c r="U6617">
        <v>0</v>
      </c>
      <c r="V6617">
        <v>0</v>
      </c>
      <c r="W6617">
        <v>0</v>
      </c>
      <c r="X6617">
        <v>2.8835340211868949</v>
      </c>
      <c r="Y6617">
        <v>0</v>
      </c>
      <c r="Z6617">
        <v>0</v>
      </c>
      <c r="AA6617">
        <v>0</v>
      </c>
      <c r="AB6617">
        <v>0</v>
      </c>
      <c r="AC6617">
        <v>0</v>
      </c>
      <c r="AD6617">
        <v>0</v>
      </c>
      <c r="AE6617">
        <v>2.8835340211868949</v>
      </c>
    </row>
    <row r="6618" spans="1:31" x14ac:dyDescent="0.25">
      <c r="A6618">
        <v>2252763</v>
      </c>
      <c r="B6618">
        <v>1</v>
      </c>
      <c r="C6618" t="s">
        <v>80</v>
      </c>
      <c r="D6618" t="s">
        <v>106</v>
      </c>
      <c r="E6618" t="s">
        <v>182</v>
      </c>
      <c r="F6618" t="s">
        <v>13587</v>
      </c>
      <c r="G6618" t="s">
        <v>143</v>
      </c>
      <c r="H6618" t="s">
        <v>163</v>
      </c>
      <c r="I6618" t="s">
        <v>136</v>
      </c>
      <c r="J6618" t="s">
        <v>137</v>
      </c>
      <c r="K6618" t="s">
        <v>144</v>
      </c>
      <c r="L6618" t="s">
        <v>18975</v>
      </c>
      <c r="M6618" t="s">
        <v>18976</v>
      </c>
      <c r="N6618">
        <v>7.8461111109999999</v>
      </c>
      <c r="O6618">
        <v>0</v>
      </c>
      <c r="P6618">
        <v>575</v>
      </c>
      <c r="Q6618">
        <v>0</v>
      </c>
      <c r="R6618">
        <v>36</v>
      </c>
      <c r="S6618">
        <v>1</v>
      </c>
      <c r="T6618">
        <v>85</v>
      </c>
      <c r="U6618">
        <v>0</v>
      </c>
      <c r="V6618">
        <v>0</v>
      </c>
      <c r="W6618">
        <v>0</v>
      </c>
      <c r="X6618">
        <v>560.45430802812916</v>
      </c>
      <c r="Y6618">
        <v>0</v>
      </c>
      <c r="Z6618">
        <v>48.414057803926696</v>
      </c>
      <c r="AA6618">
        <v>13.936860057724802</v>
      </c>
      <c r="AB6618">
        <v>316.91687242178222</v>
      </c>
      <c r="AC6618">
        <v>0</v>
      </c>
      <c r="AD6618">
        <v>0</v>
      </c>
      <c r="AE6618">
        <v>939.72209831156283</v>
      </c>
    </row>
    <row r="6619" spans="1:31" x14ac:dyDescent="0.25">
      <c r="A6619">
        <v>2253012</v>
      </c>
      <c r="B6619">
        <v>1</v>
      </c>
      <c r="C6619" t="s">
        <v>80</v>
      </c>
      <c r="D6619" t="s">
        <v>96</v>
      </c>
      <c r="E6619" t="s">
        <v>132</v>
      </c>
      <c r="F6619" t="s">
        <v>18977</v>
      </c>
      <c r="G6619" t="s">
        <v>170</v>
      </c>
      <c r="H6619" t="s">
        <v>135</v>
      </c>
      <c r="I6619" t="s">
        <v>136</v>
      </c>
      <c r="J6619" t="s">
        <v>137</v>
      </c>
      <c r="K6619" t="s">
        <v>138</v>
      </c>
      <c r="L6619" t="s">
        <v>18978</v>
      </c>
      <c r="M6619" t="s">
        <v>18979</v>
      </c>
      <c r="N6619">
        <v>1.5263888880000001</v>
      </c>
      <c r="O6619">
        <v>0</v>
      </c>
      <c r="P6619">
        <v>2</v>
      </c>
      <c r="Q6619">
        <v>0</v>
      </c>
      <c r="R6619">
        <v>0</v>
      </c>
      <c r="S6619">
        <v>0</v>
      </c>
      <c r="T6619">
        <v>0</v>
      </c>
      <c r="U6619">
        <v>0</v>
      </c>
      <c r="V6619">
        <v>0</v>
      </c>
      <c r="W6619">
        <v>0</v>
      </c>
      <c r="X6619">
        <v>1.5990698391483666</v>
      </c>
      <c r="Y6619">
        <v>0</v>
      </c>
      <c r="Z6619">
        <v>0</v>
      </c>
      <c r="AA6619">
        <v>0</v>
      </c>
      <c r="AB6619">
        <v>0</v>
      </c>
      <c r="AC6619">
        <v>0</v>
      </c>
      <c r="AD6619">
        <v>0</v>
      </c>
      <c r="AE6619">
        <v>1.5990698391483666</v>
      </c>
    </row>
    <row r="6620" spans="1:31" x14ac:dyDescent="0.25">
      <c r="A6620">
        <v>2253170</v>
      </c>
      <c r="B6620">
        <v>1</v>
      </c>
      <c r="C6620" t="s">
        <v>80</v>
      </c>
      <c r="D6620" t="s">
        <v>101</v>
      </c>
      <c r="E6620" t="s">
        <v>161</v>
      </c>
      <c r="F6620" t="s">
        <v>2790</v>
      </c>
      <c r="G6620" t="s">
        <v>1858</v>
      </c>
      <c r="H6620" t="s">
        <v>163</v>
      </c>
      <c r="I6620" t="s">
        <v>136</v>
      </c>
      <c r="J6620" t="s">
        <v>137</v>
      </c>
      <c r="K6620" t="s">
        <v>138</v>
      </c>
      <c r="L6620" t="s">
        <v>18980</v>
      </c>
      <c r="M6620" t="s">
        <v>18981</v>
      </c>
      <c r="N6620">
        <v>4.6580555549999998</v>
      </c>
      <c r="O6620">
        <v>3</v>
      </c>
      <c r="P6620">
        <v>950</v>
      </c>
      <c r="Q6620">
        <v>5</v>
      </c>
      <c r="R6620">
        <v>32</v>
      </c>
      <c r="S6620">
        <v>4</v>
      </c>
      <c r="T6620">
        <v>99</v>
      </c>
      <c r="U6620">
        <v>2</v>
      </c>
      <c r="V6620">
        <v>0</v>
      </c>
      <c r="W6620">
        <v>11.026862714697991</v>
      </c>
      <c r="X6620">
        <v>1454.8557606811733</v>
      </c>
      <c r="Y6620">
        <v>94.672339476702192</v>
      </c>
      <c r="Z6620">
        <v>21.003130476116866</v>
      </c>
      <c r="AA6620">
        <v>46.049859273474439</v>
      </c>
      <c r="AB6620">
        <v>223.78702312296764</v>
      </c>
      <c r="AC6620">
        <v>618.74130847251479</v>
      </c>
      <c r="AD6620">
        <v>0</v>
      </c>
      <c r="AE6620">
        <v>2470.1362842176472</v>
      </c>
    </row>
    <row r="6621" spans="1:31" x14ac:dyDescent="0.25">
      <c r="A6621">
        <v>2253147</v>
      </c>
      <c r="B6621">
        <v>1</v>
      </c>
      <c r="C6621" t="s">
        <v>80</v>
      </c>
      <c r="D6621" t="s">
        <v>94</v>
      </c>
      <c r="E6621" t="s">
        <v>273</v>
      </c>
      <c r="F6621" t="s">
        <v>9312</v>
      </c>
      <c r="G6621" t="s">
        <v>174</v>
      </c>
      <c r="H6621" t="s">
        <v>163</v>
      </c>
      <c r="I6621" t="s">
        <v>261</v>
      </c>
      <c r="J6621" t="s">
        <v>137</v>
      </c>
      <c r="K6621" t="s">
        <v>138</v>
      </c>
      <c r="L6621" t="s">
        <v>18982</v>
      </c>
      <c r="M6621" t="s">
        <v>18983</v>
      </c>
      <c r="N6621">
        <v>2.2222222E-2</v>
      </c>
      <c r="O6621">
        <v>0</v>
      </c>
      <c r="P6621">
        <v>3031</v>
      </c>
      <c r="Q6621">
        <v>93</v>
      </c>
      <c r="R6621">
        <v>666</v>
      </c>
      <c r="S6621">
        <v>17</v>
      </c>
      <c r="T6621">
        <v>417</v>
      </c>
      <c r="U6621">
        <v>4</v>
      </c>
      <c r="V6621">
        <v>2</v>
      </c>
      <c r="W6621">
        <v>0</v>
      </c>
      <c r="X6621">
        <v>11.98196635438903</v>
      </c>
      <c r="Y6621">
        <v>0.7536509332929775</v>
      </c>
      <c r="Z6621">
        <v>7.1878896729349266</v>
      </c>
      <c r="AA6621">
        <v>1.2026082014364443</v>
      </c>
      <c r="AB6621">
        <v>3.1502677564037369</v>
      </c>
      <c r="AC6621">
        <v>0.94986021358044459</v>
      </c>
      <c r="AD6621">
        <v>2.5891854951200003E-2</v>
      </c>
      <c r="AE6621">
        <v>25.252134986988757</v>
      </c>
    </row>
    <row r="6622" spans="1:31" x14ac:dyDescent="0.25">
      <c r="A6622">
        <v>2253084</v>
      </c>
      <c r="B6622">
        <v>1</v>
      </c>
      <c r="C6622" t="s">
        <v>81</v>
      </c>
      <c r="D6622" t="s">
        <v>112</v>
      </c>
      <c r="E6622" t="s">
        <v>182</v>
      </c>
      <c r="F6622" t="s">
        <v>18984</v>
      </c>
      <c r="G6622" t="s">
        <v>174</v>
      </c>
      <c r="H6622" t="s">
        <v>163</v>
      </c>
      <c r="I6622" t="s">
        <v>136</v>
      </c>
      <c r="J6622" t="s">
        <v>137</v>
      </c>
      <c r="K6622" t="s">
        <v>138</v>
      </c>
      <c r="L6622" t="s">
        <v>18985</v>
      </c>
      <c r="M6622" t="s">
        <v>18986</v>
      </c>
      <c r="N6622">
        <v>1.1333333329999999</v>
      </c>
      <c r="O6622">
        <v>0</v>
      </c>
      <c r="P6622">
        <v>1032</v>
      </c>
      <c r="Q6622">
        <v>103</v>
      </c>
      <c r="R6622">
        <v>63</v>
      </c>
      <c r="S6622">
        <v>5</v>
      </c>
      <c r="T6622">
        <v>215</v>
      </c>
      <c r="U6622">
        <v>1</v>
      </c>
      <c r="V6622">
        <v>4</v>
      </c>
      <c r="W6622">
        <v>0</v>
      </c>
      <c r="X6622">
        <v>230.77219166709935</v>
      </c>
      <c r="Y6622">
        <v>10.72937100495713</v>
      </c>
      <c r="Z6622">
        <v>5.2883022075698083</v>
      </c>
      <c r="AA6622">
        <v>24.853513286483818</v>
      </c>
      <c r="AB6622">
        <v>54.391789800258067</v>
      </c>
      <c r="AC6622">
        <v>8.8121878424637874</v>
      </c>
      <c r="AD6622">
        <v>33.173395168253776</v>
      </c>
      <c r="AE6622">
        <v>368.0207509770857</v>
      </c>
    </row>
    <row r="6623" spans="1:31" x14ac:dyDescent="0.25">
      <c r="A6623">
        <v>2252752</v>
      </c>
      <c r="B6623">
        <v>1</v>
      </c>
      <c r="C6623" t="s">
        <v>80</v>
      </c>
      <c r="D6623" t="s">
        <v>85</v>
      </c>
      <c r="E6623" t="s">
        <v>194</v>
      </c>
      <c r="F6623" t="s">
        <v>18987</v>
      </c>
      <c r="G6623" t="s">
        <v>143</v>
      </c>
      <c r="H6623" t="s">
        <v>135</v>
      </c>
      <c r="I6623" t="s">
        <v>136</v>
      </c>
      <c r="J6623" t="s">
        <v>137</v>
      </c>
      <c r="K6623" t="s">
        <v>144</v>
      </c>
      <c r="L6623" t="s">
        <v>18662</v>
      </c>
      <c r="M6623" t="s">
        <v>18988</v>
      </c>
      <c r="N6623">
        <v>9.7113888880000001</v>
      </c>
      <c r="O6623">
        <v>0</v>
      </c>
      <c r="P6623">
        <v>31</v>
      </c>
      <c r="Q6623">
        <v>0</v>
      </c>
      <c r="R6623">
        <v>0</v>
      </c>
      <c r="S6623">
        <v>0</v>
      </c>
      <c r="T6623">
        <v>10</v>
      </c>
      <c r="U6623">
        <v>0</v>
      </c>
      <c r="V6623">
        <v>0</v>
      </c>
      <c r="W6623">
        <v>0</v>
      </c>
      <c r="X6623">
        <v>83.269812575637857</v>
      </c>
      <c r="Y6623">
        <v>0</v>
      </c>
      <c r="Z6623">
        <v>0</v>
      </c>
      <c r="AA6623">
        <v>0</v>
      </c>
      <c r="AB6623">
        <v>115.49679462788394</v>
      </c>
      <c r="AC6623">
        <v>0</v>
      </c>
      <c r="AD6623">
        <v>0</v>
      </c>
      <c r="AE6623">
        <v>198.7666072035218</v>
      </c>
    </row>
    <row r="6624" spans="1:31" x14ac:dyDescent="0.25">
      <c r="A6624">
        <v>2252646</v>
      </c>
      <c r="B6624">
        <v>1</v>
      </c>
      <c r="C6624" t="s">
        <v>80</v>
      </c>
      <c r="D6624" t="s">
        <v>88</v>
      </c>
      <c r="E6624" t="s">
        <v>182</v>
      </c>
      <c r="F6624" t="s">
        <v>18989</v>
      </c>
      <c r="G6624" t="s">
        <v>1963</v>
      </c>
      <c r="H6624" t="s">
        <v>163</v>
      </c>
      <c r="I6624" t="s">
        <v>136</v>
      </c>
      <c r="J6624" t="s">
        <v>137</v>
      </c>
      <c r="K6624" t="s">
        <v>138</v>
      </c>
      <c r="L6624" t="s">
        <v>18990</v>
      </c>
      <c r="M6624" t="s">
        <v>18991</v>
      </c>
      <c r="N6624">
        <v>1.0119444440000001</v>
      </c>
      <c r="O6624">
        <v>0</v>
      </c>
      <c r="P6624">
        <v>126</v>
      </c>
      <c r="Q6624">
        <v>0</v>
      </c>
      <c r="R6624">
        <v>0</v>
      </c>
      <c r="S6624">
        <v>0</v>
      </c>
      <c r="T6624">
        <v>24</v>
      </c>
      <c r="U6624">
        <v>0</v>
      </c>
      <c r="V6624">
        <v>0</v>
      </c>
      <c r="W6624">
        <v>0</v>
      </c>
      <c r="X6624">
        <v>36.153979079942772</v>
      </c>
      <c r="Y6624">
        <v>0</v>
      </c>
      <c r="Z6624">
        <v>0</v>
      </c>
      <c r="AA6624">
        <v>0</v>
      </c>
      <c r="AB6624">
        <v>15.218107418393915</v>
      </c>
      <c r="AC6624">
        <v>0</v>
      </c>
      <c r="AD6624">
        <v>0</v>
      </c>
      <c r="AE6624">
        <v>51.372086498336685</v>
      </c>
    </row>
    <row r="6625" spans="1:31" x14ac:dyDescent="0.25">
      <c r="A6625">
        <v>2252978</v>
      </c>
      <c r="B6625">
        <v>1</v>
      </c>
      <c r="C6625" t="s">
        <v>80</v>
      </c>
      <c r="D6625" t="s">
        <v>91</v>
      </c>
      <c r="E6625" t="s">
        <v>273</v>
      </c>
      <c r="F6625" t="s">
        <v>14925</v>
      </c>
      <c r="G6625" t="s">
        <v>174</v>
      </c>
      <c r="H6625" t="s">
        <v>163</v>
      </c>
      <c r="I6625" t="s">
        <v>136</v>
      </c>
      <c r="J6625" t="s">
        <v>137</v>
      </c>
      <c r="K6625" t="s">
        <v>138</v>
      </c>
      <c r="L6625" t="s">
        <v>18992</v>
      </c>
      <c r="M6625" t="s">
        <v>18993</v>
      </c>
      <c r="N6625">
        <v>0.173055555</v>
      </c>
      <c r="O6625">
        <v>24</v>
      </c>
      <c r="P6625">
        <v>235</v>
      </c>
      <c r="Q6625">
        <v>41</v>
      </c>
      <c r="R6625">
        <v>65</v>
      </c>
      <c r="S6625">
        <v>31</v>
      </c>
      <c r="T6625">
        <v>204</v>
      </c>
      <c r="U6625">
        <v>1</v>
      </c>
      <c r="V6625">
        <v>0</v>
      </c>
      <c r="W6625">
        <v>5.9454060800085866</v>
      </c>
      <c r="X6625">
        <v>13.026911144202389</v>
      </c>
      <c r="Y6625">
        <v>4.0571100392799737</v>
      </c>
      <c r="Z6625">
        <v>5.858400706100956</v>
      </c>
      <c r="AA6625">
        <v>18.610025025890952</v>
      </c>
      <c r="AB6625">
        <v>43.866392461655629</v>
      </c>
      <c r="AC6625">
        <v>1.1201904674939767</v>
      </c>
      <c r="AD6625">
        <v>0</v>
      </c>
      <c r="AE6625">
        <v>92.48443592463245</v>
      </c>
    </row>
    <row r="6626" spans="1:31" x14ac:dyDescent="0.25">
      <c r="A6626">
        <v>2252892</v>
      </c>
      <c r="B6626">
        <v>1</v>
      </c>
      <c r="C6626" t="s">
        <v>81</v>
      </c>
      <c r="D6626" t="s">
        <v>113</v>
      </c>
      <c r="E6626" t="s">
        <v>182</v>
      </c>
      <c r="F6626" t="s">
        <v>18994</v>
      </c>
      <c r="G6626" t="s">
        <v>174</v>
      </c>
      <c r="H6626" t="s">
        <v>163</v>
      </c>
      <c r="I6626" t="s">
        <v>136</v>
      </c>
      <c r="J6626" t="s">
        <v>137</v>
      </c>
      <c r="K6626" t="s">
        <v>138</v>
      </c>
      <c r="L6626" t="s">
        <v>18995</v>
      </c>
      <c r="M6626" t="s">
        <v>18996</v>
      </c>
      <c r="N6626">
        <v>6.9444443999999994E-2</v>
      </c>
      <c r="O6626">
        <v>0</v>
      </c>
      <c r="P6626">
        <v>1235</v>
      </c>
      <c r="Q6626">
        <v>14</v>
      </c>
      <c r="R6626">
        <v>351</v>
      </c>
      <c r="S6626">
        <v>13</v>
      </c>
      <c r="T6626">
        <v>79</v>
      </c>
      <c r="U6626">
        <v>0</v>
      </c>
      <c r="V6626">
        <v>0</v>
      </c>
      <c r="W6626">
        <v>0</v>
      </c>
      <c r="X6626">
        <v>15.668253777936672</v>
      </c>
      <c r="Y6626">
        <v>0.55340671768750005</v>
      </c>
      <c r="Z6626">
        <v>6.6391060714844432</v>
      </c>
      <c r="AA6626">
        <v>28.221214429366388</v>
      </c>
      <c r="AB6626">
        <v>5.7473849389172225</v>
      </c>
      <c r="AC6626">
        <v>0</v>
      </c>
      <c r="AD6626">
        <v>0</v>
      </c>
      <c r="AE6626">
        <v>56.829365935392218</v>
      </c>
    </row>
    <row r="6627" spans="1:31" x14ac:dyDescent="0.25">
      <c r="A6627">
        <v>2252792</v>
      </c>
      <c r="B6627">
        <v>1</v>
      </c>
      <c r="C6627" t="s">
        <v>80</v>
      </c>
      <c r="D6627" t="s">
        <v>97</v>
      </c>
      <c r="E6627" t="s">
        <v>132</v>
      </c>
      <c r="F6627" t="s">
        <v>18997</v>
      </c>
      <c r="G6627" t="s">
        <v>148</v>
      </c>
      <c r="H6627" t="s">
        <v>135</v>
      </c>
      <c r="I6627" t="s">
        <v>136</v>
      </c>
      <c r="J6627" t="s">
        <v>137</v>
      </c>
      <c r="K6627" t="s">
        <v>138</v>
      </c>
      <c r="L6627" t="s">
        <v>18998</v>
      </c>
      <c r="M6627" t="s">
        <v>18999</v>
      </c>
      <c r="N6627">
        <v>2.048888888</v>
      </c>
      <c r="O6627">
        <v>0</v>
      </c>
      <c r="P6627">
        <v>0</v>
      </c>
      <c r="Q6627">
        <v>0</v>
      </c>
      <c r="R6627">
        <v>0</v>
      </c>
      <c r="S6627">
        <v>0</v>
      </c>
      <c r="T6627">
        <v>1</v>
      </c>
      <c r="U6627">
        <v>0</v>
      </c>
      <c r="V6627">
        <v>0</v>
      </c>
      <c r="W6627">
        <v>0</v>
      </c>
      <c r="X6627">
        <v>0</v>
      </c>
      <c r="Y6627">
        <v>0</v>
      </c>
      <c r="Z6627">
        <v>0</v>
      </c>
      <c r="AA6627">
        <v>0</v>
      </c>
      <c r="AB6627">
        <v>0.67842750043040012</v>
      </c>
      <c r="AC6627">
        <v>0</v>
      </c>
      <c r="AD6627">
        <v>0</v>
      </c>
      <c r="AE6627">
        <v>0.67842750043040012</v>
      </c>
    </row>
    <row r="6628" spans="1:31" x14ac:dyDescent="0.25">
      <c r="A6628">
        <v>2253038</v>
      </c>
      <c r="B6628">
        <v>1</v>
      </c>
      <c r="C6628" t="s">
        <v>80</v>
      </c>
      <c r="D6628" t="s">
        <v>84</v>
      </c>
      <c r="E6628" t="s">
        <v>132</v>
      </c>
      <c r="F6628" t="s">
        <v>19000</v>
      </c>
      <c r="G6628" t="s">
        <v>148</v>
      </c>
      <c r="H6628" t="s">
        <v>135</v>
      </c>
      <c r="I6628" t="s">
        <v>136</v>
      </c>
      <c r="J6628" t="s">
        <v>137</v>
      </c>
      <c r="K6628" t="s">
        <v>138</v>
      </c>
      <c r="L6628" t="s">
        <v>19001</v>
      </c>
      <c r="M6628" t="s">
        <v>19002</v>
      </c>
      <c r="N6628">
        <v>1.5725</v>
      </c>
      <c r="O6628">
        <v>0</v>
      </c>
      <c r="P6628">
        <v>4</v>
      </c>
      <c r="Q6628">
        <v>0</v>
      </c>
      <c r="R6628">
        <v>0</v>
      </c>
      <c r="S6628">
        <v>0</v>
      </c>
      <c r="T6628">
        <v>0</v>
      </c>
      <c r="U6628">
        <v>0</v>
      </c>
      <c r="V6628">
        <v>0</v>
      </c>
      <c r="W6628">
        <v>0</v>
      </c>
      <c r="X6628">
        <v>0.84255668590823329</v>
      </c>
      <c r="Y6628">
        <v>0</v>
      </c>
      <c r="Z6628">
        <v>0</v>
      </c>
      <c r="AA6628">
        <v>0</v>
      </c>
      <c r="AB6628">
        <v>0</v>
      </c>
      <c r="AC6628">
        <v>0</v>
      </c>
      <c r="AD6628">
        <v>0</v>
      </c>
      <c r="AE6628">
        <v>0.84255668590823329</v>
      </c>
    </row>
    <row r="6629" spans="1:31" x14ac:dyDescent="0.25">
      <c r="A6629">
        <v>2253184</v>
      </c>
      <c r="B6629">
        <v>1</v>
      </c>
      <c r="C6629" t="s">
        <v>81</v>
      </c>
      <c r="D6629" t="s">
        <v>112</v>
      </c>
      <c r="E6629" t="s">
        <v>132</v>
      </c>
      <c r="F6629" t="s">
        <v>19003</v>
      </c>
      <c r="G6629" t="s">
        <v>148</v>
      </c>
      <c r="H6629" t="s">
        <v>135</v>
      </c>
      <c r="I6629" t="s">
        <v>136</v>
      </c>
      <c r="J6629" t="s">
        <v>137</v>
      </c>
      <c r="K6629" t="s">
        <v>138</v>
      </c>
      <c r="L6629" t="s">
        <v>19004</v>
      </c>
      <c r="M6629" t="s">
        <v>19005</v>
      </c>
      <c r="N6629">
        <v>0.85194444400000002</v>
      </c>
      <c r="O6629">
        <v>0</v>
      </c>
      <c r="P6629">
        <v>10</v>
      </c>
      <c r="Q6629">
        <v>0</v>
      </c>
      <c r="R6629">
        <v>0</v>
      </c>
      <c r="S6629">
        <v>0</v>
      </c>
      <c r="T6629">
        <v>1</v>
      </c>
      <c r="U6629">
        <v>0</v>
      </c>
      <c r="V6629">
        <v>0</v>
      </c>
      <c r="W6629">
        <v>0</v>
      </c>
      <c r="X6629">
        <v>1.1733789614965444</v>
      </c>
      <c r="Y6629">
        <v>0</v>
      </c>
      <c r="Z6629">
        <v>0</v>
      </c>
      <c r="AA6629">
        <v>0</v>
      </c>
      <c r="AB6629">
        <v>0.21640865347584001</v>
      </c>
      <c r="AC6629">
        <v>0</v>
      </c>
      <c r="AD6629">
        <v>0</v>
      </c>
      <c r="AE6629">
        <v>1.3897876149723845</v>
      </c>
    </row>
    <row r="6630" spans="1:31" x14ac:dyDescent="0.25">
      <c r="A6630">
        <v>2253044</v>
      </c>
      <c r="B6630">
        <v>1</v>
      </c>
      <c r="C6630" t="s">
        <v>80</v>
      </c>
      <c r="D6630" t="s">
        <v>95</v>
      </c>
      <c r="E6630" t="s">
        <v>182</v>
      </c>
      <c r="F6630" t="s">
        <v>10906</v>
      </c>
      <c r="G6630" t="s">
        <v>1027</v>
      </c>
      <c r="H6630" t="s">
        <v>163</v>
      </c>
      <c r="I6630" t="s">
        <v>136</v>
      </c>
      <c r="J6630" t="s">
        <v>137</v>
      </c>
      <c r="K6630" t="s">
        <v>138</v>
      </c>
      <c r="L6630" t="s">
        <v>19006</v>
      </c>
      <c r="M6630" t="s">
        <v>19007</v>
      </c>
      <c r="N6630">
        <v>0.64027777699999999</v>
      </c>
      <c r="O6630">
        <v>0</v>
      </c>
      <c r="P6630">
        <v>577</v>
      </c>
      <c r="Q6630">
        <v>0</v>
      </c>
      <c r="R6630">
        <v>2</v>
      </c>
      <c r="S6630">
        <v>2</v>
      </c>
      <c r="T6630">
        <v>59</v>
      </c>
      <c r="U6630">
        <v>0</v>
      </c>
      <c r="V6630">
        <v>0</v>
      </c>
      <c r="W6630">
        <v>0</v>
      </c>
      <c r="X6630">
        <v>116.75909278583062</v>
      </c>
      <c r="Y6630">
        <v>0</v>
      </c>
      <c r="Z6630">
        <v>0.43485172988009496</v>
      </c>
      <c r="AA6630">
        <v>1.6637473678814756</v>
      </c>
      <c r="AB6630">
        <v>45.11798501990026</v>
      </c>
      <c r="AC6630">
        <v>0</v>
      </c>
      <c r="AD6630">
        <v>0</v>
      </c>
      <c r="AE6630">
        <v>163.97567690349246</v>
      </c>
    </row>
    <row r="6631" spans="1:31" x14ac:dyDescent="0.25">
      <c r="A6631">
        <v>2253021</v>
      </c>
      <c r="B6631">
        <v>1</v>
      </c>
      <c r="C6631" t="s">
        <v>80</v>
      </c>
      <c r="D6631" t="s">
        <v>105</v>
      </c>
      <c r="E6631" t="s">
        <v>182</v>
      </c>
      <c r="F6631" t="s">
        <v>19008</v>
      </c>
      <c r="G6631" t="s">
        <v>196</v>
      </c>
      <c r="H6631" t="s">
        <v>163</v>
      </c>
      <c r="I6631" t="s">
        <v>136</v>
      </c>
      <c r="J6631" t="s">
        <v>137</v>
      </c>
      <c r="K6631" t="s">
        <v>144</v>
      </c>
      <c r="L6631" t="s">
        <v>19009</v>
      </c>
      <c r="M6631" t="s">
        <v>19010</v>
      </c>
      <c r="N6631">
        <v>2.0047222219999998</v>
      </c>
      <c r="O6631">
        <v>0</v>
      </c>
      <c r="P6631">
        <v>0</v>
      </c>
      <c r="Q6631">
        <v>1</v>
      </c>
      <c r="R6631">
        <v>0</v>
      </c>
      <c r="S6631">
        <v>2</v>
      </c>
      <c r="T6631">
        <v>0</v>
      </c>
      <c r="U6631">
        <v>2</v>
      </c>
      <c r="V6631">
        <v>0</v>
      </c>
      <c r="W6631">
        <v>0</v>
      </c>
      <c r="X6631">
        <v>0</v>
      </c>
      <c r="Y6631">
        <v>15.455757278179448</v>
      </c>
      <c r="Z6631">
        <v>0</v>
      </c>
      <c r="AA6631">
        <v>11.362037097250095</v>
      </c>
      <c r="AB6631">
        <v>0</v>
      </c>
      <c r="AC6631">
        <v>196.86819287105004</v>
      </c>
      <c r="AD6631">
        <v>0</v>
      </c>
      <c r="AE6631">
        <v>223.68598724647958</v>
      </c>
    </row>
    <row r="6632" spans="1:31" x14ac:dyDescent="0.25">
      <c r="A6632">
        <v>2252852</v>
      </c>
      <c r="B6632">
        <v>1</v>
      </c>
      <c r="C6632" t="s">
        <v>81</v>
      </c>
      <c r="D6632" t="s">
        <v>116</v>
      </c>
      <c r="E6632" t="s">
        <v>132</v>
      </c>
      <c r="F6632" t="s">
        <v>19011</v>
      </c>
      <c r="G6632" t="s">
        <v>148</v>
      </c>
      <c r="H6632" t="s">
        <v>135</v>
      </c>
      <c r="I6632" t="s">
        <v>136</v>
      </c>
      <c r="J6632" t="s">
        <v>137</v>
      </c>
      <c r="K6632" t="s">
        <v>138</v>
      </c>
      <c r="L6632" t="s">
        <v>19012</v>
      </c>
      <c r="M6632" t="s">
        <v>19013</v>
      </c>
      <c r="N6632">
        <v>0.712777777</v>
      </c>
      <c r="O6632">
        <v>0</v>
      </c>
      <c r="P6632">
        <v>0</v>
      </c>
      <c r="Q6632">
        <v>0</v>
      </c>
      <c r="R6632">
        <v>0</v>
      </c>
      <c r="S6632">
        <v>0</v>
      </c>
      <c r="T6632">
        <v>11</v>
      </c>
      <c r="U6632">
        <v>0</v>
      </c>
      <c r="V6632">
        <v>0</v>
      </c>
      <c r="W6632">
        <v>0</v>
      </c>
      <c r="X6632">
        <v>0</v>
      </c>
      <c r="Y6632">
        <v>0</v>
      </c>
      <c r="Z6632">
        <v>0</v>
      </c>
      <c r="AA6632">
        <v>0</v>
      </c>
      <c r="AB6632">
        <v>3.5342810075631901</v>
      </c>
      <c r="AC6632">
        <v>0</v>
      </c>
      <c r="AD6632">
        <v>0</v>
      </c>
      <c r="AE6632">
        <v>3.5342810075631901</v>
      </c>
    </row>
    <row r="6633" spans="1:31" x14ac:dyDescent="0.25">
      <c r="A6633">
        <v>2252872</v>
      </c>
      <c r="B6633">
        <v>1</v>
      </c>
      <c r="C6633" t="s">
        <v>80</v>
      </c>
      <c r="D6633" t="s">
        <v>92</v>
      </c>
      <c r="E6633" t="s">
        <v>132</v>
      </c>
      <c r="F6633" t="s">
        <v>19014</v>
      </c>
      <c r="G6633" t="s">
        <v>191</v>
      </c>
      <c r="H6633" t="s">
        <v>135</v>
      </c>
      <c r="I6633" t="s">
        <v>136</v>
      </c>
      <c r="J6633" t="s">
        <v>137</v>
      </c>
      <c r="K6633" t="s">
        <v>138</v>
      </c>
      <c r="L6633" t="s">
        <v>19015</v>
      </c>
      <c r="M6633" t="s">
        <v>19016</v>
      </c>
      <c r="N6633">
        <v>1.3774999999999999</v>
      </c>
      <c r="O6633">
        <v>0</v>
      </c>
      <c r="P6633">
        <v>1</v>
      </c>
      <c r="Q6633">
        <v>0</v>
      </c>
      <c r="R6633">
        <v>0</v>
      </c>
      <c r="S6633">
        <v>0</v>
      </c>
      <c r="T6633">
        <v>0</v>
      </c>
      <c r="U6633">
        <v>0</v>
      </c>
      <c r="V6633">
        <v>0</v>
      </c>
      <c r="W6633">
        <v>0</v>
      </c>
      <c r="X6633">
        <v>0.414673117215</v>
      </c>
      <c r="Y6633">
        <v>0</v>
      </c>
      <c r="Z6633">
        <v>0</v>
      </c>
      <c r="AA6633">
        <v>0</v>
      </c>
      <c r="AB6633">
        <v>0</v>
      </c>
      <c r="AC6633">
        <v>0</v>
      </c>
      <c r="AD6633">
        <v>0</v>
      </c>
      <c r="AE6633">
        <v>0.414673117215</v>
      </c>
    </row>
    <row r="6634" spans="1:31" x14ac:dyDescent="0.25">
      <c r="A6634">
        <v>2252858</v>
      </c>
      <c r="B6634">
        <v>1</v>
      </c>
      <c r="C6634" t="s">
        <v>80</v>
      </c>
      <c r="D6634" t="s">
        <v>88</v>
      </c>
      <c r="E6634" t="s">
        <v>132</v>
      </c>
      <c r="F6634" t="s">
        <v>19017</v>
      </c>
      <c r="G6634" t="s">
        <v>191</v>
      </c>
      <c r="H6634" t="s">
        <v>135</v>
      </c>
      <c r="I6634" t="s">
        <v>136</v>
      </c>
      <c r="J6634" t="s">
        <v>137</v>
      </c>
      <c r="K6634" t="s">
        <v>138</v>
      </c>
      <c r="L6634" t="s">
        <v>19018</v>
      </c>
      <c r="M6634" t="s">
        <v>19019</v>
      </c>
      <c r="N6634">
        <v>2.2524999999999999</v>
      </c>
      <c r="O6634">
        <v>0</v>
      </c>
      <c r="P6634">
        <v>7</v>
      </c>
      <c r="Q6634">
        <v>0</v>
      </c>
      <c r="R6634">
        <v>0</v>
      </c>
      <c r="S6634">
        <v>0</v>
      </c>
      <c r="T6634">
        <v>2</v>
      </c>
      <c r="U6634">
        <v>0</v>
      </c>
      <c r="V6634">
        <v>0</v>
      </c>
      <c r="W6634">
        <v>0</v>
      </c>
      <c r="X6634">
        <v>6.5043317644235152</v>
      </c>
      <c r="Y6634">
        <v>0</v>
      </c>
      <c r="Z6634">
        <v>0</v>
      </c>
      <c r="AA6634">
        <v>0</v>
      </c>
      <c r="AB6634">
        <v>5.6975269988196002</v>
      </c>
      <c r="AC6634">
        <v>0</v>
      </c>
      <c r="AD6634">
        <v>0</v>
      </c>
      <c r="AE6634">
        <v>12.201858763243116</v>
      </c>
    </row>
    <row r="6635" spans="1:31" x14ac:dyDescent="0.25">
      <c r="A6635">
        <v>2253164</v>
      </c>
      <c r="B6635">
        <v>1</v>
      </c>
      <c r="C6635" t="s">
        <v>80</v>
      </c>
      <c r="D6635" t="s">
        <v>104</v>
      </c>
      <c r="E6635" t="s">
        <v>182</v>
      </c>
      <c r="F6635" t="s">
        <v>19020</v>
      </c>
      <c r="G6635" t="s">
        <v>1858</v>
      </c>
      <c r="H6635" t="s">
        <v>163</v>
      </c>
      <c r="I6635" t="s">
        <v>136</v>
      </c>
      <c r="J6635" t="s">
        <v>137</v>
      </c>
      <c r="K6635" t="s">
        <v>138</v>
      </c>
      <c r="L6635" t="s">
        <v>19021</v>
      </c>
      <c r="M6635" t="s">
        <v>19022</v>
      </c>
      <c r="N6635">
        <v>1.4130555549999999</v>
      </c>
      <c r="O6635">
        <v>0</v>
      </c>
      <c r="P6635">
        <v>75</v>
      </c>
      <c r="Q6635">
        <v>0</v>
      </c>
      <c r="R6635">
        <v>1</v>
      </c>
      <c r="S6635">
        <v>0</v>
      </c>
      <c r="T6635">
        <v>3</v>
      </c>
      <c r="U6635">
        <v>0</v>
      </c>
      <c r="V6635">
        <v>0</v>
      </c>
      <c r="W6635">
        <v>0</v>
      </c>
      <c r="X6635">
        <v>16.861388376159869</v>
      </c>
      <c r="Y6635">
        <v>0</v>
      </c>
      <c r="Z6635">
        <v>0.23133613449425888</v>
      </c>
      <c r="AA6635">
        <v>0</v>
      </c>
      <c r="AB6635">
        <v>1.5872651774236766</v>
      </c>
      <c r="AC6635">
        <v>0</v>
      </c>
      <c r="AD6635">
        <v>0</v>
      </c>
      <c r="AE6635">
        <v>18.679989688077807</v>
      </c>
    </row>
    <row r="6636" spans="1:31" x14ac:dyDescent="0.25">
      <c r="A6636">
        <v>2252915</v>
      </c>
      <c r="B6636">
        <v>1</v>
      </c>
      <c r="C6636" t="s">
        <v>81</v>
      </c>
      <c r="D6636" t="s">
        <v>123</v>
      </c>
      <c r="E6636" t="s">
        <v>132</v>
      </c>
      <c r="F6636" t="s">
        <v>19023</v>
      </c>
      <c r="G6636" t="s">
        <v>148</v>
      </c>
      <c r="H6636" t="s">
        <v>135</v>
      </c>
      <c r="I6636" t="s">
        <v>136</v>
      </c>
      <c r="J6636" t="s">
        <v>137</v>
      </c>
      <c r="K6636" t="s">
        <v>138</v>
      </c>
      <c r="L6636" t="s">
        <v>19024</v>
      </c>
      <c r="M6636" t="s">
        <v>19025</v>
      </c>
      <c r="N6636">
        <v>1.346666666</v>
      </c>
      <c r="O6636">
        <v>0</v>
      </c>
      <c r="P6636">
        <v>3</v>
      </c>
      <c r="Q6636">
        <v>0</v>
      </c>
      <c r="R6636">
        <v>0</v>
      </c>
      <c r="S6636">
        <v>0</v>
      </c>
      <c r="T6636">
        <v>0</v>
      </c>
      <c r="U6636">
        <v>0</v>
      </c>
      <c r="V6636">
        <v>0</v>
      </c>
      <c r="W6636">
        <v>0</v>
      </c>
      <c r="X6636">
        <v>0.8705015626741468</v>
      </c>
      <c r="Y6636">
        <v>0</v>
      </c>
      <c r="Z6636">
        <v>0</v>
      </c>
      <c r="AA6636">
        <v>0</v>
      </c>
      <c r="AB6636">
        <v>0</v>
      </c>
      <c r="AC6636">
        <v>0</v>
      </c>
      <c r="AD6636">
        <v>0</v>
      </c>
      <c r="AE6636">
        <v>0.8705015626741468</v>
      </c>
    </row>
    <row r="6637" spans="1:31" x14ac:dyDescent="0.25">
      <c r="A6637">
        <v>2253064</v>
      </c>
      <c r="B6637">
        <v>1</v>
      </c>
      <c r="C6637" t="s">
        <v>80</v>
      </c>
      <c r="D6637" t="s">
        <v>93</v>
      </c>
      <c r="E6637" t="s">
        <v>194</v>
      </c>
      <c r="F6637" t="s">
        <v>10150</v>
      </c>
      <c r="G6637" t="s">
        <v>371</v>
      </c>
      <c r="H6637" t="s">
        <v>135</v>
      </c>
      <c r="I6637" t="s">
        <v>136</v>
      </c>
      <c r="J6637" t="s">
        <v>137</v>
      </c>
      <c r="K6637" t="s">
        <v>138</v>
      </c>
      <c r="L6637" t="s">
        <v>19026</v>
      </c>
      <c r="M6637" t="s">
        <v>19027</v>
      </c>
      <c r="N6637">
        <v>3.6388888879999999</v>
      </c>
      <c r="O6637">
        <v>0</v>
      </c>
      <c r="P6637">
        <v>3</v>
      </c>
      <c r="Q6637">
        <v>0</v>
      </c>
      <c r="R6637">
        <v>1</v>
      </c>
      <c r="S6637">
        <v>0</v>
      </c>
      <c r="T6637">
        <v>2</v>
      </c>
      <c r="U6637">
        <v>0</v>
      </c>
      <c r="V6637">
        <v>0</v>
      </c>
      <c r="W6637">
        <v>0</v>
      </c>
      <c r="X6637">
        <v>0.99733743898145011</v>
      </c>
      <c r="Y6637">
        <v>0</v>
      </c>
      <c r="Z6637">
        <v>5.40823355625E-2</v>
      </c>
      <c r="AA6637">
        <v>0</v>
      </c>
      <c r="AB6637">
        <v>3.8495609851679746</v>
      </c>
      <c r="AC6637">
        <v>0</v>
      </c>
      <c r="AD6637">
        <v>0</v>
      </c>
      <c r="AE6637">
        <v>4.900980759711925</v>
      </c>
    </row>
    <row r="6638" spans="1:31" x14ac:dyDescent="0.25">
      <c r="A6638">
        <v>2252958</v>
      </c>
      <c r="B6638">
        <v>1</v>
      </c>
      <c r="C6638" t="s">
        <v>80</v>
      </c>
      <c r="D6638" t="s">
        <v>107</v>
      </c>
      <c r="E6638" t="s">
        <v>273</v>
      </c>
      <c r="F6638" t="s">
        <v>19028</v>
      </c>
      <c r="G6638" t="s">
        <v>174</v>
      </c>
      <c r="H6638" t="s">
        <v>163</v>
      </c>
      <c r="I6638" t="s">
        <v>136</v>
      </c>
      <c r="J6638" t="s">
        <v>137</v>
      </c>
      <c r="K6638" t="s">
        <v>138</v>
      </c>
      <c r="L6638" t="s">
        <v>19029</v>
      </c>
      <c r="M6638" t="s">
        <v>19030</v>
      </c>
      <c r="N6638">
        <v>0.15</v>
      </c>
      <c r="O6638">
        <v>0</v>
      </c>
      <c r="P6638">
        <v>317</v>
      </c>
      <c r="Q6638">
        <v>14</v>
      </c>
      <c r="R6638">
        <v>21</v>
      </c>
      <c r="S6638">
        <v>2</v>
      </c>
      <c r="T6638">
        <v>78</v>
      </c>
      <c r="U6638">
        <v>1</v>
      </c>
      <c r="V6638">
        <v>0</v>
      </c>
      <c r="W6638">
        <v>0</v>
      </c>
      <c r="X6638">
        <v>10.2789017943603</v>
      </c>
      <c r="Y6638">
        <v>1.1104523733834</v>
      </c>
      <c r="Z6638">
        <v>0.69536222364599998</v>
      </c>
      <c r="AA6638">
        <v>1.3700765769515999</v>
      </c>
      <c r="AB6638">
        <v>6.6982986786903016</v>
      </c>
      <c r="AC6638">
        <v>23.520931551629996</v>
      </c>
      <c r="AD6638">
        <v>0</v>
      </c>
      <c r="AE6638">
        <v>43.674023198661601</v>
      </c>
    </row>
    <row r="6639" spans="1:31" x14ac:dyDescent="0.25">
      <c r="A6639">
        <v>2253127</v>
      </c>
      <c r="B6639">
        <v>1</v>
      </c>
      <c r="C6639" t="s">
        <v>80</v>
      </c>
      <c r="D6639" t="s">
        <v>98</v>
      </c>
      <c r="E6639" t="s">
        <v>132</v>
      </c>
      <c r="F6639" t="s">
        <v>19031</v>
      </c>
      <c r="G6639" t="s">
        <v>1919</v>
      </c>
      <c r="H6639" t="s">
        <v>135</v>
      </c>
      <c r="I6639" t="s">
        <v>136</v>
      </c>
      <c r="J6639" t="s">
        <v>137</v>
      </c>
      <c r="K6639" t="s">
        <v>138</v>
      </c>
      <c r="L6639" t="s">
        <v>19032</v>
      </c>
      <c r="M6639" t="s">
        <v>19033</v>
      </c>
      <c r="N6639">
        <v>0.76777777700000005</v>
      </c>
      <c r="O6639">
        <v>0</v>
      </c>
      <c r="P6639">
        <v>18</v>
      </c>
      <c r="Q6639">
        <v>0</v>
      </c>
      <c r="R6639">
        <v>0</v>
      </c>
      <c r="S6639">
        <v>0</v>
      </c>
      <c r="T6639">
        <v>0</v>
      </c>
      <c r="U6639">
        <v>0</v>
      </c>
      <c r="V6639">
        <v>0</v>
      </c>
      <c r="W6639">
        <v>0</v>
      </c>
      <c r="X6639">
        <v>4.4637774129027212</v>
      </c>
      <c r="Y6639">
        <v>0</v>
      </c>
      <c r="Z6639">
        <v>0</v>
      </c>
      <c r="AA6639">
        <v>0</v>
      </c>
      <c r="AB6639">
        <v>0</v>
      </c>
      <c r="AC6639">
        <v>0</v>
      </c>
      <c r="AD6639">
        <v>0</v>
      </c>
      <c r="AE6639">
        <v>4.4637774129027212</v>
      </c>
    </row>
    <row r="6640" spans="1:31" x14ac:dyDescent="0.25">
      <c r="A6640">
        <v>2253104</v>
      </c>
      <c r="B6640">
        <v>1</v>
      </c>
      <c r="C6640" t="s">
        <v>80</v>
      </c>
      <c r="D6640" t="s">
        <v>97</v>
      </c>
      <c r="E6640" t="s">
        <v>132</v>
      </c>
      <c r="F6640" t="s">
        <v>19034</v>
      </c>
      <c r="G6640" t="s">
        <v>148</v>
      </c>
      <c r="H6640" t="s">
        <v>135</v>
      </c>
      <c r="I6640" t="s">
        <v>136</v>
      </c>
      <c r="J6640" t="s">
        <v>137</v>
      </c>
      <c r="K6640" t="s">
        <v>138</v>
      </c>
      <c r="L6640" t="s">
        <v>19035</v>
      </c>
      <c r="M6640" t="s">
        <v>19036</v>
      </c>
      <c r="N6640">
        <v>1.528611111</v>
      </c>
      <c r="O6640">
        <v>0</v>
      </c>
      <c r="P6640">
        <v>1</v>
      </c>
      <c r="Q6640">
        <v>0</v>
      </c>
      <c r="R6640">
        <v>0</v>
      </c>
      <c r="S6640">
        <v>0</v>
      </c>
      <c r="T6640">
        <v>0</v>
      </c>
      <c r="U6640">
        <v>0</v>
      </c>
      <c r="V6640">
        <v>0</v>
      </c>
      <c r="W6640">
        <v>0</v>
      </c>
      <c r="X6640">
        <v>0.24831241647954</v>
      </c>
      <c r="Y6640">
        <v>0</v>
      </c>
      <c r="Z6640">
        <v>0</v>
      </c>
      <c r="AA6640">
        <v>0</v>
      </c>
      <c r="AB6640">
        <v>0</v>
      </c>
      <c r="AC6640">
        <v>0</v>
      </c>
      <c r="AD6640">
        <v>0</v>
      </c>
      <c r="AE6640">
        <v>0.24831241647954</v>
      </c>
    </row>
    <row r="6641" spans="1:31" x14ac:dyDescent="0.25">
      <c r="A6641">
        <v>2252981</v>
      </c>
      <c r="B6641">
        <v>1</v>
      </c>
      <c r="C6641" t="s">
        <v>81</v>
      </c>
      <c r="D6641" t="s">
        <v>123</v>
      </c>
      <c r="E6641" t="s">
        <v>132</v>
      </c>
      <c r="F6641" t="s">
        <v>19037</v>
      </c>
      <c r="G6641" t="s">
        <v>148</v>
      </c>
      <c r="H6641" t="s">
        <v>135</v>
      </c>
      <c r="I6641" t="s">
        <v>136</v>
      </c>
      <c r="J6641" t="s">
        <v>137</v>
      </c>
      <c r="K6641" t="s">
        <v>138</v>
      </c>
      <c r="L6641" t="s">
        <v>19038</v>
      </c>
      <c r="M6641" t="s">
        <v>19039</v>
      </c>
      <c r="N6641">
        <v>2.079722222</v>
      </c>
      <c r="O6641">
        <v>0</v>
      </c>
      <c r="P6641">
        <v>2</v>
      </c>
      <c r="Q6641">
        <v>0</v>
      </c>
      <c r="R6641">
        <v>0</v>
      </c>
      <c r="S6641">
        <v>0</v>
      </c>
      <c r="T6641">
        <v>0</v>
      </c>
      <c r="U6641">
        <v>0</v>
      </c>
      <c r="V6641">
        <v>0</v>
      </c>
      <c r="W6641">
        <v>0</v>
      </c>
      <c r="X6641">
        <v>0.58538253722237332</v>
      </c>
      <c r="Y6641">
        <v>0</v>
      </c>
      <c r="Z6641">
        <v>0</v>
      </c>
      <c r="AA6641">
        <v>0</v>
      </c>
      <c r="AB6641">
        <v>0</v>
      </c>
      <c r="AC6641">
        <v>0</v>
      </c>
      <c r="AD6641">
        <v>0</v>
      </c>
      <c r="AE6641">
        <v>0.58538253722237332</v>
      </c>
    </row>
    <row r="6642" spans="1:31" x14ac:dyDescent="0.25">
      <c r="A6642">
        <v>2252772</v>
      </c>
      <c r="B6642">
        <v>1</v>
      </c>
      <c r="C6642" t="s">
        <v>81</v>
      </c>
      <c r="D6642" t="s">
        <v>112</v>
      </c>
      <c r="E6642" t="s">
        <v>141</v>
      </c>
      <c r="F6642" t="s">
        <v>19040</v>
      </c>
      <c r="G6642" t="s">
        <v>196</v>
      </c>
      <c r="H6642" t="s">
        <v>135</v>
      </c>
      <c r="I6642" t="s">
        <v>136</v>
      </c>
      <c r="J6642" t="s">
        <v>137</v>
      </c>
      <c r="K6642" t="s">
        <v>144</v>
      </c>
      <c r="L6642" t="s">
        <v>19041</v>
      </c>
      <c r="M6642" t="s">
        <v>19042</v>
      </c>
      <c r="N6642">
        <v>0.56777777699999998</v>
      </c>
      <c r="O6642">
        <v>0</v>
      </c>
      <c r="P6642">
        <v>502</v>
      </c>
      <c r="Q6642">
        <v>0</v>
      </c>
      <c r="R6642">
        <v>0</v>
      </c>
      <c r="S6642">
        <v>0</v>
      </c>
      <c r="T6642">
        <v>90</v>
      </c>
      <c r="U6642">
        <v>0</v>
      </c>
      <c r="V6642">
        <v>0</v>
      </c>
      <c r="W6642">
        <v>0</v>
      </c>
      <c r="X6642">
        <v>60.857656181747132</v>
      </c>
      <c r="Y6642">
        <v>0</v>
      </c>
      <c r="Z6642">
        <v>0</v>
      </c>
      <c r="AA6642">
        <v>0</v>
      </c>
      <c r="AB6642">
        <v>18.46249081058069</v>
      </c>
      <c r="AC6642">
        <v>0</v>
      </c>
      <c r="AD6642">
        <v>0</v>
      </c>
      <c r="AE6642">
        <v>79.320146992327821</v>
      </c>
    </row>
    <row r="6643" spans="1:31" x14ac:dyDescent="0.25">
      <c r="A6643">
        <v>2252749</v>
      </c>
      <c r="B6643">
        <v>1</v>
      </c>
      <c r="C6643" t="s">
        <v>80</v>
      </c>
      <c r="D6643" t="s">
        <v>85</v>
      </c>
      <c r="E6643" t="s">
        <v>194</v>
      </c>
      <c r="F6643" t="s">
        <v>19043</v>
      </c>
      <c r="G6643" t="s">
        <v>143</v>
      </c>
      <c r="H6643" t="s">
        <v>135</v>
      </c>
      <c r="I6643" t="s">
        <v>136</v>
      </c>
      <c r="J6643" t="s">
        <v>137</v>
      </c>
      <c r="K6643" t="s">
        <v>144</v>
      </c>
      <c r="L6643" t="s">
        <v>19044</v>
      </c>
      <c r="M6643" t="s">
        <v>19045</v>
      </c>
      <c r="N6643">
        <v>9.7097222219999999</v>
      </c>
      <c r="O6643">
        <v>0</v>
      </c>
      <c r="P6643">
        <v>123</v>
      </c>
      <c r="Q6643">
        <v>0</v>
      </c>
      <c r="R6643">
        <v>0</v>
      </c>
      <c r="S6643">
        <v>0</v>
      </c>
      <c r="T6643">
        <v>23</v>
      </c>
      <c r="U6643">
        <v>0</v>
      </c>
      <c r="V6643">
        <v>1</v>
      </c>
      <c r="W6643">
        <v>0</v>
      </c>
      <c r="X6643">
        <v>409.25293351146314</v>
      </c>
      <c r="Y6643">
        <v>0</v>
      </c>
      <c r="Z6643">
        <v>0</v>
      </c>
      <c r="AA6643">
        <v>0</v>
      </c>
      <c r="AB6643">
        <v>128.72571985610671</v>
      </c>
      <c r="AC6643">
        <v>0</v>
      </c>
      <c r="AD6643">
        <v>3.5801144697617837</v>
      </c>
      <c r="AE6643">
        <v>541.55876783733174</v>
      </c>
    </row>
    <row r="6644" spans="1:31" x14ac:dyDescent="0.25">
      <c r="A6644">
        <v>2253121</v>
      </c>
      <c r="B6644">
        <v>1</v>
      </c>
      <c r="C6644" t="s">
        <v>80</v>
      </c>
      <c r="D6644" t="s">
        <v>82</v>
      </c>
      <c r="E6644" t="s">
        <v>177</v>
      </c>
      <c r="F6644" t="s">
        <v>19046</v>
      </c>
      <c r="G6644" t="s">
        <v>179</v>
      </c>
      <c r="H6644" t="s">
        <v>135</v>
      </c>
      <c r="I6644" t="s">
        <v>136</v>
      </c>
      <c r="J6644" t="s">
        <v>137</v>
      </c>
      <c r="K6644" t="s">
        <v>138</v>
      </c>
      <c r="L6644" t="s">
        <v>19047</v>
      </c>
      <c r="M6644" t="s">
        <v>19048</v>
      </c>
      <c r="N6644">
        <v>1.2044444439999999</v>
      </c>
      <c r="O6644">
        <v>0</v>
      </c>
      <c r="P6644">
        <v>23</v>
      </c>
      <c r="Q6644">
        <v>0</v>
      </c>
      <c r="R6644">
        <v>0</v>
      </c>
      <c r="S6644">
        <v>0</v>
      </c>
      <c r="T6644">
        <v>12</v>
      </c>
      <c r="U6644">
        <v>0</v>
      </c>
      <c r="V6644">
        <v>0</v>
      </c>
      <c r="W6644">
        <v>0</v>
      </c>
      <c r="X6644">
        <v>14.705015772385702</v>
      </c>
      <c r="Y6644">
        <v>0</v>
      </c>
      <c r="Z6644">
        <v>0</v>
      </c>
      <c r="AA6644">
        <v>0</v>
      </c>
      <c r="AB6644">
        <v>6.9539681588005688</v>
      </c>
      <c r="AC6644">
        <v>0</v>
      </c>
      <c r="AD6644">
        <v>0</v>
      </c>
      <c r="AE6644">
        <v>21.65898393118627</v>
      </c>
    </row>
    <row r="6645" spans="1:31" x14ac:dyDescent="0.25">
      <c r="A6645">
        <v>2252835</v>
      </c>
      <c r="B6645">
        <v>1</v>
      </c>
      <c r="C6645" t="s">
        <v>81</v>
      </c>
      <c r="D6645" t="s">
        <v>118</v>
      </c>
      <c r="E6645" t="s">
        <v>182</v>
      </c>
      <c r="F6645" t="s">
        <v>19049</v>
      </c>
      <c r="G6645" t="s">
        <v>319</v>
      </c>
      <c r="H6645" t="s">
        <v>163</v>
      </c>
      <c r="I6645" t="s">
        <v>136</v>
      </c>
      <c r="J6645" t="s">
        <v>137</v>
      </c>
      <c r="K6645" t="s">
        <v>138</v>
      </c>
      <c r="L6645" t="s">
        <v>19050</v>
      </c>
      <c r="M6645" t="s">
        <v>19051</v>
      </c>
      <c r="N6645">
        <v>1.1186111110000001</v>
      </c>
      <c r="O6645">
        <v>0</v>
      </c>
      <c r="P6645">
        <v>0</v>
      </c>
      <c r="Q6645">
        <v>0</v>
      </c>
      <c r="R6645">
        <v>0</v>
      </c>
      <c r="S6645">
        <v>2</v>
      </c>
      <c r="T6645">
        <v>0</v>
      </c>
      <c r="U6645">
        <v>0</v>
      </c>
      <c r="V6645">
        <v>0</v>
      </c>
      <c r="W6645">
        <v>0</v>
      </c>
      <c r="X6645">
        <v>0</v>
      </c>
      <c r="Y6645">
        <v>0</v>
      </c>
      <c r="Z6645">
        <v>0</v>
      </c>
      <c r="AA6645">
        <v>2.7304859381077602</v>
      </c>
      <c r="AB6645">
        <v>0</v>
      </c>
      <c r="AC6645">
        <v>0</v>
      </c>
      <c r="AD6645">
        <v>0</v>
      </c>
      <c r="AE6645">
        <v>2.7304859381077602</v>
      </c>
    </row>
    <row r="6646" spans="1:31" x14ac:dyDescent="0.25">
      <c r="A6646">
        <v>2252895</v>
      </c>
      <c r="B6646">
        <v>1</v>
      </c>
      <c r="C6646" t="s">
        <v>80</v>
      </c>
      <c r="D6646" t="s">
        <v>107</v>
      </c>
      <c r="E6646" t="s">
        <v>182</v>
      </c>
      <c r="F6646" t="s">
        <v>19052</v>
      </c>
      <c r="G6646" t="s">
        <v>19053</v>
      </c>
      <c r="H6646" t="s">
        <v>163</v>
      </c>
      <c r="I6646" t="s">
        <v>136</v>
      </c>
      <c r="J6646" t="s">
        <v>137</v>
      </c>
      <c r="K6646" t="s">
        <v>138</v>
      </c>
      <c r="L6646" t="s">
        <v>19054</v>
      </c>
      <c r="M6646" t="s">
        <v>19055</v>
      </c>
      <c r="N6646">
        <v>1.6775</v>
      </c>
      <c r="O6646">
        <v>0</v>
      </c>
      <c r="P6646">
        <v>144</v>
      </c>
      <c r="Q6646">
        <v>1</v>
      </c>
      <c r="R6646">
        <v>3</v>
      </c>
      <c r="S6646">
        <v>0</v>
      </c>
      <c r="T6646">
        <v>13</v>
      </c>
      <c r="U6646">
        <v>1</v>
      </c>
      <c r="V6646">
        <v>0</v>
      </c>
      <c r="W6646">
        <v>0</v>
      </c>
      <c r="X6646">
        <v>53.475941901548907</v>
      </c>
      <c r="Y6646">
        <v>0.54702109271647459</v>
      </c>
      <c r="Z6646">
        <v>1.6249793649409967</v>
      </c>
      <c r="AA6646">
        <v>0</v>
      </c>
      <c r="AB6646">
        <v>21.072900921436116</v>
      </c>
      <c r="AC6646">
        <v>269.64678663044924</v>
      </c>
      <c r="AD6646">
        <v>0</v>
      </c>
      <c r="AE6646">
        <v>346.36762991109174</v>
      </c>
    </row>
    <row r="6647" spans="1:31" x14ac:dyDescent="0.25">
      <c r="A6647">
        <v>2253081</v>
      </c>
      <c r="B6647">
        <v>1</v>
      </c>
      <c r="C6647" t="s">
        <v>80</v>
      </c>
      <c r="D6647" t="s">
        <v>99</v>
      </c>
      <c r="E6647" t="s">
        <v>194</v>
      </c>
      <c r="F6647" t="s">
        <v>2634</v>
      </c>
      <c r="G6647" t="s">
        <v>179</v>
      </c>
      <c r="H6647" t="s">
        <v>135</v>
      </c>
      <c r="I6647" t="s">
        <v>136</v>
      </c>
      <c r="J6647" t="s">
        <v>137</v>
      </c>
      <c r="K6647" t="s">
        <v>138</v>
      </c>
      <c r="L6647" t="s">
        <v>19056</v>
      </c>
      <c r="M6647" t="s">
        <v>19057</v>
      </c>
      <c r="N6647">
        <v>1.5747222219999999</v>
      </c>
      <c r="O6647">
        <v>0</v>
      </c>
      <c r="P6647">
        <v>42</v>
      </c>
      <c r="Q6647">
        <v>0</v>
      </c>
      <c r="R6647">
        <v>0</v>
      </c>
      <c r="S6647">
        <v>0</v>
      </c>
      <c r="T6647">
        <v>4</v>
      </c>
      <c r="U6647">
        <v>0</v>
      </c>
      <c r="V6647">
        <v>0</v>
      </c>
      <c r="W6647">
        <v>0</v>
      </c>
      <c r="X6647">
        <v>9.6658059940523255</v>
      </c>
      <c r="Y6647">
        <v>0</v>
      </c>
      <c r="Z6647">
        <v>0</v>
      </c>
      <c r="AA6647">
        <v>0</v>
      </c>
      <c r="AB6647">
        <v>1.0632427483793498</v>
      </c>
      <c r="AC6647">
        <v>0</v>
      </c>
      <c r="AD6647">
        <v>0</v>
      </c>
      <c r="AE6647">
        <v>10.729048742431676</v>
      </c>
    </row>
    <row r="6648" spans="1:31" x14ac:dyDescent="0.25">
      <c r="A6648">
        <v>2252643</v>
      </c>
      <c r="B6648">
        <v>1</v>
      </c>
      <c r="C6648" t="s">
        <v>80</v>
      </c>
      <c r="D6648" t="s">
        <v>92</v>
      </c>
      <c r="E6648" t="s">
        <v>132</v>
      </c>
      <c r="F6648" t="s">
        <v>19058</v>
      </c>
      <c r="G6648" t="s">
        <v>170</v>
      </c>
      <c r="H6648" t="s">
        <v>135</v>
      </c>
      <c r="I6648" t="s">
        <v>136</v>
      </c>
      <c r="J6648" t="s">
        <v>137</v>
      </c>
      <c r="K6648" t="s">
        <v>138</v>
      </c>
      <c r="L6648" t="s">
        <v>19059</v>
      </c>
      <c r="M6648" t="s">
        <v>19060</v>
      </c>
      <c r="N6648">
        <v>1.7680555549999999</v>
      </c>
      <c r="O6648">
        <v>0</v>
      </c>
      <c r="P6648">
        <v>3</v>
      </c>
      <c r="Q6648">
        <v>0</v>
      </c>
      <c r="R6648">
        <v>0</v>
      </c>
      <c r="S6648">
        <v>0</v>
      </c>
      <c r="T6648">
        <v>0</v>
      </c>
      <c r="U6648">
        <v>0</v>
      </c>
      <c r="V6648">
        <v>0</v>
      </c>
      <c r="W6648">
        <v>0</v>
      </c>
      <c r="X6648">
        <v>0.64902650737556333</v>
      </c>
      <c r="Y6648">
        <v>0</v>
      </c>
      <c r="Z6648">
        <v>0</v>
      </c>
      <c r="AA6648">
        <v>0</v>
      </c>
      <c r="AB6648">
        <v>0</v>
      </c>
      <c r="AC6648">
        <v>0</v>
      </c>
      <c r="AD6648">
        <v>0</v>
      </c>
      <c r="AE6648">
        <v>0.64902650737556333</v>
      </c>
    </row>
    <row r="6649" spans="1:31" x14ac:dyDescent="0.25">
      <c r="A6649">
        <v>2253041</v>
      </c>
      <c r="B6649">
        <v>1</v>
      </c>
      <c r="C6649" t="s">
        <v>81</v>
      </c>
      <c r="D6649" t="s">
        <v>118</v>
      </c>
      <c r="E6649" t="s">
        <v>194</v>
      </c>
      <c r="F6649" t="s">
        <v>19061</v>
      </c>
      <c r="G6649" t="s">
        <v>390</v>
      </c>
      <c r="H6649" t="s">
        <v>135</v>
      </c>
      <c r="I6649" t="s">
        <v>136</v>
      </c>
      <c r="J6649" t="s">
        <v>137</v>
      </c>
      <c r="K6649" t="s">
        <v>138</v>
      </c>
      <c r="L6649" t="s">
        <v>19062</v>
      </c>
      <c r="M6649" t="s">
        <v>19063</v>
      </c>
      <c r="N6649">
        <v>2.7544444440000002</v>
      </c>
      <c r="O6649">
        <v>0</v>
      </c>
      <c r="P6649">
        <v>39</v>
      </c>
      <c r="Q6649">
        <v>0</v>
      </c>
      <c r="R6649">
        <v>0</v>
      </c>
      <c r="S6649">
        <v>0</v>
      </c>
      <c r="T6649">
        <v>2</v>
      </c>
      <c r="U6649">
        <v>0</v>
      </c>
      <c r="V6649">
        <v>0</v>
      </c>
      <c r="W6649">
        <v>0</v>
      </c>
      <c r="X6649">
        <v>39.359556854964502</v>
      </c>
      <c r="Y6649">
        <v>0</v>
      </c>
      <c r="Z6649">
        <v>0</v>
      </c>
      <c r="AA6649">
        <v>0</v>
      </c>
      <c r="AB6649">
        <v>4.2511772420454079</v>
      </c>
      <c r="AC6649">
        <v>0</v>
      </c>
      <c r="AD6649">
        <v>0</v>
      </c>
      <c r="AE6649">
        <v>43.61073409700991</v>
      </c>
    </row>
    <row r="6650" spans="1:31" x14ac:dyDescent="0.25">
      <c r="A6650">
        <v>2253018</v>
      </c>
      <c r="B6650">
        <v>1</v>
      </c>
      <c r="C6650" t="s">
        <v>81</v>
      </c>
      <c r="D6650" t="s">
        <v>122</v>
      </c>
      <c r="E6650" t="s">
        <v>182</v>
      </c>
      <c r="F6650" t="s">
        <v>19064</v>
      </c>
      <c r="G6650" t="s">
        <v>1858</v>
      </c>
      <c r="H6650" t="s">
        <v>163</v>
      </c>
      <c r="I6650" t="s">
        <v>136</v>
      </c>
      <c r="J6650" t="s">
        <v>137</v>
      </c>
      <c r="K6650" t="s">
        <v>138</v>
      </c>
      <c r="L6650" t="s">
        <v>19065</v>
      </c>
      <c r="M6650" t="s">
        <v>19066</v>
      </c>
      <c r="N6650">
        <v>1.9997222219999999</v>
      </c>
      <c r="O6650">
        <v>0</v>
      </c>
      <c r="P6650">
        <v>199</v>
      </c>
      <c r="Q6650">
        <v>1</v>
      </c>
      <c r="R6650">
        <v>0</v>
      </c>
      <c r="S6650">
        <v>0</v>
      </c>
      <c r="T6650">
        <v>7</v>
      </c>
      <c r="U6650">
        <v>1</v>
      </c>
      <c r="V6650">
        <v>0</v>
      </c>
      <c r="W6650">
        <v>0</v>
      </c>
      <c r="X6650">
        <v>27.347279905213544</v>
      </c>
      <c r="Y6650">
        <v>3.6165933139251534</v>
      </c>
      <c r="Z6650">
        <v>0</v>
      </c>
      <c r="AA6650">
        <v>0</v>
      </c>
      <c r="AB6650">
        <v>0.44072534550039322</v>
      </c>
      <c r="AC6650">
        <v>5.7957728960948138</v>
      </c>
      <c r="AD6650">
        <v>0</v>
      </c>
      <c r="AE6650">
        <v>37.200371460733905</v>
      </c>
    </row>
    <row r="6651" spans="1:31" x14ac:dyDescent="0.25">
      <c r="A6651">
        <v>2252998</v>
      </c>
      <c r="B6651">
        <v>1</v>
      </c>
      <c r="C6651" t="s">
        <v>80</v>
      </c>
      <c r="D6651" t="s">
        <v>82</v>
      </c>
      <c r="E6651" t="s">
        <v>177</v>
      </c>
      <c r="F6651" t="s">
        <v>4027</v>
      </c>
      <c r="G6651" t="s">
        <v>179</v>
      </c>
      <c r="H6651" t="s">
        <v>135</v>
      </c>
      <c r="I6651" t="s">
        <v>136</v>
      </c>
      <c r="J6651" t="s">
        <v>137</v>
      </c>
      <c r="K6651" t="s">
        <v>138</v>
      </c>
      <c r="L6651" t="s">
        <v>19067</v>
      </c>
      <c r="M6651" t="s">
        <v>19068</v>
      </c>
      <c r="N6651">
        <v>0.74972222200000005</v>
      </c>
      <c r="O6651">
        <v>0</v>
      </c>
      <c r="P6651">
        <v>1</v>
      </c>
      <c r="Q6651">
        <v>0</v>
      </c>
      <c r="R6651">
        <v>0</v>
      </c>
      <c r="S6651">
        <v>0</v>
      </c>
      <c r="T6651">
        <v>25</v>
      </c>
      <c r="U6651">
        <v>0</v>
      </c>
      <c r="V6651">
        <v>0</v>
      </c>
      <c r="W6651">
        <v>0</v>
      </c>
      <c r="X6651">
        <v>0.24287330137861776</v>
      </c>
      <c r="Y6651">
        <v>0</v>
      </c>
      <c r="Z6651">
        <v>0</v>
      </c>
      <c r="AA6651">
        <v>0</v>
      </c>
      <c r="AB6651">
        <v>49.274959596939752</v>
      </c>
      <c r="AC6651">
        <v>0</v>
      </c>
      <c r="AD6651">
        <v>0</v>
      </c>
      <c r="AE6651">
        <v>49.517832898318368</v>
      </c>
    </row>
    <row r="6652" spans="1:31" x14ac:dyDescent="0.25">
      <c r="A6652">
        <v>2252898</v>
      </c>
      <c r="B6652">
        <v>1</v>
      </c>
      <c r="C6652" t="s">
        <v>80</v>
      </c>
      <c r="D6652" t="s">
        <v>96</v>
      </c>
      <c r="E6652" t="s">
        <v>273</v>
      </c>
      <c r="F6652" t="s">
        <v>1348</v>
      </c>
      <c r="G6652" t="s">
        <v>1257</v>
      </c>
      <c r="H6652" t="s">
        <v>163</v>
      </c>
      <c r="I6652" t="s">
        <v>136</v>
      </c>
      <c r="J6652" t="s">
        <v>137</v>
      </c>
      <c r="K6652" t="s">
        <v>138</v>
      </c>
      <c r="L6652" t="s">
        <v>19069</v>
      </c>
      <c r="M6652" t="s">
        <v>19070</v>
      </c>
      <c r="N6652">
        <v>1.5122222219999999</v>
      </c>
      <c r="O6652">
        <v>7</v>
      </c>
      <c r="P6652">
        <v>1111</v>
      </c>
      <c r="Q6652">
        <v>18</v>
      </c>
      <c r="R6652">
        <v>59</v>
      </c>
      <c r="S6652">
        <v>7</v>
      </c>
      <c r="T6652">
        <v>29</v>
      </c>
      <c r="U6652">
        <v>0</v>
      </c>
      <c r="V6652">
        <v>1</v>
      </c>
      <c r="W6652">
        <v>32.609938180075169</v>
      </c>
      <c r="X6652">
        <v>320.12007542940597</v>
      </c>
      <c r="Y6652">
        <v>29.374145845293171</v>
      </c>
      <c r="Z6652">
        <v>56.968408089242629</v>
      </c>
      <c r="AA6652">
        <v>28.031182723799692</v>
      </c>
      <c r="AB6652">
        <v>38.598094300773802</v>
      </c>
      <c r="AC6652">
        <v>0</v>
      </c>
      <c r="AD6652">
        <v>0.65354256536926003</v>
      </c>
      <c r="AE6652">
        <v>506.35538713395977</v>
      </c>
    </row>
    <row r="6653" spans="1:31" x14ac:dyDescent="0.25">
      <c r="A6653">
        <v>2252855</v>
      </c>
      <c r="B6653">
        <v>1</v>
      </c>
      <c r="C6653" t="s">
        <v>80</v>
      </c>
      <c r="D6653" t="s">
        <v>98</v>
      </c>
      <c r="E6653" t="s">
        <v>132</v>
      </c>
      <c r="F6653" t="s">
        <v>19071</v>
      </c>
      <c r="G6653" t="s">
        <v>148</v>
      </c>
      <c r="H6653" t="s">
        <v>135</v>
      </c>
      <c r="I6653" t="s">
        <v>136</v>
      </c>
      <c r="J6653" t="s">
        <v>137</v>
      </c>
      <c r="K6653" t="s">
        <v>138</v>
      </c>
      <c r="L6653" t="s">
        <v>19072</v>
      </c>
      <c r="M6653" t="s">
        <v>19073</v>
      </c>
      <c r="N6653">
        <v>1.4013888880000001</v>
      </c>
      <c r="O6653">
        <v>0</v>
      </c>
      <c r="P6653">
        <v>1</v>
      </c>
      <c r="Q6653">
        <v>0</v>
      </c>
      <c r="R6653">
        <v>0</v>
      </c>
      <c r="S6653">
        <v>0</v>
      </c>
      <c r="T6653">
        <v>0</v>
      </c>
      <c r="U6653">
        <v>0</v>
      </c>
      <c r="V6653">
        <v>0</v>
      </c>
      <c r="W6653">
        <v>0</v>
      </c>
      <c r="X6653">
        <v>0.35230179535105333</v>
      </c>
      <c r="Y6653">
        <v>0</v>
      </c>
      <c r="Z6653">
        <v>0</v>
      </c>
      <c r="AA6653">
        <v>0</v>
      </c>
      <c r="AB6653">
        <v>0</v>
      </c>
      <c r="AC6653">
        <v>0</v>
      </c>
      <c r="AD6653">
        <v>0</v>
      </c>
      <c r="AE6653">
        <v>0.35230179535105333</v>
      </c>
    </row>
    <row r="6654" spans="1:31" x14ac:dyDescent="0.25">
      <c r="A6654">
        <v>2253024</v>
      </c>
      <c r="B6654">
        <v>1</v>
      </c>
      <c r="C6654" t="s">
        <v>81</v>
      </c>
      <c r="D6654" t="s">
        <v>128</v>
      </c>
      <c r="E6654" t="s">
        <v>132</v>
      </c>
      <c r="F6654" t="s">
        <v>19074</v>
      </c>
      <c r="G6654" t="s">
        <v>148</v>
      </c>
      <c r="H6654" t="s">
        <v>135</v>
      </c>
      <c r="I6654" t="s">
        <v>136</v>
      </c>
      <c r="J6654" t="s">
        <v>137</v>
      </c>
      <c r="K6654" t="s">
        <v>138</v>
      </c>
      <c r="L6654" t="s">
        <v>19075</v>
      </c>
      <c r="M6654" t="s">
        <v>19076</v>
      </c>
      <c r="N6654">
        <v>10.0425</v>
      </c>
      <c r="O6654">
        <v>0</v>
      </c>
      <c r="P6654">
        <v>1</v>
      </c>
      <c r="Q6654">
        <v>0</v>
      </c>
      <c r="R6654">
        <v>0</v>
      </c>
      <c r="S6654">
        <v>0</v>
      </c>
      <c r="T6654">
        <v>0</v>
      </c>
      <c r="U6654">
        <v>0</v>
      </c>
      <c r="V6654">
        <v>0</v>
      </c>
      <c r="W6654">
        <v>0</v>
      </c>
      <c r="X6654">
        <v>0.89732975727052777</v>
      </c>
      <c r="Y6654">
        <v>0</v>
      </c>
      <c r="Z6654">
        <v>0</v>
      </c>
      <c r="AA6654">
        <v>0</v>
      </c>
      <c r="AB6654">
        <v>0</v>
      </c>
      <c r="AC6654">
        <v>0</v>
      </c>
      <c r="AD6654">
        <v>0</v>
      </c>
      <c r="AE6654">
        <v>0.89732975727052777</v>
      </c>
    </row>
    <row r="6655" spans="1:31" x14ac:dyDescent="0.25">
      <c r="A6655">
        <v>2252918</v>
      </c>
      <c r="B6655">
        <v>1</v>
      </c>
      <c r="C6655" t="s">
        <v>80</v>
      </c>
      <c r="D6655" t="s">
        <v>83</v>
      </c>
      <c r="E6655" t="s">
        <v>194</v>
      </c>
      <c r="F6655" t="s">
        <v>17944</v>
      </c>
      <c r="G6655" t="s">
        <v>465</v>
      </c>
      <c r="H6655" t="s">
        <v>135</v>
      </c>
      <c r="I6655" t="s">
        <v>136</v>
      </c>
      <c r="J6655" t="s">
        <v>137</v>
      </c>
      <c r="K6655" t="s">
        <v>138</v>
      </c>
      <c r="L6655" t="s">
        <v>19077</v>
      </c>
      <c r="M6655" t="s">
        <v>19078</v>
      </c>
      <c r="N6655">
        <v>4.4880555549999999</v>
      </c>
      <c r="O6655">
        <v>0</v>
      </c>
      <c r="P6655">
        <v>31</v>
      </c>
      <c r="Q6655">
        <v>0</v>
      </c>
      <c r="R6655">
        <v>4</v>
      </c>
      <c r="S6655">
        <v>0</v>
      </c>
      <c r="T6655">
        <v>2</v>
      </c>
      <c r="U6655">
        <v>0</v>
      </c>
      <c r="V6655">
        <v>0</v>
      </c>
      <c r="W6655">
        <v>0</v>
      </c>
      <c r="X6655">
        <v>94.021766001796252</v>
      </c>
      <c r="Y6655">
        <v>0</v>
      </c>
      <c r="Z6655">
        <v>0.68895716849107558</v>
      </c>
      <c r="AA6655">
        <v>0</v>
      </c>
      <c r="AB6655">
        <v>11.567913041771796</v>
      </c>
      <c r="AC6655">
        <v>0</v>
      </c>
      <c r="AD6655">
        <v>0</v>
      </c>
      <c r="AE6655">
        <v>106.27863621205913</v>
      </c>
    </row>
    <row r="6656" spans="1:31" x14ac:dyDescent="0.25">
      <c r="A6656">
        <v>2252955</v>
      </c>
      <c r="B6656">
        <v>1</v>
      </c>
      <c r="C6656" t="s">
        <v>81</v>
      </c>
      <c r="D6656" t="s">
        <v>127</v>
      </c>
      <c r="E6656" t="s">
        <v>141</v>
      </c>
      <c r="F6656" t="s">
        <v>1241</v>
      </c>
      <c r="G6656" t="s">
        <v>187</v>
      </c>
      <c r="H6656" t="s">
        <v>135</v>
      </c>
      <c r="I6656" t="s">
        <v>136</v>
      </c>
      <c r="J6656" t="s">
        <v>137</v>
      </c>
      <c r="K6656" t="s">
        <v>138</v>
      </c>
      <c r="L6656" t="s">
        <v>19079</v>
      </c>
      <c r="M6656" t="s">
        <v>19080</v>
      </c>
      <c r="N6656">
        <v>0.64027777699999999</v>
      </c>
      <c r="O6656">
        <v>0</v>
      </c>
      <c r="P6656">
        <v>173</v>
      </c>
      <c r="Q6656">
        <v>0</v>
      </c>
      <c r="R6656">
        <v>2</v>
      </c>
      <c r="S6656">
        <v>0</v>
      </c>
      <c r="T6656">
        <v>55</v>
      </c>
      <c r="U6656">
        <v>0</v>
      </c>
      <c r="V6656">
        <v>0</v>
      </c>
      <c r="W6656">
        <v>0</v>
      </c>
      <c r="X6656">
        <v>35.724106424831476</v>
      </c>
      <c r="Y6656">
        <v>0</v>
      </c>
      <c r="Z6656">
        <v>3.6401108413600001E-3</v>
      </c>
      <c r="AA6656">
        <v>0</v>
      </c>
      <c r="AB6656">
        <v>18.626589497038662</v>
      </c>
      <c r="AC6656">
        <v>0</v>
      </c>
      <c r="AD6656">
        <v>0</v>
      </c>
      <c r="AE6656">
        <v>54.354336032711501</v>
      </c>
    </row>
    <row r="6657" spans="1:31" x14ac:dyDescent="0.25">
      <c r="A6657">
        <v>2253007</v>
      </c>
      <c r="B6657">
        <v>1</v>
      </c>
      <c r="C6657" t="s">
        <v>81</v>
      </c>
      <c r="D6657" t="s">
        <v>121</v>
      </c>
      <c r="E6657" t="s">
        <v>273</v>
      </c>
      <c r="F6657" t="s">
        <v>15818</v>
      </c>
      <c r="G6657" t="s">
        <v>174</v>
      </c>
      <c r="H6657" t="s">
        <v>163</v>
      </c>
      <c r="I6657" t="s">
        <v>136</v>
      </c>
      <c r="J6657" t="s">
        <v>137</v>
      </c>
      <c r="K6657" t="s">
        <v>138</v>
      </c>
      <c r="L6657" t="s">
        <v>19081</v>
      </c>
      <c r="M6657" t="s">
        <v>19082</v>
      </c>
      <c r="N6657">
        <v>1.811388888</v>
      </c>
      <c r="O6657">
        <v>0</v>
      </c>
      <c r="P6657">
        <v>1213</v>
      </c>
      <c r="Q6657">
        <v>1</v>
      </c>
      <c r="R6657">
        <v>49</v>
      </c>
      <c r="S6657">
        <v>6</v>
      </c>
      <c r="T6657">
        <v>67</v>
      </c>
      <c r="U6657">
        <v>0</v>
      </c>
      <c r="V6657">
        <v>0</v>
      </c>
      <c r="W6657">
        <v>0</v>
      </c>
      <c r="X6657">
        <v>214.22440870874709</v>
      </c>
      <c r="Y6657">
        <v>0</v>
      </c>
      <c r="Z6657">
        <v>4.5739372153399875</v>
      </c>
      <c r="AA6657">
        <v>23.725976344130665</v>
      </c>
      <c r="AB6657">
        <v>44.671671144524915</v>
      </c>
      <c r="AC6657">
        <v>0</v>
      </c>
      <c r="AD6657">
        <v>0</v>
      </c>
      <c r="AE6657">
        <v>287.19599341274267</v>
      </c>
    </row>
    <row r="6658" spans="1:31" x14ac:dyDescent="0.25">
      <c r="A6658">
        <v>2253136</v>
      </c>
      <c r="B6658">
        <v>1</v>
      </c>
      <c r="C6658" t="s">
        <v>81</v>
      </c>
      <c r="D6658" t="s">
        <v>122</v>
      </c>
      <c r="E6658" t="s">
        <v>141</v>
      </c>
      <c r="F6658" t="s">
        <v>19083</v>
      </c>
      <c r="G6658" t="s">
        <v>390</v>
      </c>
      <c r="H6658" t="s">
        <v>135</v>
      </c>
      <c r="I6658" t="s">
        <v>136</v>
      </c>
      <c r="J6658" t="s">
        <v>137</v>
      </c>
      <c r="K6658" t="s">
        <v>138</v>
      </c>
      <c r="L6658" t="s">
        <v>19084</v>
      </c>
      <c r="M6658" t="s">
        <v>19085</v>
      </c>
      <c r="N6658">
        <v>2.7094444439999998</v>
      </c>
      <c r="O6658">
        <v>0</v>
      </c>
      <c r="P6658">
        <v>95</v>
      </c>
      <c r="Q6658">
        <v>0</v>
      </c>
      <c r="R6658">
        <v>1</v>
      </c>
      <c r="S6658">
        <v>0</v>
      </c>
      <c r="T6658">
        <v>9</v>
      </c>
      <c r="U6658">
        <v>0</v>
      </c>
      <c r="V6658">
        <v>0</v>
      </c>
      <c r="W6658">
        <v>0</v>
      </c>
      <c r="X6658">
        <v>21.849915747817668</v>
      </c>
      <c r="Y6658">
        <v>0</v>
      </c>
      <c r="Z6658">
        <v>0</v>
      </c>
      <c r="AA6658">
        <v>0</v>
      </c>
      <c r="AB6658">
        <v>1.5085330736674332</v>
      </c>
      <c r="AC6658">
        <v>0</v>
      </c>
      <c r="AD6658">
        <v>0</v>
      </c>
      <c r="AE6658">
        <v>23.358448821485101</v>
      </c>
    </row>
    <row r="6659" spans="1:31" x14ac:dyDescent="0.25">
      <c r="A6659">
        <v>2252758</v>
      </c>
      <c r="B6659">
        <v>1</v>
      </c>
      <c r="C6659" t="s">
        <v>80</v>
      </c>
      <c r="D6659" t="s">
        <v>83</v>
      </c>
      <c r="E6659" t="s">
        <v>132</v>
      </c>
      <c r="F6659" t="s">
        <v>19086</v>
      </c>
      <c r="G6659" t="s">
        <v>148</v>
      </c>
      <c r="H6659" t="s">
        <v>135</v>
      </c>
      <c r="I6659" t="s">
        <v>136</v>
      </c>
      <c r="J6659" t="s">
        <v>137</v>
      </c>
      <c r="K6659" t="s">
        <v>138</v>
      </c>
      <c r="L6659" t="s">
        <v>19087</v>
      </c>
      <c r="M6659" t="s">
        <v>19088</v>
      </c>
      <c r="N6659">
        <v>1.279722222</v>
      </c>
      <c r="O6659">
        <v>0</v>
      </c>
      <c r="P6659">
        <v>0</v>
      </c>
      <c r="Q6659">
        <v>0</v>
      </c>
      <c r="R6659">
        <v>0</v>
      </c>
      <c r="S6659">
        <v>0</v>
      </c>
      <c r="T6659">
        <v>0</v>
      </c>
      <c r="U6659">
        <v>0</v>
      </c>
      <c r="V6659">
        <v>1</v>
      </c>
      <c r="W6659">
        <v>0</v>
      </c>
      <c r="X6659">
        <v>0</v>
      </c>
      <c r="Y6659">
        <v>0</v>
      </c>
      <c r="Z6659">
        <v>0</v>
      </c>
      <c r="AA6659">
        <v>0</v>
      </c>
      <c r="AB6659">
        <v>0</v>
      </c>
      <c r="AC6659">
        <v>0</v>
      </c>
      <c r="AD6659">
        <v>11.941387439722666</v>
      </c>
      <c r="AE6659">
        <v>11.941387439722666</v>
      </c>
    </row>
    <row r="6660" spans="1:31" x14ac:dyDescent="0.25">
      <c r="A6660">
        <v>2253093</v>
      </c>
      <c r="B6660">
        <v>1</v>
      </c>
      <c r="C6660" t="s">
        <v>81</v>
      </c>
      <c r="D6660" t="s">
        <v>116</v>
      </c>
      <c r="E6660" t="s">
        <v>194</v>
      </c>
      <c r="F6660" t="s">
        <v>19089</v>
      </c>
      <c r="G6660" t="s">
        <v>179</v>
      </c>
      <c r="H6660" t="s">
        <v>135</v>
      </c>
      <c r="I6660" t="s">
        <v>136</v>
      </c>
      <c r="J6660" t="s">
        <v>137</v>
      </c>
      <c r="K6660" t="s">
        <v>138</v>
      </c>
      <c r="L6660" t="s">
        <v>19090</v>
      </c>
      <c r="M6660" t="s">
        <v>19091</v>
      </c>
      <c r="N6660">
        <v>7.8508333329999997</v>
      </c>
      <c r="O6660">
        <v>0</v>
      </c>
      <c r="P6660">
        <v>26</v>
      </c>
      <c r="Q6660">
        <v>0</v>
      </c>
      <c r="R6660">
        <v>15</v>
      </c>
      <c r="S6660">
        <v>0</v>
      </c>
      <c r="T6660">
        <v>4</v>
      </c>
      <c r="U6660">
        <v>0</v>
      </c>
      <c r="V6660">
        <v>0</v>
      </c>
      <c r="W6660">
        <v>0</v>
      </c>
      <c r="X6660">
        <v>15.070759096389382</v>
      </c>
      <c r="Y6660">
        <v>0</v>
      </c>
      <c r="Z6660">
        <v>8.4356372535842024</v>
      </c>
      <c r="AA6660">
        <v>0</v>
      </c>
      <c r="AB6660">
        <v>10.605469063421356</v>
      </c>
      <c r="AC6660">
        <v>0</v>
      </c>
      <c r="AD6660">
        <v>0</v>
      </c>
      <c r="AE6660">
        <v>34.111865413394938</v>
      </c>
    </row>
    <row r="6661" spans="1:31" x14ac:dyDescent="0.25">
      <c r="A6661">
        <v>2252778</v>
      </c>
      <c r="B6661">
        <v>1</v>
      </c>
      <c r="C6661" t="s">
        <v>80</v>
      </c>
      <c r="D6661" t="s">
        <v>98</v>
      </c>
      <c r="E6661" t="s">
        <v>273</v>
      </c>
      <c r="F6661" t="s">
        <v>19092</v>
      </c>
      <c r="G6661" t="s">
        <v>174</v>
      </c>
      <c r="H6661" t="s">
        <v>163</v>
      </c>
      <c r="I6661" t="s">
        <v>136</v>
      </c>
      <c r="J6661" t="s">
        <v>137</v>
      </c>
      <c r="K6661" t="s">
        <v>138</v>
      </c>
      <c r="L6661" t="s">
        <v>19093</v>
      </c>
      <c r="M6661" t="s">
        <v>19094</v>
      </c>
      <c r="N6661">
        <v>0.46666666600000001</v>
      </c>
      <c r="O6661">
        <v>0</v>
      </c>
      <c r="P6661">
        <v>5711</v>
      </c>
      <c r="Q6661">
        <v>23</v>
      </c>
      <c r="R6661">
        <v>929</v>
      </c>
      <c r="S6661">
        <v>48</v>
      </c>
      <c r="T6661">
        <v>1079</v>
      </c>
      <c r="U6661">
        <v>3</v>
      </c>
      <c r="V6661">
        <v>0</v>
      </c>
      <c r="W6661">
        <v>0</v>
      </c>
      <c r="X6661">
        <v>724.25514769168774</v>
      </c>
      <c r="Y6661">
        <v>31.170312317023811</v>
      </c>
      <c r="Z6661">
        <v>190.75878376627912</v>
      </c>
      <c r="AA6661">
        <v>86.292265400842112</v>
      </c>
      <c r="AB6661">
        <v>410.00799404107556</v>
      </c>
      <c r="AC6661">
        <v>333.36969546413616</v>
      </c>
      <c r="AD6661">
        <v>0</v>
      </c>
      <c r="AE6661">
        <v>1775.8541986810444</v>
      </c>
    </row>
    <row r="6662" spans="1:31" x14ac:dyDescent="0.25">
      <c r="A6662">
        <v>2252821</v>
      </c>
      <c r="B6662">
        <v>1</v>
      </c>
      <c r="C6662" t="s">
        <v>80</v>
      </c>
      <c r="D6662" t="s">
        <v>99</v>
      </c>
      <c r="E6662" t="s">
        <v>194</v>
      </c>
      <c r="F6662" t="s">
        <v>19095</v>
      </c>
      <c r="G6662" t="s">
        <v>1031</v>
      </c>
      <c r="H6662" t="s">
        <v>135</v>
      </c>
      <c r="I6662" t="s">
        <v>136</v>
      </c>
      <c r="J6662" t="s">
        <v>137</v>
      </c>
      <c r="K6662" t="s">
        <v>138</v>
      </c>
      <c r="L6662" t="s">
        <v>19096</v>
      </c>
      <c r="M6662" t="s">
        <v>19097</v>
      </c>
      <c r="N6662">
        <v>1.3180555549999999</v>
      </c>
      <c r="O6662">
        <v>0</v>
      </c>
      <c r="P6662">
        <v>26</v>
      </c>
      <c r="Q6662">
        <v>0</v>
      </c>
      <c r="R6662">
        <v>0</v>
      </c>
      <c r="S6662">
        <v>0</v>
      </c>
      <c r="T6662">
        <v>3</v>
      </c>
      <c r="U6662">
        <v>0</v>
      </c>
      <c r="V6662">
        <v>0</v>
      </c>
      <c r="W6662">
        <v>0</v>
      </c>
      <c r="X6662">
        <v>13.367431291977823</v>
      </c>
      <c r="Y6662">
        <v>0</v>
      </c>
      <c r="Z6662">
        <v>0</v>
      </c>
      <c r="AA6662">
        <v>0</v>
      </c>
      <c r="AB6662">
        <v>10.822894292590382</v>
      </c>
      <c r="AC6662">
        <v>0</v>
      </c>
      <c r="AD6662">
        <v>0</v>
      </c>
      <c r="AE6662">
        <v>24.190325584568207</v>
      </c>
    </row>
    <row r="6663" spans="1:31" x14ac:dyDescent="0.25">
      <c r="A6663">
        <v>2253173</v>
      </c>
      <c r="B6663">
        <v>1</v>
      </c>
      <c r="C6663" t="s">
        <v>80</v>
      </c>
      <c r="D6663" t="s">
        <v>95</v>
      </c>
      <c r="E6663" t="s">
        <v>273</v>
      </c>
      <c r="F6663" t="s">
        <v>2548</v>
      </c>
      <c r="G6663" t="s">
        <v>174</v>
      </c>
      <c r="H6663" t="s">
        <v>163</v>
      </c>
      <c r="I6663" t="s">
        <v>136</v>
      </c>
      <c r="J6663" t="s">
        <v>137</v>
      </c>
      <c r="K6663" t="s">
        <v>138</v>
      </c>
      <c r="L6663" t="s">
        <v>19098</v>
      </c>
      <c r="M6663" t="s">
        <v>19099</v>
      </c>
      <c r="N6663">
        <v>0.33500000000000002</v>
      </c>
      <c r="O6663">
        <v>6</v>
      </c>
      <c r="P6663">
        <v>2329</v>
      </c>
      <c r="Q6663">
        <v>27</v>
      </c>
      <c r="R6663">
        <v>24</v>
      </c>
      <c r="S6663">
        <v>24</v>
      </c>
      <c r="T6663">
        <v>147</v>
      </c>
      <c r="U6663">
        <v>1</v>
      </c>
      <c r="V6663">
        <v>0</v>
      </c>
      <c r="W6663">
        <v>2.1759749080028552</v>
      </c>
      <c r="X6663">
        <v>191.96926243806968</v>
      </c>
      <c r="Y6663">
        <v>24.726213427473567</v>
      </c>
      <c r="Z6663">
        <v>1.4172088762030499</v>
      </c>
      <c r="AA6663">
        <v>48.935950404967699</v>
      </c>
      <c r="AB6663">
        <v>26.502950729279856</v>
      </c>
      <c r="AC6663">
        <v>0.54721249079000001</v>
      </c>
      <c r="AD6663">
        <v>0</v>
      </c>
      <c r="AE6663">
        <v>296.2747732747867</v>
      </c>
    </row>
    <row r="6664" spans="1:31" x14ac:dyDescent="0.25">
      <c r="A6664">
        <v>2252841</v>
      </c>
      <c r="B6664">
        <v>1</v>
      </c>
      <c r="C6664" t="s">
        <v>80</v>
      </c>
      <c r="D6664" t="s">
        <v>95</v>
      </c>
      <c r="E6664" t="s">
        <v>161</v>
      </c>
      <c r="F6664" t="s">
        <v>19100</v>
      </c>
      <c r="G6664" t="s">
        <v>143</v>
      </c>
      <c r="H6664" t="s">
        <v>163</v>
      </c>
      <c r="I6664" t="s">
        <v>136</v>
      </c>
      <c r="J6664" t="s">
        <v>137</v>
      </c>
      <c r="K6664" t="s">
        <v>144</v>
      </c>
      <c r="L6664" t="s">
        <v>19101</v>
      </c>
      <c r="M6664" t="s">
        <v>19102</v>
      </c>
      <c r="N6664">
        <v>1.0280555549999999</v>
      </c>
      <c r="O6664">
        <v>0</v>
      </c>
      <c r="P6664">
        <v>65</v>
      </c>
      <c r="Q6664">
        <v>0</v>
      </c>
      <c r="R6664">
        <v>16</v>
      </c>
      <c r="S6664">
        <v>0</v>
      </c>
      <c r="T6664">
        <v>21</v>
      </c>
      <c r="U6664">
        <v>0</v>
      </c>
      <c r="V6664">
        <v>0</v>
      </c>
      <c r="W6664">
        <v>0</v>
      </c>
      <c r="X6664">
        <v>14.017786497478955</v>
      </c>
      <c r="Y6664">
        <v>0</v>
      </c>
      <c r="Z6664">
        <v>3.9660823882753031</v>
      </c>
      <c r="AA6664">
        <v>0</v>
      </c>
      <c r="AB6664">
        <v>35.899368191580933</v>
      </c>
      <c r="AC6664">
        <v>0</v>
      </c>
      <c r="AD6664">
        <v>0</v>
      </c>
      <c r="AE6664">
        <v>53.883237077335195</v>
      </c>
    </row>
    <row r="6665" spans="1:31" x14ac:dyDescent="0.25">
      <c r="A6665">
        <v>2253150</v>
      </c>
      <c r="B6665">
        <v>1</v>
      </c>
      <c r="C6665" t="s">
        <v>80</v>
      </c>
      <c r="D6665" t="s">
        <v>94</v>
      </c>
      <c r="E6665" t="s">
        <v>273</v>
      </c>
      <c r="F6665" t="s">
        <v>19103</v>
      </c>
      <c r="G6665" t="s">
        <v>174</v>
      </c>
      <c r="H6665" t="s">
        <v>163</v>
      </c>
      <c r="I6665" t="s">
        <v>136</v>
      </c>
      <c r="J6665" t="s">
        <v>137</v>
      </c>
      <c r="K6665" t="s">
        <v>138</v>
      </c>
      <c r="L6665" t="s">
        <v>19104</v>
      </c>
      <c r="M6665" t="s">
        <v>19105</v>
      </c>
      <c r="N6665">
        <v>1.805833333</v>
      </c>
      <c r="O6665">
        <v>0</v>
      </c>
      <c r="P6665">
        <v>3429</v>
      </c>
      <c r="Q6665">
        <v>95</v>
      </c>
      <c r="R6665">
        <v>667</v>
      </c>
      <c r="S6665">
        <v>20</v>
      </c>
      <c r="T6665">
        <v>440</v>
      </c>
      <c r="U6665">
        <v>4</v>
      </c>
      <c r="V6665">
        <v>2</v>
      </c>
      <c r="W6665">
        <v>0</v>
      </c>
      <c r="X6665">
        <v>980.08059726425313</v>
      </c>
      <c r="Y6665">
        <v>62.639227936998964</v>
      </c>
      <c r="Z6665">
        <v>543.08831173290957</v>
      </c>
      <c r="AA6665">
        <v>98.977363798571488</v>
      </c>
      <c r="AB6665">
        <v>257.19947580447126</v>
      </c>
      <c r="AC6665">
        <v>75.054535546012872</v>
      </c>
      <c r="AD6665">
        <v>2.0023071590358903</v>
      </c>
      <c r="AE6665">
        <v>2019.0418192422533</v>
      </c>
    </row>
    <row r="6666" spans="1:31" x14ac:dyDescent="0.25">
      <c r="A6666">
        <v>2252818</v>
      </c>
      <c r="B6666">
        <v>1</v>
      </c>
      <c r="C6666" t="s">
        <v>80</v>
      </c>
      <c r="D6666" t="s">
        <v>103</v>
      </c>
      <c r="E6666" t="s">
        <v>161</v>
      </c>
      <c r="F6666" t="s">
        <v>2706</v>
      </c>
      <c r="G6666" t="s">
        <v>174</v>
      </c>
      <c r="H6666" t="s">
        <v>163</v>
      </c>
      <c r="I6666" t="s">
        <v>136</v>
      </c>
      <c r="J6666" t="s">
        <v>137</v>
      </c>
      <c r="K6666" t="s">
        <v>138</v>
      </c>
      <c r="L6666" t="s">
        <v>19106</v>
      </c>
      <c r="M6666" t="s">
        <v>19107</v>
      </c>
      <c r="N6666">
        <v>0.49111111099999999</v>
      </c>
      <c r="O6666">
        <v>3</v>
      </c>
      <c r="P6666">
        <v>1986</v>
      </c>
      <c r="Q6666">
        <v>21</v>
      </c>
      <c r="R6666">
        <v>269</v>
      </c>
      <c r="S6666">
        <v>29</v>
      </c>
      <c r="T6666">
        <v>647</v>
      </c>
      <c r="U6666">
        <v>2</v>
      </c>
      <c r="V6666">
        <v>1</v>
      </c>
      <c r="W6666">
        <v>0.32249992887634665</v>
      </c>
      <c r="X6666">
        <v>181.12290571340591</v>
      </c>
      <c r="Y6666">
        <v>25.306323672022099</v>
      </c>
      <c r="Z6666">
        <v>16.963108373478224</v>
      </c>
      <c r="AA6666">
        <v>42.299216497197229</v>
      </c>
      <c r="AB6666">
        <v>142.31940680110588</v>
      </c>
      <c r="AC6666">
        <v>46.263279458653379</v>
      </c>
      <c r="AD6666">
        <v>3.6484279309202594</v>
      </c>
      <c r="AE6666">
        <v>458.24516837565932</v>
      </c>
    </row>
    <row r="6667" spans="1:31" x14ac:dyDescent="0.25">
      <c r="A6667">
        <v>2253027</v>
      </c>
      <c r="B6667">
        <v>1</v>
      </c>
      <c r="C6667" t="s">
        <v>80</v>
      </c>
      <c r="D6667" t="s">
        <v>87</v>
      </c>
      <c r="E6667" t="s">
        <v>132</v>
      </c>
      <c r="F6667" t="s">
        <v>19108</v>
      </c>
      <c r="G6667" t="s">
        <v>170</v>
      </c>
      <c r="H6667" t="s">
        <v>135</v>
      </c>
      <c r="I6667" t="s">
        <v>136</v>
      </c>
      <c r="J6667" t="s">
        <v>137</v>
      </c>
      <c r="K6667" t="s">
        <v>138</v>
      </c>
      <c r="L6667" t="s">
        <v>19109</v>
      </c>
      <c r="M6667" t="s">
        <v>19110</v>
      </c>
      <c r="N6667">
        <v>0.77972222199999996</v>
      </c>
      <c r="O6667">
        <v>0</v>
      </c>
      <c r="P6667">
        <v>16</v>
      </c>
      <c r="Q6667">
        <v>0</v>
      </c>
      <c r="R6667">
        <v>0</v>
      </c>
      <c r="S6667">
        <v>0</v>
      </c>
      <c r="T6667">
        <v>0</v>
      </c>
      <c r="U6667">
        <v>0</v>
      </c>
      <c r="V6667">
        <v>0</v>
      </c>
      <c r="W6667">
        <v>0</v>
      </c>
      <c r="X6667">
        <v>3.2844463950072673</v>
      </c>
      <c r="Y6667">
        <v>0</v>
      </c>
      <c r="Z6667">
        <v>0</v>
      </c>
      <c r="AA6667">
        <v>0</v>
      </c>
      <c r="AB6667">
        <v>0</v>
      </c>
      <c r="AC6667">
        <v>0</v>
      </c>
      <c r="AD6667">
        <v>0</v>
      </c>
      <c r="AE6667">
        <v>3.2844463950072673</v>
      </c>
    </row>
    <row r="6668" spans="1:31" x14ac:dyDescent="0.25">
      <c r="A6668">
        <v>2252781</v>
      </c>
      <c r="B6668">
        <v>1</v>
      </c>
      <c r="C6668" t="s">
        <v>80</v>
      </c>
      <c r="D6668" t="s">
        <v>88</v>
      </c>
      <c r="E6668" t="s">
        <v>141</v>
      </c>
      <c r="F6668" t="s">
        <v>19111</v>
      </c>
      <c r="G6668" t="s">
        <v>143</v>
      </c>
      <c r="H6668" t="s">
        <v>135</v>
      </c>
      <c r="I6668" t="s">
        <v>136</v>
      </c>
      <c r="J6668" t="s">
        <v>137</v>
      </c>
      <c r="K6668" t="s">
        <v>144</v>
      </c>
      <c r="L6668" t="s">
        <v>18534</v>
      </c>
      <c r="M6668" t="s">
        <v>19112</v>
      </c>
      <c r="N6668">
        <v>0.89611111099999996</v>
      </c>
      <c r="O6668">
        <v>0</v>
      </c>
      <c r="P6668">
        <v>464</v>
      </c>
      <c r="Q6668">
        <v>0</v>
      </c>
      <c r="R6668">
        <v>0</v>
      </c>
      <c r="S6668">
        <v>0</v>
      </c>
      <c r="T6668">
        <v>27</v>
      </c>
      <c r="U6668">
        <v>0</v>
      </c>
      <c r="V6668">
        <v>0</v>
      </c>
      <c r="W6668">
        <v>0</v>
      </c>
      <c r="X6668">
        <v>118.40381707140533</v>
      </c>
      <c r="Y6668">
        <v>0</v>
      </c>
      <c r="Z6668">
        <v>0</v>
      </c>
      <c r="AA6668">
        <v>0</v>
      </c>
      <c r="AB6668">
        <v>19.856406755853101</v>
      </c>
      <c r="AC6668">
        <v>0</v>
      </c>
      <c r="AD6668">
        <v>0</v>
      </c>
      <c r="AE6668">
        <v>138.26022382725841</v>
      </c>
    </row>
    <row r="6669" spans="1:31" x14ac:dyDescent="0.25">
      <c r="A6669">
        <v>2253067</v>
      </c>
      <c r="B6669">
        <v>1</v>
      </c>
      <c r="C6669" t="s">
        <v>80</v>
      </c>
      <c r="D6669" t="s">
        <v>96</v>
      </c>
      <c r="E6669" t="s">
        <v>132</v>
      </c>
      <c r="F6669" t="s">
        <v>19113</v>
      </c>
      <c r="G6669" t="s">
        <v>148</v>
      </c>
      <c r="H6669" t="s">
        <v>135</v>
      </c>
      <c r="I6669" t="s">
        <v>136</v>
      </c>
      <c r="J6669" t="s">
        <v>137</v>
      </c>
      <c r="K6669" t="s">
        <v>138</v>
      </c>
      <c r="L6669" t="s">
        <v>19114</v>
      </c>
      <c r="M6669" t="s">
        <v>19115</v>
      </c>
      <c r="N6669">
        <v>2.4313888879999999</v>
      </c>
      <c r="O6669">
        <v>0</v>
      </c>
      <c r="P6669">
        <v>1</v>
      </c>
      <c r="Q6669">
        <v>0</v>
      </c>
      <c r="R6669">
        <v>0</v>
      </c>
      <c r="S6669">
        <v>0</v>
      </c>
      <c r="T6669">
        <v>0</v>
      </c>
      <c r="U6669">
        <v>0</v>
      </c>
      <c r="V6669">
        <v>0</v>
      </c>
      <c r="W6669">
        <v>0</v>
      </c>
      <c r="X6669">
        <v>7.1239067932316671E-2</v>
      </c>
      <c r="Y6669">
        <v>0</v>
      </c>
      <c r="Z6669">
        <v>0</v>
      </c>
      <c r="AA6669">
        <v>0</v>
      </c>
      <c r="AB6669">
        <v>0</v>
      </c>
      <c r="AC6669">
        <v>0</v>
      </c>
      <c r="AD6669">
        <v>0</v>
      </c>
      <c r="AE6669">
        <v>7.1239067932316671E-2</v>
      </c>
    </row>
    <row r="6670" spans="1:31" x14ac:dyDescent="0.25">
      <c r="A6670">
        <v>2252755</v>
      </c>
      <c r="B6670">
        <v>1</v>
      </c>
      <c r="C6670" t="s">
        <v>81</v>
      </c>
      <c r="D6670" t="s">
        <v>114</v>
      </c>
      <c r="E6670" t="s">
        <v>273</v>
      </c>
      <c r="F6670" t="s">
        <v>19116</v>
      </c>
      <c r="G6670" t="s">
        <v>174</v>
      </c>
      <c r="H6670" t="s">
        <v>163</v>
      </c>
      <c r="I6670" t="s">
        <v>136</v>
      </c>
      <c r="J6670" t="s">
        <v>137</v>
      </c>
      <c r="K6670" t="s">
        <v>138</v>
      </c>
      <c r="L6670" t="s">
        <v>19117</v>
      </c>
      <c r="M6670" t="s">
        <v>19118</v>
      </c>
      <c r="N6670">
        <v>0.119166666</v>
      </c>
      <c r="O6670">
        <v>0</v>
      </c>
      <c r="P6670">
        <v>1811</v>
      </c>
      <c r="Q6670">
        <v>0</v>
      </c>
      <c r="R6670">
        <v>48</v>
      </c>
      <c r="S6670">
        <v>8</v>
      </c>
      <c r="T6670">
        <v>168</v>
      </c>
      <c r="U6670">
        <v>1</v>
      </c>
      <c r="V6670">
        <v>1</v>
      </c>
      <c r="W6670">
        <v>0</v>
      </c>
      <c r="X6670">
        <v>19.016407978174765</v>
      </c>
      <c r="Y6670">
        <v>0</v>
      </c>
      <c r="Z6670">
        <v>0.19269077492736503</v>
      </c>
      <c r="AA6670">
        <v>7.0491823906299036</v>
      </c>
      <c r="AB6670">
        <v>5.0562704329654187</v>
      </c>
      <c r="AC6670">
        <v>0.19846058006775</v>
      </c>
      <c r="AD6670">
        <v>0</v>
      </c>
      <c r="AE6670">
        <v>31.513012156765203</v>
      </c>
    </row>
    <row r="6671" spans="1:31" x14ac:dyDescent="0.25">
      <c r="A6671">
        <v>2252904</v>
      </c>
      <c r="B6671">
        <v>1</v>
      </c>
      <c r="C6671" t="s">
        <v>81</v>
      </c>
      <c r="D6671" t="s">
        <v>113</v>
      </c>
      <c r="E6671" t="s">
        <v>161</v>
      </c>
      <c r="F6671" t="s">
        <v>19119</v>
      </c>
      <c r="G6671" t="s">
        <v>174</v>
      </c>
      <c r="H6671" t="s">
        <v>163</v>
      </c>
      <c r="I6671" t="s">
        <v>136</v>
      </c>
      <c r="J6671" t="s">
        <v>137</v>
      </c>
      <c r="K6671" t="s">
        <v>138</v>
      </c>
      <c r="L6671" t="s">
        <v>19120</v>
      </c>
      <c r="M6671" t="s">
        <v>19121</v>
      </c>
      <c r="N6671">
        <v>1.0663888880000001</v>
      </c>
      <c r="O6671">
        <v>1</v>
      </c>
      <c r="P6671">
        <v>1570</v>
      </c>
      <c r="Q6671">
        <v>15</v>
      </c>
      <c r="R6671">
        <v>413</v>
      </c>
      <c r="S6671">
        <v>13</v>
      </c>
      <c r="T6671">
        <v>128</v>
      </c>
      <c r="U6671">
        <v>0</v>
      </c>
      <c r="V6671">
        <v>1</v>
      </c>
      <c r="W6671">
        <v>0.5803982191059267</v>
      </c>
      <c r="X6671">
        <v>299.73503428779401</v>
      </c>
      <c r="Y6671">
        <v>8.9954799606483657</v>
      </c>
      <c r="Z6671">
        <v>128.90621193994107</v>
      </c>
      <c r="AA6671">
        <v>432.95193445332245</v>
      </c>
      <c r="AB6671">
        <v>127.4606799327091</v>
      </c>
      <c r="AC6671">
        <v>0</v>
      </c>
      <c r="AD6671">
        <v>2.2250301706410012</v>
      </c>
      <c r="AE6671">
        <v>1000.854768964162</v>
      </c>
    </row>
    <row r="6672" spans="1:31" x14ac:dyDescent="0.25">
      <c r="A6672">
        <v>2252775</v>
      </c>
      <c r="B6672">
        <v>1</v>
      </c>
      <c r="C6672" t="s">
        <v>81</v>
      </c>
      <c r="D6672" t="s">
        <v>112</v>
      </c>
      <c r="E6672" t="s">
        <v>132</v>
      </c>
      <c r="F6672" t="s">
        <v>19122</v>
      </c>
      <c r="G6672" t="s">
        <v>191</v>
      </c>
      <c r="H6672" t="s">
        <v>135</v>
      </c>
      <c r="I6672" t="s">
        <v>136</v>
      </c>
      <c r="J6672" t="s">
        <v>137</v>
      </c>
      <c r="K6672" t="s">
        <v>138</v>
      </c>
      <c r="L6672" t="s">
        <v>19123</v>
      </c>
      <c r="M6672" t="s">
        <v>19124</v>
      </c>
      <c r="N6672">
        <v>1.5377777770000001</v>
      </c>
      <c r="O6672">
        <v>0</v>
      </c>
      <c r="P6672">
        <v>9</v>
      </c>
      <c r="Q6672">
        <v>0</v>
      </c>
      <c r="R6672">
        <v>0</v>
      </c>
      <c r="S6672">
        <v>0</v>
      </c>
      <c r="T6672">
        <v>1</v>
      </c>
      <c r="U6672">
        <v>0</v>
      </c>
      <c r="V6672">
        <v>0</v>
      </c>
      <c r="W6672">
        <v>0</v>
      </c>
      <c r="X6672">
        <v>4.3337900902543449</v>
      </c>
      <c r="Y6672">
        <v>0</v>
      </c>
      <c r="Z6672">
        <v>0</v>
      </c>
      <c r="AA6672">
        <v>0</v>
      </c>
      <c r="AB6672">
        <v>1.7531382338720602</v>
      </c>
      <c r="AC6672">
        <v>0</v>
      </c>
      <c r="AD6672">
        <v>0</v>
      </c>
      <c r="AE6672">
        <v>6.0869283241264052</v>
      </c>
    </row>
    <row r="6673" spans="1:31" x14ac:dyDescent="0.25">
      <c r="A6673">
        <v>2253153</v>
      </c>
      <c r="B6673">
        <v>1</v>
      </c>
      <c r="C6673" t="s">
        <v>81</v>
      </c>
      <c r="D6673" t="s">
        <v>122</v>
      </c>
      <c r="E6673" t="s">
        <v>182</v>
      </c>
      <c r="F6673" t="s">
        <v>19125</v>
      </c>
      <c r="G6673" t="s">
        <v>319</v>
      </c>
      <c r="H6673" t="s">
        <v>163</v>
      </c>
      <c r="I6673" t="s">
        <v>136</v>
      </c>
      <c r="J6673" t="s">
        <v>137</v>
      </c>
      <c r="K6673" t="s">
        <v>138</v>
      </c>
      <c r="L6673" t="s">
        <v>19126</v>
      </c>
      <c r="M6673" t="s">
        <v>19127</v>
      </c>
      <c r="N6673">
        <v>4.2394444440000001</v>
      </c>
      <c r="O6673">
        <v>0</v>
      </c>
      <c r="P6673">
        <v>22</v>
      </c>
      <c r="Q6673">
        <v>0</v>
      </c>
      <c r="R6673">
        <v>0</v>
      </c>
      <c r="S6673">
        <v>0</v>
      </c>
      <c r="T6673">
        <v>0</v>
      </c>
      <c r="U6673">
        <v>0</v>
      </c>
      <c r="V6673">
        <v>0</v>
      </c>
      <c r="W6673">
        <v>0</v>
      </c>
      <c r="X6673">
        <v>7.7995226235712591</v>
      </c>
      <c r="Y6673">
        <v>0</v>
      </c>
      <c r="Z6673">
        <v>0</v>
      </c>
      <c r="AA6673">
        <v>0</v>
      </c>
      <c r="AB6673">
        <v>0</v>
      </c>
      <c r="AC6673">
        <v>0</v>
      </c>
      <c r="AD6673">
        <v>0</v>
      </c>
      <c r="AE6673">
        <v>7.7995226235712591</v>
      </c>
    </row>
    <row r="6674" spans="1:31" x14ac:dyDescent="0.25">
      <c r="A6674">
        <v>2252761</v>
      </c>
      <c r="B6674">
        <v>1</v>
      </c>
      <c r="C6674" t="s">
        <v>80</v>
      </c>
      <c r="D6674" t="s">
        <v>101</v>
      </c>
      <c r="E6674" t="s">
        <v>273</v>
      </c>
      <c r="F6674" t="s">
        <v>8610</v>
      </c>
      <c r="G6674" t="s">
        <v>143</v>
      </c>
      <c r="H6674" t="s">
        <v>163</v>
      </c>
      <c r="I6674" t="s">
        <v>136</v>
      </c>
      <c r="J6674" t="s">
        <v>137</v>
      </c>
      <c r="K6674" t="s">
        <v>144</v>
      </c>
      <c r="L6674" t="s">
        <v>19128</v>
      </c>
      <c r="M6674" t="s">
        <v>19129</v>
      </c>
      <c r="N6674">
        <v>1.1230555550000001</v>
      </c>
      <c r="O6674">
        <v>3</v>
      </c>
      <c r="P6674">
        <v>257</v>
      </c>
      <c r="Q6674">
        <v>2</v>
      </c>
      <c r="R6674">
        <v>0</v>
      </c>
      <c r="S6674">
        <v>17</v>
      </c>
      <c r="T6674">
        <v>104</v>
      </c>
      <c r="U6674">
        <v>0</v>
      </c>
      <c r="V6674">
        <v>0</v>
      </c>
      <c r="W6674">
        <v>20.55724174699349</v>
      </c>
      <c r="X6674">
        <v>54.503943174366896</v>
      </c>
      <c r="Y6674">
        <v>16.889475590440444</v>
      </c>
      <c r="Z6674">
        <v>0</v>
      </c>
      <c r="AA6674">
        <v>545.76680541420717</v>
      </c>
      <c r="AB6674">
        <v>46.333171550666712</v>
      </c>
      <c r="AC6674">
        <v>0</v>
      </c>
      <c r="AD6674">
        <v>0</v>
      </c>
      <c r="AE6674">
        <v>684.05063747667475</v>
      </c>
    </row>
    <row r="6675" spans="1:31" x14ac:dyDescent="0.25">
      <c r="A6675">
        <v>2252718</v>
      </c>
      <c r="B6675">
        <v>1</v>
      </c>
      <c r="C6675" t="s">
        <v>81</v>
      </c>
      <c r="D6675" t="s">
        <v>118</v>
      </c>
      <c r="E6675" t="s">
        <v>161</v>
      </c>
      <c r="F6675" t="s">
        <v>19130</v>
      </c>
      <c r="G6675" t="s">
        <v>174</v>
      </c>
      <c r="H6675" t="s">
        <v>163</v>
      </c>
      <c r="I6675" t="s">
        <v>261</v>
      </c>
      <c r="J6675" t="s">
        <v>137</v>
      </c>
      <c r="K6675" t="s">
        <v>138</v>
      </c>
      <c r="L6675" t="s">
        <v>19131</v>
      </c>
      <c r="M6675" t="s">
        <v>19132</v>
      </c>
      <c r="N6675">
        <v>0.02</v>
      </c>
      <c r="O6675">
        <v>3</v>
      </c>
      <c r="P6675">
        <v>391</v>
      </c>
      <c r="Q6675">
        <v>50</v>
      </c>
      <c r="R6675">
        <v>46</v>
      </c>
      <c r="S6675">
        <v>8</v>
      </c>
      <c r="T6675">
        <v>37</v>
      </c>
      <c r="U6675">
        <v>1</v>
      </c>
      <c r="V6675">
        <v>0</v>
      </c>
      <c r="W6675">
        <v>1.395015736576E-2</v>
      </c>
      <c r="X6675">
        <v>1.6001859031058419</v>
      </c>
      <c r="Y6675">
        <v>1.2670183235517598</v>
      </c>
      <c r="Z6675">
        <v>1.04171589185692</v>
      </c>
      <c r="AA6675">
        <v>1.0620795627252801</v>
      </c>
      <c r="AB6675">
        <v>0.42136307280671992</v>
      </c>
      <c r="AC6675">
        <v>3.6032053290055202</v>
      </c>
      <c r="AD6675">
        <v>0</v>
      </c>
      <c r="AE6675">
        <v>9.0095182404178029</v>
      </c>
    </row>
    <row r="6676" spans="1:31" x14ac:dyDescent="0.25">
      <c r="A6676">
        <v>2253110</v>
      </c>
      <c r="B6676">
        <v>1</v>
      </c>
      <c r="C6676" t="s">
        <v>81</v>
      </c>
      <c r="D6676" t="s">
        <v>125</v>
      </c>
      <c r="E6676" t="s">
        <v>132</v>
      </c>
      <c r="F6676" t="s">
        <v>19133</v>
      </c>
      <c r="G6676" t="s">
        <v>148</v>
      </c>
      <c r="H6676" t="s">
        <v>135</v>
      </c>
      <c r="I6676" t="s">
        <v>136</v>
      </c>
      <c r="J6676" t="s">
        <v>137</v>
      </c>
      <c r="K6676" t="s">
        <v>138</v>
      </c>
      <c r="L6676" t="s">
        <v>19134</v>
      </c>
      <c r="M6676" t="s">
        <v>19135</v>
      </c>
      <c r="N6676">
        <v>3.2030555550000002</v>
      </c>
      <c r="O6676">
        <v>0</v>
      </c>
      <c r="P6676">
        <v>1</v>
      </c>
      <c r="Q6676">
        <v>0</v>
      </c>
      <c r="R6676">
        <v>0</v>
      </c>
      <c r="S6676">
        <v>0</v>
      </c>
      <c r="T6676">
        <v>0</v>
      </c>
      <c r="U6676">
        <v>0</v>
      </c>
      <c r="V6676">
        <v>0</v>
      </c>
      <c r="W6676">
        <v>0</v>
      </c>
      <c r="X6676">
        <v>2.4211264179899998E-3</v>
      </c>
      <c r="Y6676">
        <v>0</v>
      </c>
      <c r="Z6676">
        <v>0</v>
      </c>
      <c r="AA6676">
        <v>0</v>
      </c>
      <c r="AB6676">
        <v>0</v>
      </c>
      <c r="AC6676">
        <v>0</v>
      </c>
      <c r="AD6676">
        <v>0</v>
      </c>
      <c r="AE6676">
        <v>2.4211264179899998E-3</v>
      </c>
    </row>
    <row r="6677" spans="1:31" x14ac:dyDescent="0.25">
      <c r="A6677">
        <v>2253099</v>
      </c>
      <c r="B6677">
        <v>1</v>
      </c>
      <c r="C6677" t="s">
        <v>80</v>
      </c>
      <c r="D6677" t="s">
        <v>97</v>
      </c>
      <c r="E6677" t="s">
        <v>194</v>
      </c>
      <c r="F6677" t="s">
        <v>19136</v>
      </c>
      <c r="G6677" t="s">
        <v>472</v>
      </c>
      <c r="H6677" t="s">
        <v>135</v>
      </c>
      <c r="I6677" t="s">
        <v>136</v>
      </c>
      <c r="J6677" t="s">
        <v>137</v>
      </c>
      <c r="K6677" t="s">
        <v>138</v>
      </c>
      <c r="L6677" t="s">
        <v>19137</v>
      </c>
      <c r="M6677" t="s">
        <v>19138</v>
      </c>
      <c r="N6677">
        <v>1.0872222220000001</v>
      </c>
      <c r="O6677">
        <v>0</v>
      </c>
      <c r="P6677">
        <v>118</v>
      </c>
      <c r="Q6677">
        <v>0</v>
      </c>
      <c r="R6677">
        <v>0</v>
      </c>
      <c r="S6677">
        <v>0</v>
      </c>
      <c r="T6677">
        <v>1</v>
      </c>
      <c r="U6677">
        <v>0</v>
      </c>
      <c r="V6677">
        <v>0</v>
      </c>
      <c r="W6677">
        <v>0</v>
      </c>
      <c r="X6677">
        <v>75.370386117918656</v>
      </c>
      <c r="Y6677">
        <v>0</v>
      </c>
      <c r="Z6677">
        <v>0</v>
      </c>
      <c r="AA6677">
        <v>0</v>
      </c>
      <c r="AB6677">
        <v>1.1273515183374723</v>
      </c>
      <c r="AC6677">
        <v>0</v>
      </c>
      <c r="AD6677">
        <v>0</v>
      </c>
      <c r="AE6677">
        <v>76.497737636256133</v>
      </c>
    </row>
    <row r="6678" spans="1:31" x14ac:dyDescent="0.25">
      <c r="A6678">
        <v>2252727</v>
      </c>
      <c r="B6678">
        <v>1</v>
      </c>
      <c r="C6678" t="s">
        <v>81</v>
      </c>
      <c r="D6678" t="s">
        <v>126</v>
      </c>
      <c r="E6678" t="s">
        <v>161</v>
      </c>
      <c r="F6678" t="s">
        <v>545</v>
      </c>
      <c r="G6678" t="s">
        <v>174</v>
      </c>
      <c r="H6678" t="s">
        <v>163</v>
      </c>
      <c r="I6678" t="s">
        <v>136</v>
      </c>
      <c r="J6678" t="s">
        <v>137</v>
      </c>
      <c r="K6678" t="s">
        <v>138</v>
      </c>
      <c r="L6678" t="s">
        <v>19139</v>
      </c>
      <c r="M6678" t="s">
        <v>19140</v>
      </c>
      <c r="N6678">
        <v>0.29444444400000003</v>
      </c>
      <c r="O6678">
        <v>2</v>
      </c>
      <c r="P6678">
        <v>266</v>
      </c>
      <c r="Q6678">
        <v>36</v>
      </c>
      <c r="R6678">
        <v>106</v>
      </c>
      <c r="S6678">
        <v>9</v>
      </c>
      <c r="T6678">
        <v>29</v>
      </c>
      <c r="U6678">
        <v>0</v>
      </c>
      <c r="V6678">
        <v>2</v>
      </c>
      <c r="W6678">
        <v>0.2560861631629</v>
      </c>
      <c r="X6678">
        <v>9.5246096402954699</v>
      </c>
      <c r="Y6678">
        <v>47.137984855610007</v>
      </c>
      <c r="Z6678">
        <v>5.7263550064127804</v>
      </c>
      <c r="AA6678">
        <v>16.035685153324209</v>
      </c>
      <c r="AB6678">
        <v>32.632863250767414</v>
      </c>
      <c r="AC6678">
        <v>0</v>
      </c>
      <c r="AD6678">
        <v>0.36813979165828659</v>
      </c>
      <c r="AE6678">
        <v>111.68172386123106</v>
      </c>
    </row>
    <row r="6679" spans="1:31" x14ac:dyDescent="0.25">
      <c r="A6679">
        <v>2253122</v>
      </c>
      <c r="B6679">
        <v>1</v>
      </c>
      <c r="C6679" t="s">
        <v>80</v>
      </c>
      <c r="D6679" t="s">
        <v>97</v>
      </c>
      <c r="E6679" t="s">
        <v>141</v>
      </c>
      <c r="F6679" t="s">
        <v>2210</v>
      </c>
      <c r="G6679" t="s">
        <v>187</v>
      </c>
      <c r="H6679" t="s">
        <v>135</v>
      </c>
      <c r="I6679" t="s">
        <v>136</v>
      </c>
      <c r="J6679" t="s">
        <v>137</v>
      </c>
      <c r="K6679" t="s">
        <v>138</v>
      </c>
      <c r="L6679" t="s">
        <v>19141</v>
      </c>
      <c r="M6679" t="s">
        <v>19142</v>
      </c>
      <c r="N6679">
        <v>1.148055555</v>
      </c>
      <c r="O6679">
        <v>0</v>
      </c>
      <c r="P6679">
        <v>27</v>
      </c>
      <c r="Q6679">
        <v>0</v>
      </c>
      <c r="R6679">
        <v>37</v>
      </c>
      <c r="S6679">
        <v>0</v>
      </c>
      <c r="T6679">
        <v>16</v>
      </c>
      <c r="U6679">
        <v>0</v>
      </c>
      <c r="V6679">
        <v>0</v>
      </c>
      <c r="W6679">
        <v>0</v>
      </c>
      <c r="X6679">
        <v>18.227076951506177</v>
      </c>
      <c r="Y6679">
        <v>0</v>
      </c>
      <c r="Z6679">
        <v>13.124278072608334</v>
      </c>
      <c r="AA6679">
        <v>0</v>
      </c>
      <c r="AB6679">
        <v>7.030735178270703</v>
      </c>
      <c r="AC6679">
        <v>0</v>
      </c>
      <c r="AD6679">
        <v>0</v>
      </c>
      <c r="AE6679">
        <v>38.382090202385214</v>
      </c>
    </row>
    <row r="6680" spans="1:31" x14ac:dyDescent="0.25">
      <c r="A6680">
        <v>2253182</v>
      </c>
      <c r="B6680">
        <v>1</v>
      </c>
      <c r="C6680" t="s">
        <v>80</v>
      </c>
      <c r="D6680" t="s">
        <v>96</v>
      </c>
      <c r="E6680" t="s">
        <v>194</v>
      </c>
      <c r="F6680" t="s">
        <v>19143</v>
      </c>
      <c r="G6680" t="s">
        <v>179</v>
      </c>
      <c r="H6680" t="s">
        <v>135</v>
      </c>
      <c r="I6680" t="s">
        <v>136</v>
      </c>
      <c r="J6680" t="s">
        <v>137</v>
      </c>
      <c r="K6680" t="s">
        <v>138</v>
      </c>
      <c r="L6680" t="s">
        <v>19144</v>
      </c>
      <c r="M6680" t="s">
        <v>19145</v>
      </c>
      <c r="N6680">
        <v>2.2227777770000001</v>
      </c>
      <c r="O6680">
        <v>0</v>
      </c>
      <c r="P6680">
        <v>30</v>
      </c>
      <c r="Q6680">
        <v>0</v>
      </c>
      <c r="R6680">
        <v>0</v>
      </c>
      <c r="S6680">
        <v>0</v>
      </c>
      <c r="T6680">
        <v>0</v>
      </c>
      <c r="U6680">
        <v>0</v>
      </c>
      <c r="V6680">
        <v>0</v>
      </c>
      <c r="W6680">
        <v>0</v>
      </c>
      <c r="X6680">
        <v>36.081982751246869</v>
      </c>
      <c r="Y6680">
        <v>0</v>
      </c>
      <c r="Z6680">
        <v>0</v>
      </c>
      <c r="AA6680">
        <v>0</v>
      </c>
      <c r="AB6680">
        <v>0</v>
      </c>
      <c r="AC6680">
        <v>0</v>
      </c>
      <c r="AD6680">
        <v>0</v>
      </c>
      <c r="AE6680">
        <v>36.081982751246869</v>
      </c>
    </row>
    <row r="6681" spans="1:31" x14ac:dyDescent="0.25">
      <c r="A6681">
        <v>2252744</v>
      </c>
      <c r="B6681">
        <v>1</v>
      </c>
      <c r="C6681" t="s">
        <v>81</v>
      </c>
      <c r="D6681" t="s">
        <v>112</v>
      </c>
      <c r="E6681" t="s">
        <v>182</v>
      </c>
      <c r="F6681" t="s">
        <v>19146</v>
      </c>
      <c r="G6681" t="s">
        <v>303</v>
      </c>
      <c r="H6681" t="s">
        <v>163</v>
      </c>
      <c r="I6681" t="s">
        <v>136</v>
      </c>
      <c r="J6681" t="s">
        <v>137</v>
      </c>
      <c r="K6681" t="s">
        <v>144</v>
      </c>
      <c r="L6681" t="s">
        <v>19147</v>
      </c>
      <c r="M6681" t="s">
        <v>19148</v>
      </c>
      <c r="N6681">
        <v>0.36638888800000002</v>
      </c>
      <c r="O6681">
        <v>0</v>
      </c>
      <c r="P6681">
        <v>6680</v>
      </c>
      <c r="Q6681">
        <v>1</v>
      </c>
      <c r="R6681">
        <v>125</v>
      </c>
      <c r="S6681">
        <v>67</v>
      </c>
      <c r="T6681">
        <v>1156</v>
      </c>
      <c r="U6681">
        <v>10</v>
      </c>
      <c r="V6681">
        <v>12</v>
      </c>
      <c r="W6681">
        <v>0</v>
      </c>
      <c r="X6681">
        <v>588.67968556291385</v>
      </c>
      <c r="Y6681">
        <v>0.55632724485737783</v>
      </c>
      <c r="Z6681">
        <v>12.89909316325836</v>
      </c>
      <c r="AA6681">
        <v>81.946852853023557</v>
      </c>
      <c r="AB6681">
        <v>389.17797836128187</v>
      </c>
      <c r="AC6681">
        <v>332.51841864429582</v>
      </c>
      <c r="AD6681">
        <v>105.6447202840875</v>
      </c>
      <c r="AE6681">
        <v>1511.4230761137185</v>
      </c>
    </row>
    <row r="6682" spans="1:31" x14ac:dyDescent="0.25">
      <c r="A6682">
        <v>2252890</v>
      </c>
      <c r="B6682">
        <v>1</v>
      </c>
      <c r="C6682" t="s">
        <v>80</v>
      </c>
      <c r="D6682" t="s">
        <v>101</v>
      </c>
      <c r="E6682" t="s">
        <v>177</v>
      </c>
      <c r="F6682" t="s">
        <v>19149</v>
      </c>
      <c r="G6682" t="s">
        <v>235</v>
      </c>
      <c r="H6682" t="s">
        <v>135</v>
      </c>
      <c r="I6682" t="s">
        <v>136</v>
      </c>
      <c r="J6682" t="s">
        <v>137</v>
      </c>
      <c r="K6682" t="s">
        <v>138</v>
      </c>
      <c r="L6682" t="s">
        <v>19150</v>
      </c>
      <c r="M6682" t="s">
        <v>19151</v>
      </c>
      <c r="N6682">
        <v>6.9002777770000003</v>
      </c>
      <c r="O6682">
        <v>0</v>
      </c>
      <c r="P6682">
        <v>44</v>
      </c>
      <c r="Q6682">
        <v>0</v>
      </c>
      <c r="R6682">
        <v>0</v>
      </c>
      <c r="S6682">
        <v>0</v>
      </c>
      <c r="T6682">
        <v>3</v>
      </c>
      <c r="U6682">
        <v>0</v>
      </c>
      <c r="V6682">
        <v>0</v>
      </c>
      <c r="W6682">
        <v>0</v>
      </c>
      <c r="X6682">
        <v>103.21094953439571</v>
      </c>
      <c r="Y6682">
        <v>0</v>
      </c>
      <c r="Z6682">
        <v>0</v>
      </c>
      <c r="AA6682">
        <v>0</v>
      </c>
      <c r="AB6682">
        <v>11.695428240391205</v>
      </c>
      <c r="AC6682">
        <v>0</v>
      </c>
      <c r="AD6682">
        <v>0</v>
      </c>
      <c r="AE6682">
        <v>114.90637777478692</v>
      </c>
    </row>
    <row r="6683" spans="1:31" x14ac:dyDescent="0.25">
      <c r="A6683">
        <v>2252790</v>
      </c>
      <c r="B6683">
        <v>1</v>
      </c>
      <c r="C6683" t="s">
        <v>81</v>
      </c>
      <c r="D6683" t="s">
        <v>113</v>
      </c>
      <c r="E6683" t="s">
        <v>194</v>
      </c>
      <c r="F6683" t="s">
        <v>19152</v>
      </c>
      <c r="G6683" t="s">
        <v>371</v>
      </c>
      <c r="H6683" t="s">
        <v>135</v>
      </c>
      <c r="I6683" t="s">
        <v>136</v>
      </c>
      <c r="J6683" t="s">
        <v>137</v>
      </c>
      <c r="K6683" t="s">
        <v>138</v>
      </c>
      <c r="L6683" t="s">
        <v>19153</v>
      </c>
      <c r="M6683" t="s">
        <v>19154</v>
      </c>
      <c r="N6683">
        <v>1.4766666660000001</v>
      </c>
      <c r="O6683">
        <v>0</v>
      </c>
      <c r="P6683">
        <v>3</v>
      </c>
      <c r="Q6683">
        <v>0</v>
      </c>
      <c r="R6683">
        <v>0</v>
      </c>
      <c r="S6683">
        <v>0</v>
      </c>
      <c r="T6683">
        <v>0</v>
      </c>
      <c r="U6683">
        <v>0</v>
      </c>
      <c r="V6683">
        <v>0</v>
      </c>
      <c r="W6683">
        <v>0</v>
      </c>
      <c r="X6683">
        <v>1.7537861127344445</v>
      </c>
      <c r="Y6683">
        <v>0</v>
      </c>
      <c r="Z6683">
        <v>0</v>
      </c>
      <c r="AA6683">
        <v>0</v>
      </c>
      <c r="AB6683">
        <v>0</v>
      </c>
      <c r="AC6683">
        <v>0</v>
      </c>
      <c r="AD6683">
        <v>0</v>
      </c>
      <c r="AE6683">
        <v>1.7537861127344445</v>
      </c>
    </row>
    <row r="6684" spans="1:31" x14ac:dyDescent="0.25">
      <c r="A6684">
        <v>2253019</v>
      </c>
      <c r="B6684">
        <v>1</v>
      </c>
      <c r="C6684" t="s">
        <v>81</v>
      </c>
      <c r="D6684" t="s">
        <v>120</v>
      </c>
      <c r="E6684" t="s">
        <v>132</v>
      </c>
      <c r="F6684" t="s">
        <v>19155</v>
      </c>
      <c r="G6684" t="s">
        <v>170</v>
      </c>
      <c r="H6684" t="s">
        <v>135</v>
      </c>
      <c r="I6684" t="s">
        <v>136</v>
      </c>
      <c r="J6684" t="s">
        <v>137</v>
      </c>
      <c r="K6684" t="s">
        <v>138</v>
      </c>
      <c r="L6684" t="s">
        <v>19156</v>
      </c>
      <c r="M6684" t="s">
        <v>19157</v>
      </c>
      <c r="N6684">
        <v>1.706388888</v>
      </c>
      <c r="O6684">
        <v>0</v>
      </c>
      <c r="P6684">
        <v>2</v>
      </c>
      <c r="Q6684">
        <v>0</v>
      </c>
      <c r="R6684">
        <v>0</v>
      </c>
      <c r="S6684">
        <v>0</v>
      </c>
      <c r="T6684">
        <v>0</v>
      </c>
      <c r="U6684">
        <v>0</v>
      </c>
      <c r="V6684">
        <v>0</v>
      </c>
      <c r="W6684">
        <v>0</v>
      </c>
      <c r="X6684">
        <v>1.7406039742466667E-3</v>
      </c>
      <c r="Y6684">
        <v>0</v>
      </c>
      <c r="Z6684">
        <v>0</v>
      </c>
      <c r="AA6684">
        <v>0</v>
      </c>
      <c r="AB6684">
        <v>0</v>
      </c>
      <c r="AC6684">
        <v>0</v>
      </c>
      <c r="AD6684">
        <v>0</v>
      </c>
      <c r="AE6684">
        <v>1.7406039742466667E-3</v>
      </c>
    </row>
    <row r="6685" spans="1:31" x14ac:dyDescent="0.25">
      <c r="A6685">
        <v>2253162</v>
      </c>
      <c r="B6685">
        <v>1</v>
      </c>
      <c r="C6685" t="s">
        <v>81</v>
      </c>
      <c r="D6685" t="s">
        <v>112</v>
      </c>
      <c r="E6685" t="s">
        <v>132</v>
      </c>
      <c r="F6685" t="s">
        <v>19158</v>
      </c>
      <c r="G6685" t="s">
        <v>148</v>
      </c>
      <c r="H6685" t="s">
        <v>135</v>
      </c>
      <c r="I6685" t="s">
        <v>136</v>
      </c>
      <c r="J6685" t="s">
        <v>137</v>
      </c>
      <c r="K6685" t="s">
        <v>138</v>
      </c>
      <c r="L6685" t="s">
        <v>19159</v>
      </c>
      <c r="M6685" t="s">
        <v>19160</v>
      </c>
      <c r="N6685">
        <v>0.96305555499999995</v>
      </c>
      <c r="O6685">
        <v>0</v>
      </c>
      <c r="P6685">
        <v>1</v>
      </c>
      <c r="Q6685">
        <v>0</v>
      </c>
      <c r="R6685">
        <v>0</v>
      </c>
      <c r="S6685">
        <v>0</v>
      </c>
      <c r="T6685">
        <v>0</v>
      </c>
      <c r="U6685">
        <v>0</v>
      </c>
      <c r="V6685">
        <v>0</v>
      </c>
      <c r="W6685">
        <v>0</v>
      </c>
      <c r="X6685">
        <v>0.12707033122589556</v>
      </c>
      <c r="Y6685">
        <v>0</v>
      </c>
      <c r="Z6685">
        <v>0</v>
      </c>
      <c r="AA6685">
        <v>0</v>
      </c>
      <c r="AB6685">
        <v>0</v>
      </c>
      <c r="AC6685">
        <v>0</v>
      </c>
      <c r="AD6685">
        <v>0</v>
      </c>
      <c r="AE6685">
        <v>0.12707033122589556</v>
      </c>
    </row>
    <row r="6686" spans="1:31" x14ac:dyDescent="0.25">
      <c r="A6686">
        <v>2252807</v>
      </c>
      <c r="B6686">
        <v>1</v>
      </c>
      <c r="C6686" t="s">
        <v>80</v>
      </c>
      <c r="D6686" t="s">
        <v>107</v>
      </c>
      <c r="E6686" t="s">
        <v>132</v>
      </c>
      <c r="F6686" t="s">
        <v>19161</v>
      </c>
      <c r="G6686" t="s">
        <v>170</v>
      </c>
      <c r="H6686" t="s">
        <v>135</v>
      </c>
      <c r="I6686" t="s">
        <v>136</v>
      </c>
      <c r="J6686" t="s">
        <v>137</v>
      </c>
      <c r="K6686" t="s">
        <v>138</v>
      </c>
      <c r="L6686" t="s">
        <v>19162</v>
      </c>
      <c r="M6686" t="s">
        <v>19163</v>
      </c>
      <c r="N6686">
        <v>3.6127777769999998</v>
      </c>
      <c r="O6686">
        <v>0</v>
      </c>
      <c r="P6686">
        <v>1</v>
      </c>
      <c r="Q6686">
        <v>0</v>
      </c>
      <c r="R6686">
        <v>0</v>
      </c>
      <c r="S6686">
        <v>0</v>
      </c>
      <c r="T6686">
        <v>0</v>
      </c>
      <c r="U6686">
        <v>0</v>
      </c>
      <c r="V6686">
        <v>0</v>
      </c>
      <c r="W6686">
        <v>0</v>
      </c>
      <c r="X6686">
        <v>5.2283961998848065</v>
      </c>
      <c r="Y6686">
        <v>0</v>
      </c>
      <c r="Z6686">
        <v>0</v>
      </c>
      <c r="AA6686">
        <v>0</v>
      </c>
      <c r="AB6686">
        <v>0</v>
      </c>
      <c r="AC6686">
        <v>0</v>
      </c>
      <c r="AD6686">
        <v>0</v>
      </c>
      <c r="AE6686">
        <v>5.2283961998848065</v>
      </c>
    </row>
    <row r="6687" spans="1:31" x14ac:dyDescent="0.25">
      <c r="A6687">
        <v>2252784</v>
      </c>
      <c r="B6687">
        <v>1</v>
      </c>
      <c r="C6687" t="s">
        <v>80</v>
      </c>
      <c r="D6687" t="s">
        <v>105</v>
      </c>
      <c r="E6687" t="s">
        <v>273</v>
      </c>
      <c r="F6687" t="s">
        <v>19164</v>
      </c>
      <c r="G6687" t="s">
        <v>196</v>
      </c>
      <c r="H6687" t="s">
        <v>163</v>
      </c>
      <c r="I6687" t="s">
        <v>136</v>
      </c>
      <c r="J6687" t="s">
        <v>137</v>
      </c>
      <c r="K6687" t="s">
        <v>144</v>
      </c>
      <c r="L6687" t="s">
        <v>19165</v>
      </c>
      <c r="M6687" t="s">
        <v>19166</v>
      </c>
      <c r="N6687">
        <v>5.0677777769999999</v>
      </c>
      <c r="O6687">
        <v>0</v>
      </c>
      <c r="P6687">
        <v>5763</v>
      </c>
      <c r="Q6687">
        <v>0</v>
      </c>
      <c r="R6687">
        <v>0</v>
      </c>
      <c r="S6687">
        <v>1</v>
      </c>
      <c r="T6687">
        <v>480</v>
      </c>
      <c r="U6687">
        <v>0</v>
      </c>
      <c r="V6687">
        <v>1</v>
      </c>
      <c r="W6687">
        <v>0</v>
      </c>
      <c r="X6687">
        <v>9422.4077786750768</v>
      </c>
      <c r="Y6687">
        <v>0</v>
      </c>
      <c r="Z6687">
        <v>0</v>
      </c>
      <c r="AA6687">
        <v>22.451570077390379</v>
      </c>
      <c r="AB6687">
        <v>2308.631767734098</v>
      </c>
      <c r="AC6687">
        <v>0</v>
      </c>
      <c r="AD6687">
        <v>34.153825639880267</v>
      </c>
      <c r="AE6687">
        <v>11787.644942126444</v>
      </c>
    </row>
    <row r="6688" spans="1:31" x14ac:dyDescent="0.25">
      <c r="A6688">
        <v>2252993</v>
      </c>
      <c r="B6688">
        <v>1</v>
      </c>
      <c r="C6688" t="s">
        <v>80</v>
      </c>
      <c r="D6688" t="s">
        <v>96</v>
      </c>
      <c r="E6688" t="s">
        <v>132</v>
      </c>
      <c r="F6688" t="s">
        <v>19167</v>
      </c>
      <c r="G6688" t="s">
        <v>170</v>
      </c>
      <c r="H6688" t="s">
        <v>135</v>
      </c>
      <c r="I6688" t="s">
        <v>136</v>
      </c>
      <c r="J6688" t="s">
        <v>137</v>
      </c>
      <c r="K6688" t="s">
        <v>138</v>
      </c>
      <c r="L6688" t="s">
        <v>19168</v>
      </c>
      <c r="M6688" t="s">
        <v>19169</v>
      </c>
      <c r="N6688">
        <v>1.2975000000000001</v>
      </c>
      <c r="O6688">
        <v>0</v>
      </c>
      <c r="P6688">
        <v>1</v>
      </c>
      <c r="Q6688">
        <v>0</v>
      </c>
      <c r="R6688">
        <v>0</v>
      </c>
      <c r="S6688">
        <v>0</v>
      </c>
      <c r="T6688">
        <v>0</v>
      </c>
      <c r="U6688">
        <v>0</v>
      </c>
      <c r="V6688">
        <v>0</v>
      </c>
      <c r="W6688">
        <v>0</v>
      </c>
      <c r="X6688">
        <v>0.49250413063804555</v>
      </c>
      <c r="Y6688">
        <v>0</v>
      </c>
      <c r="Z6688">
        <v>0</v>
      </c>
      <c r="AA6688">
        <v>0</v>
      </c>
      <c r="AB6688">
        <v>0</v>
      </c>
      <c r="AC6688">
        <v>0</v>
      </c>
      <c r="AD6688">
        <v>0</v>
      </c>
      <c r="AE6688">
        <v>0.49250413063804555</v>
      </c>
    </row>
    <row r="6689" spans="1:31" x14ac:dyDescent="0.25">
      <c r="A6689">
        <v>2252707</v>
      </c>
      <c r="B6689">
        <v>1</v>
      </c>
      <c r="C6689" t="s">
        <v>81</v>
      </c>
      <c r="D6689" t="s">
        <v>113</v>
      </c>
      <c r="E6689" t="s">
        <v>194</v>
      </c>
      <c r="F6689" t="s">
        <v>19170</v>
      </c>
      <c r="G6689" t="s">
        <v>589</v>
      </c>
      <c r="H6689" t="s">
        <v>135</v>
      </c>
      <c r="I6689" t="s">
        <v>136</v>
      </c>
      <c r="J6689" t="s">
        <v>137</v>
      </c>
      <c r="K6689" t="s">
        <v>138</v>
      </c>
      <c r="L6689" t="s">
        <v>19171</v>
      </c>
      <c r="M6689" t="s">
        <v>19172</v>
      </c>
      <c r="N6689">
        <v>1.3174999999999999</v>
      </c>
      <c r="O6689">
        <v>0</v>
      </c>
      <c r="P6689">
        <v>18</v>
      </c>
      <c r="Q6689">
        <v>0</v>
      </c>
      <c r="R6689">
        <v>0</v>
      </c>
      <c r="S6689">
        <v>0</v>
      </c>
      <c r="T6689">
        <v>0</v>
      </c>
      <c r="U6689">
        <v>0</v>
      </c>
      <c r="V6689">
        <v>0</v>
      </c>
      <c r="W6689">
        <v>0</v>
      </c>
      <c r="X6689">
        <v>3.5810364183298287</v>
      </c>
      <c r="Y6689">
        <v>0</v>
      </c>
      <c r="Z6689">
        <v>0</v>
      </c>
      <c r="AA6689">
        <v>0</v>
      </c>
      <c r="AB6689">
        <v>0</v>
      </c>
      <c r="AC6689">
        <v>0</v>
      </c>
      <c r="AD6689">
        <v>0</v>
      </c>
      <c r="AE6689">
        <v>3.5810364183298287</v>
      </c>
    </row>
    <row r="6690" spans="1:31" x14ac:dyDescent="0.25">
      <c r="A6690">
        <v>2252976</v>
      </c>
      <c r="B6690">
        <v>1</v>
      </c>
      <c r="C6690" t="s">
        <v>80</v>
      </c>
      <c r="D6690" t="s">
        <v>100</v>
      </c>
      <c r="E6690" t="s">
        <v>132</v>
      </c>
      <c r="F6690" t="s">
        <v>19173</v>
      </c>
      <c r="G6690" t="s">
        <v>148</v>
      </c>
      <c r="H6690" t="s">
        <v>135</v>
      </c>
      <c r="I6690" t="s">
        <v>136</v>
      </c>
      <c r="J6690" t="s">
        <v>137</v>
      </c>
      <c r="K6690" t="s">
        <v>138</v>
      </c>
      <c r="L6690" t="s">
        <v>19174</v>
      </c>
      <c r="M6690" t="s">
        <v>19175</v>
      </c>
      <c r="N6690">
        <v>4.5016666660000002</v>
      </c>
      <c r="O6690">
        <v>0</v>
      </c>
      <c r="P6690">
        <v>1</v>
      </c>
      <c r="Q6690">
        <v>0</v>
      </c>
      <c r="R6690">
        <v>0</v>
      </c>
      <c r="S6690">
        <v>0</v>
      </c>
      <c r="T6690">
        <v>0</v>
      </c>
      <c r="U6690">
        <v>0</v>
      </c>
      <c r="V6690">
        <v>0</v>
      </c>
      <c r="W6690">
        <v>0</v>
      </c>
      <c r="X6690">
        <v>1.4029830368455749</v>
      </c>
      <c r="Y6690">
        <v>0</v>
      </c>
      <c r="Z6690">
        <v>0</v>
      </c>
      <c r="AA6690">
        <v>0</v>
      </c>
      <c r="AB6690">
        <v>0</v>
      </c>
      <c r="AC6690">
        <v>0</v>
      </c>
      <c r="AD6690">
        <v>0</v>
      </c>
      <c r="AE6690">
        <v>1.4029830368455749</v>
      </c>
    </row>
    <row r="6691" spans="1:31" x14ac:dyDescent="0.25">
      <c r="A6691">
        <v>2252950</v>
      </c>
      <c r="B6691">
        <v>1</v>
      </c>
      <c r="C6691" t="s">
        <v>80</v>
      </c>
      <c r="D6691" t="s">
        <v>96</v>
      </c>
      <c r="E6691" t="s">
        <v>132</v>
      </c>
      <c r="F6691" t="s">
        <v>19176</v>
      </c>
      <c r="G6691" t="s">
        <v>170</v>
      </c>
      <c r="H6691" t="s">
        <v>135</v>
      </c>
      <c r="I6691" t="s">
        <v>136</v>
      </c>
      <c r="J6691" t="s">
        <v>137</v>
      </c>
      <c r="K6691" t="s">
        <v>138</v>
      </c>
      <c r="L6691" t="s">
        <v>19177</v>
      </c>
      <c r="M6691" t="s">
        <v>19178</v>
      </c>
      <c r="N6691">
        <v>0.60166666599999996</v>
      </c>
      <c r="O6691">
        <v>0</v>
      </c>
      <c r="P6691">
        <v>2</v>
      </c>
      <c r="Q6691">
        <v>0</v>
      </c>
      <c r="R6691">
        <v>0</v>
      </c>
      <c r="S6691">
        <v>0</v>
      </c>
      <c r="T6691">
        <v>0</v>
      </c>
      <c r="U6691">
        <v>0</v>
      </c>
      <c r="V6691">
        <v>0</v>
      </c>
      <c r="W6691">
        <v>0</v>
      </c>
      <c r="X6691">
        <v>0.34817773348623893</v>
      </c>
      <c r="Y6691">
        <v>0</v>
      </c>
      <c r="Z6691">
        <v>0</v>
      </c>
      <c r="AA6691">
        <v>0</v>
      </c>
      <c r="AB6691">
        <v>0</v>
      </c>
      <c r="AC6691">
        <v>0</v>
      </c>
      <c r="AD6691">
        <v>0</v>
      </c>
      <c r="AE6691">
        <v>0.34817773348623893</v>
      </c>
    </row>
    <row r="6692" spans="1:31" x14ac:dyDescent="0.25">
      <c r="A6692">
        <v>2252764</v>
      </c>
      <c r="B6692">
        <v>1</v>
      </c>
      <c r="C6692" t="s">
        <v>80</v>
      </c>
      <c r="D6692" t="s">
        <v>100</v>
      </c>
      <c r="E6692" t="s">
        <v>194</v>
      </c>
      <c r="F6692" t="s">
        <v>19179</v>
      </c>
      <c r="G6692" t="s">
        <v>152</v>
      </c>
      <c r="H6692" t="s">
        <v>135</v>
      </c>
      <c r="I6692" t="s">
        <v>136</v>
      </c>
      <c r="J6692" t="s">
        <v>3</v>
      </c>
      <c r="K6692" t="s">
        <v>138</v>
      </c>
      <c r="L6692" t="s">
        <v>19180</v>
      </c>
      <c r="M6692" t="s">
        <v>19181</v>
      </c>
      <c r="N6692">
        <v>4.216388888</v>
      </c>
      <c r="O6692">
        <v>0</v>
      </c>
      <c r="P6692">
        <v>15</v>
      </c>
      <c r="Q6692">
        <v>0</v>
      </c>
      <c r="R6692">
        <v>0</v>
      </c>
      <c r="S6692">
        <v>0</v>
      </c>
      <c r="T6692">
        <v>0</v>
      </c>
      <c r="U6692">
        <v>0</v>
      </c>
      <c r="V6692">
        <v>0</v>
      </c>
      <c r="W6692">
        <v>0</v>
      </c>
      <c r="X6692">
        <v>12.661068790100494</v>
      </c>
      <c r="Y6692">
        <v>0</v>
      </c>
      <c r="Z6692">
        <v>0</v>
      </c>
      <c r="AA6692">
        <v>0</v>
      </c>
      <c r="AB6692">
        <v>0</v>
      </c>
      <c r="AC6692">
        <v>0</v>
      </c>
      <c r="AD6692">
        <v>0</v>
      </c>
      <c r="AE6692">
        <v>12.661068790100494</v>
      </c>
    </row>
    <row r="6693" spans="1:31" x14ac:dyDescent="0.25">
      <c r="A6693">
        <v>2253119</v>
      </c>
      <c r="B6693">
        <v>1</v>
      </c>
      <c r="C6693" t="s">
        <v>80</v>
      </c>
      <c r="D6693" t="s">
        <v>95</v>
      </c>
      <c r="E6693" t="s">
        <v>182</v>
      </c>
      <c r="F6693" t="s">
        <v>19182</v>
      </c>
      <c r="G6693" t="s">
        <v>1614</v>
      </c>
      <c r="H6693" t="s">
        <v>163</v>
      </c>
      <c r="I6693" t="s">
        <v>136</v>
      </c>
      <c r="J6693" t="s">
        <v>137</v>
      </c>
      <c r="K6693" t="s">
        <v>138</v>
      </c>
      <c r="L6693" t="s">
        <v>19183</v>
      </c>
      <c r="M6693" t="s">
        <v>19184</v>
      </c>
      <c r="N6693">
        <v>2.4866666660000001</v>
      </c>
      <c r="O6693">
        <v>1</v>
      </c>
      <c r="P6693">
        <v>656</v>
      </c>
      <c r="Q6693">
        <v>1</v>
      </c>
      <c r="R6693">
        <v>7</v>
      </c>
      <c r="S6693">
        <v>3</v>
      </c>
      <c r="T6693">
        <v>28</v>
      </c>
      <c r="U6693">
        <v>0</v>
      </c>
      <c r="V6693">
        <v>0</v>
      </c>
      <c r="W6693">
        <v>12.454399273466331</v>
      </c>
      <c r="X6693">
        <v>432.93593458760648</v>
      </c>
      <c r="Y6693">
        <v>13.670410546458898</v>
      </c>
      <c r="Z6693">
        <v>7.0725070179057168</v>
      </c>
      <c r="AA6693">
        <v>49.486196027150655</v>
      </c>
      <c r="AB6693">
        <v>33.580405100878046</v>
      </c>
      <c r="AC6693">
        <v>0</v>
      </c>
      <c r="AD6693">
        <v>0</v>
      </c>
      <c r="AE6693">
        <v>549.19985255346614</v>
      </c>
    </row>
    <row r="6694" spans="1:31" x14ac:dyDescent="0.25">
      <c r="A6694">
        <v>2252956</v>
      </c>
      <c r="B6694">
        <v>1</v>
      </c>
      <c r="C6694" t="s">
        <v>80</v>
      </c>
      <c r="D6694" t="s">
        <v>82</v>
      </c>
      <c r="E6694" t="s">
        <v>132</v>
      </c>
      <c r="F6694" t="s">
        <v>19185</v>
      </c>
      <c r="G6694" t="s">
        <v>191</v>
      </c>
      <c r="H6694" t="s">
        <v>135</v>
      </c>
      <c r="I6694" t="s">
        <v>136</v>
      </c>
      <c r="J6694" t="s">
        <v>137</v>
      </c>
      <c r="K6694" t="s">
        <v>138</v>
      </c>
      <c r="L6694" t="s">
        <v>19186</v>
      </c>
      <c r="M6694" t="s">
        <v>19187</v>
      </c>
      <c r="N6694">
        <v>4.4119444440000004</v>
      </c>
      <c r="O6694">
        <v>0</v>
      </c>
      <c r="P6694">
        <v>1</v>
      </c>
      <c r="Q6694">
        <v>0</v>
      </c>
      <c r="R6694">
        <v>0</v>
      </c>
      <c r="S6694">
        <v>0</v>
      </c>
      <c r="T6694">
        <v>0</v>
      </c>
      <c r="U6694">
        <v>0</v>
      </c>
      <c r="V6694">
        <v>0</v>
      </c>
      <c r="W6694">
        <v>0</v>
      </c>
      <c r="X6694">
        <v>1.3569136482455557E-3</v>
      </c>
      <c r="Y6694">
        <v>0</v>
      </c>
      <c r="Z6694">
        <v>0</v>
      </c>
      <c r="AA6694">
        <v>0</v>
      </c>
      <c r="AB6694">
        <v>0</v>
      </c>
      <c r="AC6694">
        <v>0</v>
      </c>
      <c r="AD6694">
        <v>0</v>
      </c>
      <c r="AE6694">
        <v>1.3569136482455557E-3</v>
      </c>
    </row>
    <row r="6695" spans="1:31" x14ac:dyDescent="0.25">
      <c r="A6695">
        <v>2253102</v>
      </c>
      <c r="B6695">
        <v>1</v>
      </c>
      <c r="C6695" t="s">
        <v>81</v>
      </c>
      <c r="D6695" t="s">
        <v>128</v>
      </c>
      <c r="E6695" t="s">
        <v>194</v>
      </c>
      <c r="F6695" t="s">
        <v>19188</v>
      </c>
      <c r="G6695" t="s">
        <v>179</v>
      </c>
      <c r="H6695" t="s">
        <v>135</v>
      </c>
      <c r="I6695" t="s">
        <v>136</v>
      </c>
      <c r="J6695" t="s">
        <v>137</v>
      </c>
      <c r="K6695" t="s">
        <v>138</v>
      </c>
      <c r="L6695" t="s">
        <v>19189</v>
      </c>
      <c r="M6695" t="s">
        <v>19190</v>
      </c>
      <c r="N6695">
        <v>1.846944444</v>
      </c>
      <c r="O6695">
        <v>0</v>
      </c>
      <c r="P6695">
        <v>22</v>
      </c>
      <c r="Q6695">
        <v>0</v>
      </c>
      <c r="R6695">
        <v>0</v>
      </c>
      <c r="S6695">
        <v>0</v>
      </c>
      <c r="T6695">
        <v>2</v>
      </c>
      <c r="U6695">
        <v>0</v>
      </c>
      <c r="V6695">
        <v>0</v>
      </c>
      <c r="W6695">
        <v>0</v>
      </c>
      <c r="X6695">
        <v>2.9013815259909457</v>
      </c>
      <c r="Y6695">
        <v>0</v>
      </c>
      <c r="Z6695">
        <v>0</v>
      </c>
      <c r="AA6695">
        <v>0</v>
      </c>
      <c r="AB6695">
        <v>2.7367401733777776E-4</v>
      </c>
      <c r="AC6695">
        <v>0</v>
      </c>
      <c r="AD6695">
        <v>0</v>
      </c>
      <c r="AE6695">
        <v>2.9016552000082836</v>
      </c>
    </row>
    <row r="6696" spans="1:31" x14ac:dyDescent="0.25">
      <c r="A6696">
        <v>2253056</v>
      </c>
      <c r="B6696">
        <v>1</v>
      </c>
      <c r="C6696" t="s">
        <v>81</v>
      </c>
      <c r="D6696" t="s">
        <v>112</v>
      </c>
      <c r="E6696" t="s">
        <v>273</v>
      </c>
      <c r="F6696" t="s">
        <v>19191</v>
      </c>
      <c r="G6696" t="s">
        <v>174</v>
      </c>
      <c r="H6696" t="s">
        <v>163</v>
      </c>
      <c r="I6696" t="s">
        <v>136</v>
      </c>
      <c r="J6696" t="s">
        <v>137</v>
      </c>
      <c r="K6696" t="s">
        <v>138</v>
      </c>
      <c r="L6696" t="s">
        <v>19192</v>
      </c>
      <c r="M6696" t="s">
        <v>19193</v>
      </c>
      <c r="N6696">
        <v>0.25527777699999998</v>
      </c>
      <c r="O6696">
        <v>14</v>
      </c>
      <c r="P6696">
        <v>8763</v>
      </c>
      <c r="Q6696">
        <v>425</v>
      </c>
      <c r="R6696">
        <v>1909</v>
      </c>
      <c r="S6696">
        <v>90</v>
      </c>
      <c r="T6696">
        <v>863</v>
      </c>
      <c r="U6696">
        <v>12</v>
      </c>
      <c r="V6696">
        <v>6</v>
      </c>
      <c r="W6696">
        <v>0.62556274619834662</v>
      </c>
      <c r="X6696">
        <v>397.33277767318674</v>
      </c>
      <c r="Y6696">
        <v>39.207392103900034</v>
      </c>
      <c r="Z6696">
        <v>81.597239831709331</v>
      </c>
      <c r="AA6696">
        <v>98.047894240027844</v>
      </c>
      <c r="AB6696">
        <v>90.059587862571547</v>
      </c>
      <c r="AC6696">
        <v>99.981619123211033</v>
      </c>
      <c r="AD6696">
        <v>52.053112090497322</v>
      </c>
      <c r="AE6696">
        <v>858.90518567130221</v>
      </c>
    </row>
    <row r="6697" spans="1:31" x14ac:dyDescent="0.25">
      <c r="A6697">
        <v>2252724</v>
      </c>
      <c r="B6697">
        <v>1</v>
      </c>
      <c r="C6697" t="s">
        <v>80</v>
      </c>
      <c r="D6697" t="s">
        <v>83</v>
      </c>
      <c r="E6697" t="s">
        <v>132</v>
      </c>
      <c r="F6697" t="s">
        <v>19194</v>
      </c>
      <c r="G6697" t="s">
        <v>148</v>
      </c>
      <c r="H6697" t="s">
        <v>135</v>
      </c>
      <c r="I6697" t="s">
        <v>136</v>
      </c>
      <c r="J6697" t="s">
        <v>137</v>
      </c>
      <c r="K6697" t="s">
        <v>138</v>
      </c>
      <c r="L6697" t="s">
        <v>19195</v>
      </c>
      <c r="M6697" t="s">
        <v>19196</v>
      </c>
      <c r="N6697">
        <v>1.197777777</v>
      </c>
      <c r="O6697">
        <v>0</v>
      </c>
      <c r="P6697">
        <v>0</v>
      </c>
      <c r="Q6697">
        <v>0</v>
      </c>
      <c r="R6697">
        <v>0</v>
      </c>
      <c r="S6697">
        <v>0</v>
      </c>
      <c r="T6697">
        <v>11</v>
      </c>
      <c r="U6697">
        <v>0</v>
      </c>
      <c r="V6697">
        <v>0</v>
      </c>
      <c r="W6697">
        <v>0</v>
      </c>
      <c r="X6697">
        <v>0</v>
      </c>
      <c r="Y6697">
        <v>0</v>
      </c>
      <c r="Z6697">
        <v>0</v>
      </c>
      <c r="AA6697">
        <v>0</v>
      </c>
      <c r="AB6697">
        <v>6.3488817277924277</v>
      </c>
      <c r="AC6697">
        <v>0</v>
      </c>
      <c r="AD6697">
        <v>0</v>
      </c>
      <c r="AE6697">
        <v>6.3488817277924277</v>
      </c>
    </row>
    <row r="6698" spans="1:31" x14ac:dyDescent="0.25">
      <c r="A6698">
        <v>2252701</v>
      </c>
      <c r="B6698">
        <v>1</v>
      </c>
      <c r="C6698" t="s">
        <v>81</v>
      </c>
      <c r="D6698" t="s">
        <v>120</v>
      </c>
      <c r="E6698" t="s">
        <v>141</v>
      </c>
      <c r="F6698" t="s">
        <v>1634</v>
      </c>
      <c r="G6698" t="s">
        <v>187</v>
      </c>
      <c r="H6698" t="s">
        <v>135</v>
      </c>
      <c r="I6698" t="s">
        <v>136</v>
      </c>
      <c r="J6698" t="s">
        <v>137</v>
      </c>
      <c r="K6698" t="s">
        <v>138</v>
      </c>
      <c r="L6698" t="s">
        <v>19197</v>
      </c>
      <c r="M6698" t="s">
        <v>19198</v>
      </c>
      <c r="N6698">
        <v>2.6349999999999998</v>
      </c>
      <c r="O6698">
        <v>0</v>
      </c>
      <c r="P6698">
        <v>0</v>
      </c>
      <c r="Q6698">
        <v>0</v>
      </c>
      <c r="R6698">
        <v>7</v>
      </c>
      <c r="S6698">
        <v>0</v>
      </c>
      <c r="T6698">
        <v>2</v>
      </c>
      <c r="U6698">
        <v>0</v>
      </c>
      <c r="V6698">
        <v>0</v>
      </c>
      <c r="W6698">
        <v>0</v>
      </c>
      <c r="X6698">
        <v>0</v>
      </c>
      <c r="Y6698">
        <v>0</v>
      </c>
      <c r="Z6698">
        <v>5.6888517000342995</v>
      </c>
      <c r="AA6698">
        <v>0</v>
      </c>
      <c r="AB6698">
        <v>15.667484263819025</v>
      </c>
      <c r="AC6698">
        <v>0</v>
      </c>
      <c r="AD6698">
        <v>0</v>
      </c>
      <c r="AE6698">
        <v>21.356335963853326</v>
      </c>
    </row>
    <row r="6699" spans="1:31" x14ac:dyDescent="0.25">
      <c r="A6699">
        <v>2253096</v>
      </c>
      <c r="B6699">
        <v>1</v>
      </c>
      <c r="C6699" t="s">
        <v>80</v>
      </c>
      <c r="D6699" t="s">
        <v>96</v>
      </c>
      <c r="E6699" t="s">
        <v>132</v>
      </c>
      <c r="F6699" t="s">
        <v>19199</v>
      </c>
      <c r="G6699" t="s">
        <v>148</v>
      </c>
      <c r="H6699" t="s">
        <v>135</v>
      </c>
      <c r="I6699" t="s">
        <v>136</v>
      </c>
      <c r="J6699" t="s">
        <v>137</v>
      </c>
      <c r="K6699" t="s">
        <v>138</v>
      </c>
      <c r="L6699" t="s">
        <v>19200</v>
      </c>
      <c r="M6699" t="s">
        <v>19201</v>
      </c>
      <c r="N6699">
        <v>3.7180555549999998</v>
      </c>
      <c r="O6699">
        <v>0</v>
      </c>
      <c r="P6699">
        <v>1</v>
      </c>
      <c r="Q6699">
        <v>0</v>
      </c>
      <c r="R6699">
        <v>0</v>
      </c>
      <c r="S6699">
        <v>0</v>
      </c>
      <c r="T6699">
        <v>0</v>
      </c>
      <c r="U6699">
        <v>0</v>
      </c>
      <c r="V6699">
        <v>0</v>
      </c>
      <c r="W6699">
        <v>0</v>
      </c>
      <c r="X6699">
        <v>6.609314537761446E-2</v>
      </c>
      <c r="Y6699">
        <v>0</v>
      </c>
      <c r="Z6699">
        <v>0</v>
      </c>
      <c r="AA6699">
        <v>0</v>
      </c>
      <c r="AB6699">
        <v>0</v>
      </c>
      <c r="AC6699">
        <v>0</v>
      </c>
      <c r="AD6699">
        <v>0</v>
      </c>
      <c r="AE6699">
        <v>6.609314537761446E-2</v>
      </c>
    </row>
    <row r="6700" spans="1:31" x14ac:dyDescent="0.25">
      <c r="A6700">
        <v>2252847</v>
      </c>
      <c r="B6700">
        <v>1</v>
      </c>
      <c r="C6700" t="s">
        <v>80</v>
      </c>
      <c r="D6700" t="s">
        <v>107</v>
      </c>
      <c r="E6700" t="s">
        <v>182</v>
      </c>
      <c r="F6700" t="s">
        <v>19202</v>
      </c>
      <c r="G6700" t="s">
        <v>174</v>
      </c>
      <c r="H6700" t="s">
        <v>163</v>
      </c>
      <c r="I6700" t="s">
        <v>136</v>
      </c>
      <c r="J6700" t="s">
        <v>137</v>
      </c>
      <c r="K6700" t="s">
        <v>138</v>
      </c>
      <c r="L6700" t="s">
        <v>19203</v>
      </c>
      <c r="M6700" t="s">
        <v>19204</v>
      </c>
      <c r="N6700">
        <v>0.441111111</v>
      </c>
      <c r="O6700">
        <v>0</v>
      </c>
      <c r="P6700">
        <v>548</v>
      </c>
      <c r="Q6700">
        <v>0</v>
      </c>
      <c r="R6700">
        <v>0</v>
      </c>
      <c r="S6700">
        <v>0</v>
      </c>
      <c r="T6700">
        <v>53</v>
      </c>
      <c r="U6700">
        <v>0</v>
      </c>
      <c r="V6700">
        <v>0</v>
      </c>
      <c r="W6700">
        <v>0</v>
      </c>
      <c r="X6700">
        <v>54.404473917089064</v>
      </c>
      <c r="Y6700">
        <v>0</v>
      </c>
      <c r="Z6700">
        <v>0</v>
      </c>
      <c r="AA6700">
        <v>0</v>
      </c>
      <c r="AB6700">
        <v>20.155168808868478</v>
      </c>
      <c r="AC6700">
        <v>0</v>
      </c>
      <c r="AD6700">
        <v>0</v>
      </c>
      <c r="AE6700">
        <v>74.559642725957545</v>
      </c>
    </row>
    <row r="6701" spans="1:31" x14ac:dyDescent="0.25">
      <c r="A6701">
        <v>2252787</v>
      </c>
      <c r="B6701">
        <v>1</v>
      </c>
      <c r="C6701" t="s">
        <v>80</v>
      </c>
      <c r="D6701" t="s">
        <v>93</v>
      </c>
      <c r="E6701" t="s">
        <v>194</v>
      </c>
      <c r="F6701" t="s">
        <v>19205</v>
      </c>
      <c r="G6701" t="s">
        <v>2307</v>
      </c>
      <c r="H6701" t="s">
        <v>135</v>
      </c>
      <c r="I6701" t="s">
        <v>136</v>
      </c>
      <c r="J6701" t="s">
        <v>137</v>
      </c>
      <c r="K6701" t="s">
        <v>138</v>
      </c>
      <c r="L6701" t="s">
        <v>19206</v>
      </c>
      <c r="M6701" t="s">
        <v>19207</v>
      </c>
      <c r="N6701">
        <v>2.3194444440000002</v>
      </c>
      <c r="O6701">
        <v>0</v>
      </c>
      <c r="P6701">
        <v>0</v>
      </c>
      <c r="Q6701">
        <v>0</v>
      </c>
      <c r="R6701">
        <v>3</v>
      </c>
      <c r="S6701">
        <v>0</v>
      </c>
      <c r="T6701">
        <v>0</v>
      </c>
      <c r="U6701">
        <v>0</v>
      </c>
      <c r="V6701">
        <v>0</v>
      </c>
      <c r="W6701">
        <v>0</v>
      </c>
      <c r="X6701">
        <v>0</v>
      </c>
      <c r="Y6701">
        <v>0</v>
      </c>
      <c r="Z6701">
        <v>1.8542966607048317</v>
      </c>
      <c r="AA6701">
        <v>0</v>
      </c>
      <c r="AB6701">
        <v>0</v>
      </c>
      <c r="AC6701">
        <v>0</v>
      </c>
      <c r="AD6701">
        <v>0</v>
      </c>
      <c r="AE6701">
        <v>1.8542966607048317</v>
      </c>
    </row>
    <row r="6702" spans="1:31" x14ac:dyDescent="0.25">
      <c r="A6702">
        <v>2252893</v>
      </c>
      <c r="B6702">
        <v>1</v>
      </c>
      <c r="C6702" t="s">
        <v>81</v>
      </c>
      <c r="D6702" t="s">
        <v>113</v>
      </c>
      <c r="E6702" t="s">
        <v>161</v>
      </c>
      <c r="F6702" t="s">
        <v>7293</v>
      </c>
      <c r="G6702" t="s">
        <v>174</v>
      </c>
      <c r="H6702" t="s">
        <v>163</v>
      </c>
      <c r="I6702" t="s">
        <v>136</v>
      </c>
      <c r="J6702" t="s">
        <v>137</v>
      </c>
      <c r="K6702" t="s">
        <v>138</v>
      </c>
      <c r="L6702" t="s">
        <v>19208</v>
      </c>
      <c r="M6702" t="s">
        <v>19209</v>
      </c>
      <c r="N6702">
        <v>0.139444444</v>
      </c>
      <c r="O6702">
        <v>1</v>
      </c>
      <c r="P6702">
        <v>1568</v>
      </c>
      <c r="Q6702">
        <v>15</v>
      </c>
      <c r="R6702">
        <v>413</v>
      </c>
      <c r="S6702">
        <v>13</v>
      </c>
      <c r="T6702">
        <v>128</v>
      </c>
      <c r="U6702">
        <v>0</v>
      </c>
      <c r="V6702">
        <v>1</v>
      </c>
      <c r="W6702">
        <v>7.9725432557073345E-2</v>
      </c>
      <c r="X6702">
        <v>40.082700832674853</v>
      </c>
      <c r="Y6702">
        <v>1.1360152589681556</v>
      </c>
      <c r="Z6702">
        <v>17.07406989210039</v>
      </c>
      <c r="AA6702">
        <v>56.668198574167718</v>
      </c>
      <c r="AB6702">
        <v>16.957776243505691</v>
      </c>
      <c r="AC6702">
        <v>0</v>
      </c>
      <c r="AD6702">
        <v>0.27357933036984672</v>
      </c>
      <c r="AE6702">
        <v>132.27206556434373</v>
      </c>
    </row>
    <row r="6703" spans="1:31" x14ac:dyDescent="0.25">
      <c r="A6703">
        <v>2253033</v>
      </c>
      <c r="B6703">
        <v>1</v>
      </c>
      <c r="C6703" t="s">
        <v>80</v>
      </c>
      <c r="D6703" t="s">
        <v>105</v>
      </c>
      <c r="E6703" t="s">
        <v>194</v>
      </c>
      <c r="F6703" t="s">
        <v>19210</v>
      </c>
      <c r="G6703" t="s">
        <v>179</v>
      </c>
      <c r="H6703" t="s">
        <v>135</v>
      </c>
      <c r="I6703" t="s">
        <v>136</v>
      </c>
      <c r="J6703" t="s">
        <v>137</v>
      </c>
      <c r="K6703" t="s">
        <v>138</v>
      </c>
      <c r="L6703" t="s">
        <v>19211</v>
      </c>
      <c r="M6703" t="s">
        <v>19212</v>
      </c>
      <c r="N6703">
        <v>2.4097222220000001</v>
      </c>
      <c r="O6703">
        <v>0</v>
      </c>
      <c r="P6703">
        <v>54</v>
      </c>
      <c r="Q6703">
        <v>0</v>
      </c>
      <c r="R6703">
        <v>0</v>
      </c>
      <c r="S6703">
        <v>0</v>
      </c>
      <c r="T6703">
        <v>2</v>
      </c>
      <c r="U6703">
        <v>0</v>
      </c>
      <c r="V6703">
        <v>0</v>
      </c>
      <c r="W6703">
        <v>0</v>
      </c>
      <c r="X6703">
        <v>60.555197529415473</v>
      </c>
      <c r="Y6703">
        <v>0</v>
      </c>
      <c r="Z6703">
        <v>0</v>
      </c>
      <c r="AA6703">
        <v>0</v>
      </c>
      <c r="AB6703">
        <v>7.100068908764999E-2</v>
      </c>
      <c r="AC6703">
        <v>0</v>
      </c>
      <c r="AD6703">
        <v>0</v>
      </c>
      <c r="AE6703">
        <v>60.62619821850312</v>
      </c>
    </row>
    <row r="6704" spans="1:31" x14ac:dyDescent="0.25">
      <c r="A6704">
        <v>2252887</v>
      </c>
      <c r="B6704">
        <v>1</v>
      </c>
      <c r="C6704" t="s">
        <v>80</v>
      </c>
      <c r="D6704" t="s">
        <v>96</v>
      </c>
      <c r="E6704" t="s">
        <v>132</v>
      </c>
      <c r="F6704" t="s">
        <v>19213</v>
      </c>
      <c r="G6704" t="s">
        <v>170</v>
      </c>
      <c r="H6704" t="s">
        <v>135</v>
      </c>
      <c r="I6704" t="s">
        <v>136</v>
      </c>
      <c r="J6704" t="s">
        <v>137</v>
      </c>
      <c r="K6704" t="s">
        <v>138</v>
      </c>
      <c r="L6704" t="s">
        <v>19214</v>
      </c>
      <c r="M6704" t="s">
        <v>19215</v>
      </c>
      <c r="N6704">
        <v>8.4016666660000006</v>
      </c>
      <c r="O6704">
        <v>0</v>
      </c>
      <c r="P6704">
        <v>1</v>
      </c>
      <c r="Q6704">
        <v>0</v>
      </c>
      <c r="R6704">
        <v>0</v>
      </c>
      <c r="S6704">
        <v>0</v>
      </c>
      <c r="T6704">
        <v>0</v>
      </c>
      <c r="U6704">
        <v>0</v>
      </c>
      <c r="V6704">
        <v>0</v>
      </c>
      <c r="W6704">
        <v>0</v>
      </c>
      <c r="X6704">
        <v>6.3615596167885062</v>
      </c>
      <c r="Y6704">
        <v>0</v>
      </c>
      <c r="Z6704">
        <v>0</v>
      </c>
      <c r="AA6704">
        <v>0</v>
      </c>
      <c r="AB6704">
        <v>0</v>
      </c>
      <c r="AC6704">
        <v>0</v>
      </c>
      <c r="AD6704">
        <v>0</v>
      </c>
      <c r="AE6704">
        <v>6.3615596167885062</v>
      </c>
    </row>
    <row r="6705" spans="1:31" x14ac:dyDescent="0.25">
      <c r="A6705">
        <v>2252741</v>
      </c>
      <c r="B6705">
        <v>1</v>
      </c>
      <c r="C6705" t="s">
        <v>81</v>
      </c>
      <c r="D6705" t="s">
        <v>113</v>
      </c>
      <c r="E6705" t="s">
        <v>182</v>
      </c>
      <c r="F6705" t="s">
        <v>10909</v>
      </c>
      <c r="G6705" t="s">
        <v>143</v>
      </c>
      <c r="H6705" t="s">
        <v>163</v>
      </c>
      <c r="I6705" t="s">
        <v>136</v>
      </c>
      <c r="J6705" t="s">
        <v>137</v>
      </c>
      <c r="K6705" t="s">
        <v>144</v>
      </c>
      <c r="L6705" t="s">
        <v>19216</v>
      </c>
      <c r="M6705" t="s">
        <v>19217</v>
      </c>
      <c r="N6705">
        <v>2.9897222220000002</v>
      </c>
      <c r="O6705">
        <v>0</v>
      </c>
      <c r="P6705">
        <v>30</v>
      </c>
      <c r="Q6705">
        <v>0</v>
      </c>
      <c r="R6705">
        <v>4</v>
      </c>
      <c r="S6705">
        <v>0</v>
      </c>
      <c r="T6705">
        <v>10</v>
      </c>
      <c r="U6705">
        <v>0</v>
      </c>
      <c r="V6705">
        <v>0</v>
      </c>
      <c r="W6705">
        <v>0</v>
      </c>
      <c r="X6705">
        <v>22.856321243467466</v>
      </c>
      <c r="Y6705">
        <v>0</v>
      </c>
      <c r="Z6705">
        <v>1.30134250144444</v>
      </c>
      <c r="AA6705">
        <v>0</v>
      </c>
      <c r="AB6705">
        <v>44.385930321989811</v>
      </c>
      <c r="AC6705">
        <v>0</v>
      </c>
      <c r="AD6705">
        <v>0</v>
      </c>
      <c r="AE6705">
        <v>68.543594066901719</v>
      </c>
    </row>
    <row r="6706" spans="1:31" x14ac:dyDescent="0.25">
      <c r="A6706">
        <v>2252873</v>
      </c>
      <c r="B6706">
        <v>1</v>
      </c>
      <c r="C6706" t="s">
        <v>81</v>
      </c>
      <c r="D6706" t="s">
        <v>112</v>
      </c>
      <c r="E6706" t="s">
        <v>132</v>
      </c>
      <c r="F6706" t="s">
        <v>19218</v>
      </c>
      <c r="G6706" t="s">
        <v>148</v>
      </c>
      <c r="H6706" t="s">
        <v>135</v>
      </c>
      <c r="I6706" t="s">
        <v>136</v>
      </c>
      <c r="J6706" t="s">
        <v>137</v>
      </c>
      <c r="K6706" t="s">
        <v>138</v>
      </c>
      <c r="L6706" t="s">
        <v>19219</v>
      </c>
      <c r="M6706" t="s">
        <v>19220</v>
      </c>
      <c r="N6706">
        <v>0.89611111099999996</v>
      </c>
      <c r="O6706">
        <v>0</v>
      </c>
      <c r="P6706">
        <v>1</v>
      </c>
      <c r="Q6706">
        <v>0</v>
      </c>
      <c r="R6706">
        <v>0</v>
      </c>
      <c r="S6706">
        <v>0</v>
      </c>
      <c r="T6706">
        <v>0</v>
      </c>
      <c r="U6706">
        <v>0</v>
      </c>
      <c r="V6706">
        <v>0</v>
      </c>
      <c r="W6706">
        <v>0</v>
      </c>
      <c r="X6706">
        <v>5.5979347343422222E-3</v>
      </c>
      <c r="Y6706">
        <v>0</v>
      </c>
      <c r="Z6706">
        <v>0</v>
      </c>
      <c r="AA6706">
        <v>0</v>
      </c>
      <c r="AB6706">
        <v>0</v>
      </c>
      <c r="AC6706">
        <v>0</v>
      </c>
      <c r="AD6706">
        <v>0</v>
      </c>
      <c r="AE6706">
        <v>5.5979347343422222E-3</v>
      </c>
    </row>
    <row r="6707" spans="1:31" x14ac:dyDescent="0.25">
      <c r="A6707">
        <v>2252804</v>
      </c>
      <c r="B6707">
        <v>1</v>
      </c>
      <c r="C6707" t="s">
        <v>80</v>
      </c>
      <c r="D6707" t="s">
        <v>96</v>
      </c>
      <c r="E6707" t="s">
        <v>141</v>
      </c>
      <c r="F6707" t="s">
        <v>18390</v>
      </c>
      <c r="G6707" t="s">
        <v>134</v>
      </c>
      <c r="H6707" t="s">
        <v>135</v>
      </c>
      <c r="I6707" t="s">
        <v>136</v>
      </c>
      <c r="J6707" t="s">
        <v>137</v>
      </c>
      <c r="K6707" t="s">
        <v>138</v>
      </c>
      <c r="L6707" t="s">
        <v>19221</v>
      </c>
      <c r="M6707" t="s">
        <v>19222</v>
      </c>
      <c r="N6707">
        <v>0.72944444399999997</v>
      </c>
      <c r="O6707">
        <v>0</v>
      </c>
      <c r="P6707">
        <v>102</v>
      </c>
      <c r="Q6707">
        <v>0</v>
      </c>
      <c r="R6707">
        <v>0</v>
      </c>
      <c r="S6707">
        <v>0</v>
      </c>
      <c r="T6707">
        <v>9</v>
      </c>
      <c r="U6707">
        <v>0</v>
      </c>
      <c r="V6707">
        <v>0</v>
      </c>
      <c r="W6707">
        <v>0</v>
      </c>
      <c r="X6707">
        <v>63.614759633330429</v>
      </c>
      <c r="Y6707">
        <v>0</v>
      </c>
      <c r="Z6707">
        <v>0</v>
      </c>
      <c r="AA6707">
        <v>0</v>
      </c>
      <c r="AB6707">
        <v>15.446918205117477</v>
      </c>
      <c r="AC6707">
        <v>0</v>
      </c>
      <c r="AD6707">
        <v>0</v>
      </c>
      <c r="AE6707">
        <v>79.061677838447906</v>
      </c>
    </row>
    <row r="6708" spans="1:31" x14ac:dyDescent="0.25">
      <c r="A6708">
        <v>2253016</v>
      </c>
      <c r="B6708">
        <v>1</v>
      </c>
      <c r="C6708" t="s">
        <v>80</v>
      </c>
      <c r="D6708" t="s">
        <v>96</v>
      </c>
      <c r="E6708" t="s">
        <v>132</v>
      </c>
      <c r="F6708" t="s">
        <v>19223</v>
      </c>
      <c r="G6708" t="s">
        <v>191</v>
      </c>
      <c r="H6708" t="s">
        <v>135</v>
      </c>
      <c r="I6708" t="s">
        <v>136</v>
      </c>
      <c r="J6708" t="s">
        <v>137</v>
      </c>
      <c r="K6708" t="s">
        <v>138</v>
      </c>
      <c r="L6708" t="s">
        <v>19224</v>
      </c>
      <c r="M6708" t="s">
        <v>19225</v>
      </c>
      <c r="N6708">
        <v>2.3761111110000002</v>
      </c>
      <c r="O6708">
        <v>0</v>
      </c>
      <c r="P6708">
        <v>1</v>
      </c>
      <c r="Q6708">
        <v>0</v>
      </c>
      <c r="R6708">
        <v>0</v>
      </c>
      <c r="S6708">
        <v>0</v>
      </c>
      <c r="T6708">
        <v>0</v>
      </c>
      <c r="U6708">
        <v>0</v>
      </c>
      <c r="V6708">
        <v>0</v>
      </c>
      <c r="W6708">
        <v>0</v>
      </c>
      <c r="X6708">
        <v>6.5278009064986667E-2</v>
      </c>
      <c r="Y6708">
        <v>0</v>
      </c>
      <c r="Z6708">
        <v>0</v>
      </c>
      <c r="AA6708">
        <v>0</v>
      </c>
      <c r="AB6708">
        <v>0</v>
      </c>
      <c r="AC6708">
        <v>0</v>
      </c>
      <c r="AD6708">
        <v>0</v>
      </c>
      <c r="AE6708">
        <v>6.5278009064986667E-2</v>
      </c>
    </row>
    <row r="6709" spans="1:31" x14ac:dyDescent="0.25">
      <c r="A6709">
        <v>2253185</v>
      </c>
      <c r="B6709">
        <v>1</v>
      </c>
      <c r="C6709" t="s">
        <v>80</v>
      </c>
      <c r="D6709" t="s">
        <v>94</v>
      </c>
      <c r="E6709" t="s">
        <v>273</v>
      </c>
      <c r="F6709" t="s">
        <v>19226</v>
      </c>
      <c r="G6709" t="s">
        <v>1858</v>
      </c>
      <c r="H6709" t="s">
        <v>163</v>
      </c>
      <c r="I6709" t="s">
        <v>136</v>
      </c>
      <c r="J6709" t="s">
        <v>137</v>
      </c>
      <c r="K6709" t="s">
        <v>138</v>
      </c>
      <c r="L6709" t="s">
        <v>19227</v>
      </c>
      <c r="M6709" t="s">
        <v>19228</v>
      </c>
      <c r="N6709">
        <v>2.119722222</v>
      </c>
      <c r="O6709">
        <v>0</v>
      </c>
      <c r="P6709">
        <v>237</v>
      </c>
      <c r="Q6709">
        <v>6</v>
      </c>
      <c r="R6709">
        <v>106</v>
      </c>
      <c r="S6709">
        <v>2</v>
      </c>
      <c r="T6709">
        <v>25</v>
      </c>
      <c r="U6709">
        <v>0</v>
      </c>
      <c r="V6709">
        <v>0</v>
      </c>
      <c r="W6709">
        <v>0</v>
      </c>
      <c r="X6709">
        <v>70.11324944633526</v>
      </c>
      <c r="Y6709">
        <v>2.6087214681506121</v>
      </c>
      <c r="Z6709">
        <v>31.931165372950989</v>
      </c>
      <c r="AA6709">
        <v>7.3790563539581457</v>
      </c>
      <c r="AB6709">
        <v>14.189099277225234</v>
      </c>
      <c r="AC6709">
        <v>0</v>
      </c>
      <c r="AD6709">
        <v>0</v>
      </c>
      <c r="AE6709">
        <v>126.22129191862024</v>
      </c>
    </row>
    <row r="6710" spans="1:31" x14ac:dyDescent="0.25">
      <c r="A6710">
        <v>2253187</v>
      </c>
      <c r="B6710">
        <v>1</v>
      </c>
      <c r="C6710" t="s">
        <v>80</v>
      </c>
      <c r="D6710" t="s">
        <v>94</v>
      </c>
      <c r="E6710" t="s">
        <v>182</v>
      </c>
      <c r="F6710" t="s">
        <v>19229</v>
      </c>
      <c r="G6710" t="s">
        <v>1614</v>
      </c>
      <c r="H6710" t="s">
        <v>163</v>
      </c>
      <c r="I6710" t="s">
        <v>136</v>
      </c>
      <c r="J6710" t="s">
        <v>137</v>
      </c>
      <c r="K6710" t="s">
        <v>138</v>
      </c>
      <c r="L6710" t="s">
        <v>19230</v>
      </c>
      <c r="M6710" t="s">
        <v>19231</v>
      </c>
      <c r="N6710">
        <v>5.1624999999999996</v>
      </c>
      <c r="O6710">
        <v>0</v>
      </c>
      <c r="P6710">
        <v>51</v>
      </c>
      <c r="Q6710">
        <v>0</v>
      </c>
      <c r="R6710">
        <v>0</v>
      </c>
      <c r="S6710">
        <v>0</v>
      </c>
      <c r="T6710">
        <v>6</v>
      </c>
      <c r="U6710">
        <v>0</v>
      </c>
      <c r="V6710">
        <v>0</v>
      </c>
      <c r="W6710">
        <v>0</v>
      </c>
      <c r="X6710">
        <v>29.242780960388281</v>
      </c>
      <c r="Y6710">
        <v>0</v>
      </c>
      <c r="Z6710">
        <v>0</v>
      </c>
      <c r="AA6710">
        <v>0</v>
      </c>
      <c r="AB6710">
        <v>10.491397464483365</v>
      </c>
      <c r="AC6710">
        <v>0</v>
      </c>
      <c r="AD6710">
        <v>0</v>
      </c>
      <c r="AE6710">
        <v>39.734178424871644</v>
      </c>
    </row>
    <row r="6711" spans="1:31" x14ac:dyDescent="0.25">
      <c r="A6711">
        <v>2253188</v>
      </c>
      <c r="B6711">
        <v>1</v>
      </c>
      <c r="C6711" t="s">
        <v>80</v>
      </c>
      <c r="D6711" t="s">
        <v>94</v>
      </c>
      <c r="E6711" t="s">
        <v>273</v>
      </c>
      <c r="F6711" t="s">
        <v>3976</v>
      </c>
      <c r="G6711" t="s">
        <v>174</v>
      </c>
      <c r="H6711" t="s">
        <v>163</v>
      </c>
      <c r="I6711" t="s">
        <v>261</v>
      </c>
      <c r="J6711" t="s">
        <v>137</v>
      </c>
      <c r="K6711" t="s">
        <v>138</v>
      </c>
      <c r="L6711" t="s">
        <v>19232</v>
      </c>
      <c r="M6711" t="s">
        <v>19233</v>
      </c>
      <c r="N6711">
        <v>2.1666666000000001E-2</v>
      </c>
      <c r="O6711">
        <v>8</v>
      </c>
      <c r="P6711">
        <v>3482</v>
      </c>
      <c r="Q6711">
        <v>78</v>
      </c>
      <c r="R6711">
        <v>435</v>
      </c>
      <c r="S6711">
        <v>35</v>
      </c>
      <c r="T6711">
        <v>334</v>
      </c>
      <c r="U6711">
        <v>0</v>
      </c>
      <c r="V6711">
        <v>0</v>
      </c>
      <c r="W6711">
        <v>5.5357601163800001E-2</v>
      </c>
      <c r="X6711">
        <v>7.5964081901760014</v>
      </c>
      <c r="Y6711">
        <v>0.79271066067795348</v>
      </c>
      <c r="Z6711">
        <v>2.0004445060676286</v>
      </c>
      <c r="AA6711">
        <v>2.065338035103589</v>
      </c>
      <c r="AB6711">
        <v>1.3319776626138677</v>
      </c>
      <c r="AC6711">
        <v>0</v>
      </c>
      <c r="AD6711">
        <v>0</v>
      </c>
      <c r="AE6711">
        <v>13.842236655802841</v>
      </c>
    </row>
    <row r="6712" spans="1:31" x14ac:dyDescent="0.25">
      <c r="A6712">
        <v>2253190</v>
      </c>
      <c r="B6712">
        <v>1</v>
      </c>
      <c r="C6712" t="s">
        <v>80</v>
      </c>
      <c r="D6712" t="s">
        <v>101</v>
      </c>
      <c r="E6712" t="s">
        <v>194</v>
      </c>
      <c r="F6712" t="s">
        <v>19234</v>
      </c>
      <c r="G6712" t="s">
        <v>179</v>
      </c>
      <c r="H6712" t="s">
        <v>135</v>
      </c>
      <c r="I6712" t="s">
        <v>136</v>
      </c>
      <c r="J6712" t="s">
        <v>137</v>
      </c>
      <c r="K6712" t="s">
        <v>138</v>
      </c>
      <c r="L6712" t="s">
        <v>19235</v>
      </c>
      <c r="M6712" t="s">
        <v>19236</v>
      </c>
      <c r="N6712">
        <v>4.2872222219999996</v>
      </c>
      <c r="O6712">
        <v>0</v>
      </c>
      <c r="P6712">
        <v>8</v>
      </c>
      <c r="Q6712">
        <v>0</v>
      </c>
      <c r="R6712">
        <v>9</v>
      </c>
      <c r="S6712">
        <v>0</v>
      </c>
      <c r="T6712">
        <v>3</v>
      </c>
      <c r="U6712">
        <v>0</v>
      </c>
      <c r="V6712">
        <v>0</v>
      </c>
      <c r="W6712">
        <v>0</v>
      </c>
      <c r="X6712">
        <v>11.622156822525765</v>
      </c>
      <c r="Y6712">
        <v>0</v>
      </c>
      <c r="Z6712">
        <v>3.9919192012522902</v>
      </c>
      <c r="AA6712">
        <v>0</v>
      </c>
      <c r="AB6712">
        <v>13.15649968681209</v>
      </c>
      <c r="AC6712">
        <v>0</v>
      </c>
      <c r="AD6712">
        <v>0</v>
      </c>
      <c r="AE6712">
        <v>28.770575710590144</v>
      </c>
    </row>
    <row r="6713" spans="1:31" x14ac:dyDescent="0.25">
      <c r="A6713">
        <v>2253193</v>
      </c>
      <c r="B6713">
        <v>1</v>
      </c>
      <c r="C6713" t="s">
        <v>80</v>
      </c>
      <c r="D6713" t="s">
        <v>103</v>
      </c>
      <c r="E6713" t="s">
        <v>194</v>
      </c>
      <c r="F6713" t="s">
        <v>19237</v>
      </c>
      <c r="G6713" t="s">
        <v>422</v>
      </c>
      <c r="H6713" t="s">
        <v>135</v>
      </c>
      <c r="I6713" t="s">
        <v>136</v>
      </c>
      <c r="J6713" t="s">
        <v>137</v>
      </c>
      <c r="K6713" t="s">
        <v>138</v>
      </c>
      <c r="L6713" t="s">
        <v>19238</v>
      </c>
      <c r="M6713" t="s">
        <v>19239</v>
      </c>
      <c r="N6713">
        <v>1.6472222219999999</v>
      </c>
      <c r="O6713">
        <v>0</v>
      </c>
      <c r="P6713">
        <v>3</v>
      </c>
      <c r="Q6713">
        <v>0</v>
      </c>
      <c r="R6713">
        <v>7</v>
      </c>
      <c r="S6713">
        <v>0</v>
      </c>
      <c r="T6713">
        <v>5</v>
      </c>
      <c r="U6713">
        <v>0</v>
      </c>
      <c r="V6713">
        <v>0</v>
      </c>
      <c r="W6713">
        <v>0</v>
      </c>
      <c r="X6713">
        <v>0.54785401297073999</v>
      </c>
      <c r="Y6713">
        <v>0</v>
      </c>
      <c r="Z6713">
        <v>2.3145474957062913</v>
      </c>
      <c r="AA6713">
        <v>0</v>
      </c>
      <c r="AB6713">
        <v>3.1079108238452444</v>
      </c>
      <c r="AC6713">
        <v>0</v>
      </c>
      <c r="AD6713">
        <v>0</v>
      </c>
      <c r="AE6713">
        <v>5.9703123325222762</v>
      </c>
    </row>
    <row r="6714" spans="1:31" x14ac:dyDescent="0.25">
      <c r="A6714">
        <v>2253194</v>
      </c>
      <c r="B6714">
        <v>1</v>
      </c>
      <c r="C6714" t="s">
        <v>81</v>
      </c>
      <c r="D6714" t="s">
        <v>112</v>
      </c>
      <c r="E6714" t="s">
        <v>161</v>
      </c>
      <c r="F6714" t="s">
        <v>2836</v>
      </c>
      <c r="G6714" t="s">
        <v>174</v>
      </c>
      <c r="H6714" t="s">
        <v>163</v>
      </c>
      <c r="I6714" t="s">
        <v>136</v>
      </c>
      <c r="J6714" t="s">
        <v>137</v>
      </c>
      <c r="K6714" t="s">
        <v>138</v>
      </c>
      <c r="L6714" t="s">
        <v>19240</v>
      </c>
      <c r="M6714" t="s">
        <v>19241</v>
      </c>
      <c r="N6714">
        <v>0.73666666599999997</v>
      </c>
      <c r="O6714">
        <v>0</v>
      </c>
      <c r="P6714">
        <v>1032</v>
      </c>
      <c r="Q6714">
        <v>103</v>
      </c>
      <c r="R6714">
        <v>63</v>
      </c>
      <c r="S6714">
        <v>5</v>
      </c>
      <c r="T6714">
        <v>215</v>
      </c>
      <c r="U6714">
        <v>1</v>
      </c>
      <c r="V6714">
        <v>4</v>
      </c>
      <c r="W6714">
        <v>0</v>
      </c>
      <c r="X6714">
        <v>112.28791812943403</v>
      </c>
      <c r="Y6714">
        <v>6.283612282007641</v>
      </c>
      <c r="Z6714">
        <v>2.6138079243718382</v>
      </c>
      <c r="AA6714">
        <v>13.662708993136009</v>
      </c>
      <c r="AB6714">
        <v>28.102794699933579</v>
      </c>
      <c r="AC6714">
        <v>5.0652643338363745</v>
      </c>
      <c r="AD6714">
        <v>18.543545912295134</v>
      </c>
      <c r="AE6714">
        <v>186.55965227501463</v>
      </c>
    </row>
    <row r="6715" spans="1:31" x14ac:dyDescent="0.25">
      <c r="A6715">
        <v>2253195</v>
      </c>
      <c r="B6715">
        <v>1</v>
      </c>
      <c r="C6715" t="s">
        <v>81</v>
      </c>
      <c r="D6715" t="s">
        <v>123</v>
      </c>
      <c r="E6715" t="s">
        <v>161</v>
      </c>
      <c r="F6715" t="s">
        <v>13555</v>
      </c>
      <c r="G6715" t="s">
        <v>174</v>
      </c>
      <c r="H6715" t="s">
        <v>163</v>
      </c>
      <c r="I6715" t="s">
        <v>136</v>
      </c>
      <c r="J6715" t="s">
        <v>137</v>
      </c>
      <c r="K6715" t="s">
        <v>138</v>
      </c>
      <c r="L6715" t="s">
        <v>19242</v>
      </c>
      <c r="M6715" t="s">
        <v>19243</v>
      </c>
      <c r="N6715">
        <v>4.3247222220000001</v>
      </c>
      <c r="O6715">
        <v>0</v>
      </c>
      <c r="P6715">
        <v>359</v>
      </c>
      <c r="Q6715">
        <v>137</v>
      </c>
      <c r="R6715">
        <v>52</v>
      </c>
      <c r="S6715">
        <v>11</v>
      </c>
      <c r="T6715">
        <v>36</v>
      </c>
      <c r="U6715">
        <v>0</v>
      </c>
      <c r="V6715">
        <v>0</v>
      </c>
      <c r="W6715">
        <v>0</v>
      </c>
      <c r="X6715">
        <v>188.04467995628008</v>
      </c>
      <c r="Y6715">
        <v>392.01939029738668</v>
      </c>
      <c r="Z6715">
        <v>74.550911260454853</v>
      </c>
      <c r="AA6715">
        <v>20.693367804634669</v>
      </c>
      <c r="AB6715">
        <v>53.953947140183615</v>
      </c>
      <c r="AC6715">
        <v>0</v>
      </c>
      <c r="AD6715">
        <v>0</v>
      </c>
      <c r="AE6715">
        <v>729.26229645893989</v>
      </c>
    </row>
    <row r="6716" spans="1:31" x14ac:dyDescent="0.25">
      <c r="A6716">
        <v>2253196</v>
      </c>
      <c r="B6716">
        <v>1</v>
      </c>
      <c r="C6716" t="s">
        <v>80</v>
      </c>
      <c r="D6716" t="s">
        <v>94</v>
      </c>
      <c r="E6716" t="s">
        <v>141</v>
      </c>
      <c r="F6716" t="s">
        <v>19244</v>
      </c>
      <c r="G6716" t="s">
        <v>187</v>
      </c>
      <c r="H6716" t="s">
        <v>135</v>
      </c>
      <c r="I6716" t="s">
        <v>136</v>
      </c>
      <c r="J6716" t="s">
        <v>137</v>
      </c>
      <c r="K6716" t="s">
        <v>138</v>
      </c>
      <c r="L6716" t="s">
        <v>19245</v>
      </c>
      <c r="M6716" t="s">
        <v>19246</v>
      </c>
      <c r="N6716">
        <v>2.0447222219999999</v>
      </c>
      <c r="O6716">
        <v>0</v>
      </c>
      <c r="P6716">
        <v>103</v>
      </c>
      <c r="Q6716">
        <v>0</v>
      </c>
      <c r="R6716">
        <v>0</v>
      </c>
      <c r="S6716">
        <v>0</v>
      </c>
      <c r="T6716">
        <v>3</v>
      </c>
      <c r="U6716">
        <v>0</v>
      </c>
      <c r="V6716">
        <v>0</v>
      </c>
      <c r="W6716">
        <v>0</v>
      </c>
      <c r="X6716">
        <v>14.287419595177589</v>
      </c>
      <c r="Y6716">
        <v>0</v>
      </c>
      <c r="Z6716">
        <v>0</v>
      </c>
      <c r="AA6716">
        <v>0</v>
      </c>
      <c r="AB6716">
        <v>3.5094317053041948</v>
      </c>
      <c r="AC6716">
        <v>0</v>
      </c>
      <c r="AD6716">
        <v>0</v>
      </c>
      <c r="AE6716">
        <v>17.796851300481784</v>
      </c>
    </row>
    <row r="6717" spans="1:31" x14ac:dyDescent="0.25">
      <c r="A6717">
        <v>2253197</v>
      </c>
      <c r="B6717">
        <v>1</v>
      </c>
      <c r="C6717" t="s">
        <v>81</v>
      </c>
      <c r="D6717" t="s">
        <v>123</v>
      </c>
      <c r="E6717" t="s">
        <v>194</v>
      </c>
      <c r="F6717" t="s">
        <v>19247</v>
      </c>
      <c r="G6717" t="s">
        <v>179</v>
      </c>
      <c r="H6717" t="s">
        <v>135</v>
      </c>
      <c r="I6717" t="s">
        <v>136</v>
      </c>
      <c r="J6717" t="s">
        <v>137</v>
      </c>
      <c r="K6717" t="s">
        <v>138</v>
      </c>
      <c r="L6717" t="s">
        <v>19248</v>
      </c>
      <c r="M6717" t="s">
        <v>19249</v>
      </c>
      <c r="N6717">
        <v>4.4630555550000004</v>
      </c>
      <c r="O6717">
        <v>0</v>
      </c>
      <c r="P6717">
        <v>15</v>
      </c>
      <c r="Q6717">
        <v>0</v>
      </c>
      <c r="R6717">
        <v>7</v>
      </c>
      <c r="S6717">
        <v>0</v>
      </c>
      <c r="T6717">
        <v>3</v>
      </c>
      <c r="U6717">
        <v>0</v>
      </c>
      <c r="V6717">
        <v>0</v>
      </c>
      <c r="W6717">
        <v>0</v>
      </c>
      <c r="X6717">
        <v>7.0292023357973479</v>
      </c>
      <c r="Y6717">
        <v>0</v>
      </c>
      <c r="Z6717">
        <v>11.38295916839617</v>
      </c>
      <c r="AA6717">
        <v>0</v>
      </c>
      <c r="AB6717">
        <v>4.4673940228624476</v>
      </c>
      <c r="AC6717">
        <v>0</v>
      </c>
      <c r="AD6717">
        <v>0</v>
      </c>
      <c r="AE6717">
        <v>22.879555527055963</v>
      </c>
    </row>
    <row r="6718" spans="1:31" x14ac:dyDescent="0.25">
      <c r="A6718">
        <v>2253199</v>
      </c>
      <c r="B6718">
        <v>1</v>
      </c>
      <c r="C6718" t="s">
        <v>81</v>
      </c>
      <c r="D6718" t="s">
        <v>122</v>
      </c>
      <c r="E6718" t="s">
        <v>161</v>
      </c>
      <c r="F6718" t="s">
        <v>9622</v>
      </c>
      <c r="G6718" t="s">
        <v>174</v>
      </c>
      <c r="H6718" t="s">
        <v>163</v>
      </c>
      <c r="I6718" t="s">
        <v>136</v>
      </c>
      <c r="J6718" t="s">
        <v>137</v>
      </c>
      <c r="K6718" t="s">
        <v>138</v>
      </c>
      <c r="L6718" t="s">
        <v>19250</v>
      </c>
      <c r="M6718" t="s">
        <v>19251</v>
      </c>
      <c r="N6718">
        <v>0.90638888799999995</v>
      </c>
      <c r="O6718">
        <v>1</v>
      </c>
      <c r="P6718">
        <v>513</v>
      </c>
      <c r="Q6718">
        <v>4</v>
      </c>
      <c r="R6718">
        <v>0</v>
      </c>
      <c r="S6718">
        <v>3</v>
      </c>
      <c r="T6718">
        <v>22</v>
      </c>
      <c r="U6718">
        <v>1</v>
      </c>
      <c r="V6718">
        <v>0</v>
      </c>
      <c r="W6718">
        <v>7.8259587079418894E-2</v>
      </c>
      <c r="X6718">
        <v>32.436389231703849</v>
      </c>
      <c r="Y6718">
        <v>2.9178801483779737</v>
      </c>
      <c r="Z6718">
        <v>0</v>
      </c>
      <c r="AA6718">
        <v>11.150116287149155</v>
      </c>
      <c r="AB6718">
        <v>3.0152488268050583</v>
      </c>
      <c r="AC6718">
        <v>2.0794639081009967</v>
      </c>
      <c r="AD6718">
        <v>0</v>
      </c>
      <c r="AE6718">
        <v>51.677357989216446</v>
      </c>
    </row>
    <row r="6719" spans="1:31" x14ac:dyDescent="0.25">
      <c r="A6719">
        <v>2253200</v>
      </c>
      <c r="B6719">
        <v>1</v>
      </c>
      <c r="C6719" t="s">
        <v>80</v>
      </c>
      <c r="D6719" t="s">
        <v>82</v>
      </c>
      <c r="E6719" t="s">
        <v>177</v>
      </c>
      <c r="F6719" t="s">
        <v>1553</v>
      </c>
      <c r="G6719" t="s">
        <v>422</v>
      </c>
      <c r="H6719" t="s">
        <v>135</v>
      </c>
      <c r="I6719" t="s">
        <v>136</v>
      </c>
      <c r="J6719" t="s">
        <v>137</v>
      </c>
      <c r="K6719" t="s">
        <v>138</v>
      </c>
      <c r="L6719" t="s">
        <v>19252</v>
      </c>
      <c r="M6719" t="s">
        <v>19253</v>
      </c>
      <c r="N6719">
        <v>1.003055555</v>
      </c>
      <c r="O6719">
        <v>0</v>
      </c>
      <c r="P6719">
        <v>25</v>
      </c>
      <c r="Q6719">
        <v>0</v>
      </c>
      <c r="R6719">
        <v>0</v>
      </c>
      <c r="S6719">
        <v>0</v>
      </c>
      <c r="T6719">
        <v>36</v>
      </c>
      <c r="U6719">
        <v>0</v>
      </c>
      <c r="V6719">
        <v>0</v>
      </c>
      <c r="W6719">
        <v>0</v>
      </c>
      <c r="X6719">
        <v>10.517723196541237</v>
      </c>
      <c r="Y6719">
        <v>0</v>
      </c>
      <c r="Z6719">
        <v>0</v>
      </c>
      <c r="AA6719">
        <v>0</v>
      </c>
      <c r="AB6719">
        <v>17.310878299670513</v>
      </c>
      <c r="AC6719">
        <v>0</v>
      </c>
      <c r="AD6719">
        <v>0</v>
      </c>
      <c r="AE6719">
        <v>27.82860149621175</v>
      </c>
    </row>
    <row r="6720" spans="1:31" x14ac:dyDescent="0.25">
      <c r="A6720">
        <v>2253201</v>
      </c>
      <c r="B6720">
        <v>1</v>
      </c>
      <c r="C6720" t="s">
        <v>81</v>
      </c>
      <c r="D6720" t="s">
        <v>112</v>
      </c>
      <c r="E6720" t="s">
        <v>161</v>
      </c>
      <c r="F6720" t="s">
        <v>2836</v>
      </c>
      <c r="G6720" t="s">
        <v>174</v>
      </c>
      <c r="H6720" t="s">
        <v>163</v>
      </c>
      <c r="I6720" t="s">
        <v>136</v>
      </c>
      <c r="J6720" t="s">
        <v>137</v>
      </c>
      <c r="K6720" t="s">
        <v>138</v>
      </c>
      <c r="L6720" t="s">
        <v>19254</v>
      </c>
      <c r="M6720" t="s">
        <v>19255</v>
      </c>
      <c r="N6720">
        <v>0.70611111100000001</v>
      </c>
      <c r="O6720">
        <v>0</v>
      </c>
      <c r="P6720">
        <v>1032</v>
      </c>
      <c r="Q6720">
        <v>103</v>
      </c>
      <c r="R6720">
        <v>63</v>
      </c>
      <c r="S6720">
        <v>5</v>
      </c>
      <c r="T6720">
        <v>215</v>
      </c>
      <c r="U6720">
        <v>1</v>
      </c>
      <c r="V6720">
        <v>4</v>
      </c>
      <c r="W6720">
        <v>0</v>
      </c>
      <c r="X6720">
        <v>107.61374133186817</v>
      </c>
      <c r="Y6720">
        <v>5.9660111857564786</v>
      </c>
      <c r="Z6720">
        <v>2.4978391379358471</v>
      </c>
      <c r="AA6720">
        <v>12.89021284731203</v>
      </c>
      <c r="AB6720">
        <v>27.080865484476863</v>
      </c>
      <c r="AC6720">
        <v>4.6763836804060448</v>
      </c>
      <c r="AD6720">
        <v>17.583736614763669</v>
      </c>
      <c r="AE6720">
        <v>178.30879028251911</v>
      </c>
    </row>
    <row r="6721" spans="1:31" x14ac:dyDescent="0.25">
      <c r="A6721">
        <v>2253202</v>
      </c>
      <c r="B6721">
        <v>1</v>
      </c>
      <c r="C6721" t="s">
        <v>80</v>
      </c>
      <c r="D6721" t="s">
        <v>104</v>
      </c>
      <c r="E6721" t="s">
        <v>182</v>
      </c>
      <c r="F6721" t="s">
        <v>19256</v>
      </c>
      <c r="G6721" t="s">
        <v>319</v>
      </c>
      <c r="H6721" t="s">
        <v>163</v>
      </c>
      <c r="I6721" t="s">
        <v>136</v>
      </c>
      <c r="J6721" t="s">
        <v>137</v>
      </c>
      <c r="K6721" t="s">
        <v>138</v>
      </c>
      <c r="L6721" t="s">
        <v>19257</v>
      </c>
      <c r="M6721" t="s">
        <v>19258</v>
      </c>
      <c r="N6721">
        <v>1.300277777</v>
      </c>
      <c r="O6721">
        <v>0</v>
      </c>
      <c r="P6721">
        <v>41</v>
      </c>
      <c r="Q6721">
        <v>0</v>
      </c>
      <c r="R6721">
        <v>0</v>
      </c>
      <c r="S6721">
        <v>0</v>
      </c>
      <c r="T6721">
        <v>1</v>
      </c>
      <c r="U6721">
        <v>0</v>
      </c>
      <c r="V6721">
        <v>0</v>
      </c>
      <c r="W6721">
        <v>0</v>
      </c>
      <c r="X6721">
        <v>51.075818901296188</v>
      </c>
      <c r="Y6721">
        <v>0</v>
      </c>
      <c r="Z6721">
        <v>0</v>
      </c>
      <c r="AA6721">
        <v>0</v>
      </c>
      <c r="AB6721">
        <v>1.1286363163736528</v>
      </c>
      <c r="AC6721">
        <v>0</v>
      </c>
      <c r="AD6721">
        <v>0</v>
      </c>
      <c r="AE6721">
        <v>52.204455217669839</v>
      </c>
    </row>
    <row r="6722" spans="1:31" x14ac:dyDescent="0.25">
      <c r="A6722">
        <v>2253209</v>
      </c>
      <c r="B6722">
        <v>1</v>
      </c>
      <c r="C6722" t="s">
        <v>80</v>
      </c>
      <c r="D6722" t="s">
        <v>101</v>
      </c>
      <c r="E6722" t="s">
        <v>182</v>
      </c>
      <c r="F6722" t="s">
        <v>10515</v>
      </c>
      <c r="G6722" t="s">
        <v>1027</v>
      </c>
      <c r="H6722" t="s">
        <v>163</v>
      </c>
      <c r="I6722" t="s">
        <v>136</v>
      </c>
      <c r="J6722" t="s">
        <v>137</v>
      </c>
      <c r="K6722" t="s">
        <v>138</v>
      </c>
      <c r="L6722" t="s">
        <v>19259</v>
      </c>
      <c r="M6722" t="s">
        <v>19260</v>
      </c>
      <c r="N6722">
        <v>2.5163888879999998</v>
      </c>
      <c r="O6722">
        <v>3</v>
      </c>
      <c r="P6722">
        <v>95</v>
      </c>
      <c r="Q6722">
        <v>5</v>
      </c>
      <c r="R6722">
        <v>30</v>
      </c>
      <c r="S6722">
        <v>4</v>
      </c>
      <c r="T6722">
        <v>26</v>
      </c>
      <c r="U6722">
        <v>0</v>
      </c>
      <c r="V6722">
        <v>0</v>
      </c>
      <c r="W6722">
        <v>5.4606700861057798</v>
      </c>
      <c r="X6722">
        <v>58.329449501227799</v>
      </c>
      <c r="Y6722">
        <v>53.509235405378099</v>
      </c>
      <c r="Z6722">
        <v>12.890895750731064</v>
      </c>
      <c r="AA6722">
        <v>25.061626123270372</v>
      </c>
      <c r="AB6722">
        <v>52.967699108668768</v>
      </c>
      <c r="AC6722">
        <v>0</v>
      </c>
      <c r="AD6722">
        <v>0</v>
      </c>
      <c r="AE6722">
        <v>208.21957597538187</v>
      </c>
    </row>
    <row r="6723" spans="1:31" x14ac:dyDescent="0.25">
      <c r="A6723">
        <v>2253213</v>
      </c>
      <c r="B6723">
        <v>1</v>
      </c>
      <c r="C6723" t="s">
        <v>80</v>
      </c>
      <c r="D6723" t="s">
        <v>106</v>
      </c>
      <c r="E6723" t="s">
        <v>161</v>
      </c>
      <c r="F6723" t="s">
        <v>10643</v>
      </c>
      <c r="G6723" t="s">
        <v>174</v>
      </c>
      <c r="H6723" t="s">
        <v>163</v>
      </c>
      <c r="I6723" t="s">
        <v>136</v>
      </c>
      <c r="J6723" t="s">
        <v>137</v>
      </c>
      <c r="K6723" t="s">
        <v>138</v>
      </c>
      <c r="L6723" t="s">
        <v>19261</v>
      </c>
      <c r="M6723" t="s">
        <v>19262</v>
      </c>
      <c r="N6723">
        <v>0.46694444400000001</v>
      </c>
      <c r="O6723">
        <v>0</v>
      </c>
      <c r="P6723">
        <v>701</v>
      </c>
      <c r="Q6723">
        <v>1</v>
      </c>
      <c r="R6723">
        <v>87</v>
      </c>
      <c r="S6723">
        <v>5</v>
      </c>
      <c r="T6723">
        <v>115</v>
      </c>
      <c r="U6723">
        <v>0</v>
      </c>
      <c r="V6723">
        <v>1</v>
      </c>
      <c r="W6723">
        <v>0</v>
      </c>
      <c r="X6723">
        <v>50.752972561264549</v>
      </c>
      <c r="Y6723">
        <v>9.957546781236444E-2</v>
      </c>
      <c r="Z6723">
        <v>5.8928624093799575</v>
      </c>
      <c r="AA6723">
        <v>2.0861515659914489</v>
      </c>
      <c r="AB6723">
        <v>12.300043792434874</v>
      </c>
      <c r="AC6723">
        <v>0</v>
      </c>
      <c r="AD6723">
        <v>32.988201861299714</v>
      </c>
      <c r="AE6723">
        <v>104.11980765818291</v>
      </c>
    </row>
    <row r="6724" spans="1:31" x14ac:dyDescent="0.25">
      <c r="A6724">
        <v>2253218</v>
      </c>
      <c r="B6724">
        <v>1</v>
      </c>
      <c r="C6724" t="s">
        <v>80</v>
      </c>
      <c r="D6724" t="s">
        <v>83</v>
      </c>
      <c r="E6724" t="s">
        <v>141</v>
      </c>
      <c r="F6724" t="s">
        <v>19263</v>
      </c>
      <c r="G6724" t="s">
        <v>558</v>
      </c>
      <c r="H6724" t="s">
        <v>135</v>
      </c>
      <c r="I6724" t="s">
        <v>136</v>
      </c>
      <c r="J6724" t="s">
        <v>3</v>
      </c>
      <c r="K6724" t="s">
        <v>138</v>
      </c>
      <c r="L6724" t="s">
        <v>19264</v>
      </c>
      <c r="M6724" t="s">
        <v>19265</v>
      </c>
      <c r="N6724">
        <v>3.7005555550000002</v>
      </c>
      <c r="O6724">
        <v>0</v>
      </c>
      <c r="P6724">
        <v>435</v>
      </c>
      <c r="Q6724">
        <v>0</v>
      </c>
      <c r="R6724">
        <v>0</v>
      </c>
      <c r="S6724">
        <v>0</v>
      </c>
      <c r="T6724">
        <v>18</v>
      </c>
      <c r="U6724">
        <v>0</v>
      </c>
      <c r="V6724">
        <v>0</v>
      </c>
      <c r="W6724">
        <v>0</v>
      </c>
      <c r="X6724">
        <v>492.65294235271341</v>
      </c>
      <c r="Y6724">
        <v>0</v>
      </c>
      <c r="Z6724">
        <v>0</v>
      </c>
      <c r="AA6724">
        <v>0</v>
      </c>
      <c r="AB6724">
        <v>19.863823252509285</v>
      </c>
      <c r="AC6724">
        <v>0</v>
      </c>
      <c r="AD6724">
        <v>0</v>
      </c>
      <c r="AE6724">
        <v>512.51676560522264</v>
      </c>
    </row>
    <row r="6725" spans="1:31" x14ac:dyDescent="0.25">
      <c r="A6725">
        <v>2253223</v>
      </c>
      <c r="B6725">
        <v>1</v>
      </c>
      <c r="C6725" t="s">
        <v>80</v>
      </c>
      <c r="D6725" t="s">
        <v>90</v>
      </c>
      <c r="E6725" t="s">
        <v>194</v>
      </c>
      <c r="F6725" t="s">
        <v>17155</v>
      </c>
      <c r="G6725" t="s">
        <v>179</v>
      </c>
      <c r="H6725" t="s">
        <v>135</v>
      </c>
      <c r="I6725" t="s">
        <v>136</v>
      </c>
      <c r="J6725" t="s">
        <v>137</v>
      </c>
      <c r="K6725" t="s">
        <v>138</v>
      </c>
      <c r="L6725" t="s">
        <v>19266</v>
      </c>
      <c r="M6725" t="s">
        <v>19267</v>
      </c>
      <c r="N6725">
        <v>1.835555555</v>
      </c>
      <c r="O6725">
        <v>0</v>
      </c>
      <c r="P6725">
        <v>143</v>
      </c>
      <c r="Q6725">
        <v>0</v>
      </c>
      <c r="R6725">
        <v>0</v>
      </c>
      <c r="S6725">
        <v>0</v>
      </c>
      <c r="T6725">
        <v>12</v>
      </c>
      <c r="U6725">
        <v>0</v>
      </c>
      <c r="V6725">
        <v>0</v>
      </c>
      <c r="W6725">
        <v>0</v>
      </c>
      <c r="X6725">
        <v>71.958331302709382</v>
      </c>
      <c r="Y6725">
        <v>0</v>
      </c>
      <c r="Z6725">
        <v>0</v>
      </c>
      <c r="AA6725">
        <v>0</v>
      </c>
      <c r="AB6725">
        <v>11.243504173264123</v>
      </c>
      <c r="AC6725">
        <v>0</v>
      </c>
      <c r="AD6725">
        <v>0</v>
      </c>
      <c r="AE6725">
        <v>83.20183547597351</v>
      </c>
    </row>
    <row r="6726" spans="1:31" x14ac:dyDescent="0.25">
      <c r="A6726">
        <v>2253224</v>
      </c>
      <c r="B6726">
        <v>1</v>
      </c>
      <c r="C6726" t="s">
        <v>80</v>
      </c>
      <c r="D6726" t="s">
        <v>95</v>
      </c>
      <c r="E6726" t="s">
        <v>182</v>
      </c>
      <c r="F6726" t="s">
        <v>19268</v>
      </c>
      <c r="G6726" t="s">
        <v>319</v>
      </c>
      <c r="H6726" t="s">
        <v>163</v>
      </c>
      <c r="I6726" t="s">
        <v>136</v>
      </c>
      <c r="J6726" t="s">
        <v>137</v>
      </c>
      <c r="K6726" t="s">
        <v>138</v>
      </c>
      <c r="L6726" t="s">
        <v>19269</v>
      </c>
      <c r="M6726" t="s">
        <v>19270</v>
      </c>
      <c r="N6726">
        <v>1.0816666660000001</v>
      </c>
      <c r="O6726">
        <v>0</v>
      </c>
      <c r="P6726">
        <v>176</v>
      </c>
      <c r="Q6726">
        <v>0</v>
      </c>
      <c r="R6726">
        <v>1</v>
      </c>
      <c r="S6726">
        <v>0</v>
      </c>
      <c r="T6726">
        <v>17</v>
      </c>
      <c r="U6726">
        <v>0</v>
      </c>
      <c r="V6726">
        <v>0</v>
      </c>
      <c r="W6726">
        <v>0</v>
      </c>
      <c r="X6726">
        <v>38.438140927793107</v>
      </c>
      <c r="Y6726">
        <v>0</v>
      </c>
      <c r="Z6726">
        <v>0</v>
      </c>
      <c r="AA6726">
        <v>0</v>
      </c>
      <c r="AB6726">
        <v>7.6142028667783181</v>
      </c>
      <c r="AC6726">
        <v>0</v>
      </c>
      <c r="AD6726">
        <v>0</v>
      </c>
      <c r="AE6726">
        <v>46.052343794571428</v>
      </c>
    </row>
    <row r="6727" spans="1:31" x14ac:dyDescent="0.25">
      <c r="A6727">
        <v>2253230</v>
      </c>
      <c r="B6727">
        <v>1</v>
      </c>
      <c r="C6727" t="s">
        <v>80</v>
      </c>
      <c r="D6727" t="s">
        <v>89</v>
      </c>
      <c r="E6727" t="s">
        <v>273</v>
      </c>
      <c r="F6727" t="s">
        <v>19271</v>
      </c>
      <c r="G6727" t="s">
        <v>174</v>
      </c>
      <c r="H6727" t="s">
        <v>163</v>
      </c>
      <c r="I6727" t="s">
        <v>136</v>
      </c>
      <c r="J6727" t="s">
        <v>137</v>
      </c>
      <c r="K6727" t="s">
        <v>138</v>
      </c>
      <c r="L6727" t="s">
        <v>19272</v>
      </c>
      <c r="M6727" t="s">
        <v>19273</v>
      </c>
      <c r="N6727">
        <v>0.158611111</v>
      </c>
      <c r="O6727">
        <v>0</v>
      </c>
      <c r="P6727">
        <v>1402</v>
      </c>
      <c r="Q6727">
        <v>1</v>
      </c>
      <c r="R6727">
        <v>9</v>
      </c>
      <c r="S6727">
        <v>3</v>
      </c>
      <c r="T6727">
        <v>201</v>
      </c>
      <c r="U6727">
        <v>0</v>
      </c>
      <c r="V6727">
        <v>3</v>
      </c>
      <c r="W6727">
        <v>0</v>
      </c>
      <c r="X6727">
        <v>137.56196901992047</v>
      </c>
      <c r="Y6727">
        <v>0.14047414758884891</v>
      </c>
      <c r="Z6727">
        <v>0.14764712514230005</v>
      </c>
      <c r="AA6727">
        <v>0.74902733702550173</v>
      </c>
      <c r="AB6727">
        <v>24.488461963763747</v>
      </c>
      <c r="AC6727">
        <v>0</v>
      </c>
      <c r="AD6727">
        <v>16.118343151734258</v>
      </c>
      <c r="AE6727">
        <v>179.20592274517512</v>
      </c>
    </row>
    <row r="6728" spans="1:31" x14ac:dyDescent="0.25">
      <c r="A6728">
        <v>2253235</v>
      </c>
      <c r="B6728">
        <v>1</v>
      </c>
      <c r="C6728" t="s">
        <v>81</v>
      </c>
      <c r="D6728" t="s">
        <v>123</v>
      </c>
      <c r="E6728" t="s">
        <v>132</v>
      </c>
      <c r="F6728" t="s">
        <v>19274</v>
      </c>
      <c r="G6728" t="s">
        <v>148</v>
      </c>
      <c r="H6728" t="s">
        <v>135</v>
      </c>
      <c r="I6728" t="s">
        <v>136</v>
      </c>
      <c r="J6728" t="s">
        <v>137</v>
      </c>
      <c r="K6728" t="s">
        <v>138</v>
      </c>
      <c r="L6728" t="s">
        <v>19275</v>
      </c>
      <c r="M6728" t="s">
        <v>19276</v>
      </c>
      <c r="N6728">
        <v>1.3825000000000001</v>
      </c>
      <c r="O6728">
        <v>0</v>
      </c>
      <c r="P6728">
        <v>0</v>
      </c>
      <c r="Q6728">
        <v>0</v>
      </c>
      <c r="R6728">
        <v>0</v>
      </c>
      <c r="S6728">
        <v>0</v>
      </c>
      <c r="T6728">
        <v>1</v>
      </c>
      <c r="U6728">
        <v>0</v>
      </c>
      <c r="V6728">
        <v>0</v>
      </c>
      <c r="W6728">
        <v>0</v>
      </c>
      <c r="X6728">
        <v>0</v>
      </c>
      <c r="Y6728">
        <v>0</v>
      </c>
      <c r="Z6728">
        <v>0</v>
      </c>
      <c r="AA6728">
        <v>0</v>
      </c>
      <c r="AB6728">
        <v>1.6030631506063611</v>
      </c>
      <c r="AC6728">
        <v>0</v>
      </c>
      <c r="AD6728">
        <v>0</v>
      </c>
      <c r="AE6728">
        <v>1.6030631506063611</v>
      </c>
    </row>
    <row r="6729" spans="1:31" x14ac:dyDescent="0.25">
      <c r="A6729">
        <v>2253238</v>
      </c>
      <c r="B6729">
        <v>1</v>
      </c>
      <c r="C6729" t="s">
        <v>80</v>
      </c>
      <c r="D6729" t="s">
        <v>95</v>
      </c>
      <c r="E6729" t="s">
        <v>182</v>
      </c>
      <c r="F6729" t="s">
        <v>17772</v>
      </c>
      <c r="G6729" t="s">
        <v>319</v>
      </c>
      <c r="H6729" t="s">
        <v>163</v>
      </c>
      <c r="I6729" t="s">
        <v>136</v>
      </c>
      <c r="J6729" t="s">
        <v>137</v>
      </c>
      <c r="K6729" t="s">
        <v>138</v>
      </c>
      <c r="L6729" t="s">
        <v>19277</v>
      </c>
      <c r="M6729" t="s">
        <v>19278</v>
      </c>
      <c r="N6729">
        <v>2.7177777769999998</v>
      </c>
      <c r="O6729">
        <v>0</v>
      </c>
      <c r="P6729">
        <v>176</v>
      </c>
      <c r="Q6729">
        <v>0</v>
      </c>
      <c r="R6729">
        <v>1</v>
      </c>
      <c r="S6729">
        <v>0</v>
      </c>
      <c r="T6729">
        <v>17</v>
      </c>
      <c r="U6729">
        <v>0</v>
      </c>
      <c r="V6729">
        <v>0</v>
      </c>
      <c r="W6729">
        <v>0</v>
      </c>
      <c r="X6729">
        <v>107.96887385980702</v>
      </c>
      <c r="Y6729">
        <v>0</v>
      </c>
      <c r="Z6729">
        <v>0</v>
      </c>
      <c r="AA6729">
        <v>0</v>
      </c>
      <c r="AB6729">
        <v>30.025807566244858</v>
      </c>
      <c r="AC6729">
        <v>0</v>
      </c>
      <c r="AD6729">
        <v>0</v>
      </c>
      <c r="AE6729">
        <v>137.99468142605187</v>
      </c>
    </row>
    <row r="6730" spans="1:31" x14ac:dyDescent="0.25">
      <c r="A6730">
        <v>2253239</v>
      </c>
      <c r="B6730">
        <v>1</v>
      </c>
      <c r="C6730" t="s">
        <v>80</v>
      </c>
      <c r="D6730" t="s">
        <v>98</v>
      </c>
      <c r="E6730" t="s">
        <v>177</v>
      </c>
      <c r="F6730" t="s">
        <v>19279</v>
      </c>
      <c r="G6730" t="s">
        <v>215</v>
      </c>
      <c r="H6730" t="s">
        <v>135</v>
      </c>
      <c r="I6730" t="s">
        <v>136</v>
      </c>
      <c r="J6730" t="s">
        <v>137</v>
      </c>
      <c r="K6730" t="s">
        <v>138</v>
      </c>
      <c r="L6730" t="s">
        <v>19280</v>
      </c>
      <c r="M6730" t="s">
        <v>19281</v>
      </c>
      <c r="N6730">
        <v>3.0780555550000002</v>
      </c>
      <c r="O6730">
        <v>0</v>
      </c>
      <c r="P6730">
        <v>1</v>
      </c>
      <c r="Q6730">
        <v>0</v>
      </c>
      <c r="R6730">
        <v>0</v>
      </c>
      <c r="S6730">
        <v>0</v>
      </c>
      <c r="T6730">
        <v>4</v>
      </c>
      <c r="U6730">
        <v>0</v>
      </c>
      <c r="V6730">
        <v>0</v>
      </c>
      <c r="W6730">
        <v>0</v>
      </c>
      <c r="X6730">
        <v>2.8679899651522938</v>
      </c>
      <c r="Y6730">
        <v>0</v>
      </c>
      <c r="Z6730">
        <v>0</v>
      </c>
      <c r="AA6730">
        <v>0</v>
      </c>
      <c r="AB6730">
        <v>7.3474074044212543</v>
      </c>
      <c r="AC6730">
        <v>0</v>
      </c>
      <c r="AD6730">
        <v>0</v>
      </c>
      <c r="AE6730">
        <v>10.215397369573548</v>
      </c>
    </row>
    <row r="6731" spans="1:31" x14ac:dyDescent="0.25">
      <c r="A6731">
        <v>2253240</v>
      </c>
      <c r="B6731">
        <v>1</v>
      </c>
      <c r="C6731" t="s">
        <v>80</v>
      </c>
      <c r="D6731" t="s">
        <v>91</v>
      </c>
      <c r="E6731" t="s">
        <v>161</v>
      </c>
      <c r="F6731" t="s">
        <v>15878</v>
      </c>
      <c r="G6731" t="s">
        <v>174</v>
      </c>
      <c r="H6731" t="s">
        <v>163</v>
      </c>
      <c r="I6731" t="s">
        <v>136</v>
      </c>
      <c r="J6731" t="s">
        <v>137</v>
      </c>
      <c r="K6731" t="s">
        <v>138</v>
      </c>
      <c r="L6731" t="s">
        <v>19282</v>
      </c>
      <c r="M6731" t="s">
        <v>19283</v>
      </c>
      <c r="N6731">
        <v>1.3844444440000001</v>
      </c>
      <c r="O6731">
        <v>3</v>
      </c>
      <c r="P6731">
        <v>14</v>
      </c>
      <c r="Q6731">
        <v>28</v>
      </c>
      <c r="R6731">
        <v>1</v>
      </c>
      <c r="S6731">
        <v>28</v>
      </c>
      <c r="T6731">
        <v>1</v>
      </c>
      <c r="U6731">
        <v>0</v>
      </c>
      <c r="V6731">
        <v>0</v>
      </c>
      <c r="W6731">
        <v>2.9434501821418095</v>
      </c>
      <c r="X6731">
        <v>3.3141635115388208</v>
      </c>
      <c r="Y6731">
        <v>24.319217323455184</v>
      </c>
      <c r="Z6731">
        <v>0.86385766987828883</v>
      </c>
      <c r="AA6731">
        <v>117.01127045063902</v>
      </c>
      <c r="AB6731">
        <v>1.817781175757486</v>
      </c>
      <c r="AC6731">
        <v>0</v>
      </c>
      <c r="AD6731">
        <v>0</v>
      </c>
      <c r="AE6731">
        <v>150.26974031341061</v>
      </c>
    </row>
    <row r="6732" spans="1:31" x14ac:dyDescent="0.25">
      <c r="A6732">
        <v>2253242</v>
      </c>
      <c r="B6732">
        <v>1</v>
      </c>
      <c r="C6732" t="s">
        <v>80</v>
      </c>
      <c r="D6732" t="s">
        <v>95</v>
      </c>
      <c r="E6732" t="s">
        <v>182</v>
      </c>
      <c r="F6732" t="s">
        <v>17772</v>
      </c>
      <c r="G6732" t="s">
        <v>1614</v>
      </c>
      <c r="H6732" t="s">
        <v>163</v>
      </c>
      <c r="I6732" t="s">
        <v>136</v>
      </c>
      <c r="J6732" t="s">
        <v>137</v>
      </c>
      <c r="K6732" t="s">
        <v>138</v>
      </c>
      <c r="L6732" t="s">
        <v>19284</v>
      </c>
      <c r="M6732" t="s">
        <v>19285</v>
      </c>
      <c r="N6732">
        <v>16.270555555000001</v>
      </c>
      <c r="O6732">
        <v>0</v>
      </c>
      <c r="P6732">
        <v>175</v>
      </c>
      <c r="Q6732">
        <v>0</v>
      </c>
      <c r="R6732">
        <v>1</v>
      </c>
      <c r="S6732">
        <v>0</v>
      </c>
      <c r="T6732">
        <v>17</v>
      </c>
      <c r="U6732">
        <v>0</v>
      </c>
      <c r="V6732">
        <v>0</v>
      </c>
      <c r="W6732">
        <v>0</v>
      </c>
      <c r="X6732">
        <v>630.33863265783634</v>
      </c>
      <c r="Y6732">
        <v>0</v>
      </c>
      <c r="Z6732">
        <v>0</v>
      </c>
      <c r="AA6732">
        <v>0</v>
      </c>
      <c r="AB6732">
        <v>157.5521908468682</v>
      </c>
      <c r="AC6732">
        <v>0</v>
      </c>
      <c r="AD6732">
        <v>0</v>
      </c>
      <c r="AE6732">
        <v>787.89082350470449</v>
      </c>
    </row>
    <row r="6733" spans="1:31" x14ac:dyDescent="0.25">
      <c r="A6733">
        <v>2253246</v>
      </c>
      <c r="B6733">
        <v>1</v>
      </c>
      <c r="C6733" t="s">
        <v>81</v>
      </c>
      <c r="D6733" t="s">
        <v>115</v>
      </c>
      <c r="E6733" t="s">
        <v>161</v>
      </c>
      <c r="F6733" t="s">
        <v>19286</v>
      </c>
      <c r="G6733" t="s">
        <v>174</v>
      </c>
      <c r="H6733" t="s">
        <v>163</v>
      </c>
      <c r="I6733" t="s">
        <v>136</v>
      </c>
      <c r="J6733" t="s">
        <v>137</v>
      </c>
      <c r="K6733" t="s">
        <v>138</v>
      </c>
      <c r="L6733" t="s">
        <v>19287</v>
      </c>
      <c r="M6733" t="s">
        <v>19288</v>
      </c>
      <c r="N6733">
        <v>1.426111111</v>
      </c>
      <c r="O6733">
        <v>0</v>
      </c>
      <c r="P6733">
        <v>187</v>
      </c>
      <c r="Q6733">
        <v>0</v>
      </c>
      <c r="R6733">
        <v>3</v>
      </c>
      <c r="S6733">
        <v>0</v>
      </c>
      <c r="T6733">
        <v>14</v>
      </c>
      <c r="U6733">
        <v>0</v>
      </c>
      <c r="V6733">
        <v>0</v>
      </c>
      <c r="W6733">
        <v>0</v>
      </c>
      <c r="X6733">
        <v>35.568619418198324</v>
      </c>
      <c r="Y6733">
        <v>0</v>
      </c>
      <c r="Z6733">
        <v>1.5916123762933335E-2</v>
      </c>
      <c r="AA6733">
        <v>0</v>
      </c>
      <c r="AB6733">
        <v>4.1902219248670134</v>
      </c>
      <c r="AC6733">
        <v>0</v>
      </c>
      <c r="AD6733">
        <v>0</v>
      </c>
      <c r="AE6733">
        <v>39.77475746682827</v>
      </c>
    </row>
    <row r="6734" spans="1:31" x14ac:dyDescent="0.25">
      <c r="A6734">
        <v>2253250</v>
      </c>
      <c r="B6734">
        <v>1</v>
      </c>
      <c r="C6734" t="s">
        <v>81</v>
      </c>
      <c r="D6734" t="s">
        <v>127</v>
      </c>
      <c r="E6734" t="s">
        <v>182</v>
      </c>
      <c r="F6734" t="s">
        <v>19289</v>
      </c>
      <c r="G6734" t="s">
        <v>319</v>
      </c>
      <c r="H6734" t="s">
        <v>163</v>
      </c>
      <c r="I6734" t="s">
        <v>136</v>
      </c>
      <c r="J6734" t="s">
        <v>137</v>
      </c>
      <c r="K6734" t="s">
        <v>138</v>
      </c>
      <c r="L6734" t="s">
        <v>19290</v>
      </c>
      <c r="M6734" t="s">
        <v>19291</v>
      </c>
      <c r="N6734">
        <v>9.58</v>
      </c>
      <c r="O6734">
        <v>0</v>
      </c>
      <c r="P6734">
        <v>1</v>
      </c>
      <c r="Q6734">
        <v>0</v>
      </c>
      <c r="R6734">
        <v>9</v>
      </c>
      <c r="S6734">
        <v>0</v>
      </c>
      <c r="T6734">
        <v>0</v>
      </c>
      <c r="U6734">
        <v>0</v>
      </c>
      <c r="V6734">
        <v>0</v>
      </c>
      <c r="W6734">
        <v>0</v>
      </c>
      <c r="X6734">
        <v>2.8260253149182777</v>
      </c>
      <c r="Y6734">
        <v>0</v>
      </c>
      <c r="Z6734">
        <v>51.466321167313275</v>
      </c>
      <c r="AA6734">
        <v>0</v>
      </c>
      <c r="AB6734">
        <v>0</v>
      </c>
      <c r="AC6734">
        <v>0</v>
      </c>
      <c r="AD6734">
        <v>0</v>
      </c>
      <c r="AE6734">
        <v>54.292346482231551</v>
      </c>
    </row>
    <row r="6735" spans="1:31" x14ac:dyDescent="0.25">
      <c r="A6735">
        <v>2253253</v>
      </c>
      <c r="B6735">
        <v>1</v>
      </c>
      <c r="C6735" t="s">
        <v>80</v>
      </c>
      <c r="D6735" t="s">
        <v>94</v>
      </c>
      <c r="E6735" t="s">
        <v>273</v>
      </c>
      <c r="F6735" t="s">
        <v>19292</v>
      </c>
      <c r="G6735" t="s">
        <v>174</v>
      </c>
      <c r="H6735" t="s">
        <v>163</v>
      </c>
      <c r="I6735" t="s">
        <v>136</v>
      </c>
      <c r="J6735" t="s">
        <v>137</v>
      </c>
      <c r="K6735" t="s">
        <v>138</v>
      </c>
      <c r="L6735" t="s">
        <v>19293</v>
      </c>
      <c r="M6735" t="s">
        <v>19294</v>
      </c>
      <c r="N6735">
        <v>9.2222222000000006E-2</v>
      </c>
      <c r="O6735">
        <v>0</v>
      </c>
      <c r="P6735">
        <v>7313</v>
      </c>
      <c r="Q6735">
        <v>0</v>
      </c>
      <c r="R6735">
        <v>0</v>
      </c>
      <c r="S6735">
        <v>0</v>
      </c>
      <c r="T6735">
        <v>595</v>
      </c>
      <c r="U6735">
        <v>0</v>
      </c>
      <c r="V6735">
        <v>0</v>
      </c>
      <c r="W6735">
        <v>0</v>
      </c>
      <c r="X6735">
        <v>205.76994003026007</v>
      </c>
      <c r="Y6735">
        <v>0</v>
      </c>
      <c r="Z6735">
        <v>0</v>
      </c>
      <c r="AA6735">
        <v>0</v>
      </c>
      <c r="AB6735">
        <v>58.245968238838906</v>
      </c>
      <c r="AC6735">
        <v>0</v>
      </c>
      <c r="AD6735">
        <v>0</v>
      </c>
      <c r="AE6735">
        <v>264.01590826909899</v>
      </c>
    </row>
    <row r="6736" spans="1:31" x14ac:dyDescent="0.25">
      <c r="A6736">
        <v>2253254</v>
      </c>
      <c r="B6736">
        <v>1</v>
      </c>
      <c r="C6736" t="s">
        <v>80</v>
      </c>
      <c r="D6736" t="s">
        <v>94</v>
      </c>
      <c r="E6736" t="s">
        <v>132</v>
      </c>
      <c r="F6736" t="s">
        <v>19295</v>
      </c>
      <c r="G6736" t="s">
        <v>148</v>
      </c>
      <c r="H6736" t="s">
        <v>135</v>
      </c>
      <c r="I6736" t="s">
        <v>136</v>
      </c>
      <c r="J6736" t="s">
        <v>137</v>
      </c>
      <c r="K6736" t="s">
        <v>138</v>
      </c>
      <c r="L6736" t="s">
        <v>19296</v>
      </c>
      <c r="M6736" t="s">
        <v>19297</v>
      </c>
      <c r="N6736">
        <v>2.1988888879999999</v>
      </c>
      <c r="O6736">
        <v>0</v>
      </c>
      <c r="P6736">
        <v>1</v>
      </c>
      <c r="Q6736">
        <v>0</v>
      </c>
      <c r="R6736">
        <v>0</v>
      </c>
      <c r="S6736">
        <v>0</v>
      </c>
      <c r="T6736">
        <v>0</v>
      </c>
      <c r="U6736">
        <v>0</v>
      </c>
      <c r="V6736">
        <v>0</v>
      </c>
      <c r="W6736">
        <v>0</v>
      </c>
      <c r="X6736">
        <v>1.1554360806984803</v>
      </c>
      <c r="Y6736">
        <v>0</v>
      </c>
      <c r="Z6736">
        <v>0</v>
      </c>
      <c r="AA6736">
        <v>0</v>
      </c>
      <c r="AB6736">
        <v>0</v>
      </c>
      <c r="AC6736">
        <v>0</v>
      </c>
      <c r="AD6736">
        <v>0</v>
      </c>
      <c r="AE6736">
        <v>1.1554360806984803</v>
      </c>
    </row>
    <row r="6737" spans="1:31" x14ac:dyDescent="0.25">
      <c r="A6737">
        <v>2253255</v>
      </c>
      <c r="B6737">
        <v>1</v>
      </c>
      <c r="C6737" t="s">
        <v>80</v>
      </c>
      <c r="D6737" t="s">
        <v>90</v>
      </c>
      <c r="E6737" t="s">
        <v>132</v>
      </c>
      <c r="F6737" t="s">
        <v>19298</v>
      </c>
      <c r="G6737" t="s">
        <v>191</v>
      </c>
      <c r="H6737" t="s">
        <v>135</v>
      </c>
      <c r="I6737" t="s">
        <v>136</v>
      </c>
      <c r="J6737" t="s">
        <v>137</v>
      </c>
      <c r="K6737" t="s">
        <v>138</v>
      </c>
      <c r="L6737" t="s">
        <v>19299</v>
      </c>
      <c r="M6737" t="s">
        <v>19300</v>
      </c>
      <c r="N6737">
        <v>2.113888888</v>
      </c>
      <c r="O6737">
        <v>0</v>
      </c>
      <c r="P6737">
        <v>5</v>
      </c>
      <c r="Q6737">
        <v>0</v>
      </c>
      <c r="R6737">
        <v>0</v>
      </c>
      <c r="S6737">
        <v>0</v>
      </c>
      <c r="T6737">
        <v>2</v>
      </c>
      <c r="U6737">
        <v>0</v>
      </c>
      <c r="V6737">
        <v>0</v>
      </c>
      <c r="W6737">
        <v>0</v>
      </c>
      <c r="X6737">
        <v>2.8079792190602135</v>
      </c>
      <c r="Y6737">
        <v>0</v>
      </c>
      <c r="Z6737">
        <v>0</v>
      </c>
      <c r="AA6737">
        <v>0</v>
      </c>
      <c r="AB6737">
        <v>5.1068883846061208</v>
      </c>
      <c r="AC6737">
        <v>0</v>
      </c>
      <c r="AD6737">
        <v>0</v>
      </c>
      <c r="AE6737">
        <v>7.9148676036663339</v>
      </c>
    </row>
    <row r="6738" spans="1:31" x14ac:dyDescent="0.25">
      <c r="A6738">
        <v>2253257</v>
      </c>
      <c r="B6738">
        <v>1</v>
      </c>
      <c r="C6738" t="s">
        <v>80</v>
      </c>
      <c r="D6738" t="s">
        <v>99</v>
      </c>
      <c r="E6738" t="s">
        <v>194</v>
      </c>
      <c r="F6738" t="s">
        <v>19301</v>
      </c>
      <c r="G6738" t="s">
        <v>390</v>
      </c>
      <c r="H6738" t="s">
        <v>135</v>
      </c>
      <c r="I6738" t="s">
        <v>136</v>
      </c>
      <c r="J6738" t="s">
        <v>137</v>
      </c>
      <c r="K6738" t="s">
        <v>138</v>
      </c>
      <c r="L6738" t="s">
        <v>19302</v>
      </c>
      <c r="M6738" t="s">
        <v>19303</v>
      </c>
      <c r="N6738">
        <v>2.920833333</v>
      </c>
      <c r="O6738">
        <v>0</v>
      </c>
      <c r="P6738">
        <v>13</v>
      </c>
      <c r="Q6738">
        <v>0</v>
      </c>
      <c r="R6738">
        <v>11</v>
      </c>
      <c r="S6738">
        <v>0</v>
      </c>
      <c r="T6738">
        <v>4</v>
      </c>
      <c r="U6738">
        <v>0</v>
      </c>
      <c r="V6738">
        <v>0</v>
      </c>
      <c r="W6738">
        <v>0</v>
      </c>
      <c r="X6738">
        <v>6.9698612212312661</v>
      </c>
      <c r="Y6738">
        <v>0</v>
      </c>
      <c r="Z6738">
        <v>1.7002382531041604</v>
      </c>
      <c r="AA6738">
        <v>0</v>
      </c>
      <c r="AB6738">
        <v>1.98669614143602</v>
      </c>
      <c r="AC6738">
        <v>0</v>
      </c>
      <c r="AD6738">
        <v>0</v>
      </c>
      <c r="AE6738">
        <v>10.656795615771447</v>
      </c>
    </row>
    <row r="6739" spans="1:31" x14ac:dyDescent="0.25">
      <c r="A6739">
        <v>2253259</v>
      </c>
      <c r="B6739">
        <v>1</v>
      </c>
      <c r="C6739" t="s">
        <v>80</v>
      </c>
      <c r="D6739" t="s">
        <v>106</v>
      </c>
      <c r="E6739" t="s">
        <v>161</v>
      </c>
      <c r="F6739" t="s">
        <v>19304</v>
      </c>
      <c r="G6739" t="s">
        <v>174</v>
      </c>
      <c r="H6739" t="s">
        <v>163</v>
      </c>
      <c r="I6739" t="s">
        <v>136</v>
      </c>
      <c r="J6739" t="s">
        <v>137</v>
      </c>
      <c r="K6739" t="s">
        <v>138</v>
      </c>
      <c r="L6739" t="s">
        <v>19305</v>
      </c>
      <c r="M6739" t="s">
        <v>19306</v>
      </c>
      <c r="N6739">
        <v>1.591388888</v>
      </c>
      <c r="O6739">
        <v>0</v>
      </c>
      <c r="P6739">
        <v>701</v>
      </c>
      <c r="Q6739">
        <v>1</v>
      </c>
      <c r="R6739">
        <v>87</v>
      </c>
      <c r="S6739">
        <v>5</v>
      </c>
      <c r="T6739">
        <v>115</v>
      </c>
      <c r="U6739">
        <v>0</v>
      </c>
      <c r="V6739">
        <v>1</v>
      </c>
      <c r="W6739">
        <v>0</v>
      </c>
      <c r="X6739">
        <v>212.19975600404166</v>
      </c>
      <c r="Y6739">
        <v>0.43491524139856336</v>
      </c>
      <c r="Z6739">
        <v>25.774457446880607</v>
      </c>
      <c r="AA6739">
        <v>10.739156526365315</v>
      </c>
      <c r="AB6739">
        <v>76.993301243969583</v>
      </c>
      <c r="AC6739">
        <v>0</v>
      </c>
      <c r="AD6739">
        <v>282.62860285105933</v>
      </c>
      <c r="AE6739">
        <v>608.77018931371504</v>
      </c>
    </row>
    <row r="6740" spans="1:31" x14ac:dyDescent="0.25">
      <c r="A6740">
        <v>2253260</v>
      </c>
      <c r="B6740">
        <v>1</v>
      </c>
      <c r="C6740" t="s">
        <v>80</v>
      </c>
      <c r="D6740" t="s">
        <v>97</v>
      </c>
      <c r="E6740" t="s">
        <v>194</v>
      </c>
      <c r="F6740" t="s">
        <v>18747</v>
      </c>
      <c r="G6740" t="s">
        <v>390</v>
      </c>
      <c r="H6740" t="s">
        <v>135</v>
      </c>
      <c r="I6740" t="s">
        <v>136</v>
      </c>
      <c r="J6740" t="s">
        <v>137</v>
      </c>
      <c r="K6740" t="s">
        <v>138</v>
      </c>
      <c r="L6740" t="s">
        <v>19307</v>
      </c>
      <c r="M6740" t="s">
        <v>19308</v>
      </c>
      <c r="N6740">
        <v>1.572777777</v>
      </c>
      <c r="O6740">
        <v>0</v>
      </c>
      <c r="P6740">
        <v>121</v>
      </c>
      <c r="Q6740">
        <v>0</v>
      </c>
      <c r="R6740">
        <v>4</v>
      </c>
      <c r="S6740">
        <v>0</v>
      </c>
      <c r="T6740">
        <v>5</v>
      </c>
      <c r="U6740">
        <v>0</v>
      </c>
      <c r="V6740">
        <v>0</v>
      </c>
      <c r="W6740">
        <v>0</v>
      </c>
      <c r="X6740">
        <v>106.18328860985272</v>
      </c>
      <c r="Y6740">
        <v>0</v>
      </c>
      <c r="Z6740">
        <v>14.270225411630312</v>
      </c>
      <c r="AA6740">
        <v>0</v>
      </c>
      <c r="AB6740">
        <v>3.3413975105470928</v>
      </c>
      <c r="AC6740">
        <v>0</v>
      </c>
      <c r="AD6740">
        <v>0</v>
      </c>
      <c r="AE6740">
        <v>123.79491153203013</v>
      </c>
    </row>
    <row r="6741" spans="1:31" x14ac:dyDescent="0.25">
      <c r="A6741">
        <v>2253261</v>
      </c>
      <c r="B6741">
        <v>1</v>
      </c>
      <c r="C6741" t="s">
        <v>81</v>
      </c>
      <c r="D6741" t="s">
        <v>123</v>
      </c>
      <c r="E6741" t="s">
        <v>273</v>
      </c>
      <c r="F6741" t="s">
        <v>19309</v>
      </c>
      <c r="G6741" t="s">
        <v>174</v>
      </c>
      <c r="H6741" t="s">
        <v>163</v>
      </c>
      <c r="I6741" t="s">
        <v>136</v>
      </c>
      <c r="J6741" t="s">
        <v>137</v>
      </c>
      <c r="K6741" t="s">
        <v>138</v>
      </c>
      <c r="L6741" t="s">
        <v>19310</v>
      </c>
      <c r="M6741" t="s">
        <v>19311</v>
      </c>
      <c r="N6741">
        <v>1.068333333</v>
      </c>
      <c r="O6741">
        <v>6</v>
      </c>
      <c r="P6741">
        <v>0</v>
      </c>
      <c r="Q6741">
        <v>78</v>
      </c>
      <c r="R6741">
        <v>0</v>
      </c>
      <c r="S6741">
        <v>14</v>
      </c>
      <c r="T6741">
        <v>0</v>
      </c>
      <c r="U6741">
        <v>0</v>
      </c>
      <c r="V6741">
        <v>0</v>
      </c>
      <c r="W6741">
        <v>1.4731066629203611</v>
      </c>
      <c r="X6741">
        <v>0</v>
      </c>
      <c r="Y6741">
        <v>42.067342724246139</v>
      </c>
      <c r="Z6741">
        <v>0</v>
      </c>
      <c r="AA6741">
        <v>8.3205014299087345</v>
      </c>
      <c r="AB6741">
        <v>0</v>
      </c>
      <c r="AC6741">
        <v>0</v>
      </c>
      <c r="AD6741">
        <v>0</v>
      </c>
      <c r="AE6741">
        <v>51.860950817075235</v>
      </c>
    </row>
    <row r="6742" spans="1:31" x14ac:dyDescent="0.25">
      <c r="A6742">
        <v>2253262</v>
      </c>
      <c r="B6742">
        <v>1</v>
      </c>
      <c r="C6742" t="s">
        <v>81</v>
      </c>
      <c r="D6742" t="s">
        <v>128</v>
      </c>
      <c r="E6742" t="s">
        <v>141</v>
      </c>
      <c r="F6742" t="s">
        <v>18684</v>
      </c>
      <c r="G6742" t="s">
        <v>390</v>
      </c>
      <c r="H6742" t="s">
        <v>135</v>
      </c>
      <c r="I6742" t="s">
        <v>136</v>
      </c>
      <c r="J6742" t="s">
        <v>137</v>
      </c>
      <c r="K6742" t="s">
        <v>138</v>
      </c>
      <c r="L6742" t="s">
        <v>19312</v>
      </c>
      <c r="M6742" t="s">
        <v>19313</v>
      </c>
      <c r="N6742">
        <v>5.6955555550000003</v>
      </c>
      <c r="O6742">
        <v>0</v>
      </c>
      <c r="P6742">
        <v>196</v>
      </c>
      <c r="Q6742">
        <v>0</v>
      </c>
      <c r="R6742">
        <v>0</v>
      </c>
      <c r="S6742">
        <v>0</v>
      </c>
      <c r="T6742">
        <v>20</v>
      </c>
      <c r="U6742">
        <v>0</v>
      </c>
      <c r="V6742">
        <v>0</v>
      </c>
      <c r="W6742">
        <v>0</v>
      </c>
      <c r="X6742">
        <v>137.66461796885395</v>
      </c>
      <c r="Y6742">
        <v>0</v>
      </c>
      <c r="Z6742">
        <v>0</v>
      </c>
      <c r="AA6742">
        <v>0</v>
      </c>
      <c r="AB6742">
        <v>28.680892281663304</v>
      </c>
      <c r="AC6742">
        <v>0</v>
      </c>
      <c r="AD6742">
        <v>0</v>
      </c>
      <c r="AE6742">
        <v>166.34551025051724</v>
      </c>
    </row>
    <row r="6743" spans="1:31" x14ac:dyDescent="0.25">
      <c r="A6743">
        <v>2253266</v>
      </c>
      <c r="B6743">
        <v>1</v>
      </c>
      <c r="C6743" t="s">
        <v>80</v>
      </c>
      <c r="D6743" t="s">
        <v>100</v>
      </c>
      <c r="E6743" t="s">
        <v>194</v>
      </c>
      <c r="F6743" t="s">
        <v>16022</v>
      </c>
      <c r="G6743" t="s">
        <v>465</v>
      </c>
      <c r="H6743" t="s">
        <v>135</v>
      </c>
      <c r="I6743" t="s">
        <v>136</v>
      </c>
      <c r="J6743" t="s">
        <v>137</v>
      </c>
      <c r="K6743" t="s">
        <v>138</v>
      </c>
      <c r="L6743" t="s">
        <v>19314</v>
      </c>
      <c r="M6743" t="s">
        <v>19315</v>
      </c>
      <c r="N6743">
        <v>2.9644444440000002</v>
      </c>
      <c r="O6743">
        <v>0</v>
      </c>
      <c r="P6743">
        <v>19</v>
      </c>
      <c r="Q6743">
        <v>0</v>
      </c>
      <c r="R6743">
        <v>0</v>
      </c>
      <c r="S6743">
        <v>0</v>
      </c>
      <c r="T6743">
        <v>15</v>
      </c>
      <c r="U6743">
        <v>0</v>
      </c>
      <c r="V6743">
        <v>0</v>
      </c>
      <c r="W6743">
        <v>0</v>
      </c>
      <c r="X6743">
        <v>28.906045437175575</v>
      </c>
      <c r="Y6743">
        <v>0</v>
      </c>
      <c r="Z6743">
        <v>0</v>
      </c>
      <c r="AA6743">
        <v>0</v>
      </c>
      <c r="AB6743">
        <v>45.308225483554253</v>
      </c>
      <c r="AC6743">
        <v>0</v>
      </c>
      <c r="AD6743">
        <v>0</v>
      </c>
      <c r="AE6743">
        <v>74.214270920729831</v>
      </c>
    </row>
    <row r="6744" spans="1:31" x14ac:dyDescent="0.25">
      <c r="A6744">
        <v>2253268</v>
      </c>
      <c r="B6744">
        <v>1</v>
      </c>
      <c r="C6744" t="s">
        <v>80</v>
      </c>
      <c r="D6744" t="s">
        <v>93</v>
      </c>
      <c r="E6744" t="s">
        <v>132</v>
      </c>
      <c r="F6744" t="s">
        <v>19316</v>
      </c>
      <c r="G6744" t="s">
        <v>170</v>
      </c>
      <c r="H6744" t="s">
        <v>135</v>
      </c>
      <c r="I6744" t="s">
        <v>136</v>
      </c>
      <c r="J6744" t="s">
        <v>137</v>
      </c>
      <c r="K6744" t="s">
        <v>138</v>
      </c>
      <c r="L6744" t="s">
        <v>19317</v>
      </c>
      <c r="M6744" t="s">
        <v>19318</v>
      </c>
      <c r="N6744">
        <v>9.0427777769999995</v>
      </c>
      <c r="O6744">
        <v>0</v>
      </c>
      <c r="P6744">
        <v>13</v>
      </c>
      <c r="Q6744">
        <v>0</v>
      </c>
      <c r="R6744">
        <v>0</v>
      </c>
      <c r="S6744">
        <v>0</v>
      </c>
      <c r="T6744">
        <v>0</v>
      </c>
      <c r="U6744">
        <v>0</v>
      </c>
      <c r="V6744">
        <v>0</v>
      </c>
      <c r="W6744">
        <v>0</v>
      </c>
      <c r="X6744">
        <v>44.780243941193724</v>
      </c>
      <c r="Y6744">
        <v>0</v>
      </c>
      <c r="Z6744">
        <v>0</v>
      </c>
      <c r="AA6744">
        <v>0</v>
      </c>
      <c r="AB6744">
        <v>0</v>
      </c>
      <c r="AC6744">
        <v>0</v>
      </c>
      <c r="AD6744">
        <v>0</v>
      </c>
      <c r="AE6744">
        <v>44.780243941193724</v>
      </c>
    </row>
    <row r="6745" spans="1:31" x14ac:dyDescent="0.25">
      <c r="A6745">
        <v>2253269</v>
      </c>
      <c r="B6745">
        <v>1</v>
      </c>
      <c r="C6745" t="s">
        <v>80</v>
      </c>
      <c r="D6745" t="s">
        <v>96</v>
      </c>
      <c r="E6745" t="s">
        <v>194</v>
      </c>
      <c r="F6745" t="s">
        <v>19319</v>
      </c>
      <c r="G6745" t="s">
        <v>143</v>
      </c>
      <c r="H6745" t="s">
        <v>135</v>
      </c>
      <c r="I6745" t="s">
        <v>136</v>
      </c>
      <c r="J6745" t="s">
        <v>137</v>
      </c>
      <c r="K6745" t="s">
        <v>144</v>
      </c>
      <c r="L6745" t="s">
        <v>19320</v>
      </c>
      <c r="M6745" t="s">
        <v>19321</v>
      </c>
      <c r="N6745">
        <v>8.3511111109999998</v>
      </c>
      <c r="O6745">
        <v>0</v>
      </c>
      <c r="P6745">
        <v>34</v>
      </c>
      <c r="Q6745">
        <v>0</v>
      </c>
      <c r="R6745">
        <v>0</v>
      </c>
      <c r="S6745">
        <v>0</v>
      </c>
      <c r="T6745">
        <v>5</v>
      </c>
      <c r="U6745">
        <v>0</v>
      </c>
      <c r="V6745">
        <v>0</v>
      </c>
      <c r="W6745">
        <v>0</v>
      </c>
      <c r="X6745">
        <v>484.2429043517833</v>
      </c>
      <c r="Y6745">
        <v>0</v>
      </c>
      <c r="Z6745">
        <v>0</v>
      </c>
      <c r="AA6745">
        <v>0</v>
      </c>
      <c r="AB6745">
        <v>55.495161478280714</v>
      </c>
      <c r="AC6745">
        <v>0</v>
      </c>
      <c r="AD6745">
        <v>0</v>
      </c>
      <c r="AE6745">
        <v>539.73806583006399</v>
      </c>
    </row>
    <row r="6746" spans="1:31" x14ac:dyDescent="0.25">
      <c r="A6746">
        <v>2253270</v>
      </c>
      <c r="B6746">
        <v>1</v>
      </c>
      <c r="C6746" t="s">
        <v>81</v>
      </c>
      <c r="D6746" t="s">
        <v>112</v>
      </c>
      <c r="E6746" t="s">
        <v>182</v>
      </c>
      <c r="F6746" t="s">
        <v>19322</v>
      </c>
      <c r="G6746" t="s">
        <v>1027</v>
      </c>
      <c r="H6746" t="s">
        <v>163</v>
      </c>
      <c r="I6746" t="s">
        <v>136</v>
      </c>
      <c r="J6746" t="s">
        <v>137</v>
      </c>
      <c r="K6746" t="s">
        <v>138</v>
      </c>
      <c r="L6746" t="s">
        <v>19323</v>
      </c>
      <c r="M6746" t="s">
        <v>19324</v>
      </c>
      <c r="N6746">
        <v>0.83499999999999996</v>
      </c>
      <c r="O6746">
        <v>0</v>
      </c>
      <c r="P6746">
        <v>6</v>
      </c>
      <c r="Q6746">
        <v>0</v>
      </c>
      <c r="R6746">
        <v>0</v>
      </c>
      <c r="S6746">
        <v>0</v>
      </c>
      <c r="T6746">
        <v>0</v>
      </c>
      <c r="U6746">
        <v>0</v>
      </c>
      <c r="V6746">
        <v>0</v>
      </c>
      <c r="W6746">
        <v>0</v>
      </c>
      <c r="X6746">
        <v>0.35478621142271999</v>
      </c>
      <c r="Y6746">
        <v>0</v>
      </c>
      <c r="Z6746">
        <v>0</v>
      </c>
      <c r="AA6746">
        <v>0</v>
      </c>
      <c r="AB6746">
        <v>0</v>
      </c>
      <c r="AC6746">
        <v>0</v>
      </c>
      <c r="AD6746">
        <v>0</v>
      </c>
      <c r="AE6746">
        <v>0.35478621142271999</v>
      </c>
    </row>
    <row r="6747" spans="1:31" x14ac:dyDescent="0.25">
      <c r="A6747">
        <v>2253272</v>
      </c>
      <c r="B6747">
        <v>1</v>
      </c>
      <c r="C6747" t="s">
        <v>80</v>
      </c>
      <c r="D6747" t="s">
        <v>97</v>
      </c>
      <c r="E6747" t="s">
        <v>132</v>
      </c>
      <c r="F6747" t="s">
        <v>19325</v>
      </c>
      <c r="G6747" t="s">
        <v>148</v>
      </c>
      <c r="H6747" t="s">
        <v>135</v>
      </c>
      <c r="I6747" t="s">
        <v>136</v>
      </c>
      <c r="J6747" t="s">
        <v>137</v>
      </c>
      <c r="K6747" t="s">
        <v>138</v>
      </c>
      <c r="L6747" t="s">
        <v>19326</v>
      </c>
      <c r="M6747" t="s">
        <v>19327</v>
      </c>
      <c r="N6747">
        <v>2.2938888880000001</v>
      </c>
      <c r="O6747">
        <v>0</v>
      </c>
      <c r="P6747">
        <v>2</v>
      </c>
      <c r="Q6747">
        <v>0</v>
      </c>
      <c r="R6747">
        <v>0</v>
      </c>
      <c r="S6747">
        <v>0</v>
      </c>
      <c r="T6747">
        <v>0</v>
      </c>
      <c r="U6747">
        <v>0</v>
      </c>
      <c r="V6747">
        <v>0</v>
      </c>
      <c r="W6747">
        <v>0</v>
      </c>
      <c r="X6747">
        <v>2.4753934862707561</v>
      </c>
      <c r="Y6747">
        <v>0</v>
      </c>
      <c r="Z6747">
        <v>0</v>
      </c>
      <c r="AA6747">
        <v>0</v>
      </c>
      <c r="AB6747">
        <v>0</v>
      </c>
      <c r="AC6747">
        <v>0</v>
      </c>
      <c r="AD6747">
        <v>0</v>
      </c>
      <c r="AE6747">
        <v>2.4753934862707561</v>
      </c>
    </row>
    <row r="6748" spans="1:31" x14ac:dyDescent="0.25">
      <c r="A6748">
        <v>2253274</v>
      </c>
      <c r="B6748">
        <v>1</v>
      </c>
      <c r="C6748" t="s">
        <v>80</v>
      </c>
      <c r="D6748" t="s">
        <v>96</v>
      </c>
      <c r="E6748" t="s">
        <v>132</v>
      </c>
      <c r="F6748" t="s">
        <v>19328</v>
      </c>
      <c r="G6748" t="s">
        <v>170</v>
      </c>
      <c r="H6748" t="s">
        <v>135</v>
      </c>
      <c r="I6748" t="s">
        <v>136</v>
      </c>
      <c r="J6748" t="s">
        <v>137</v>
      </c>
      <c r="K6748" t="s">
        <v>138</v>
      </c>
      <c r="L6748" t="s">
        <v>19329</v>
      </c>
      <c r="M6748" t="s">
        <v>19330</v>
      </c>
      <c r="N6748">
        <v>1.243333333</v>
      </c>
      <c r="O6748">
        <v>0</v>
      </c>
      <c r="P6748">
        <v>1</v>
      </c>
      <c r="Q6748">
        <v>0</v>
      </c>
      <c r="R6748">
        <v>0</v>
      </c>
      <c r="S6748">
        <v>0</v>
      </c>
      <c r="T6748">
        <v>0</v>
      </c>
      <c r="U6748">
        <v>0</v>
      </c>
      <c r="V6748">
        <v>0</v>
      </c>
      <c r="W6748">
        <v>0</v>
      </c>
      <c r="X6748">
        <v>1.31861601831302</v>
      </c>
      <c r="Y6748">
        <v>0</v>
      </c>
      <c r="Z6748">
        <v>0</v>
      </c>
      <c r="AA6748">
        <v>0</v>
      </c>
      <c r="AB6748">
        <v>0</v>
      </c>
      <c r="AC6748">
        <v>0</v>
      </c>
      <c r="AD6748">
        <v>0</v>
      </c>
      <c r="AE6748">
        <v>1.31861601831302</v>
      </c>
    </row>
    <row r="6749" spans="1:31" x14ac:dyDescent="0.25">
      <c r="A6749">
        <v>2253277</v>
      </c>
      <c r="B6749">
        <v>1</v>
      </c>
      <c r="C6749" t="s">
        <v>81</v>
      </c>
      <c r="D6749" t="s">
        <v>112</v>
      </c>
      <c r="E6749" t="s">
        <v>141</v>
      </c>
      <c r="F6749" t="s">
        <v>19331</v>
      </c>
      <c r="G6749" t="s">
        <v>187</v>
      </c>
      <c r="H6749" t="s">
        <v>135</v>
      </c>
      <c r="I6749" t="s">
        <v>136</v>
      </c>
      <c r="J6749" t="s">
        <v>137</v>
      </c>
      <c r="K6749" t="s">
        <v>138</v>
      </c>
      <c r="L6749" t="s">
        <v>19332</v>
      </c>
      <c r="M6749" t="s">
        <v>19333</v>
      </c>
      <c r="N6749">
        <v>3.2880555550000001</v>
      </c>
      <c r="O6749">
        <v>0</v>
      </c>
      <c r="P6749">
        <v>17</v>
      </c>
      <c r="Q6749">
        <v>0</v>
      </c>
      <c r="R6749">
        <v>0</v>
      </c>
      <c r="S6749">
        <v>0</v>
      </c>
      <c r="T6749">
        <v>0</v>
      </c>
      <c r="U6749">
        <v>0</v>
      </c>
      <c r="V6749">
        <v>0</v>
      </c>
      <c r="W6749">
        <v>0</v>
      </c>
      <c r="X6749">
        <v>3.8214356488129266</v>
      </c>
      <c r="Y6749">
        <v>0</v>
      </c>
      <c r="Z6749">
        <v>0</v>
      </c>
      <c r="AA6749">
        <v>0</v>
      </c>
      <c r="AB6749">
        <v>0</v>
      </c>
      <c r="AC6749">
        <v>0</v>
      </c>
      <c r="AD6749">
        <v>0</v>
      </c>
      <c r="AE6749">
        <v>3.8214356488129266</v>
      </c>
    </row>
    <row r="6750" spans="1:31" x14ac:dyDescent="0.25">
      <c r="A6750">
        <v>2253278</v>
      </c>
      <c r="B6750">
        <v>1</v>
      </c>
      <c r="C6750" t="s">
        <v>80</v>
      </c>
      <c r="D6750" t="s">
        <v>83</v>
      </c>
      <c r="E6750" t="s">
        <v>141</v>
      </c>
      <c r="F6750" t="s">
        <v>19263</v>
      </c>
      <c r="G6750" t="s">
        <v>558</v>
      </c>
      <c r="H6750" t="s">
        <v>135</v>
      </c>
      <c r="I6750" t="s">
        <v>136</v>
      </c>
      <c r="J6750" t="s">
        <v>3</v>
      </c>
      <c r="K6750" t="s">
        <v>138</v>
      </c>
      <c r="L6750" t="s">
        <v>19334</v>
      </c>
      <c r="M6750" t="s">
        <v>19335</v>
      </c>
      <c r="N6750">
        <v>0.770277777</v>
      </c>
      <c r="O6750">
        <v>0</v>
      </c>
      <c r="P6750">
        <v>435</v>
      </c>
      <c r="Q6750">
        <v>0</v>
      </c>
      <c r="R6750">
        <v>0</v>
      </c>
      <c r="S6750">
        <v>0</v>
      </c>
      <c r="T6750">
        <v>18</v>
      </c>
      <c r="U6750">
        <v>0</v>
      </c>
      <c r="V6750">
        <v>0</v>
      </c>
      <c r="W6750">
        <v>0</v>
      </c>
      <c r="X6750">
        <v>116.27533907115402</v>
      </c>
      <c r="Y6750">
        <v>0</v>
      </c>
      <c r="Z6750">
        <v>0</v>
      </c>
      <c r="AA6750">
        <v>0</v>
      </c>
      <c r="AB6750">
        <v>6.5782045419423909</v>
      </c>
      <c r="AC6750">
        <v>0</v>
      </c>
      <c r="AD6750">
        <v>0</v>
      </c>
      <c r="AE6750">
        <v>122.85354361309641</v>
      </c>
    </row>
    <row r="6751" spans="1:31" x14ac:dyDescent="0.25">
      <c r="A6751">
        <v>2253279</v>
      </c>
      <c r="B6751">
        <v>1</v>
      </c>
      <c r="C6751" t="s">
        <v>81</v>
      </c>
      <c r="D6751" t="s">
        <v>112</v>
      </c>
      <c r="E6751" t="s">
        <v>141</v>
      </c>
      <c r="F6751" t="s">
        <v>19336</v>
      </c>
      <c r="G6751" t="s">
        <v>196</v>
      </c>
      <c r="H6751" t="s">
        <v>135</v>
      </c>
      <c r="I6751" t="s">
        <v>136</v>
      </c>
      <c r="J6751" t="s">
        <v>137</v>
      </c>
      <c r="K6751" t="s">
        <v>144</v>
      </c>
      <c r="L6751" t="s">
        <v>19337</v>
      </c>
      <c r="M6751" t="s">
        <v>19338</v>
      </c>
      <c r="N6751">
        <v>2.9941666659999999</v>
      </c>
      <c r="O6751">
        <v>0</v>
      </c>
      <c r="P6751">
        <v>544</v>
      </c>
      <c r="Q6751">
        <v>0</v>
      </c>
      <c r="R6751">
        <v>0</v>
      </c>
      <c r="S6751">
        <v>0</v>
      </c>
      <c r="T6751">
        <v>53</v>
      </c>
      <c r="U6751">
        <v>0</v>
      </c>
      <c r="V6751">
        <v>1</v>
      </c>
      <c r="W6751">
        <v>0</v>
      </c>
      <c r="X6751">
        <v>357.5108089824472</v>
      </c>
      <c r="Y6751">
        <v>0</v>
      </c>
      <c r="Z6751">
        <v>0</v>
      </c>
      <c r="AA6751">
        <v>0</v>
      </c>
      <c r="AB6751">
        <v>86.002112696540081</v>
      </c>
      <c r="AC6751">
        <v>0</v>
      </c>
      <c r="AD6751">
        <v>14.560013213181708</v>
      </c>
      <c r="AE6751">
        <v>458.07293489216897</v>
      </c>
    </row>
    <row r="6752" spans="1:31" x14ac:dyDescent="0.25">
      <c r="A6752">
        <v>2253280</v>
      </c>
      <c r="B6752">
        <v>1</v>
      </c>
      <c r="C6752" t="s">
        <v>81</v>
      </c>
      <c r="D6752" t="s">
        <v>121</v>
      </c>
      <c r="E6752" t="s">
        <v>132</v>
      </c>
      <c r="F6752" t="s">
        <v>19339</v>
      </c>
      <c r="G6752" t="s">
        <v>170</v>
      </c>
      <c r="H6752" t="s">
        <v>135</v>
      </c>
      <c r="I6752" t="s">
        <v>136</v>
      </c>
      <c r="J6752" t="s">
        <v>137</v>
      </c>
      <c r="K6752" t="s">
        <v>138</v>
      </c>
      <c r="L6752" t="s">
        <v>19340</v>
      </c>
      <c r="M6752" t="s">
        <v>19341</v>
      </c>
      <c r="N6752">
        <v>1.7655555549999999</v>
      </c>
      <c r="O6752">
        <v>0</v>
      </c>
      <c r="P6752">
        <v>1</v>
      </c>
      <c r="Q6752">
        <v>0</v>
      </c>
      <c r="R6752">
        <v>0</v>
      </c>
      <c r="S6752">
        <v>0</v>
      </c>
      <c r="T6752">
        <v>0</v>
      </c>
      <c r="U6752">
        <v>0</v>
      </c>
      <c r="V6752">
        <v>0</v>
      </c>
      <c r="W6752">
        <v>0</v>
      </c>
      <c r="X6752">
        <v>0</v>
      </c>
      <c r="Y6752">
        <v>0</v>
      </c>
      <c r="Z6752">
        <v>0</v>
      </c>
      <c r="AA6752">
        <v>0</v>
      </c>
      <c r="AB6752">
        <v>0</v>
      </c>
      <c r="AC6752">
        <v>0</v>
      </c>
      <c r="AD6752">
        <v>0</v>
      </c>
      <c r="AE6752">
        <v>0</v>
      </c>
    </row>
    <row r="6753" spans="1:31" x14ac:dyDescent="0.25">
      <c r="A6753">
        <v>2253282</v>
      </c>
      <c r="B6753">
        <v>1</v>
      </c>
      <c r="C6753" t="s">
        <v>80</v>
      </c>
      <c r="D6753" t="s">
        <v>107</v>
      </c>
      <c r="E6753" t="s">
        <v>132</v>
      </c>
      <c r="F6753" t="s">
        <v>1290</v>
      </c>
      <c r="G6753" t="s">
        <v>170</v>
      </c>
      <c r="H6753" t="s">
        <v>135</v>
      </c>
      <c r="I6753" t="s">
        <v>136</v>
      </c>
      <c r="J6753" t="s">
        <v>137</v>
      </c>
      <c r="K6753" t="s">
        <v>138</v>
      </c>
      <c r="L6753" t="s">
        <v>19342</v>
      </c>
      <c r="M6753" t="s">
        <v>19343</v>
      </c>
      <c r="N6753">
        <v>5.9655555549999999</v>
      </c>
      <c r="O6753">
        <v>0</v>
      </c>
      <c r="P6753">
        <v>1</v>
      </c>
      <c r="Q6753">
        <v>0</v>
      </c>
      <c r="R6753">
        <v>0</v>
      </c>
      <c r="S6753">
        <v>0</v>
      </c>
      <c r="T6753">
        <v>0</v>
      </c>
      <c r="U6753">
        <v>0</v>
      </c>
      <c r="V6753">
        <v>0</v>
      </c>
      <c r="W6753">
        <v>0</v>
      </c>
      <c r="X6753">
        <v>1.142239056975769</v>
      </c>
      <c r="Y6753">
        <v>0</v>
      </c>
      <c r="Z6753">
        <v>0</v>
      </c>
      <c r="AA6753">
        <v>0</v>
      </c>
      <c r="AB6753">
        <v>0</v>
      </c>
      <c r="AC6753">
        <v>0</v>
      </c>
      <c r="AD6753">
        <v>0</v>
      </c>
      <c r="AE6753">
        <v>1.142239056975769</v>
      </c>
    </row>
    <row r="6754" spans="1:31" x14ac:dyDescent="0.25">
      <c r="A6754">
        <v>2253283</v>
      </c>
      <c r="B6754">
        <v>1</v>
      </c>
      <c r="C6754" t="s">
        <v>80</v>
      </c>
      <c r="D6754" t="s">
        <v>109</v>
      </c>
      <c r="E6754" t="s">
        <v>273</v>
      </c>
      <c r="F6754" t="s">
        <v>11945</v>
      </c>
      <c r="G6754" t="s">
        <v>174</v>
      </c>
      <c r="H6754" t="s">
        <v>163</v>
      </c>
      <c r="I6754" t="s">
        <v>136</v>
      </c>
      <c r="J6754" t="s">
        <v>137</v>
      </c>
      <c r="K6754" t="s">
        <v>138</v>
      </c>
      <c r="L6754" t="s">
        <v>19344</v>
      </c>
      <c r="M6754" t="s">
        <v>19345</v>
      </c>
      <c r="N6754">
        <v>6.1388888000000003E-2</v>
      </c>
      <c r="O6754">
        <v>0</v>
      </c>
      <c r="P6754">
        <v>131</v>
      </c>
      <c r="Q6754">
        <v>0</v>
      </c>
      <c r="R6754">
        <v>49</v>
      </c>
      <c r="S6754">
        <v>4</v>
      </c>
      <c r="T6754">
        <v>61</v>
      </c>
      <c r="U6754">
        <v>2</v>
      </c>
      <c r="V6754">
        <v>0</v>
      </c>
      <c r="W6754">
        <v>0</v>
      </c>
      <c r="X6754">
        <v>2.2969723374643936</v>
      </c>
      <c r="Y6754">
        <v>0</v>
      </c>
      <c r="Z6754">
        <v>2.1065396485102021</v>
      </c>
      <c r="AA6754">
        <v>10.947627144767768</v>
      </c>
      <c r="AB6754">
        <v>1.5291146278561254</v>
      </c>
      <c r="AC6754">
        <v>21.058918828825554</v>
      </c>
      <c r="AD6754">
        <v>0</v>
      </c>
      <c r="AE6754">
        <v>37.939172587424039</v>
      </c>
    </row>
    <row r="6755" spans="1:31" x14ac:dyDescent="0.25">
      <c r="A6755">
        <v>2253284</v>
      </c>
      <c r="B6755">
        <v>1</v>
      </c>
      <c r="C6755" t="s">
        <v>81</v>
      </c>
      <c r="D6755" t="s">
        <v>122</v>
      </c>
      <c r="E6755" t="s">
        <v>141</v>
      </c>
      <c r="F6755" t="s">
        <v>2766</v>
      </c>
      <c r="G6755" t="s">
        <v>196</v>
      </c>
      <c r="H6755" t="s">
        <v>135</v>
      </c>
      <c r="I6755" t="s">
        <v>136</v>
      </c>
      <c r="J6755" t="s">
        <v>137</v>
      </c>
      <c r="K6755" t="s">
        <v>144</v>
      </c>
      <c r="L6755" t="s">
        <v>19346</v>
      </c>
      <c r="M6755" t="s">
        <v>19347</v>
      </c>
      <c r="N6755">
        <v>8.5497222219999998</v>
      </c>
      <c r="O6755">
        <v>0</v>
      </c>
      <c r="P6755">
        <v>96</v>
      </c>
      <c r="Q6755">
        <v>0</v>
      </c>
      <c r="R6755">
        <v>0</v>
      </c>
      <c r="S6755">
        <v>0</v>
      </c>
      <c r="T6755">
        <v>8</v>
      </c>
      <c r="U6755">
        <v>0</v>
      </c>
      <c r="V6755">
        <v>0</v>
      </c>
      <c r="W6755">
        <v>0</v>
      </c>
      <c r="X6755">
        <v>28.295542981440086</v>
      </c>
      <c r="Y6755">
        <v>0</v>
      </c>
      <c r="Z6755">
        <v>0</v>
      </c>
      <c r="AA6755">
        <v>0</v>
      </c>
      <c r="AB6755">
        <v>4.8735485443463231</v>
      </c>
      <c r="AC6755">
        <v>0</v>
      </c>
      <c r="AD6755">
        <v>0</v>
      </c>
      <c r="AE6755">
        <v>33.169091525786406</v>
      </c>
    </row>
    <row r="6756" spans="1:31" x14ac:dyDescent="0.25">
      <c r="A6756">
        <v>2253285</v>
      </c>
      <c r="B6756">
        <v>1</v>
      </c>
      <c r="C6756" t="s">
        <v>80</v>
      </c>
      <c r="D6756" t="s">
        <v>90</v>
      </c>
      <c r="E6756" t="s">
        <v>132</v>
      </c>
      <c r="F6756" t="s">
        <v>19348</v>
      </c>
      <c r="G6756" t="s">
        <v>191</v>
      </c>
      <c r="H6756" t="s">
        <v>135</v>
      </c>
      <c r="I6756" t="s">
        <v>136</v>
      </c>
      <c r="J6756" t="s">
        <v>137</v>
      </c>
      <c r="K6756" t="s">
        <v>138</v>
      </c>
      <c r="L6756" t="s">
        <v>19349</v>
      </c>
      <c r="M6756" t="s">
        <v>19350</v>
      </c>
      <c r="N6756">
        <v>3.1850000000000001</v>
      </c>
      <c r="O6756">
        <v>0</v>
      </c>
      <c r="P6756">
        <v>18</v>
      </c>
      <c r="Q6756">
        <v>0</v>
      </c>
      <c r="R6756">
        <v>0</v>
      </c>
      <c r="S6756">
        <v>0</v>
      </c>
      <c r="T6756">
        <v>7</v>
      </c>
      <c r="U6756">
        <v>0</v>
      </c>
      <c r="V6756">
        <v>0</v>
      </c>
      <c r="W6756">
        <v>0</v>
      </c>
      <c r="X6756">
        <v>14.217322282747066</v>
      </c>
      <c r="Y6756">
        <v>0</v>
      </c>
      <c r="Z6756">
        <v>0</v>
      </c>
      <c r="AA6756">
        <v>0</v>
      </c>
      <c r="AB6756">
        <v>30.193531293038959</v>
      </c>
      <c r="AC6756">
        <v>0</v>
      </c>
      <c r="AD6756">
        <v>0</v>
      </c>
      <c r="AE6756">
        <v>44.410853575786021</v>
      </c>
    </row>
    <row r="6757" spans="1:31" x14ac:dyDescent="0.25">
      <c r="A6757">
        <v>2253286</v>
      </c>
      <c r="B6757">
        <v>1</v>
      </c>
      <c r="C6757" t="s">
        <v>80</v>
      </c>
      <c r="D6757" t="s">
        <v>82</v>
      </c>
      <c r="E6757" t="s">
        <v>182</v>
      </c>
      <c r="F6757" t="s">
        <v>19351</v>
      </c>
      <c r="G6757" t="s">
        <v>196</v>
      </c>
      <c r="H6757" t="s">
        <v>163</v>
      </c>
      <c r="I6757" t="s">
        <v>136</v>
      </c>
      <c r="J6757" t="s">
        <v>137</v>
      </c>
      <c r="K6757" t="s">
        <v>144</v>
      </c>
      <c r="L6757" t="s">
        <v>19352</v>
      </c>
      <c r="M6757" t="s">
        <v>19353</v>
      </c>
      <c r="N6757">
        <v>2.4613888880000001</v>
      </c>
      <c r="O6757">
        <v>0</v>
      </c>
      <c r="P6757">
        <v>646</v>
      </c>
      <c r="Q6757">
        <v>0</v>
      </c>
      <c r="R6757">
        <v>0</v>
      </c>
      <c r="S6757">
        <v>0</v>
      </c>
      <c r="T6757">
        <v>23</v>
      </c>
      <c r="U6757">
        <v>0</v>
      </c>
      <c r="V6757">
        <v>0</v>
      </c>
      <c r="W6757">
        <v>0</v>
      </c>
      <c r="X6757">
        <v>753.63955527646863</v>
      </c>
      <c r="Y6757">
        <v>0</v>
      </c>
      <c r="Z6757">
        <v>0</v>
      </c>
      <c r="AA6757">
        <v>0</v>
      </c>
      <c r="AB6757">
        <v>29.268952146167894</v>
      </c>
      <c r="AC6757">
        <v>0</v>
      </c>
      <c r="AD6757">
        <v>0</v>
      </c>
      <c r="AE6757">
        <v>782.90850742263649</v>
      </c>
    </row>
    <row r="6758" spans="1:31" x14ac:dyDescent="0.25">
      <c r="A6758">
        <v>2253288</v>
      </c>
      <c r="B6758">
        <v>1</v>
      </c>
      <c r="C6758" t="s">
        <v>81</v>
      </c>
      <c r="D6758" t="s">
        <v>112</v>
      </c>
      <c r="E6758" t="s">
        <v>141</v>
      </c>
      <c r="F6758" t="s">
        <v>19354</v>
      </c>
      <c r="G6758" t="s">
        <v>196</v>
      </c>
      <c r="H6758" t="s">
        <v>135</v>
      </c>
      <c r="I6758" t="s">
        <v>136</v>
      </c>
      <c r="J6758" t="s">
        <v>137</v>
      </c>
      <c r="K6758" t="s">
        <v>144</v>
      </c>
      <c r="L6758" t="s">
        <v>19355</v>
      </c>
      <c r="M6758" t="s">
        <v>19356</v>
      </c>
      <c r="N6758">
        <v>0.99527777699999997</v>
      </c>
      <c r="O6758">
        <v>0</v>
      </c>
      <c r="P6758">
        <v>261</v>
      </c>
      <c r="Q6758">
        <v>0</v>
      </c>
      <c r="R6758">
        <v>0</v>
      </c>
      <c r="S6758">
        <v>0</v>
      </c>
      <c r="T6758">
        <v>28</v>
      </c>
      <c r="U6758">
        <v>0</v>
      </c>
      <c r="V6758">
        <v>0</v>
      </c>
      <c r="W6758">
        <v>0</v>
      </c>
      <c r="X6758">
        <v>55.311997321972449</v>
      </c>
      <c r="Y6758">
        <v>0</v>
      </c>
      <c r="Z6758">
        <v>0</v>
      </c>
      <c r="AA6758">
        <v>0</v>
      </c>
      <c r="AB6758">
        <v>12.417242426331375</v>
      </c>
      <c r="AC6758">
        <v>0</v>
      </c>
      <c r="AD6758">
        <v>0</v>
      </c>
      <c r="AE6758">
        <v>67.729239748303826</v>
      </c>
    </row>
    <row r="6759" spans="1:31" x14ac:dyDescent="0.25">
      <c r="A6759">
        <v>2253290</v>
      </c>
      <c r="B6759">
        <v>1</v>
      </c>
      <c r="C6759" t="s">
        <v>80</v>
      </c>
      <c r="D6759" t="s">
        <v>97</v>
      </c>
      <c r="E6759" t="s">
        <v>182</v>
      </c>
      <c r="F6759" t="s">
        <v>19357</v>
      </c>
      <c r="G6759" t="s">
        <v>143</v>
      </c>
      <c r="H6759" t="s">
        <v>163</v>
      </c>
      <c r="I6759" t="s">
        <v>136</v>
      </c>
      <c r="J6759" t="s">
        <v>137</v>
      </c>
      <c r="K6759" t="s">
        <v>144</v>
      </c>
      <c r="L6759" t="s">
        <v>19358</v>
      </c>
      <c r="M6759" t="s">
        <v>19359</v>
      </c>
      <c r="N6759">
        <v>1.1455555550000001</v>
      </c>
      <c r="O6759">
        <v>4</v>
      </c>
      <c r="P6759">
        <v>1843</v>
      </c>
      <c r="Q6759">
        <v>3</v>
      </c>
      <c r="R6759">
        <v>260</v>
      </c>
      <c r="S6759">
        <v>15</v>
      </c>
      <c r="T6759">
        <v>268</v>
      </c>
      <c r="U6759">
        <v>0</v>
      </c>
      <c r="V6759">
        <v>0</v>
      </c>
      <c r="W6759">
        <v>178.79902702801883</v>
      </c>
      <c r="X6759">
        <v>1053.3443009789987</v>
      </c>
      <c r="Y6759">
        <v>1.4525229232725323</v>
      </c>
      <c r="Z6759">
        <v>113.94031675667988</v>
      </c>
      <c r="AA6759">
        <v>612.52165727001807</v>
      </c>
      <c r="AB6759">
        <v>262.41118217296281</v>
      </c>
      <c r="AC6759">
        <v>0</v>
      </c>
      <c r="AD6759">
        <v>0</v>
      </c>
      <c r="AE6759">
        <v>2222.469007129951</v>
      </c>
    </row>
    <row r="6760" spans="1:31" x14ac:dyDescent="0.25">
      <c r="A6760">
        <v>2253291</v>
      </c>
      <c r="B6760">
        <v>1</v>
      </c>
      <c r="C6760" t="s">
        <v>80</v>
      </c>
      <c r="D6760" t="s">
        <v>88</v>
      </c>
      <c r="E6760" t="s">
        <v>132</v>
      </c>
      <c r="F6760" t="s">
        <v>19360</v>
      </c>
      <c r="G6760" t="s">
        <v>148</v>
      </c>
      <c r="H6760" t="s">
        <v>135</v>
      </c>
      <c r="I6760" t="s">
        <v>136</v>
      </c>
      <c r="J6760" t="s">
        <v>137</v>
      </c>
      <c r="K6760" t="s">
        <v>138</v>
      </c>
      <c r="L6760" t="s">
        <v>19361</v>
      </c>
      <c r="M6760" t="s">
        <v>19362</v>
      </c>
      <c r="N6760">
        <v>2.5049999999999999</v>
      </c>
      <c r="O6760">
        <v>0</v>
      </c>
      <c r="P6760">
        <v>2</v>
      </c>
      <c r="Q6760">
        <v>0</v>
      </c>
      <c r="R6760">
        <v>0</v>
      </c>
      <c r="S6760">
        <v>0</v>
      </c>
      <c r="T6760">
        <v>0</v>
      </c>
      <c r="U6760">
        <v>0</v>
      </c>
      <c r="V6760">
        <v>0</v>
      </c>
      <c r="W6760">
        <v>0</v>
      </c>
      <c r="X6760">
        <v>1.418245696455622</v>
      </c>
      <c r="Y6760">
        <v>0</v>
      </c>
      <c r="Z6760">
        <v>0</v>
      </c>
      <c r="AA6760">
        <v>0</v>
      </c>
      <c r="AB6760">
        <v>0</v>
      </c>
      <c r="AC6760">
        <v>0</v>
      </c>
      <c r="AD6760">
        <v>0</v>
      </c>
      <c r="AE6760">
        <v>1.418245696455622</v>
      </c>
    </row>
    <row r="6761" spans="1:31" x14ac:dyDescent="0.25">
      <c r="A6761">
        <v>2253292</v>
      </c>
      <c r="B6761">
        <v>1</v>
      </c>
      <c r="C6761" t="s">
        <v>81</v>
      </c>
      <c r="D6761" t="s">
        <v>113</v>
      </c>
      <c r="E6761" t="s">
        <v>194</v>
      </c>
      <c r="F6761" t="s">
        <v>19363</v>
      </c>
      <c r="G6761" t="s">
        <v>143</v>
      </c>
      <c r="H6761" t="s">
        <v>135</v>
      </c>
      <c r="I6761" t="s">
        <v>136</v>
      </c>
      <c r="J6761" t="s">
        <v>137</v>
      </c>
      <c r="K6761" t="s">
        <v>144</v>
      </c>
      <c r="L6761" t="s">
        <v>19364</v>
      </c>
      <c r="M6761" t="s">
        <v>19365</v>
      </c>
      <c r="N6761">
        <v>7.9630555550000004</v>
      </c>
      <c r="O6761">
        <v>0</v>
      </c>
      <c r="P6761">
        <v>124</v>
      </c>
      <c r="Q6761">
        <v>0</v>
      </c>
      <c r="R6761">
        <v>0</v>
      </c>
      <c r="S6761">
        <v>0</v>
      </c>
      <c r="T6761">
        <v>22</v>
      </c>
      <c r="U6761">
        <v>0</v>
      </c>
      <c r="V6761">
        <v>0</v>
      </c>
      <c r="W6761">
        <v>0</v>
      </c>
      <c r="X6761">
        <v>234.6654466853534</v>
      </c>
      <c r="Y6761">
        <v>0</v>
      </c>
      <c r="Z6761">
        <v>0</v>
      </c>
      <c r="AA6761">
        <v>0</v>
      </c>
      <c r="AB6761">
        <v>118.57158612131603</v>
      </c>
      <c r="AC6761">
        <v>0</v>
      </c>
      <c r="AD6761">
        <v>0</v>
      </c>
      <c r="AE6761">
        <v>353.23703280666945</v>
      </c>
    </row>
    <row r="6762" spans="1:31" x14ac:dyDescent="0.25">
      <c r="A6762">
        <v>2253293</v>
      </c>
      <c r="B6762">
        <v>1</v>
      </c>
      <c r="C6762" t="s">
        <v>80</v>
      </c>
      <c r="D6762" t="s">
        <v>103</v>
      </c>
      <c r="E6762" t="s">
        <v>141</v>
      </c>
      <c r="F6762" t="s">
        <v>5151</v>
      </c>
      <c r="G6762" t="s">
        <v>143</v>
      </c>
      <c r="H6762" t="s">
        <v>135</v>
      </c>
      <c r="I6762" t="s">
        <v>136</v>
      </c>
      <c r="J6762" t="s">
        <v>137</v>
      </c>
      <c r="K6762" t="s">
        <v>144</v>
      </c>
      <c r="L6762" t="s">
        <v>19366</v>
      </c>
      <c r="M6762" t="s">
        <v>19367</v>
      </c>
      <c r="N6762">
        <v>0.108611111</v>
      </c>
      <c r="O6762">
        <v>0</v>
      </c>
      <c r="P6762">
        <v>27</v>
      </c>
      <c r="Q6762">
        <v>0</v>
      </c>
      <c r="R6762">
        <v>1</v>
      </c>
      <c r="S6762">
        <v>0</v>
      </c>
      <c r="T6762">
        <v>28</v>
      </c>
      <c r="U6762">
        <v>0</v>
      </c>
      <c r="V6762">
        <v>1</v>
      </c>
      <c r="W6762">
        <v>0</v>
      </c>
      <c r="X6762">
        <v>3.4850295490192003</v>
      </c>
      <c r="Y6762">
        <v>0</v>
      </c>
      <c r="Z6762">
        <v>6.0777822000000011E-6</v>
      </c>
      <c r="AA6762">
        <v>0</v>
      </c>
      <c r="AB6762">
        <v>4.666372832046882</v>
      </c>
      <c r="AC6762">
        <v>0</v>
      </c>
      <c r="AD6762">
        <v>6.0461773645308154</v>
      </c>
      <c r="AE6762">
        <v>14.197585823379097</v>
      </c>
    </row>
    <row r="6763" spans="1:31" x14ac:dyDescent="0.25">
      <c r="A6763">
        <v>2253294</v>
      </c>
      <c r="B6763">
        <v>1</v>
      </c>
      <c r="C6763" t="s">
        <v>80</v>
      </c>
      <c r="D6763" t="s">
        <v>94</v>
      </c>
      <c r="E6763" t="s">
        <v>194</v>
      </c>
      <c r="F6763" t="s">
        <v>18148</v>
      </c>
      <c r="G6763" t="s">
        <v>179</v>
      </c>
      <c r="H6763" t="s">
        <v>135</v>
      </c>
      <c r="I6763" t="s">
        <v>136</v>
      </c>
      <c r="J6763" t="s">
        <v>137</v>
      </c>
      <c r="K6763" t="s">
        <v>138</v>
      </c>
      <c r="L6763" t="s">
        <v>19368</v>
      </c>
      <c r="M6763" t="s">
        <v>19369</v>
      </c>
      <c r="N6763">
        <v>2.5586111109999998</v>
      </c>
      <c r="O6763">
        <v>0</v>
      </c>
      <c r="P6763">
        <v>36</v>
      </c>
      <c r="Q6763">
        <v>0</v>
      </c>
      <c r="R6763">
        <v>0</v>
      </c>
      <c r="S6763">
        <v>0</v>
      </c>
      <c r="T6763">
        <v>0</v>
      </c>
      <c r="U6763">
        <v>0</v>
      </c>
      <c r="V6763">
        <v>0</v>
      </c>
      <c r="W6763">
        <v>0</v>
      </c>
      <c r="X6763">
        <v>3.4665428194094847</v>
      </c>
      <c r="Y6763">
        <v>0</v>
      </c>
      <c r="Z6763">
        <v>0</v>
      </c>
      <c r="AA6763">
        <v>0</v>
      </c>
      <c r="AB6763">
        <v>0</v>
      </c>
      <c r="AC6763">
        <v>0</v>
      </c>
      <c r="AD6763">
        <v>0</v>
      </c>
      <c r="AE6763">
        <v>3.4665428194094847</v>
      </c>
    </row>
    <row r="6764" spans="1:31" x14ac:dyDescent="0.25">
      <c r="A6764">
        <v>2253295</v>
      </c>
      <c r="B6764">
        <v>1</v>
      </c>
      <c r="C6764" t="s">
        <v>80</v>
      </c>
      <c r="D6764" t="s">
        <v>96</v>
      </c>
      <c r="E6764" t="s">
        <v>132</v>
      </c>
      <c r="F6764" t="s">
        <v>19370</v>
      </c>
      <c r="G6764" t="s">
        <v>148</v>
      </c>
      <c r="H6764" t="s">
        <v>135</v>
      </c>
      <c r="I6764" t="s">
        <v>136</v>
      </c>
      <c r="J6764" t="s">
        <v>137</v>
      </c>
      <c r="K6764" t="s">
        <v>138</v>
      </c>
      <c r="L6764" t="s">
        <v>19371</v>
      </c>
      <c r="M6764" t="s">
        <v>19372</v>
      </c>
      <c r="N6764">
        <v>2.8658333329999999</v>
      </c>
      <c r="O6764">
        <v>0</v>
      </c>
      <c r="P6764">
        <v>1</v>
      </c>
      <c r="Q6764">
        <v>0</v>
      </c>
      <c r="R6764">
        <v>0</v>
      </c>
      <c r="S6764">
        <v>0</v>
      </c>
      <c r="T6764">
        <v>0</v>
      </c>
      <c r="U6764">
        <v>0</v>
      </c>
      <c r="V6764">
        <v>0</v>
      </c>
      <c r="W6764">
        <v>0</v>
      </c>
      <c r="X6764">
        <v>3.1821216067199995E-2</v>
      </c>
      <c r="Y6764">
        <v>0</v>
      </c>
      <c r="Z6764">
        <v>0</v>
      </c>
      <c r="AA6764">
        <v>0</v>
      </c>
      <c r="AB6764">
        <v>0</v>
      </c>
      <c r="AC6764">
        <v>0</v>
      </c>
      <c r="AD6764">
        <v>0</v>
      </c>
      <c r="AE6764">
        <v>3.1821216067199995E-2</v>
      </c>
    </row>
    <row r="6765" spans="1:31" x14ac:dyDescent="0.25">
      <c r="A6765">
        <v>2253296</v>
      </c>
      <c r="B6765">
        <v>1</v>
      </c>
      <c r="C6765" t="s">
        <v>80</v>
      </c>
      <c r="D6765" t="s">
        <v>96</v>
      </c>
      <c r="E6765" t="s">
        <v>161</v>
      </c>
      <c r="F6765" t="s">
        <v>19373</v>
      </c>
      <c r="G6765" t="s">
        <v>196</v>
      </c>
      <c r="H6765" t="s">
        <v>163</v>
      </c>
      <c r="I6765" t="s">
        <v>136</v>
      </c>
      <c r="J6765" t="s">
        <v>137</v>
      </c>
      <c r="K6765" t="s">
        <v>144</v>
      </c>
      <c r="L6765" t="s">
        <v>19367</v>
      </c>
      <c r="M6765" t="s">
        <v>19374</v>
      </c>
      <c r="N6765">
        <v>6.8644444440000001</v>
      </c>
      <c r="O6765">
        <v>2</v>
      </c>
      <c r="P6765">
        <v>118</v>
      </c>
      <c r="Q6765">
        <v>1</v>
      </c>
      <c r="R6765">
        <v>179</v>
      </c>
      <c r="S6765">
        <v>1</v>
      </c>
      <c r="T6765">
        <v>38</v>
      </c>
      <c r="U6765">
        <v>0</v>
      </c>
      <c r="V6765">
        <v>0</v>
      </c>
      <c r="W6765">
        <v>188.43666548533494</v>
      </c>
      <c r="X6765">
        <v>454.3155946347332</v>
      </c>
      <c r="Y6765">
        <v>8.5391281430055077</v>
      </c>
      <c r="Z6765">
        <v>715.95247307709724</v>
      </c>
      <c r="AA6765">
        <v>218.0616803039733</v>
      </c>
      <c r="AB6765">
        <v>316.08472829984566</v>
      </c>
      <c r="AC6765">
        <v>0</v>
      </c>
      <c r="AD6765">
        <v>0</v>
      </c>
      <c r="AE6765">
        <v>1901.39026994399</v>
      </c>
    </row>
    <row r="6766" spans="1:31" x14ac:dyDescent="0.25">
      <c r="A6766">
        <v>2253297</v>
      </c>
      <c r="B6766">
        <v>1</v>
      </c>
      <c r="C6766" t="s">
        <v>80</v>
      </c>
      <c r="D6766" t="s">
        <v>92</v>
      </c>
      <c r="E6766" t="s">
        <v>273</v>
      </c>
      <c r="F6766" t="s">
        <v>19375</v>
      </c>
      <c r="G6766" t="s">
        <v>196</v>
      </c>
      <c r="H6766" t="s">
        <v>163</v>
      </c>
      <c r="I6766" t="s">
        <v>136</v>
      </c>
      <c r="J6766" t="s">
        <v>137</v>
      </c>
      <c r="K6766" t="s">
        <v>144</v>
      </c>
      <c r="L6766" t="s">
        <v>19376</v>
      </c>
      <c r="M6766" t="s">
        <v>19377</v>
      </c>
      <c r="N6766">
        <v>4.0722222219999997</v>
      </c>
      <c r="O6766">
        <v>1</v>
      </c>
      <c r="P6766">
        <v>3516</v>
      </c>
      <c r="Q6766">
        <v>0</v>
      </c>
      <c r="R6766">
        <v>7</v>
      </c>
      <c r="S6766">
        <v>6</v>
      </c>
      <c r="T6766">
        <v>208</v>
      </c>
      <c r="U6766">
        <v>0</v>
      </c>
      <c r="V6766">
        <v>0</v>
      </c>
      <c r="W6766">
        <v>72.629857895812535</v>
      </c>
      <c r="X6766">
        <v>3371.5303390587537</v>
      </c>
      <c r="Y6766">
        <v>0</v>
      </c>
      <c r="Z6766">
        <v>4.0642580187518398</v>
      </c>
      <c r="AA6766">
        <v>276.46001927078282</v>
      </c>
      <c r="AB6766">
        <v>757.4031475276837</v>
      </c>
      <c r="AC6766">
        <v>0</v>
      </c>
      <c r="AD6766">
        <v>0</v>
      </c>
      <c r="AE6766">
        <v>4482.0876217717841</v>
      </c>
    </row>
    <row r="6767" spans="1:31" x14ac:dyDescent="0.25">
      <c r="A6767">
        <v>2253299</v>
      </c>
      <c r="B6767">
        <v>1</v>
      </c>
      <c r="C6767" t="s">
        <v>80</v>
      </c>
      <c r="D6767" t="s">
        <v>106</v>
      </c>
      <c r="E6767" t="s">
        <v>141</v>
      </c>
      <c r="F6767" t="s">
        <v>9179</v>
      </c>
      <c r="G6767" t="s">
        <v>143</v>
      </c>
      <c r="H6767" t="s">
        <v>135</v>
      </c>
      <c r="I6767" t="s">
        <v>136</v>
      </c>
      <c r="J6767" t="s">
        <v>137</v>
      </c>
      <c r="K6767" t="s">
        <v>144</v>
      </c>
      <c r="L6767" t="s">
        <v>19378</v>
      </c>
      <c r="M6767" t="s">
        <v>19379</v>
      </c>
      <c r="N6767">
        <v>8.3172222219999998</v>
      </c>
      <c r="O6767">
        <v>0</v>
      </c>
      <c r="P6767">
        <v>69</v>
      </c>
      <c r="Q6767">
        <v>0</v>
      </c>
      <c r="R6767">
        <v>8</v>
      </c>
      <c r="S6767">
        <v>0</v>
      </c>
      <c r="T6767">
        <v>9</v>
      </c>
      <c r="U6767">
        <v>0</v>
      </c>
      <c r="V6767">
        <v>0</v>
      </c>
      <c r="W6767">
        <v>0</v>
      </c>
      <c r="X6767">
        <v>56.249266004238343</v>
      </c>
      <c r="Y6767">
        <v>0</v>
      </c>
      <c r="Z6767">
        <v>5.2183597880780175</v>
      </c>
      <c r="AA6767">
        <v>0</v>
      </c>
      <c r="AB6767">
        <v>35.565433927225889</v>
      </c>
      <c r="AC6767">
        <v>0</v>
      </c>
      <c r="AD6767">
        <v>0</v>
      </c>
      <c r="AE6767">
        <v>97.033059719542251</v>
      </c>
    </row>
    <row r="6768" spans="1:31" x14ac:dyDescent="0.25">
      <c r="A6768">
        <v>2253300</v>
      </c>
      <c r="B6768">
        <v>1</v>
      </c>
      <c r="C6768" t="s">
        <v>80</v>
      </c>
      <c r="D6768" t="s">
        <v>93</v>
      </c>
      <c r="E6768" t="s">
        <v>273</v>
      </c>
      <c r="F6768" t="s">
        <v>19380</v>
      </c>
      <c r="G6768" t="s">
        <v>143</v>
      </c>
      <c r="H6768" t="s">
        <v>163</v>
      </c>
      <c r="I6768" t="s">
        <v>136</v>
      </c>
      <c r="J6768" t="s">
        <v>137</v>
      </c>
      <c r="K6768" t="s">
        <v>144</v>
      </c>
      <c r="L6768" t="s">
        <v>19381</v>
      </c>
      <c r="M6768" t="s">
        <v>19382</v>
      </c>
      <c r="N6768">
        <v>1.3658333330000001</v>
      </c>
      <c r="O6768">
        <v>0</v>
      </c>
      <c r="P6768">
        <v>6456</v>
      </c>
      <c r="Q6768">
        <v>0</v>
      </c>
      <c r="R6768">
        <v>0</v>
      </c>
      <c r="S6768">
        <v>4</v>
      </c>
      <c r="T6768">
        <v>446</v>
      </c>
      <c r="U6768">
        <v>0</v>
      </c>
      <c r="V6768">
        <v>0</v>
      </c>
      <c r="W6768">
        <v>0</v>
      </c>
      <c r="X6768">
        <v>2661.6934654355518</v>
      </c>
      <c r="Y6768">
        <v>0</v>
      </c>
      <c r="Z6768">
        <v>0</v>
      </c>
      <c r="AA6768">
        <v>49.122439734635485</v>
      </c>
      <c r="AB6768">
        <v>710.29113511408957</v>
      </c>
      <c r="AC6768">
        <v>0</v>
      </c>
      <c r="AD6768">
        <v>0</v>
      </c>
      <c r="AE6768">
        <v>3421.107040284277</v>
      </c>
    </row>
    <row r="6769" spans="1:31" x14ac:dyDescent="0.25">
      <c r="A6769">
        <v>2253304</v>
      </c>
      <c r="B6769">
        <v>1</v>
      </c>
      <c r="C6769" t="s">
        <v>80</v>
      </c>
      <c r="D6769" t="s">
        <v>85</v>
      </c>
      <c r="E6769" t="s">
        <v>194</v>
      </c>
      <c r="F6769" t="s">
        <v>19383</v>
      </c>
      <c r="G6769" t="s">
        <v>196</v>
      </c>
      <c r="H6769" t="s">
        <v>135</v>
      </c>
      <c r="I6769" t="s">
        <v>136</v>
      </c>
      <c r="J6769" t="s">
        <v>137</v>
      </c>
      <c r="K6769" t="s">
        <v>144</v>
      </c>
      <c r="L6769" t="s">
        <v>19384</v>
      </c>
      <c r="M6769" t="s">
        <v>19385</v>
      </c>
      <c r="N6769">
        <v>8.1641666659999999</v>
      </c>
      <c r="O6769">
        <v>0</v>
      </c>
      <c r="P6769">
        <v>136</v>
      </c>
      <c r="Q6769">
        <v>0</v>
      </c>
      <c r="R6769">
        <v>0</v>
      </c>
      <c r="S6769">
        <v>0</v>
      </c>
      <c r="T6769">
        <v>22</v>
      </c>
      <c r="U6769">
        <v>0</v>
      </c>
      <c r="V6769">
        <v>0</v>
      </c>
      <c r="W6769">
        <v>0</v>
      </c>
      <c r="X6769">
        <v>303.8952139551289</v>
      </c>
      <c r="Y6769">
        <v>0</v>
      </c>
      <c r="Z6769">
        <v>0</v>
      </c>
      <c r="AA6769">
        <v>0</v>
      </c>
      <c r="AB6769">
        <v>84.421530895831339</v>
      </c>
      <c r="AC6769">
        <v>0</v>
      </c>
      <c r="AD6769">
        <v>0</v>
      </c>
      <c r="AE6769">
        <v>388.31674485096022</v>
      </c>
    </row>
    <row r="6770" spans="1:31" x14ac:dyDescent="0.25">
      <c r="A6770">
        <v>2253305</v>
      </c>
      <c r="B6770">
        <v>1</v>
      </c>
      <c r="C6770" t="s">
        <v>80</v>
      </c>
      <c r="D6770" t="s">
        <v>93</v>
      </c>
      <c r="E6770" t="s">
        <v>182</v>
      </c>
      <c r="F6770" t="s">
        <v>19386</v>
      </c>
      <c r="G6770" t="s">
        <v>143</v>
      </c>
      <c r="H6770" t="s">
        <v>163</v>
      </c>
      <c r="I6770" t="s">
        <v>136</v>
      </c>
      <c r="J6770" t="s">
        <v>137</v>
      </c>
      <c r="K6770" t="s">
        <v>144</v>
      </c>
      <c r="L6770" t="s">
        <v>19387</v>
      </c>
      <c r="M6770" t="s">
        <v>19388</v>
      </c>
      <c r="N6770">
        <v>7.9730555550000002</v>
      </c>
      <c r="O6770">
        <v>0</v>
      </c>
      <c r="P6770">
        <v>778</v>
      </c>
      <c r="Q6770">
        <v>0</v>
      </c>
      <c r="R6770">
        <v>2</v>
      </c>
      <c r="S6770">
        <v>0</v>
      </c>
      <c r="T6770">
        <v>45</v>
      </c>
      <c r="U6770">
        <v>0</v>
      </c>
      <c r="V6770">
        <v>0</v>
      </c>
      <c r="W6770">
        <v>0</v>
      </c>
      <c r="X6770">
        <v>1657.3351270546459</v>
      </c>
      <c r="Y6770">
        <v>0</v>
      </c>
      <c r="Z6770">
        <v>7.79422376331644</v>
      </c>
      <c r="AA6770">
        <v>0</v>
      </c>
      <c r="AB6770">
        <v>449.76001919194834</v>
      </c>
      <c r="AC6770">
        <v>0</v>
      </c>
      <c r="AD6770">
        <v>0</v>
      </c>
      <c r="AE6770">
        <v>2114.8893700099106</v>
      </c>
    </row>
    <row r="6771" spans="1:31" x14ac:dyDescent="0.25">
      <c r="A6771">
        <v>2253307</v>
      </c>
      <c r="B6771">
        <v>1</v>
      </c>
      <c r="C6771" t="s">
        <v>80</v>
      </c>
      <c r="D6771" t="s">
        <v>93</v>
      </c>
      <c r="E6771" t="s">
        <v>141</v>
      </c>
      <c r="F6771" t="s">
        <v>12434</v>
      </c>
      <c r="G6771" t="s">
        <v>143</v>
      </c>
      <c r="H6771" t="s">
        <v>135</v>
      </c>
      <c r="I6771" t="s">
        <v>136</v>
      </c>
      <c r="J6771" t="s">
        <v>137</v>
      </c>
      <c r="K6771" t="s">
        <v>144</v>
      </c>
      <c r="L6771" t="s">
        <v>19389</v>
      </c>
      <c r="M6771" t="s">
        <v>19390</v>
      </c>
      <c r="N6771">
        <v>6.5369444440000004</v>
      </c>
      <c r="O6771">
        <v>0</v>
      </c>
      <c r="P6771">
        <v>0</v>
      </c>
      <c r="Q6771">
        <v>0</v>
      </c>
      <c r="R6771">
        <v>0</v>
      </c>
      <c r="S6771">
        <v>0</v>
      </c>
      <c r="T6771">
        <v>85</v>
      </c>
      <c r="U6771">
        <v>0</v>
      </c>
      <c r="V6771">
        <v>1</v>
      </c>
      <c r="W6771">
        <v>0</v>
      </c>
      <c r="X6771">
        <v>0</v>
      </c>
      <c r="Y6771">
        <v>0</v>
      </c>
      <c r="Z6771">
        <v>0</v>
      </c>
      <c r="AA6771">
        <v>0</v>
      </c>
      <c r="AB6771">
        <v>444.91957757840783</v>
      </c>
      <c r="AC6771">
        <v>0</v>
      </c>
      <c r="AD6771">
        <v>46.84433902792999</v>
      </c>
      <c r="AE6771">
        <v>491.76391660633783</v>
      </c>
    </row>
    <row r="6772" spans="1:31" x14ac:dyDescent="0.25">
      <c r="A6772">
        <v>2253308</v>
      </c>
      <c r="B6772">
        <v>1</v>
      </c>
      <c r="C6772" t="s">
        <v>81</v>
      </c>
      <c r="D6772" t="s">
        <v>127</v>
      </c>
      <c r="E6772" t="s">
        <v>182</v>
      </c>
      <c r="F6772" t="s">
        <v>19391</v>
      </c>
      <c r="G6772" t="s">
        <v>143</v>
      </c>
      <c r="H6772" t="s">
        <v>163</v>
      </c>
      <c r="I6772" t="s">
        <v>136</v>
      </c>
      <c r="J6772" t="s">
        <v>137</v>
      </c>
      <c r="K6772" t="s">
        <v>144</v>
      </c>
      <c r="L6772" t="s">
        <v>19392</v>
      </c>
      <c r="M6772" t="s">
        <v>19393</v>
      </c>
      <c r="N6772">
        <v>8.6872222220000008</v>
      </c>
      <c r="O6772">
        <v>0</v>
      </c>
      <c r="P6772">
        <v>373</v>
      </c>
      <c r="Q6772">
        <v>0</v>
      </c>
      <c r="R6772">
        <v>1</v>
      </c>
      <c r="S6772">
        <v>0</v>
      </c>
      <c r="T6772">
        <v>19</v>
      </c>
      <c r="U6772">
        <v>0</v>
      </c>
      <c r="V6772">
        <v>0</v>
      </c>
      <c r="W6772">
        <v>0</v>
      </c>
      <c r="X6772">
        <v>832.50473733375156</v>
      </c>
      <c r="Y6772">
        <v>0</v>
      </c>
      <c r="Z6772">
        <v>14.968758483808596</v>
      </c>
      <c r="AA6772">
        <v>0</v>
      </c>
      <c r="AB6772">
        <v>113.13463708440413</v>
      </c>
      <c r="AC6772">
        <v>0</v>
      </c>
      <c r="AD6772">
        <v>0</v>
      </c>
      <c r="AE6772">
        <v>960.60813290196438</v>
      </c>
    </row>
    <row r="6773" spans="1:31" x14ac:dyDescent="0.25">
      <c r="A6773">
        <v>2253309</v>
      </c>
      <c r="B6773">
        <v>1</v>
      </c>
      <c r="C6773" t="s">
        <v>80</v>
      </c>
      <c r="D6773" t="s">
        <v>100</v>
      </c>
      <c r="E6773" t="s">
        <v>273</v>
      </c>
      <c r="F6773" t="s">
        <v>11429</v>
      </c>
      <c r="G6773" t="s">
        <v>196</v>
      </c>
      <c r="H6773" t="s">
        <v>163</v>
      </c>
      <c r="I6773" t="s">
        <v>136</v>
      </c>
      <c r="J6773" t="s">
        <v>137</v>
      </c>
      <c r="K6773" t="s">
        <v>144</v>
      </c>
      <c r="L6773" t="s">
        <v>19394</v>
      </c>
      <c r="M6773" t="s">
        <v>19395</v>
      </c>
      <c r="N6773">
        <v>2.8205555549999999</v>
      </c>
      <c r="O6773">
        <v>0</v>
      </c>
      <c r="P6773">
        <v>878</v>
      </c>
      <c r="Q6773">
        <v>16</v>
      </c>
      <c r="R6773">
        <v>125</v>
      </c>
      <c r="S6773">
        <v>8</v>
      </c>
      <c r="T6773">
        <v>122</v>
      </c>
      <c r="U6773">
        <v>0</v>
      </c>
      <c r="V6773">
        <v>0</v>
      </c>
      <c r="W6773">
        <v>0</v>
      </c>
      <c r="X6773">
        <v>817.66108592588057</v>
      </c>
      <c r="Y6773">
        <v>47.005899204126031</v>
      </c>
      <c r="Z6773">
        <v>159.45645333817208</v>
      </c>
      <c r="AA6773">
        <v>151.43324914096391</v>
      </c>
      <c r="AB6773">
        <v>246.8240992703916</v>
      </c>
      <c r="AC6773">
        <v>0</v>
      </c>
      <c r="AD6773">
        <v>0</v>
      </c>
      <c r="AE6773">
        <v>1422.3807868795343</v>
      </c>
    </row>
    <row r="6774" spans="1:31" x14ac:dyDescent="0.25">
      <c r="A6774">
        <v>2253310</v>
      </c>
      <c r="B6774">
        <v>1</v>
      </c>
      <c r="C6774" t="s">
        <v>80</v>
      </c>
      <c r="D6774" t="s">
        <v>103</v>
      </c>
      <c r="E6774" t="s">
        <v>141</v>
      </c>
      <c r="F6774" t="s">
        <v>5151</v>
      </c>
      <c r="G6774" t="s">
        <v>143</v>
      </c>
      <c r="H6774" t="s">
        <v>135</v>
      </c>
      <c r="I6774" t="s">
        <v>136</v>
      </c>
      <c r="J6774" t="s">
        <v>137</v>
      </c>
      <c r="K6774" t="s">
        <v>144</v>
      </c>
      <c r="L6774" t="s">
        <v>19378</v>
      </c>
      <c r="M6774" t="s">
        <v>19396</v>
      </c>
      <c r="N6774">
        <v>7.835555555</v>
      </c>
      <c r="O6774">
        <v>0</v>
      </c>
      <c r="P6774">
        <v>27</v>
      </c>
      <c r="Q6774">
        <v>0</v>
      </c>
      <c r="R6774">
        <v>1</v>
      </c>
      <c r="S6774">
        <v>0</v>
      </c>
      <c r="T6774">
        <v>28</v>
      </c>
      <c r="U6774">
        <v>0</v>
      </c>
      <c r="V6774">
        <v>1</v>
      </c>
      <c r="W6774">
        <v>0</v>
      </c>
      <c r="X6774">
        <v>231.99577030172861</v>
      </c>
      <c r="Y6774">
        <v>0</v>
      </c>
      <c r="Z6774">
        <v>3.8338634730666671E-4</v>
      </c>
      <c r="AA6774">
        <v>0</v>
      </c>
      <c r="AB6774">
        <v>304.93359023041256</v>
      </c>
      <c r="AC6774">
        <v>0</v>
      </c>
      <c r="AD6774">
        <v>400.13515474138228</v>
      </c>
      <c r="AE6774">
        <v>937.06489865987078</v>
      </c>
    </row>
    <row r="6775" spans="1:31" x14ac:dyDescent="0.25">
      <c r="A6775">
        <v>2253312</v>
      </c>
      <c r="B6775">
        <v>1</v>
      </c>
      <c r="C6775" t="s">
        <v>80</v>
      </c>
      <c r="D6775" t="s">
        <v>96</v>
      </c>
      <c r="E6775" t="s">
        <v>132</v>
      </c>
      <c r="F6775" t="s">
        <v>19397</v>
      </c>
      <c r="G6775" t="s">
        <v>134</v>
      </c>
      <c r="H6775" t="s">
        <v>135</v>
      </c>
      <c r="I6775" t="s">
        <v>136</v>
      </c>
      <c r="J6775" t="s">
        <v>137</v>
      </c>
      <c r="K6775" t="s">
        <v>138</v>
      </c>
      <c r="L6775" t="s">
        <v>19398</v>
      </c>
      <c r="M6775" t="s">
        <v>19399</v>
      </c>
      <c r="N6775">
        <v>4.62</v>
      </c>
      <c r="O6775">
        <v>0</v>
      </c>
      <c r="P6775">
        <v>1</v>
      </c>
      <c r="Q6775">
        <v>0</v>
      </c>
      <c r="R6775">
        <v>0</v>
      </c>
      <c r="S6775">
        <v>0</v>
      </c>
      <c r="T6775">
        <v>0</v>
      </c>
      <c r="U6775">
        <v>0</v>
      </c>
      <c r="V6775">
        <v>0</v>
      </c>
      <c r="W6775">
        <v>0</v>
      </c>
      <c r="X6775">
        <v>2.1138228624589614</v>
      </c>
      <c r="Y6775">
        <v>0</v>
      </c>
      <c r="Z6775">
        <v>0</v>
      </c>
      <c r="AA6775">
        <v>0</v>
      </c>
      <c r="AB6775">
        <v>0</v>
      </c>
      <c r="AC6775">
        <v>0</v>
      </c>
      <c r="AD6775">
        <v>0</v>
      </c>
      <c r="AE6775">
        <v>2.1138228624589614</v>
      </c>
    </row>
    <row r="6776" spans="1:31" x14ac:dyDescent="0.25">
      <c r="A6776">
        <v>2253313</v>
      </c>
      <c r="B6776">
        <v>1</v>
      </c>
      <c r="C6776" t="s">
        <v>81</v>
      </c>
      <c r="D6776" t="s">
        <v>118</v>
      </c>
      <c r="E6776" t="s">
        <v>182</v>
      </c>
      <c r="F6776" t="s">
        <v>19400</v>
      </c>
      <c r="G6776" t="s">
        <v>143</v>
      </c>
      <c r="H6776" t="s">
        <v>163</v>
      </c>
      <c r="I6776" t="s">
        <v>136</v>
      </c>
      <c r="J6776" t="s">
        <v>137</v>
      </c>
      <c r="K6776" t="s">
        <v>144</v>
      </c>
      <c r="L6776" t="s">
        <v>19401</v>
      </c>
      <c r="M6776" t="s">
        <v>19402</v>
      </c>
      <c r="N6776">
        <v>3.6247222219999999</v>
      </c>
      <c r="O6776">
        <v>2</v>
      </c>
      <c r="P6776">
        <v>1393</v>
      </c>
      <c r="Q6776">
        <v>177</v>
      </c>
      <c r="R6776">
        <v>167</v>
      </c>
      <c r="S6776">
        <v>31</v>
      </c>
      <c r="T6776">
        <v>118</v>
      </c>
      <c r="U6776">
        <v>0</v>
      </c>
      <c r="V6776">
        <v>0</v>
      </c>
      <c r="W6776">
        <v>0.38054344954022451</v>
      </c>
      <c r="X6776">
        <v>537.16730207010437</v>
      </c>
      <c r="Y6776">
        <v>815.77119306135762</v>
      </c>
      <c r="Z6776">
        <v>153.91003935037062</v>
      </c>
      <c r="AA6776">
        <v>572.37760672804586</v>
      </c>
      <c r="AB6776">
        <v>147.57861357252656</v>
      </c>
      <c r="AC6776">
        <v>0</v>
      </c>
      <c r="AD6776">
        <v>0</v>
      </c>
      <c r="AE6776">
        <v>2227.1852982319451</v>
      </c>
    </row>
    <row r="6777" spans="1:31" x14ac:dyDescent="0.25">
      <c r="A6777">
        <v>2253314</v>
      </c>
      <c r="B6777">
        <v>1</v>
      </c>
      <c r="C6777" t="s">
        <v>80</v>
      </c>
      <c r="D6777" t="s">
        <v>92</v>
      </c>
      <c r="E6777" t="s">
        <v>161</v>
      </c>
      <c r="F6777" t="s">
        <v>3058</v>
      </c>
      <c r="G6777" t="s">
        <v>143</v>
      </c>
      <c r="H6777" t="s">
        <v>163</v>
      </c>
      <c r="I6777" t="s">
        <v>136</v>
      </c>
      <c r="J6777" t="s">
        <v>137</v>
      </c>
      <c r="K6777" t="s">
        <v>144</v>
      </c>
      <c r="L6777" t="s">
        <v>19403</v>
      </c>
      <c r="M6777" t="s">
        <v>19404</v>
      </c>
      <c r="N6777">
        <v>7.7688888880000002</v>
      </c>
      <c r="O6777">
        <v>13</v>
      </c>
      <c r="P6777">
        <v>868</v>
      </c>
      <c r="Q6777">
        <v>1</v>
      </c>
      <c r="R6777">
        <v>0</v>
      </c>
      <c r="S6777">
        <v>6</v>
      </c>
      <c r="T6777">
        <v>12</v>
      </c>
      <c r="U6777">
        <v>0</v>
      </c>
      <c r="V6777">
        <v>0</v>
      </c>
      <c r="W6777">
        <v>1091.9350451631003</v>
      </c>
      <c r="X6777">
        <v>1738.8175203557003</v>
      </c>
      <c r="Y6777">
        <v>7.9668927234399378</v>
      </c>
      <c r="Z6777">
        <v>0</v>
      </c>
      <c r="AA6777">
        <v>327.67087374481997</v>
      </c>
      <c r="AB6777">
        <v>153.99979391516661</v>
      </c>
      <c r="AC6777">
        <v>0</v>
      </c>
      <c r="AD6777">
        <v>0</v>
      </c>
      <c r="AE6777">
        <v>3320.3901259022268</v>
      </c>
    </row>
    <row r="6778" spans="1:31" x14ac:dyDescent="0.25">
      <c r="A6778">
        <v>2253315</v>
      </c>
      <c r="B6778">
        <v>1</v>
      </c>
      <c r="C6778" t="s">
        <v>80</v>
      </c>
      <c r="D6778" t="s">
        <v>101</v>
      </c>
      <c r="E6778" t="s">
        <v>177</v>
      </c>
      <c r="F6778" t="s">
        <v>19149</v>
      </c>
      <c r="G6778" t="s">
        <v>235</v>
      </c>
      <c r="H6778" t="s">
        <v>135</v>
      </c>
      <c r="I6778" t="s">
        <v>136</v>
      </c>
      <c r="J6778" t="s">
        <v>137</v>
      </c>
      <c r="K6778" t="s">
        <v>138</v>
      </c>
      <c r="L6778" t="s">
        <v>19405</v>
      </c>
      <c r="M6778" t="s">
        <v>19406</v>
      </c>
      <c r="N6778">
        <v>4.0750000000000002</v>
      </c>
      <c r="O6778">
        <v>0</v>
      </c>
      <c r="P6778">
        <v>44</v>
      </c>
      <c r="Q6778">
        <v>0</v>
      </c>
      <c r="R6778">
        <v>0</v>
      </c>
      <c r="S6778">
        <v>0</v>
      </c>
      <c r="T6778">
        <v>3</v>
      </c>
      <c r="U6778">
        <v>0</v>
      </c>
      <c r="V6778">
        <v>0</v>
      </c>
      <c r="W6778">
        <v>0</v>
      </c>
      <c r="X6778">
        <v>61.325491682970203</v>
      </c>
      <c r="Y6778">
        <v>0</v>
      </c>
      <c r="Z6778">
        <v>0</v>
      </c>
      <c r="AA6778">
        <v>0</v>
      </c>
      <c r="AB6778">
        <v>7.8841758990795192</v>
      </c>
      <c r="AC6778">
        <v>0</v>
      </c>
      <c r="AD6778">
        <v>0</v>
      </c>
      <c r="AE6778">
        <v>69.209667582049718</v>
      </c>
    </row>
    <row r="6779" spans="1:31" x14ac:dyDescent="0.25">
      <c r="A6779">
        <v>2253316</v>
      </c>
      <c r="B6779">
        <v>1</v>
      </c>
      <c r="C6779" t="s">
        <v>80</v>
      </c>
      <c r="D6779" t="s">
        <v>110</v>
      </c>
      <c r="E6779" t="s">
        <v>194</v>
      </c>
      <c r="F6779" t="s">
        <v>19407</v>
      </c>
      <c r="G6779" t="s">
        <v>143</v>
      </c>
      <c r="H6779" t="s">
        <v>135</v>
      </c>
      <c r="I6779" t="s">
        <v>136</v>
      </c>
      <c r="J6779" t="s">
        <v>137</v>
      </c>
      <c r="K6779" t="s">
        <v>144</v>
      </c>
      <c r="L6779" t="s">
        <v>19408</v>
      </c>
      <c r="M6779" t="s">
        <v>19409</v>
      </c>
      <c r="N6779">
        <v>6.9344444440000004</v>
      </c>
      <c r="O6779">
        <v>0</v>
      </c>
      <c r="P6779">
        <v>70</v>
      </c>
      <c r="Q6779">
        <v>0</v>
      </c>
      <c r="R6779">
        <v>0</v>
      </c>
      <c r="S6779">
        <v>0</v>
      </c>
      <c r="T6779">
        <v>13</v>
      </c>
      <c r="U6779">
        <v>0</v>
      </c>
      <c r="V6779">
        <v>0</v>
      </c>
      <c r="W6779">
        <v>0</v>
      </c>
      <c r="X6779">
        <v>125.94283126534062</v>
      </c>
      <c r="Y6779">
        <v>0</v>
      </c>
      <c r="Z6779">
        <v>0</v>
      </c>
      <c r="AA6779">
        <v>0</v>
      </c>
      <c r="AB6779">
        <v>51.754752131951626</v>
      </c>
      <c r="AC6779">
        <v>0</v>
      </c>
      <c r="AD6779">
        <v>0</v>
      </c>
      <c r="AE6779">
        <v>177.69758339729225</v>
      </c>
    </row>
    <row r="6780" spans="1:31" x14ac:dyDescent="0.25">
      <c r="A6780">
        <v>2253318</v>
      </c>
      <c r="B6780">
        <v>1</v>
      </c>
      <c r="C6780" t="s">
        <v>80</v>
      </c>
      <c r="D6780" t="s">
        <v>110</v>
      </c>
      <c r="E6780" t="s">
        <v>194</v>
      </c>
      <c r="F6780" t="s">
        <v>19410</v>
      </c>
      <c r="G6780" t="s">
        <v>143</v>
      </c>
      <c r="H6780" t="s">
        <v>135</v>
      </c>
      <c r="I6780" t="s">
        <v>136</v>
      </c>
      <c r="J6780" t="s">
        <v>137</v>
      </c>
      <c r="K6780" t="s">
        <v>144</v>
      </c>
      <c r="L6780" t="s">
        <v>19411</v>
      </c>
      <c r="M6780" t="s">
        <v>19412</v>
      </c>
      <c r="N6780">
        <v>6.9647222219999998</v>
      </c>
      <c r="O6780">
        <v>0</v>
      </c>
      <c r="P6780">
        <v>195</v>
      </c>
      <c r="Q6780">
        <v>0</v>
      </c>
      <c r="R6780">
        <v>0</v>
      </c>
      <c r="S6780">
        <v>0</v>
      </c>
      <c r="T6780">
        <v>11</v>
      </c>
      <c r="U6780">
        <v>0</v>
      </c>
      <c r="V6780">
        <v>0</v>
      </c>
      <c r="W6780">
        <v>0</v>
      </c>
      <c r="X6780">
        <v>378.25811086297273</v>
      </c>
      <c r="Y6780">
        <v>0</v>
      </c>
      <c r="Z6780">
        <v>0</v>
      </c>
      <c r="AA6780">
        <v>0</v>
      </c>
      <c r="AB6780">
        <v>48.163520771181439</v>
      </c>
      <c r="AC6780">
        <v>0</v>
      </c>
      <c r="AD6780">
        <v>0</v>
      </c>
      <c r="AE6780">
        <v>426.42163163415415</v>
      </c>
    </row>
    <row r="6781" spans="1:31" x14ac:dyDescent="0.25">
      <c r="A6781">
        <v>2253319</v>
      </c>
      <c r="B6781">
        <v>1</v>
      </c>
      <c r="C6781" t="s">
        <v>81</v>
      </c>
      <c r="D6781" t="s">
        <v>112</v>
      </c>
      <c r="E6781" t="s">
        <v>194</v>
      </c>
      <c r="F6781" t="s">
        <v>19413</v>
      </c>
      <c r="G6781" t="s">
        <v>179</v>
      </c>
      <c r="H6781" t="s">
        <v>135</v>
      </c>
      <c r="I6781" t="s">
        <v>136</v>
      </c>
      <c r="J6781" t="s">
        <v>137</v>
      </c>
      <c r="K6781" t="s">
        <v>138</v>
      </c>
      <c r="L6781" t="s">
        <v>19414</v>
      </c>
      <c r="M6781" t="s">
        <v>19415</v>
      </c>
      <c r="N6781">
        <v>1.0933333329999999</v>
      </c>
      <c r="O6781">
        <v>0</v>
      </c>
      <c r="P6781">
        <v>16</v>
      </c>
      <c r="Q6781">
        <v>0</v>
      </c>
      <c r="R6781">
        <v>0</v>
      </c>
      <c r="S6781">
        <v>0</v>
      </c>
      <c r="T6781">
        <v>9</v>
      </c>
      <c r="U6781">
        <v>0</v>
      </c>
      <c r="V6781">
        <v>0</v>
      </c>
      <c r="W6781">
        <v>0</v>
      </c>
      <c r="X6781">
        <v>3.652353400936982</v>
      </c>
      <c r="Y6781">
        <v>0</v>
      </c>
      <c r="Z6781">
        <v>0</v>
      </c>
      <c r="AA6781">
        <v>0</v>
      </c>
      <c r="AB6781">
        <v>3.9580509548533414</v>
      </c>
      <c r="AC6781">
        <v>0</v>
      </c>
      <c r="AD6781">
        <v>0</v>
      </c>
      <c r="AE6781">
        <v>7.6104043557903234</v>
      </c>
    </row>
    <row r="6782" spans="1:31" x14ac:dyDescent="0.25">
      <c r="A6782">
        <v>2253320</v>
      </c>
      <c r="B6782">
        <v>1</v>
      </c>
      <c r="C6782" t="s">
        <v>80</v>
      </c>
      <c r="D6782" t="s">
        <v>105</v>
      </c>
      <c r="E6782" t="s">
        <v>141</v>
      </c>
      <c r="F6782" t="s">
        <v>19416</v>
      </c>
      <c r="G6782" t="s">
        <v>143</v>
      </c>
      <c r="H6782" t="s">
        <v>135</v>
      </c>
      <c r="I6782" t="s">
        <v>136</v>
      </c>
      <c r="J6782" t="s">
        <v>137</v>
      </c>
      <c r="K6782" t="s">
        <v>144</v>
      </c>
      <c r="L6782" t="s">
        <v>19417</v>
      </c>
      <c r="M6782" t="s">
        <v>19418</v>
      </c>
      <c r="N6782">
        <v>7.3925000000000001</v>
      </c>
      <c r="O6782">
        <v>0</v>
      </c>
      <c r="P6782">
        <v>247</v>
      </c>
      <c r="Q6782">
        <v>0</v>
      </c>
      <c r="R6782">
        <v>0</v>
      </c>
      <c r="S6782">
        <v>0</v>
      </c>
      <c r="T6782">
        <v>30</v>
      </c>
      <c r="U6782">
        <v>0</v>
      </c>
      <c r="V6782">
        <v>2</v>
      </c>
      <c r="W6782">
        <v>0</v>
      </c>
      <c r="X6782">
        <v>546.59398892402658</v>
      </c>
      <c r="Y6782">
        <v>0</v>
      </c>
      <c r="Z6782">
        <v>0</v>
      </c>
      <c r="AA6782">
        <v>0</v>
      </c>
      <c r="AB6782">
        <v>463.51149686910128</v>
      </c>
      <c r="AC6782">
        <v>0</v>
      </c>
      <c r="AD6782">
        <v>206.22292101238844</v>
      </c>
      <c r="AE6782">
        <v>1216.3284068055164</v>
      </c>
    </row>
    <row r="6783" spans="1:31" x14ac:dyDescent="0.25">
      <c r="A6783">
        <v>2253321</v>
      </c>
      <c r="B6783">
        <v>1</v>
      </c>
      <c r="C6783" t="s">
        <v>80</v>
      </c>
      <c r="D6783" t="s">
        <v>93</v>
      </c>
      <c r="E6783" t="s">
        <v>182</v>
      </c>
      <c r="F6783" t="s">
        <v>16399</v>
      </c>
      <c r="G6783" t="s">
        <v>143</v>
      </c>
      <c r="H6783" t="s">
        <v>163</v>
      </c>
      <c r="I6783" t="s">
        <v>136</v>
      </c>
      <c r="J6783" t="s">
        <v>137</v>
      </c>
      <c r="K6783" t="s">
        <v>144</v>
      </c>
      <c r="L6783" t="s">
        <v>19419</v>
      </c>
      <c r="M6783" t="s">
        <v>19420</v>
      </c>
      <c r="N6783">
        <v>1.0944444440000001</v>
      </c>
      <c r="O6783">
        <v>0</v>
      </c>
      <c r="P6783">
        <v>890</v>
      </c>
      <c r="Q6783">
        <v>0</v>
      </c>
      <c r="R6783">
        <v>1</v>
      </c>
      <c r="S6783">
        <v>0</v>
      </c>
      <c r="T6783">
        <v>42</v>
      </c>
      <c r="U6783">
        <v>0</v>
      </c>
      <c r="V6783">
        <v>0</v>
      </c>
      <c r="W6783">
        <v>0</v>
      </c>
      <c r="X6783">
        <v>315.95424884748394</v>
      </c>
      <c r="Y6783">
        <v>0</v>
      </c>
      <c r="Z6783">
        <v>6.9041054777333341E-2</v>
      </c>
      <c r="AA6783">
        <v>0</v>
      </c>
      <c r="AB6783">
        <v>27.005730666576248</v>
      </c>
      <c r="AC6783">
        <v>0</v>
      </c>
      <c r="AD6783">
        <v>0</v>
      </c>
      <c r="AE6783">
        <v>343.02902056883755</v>
      </c>
    </row>
    <row r="6784" spans="1:31" x14ac:dyDescent="0.25">
      <c r="A6784">
        <v>2253323</v>
      </c>
      <c r="B6784">
        <v>1</v>
      </c>
      <c r="C6784" t="s">
        <v>81</v>
      </c>
      <c r="D6784" t="s">
        <v>123</v>
      </c>
      <c r="E6784" t="s">
        <v>141</v>
      </c>
      <c r="F6784" t="s">
        <v>19421</v>
      </c>
      <c r="G6784" t="s">
        <v>187</v>
      </c>
      <c r="H6784" t="s">
        <v>135</v>
      </c>
      <c r="I6784" t="s">
        <v>136</v>
      </c>
      <c r="J6784" t="s">
        <v>137</v>
      </c>
      <c r="K6784" t="s">
        <v>138</v>
      </c>
      <c r="L6784" t="s">
        <v>19422</v>
      </c>
      <c r="M6784" t="s">
        <v>19423</v>
      </c>
      <c r="N6784">
        <v>0.68694444399999999</v>
      </c>
      <c r="O6784">
        <v>0</v>
      </c>
      <c r="P6784">
        <v>2</v>
      </c>
      <c r="Q6784">
        <v>0</v>
      </c>
      <c r="R6784">
        <v>4</v>
      </c>
      <c r="S6784">
        <v>0</v>
      </c>
      <c r="T6784">
        <v>2</v>
      </c>
      <c r="U6784">
        <v>0</v>
      </c>
      <c r="V6784">
        <v>0</v>
      </c>
      <c r="W6784">
        <v>0</v>
      </c>
      <c r="X6784">
        <v>5.5330493188716655E-2</v>
      </c>
      <c r="Y6784">
        <v>0</v>
      </c>
      <c r="Z6784">
        <v>1.7537859115391998</v>
      </c>
      <c r="AA6784">
        <v>0</v>
      </c>
      <c r="AB6784">
        <v>1.9016843392459111</v>
      </c>
      <c r="AC6784">
        <v>0</v>
      </c>
      <c r="AD6784">
        <v>0</v>
      </c>
      <c r="AE6784">
        <v>3.7108007439738273</v>
      </c>
    </row>
    <row r="6785" spans="1:31" x14ac:dyDescent="0.25">
      <c r="A6785">
        <v>2253325</v>
      </c>
      <c r="B6785">
        <v>1</v>
      </c>
      <c r="C6785" t="s">
        <v>80</v>
      </c>
      <c r="D6785" t="s">
        <v>104</v>
      </c>
      <c r="E6785" t="s">
        <v>194</v>
      </c>
      <c r="F6785" t="s">
        <v>19424</v>
      </c>
      <c r="G6785" t="s">
        <v>143</v>
      </c>
      <c r="H6785" t="s">
        <v>135</v>
      </c>
      <c r="I6785" t="s">
        <v>136</v>
      </c>
      <c r="J6785" t="s">
        <v>137</v>
      </c>
      <c r="K6785" t="s">
        <v>144</v>
      </c>
      <c r="L6785" t="s">
        <v>19425</v>
      </c>
      <c r="M6785" t="s">
        <v>19426</v>
      </c>
      <c r="N6785">
        <v>7.7622222220000001</v>
      </c>
      <c r="O6785">
        <v>0</v>
      </c>
      <c r="P6785">
        <v>183</v>
      </c>
      <c r="Q6785">
        <v>0</v>
      </c>
      <c r="R6785">
        <v>1</v>
      </c>
      <c r="S6785">
        <v>0</v>
      </c>
      <c r="T6785">
        <v>5</v>
      </c>
      <c r="U6785">
        <v>0</v>
      </c>
      <c r="V6785">
        <v>0</v>
      </c>
      <c r="W6785">
        <v>0</v>
      </c>
      <c r="X6785">
        <v>316.31965686479384</v>
      </c>
      <c r="Y6785">
        <v>0</v>
      </c>
      <c r="Z6785">
        <v>1.6872930881321433</v>
      </c>
      <c r="AA6785">
        <v>0</v>
      </c>
      <c r="AB6785">
        <v>7.0740714872929908</v>
      </c>
      <c r="AC6785">
        <v>0</v>
      </c>
      <c r="AD6785">
        <v>0</v>
      </c>
      <c r="AE6785">
        <v>325.08102144021899</v>
      </c>
    </row>
    <row r="6786" spans="1:31" x14ac:dyDescent="0.25">
      <c r="A6786">
        <v>2253326</v>
      </c>
      <c r="B6786">
        <v>1</v>
      </c>
      <c r="C6786" t="s">
        <v>80</v>
      </c>
      <c r="D6786" t="s">
        <v>89</v>
      </c>
      <c r="E6786" t="s">
        <v>182</v>
      </c>
      <c r="F6786" t="s">
        <v>19427</v>
      </c>
      <c r="G6786" t="s">
        <v>143</v>
      </c>
      <c r="H6786" t="s">
        <v>163</v>
      </c>
      <c r="I6786" t="s">
        <v>136</v>
      </c>
      <c r="J6786" t="s">
        <v>137</v>
      </c>
      <c r="K6786" t="s">
        <v>144</v>
      </c>
      <c r="L6786" t="s">
        <v>19428</v>
      </c>
      <c r="M6786" t="s">
        <v>19429</v>
      </c>
      <c r="N6786">
        <v>5.9744444440000004</v>
      </c>
      <c r="O6786">
        <v>4</v>
      </c>
      <c r="P6786">
        <v>857</v>
      </c>
      <c r="Q6786">
        <v>2</v>
      </c>
      <c r="R6786">
        <v>14</v>
      </c>
      <c r="S6786">
        <v>11</v>
      </c>
      <c r="T6786">
        <v>90</v>
      </c>
      <c r="U6786">
        <v>5</v>
      </c>
      <c r="V6786">
        <v>0</v>
      </c>
      <c r="W6786">
        <v>1258.8626817142354</v>
      </c>
      <c r="X6786">
        <v>3990.3956283404486</v>
      </c>
      <c r="Y6786">
        <v>56.552979316119959</v>
      </c>
      <c r="Z6786">
        <v>18.016459023445691</v>
      </c>
      <c r="AA6786">
        <v>1118.5847092434658</v>
      </c>
      <c r="AB6786">
        <v>1656.9981101584951</v>
      </c>
      <c r="AC6786">
        <v>1976.5320379300224</v>
      </c>
      <c r="AD6786">
        <v>0</v>
      </c>
      <c r="AE6786">
        <v>10075.942605726234</v>
      </c>
    </row>
    <row r="6787" spans="1:31" x14ac:dyDescent="0.25">
      <c r="A6787">
        <v>2253329</v>
      </c>
      <c r="B6787">
        <v>1</v>
      </c>
      <c r="C6787" t="s">
        <v>81</v>
      </c>
      <c r="D6787" t="s">
        <v>127</v>
      </c>
      <c r="E6787" t="s">
        <v>182</v>
      </c>
      <c r="F6787" t="s">
        <v>19430</v>
      </c>
      <c r="G6787" t="s">
        <v>143</v>
      </c>
      <c r="H6787" t="s">
        <v>163</v>
      </c>
      <c r="I6787" t="s">
        <v>136</v>
      </c>
      <c r="J6787" t="s">
        <v>137</v>
      </c>
      <c r="K6787" t="s">
        <v>144</v>
      </c>
      <c r="L6787" t="s">
        <v>19431</v>
      </c>
      <c r="M6787" t="s">
        <v>19432</v>
      </c>
      <c r="N6787">
        <v>8.4783333330000001</v>
      </c>
      <c r="O6787">
        <v>0</v>
      </c>
      <c r="P6787">
        <v>518</v>
      </c>
      <c r="Q6787">
        <v>0</v>
      </c>
      <c r="R6787">
        <v>0</v>
      </c>
      <c r="S6787">
        <v>0</v>
      </c>
      <c r="T6787">
        <v>39</v>
      </c>
      <c r="U6787">
        <v>0</v>
      </c>
      <c r="V6787">
        <v>0</v>
      </c>
      <c r="W6787">
        <v>0</v>
      </c>
      <c r="X6787">
        <v>1180.3937763381878</v>
      </c>
      <c r="Y6787">
        <v>0</v>
      </c>
      <c r="Z6787">
        <v>0</v>
      </c>
      <c r="AA6787">
        <v>0</v>
      </c>
      <c r="AB6787">
        <v>200.82884520369333</v>
      </c>
      <c r="AC6787">
        <v>0</v>
      </c>
      <c r="AD6787">
        <v>0</v>
      </c>
      <c r="AE6787">
        <v>1381.2226215418812</v>
      </c>
    </row>
    <row r="6788" spans="1:31" x14ac:dyDescent="0.25">
      <c r="A6788">
        <v>2253330</v>
      </c>
      <c r="B6788">
        <v>1</v>
      </c>
      <c r="C6788" t="s">
        <v>80</v>
      </c>
      <c r="D6788" t="s">
        <v>95</v>
      </c>
      <c r="E6788" t="s">
        <v>182</v>
      </c>
      <c r="F6788" t="s">
        <v>19433</v>
      </c>
      <c r="G6788" t="s">
        <v>1027</v>
      </c>
      <c r="H6788" t="s">
        <v>163</v>
      </c>
      <c r="I6788" t="s">
        <v>136</v>
      </c>
      <c r="J6788" t="s">
        <v>137</v>
      </c>
      <c r="K6788" t="s">
        <v>138</v>
      </c>
      <c r="L6788" t="s">
        <v>19434</v>
      </c>
      <c r="M6788" t="s">
        <v>19435</v>
      </c>
      <c r="N6788">
        <v>1.3147222220000001</v>
      </c>
      <c r="O6788">
        <v>0</v>
      </c>
      <c r="P6788">
        <v>15</v>
      </c>
      <c r="Q6788">
        <v>0</v>
      </c>
      <c r="R6788">
        <v>1</v>
      </c>
      <c r="S6788">
        <v>3</v>
      </c>
      <c r="T6788">
        <v>1</v>
      </c>
      <c r="U6788">
        <v>0</v>
      </c>
      <c r="V6788">
        <v>0</v>
      </c>
      <c r="W6788">
        <v>0</v>
      </c>
      <c r="X6788">
        <v>1.1731251169967702</v>
      </c>
      <c r="Y6788">
        <v>0</v>
      </c>
      <c r="Z6788">
        <v>6.6921917996266664E-2</v>
      </c>
      <c r="AA6788">
        <v>1.7179261124703769</v>
      </c>
      <c r="AB6788">
        <v>0.24156760800480004</v>
      </c>
      <c r="AC6788">
        <v>0</v>
      </c>
      <c r="AD6788">
        <v>0</v>
      </c>
      <c r="AE6788">
        <v>3.199540755468214</v>
      </c>
    </row>
    <row r="6789" spans="1:31" x14ac:dyDescent="0.25">
      <c r="A6789">
        <v>2253331</v>
      </c>
      <c r="B6789">
        <v>1</v>
      </c>
      <c r="C6789" t="s">
        <v>80</v>
      </c>
      <c r="D6789" t="s">
        <v>97</v>
      </c>
      <c r="E6789" t="s">
        <v>132</v>
      </c>
      <c r="F6789" t="s">
        <v>19436</v>
      </c>
      <c r="G6789" t="s">
        <v>148</v>
      </c>
      <c r="H6789" t="s">
        <v>135</v>
      </c>
      <c r="I6789" t="s">
        <v>136</v>
      </c>
      <c r="J6789" t="s">
        <v>137</v>
      </c>
      <c r="K6789" t="s">
        <v>138</v>
      </c>
      <c r="L6789" t="s">
        <v>19437</v>
      </c>
      <c r="M6789" t="s">
        <v>19438</v>
      </c>
      <c r="N6789">
        <v>4.4541666659999999</v>
      </c>
      <c r="O6789">
        <v>0</v>
      </c>
      <c r="P6789">
        <v>1</v>
      </c>
      <c r="Q6789">
        <v>0</v>
      </c>
      <c r="R6789">
        <v>0</v>
      </c>
      <c r="S6789">
        <v>0</v>
      </c>
      <c r="T6789">
        <v>0</v>
      </c>
      <c r="U6789">
        <v>0</v>
      </c>
      <c r="V6789">
        <v>0</v>
      </c>
      <c r="W6789">
        <v>0</v>
      </c>
      <c r="X6789">
        <v>6.5099222604704172</v>
      </c>
      <c r="Y6789">
        <v>0</v>
      </c>
      <c r="Z6789">
        <v>0</v>
      </c>
      <c r="AA6789">
        <v>0</v>
      </c>
      <c r="AB6789">
        <v>0</v>
      </c>
      <c r="AC6789">
        <v>0</v>
      </c>
      <c r="AD6789">
        <v>0</v>
      </c>
      <c r="AE6789">
        <v>6.5099222604704172</v>
      </c>
    </row>
    <row r="6790" spans="1:31" x14ac:dyDescent="0.25">
      <c r="A6790">
        <v>2253332</v>
      </c>
      <c r="B6790">
        <v>1</v>
      </c>
      <c r="C6790" t="s">
        <v>81</v>
      </c>
      <c r="D6790" t="s">
        <v>119</v>
      </c>
      <c r="E6790" t="s">
        <v>273</v>
      </c>
      <c r="F6790" t="s">
        <v>6186</v>
      </c>
      <c r="G6790" t="s">
        <v>174</v>
      </c>
      <c r="H6790" t="s">
        <v>163</v>
      </c>
      <c r="I6790" t="s">
        <v>136</v>
      </c>
      <c r="J6790" t="s">
        <v>137</v>
      </c>
      <c r="K6790" t="s">
        <v>138</v>
      </c>
      <c r="L6790" t="s">
        <v>19439</v>
      </c>
      <c r="M6790" t="s">
        <v>19440</v>
      </c>
      <c r="N6790">
        <v>7.6944444000000001E-2</v>
      </c>
      <c r="O6790">
        <v>3</v>
      </c>
      <c r="P6790">
        <v>2721</v>
      </c>
      <c r="Q6790">
        <v>29</v>
      </c>
      <c r="R6790">
        <v>554</v>
      </c>
      <c r="S6790">
        <v>17</v>
      </c>
      <c r="T6790">
        <v>277</v>
      </c>
      <c r="U6790">
        <v>0</v>
      </c>
      <c r="V6790">
        <v>3</v>
      </c>
      <c r="W6790">
        <v>5.2329286659097786E-2</v>
      </c>
      <c r="X6790">
        <v>24.478451258985029</v>
      </c>
      <c r="Y6790">
        <v>1.1345737961681686</v>
      </c>
      <c r="Z6790">
        <v>6.6439889459312607</v>
      </c>
      <c r="AA6790">
        <v>6.4954991206170067</v>
      </c>
      <c r="AB6790">
        <v>14.389154256421683</v>
      </c>
      <c r="AC6790">
        <v>0</v>
      </c>
      <c r="AD6790">
        <v>0.65927017282777001</v>
      </c>
      <c r="AE6790">
        <v>53.853266837610015</v>
      </c>
    </row>
    <row r="6791" spans="1:31" x14ac:dyDescent="0.25">
      <c r="A6791">
        <v>2253333</v>
      </c>
      <c r="B6791">
        <v>1</v>
      </c>
      <c r="C6791" t="s">
        <v>80</v>
      </c>
      <c r="D6791" t="s">
        <v>82</v>
      </c>
      <c r="E6791" t="s">
        <v>132</v>
      </c>
      <c r="F6791" t="s">
        <v>19441</v>
      </c>
      <c r="G6791" t="s">
        <v>148</v>
      </c>
      <c r="H6791" t="s">
        <v>135</v>
      </c>
      <c r="I6791" t="s">
        <v>136</v>
      </c>
      <c r="J6791" t="s">
        <v>137</v>
      </c>
      <c r="K6791" t="s">
        <v>138</v>
      </c>
      <c r="L6791" t="s">
        <v>19442</v>
      </c>
      <c r="M6791" t="s">
        <v>19443</v>
      </c>
      <c r="N6791">
        <v>1.5563888880000001</v>
      </c>
      <c r="O6791">
        <v>0</v>
      </c>
      <c r="P6791">
        <v>2</v>
      </c>
      <c r="Q6791">
        <v>0</v>
      </c>
      <c r="R6791">
        <v>0</v>
      </c>
      <c r="S6791">
        <v>0</v>
      </c>
      <c r="T6791">
        <v>0</v>
      </c>
      <c r="U6791">
        <v>0</v>
      </c>
      <c r="V6791">
        <v>0</v>
      </c>
      <c r="W6791">
        <v>0</v>
      </c>
      <c r="X6791">
        <v>0.85196848442234674</v>
      </c>
      <c r="Y6791">
        <v>0</v>
      </c>
      <c r="Z6791">
        <v>0</v>
      </c>
      <c r="AA6791">
        <v>0</v>
      </c>
      <c r="AB6791">
        <v>0</v>
      </c>
      <c r="AC6791">
        <v>0</v>
      </c>
      <c r="AD6791">
        <v>0</v>
      </c>
      <c r="AE6791">
        <v>0.85196848442234674</v>
      </c>
    </row>
    <row r="6792" spans="1:31" x14ac:dyDescent="0.25">
      <c r="A6792">
        <v>2253336</v>
      </c>
      <c r="B6792">
        <v>1</v>
      </c>
      <c r="C6792" t="s">
        <v>80</v>
      </c>
      <c r="D6792" t="s">
        <v>83</v>
      </c>
      <c r="E6792" t="s">
        <v>182</v>
      </c>
      <c r="F6792" t="s">
        <v>19444</v>
      </c>
      <c r="G6792" t="s">
        <v>319</v>
      </c>
      <c r="H6792" t="s">
        <v>163</v>
      </c>
      <c r="I6792" t="s">
        <v>136</v>
      </c>
      <c r="J6792" t="s">
        <v>137</v>
      </c>
      <c r="K6792" t="s">
        <v>138</v>
      </c>
      <c r="L6792" t="s">
        <v>19445</v>
      </c>
      <c r="M6792" t="s">
        <v>19446</v>
      </c>
      <c r="N6792">
        <v>2.5380555550000001</v>
      </c>
      <c r="O6792">
        <v>0</v>
      </c>
      <c r="P6792">
        <v>35</v>
      </c>
      <c r="Q6792">
        <v>0</v>
      </c>
      <c r="R6792">
        <v>3</v>
      </c>
      <c r="S6792">
        <v>0</v>
      </c>
      <c r="T6792">
        <v>2</v>
      </c>
      <c r="U6792">
        <v>0</v>
      </c>
      <c r="V6792">
        <v>0</v>
      </c>
      <c r="W6792">
        <v>0</v>
      </c>
      <c r="X6792">
        <v>54.408643918201165</v>
      </c>
      <c r="Y6792">
        <v>0</v>
      </c>
      <c r="Z6792">
        <v>35.32970084534729</v>
      </c>
      <c r="AA6792">
        <v>0</v>
      </c>
      <c r="AB6792">
        <v>6.5948206841383534</v>
      </c>
      <c r="AC6792">
        <v>0</v>
      </c>
      <c r="AD6792">
        <v>0</v>
      </c>
      <c r="AE6792">
        <v>96.33316544768681</v>
      </c>
    </row>
    <row r="6793" spans="1:31" x14ac:dyDescent="0.25">
      <c r="A6793">
        <v>2253338</v>
      </c>
      <c r="B6793">
        <v>1</v>
      </c>
      <c r="C6793" t="s">
        <v>80</v>
      </c>
      <c r="D6793" t="s">
        <v>97</v>
      </c>
      <c r="E6793" t="s">
        <v>194</v>
      </c>
      <c r="F6793" t="s">
        <v>19447</v>
      </c>
      <c r="G6793" t="s">
        <v>179</v>
      </c>
      <c r="H6793" t="s">
        <v>135</v>
      </c>
      <c r="I6793" t="s">
        <v>136</v>
      </c>
      <c r="J6793" t="s">
        <v>137</v>
      </c>
      <c r="K6793" t="s">
        <v>138</v>
      </c>
      <c r="L6793" t="s">
        <v>19448</v>
      </c>
      <c r="M6793" t="s">
        <v>19449</v>
      </c>
      <c r="N6793">
        <v>1.4313888880000001</v>
      </c>
      <c r="O6793">
        <v>0</v>
      </c>
      <c r="P6793">
        <v>5</v>
      </c>
      <c r="Q6793">
        <v>0</v>
      </c>
      <c r="R6793">
        <v>3</v>
      </c>
      <c r="S6793">
        <v>0</v>
      </c>
      <c r="T6793">
        <v>1</v>
      </c>
      <c r="U6793">
        <v>0</v>
      </c>
      <c r="V6793">
        <v>0</v>
      </c>
      <c r="W6793">
        <v>0</v>
      </c>
      <c r="X6793">
        <v>2.5262759767289307</v>
      </c>
      <c r="Y6793">
        <v>0</v>
      </c>
      <c r="Z6793">
        <v>0.41824273093141778</v>
      </c>
      <c r="AA6793">
        <v>0</v>
      </c>
      <c r="AB6793">
        <v>0</v>
      </c>
      <c r="AC6793">
        <v>0</v>
      </c>
      <c r="AD6793">
        <v>0</v>
      </c>
      <c r="AE6793">
        <v>2.9445187076603485</v>
      </c>
    </row>
    <row r="6794" spans="1:31" x14ac:dyDescent="0.25">
      <c r="A6794">
        <v>2253339</v>
      </c>
      <c r="B6794">
        <v>1</v>
      </c>
      <c r="C6794" t="s">
        <v>80</v>
      </c>
      <c r="D6794" t="s">
        <v>106</v>
      </c>
      <c r="E6794" t="s">
        <v>182</v>
      </c>
      <c r="F6794" t="s">
        <v>13587</v>
      </c>
      <c r="G6794" t="s">
        <v>143</v>
      </c>
      <c r="H6794" t="s">
        <v>163</v>
      </c>
      <c r="I6794" t="s">
        <v>136</v>
      </c>
      <c r="J6794" t="s">
        <v>137</v>
      </c>
      <c r="K6794" t="s">
        <v>144</v>
      </c>
      <c r="L6794" t="s">
        <v>19450</v>
      </c>
      <c r="M6794" t="s">
        <v>19451</v>
      </c>
      <c r="N6794">
        <v>7.0088888880000004</v>
      </c>
      <c r="O6794">
        <v>0</v>
      </c>
      <c r="P6794">
        <v>575</v>
      </c>
      <c r="Q6794">
        <v>0</v>
      </c>
      <c r="R6794">
        <v>36</v>
      </c>
      <c r="S6794">
        <v>1</v>
      </c>
      <c r="T6794">
        <v>85</v>
      </c>
      <c r="U6794">
        <v>0</v>
      </c>
      <c r="V6794">
        <v>0</v>
      </c>
      <c r="W6794">
        <v>0</v>
      </c>
      <c r="X6794">
        <v>481.47705414944551</v>
      </c>
      <c r="Y6794">
        <v>0</v>
      </c>
      <c r="Z6794">
        <v>38.57618137550304</v>
      </c>
      <c r="AA6794">
        <v>11.854398192238934</v>
      </c>
      <c r="AB6794">
        <v>271.28443460508964</v>
      </c>
      <c r="AC6794">
        <v>0</v>
      </c>
      <c r="AD6794">
        <v>0</v>
      </c>
      <c r="AE6794">
        <v>803.19206832227724</v>
      </c>
    </row>
    <row r="6795" spans="1:31" x14ac:dyDescent="0.25">
      <c r="A6795">
        <v>2253340</v>
      </c>
      <c r="B6795">
        <v>1</v>
      </c>
      <c r="C6795" t="s">
        <v>81</v>
      </c>
      <c r="D6795" t="s">
        <v>120</v>
      </c>
      <c r="E6795" t="s">
        <v>161</v>
      </c>
      <c r="F6795" t="s">
        <v>19452</v>
      </c>
      <c r="G6795" t="s">
        <v>174</v>
      </c>
      <c r="H6795" t="s">
        <v>163</v>
      </c>
      <c r="I6795" t="s">
        <v>261</v>
      </c>
      <c r="J6795" t="s">
        <v>137</v>
      </c>
      <c r="K6795" t="s">
        <v>138</v>
      </c>
      <c r="L6795" t="s">
        <v>19453</v>
      </c>
      <c r="M6795" t="s">
        <v>19454</v>
      </c>
      <c r="N6795">
        <v>6.1111109999999998E-3</v>
      </c>
      <c r="O6795">
        <v>0</v>
      </c>
      <c r="P6795">
        <v>1399</v>
      </c>
      <c r="Q6795">
        <v>171</v>
      </c>
      <c r="R6795">
        <v>103</v>
      </c>
      <c r="S6795">
        <v>19</v>
      </c>
      <c r="T6795">
        <v>180</v>
      </c>
      <c r="U6795">
        <v>1</v>
      </c>
      <c r="V6795">
        <v>0</v>
      </c>
      <c r="W6795">
        <v>0</v>
      </c>
      <c r="X6795">
        <v>2.3995468677332523</v>
      </c>
      <c r="Y6795">
        <v>1.4367585469584359</v>
      </c>
      <c r="Z6795">
        <v>0.83050046528185006</v>
      </c>
      <c r="AA6795">
        <v>0.44683785221280353</v>
      </c>
      <c r="AB6795">
        <v>0.47383631936891557</v>
      </c>
      <c r="AC6795">
        <v>5.2774417593846677E-2</v>
      </c>
      <c r="AD6795">
        <v>0</v>
      </c>
      <c r="AE6795">
        <v>5.640254469149105</v>
      </c>
    </row>
    <row r="6796" spans="1:31" x14ac:dyDescent="0.25">
      <c r="A6796">
        <v>2253341</v>
      </c>
      <c r="B6796">
        <v>1</v>
      </c>
      <c r="C6796" t="s">
        <v>81</v>
      </c>
      <c r="D6796" t="s">
        <v>118</v>
      </c>
      <c r="E6796" t="s">
        <v>161</v>
      </c>
      <c r="F6796" t="s">
        <v>19455</v>
      </c>
      <c r="G6796" t="s">
        <v>196</v>
      </c>
      <c r="H6796" t="s">
        <v>163</v>
      </c>
      <c r="I6796" t="s">
        <v>136</v>
      </c>
      <c r="J6796" t="s">
        <v>137</v>
      </c>
      <c r="K6796" t="s">
        <v>144</v>
      </c>
      <c r="L6796" t="s">
        <v>19456</v>
      </c>
      <c r="M6796" t="s">
        <v>19457</v>
      </c>
      <c r="N6796">
        <v>0.35749999999999998</v>
      </c>
      <c r="O6796">
        <v>0</v>
      </c>
      <c r="P6796">
        <v>453</v>
      </c>
      <c r="Q6796">
        <v>0</v>
      </c>
      <c r="R6796">
        <v>22</v>
      </c>
      <c r="S6796">
        <v>11</v>
      </c>
      <c r="T6796">
        <v>19</v>
      </c>
      <c r="U6796">
        <v>0</v>
      </c>
      <c r="V6796">
        <v>0</v>
      </c>
      <c r="W6796">
        <v>0</v>
      </c>
      <c r="X6796">
        <v>24.766037674764831</v>
      </c>
      <c r="Y6796">
        <v>0</v>
      </c>
      <c r="Z6796">
        <v>0.8839525672263</v>
      </c>
      <c r="AA6796">
        <v>326.3025065314414</v>
      </c>
      <c r="AB6796">
        <v>11.735624293028351</v>
      </c>
      <c r="AC6796">
        <v>0</v>
      </c>
      <c r="AD6796">
        <v>0</v>
      </c>
      <c r="AE6796">
        <v>363.68812106646089</v>
      </c>
    </row>
    <row r="6797" spans="1:31" x14ac:dyDescent="0.25">
      <c r="A6797">
        <v>2253342</v>
      </c>
      <c r="B6797">
        <v>1</v>
      </c>
      <c r="C6797" t="s">
        <v>81</v>
      </c>
      <c r="D6797" t="s">
        <v>128</v>
      </c>
      <c r="E6797" t="s">
        <v>194</v>
      </c>
      <c r="F6797" t="s">
        <v>19458</v>
      </c>
      <c r="G6797" t="s">
        <v>371</v>
      </c>
      <c r="H6797" t="s">
        <v>135</v>
      </c>
      <c r="I6797" t="s">
        <v>136</v>
      </c>
      <c r="J6797" t="s">
        <v>137</v>
      </c>
      <c r="K6797" t="s">
        <v>138</v>
      </c>
      <c r="L6797" t="s">
        <v>19459</v>
      </c>
      <c r="M6797" t="s">
        <v>19460</v>
      </c>
      <c r="N6797">
        <v>9.1977777770000007</v>
      </c>
      <c r="O6797">
        <v>0</v>
      </c>
      <c r="P6797">
        <v>24</v>
      </c>
      <c r="Q6797">
        <v>0</v>
      </c>
      <c r="R6797">
        <v>0</v>
      </c>
      <c r="S6797">
        <v>0</v>
      </c>
      <c r="T6797">
        <v>0</v>
      </c>
      <c r="U6797">
        <v>0</v>
      </c>
      <c r="V6797">
        <v>0</v>
      </c>
      <c r="W6797">
        <v>0</v>
      </c>
      <c r="X6797">
        <v>32.072859292808054</v>
      </c>
      <c r="Y6797">
        <v>0</v>
      </c>
      <c r="Z6797">
        <v>0</v>
      </c>
      <c r="AA6797">
        <v>0</v>
      </c>
      <c r="AB6797">
        <v>0</v>
      </c>
      <c r="AC6797">
        <v>0</v>
      </c>
      <c r="AD6797">
        <v>0</v>
      </c>
      <c r="AE6797">
        <v>32.072859292808054</v>
      </c>
    </row>
    <row r="6798" spans="1:31" x14ac:dyDescent="0.25">
      <c r="A6798">
        <v>2253343</v>
      </c>
      <c r="B6798">
        <v>1</v>
      </c>
      <c r="C6798" t="s">
        <v>80</v>
      </c>
      <c r="D6798" t="s">
        <v>84</v>
      </c>
      <c r="E6798" t="s">
        <v>194</v>
      </c>
      <c r="F6798" t="s">
        <v>19461</v>
      </c>
      <c r="G6798" t="s">
        <v>179</v>
      </c>
      <c r="H6798" t="s">
        <v>135</v>
      </c>
      <c r="I6798" t="s">
        <v>136</v>
      </c>
      <c r="J6798" t="s">
        <v>137</v>
      </c>
      <c r="K6798" t="s">
        <v>138</v>
      </c>
      <c r="L6798" t="s">
        <v>19462</v>
      </c>
      <c r="M6798" t="s">
        <v>19463</v>
      </c>
      <c r="N6798">
        <v>0.53722222200000003</v>
      </c>
      <c r="O6798">
        <v>0</v>
      </c>
      <c r="P6798">
        <v>231</v>
      </c>
      <c r="Q6798">
        <v>0</v>
      </c>
      <c r="R6798">
        <v>0</v>
      </c>
      <c r="S6798">
        <v>0</v>
      </c>
      <c r="T6798">
        <v>10</v>
      </c>
      <c r="U6798">
        <v>0</v>
      </c>
      <c r="V6798">
        <v>0</v>
      </c>
      <c r="W6798">
        <v>0</v>
      </c>
      <c r="X6798">
        <v>31.344254094506979</v>
      </c>
      <c r="Y6798">
        <v>0</v>
      </c>
      <c r="Z6798">
        <v>0</v>
      </c>
      <c r="AA6798">
        <v>0</v>
      </c>
      <c r="AB6798">
        <v>0.25656337554788894</v>
      </c>
      <c r="AC6798">
        <v>0</v>
      </c>
      <c r="AD6798">
        <v>0</v>
      </c>
      <c r="AE6798">
        <v>31.600817470054867</v>
      </c>
    </row>
    <row r="6799" spans="1:31" x14ac:dyDescent="0.25">
      <c r="A6799">
        <v>2253345</v>
      </c>
      <c r="B6799">
        <v>1</v>
      </c>
      <c r="C6799" t="s">
        <v>80</v>
      </c>
      <c r="D6799" t="s">
        <v>84</v>
      </c>
      <c r="E6799" t="s">
        <v>141</v>
      </c>
      <c r="F6799" t="s">
        <v>3159</v>
      </c>
      <c r="G6799" t="s">
        <v>143</v>
      </c>
      <c r="H6799" t="s">
        <v>135</v>
      </c>
      <c r="I6799" t="s">
        <v>136</v>
      </c>
      <c r="J6799" t="s">
        <v>137</v>
      </c>
      <c r="K6799" t="s">
        <v>144</v>
      </c>
      <c r="L6799" t="s">
        <v>19464</v>
      </c>
      <c r="M6799" t="s">
        <v>19465</v>
      </c>
      <c r="N6799">
        <v>5.7169444440000001</v>
      </c>
      <c r="O6799">
        <v>0</v>
      </c>
      <c r="P6799">
        <v>1064</v>
      </c>
      <c r="Q6799">
        <v>0</v>
      </c>
      <c r="R6799">
        <v>0</v>
      </c>
      <c r="S6799">
        <v>0</v>
      </c>
      <c r="T6799">
        <v>80</v>
      </c>
      <c r="U6799">
        <v>0</v>
      </c>
      <c r="V6799">
        <v>0</v>
      </c>
      <c r="W6799">
        <v>0</v>
      </c>
      <c r="X6799">
        <v>1718.7864590888209</v>
      </c>
      <c r="Y6799">
        <v>0</v>
      </c>
      <c r="Z6799">
        <v>0</v>
      </c>
      <c r="AA6799">
        <v>0</v>
      </c>
      <c r="AB6799">
        <v>356.04541399290326</v>
      </c>
      <c r="AC6799">
        <v>0</v>
      </c>
      <c r="AD6799">
        <v>0</v>
      </c>
      <c r="AE6799">
        <v>2074.8318730817241</v>
      </c>
    </row>
    <row r="6800" spans="1:31" x14ac:dyDescent="0.25">
      <c r="A6800">
        <v>2253349</v>
      </c>
      <c r="B6800">
        <v>1</v>
      </c>
      <c r="C6800" t="s">
        <v>80</v>
      </c>
      <c r="D6800" t="s">
        <v>108</v>
      </c>
      <c r="E6800" t="s">
        <v>132</v>
      </c>
      <c r="F6800" t="s">
        <v>19466</v>
      </c>
      <c r="G6800" t="s">
        <v>148</v>
      </c>
      <c r="H6800" t="s">
        <v>135</v>
      </c>
      <c r="I6800" t="s">
        <v>136</v>
      </c>
      <c r="J6800" t="s">
        <v>137</v>
      </c>
      <c r="K6800" t="s">
        <v>138</v>
      </c>
      <c r="L6800" t="s">
        <v>19467</v>
      </c>
      <c r="M6800" t="s">
        <v>19468</v>
      </c>
      <c r="N6800">
        <v>2.9052777769999998</v>
      </c>
      <c r="O6800">
        <v>0</v>
      </c>
      <c r="P6800">
        <v>1</v>
      </c>
      <c r="Q6800">
        <v>0</v>
      </c>
      <c r="R6800">
        <v>0</v>
      </c>
      <c r="S6800">
        <v>0</v>
      </c>
      <c r="T6800">
        <v>0</v>
      </c>
      <c r="U6800">
        <v>0</v>
      </c>
      <c r="V6800">
        <v>0</v>
      </c>
      <c r="W6800">
        <v>0</v>
      </c>
      <c r="X6800">
        <v>0.50094916917535004</v>
      </c>
      <c r="Y6800">
        <v>0</v>
      </c>
      <c r="Z6800">
        <v>0</v>
      </c>
      <c r="AA6800">
        <v>0</v>
      </c>
      <c r="AB6800">
        <v>0</v>
      </c>
      <c r="AC6800">
        <v>0</v>
      </c>
      <c r="AD6800">
        <v>0</v>
      </c>
      <c r="AE6800">
        <v>0.50094916917535004</v>
      </c>
    </row>
    <row r="6801" spans="1:31" x14ac:dyDescent="0.25">
      <c r="A6801">
        <v>2253351</v>
      </c>
      <c r="B6801">
        <v>1</v>
      </c>
      <c r="C6801" t="s">
        <v>80</v>
      </c>
      <c r="D6801" t="s">
        <v>94</v>
      </c>
      <c r="E6801" t="s">
        <v>132</v>
      </c>
      <c r="F6801" t="s">
        <v>19469</v>
      </c>
      <c r="G6801" t="s">
        <v>148</v>
      </c>
      <c r="H6801" t="s">
        <v>135</v>
      </c>
      <c r="I6801" t="s">
        <v>136</v>
      </c>
      <c r="J6801" t="s">
        <v>137</v>
      </c>
      <c r="K6801" t="s">
        <v>138</v>
      </c>
      <c r="L6801" t="s">
        <v>19470</v>
      </c>
      <c r="M6801" t="s">
        <v>19471</v>
      </c>
      <c r="N6801">
        <v>3.1033333330000001</v>
      </c>
      <c r="O6801">
        <v>0</v>
      </c>
      <c r="P6801">
        <v>1</v>
      </c>
      <c r="Q6801">
        <v>0</v>
      </c>
      <c r="R6801">
        <v>0</v>
      </c>
      <c r="S6801">
        <v>0</v>
      </c>
      <c r="T6801">
        <v>0</v>
      </c>
      <c r="U6801">
        <v>0</v>
      </c>
      <c r="V6801">
        <v>0</v>
      </c>
      <c r="W6801">
        <v>0</v>
      </c>
      <c r="X6801">
        <v>0.13577854377663334</v>
      </c>
      <c r="Y6801">
        <v>0</v>
      </c>
      <c r="Z6801">
        <v>0</v>
      </c>
      <c r="AA6801">
        <v>0</v>
      </c>
      <c r="AB6801">
        <v>0</v>
      </c>
      <c r="AC6801">
        <v>0</v>
      </c>
      <c r="AD6801">
        <v>0</v>
      </c>
      <c r="AE6801">
        <v>0.13577854377663334</v>
      </c>
    </row>
    <row r="6802" spans="1:31" x14ac:dyDescent="0.25">
      <c r="A6802">
        <v>2253352</v>
      </c>
      <c r="B6802">
        <v>1</v>
      </c>
      <c r="C6802" t="s">
        <v>80</v>
      </c>
      <c r="D6802" t="s">
        <v>107</v>
      </c>
      <c r="E6802" t="s">
        <v>194</v>
      </c>
      <c r="F6802" t="s">
        <v>19472</v>
      </c>
      <c r="G6802" t="s">
        <v>1257</v>
      </c>
      <c r="H6802" t="s">
        <v>135</v>
      </c>
      <c r="I6802" t="s">
        <v>136</v>
      </c>
      <c r="J6802" t="s">
        <v>137</v>
      </c>
      <c r="K6802" t="s">
        <v>138</v>
      </c>
      <c r="L6802" t="s">
        <v>19473</v>
      </c>
      <c r="M6802" t="s">
        <v>19474</v>
      </c>
      <c r="N6802">
        <v>1.2136111110000001</v>
      </c>
      <c r="O6802">
        <v>0</v>
      </c>
      <c r="P6802">
        <v>17</v>
      </c>
      <c r="Q6802">
        <v>0</v>
      </c>
      <c r="R6802">
        <v>0</v>
      </c>
      <c r="S6802">
        <v>0</v>
      </c>
      <c r="T6802">
        <v>8</v>
      </c>
      <c r="U6802">
        <v>0</v>
      </c>
      <c r="V6802">
        <v>0</v>
      </c>
      <c r="W6802">
        <v>0</v>
      </c>
      <c r="X6802">
        <v>3.332628049732107</v>
      </c>
      <c r="Y6802">
        <v>0</v>
      </c>
      <c r="Z6802">
        <v>0</v>
      </c>
      <c r="AA6802">
        <v>0</v>
      </c>
      <c r="AB6802">
        <v>6.8955278896687506</v>
      </c>
      <c r="AC6802">
        <v>0</v>
      </c>
      <c r="AD6802">
        <v>0</v>
      </c>
      <c r="AE6802">
        <v>10.228155939400857</v>
      </c>
    </row>
    <row r="6803" spans="1:31" x14ac:dyDescent="0.25">
      <c r="A6803">
        <v>2253354</v>
      </c>
      <c r="B6803">
        <v>1</v>
      </c>
      <c r="C6803" t="s">
        <v>81</v>
      </c>
      <c r="D6803" t="s">
        <v>123</v>
      </c>
      <c r="E6803" t="s">
        <v>161</v>
      </c>
      <c r="F6803" t="s">
        <v>13555</v>
      </c>
      <c r="G6803" t="s">
        <v>174</v>
      </c>
      <c r="H6803" t="s">
        <v>163</v>
      </c>
      <c r="I6803" t="s">
        <v>136</v>
      </c>
      <c r="J6803" t="s">
        <v>137</v>
      </c>
      <c r="K6803" t="s">
        <v>138</v>
      </c>
      <c r="L6803" t="s">
        <v>19475</v>
      </c>
      <c r="M6803" t="s">
        <v>19476</v>
      </c>
      <c r="N6803">
        <v>1.0933333329999999</v>
      </c>
      <c r="O6803">
        <v>0</v>
      </c>
      <c r="P6803">
        <v>359</v>
      </c>
      <c r="Q6803">
        <v>137</v>
      </c>
      <c r="R6803">
        <v>52</v>
      </c>
      <c r="S6803">
        <v>11</v>
      </c>
      <c r="T6803">
        <v>36</v>
      </c>
      <c r="U6803">
        <v>0</v>
      </c>
      <c r="V6803">
        <v>0</v>
      </c>
      <c r="W6803">
        <v>0</v>
      </c>
      <c r="X6803">
        <v>57.120002531093611</v>
      </c>
      <c r="Y6803">
        <v>118.26448680970886</v>
      </c>
      <c r="Z6803">
        <v>22.315556033233328</v>
      </c>
      <c r="AA6803">
        <v>8.1522938470064528</v>
      </c>
      <c r="AB6803">
        <v>28.273767500307198</v>
      </c>
      <c r="AC6803">
        <v>0</v>
      </c>
      <c r="AD6803">
        <v>0</v>
      </c>
      <c r="AE6803">
        <v>234.12610672134946</v>
      </c>
    </row>
    <row r="6804" spans="1:31" x14ac:dyDescent="0.25">
      <c r="A6804">
        <v>2253355</v>
      </c>
      <c r="B6804">
        <v>1</v>
      </c>
      <c r="C6804" t="s">
        <v>80</v>
      </c>
      <c r="D6804" t="s">
        <v>108</v>
      </c>
      <c r="E6804" t="s">
        <v>194</v>
      </c>
      <c r="F6804" t="s">
        <v>19477</v>
      </c>
      <c r="G6804" t="s">
        <v>8494</v>
      </c>
      <c r="H6804" t="s">
        <v>135</v>
      </c>
      <c r="I6804" t="s">
        <v>136</v>
      </c>
      <c r="J6804" t="s">
        <v>137</v>
      </c>
      <c r="K6804" t="s">
        <v>138</v>
      </c>
      <c r="L6804" t="s">
        <v>19478</v>
      </c>
      <c r="M6804" t="s">
        <v>19479</v>
      </c>
      <c r="N6804">
        <v>4.9686111110000004</v>
      </c>
      <c r="O6804">
        <v>0</v>
      </c>
      <c r="P6804">
        <v>6</v>
      </c>
      <c r="Q6804">
        <v>0</v>
      </c>
      <c r="R6804">
        <v>1</v>
      </c>
      <c r="S6804">
        <v>0</v>
      </c>
      <c r="T6804">
        <v>1</v>
      </c>
      <c r="U6804">
        <v>0</v>
      </c>
      <c r="V6804">
        <v>0</v>
      </c>
      <c r="W6804">
        <v>0</v>
      </c>
      <c r="X6804">
        <v>3.1018057449241132</v>
      </c>
      <c r="Y6804">
        <v>0</v>
      </c>
      <c r="Z6804">
        <v>0.36991618657350001</v>
      </c>
      <c r="AA6804">
        <v>0</v>
      </c>
      <c r="AB6804">
        <v>1.0798798047676723</v>
      </c>
      <c r="AC6804">
        <v>0</v>
      </c>
      <c r="AD6804">
        <v>0</v>
      </c>
      <c r="AE6804">
        <v>4.5516017362652859</v>
      </c>
    </row>
    <row r="6805" spans="1:31" x14ac:dyDescent="0.25">
      <c r="A6805">
        <v>2253358</v>
      </c>
      <c r="B6805">
        <v>1</v>
      </c>
      <c r="C6805" t="s">
        <v>81</v>
      </c>
      <c r="D6805" t="s">
        <v>127</v>
      </c>
      <c r="E6805" t="s">
        <v>132</v>
      </c>
      <c r="F6805" t="s">
        <v>19480</v>
      </c>
      <c r="G6805" t="s">
        <v>148</v>
      </c>
      <c r="H6805" t="s">
        <v>135</v>
      </c>
      <c r="I6805" t="s">
        <v>136</v>
      </c>
      <c r="J6805" t="s">
        <v>137</v>
      </c>
      <c r="K6805" t="s">
        <v>138</v>
      </c>
      <c r="L6805" t="s">
        <v>19481</v>
      </c>
      <c r="M6805" t="s">
        <v>19482</v>
      </c>
      <c r="N6805">
        <v>9.716111111</v>
      </c>
      <c r="O6805">
        <v>0</v>
      </c>
      <c r="P6805">
        <v>1</v>
      </c>
      <c r="Q6805">
        <v>0</v>
      </c>
      <c r="R6805">
        <v>0</v>
      </c>
      <c r="S6805">
        <v>0</v>
      </c>
      <c r="T6805">
        <v>0</v>
      </c>
      <c r="U6805">
        <v>0</v>
      </c>
      <c r="V6805">
        <v>0</v>
      </c>
      <c r="W6805">
        <v>0</v>
      </c>
      <c r="X6805">
        <v>7.1104847107843732</v>
      </c>
      <c r="Y6805">
        <v>0</v>
      </c>
      <c r="Z6805">
        <v>0</v>
      </c>
      <c r="AA6805">
        <v>0</v>
      </c>
      <c r="AB6805">
        <v>0</v>
      </c>
      <c r="AC6805">
        <v>0</v>
      </c>
      <c r="AD6805">
        <v>0</v>
      </c>
      <c r="AE6805">
        <v>7.1104847107843732</v>
      </c>
    </row>
    <row r="6806" spans="1:31" x14ac:dyDescent="0.25">
      <c r="A6806">
        <v>2253359</v>
      </c>
      <c r="B6806">
        <v>1</v>
      </c>
      <c r="C6806" t="s">
        <v>81</v>
      </c>
      <c r="D6806" t="s">
        <v>119</v>
      </c>
      <c r="E6806" t="s">
        <v>141</v>
      </c>
      <c r="F6806" t="s">
        <v>19483</v>
      </c>
      <c r="G6806" t="s">
        <v>187</v>
      </c>
      <c r="H6806" t="s">
        <v>135</v>
      </c>
      <c r="I6806" t="s">
        <v>136</v>
      </c>
      <c r="J6806" t="s">
        <v>137</v>
      </c>
      <c r="K6806" t="s">
        <v>138</v>
      </c>
      <c r="L6806" t="s">
        <v>19484</v>
      </c>
      <c r="M6806" t="s">
        <v>19485</v>
      </c>
      <c r="N6806">
        <v>1.5877777769999999</v>
      </c>
      <c r="O6806">
        <v>0</v>
      </c>
      <c r="P6806">
        <v>39</v>
      </c>
      <c r="Q6806">
        <v>0</v>
      </c>
      <c r="R6806">
        <v>11</v>
      </c>
      <c r="S6806">
        <v>0</v>
      </c>
      <c r="T6806">
        <v>1</v>
      </c>
      <c r="U6806">
        <v>0</v>
      </c>
      <c r="V6806">
        <v>0</v>
      </c>
      <c r="W6806">
        <v>0</v>
      </c>
      <c r="X6806">
        <v>5.9716952740105</v>
      </c>
      <c r="Y6806">
        <v>0</v>
      </c>
      <c r="Z6806">
        <v>7.5098537330971471</v>
      </c>
      <c r="AA6806">
        <v>0</v>
      </c>
      <c r="AB6806">
        <v>0</v>
      </c>
      <c r="AC6806">
        <v>0</v>
      </c>
      <c r="AD6806">
        <v>0</v>
      </c>
      <c r="AE6806">
        <v>13.481549007107647</v>
      </c>
    </row>
    <row r="6807" spans="1:31" x14ac:dyDescent="0.25">
      <c r="A6807">
        <v>2253360</v>
      </c>
      <c r="B6807">
        <v>1</v>
      </c>
      <c r="C6807" t="s">
        <v>80</v>
      </c>
      <c r="D6807" t="s">
        <v>84</v>
      </c>
      <c r="E6807" t="s">
        <v>194</v>
      </c>
      <c r="F6807" t="s">
        <v>17642</v>
      </c>
      <c r="G6807" t="s">
        <v>143</v>
      </c>
      <c r="H6807" t="s">
        <v>135</v>
      </c>
      <c r="I6807" t="s">
        <v>136</v>
      </c>
      <c r="J6807" t="s">
        <v>137</v>
      </c>
      <c r="K6807" t="s">
        <v>144</v>
      </c>
      <c r="L6807" t="s">
        <v>19486</v>
      </c>
      <c r="M6807" t="s">
        <v>19487</v>
      </c>
      <c r="N6807">
        <v>5.7966666660000001</v>
      </c>
      <c r="O6807">
        <v>0</v>
      </c>
      <c r="P6807">
        <v>200</v>
      </c>
      <c r="Q6807">
        <v>0</v>
      </c>
      <c r="R6807">
        <v>0</v>
      </c>
      <c r="S6807">
        <v>0</v>
      </c>
      <c r="T6807">
        <v>11</v>
      </c>
      <c r="U6807">
        <v>0</v>
      </c>
      <c r="V6807">
        <v>0</v>
      </c>
      <c r="W6807">
        <v>0</v>
      </c>
      <c r="X6807">
        <v>316.28903248057486</v>
      </c>
      <c r="Y6807">
        <v>0</v>
      </c>
      <c r="Z6807">
        <v>0</v>
      </c>
      <c r="AA6807">
        <v>0</v>
      </c>
      <c r="AB6807">
        <v>44.042680499908585</v>
      </c>
      <c r="AC6807">
        <v>0</v>
      </c>
      <c r="AD6807">
        <v>0</v>
      </c>
      <c r="AE6807">
        <v>360.33171298048342</v>
      </c>
    </row>
    <row r="6808" spans="1:31" x14ac:dyDescent="0.25">
      <c r="A6808">
        <v>2253361</v>
      </c>
      <c r="B6808">
        <v>1</v>
      </c>
      <c r="C6808" t="s">
        <v>81</v>
      </c>
      <c r="D6808" t="s">
        <v>128</v>
      </c>
      <c r="E6808" t="s">
        <v>141</v>
      </c>
      <c r="F6808" t="s">
        <v>19488</v>
      </c>
      <c r="G6808" t="s">
        <v>143</v>
      </c>
      <c r="H6808" t="s">
        <v>135</v>
      </c>
      <c r="I6808" t="s">
        <v>136</v>
      </c>
      <c r="J6808" t="s">
        <v>137</v>
      </c>
      <c r="K6808" t="s">
        <v>144</v>
      </c>
      <c r="L6808" t="s">
        <v>19489</v>
      </c>
      <c r="M6808" t="s">
        <v>19490</v>
      </c>
      <c r="N6808">
        <v>3.3361111110000001</v>
      </c>
      <c r="O6808">
        <v>0</v>
      </c>
      <c r="P6808">
        <v>292</v>
      </c>
      <c r="Q6808">
        <v>0</v>
      </c>
      <c r="R6808">
        <v>5</v>
      </c>
      <c r="S6808">
        <v>0</v>
      </c>
      <c r="T6808">
        <v>8</v>
      </c>
      <c r="U6808">
        <v>0</v>
      </c>
      <c r="V6808">
        <v>0</v>
      </c>
      <c r="W6808">
        <v>0</v>
      </c>
      <c r="X6808">
        <v>267.42064042817782</v>
      </c>
      <c r="Y6808">
        <v>0</v>
      </c>
      <c r="Z6808">
        <v>1.1857300928749501</v>
      </c>
      <c r="AA6808">
        <v>0</v>
      </c>
      <c r="AB6808">
        <v>15.981517641617424</v>
      </c>
      <c r="AC6808">
        <v>0</v>
      </c>
      <c r="AD6808">
        <v>0</v>
      </c>
      <c r="AE6808">
        <v>284.5878881626702</v>
      </c>
    </row>
    <row r="6809" spans="1:31" x14ac:dyDescent="0.25">
      <c r="A6809">
        <v>2253362</v>
      </c>
      <c r="B6809">
        <v>1</v>
      </c>
      <c r="C6809" t="s">
        <v>81</v>
      </c>
      <c r="D6809" t="s">
        <v>120</v>
      </c>
      <c r="E6809" t="s">
        <v>161</v>
      </c>
      <c r="F6809" t="s">
        <v>13746</v>
      </c>
      <c r="G6809" t="s">
        <v>174</v>
      </c>
      <c r="H6809" t="s">
        <v>163</v>
      </c>
      <c r="I6809" t="s">
        <v>261</v>
      </c>
      <c r="J6809" t="s">
        <v>137</v>
      </c>
      <c r="K6809" t="s">
        <v>138</v>
      </c>
      <c r="L6809" t="s">
        <v>19491</v>
      </c>
      <c r="M6809" t="s">
        <v>19492</v>
      </c>
      <c r="N6809">
        <v>1.1111111E-2</v>
      </c>
      <c r="O6809">
        <v>1</v>
      </c>
      <c r="P6809">
        <v>823</v>
      </c>
      <c r="Q6809">
        <v>65</v>
      </c>
      <c r="R6809">
        <v>97</v>
      </c>
      <c r="S6809">
        <v>6</v>
      </c>
      <c r="T6809">
        <v>93</v>
      </c>
      <c r="U6809">
        <v>0</v>
      </c>
      <c r="V6809">
        <v>1</v>
      </c>
      <c r="W6809">
        <v>4.6194123733333338E-4</v>
      </c>
      <c r="X6809">
        <v>2.2088050658103335</v>
      </c>
      <c r="Y6809">
        <v>0.42793639228584435</v>
      </c>
      <c r="Z6809">
        <v>0.47773522170391086</v>
      </c>
      <c r="AA6809">
        <v>0.29651604281919997</v>
      </c>
      <c r="AB6809">
        <v>0.45143038369128913</v>
      </c>
      <c r="AC6809">
        <v>0</v>
      </c>
      <c r="AD6809">
        <v>0.15060463123502224</v>
      </c>
      <c r="AE6809">
        <v>4.0134896787829337</v>
      </c>
    </row>
    <row r="6810" spans="1:31" x14ac:dyDescent="0.25">
      <c r="A6810">
        <v>2253364</v>
      </c>
      <c r="B6810">
        <v>1</v>
      </c>
      <c r="C6810" t="s">
        <v>80</v>
      </c>
      <c r="D6810" t="s">
        <v>104</v>
      </c>
      <c r="E6810" t="s">
        <v>132</v>
      </c>
      <c r="F6810" t="s">
        <v>19493</v>
      </c>
      <c r="G6810" t="s">
        <v>148</v>
      </c>
      <c r="H6810" t="s">
        <v>135</v>
      </c>
      <c r="I6810" t="s">
        <v>136</v>
      </c>
      <c r="J6810" t="s">
        <v>137</v>
      </c>
      <c r="K6810" t="s">
        <v>138</v>
      </c>
      <c r="L6810" t="s">
        <v>19494</v>
      </c>
      <c r="M6810" t="s">
        <v>19495</v>
      </c>
      <c r="N6810">
        <v>2.2716666659999998</v>
      </c>
      <c r="O6810">
        <v>0</v>
      </c>
      <c r="P6810">
        <v>4</v>
      </c>
      <c r="Q6810">
        <v>0</v>
      </c>
      <c r="R6810">
        <v>0</v>
      </c>
      <c r="S6810">
        <v>0</v>
      </c>
      <c r="T6810">
        <v>0</v>
      </c>
      <c r="U6810">
        <v>0</v>
      </c>
      <c r="V6810">
        <v>0</v>
      </c>
      <c r="W6810">
        <v>0</v>
      </c>
      <c r="X6810">
        <v>0.95541672886671669</v>
      </c>
      <c r="Y6810">
        <v>0</v>
      </c>
      <c r="Z6810">
        <v>0</v>
      </c>
      <c r="AA6810">
        <v>0</v>
      </c>
      <c r="AB6810">
        <v>0</v>
      </c>
      <c r="AC6810">
        <v>0</v>
      </c>
      <c r="AD6810">
        <v>0</v>
      </c>
      <c r="AE6810">
        <v>0.95541672886671669</v>
      </c>
    </row>
    <row r="6811" spans="1:31" x14ac:dyDescent="0.25">
      <c r="A6811">
        <v>2253367</v>
      </c>
      <c r="B6811">
        <v>1</v>
      </c>
      <c r="C6811" t="s">
        <v>80</v>
      </c>
      <c r="D6811" t="s">
        <v>93</v>
      </c>
      <c r="E6811" t="s">
        <v>273</v>
      </c>
      <c r="F6811" t="s">
        <v>8172</v>
      </c>
      <c r="G6811" t="s">
        <v>174</v>
      </c>
      <c r="H6811" t="s">
        <v>163</v>
      </c>
      <c r="I6811" t="s">
        <v>136</v>
      </c>
      <c r="J6811" t="s">
        <v>137</v>
      </c>
      <c r="K6811" t="s">
        <v>138</v>
      </c>
      <c r="L6811" t="s">
        <v>19496</v>
      </c>
      <c r="M6811" t="s">
        <v>19497</v>
      </c>
      <c r="N6811">
        <v>0.34694444400000002</v>
      </c>
      <c r="O6811">
        <v>0</v>
      </c>
      <c r="P6811">
        <v>191</v>
      </c>
      <c r="Q6811">
        <v>37</v>
      </c>
      <c r="R6811">
        <v>271</v>
      </c>
      <c r="S6811">
        <v>3</v>
      </c>
      <c r="T6811">
        <v>114</v>
      </c>
      <c r="U6811">
        <v>0</v>
      </c>
      <c r="V6811">
        <v>0</v>
      </c>
      <c r="W6811">
        <v>0</v>
      </c>
      <c r="X6811">
        <v>23.163404563102098</v>
      </c>
      <c r="Y6811">
        <v>22.58883970732461</v>
      </c>
      <c r="Z6811">
        <v>81.891125568812257</v>
      </c>
      <c r="AA6811">
        <v>5.4751420098141388</v>
      </c>
      <c r="AB6811">
        <v>36.345705489406178</v>
      </c>
      <c r="AC6811">
        <v>0</v>
      </c>
      <c r="AD6811">
        <v>0</v>
      </c>
      <c r="AE6811">
        <v>169.46421733845929</v>
      </c>
    </row>
    <row r="6812" spans="1:31" x14ac:dyDescent="0.25">
      <c r="A6812">
        <v>2253369</v>
      </c>
      <c r="B6812">
        <v>1</v>
      </c>
      <c r="C6812" t="s">
        <v>80</v>
      </c>
      <c r="D6812" t="s">
        <v>93</v>
      </c>
      <c r="E6812" t="s">
        <v>132</v>
      </c>
      <c r="F6812" t="s">
        <v>19498</v>
      </c>
      <c r="G6812" t="s">
        <v>148</v>
      </c>
      <c r="H6812" t="s">
        <v>135</v>
      </c>
      <c r="I6812" t="s">
        <v>136</v>
      </c>
      <c r="J6812" t="s">
        <v>137</v>
      </c>
      <c r="K6812" t="s">
        <v>138</v>
      </c>
      <c r="L6812" t="s">
        <v>19499</v>
      </c>
      <c r="M6812" t="s">
        <v>19500</v>
      </c>
      <c r="N6812">
        <v>1.423333333</v>
      </c>
      <c r="O6812">
        <v>0</v>
      </c>
      <c r="P6812">
        <v>0</v>
      </c>
      <c r="Q6812">
        <v>0</v>
      </c>
      <c r="R6812">
        <v>3</v>
      </c>
      <c r="S6812">
        <v>0</v>
      </c>
      <c r="T6812">
        <v>0</v>
      </c>
      <c r="U6812">
        <v>0</v>
      </c>
      <c r="V6812">
        <v>0</v>
      </c>
      <c r="W6812">
        <v>0</v>
      </c>
      <c r="X6812">
        <v>0</v>
      </c>
      <c r="Y6812">
        <v>0</v>
      </c>
      <c r="Z6812">
        <v>2.4950598146266332</v>
      </c>
      <c r="AA6812">
        <v>0</v>
      </c>
      <c r="AB6812">
        <v>0</v>
      </c>
      <c r="AC6812">
        <v>0</v>
      </c>
      <c r="AD6812">
        <v>0</v>
      </c>
      <c r="AE6812">
        <v>2.4950598146266332</v>
      </c>
    </row>
    <row r="6813" spans="1:31" x14ac:dyDescent="0.25">
      <c r="A6813">
        <v>2253370</v>
      </c>
      <c r="B6813">
        <v>1</v>
      </c>
      <c r="C6813" t="s">
        <v>80</v>
      </c>
      <c r="D6813" t="s">
        <v>97</v>
      </c>
      <c r="E6813" t="s">
        <v>132</v>
      </c>
      <c r="F6813" t="s">
        <v>19501</v>
      </c>
      <c r="G6813" t="s">
        <v>148</v>
      </c>
      <c r="H6813" t="s">
        <v>135</v>
      </c>
      <c r="I6813" t="s">
        <v>136</v>
      </c>
      <c r="J6813" t="s">
        <v>137</v>
      </c>
      <c r="K6813" t="s">
        <v>138</v>
      </c>
      <c r="L6813" t="s">
        <v>19502</v>
      </c>
      <c r="M6813" t="s">
        <v>19503</v>
      </c>
      <c r="N6813">
        <v>2.3577777769999999</v>
      </c>
      <c r="O6813">
        <v>0</v>
      </c>
      <c r="P6813">
        <v>0</v>
      </c>
      <c r="Q6813">
        <v>0</v>
      </c>
      <c r="R6813">
        <v>1</v>
      </c>
      <c r="S6813">
        <v>0</v>
      </c>
      <c r="T6813">
        <v>0</v>
      </c>
      <c r="U6813">
        <v>0</v>
      </c>
      <c r="V6813">
        <v>0</v>
      </c>
      <c r="W6813">
        <v>0</v>
      </c>
      <c r="X6813">
        <v>0</v>
      </c>
      <c r="Y6813">
        <v>0</v>
      </c>
      <c r="Z6813">
        <v>6.1840279589117086</v>
      </c>
      <c r="AA6813">
        <v>0</v>
      </c>
      <c r="AB6813">
        <v>0</v>
      </c>
      <c r="AC6813">
        <v>0</v>
      </c>
      <c r="AD6813">
        <v>0</v>
      </c>
      <c r="AE6813">
        <v>6.1840279589117086</v>
      </c>
    </row>
    <row r="6814" spans="1:31" x14ac:dyDescent="0.25">
      <c r="A6814">
        <v>2253372</v>
      </c>
      <c r="B6814">
        <v>1</v>
      </c>
      <c r="C6814" t="s">
        <v>81</v>
      </c>
      <c r="D6814" t="s">
        <v>115</v>
      </c>
      <c r="E6814" t="s">
        <v>141</v>
      </c>
      <c r="F6814" t="s">
        <v>19504</v>
      </c>
      <c r="G6814" t="s">
        <v>187</v>
      </c>
      <c r="H6814" t="s">
        <v>135</v>
      </c>
      <c r="I6814" t="s">
        <v>136</v>
      </c>
      <c r="J6814" t="s">
        <v>137</v>
      </c>
      <c r="K6814" t="s">
        <v>138</v>
      </c>
      <c r="L6814" t="s">
        <v>19505</v>
      </c>
      <c r="M6814" t="s">
        <v>19506</v>
      </c>
      <c r="N6814">
        <v>1.196388888</v>
      </c>
      <c r="O6814">
        <v>0</v>
      </c>
      <c r="P6814">
        <v>24</v>
      </c>
      <c r="Q6814">
        <v>0</v>
      </c>
      <c r="R6814">
        <v>0</v>
      </c>
      <c r="S6814">
        <v>0</v>
      </c>
      <c r="T6814">
        <v>1</v>
      </c>
      <c r="U6814">
        <v>0</v>
      </c>
      <c r="V6814">
        <v>0</v>
      </c>
      <c r="W6814">
        <v>0</v>
      </c>
      <c r="X6814">
        <v>1.4555946312082544</v>
      </c>
      <c r="Y6814">
        <v>0</v>
      </c>
      <c r="Z6814">
        <v>0</v>
      </c>
      <c r="AA6814">
        <v>0</v>
      </c>
      <c r="AB6814">
        <v>2.1338967664506945</v>
      </c>
      <c r="AC6814">
        <v>0</v>
      </c>
      <c r="AD6814">
        <v>0</v>
      </c>
      <c r="AE6814">
        <v>3.5894913976589491</v>
      </c>
    </row>
    <row r="6815" spans="1:31" x14ac:dyDescent="0.25">
      <c r="A6815">
        <v>2253373</v>
      </c>
      <c r="B6815">
        <v>1</v>
      </c>
      <c r="C6815" t="s">
        <v>80</v>
      </c>
      <c r="D6815" t="s">
        <v>106</v>
      </c>
      <c r="E6815" t="s">
        <v>273</v>
      </c>
      <c r="F6815" t="s">
        <v>19507</v>
      </c>
      <c r="G6815" t="s">
        <v>143</v>
      </c>
      <c r="H6815" t="s">
        <v>163</v>
      </c>
      <c r="I6815" t="s">
        <v>136</v>
      </c>
      <c r="J6815" t="s">
        <v>137</v>
      </c>
      <c r="K6815" t="s">
        <v>144</v>
      </c>
      <c r="L6815" t="s">
        <v>19508</v>
      </c>
      <c r="M6815" t="s">
        <v>19509</v>
      </c>
      <c r="N6815">
        <v>1.416666666</v>
      </c>
      <c r="O6815">
        <v>0</v>
      </c>
      <c r="P6815">
        <v>415</v>
      </c>
      <c r="Q6815">
        <v>0</v>
      </c>
      <c r="R6815">
        <v>0</v>
      </c>
      <c r="S6815">
        <v>0</v>
      </c>
      <c r="T6815">
        <v>56</v>
      </c>
      <c r="U6815">
        <v>0</v>
      </c>
      <c r="V6815">
        <v>0</v>
      </c>
      <c r="W6815">
        <v>0</v>
      </c>
      <c r="X6815">
        <v>130.23543558429196</v>
      </c>
      <c r="Y6815">
        <v>0</v>
      </c>
      <c r="Z6815">
        <v>0</v>
      </c>
      <c r="AA6815">
        <v>0</v>
      </c>
      <c r="AB6815">
        <v>90.721834952440986</v>
      </c>
      <c r="AC6815">
        <v>0</v>
      </c>
      <c r="AD6815">
        <v>0</v>
      </c>
      <c r="AE6815">
        <v>220.95727053673295</v>
      </c>
    </row>
    <row r="6816" spans="1:31" x14ac:dyDescent="0.25">
      <c r="A6816">
        <v>2253374</v>
      </c>
      <c r="B6816">
        <v>1</v>
      </c>
      <c r="C6816" t="s">
        <v>80</v>
      </c>
      <c r="D6816" t="s">
        <v>90</v>
      </c>
      <c r="E6816" t="s">
        <v>132</v>
      </c>
      <c r="F6816" t="s">
        <v>19510</v>
      </c>
      <c r="G6816" t="s">
        <v>191</v>
      </c>
      <c r="H6816" t="s">
        <v>135</v>
      </c>
      <c r="I6816" t="s">
        <v>136</v>
      </c>
      <c r="J6816" t="s">
        <v>137</v>
      </c>
      <c r="K6816" t="s">
        <v>138</v>
      </c>
      <c r="L6816" t="s">
        <v>19511</v>
      </c>
      <c r="M6816" t="s">
        <v>19512</v>
      </c>
      <c r="N6816">
        <v>1.7327777769999999</v>
      </c>
      <c r="O6816">
        <v>0</v>
      </c>
      <c r="P6816">
        <v>5</v>
      </c>
      <c r="Q6816">
        <v>0</v>
      </c>
      <c r="R6816">
        <v>0</v>
      </c>
      <c r="S6816">
        <v>0</v>
      </c>
      <c r="T6816">
        <v>0</v>
      </c>
      <c r="U6816">
        <v>0</v>
      </c>
      <c r="V6816">
        <v>0</v>
      </c>
      <c r="W6816">
        <v>0</v>
      </c>
      <c r="X6816">
        <v>1.7621816503695604</v>
      </c>
      <c r="Y6816">
        <v>0</v>
      </c>
      <c r="Z6816">
        <v>0</v>
      </c>
      <c r="AA6816">
        <v>0</v>
      </c>
      <c r="AB6816">
        <v>0</v>
      </c>
      <c r="AC6816">
        <v>0</v>
      </c>
      <c r="AD6816">
        <v>0</v>
      </c>
      <c r="AE6816">
        <v>1.7621816503695604</v>
      </c>
    </row>
    <row r="6817" spans="1:31" x14ac:dyDescent="0.25">
      <c r="A6817">
        <v>2253375</v>
      </c>
      <c r="B6817">
        <v>1</v>
      </c>
      <c r="C6817" t="s">
        <v>80</v>
      </c>
      <c r="D6817" t="s">
        <v>106</v>
      </c>
      <c r="E6817" t="s">
        <v>273</v>
      </c>
      <c r="F6817" t="s">
        <v>585</v>
      </c>
      <c r="G6817" t="s">
        <v>174</v>
      </c>
      <c r="H6817" t="s">
        <v>163</v>
      </c>
      <c r="I6817" t="s">
        <v>136</v>
      </c>
      <c r="J6817" t="s">
        <v>137</v>
      </c>
      <c r="K6817" t="s">
        <v>138</v>
      </c>
      <c r="L6817" t="s">
        <v>19513</v>
      </c>
      <c r="M6817" t="s">
        <v>19514</v>
      </c>
      <c r="N6817">
        <v>0.28222222200000002</v>
      </c>
      <c r="O6817">
        <v>0</v>
      </c>
      <c r="P6817">
        <v>3</v>
      </c>
      <c r="Q6817">
        <v>28</v>
      </c>
      <c r="R6817">
        <v>136</v>
      </c>
      <c r="S6817">
        <v>4</v>
      </c>
      <c r="T6817">
        <v>28</v>
      </c>
      <c r="U6817">
        <v>0</v>
      </c>
      <c r="V6817">
        <v>0</v>
      </c>
      <c r="W6817">
        <v>0</v>
      </c>
      <c r="X6817">
        <v>0.30283510967527999</v>
      </c>
      <c r="Y6817">
        <v>3.469626392945679</v>
      </c>
      <c r="Z6817">
        <v>37.520537200849297</v>
      </c>
      <c r="AA6817">
        <v>1.1765185017027378</v>
      </c>
      <c r="AB6817">
        <v>11.756036490391775</v>
      </c>
      <c r="AC6817">
        <v>0</v>
      </c>
      <c r="AD6817">
        <v>0</v>
      </c>
      <c r="AE6817">
        <v>54.22555369556477</v>
      </c>
    </row>
    <row r="6818" spans="1:31" x14ac:dyDescent="0.25">
      <c r="A6818">
        <v>2253376</v>
      </c>
      <c r="B6818">
        <v>1</v>
      </c>
      <c r="C6818" t="s">
        <v>81</v>
      </c>
      <c r="D6818" t="s">
        <v>113</v>
      </c>
      <c r="E6818" t="s">
        <v>194</v>
      </c>
      <c r="F6818" t="s">
        <v>19515</v>
      </c>
      <c r="G6818" t="s">
        <v>885</v>
      </c>
      <c r="H6818" t="s">
        <v>135</v>
      </c>
      <c r="I6818" t="s">
        <v>136</v>
      </c>
      <c r="J6818" t="s">
        <v>137</v>
      </c>
      <c r="K6818" t="s">
        <v>138</v>
      </c>
      <c r="L6818" t="s">
        <v>19516</v>
      </c>
      <c r="M6818" t="s">
        <v>19517</v>
      </c>
      <c r="N6818">
        <v>0.68861111100000005</v>
      </c>
      <c r="O6818">
        <v>0</v>
      </c>
      <c r="P6818">
        <v>38</v>
      </c>
      <c r="Q6818">
        <v>0</v>
      </c>
      <c r="R6818">
        <v>1</v>
      </c>
      <c r="S6818">
        <v>0</v>
      </c>
      <c r="T6818">
        <v>2</v>
      </c>
      <c r="U6818">
        <v>0</v>
      </c>
      <c r="V6818">
        <v>0</v>
      </c>
      <c r="W6818">
        <v>0</v>
      </c>
      <c r="X6818">
        <v>2.3126468867409988</v>
      </c>
      <c r="Y6818">
        <v>0</v>
      </c>
      <c r="Z6818">
        <v>0.13556751041468446</v>
      </c>
      <c r="AA6818">
        <v>0</v>
      </c>
      <c r="AB6818">
        <v>1.2464723268060276</v>
      </c>
      <c r="AC6818">
        <v>0</v>
      </c>
      <c r="AD6818">
        <v>0</v>
      </c>
      <c r="AE6818">
        <v>3.6946867239617109</v>
      </c>
    </row>
    <row r="6819" spans="1:31" x14ac:dyDescent="0.25">
      <c r="A6819">
        <v>2253377</v>
      </c>
      <c r="B6819">
        <v>1</v>
      </c>
      <c r="C6819" t="s">
        <v>80</v>
      </c>
      <c r="D6819" t="s">
        <v>100</v>
      </c>
      <c r="E6819" t="s">
        <v>141</v>
      </c>
      <c r="F6819" t="s">
        <v>19518</v>
      </c>
      <c r="G6819" t="s">
        <v>3486</v>
      </c>
      <c r="H6819" t="s">
        <v>135</v>
      </c>
      <c r="I6819" t="s">
        <v>136</v>
      </c>
      <c r="J6819" t="s">
        <v>137</v>
      </c>
      <c r="K6819" t="s">
        <v>138</v>
      </c>
      <c r="L6819" t="s">
        <v>19519</v>
      </c>
      <c r="M6819" t="s">
        <v>19520</v>
      </c>
      <c r="N6819">
        <v>1.693888888</v>
      </c>
      <c r="O6819">
        <v>0</v>
      </c>
      <c r="P6819">
        <v>0</v>
      </c>
      <c r="Q6819">
        <v>0</v>
      </c>
      <c r="R6819">
        <v>0</v>
      </c>
      <c r="S6819">
        <v>0</v>
      </c>
      <c r="T6819">
        <v>25</v>
      </c>
      <c r="U6819">
        <v>0</v>
      </c>
      <c r="V6819">
        <v>1</v>
      </c>
      <c r="W6819">
        <v>0</v>
      </c>
      <c r="X6819">
        <v>0</v>
      </c>
      <c r="Y6819">
        <v>0</v>
      </c>
      <c r="Z6819">
        <v>0</v>
      </c>
      <c r="AA6819">
        <v>0</v>
      </c>
      <c r="AB6819">
        <v>53.901768183354356</v>
      </c>
      <c r="AC6819">
        <v>0</v>
      </c>
      <c r="AD6819">
        <v>2.7393516127293562</v>
      </c>
      <c r="AE6819">
        <v>56.641119796083714</v>
      </c>
    </row>
    <row r="6820" spans="1:31" x14ac:dyDescent="0.25">
      <c r="A6820">
        <v>2253379</v>
      </c>
      <c r="B6820">
        <v>1</v>
      </c>
      <c r="C6820" t="s">
        <v>80</v>
      </c>
      <c r="D6820" t="s">
        <v>101</v>
      </c>
      <c r="E6820" t="s">
        <v>132</v>
      </c>
      <c r="F6820" t="s">
        <v>19521</v>
      </c>
      <c r="G6820" t="s">
        <v>170</v>
      </c>
      <c r="H6820" t="s">
        <v>135</v>
      </c>
      <c r="I6820" t="s">
        <v>136</v>
      </c>
      <c r="J6820" t="s">
        <v>137</v>
      </c>
      <c r="K6820" t="s">
        <v>138</v>
      </c>
      <c r="L6820" t="s">
        <v>19522</v>
      </c>
      <c r="M6820" t="s">
        <v>19523</v>
      </c>
      <c r="N6820">
        <v>3.3452777770000002</v>
      </c>
      <c r="O6820">
        <v>0</v>
      </c>
      <c r="P6820">
        <v>1</v>
      </c>
      <c r="Q6820">
        <v>0</v>
      </c>
      <c r="R6820">
        <v>0</v>
      </c>
      <c r="S6820">
        <v>0</v>
      </c>
      <c r="T6820">
        <v>0</v>
      </c>
      <c r="U6820">
        <v>0</v>
      </c>
      <c r="V6820">
        <v>0</v>
      </c>
      <c r="W6820">
        <v>0</v>
      </c>
      <c r="X6820">
        <v>1.8585547130642333</v>
      </c>
      <c r="Y6820">
        <v>0</v>
      </c>
      <c r="Z6820">
        <v>0</v>
      </c>
      <c r="AA6820">
        <v>0</v>
      </c>
      <c r="AB6820">
        <v>0</v>
      </c>
      <c r="AC6820">
        <v>0</v>
      </c>
      <c r="AD6820">
        <v>0</v>
      </c>
      <c r="AE6820">
        <v>1.8585547130642333</v>
      </c>
    </row>
    <row r="6821" spans="1:31" x14ac:dyDescent="0.25">
      <c r="A6821">
        <v>2253381</v>
      </c>
      <c r="B6821">
        <v>1</v>
      </c>
      <c r="C6821" t="s">
        <v>80</v>
      </c>
      <c r="D6821" t="s">
        <v>107</v>
      </c>
      <c r="E6821" t="s">
        <v>132</v>
      </c>
      <c r="F6821" t="s">
        <v>19524</v>
      </c>
      <c r="G6821" t="s">
        <v>191</v>
      </c>
      <c r="H6821" t="s">
        <v>135</v>
      </c>
      <c r="I6821" t="s">
        <v>136</v>
      </c>
      <c r="J6821" t="s">
        <v>137</v>
      </c>
      <c r="K6821" t="s">
        <v>138</v>
      </c>
      <c r="L6821" t="s">
        <v>19525</v>
      </c>
      <c r="M6821" t="s">
        <v>19526</v>
      </c>
      <c r="N6821">
        <v>1.8588888880000001</v>
      </c>
      <c r="O6821">
        <v>0</v>
      </c>
      <c r="P6821">
        <v>5</v>
      </c>
      <c r="Q6821">
        <v>0</v>
      </c>
      <c r="R6821">
        <v>0</v>
      </c>
      <c r="S6821">
        <v>0</v>
      </c>
      <c r="T6821">
        <v>1</v>
      </c>
      <c r="U6821">
        <v>0</v>
      </c>
      <c r="V6821">
        <v>0</v>
      </c>
      <c r="W6821">
        <v>0</v>
      </c>
      <c r="X6821">
        <v>0.33307368705610996</v>
      </c>
      <c r="Y6821">
        <v>0</v>
      </c>
      <c r="Z6821">
        <v>0</v>
      </c>
      <c r="AA6821">
        <v>0</v>
      </c>
      <c r="AB6821">
        <v>0.34963179463681776</v>
      </c>
      <c r="AC6821">
        <v>0</v>
      </c>
      <c r="AD6821">
        <v>0</v>
      </c>
      <c r="AE6821">
        <v>0.68270548169292766</v>
      </c>
    </row>
    <row r="6822" spans="1:31" x14ac:dyDescent="0.25">
      <c r="A6822">
        <v>2253384</v>
      </c>
      <c r="B6822">
        <v>1</v>
      </c>
      <c r="C6822" t="s">
        <v>81</v>
      </c>
      <c r="D6822" t="s">
        <v>118</v>
      </c>
      <c r="E6822" t="s">
        <v>194</v>
      </c>
      <c r="F6822" t="s">
        <v>19527</v>
      </c>
      <c r="G6822" t="s">
        <v>1031</v>
      </c>
      <c r="H6822" t="s">
        <v>135</v>
      </c>
      <c r="I6822" t="s">
        <v>136</v>
      </c>
      <c r="J6822" t="s">
        <v>137</v>
      </c>
      <c r="K6822" t="s">
        <v>138</v>
      </c>
      <c r="L6822" t="s">
        <v>19528</v>
      </c>
      <c r="M6822" t="s">
        <v>19529</v>
      </c>
      <c r="N6822">
        <v>2.8686111109999999</v>
      </c>
      <c r="O6822">
        <v>0</v>
      </c>
      <c r="P6822">
        <v>64</v>
      </c>
      <c r="Q6822">
        <v>0</v>
      </c>
      <c r="R6822">
        <v>0</v>
      </c>
      <c r="S6822">
        <v>0</v>
      </c>
      <c r="T6822">
        <v>4</v>
      </c>
      <c r="U6822">
        <v>0</v>
      </c>
      <c r="V6822">
        <v>0</v>
      </c>
      <c r="W6822">
        <v>0</v>
      </c>
      <c r="X6822">
        <v>41.181538453661567</v>
      </c>
      <c r="Y6822">
        <v>0</v>
      </c>
      <c r="Z6822">
        <v>0</v>
      </c>
      <c r="AA6822">
        <v>0</v>
      </c>
      <c r="AB6822">
        <v>0.59584920014484666</v>
      </c>
      <c r="AC6822">
        <v>0</v>
      </c>
      <c r="AD6822">
        <v>0</v>
      </c>
      <c r="AE6822">
        <v>41.777387653806414</v>
      </c>
    </row>
    <row r="6823" spans="1:31" x14ac:dyDescent="0.25">
      <c r="A6823">
        <v>2253386</v>
      </c>
      <c r="B6823">
        <v>1</v>
      </c>
      <c r="C6823" t="s">
        <v>80</v>
      </c>
      <c r="D6823" t="s">
        <v>96</v>
      </c>
      <c r="E6823" t="s">
        <v>132</v>
      </c>
      <c r="F6823" t="s">
        <v>19530</v>
      </c>
      <c r="G6823" t="s">
        <v>148</v>
      </c>
      <c r="H6823" t="s">
        <v>135</v>
      </c>
      <c r="I6823" t="s">
        <v>136</v>
      </c>
      <c r="J6823" t="s">
        <v>137</v>
      </c>
      <c r="K6823" t="s">
        <v>138</v>
      </c>
      <c r="L6823" t="s">
        <v>19531</v>
      </c>
      <c r="M6823" t="s">
        <v>19532</v>
      </c>
      <c r="N6823">
        <v>6.0941666659999996</v>
      </c>
      <c r="O6823">
        <v>0</v>
      </c>
      <c r="P6823">
        <v>1</v>
      </c>
      <c r="Q6823">
        <v>0</v>
      </c>
      <c r="R6823">
        <v>0</v>
      </c>
      <c r="S6823">
        <v>0</v>
      </c>
      <c r="T6823">
        <v>0</v>
      </c>
      <c r="U6823">
        <v>0</v>
      </c>
      <c r="V6823">
        <v>0</v>
      </c>
      <c r="W6823">
        <v>0</v>
      </c>
      <c r="X6823">
        <v>0.18117773561916004</v>
      </c>
      <c r="Y6823">
        <v>0</v>
      </c>
      <c r="Z6823">
        <v>0</v>
      </c>
      <c r="AA6823">
        <v>0</v>
      </c>
      <c r="AB6823">
        <v>0</v>
      </c>
      <c r="AC6823">
        <v>0</v>
      </c>
      <c r="AD6823">
        <v>0</v>
      </c>
      <c r="AE6823">
        <v>0.18117773561916004</v>
      </c>
    </row>
    <row r="6824" spans="1:31" x14ac:dyDescent="0.25">
      <c r="A6824">
        <v>2253387</v>
      </c>
      <c r="B6824">
        <v>1</v>
      </c>
      <c r="C6824" t="s">
        <v>81</v>
      </c>
      <c r="D6824" t="s">
        <v>120</v>
      </c>
      <c r="E6824" t="s">
        <v>194</v>
      </c>
      <c r="F6824" t="s">
        <v>19533</v>
      </c>
      <c r="G6824" t="s">
        <v>179</v>
      </c>
      <c r="H6824" t="s">
        <v>135</v>
      </c>
      <c r="I6824" t="s">
        <v>136</v>
      </c>
      <c r="J6824" t="s">
        <v>137</v>
      </c>
      <c r="K6824" t="s">
        <v>138</v>
      </c>
      <c r="L6824" t="s">
        <v>19534</v>
      </c>
      <c r="M6824" t="s">
        <v>19535</v>
      </c>
      <c r="N6824">
        <v>0.88388888799999998</v>
      </c>
      <c r="O6824">
        <v>0</v>
      </c>
      <c r="P6824">
        <v>19</v>
      </c>
      <c r="Q6824">
        <v>0</v>
      </c>
      <c r="R6824">
        <v>0</v>
      </c>
      <c r="S6824">
        <v>0</v>
      </c>
      <c r="T6824">
        <v>0</v>
      </c>
      <c r="U6824">
        <v>0</v>
      </c>
      <c r="V6824">
        <v>0</v>
      </c>
      <c r="W6824">
        <v>0</v>
      </c>
      <c r="X6824">
        <v>3.3916417507080046</v>
      </c>
      <c r="Y6824">
        <v>0</v>
      </c>
      <c r="Z6824">
        <v>0</v>
      </c>
      <c r="AA6824">
        <v>0</v>
      </c>
      <c r="AB6824">
        <v>0</v>
      </c>
      <c r="AC6824">
        <v>0</v>
      </c>
      <c r="AD6824">
        <v>0</v>
      </c>
      <c r="AE6824">
        <v>3.3916417507080046</v>
      </c>
    </row>
    <row r="6825" spans="1:31" x14ac:dyDescent="0.25">
      <c r="A6825">
        <v>2253388</v>
      </c>
      <c r="B6825">
        <v>1</v>
      </c>
      <c r="C6825" t="s">
        <v>80</v>
      </c>
      <c r="D6825" t="s">
        <v>93</v>
      </c>
      <c r="E6825" t="s">
        <v>132</v>
      </c>
      <c r="F6825" t="s">
        <v>19536</v>
      </c>
      <c r="G6825" t="s">
        <v>148</v>
      </c>
      <c r="H6825" t="s">
        <v>135</v>
      </c>
      <c r="I6825" t="s">
        <v>136</v>
      </c>
      <c r="J6825" t="s">
        <v>137</v>
      </c>
      <c r="K6825" t="s">
        <v>138</v>
      </c>
      <c r="L6825" t="s">
        <v>19537</v>
      </c>
      <c r="M6825" t="s">
        <v>19538</v>
      </c>
      <c r="N6825">
        <v>0.99583333299999999</v>
      </c>
      <c r="O6825">
        <v>0</v>
      </c>
      <c r="P6825">
        <v>1</v>
      </c>
      <c r="Q6825">
        <v>0</v>
      </c>
      <c r="R6825">
        <v>0</v>
      </c>
      <c r="S6825">
        <v>0</v>
      </c>
      <c r="T6825">
        <v>0</v>
      </c>
      <c r="U6825">
        <v>0</v>
      </c>
      <c r="V6825">
        <v>0</v>
      </c>
      <c r="W6825">
        <v>0</v>
      </c>
      <c r="X6825">
        <v>1.6647434288333336E-4</v>
      </c>
      <c r="Y6825">
        <v>0</v>
      </c>
      <c r="Z6825">
        <v>0</v>
      </c>
      <c r="AA6825">
        <v>0</v>
      </c>
      <c r="AB6825">
        <v>0</v>
      </c>
      <c r="AC6825">
        <v>0</v>
      </c>
      <c r="AD6825">
        <v>0</v>
      </c>
      <c r="AE6825">
        <v>1.6647434288333336E-4</v>
      </c>
    </row>
    <row r="6826" spans="1:31" x14ac:dyDescent="0.25">
      <c r="A6826">
        <v>2253391</v>
      </c>
      <c r="B6826">
        <v>1</v>
      </c>
      <c r="C6826" t="s">
        <v>80</v>
      </c>
      <c r="D6826" t="s">
        <v>94</v>
      </c>
      <c r="E6826" t="s">
        <v>141</v>
      </c>
      <c r="F6826" t="s">
        <v>19244</v>
      </c>
      <c r="G6826" t="s">
        <v>589</v>
      </c>
      <c r="H6826" t="s">
        <v>135</v>
      </c>
      <c r="I6826" t="s">
        <v>136</v>
      </c>
      <c r="J6826" t="s">
        <v>137</v>
      </c>
      <c r="K6826" t="s">
        <v>138</v>
      </c>
      <c r="L6826" t="s">
        <v>19539</v>
      </c>
      <c r="M6826" t="s">
        <v>19540</v>
      </c>
      <c r="N6826">
        <v>1.0261111110000001</v>
      </c>
      <c r="O6826">
        <v>0</v>
      </c>
      <c r="P6826">
        <v>103</v>
      </c>
      <c r="Q6826">
        <v>0</v>
      </c>
      <c r="R6826">
        <v>0</v>
      </c>
      <c r="S6826">
        <v>0</v>
      </c>
      <c r="T6826">
        <v>3</v>
      </c>
      <c r="U6826">
        <v>0</v>
      </c>
      <c r="V6826">
        <v>0</v>
      </c>
      <c r="W6826">
        <v>0</v>
      </c>
      <c r="X6826">
        <v>8.375708087527217</v>
      </c>
      <c r="Y6826">
        <v>0</v>
      </c>
      <c r="Z6826">
        <v>0</v>
      </c>
      <c r="AA6826">
        <v>0</v>
      </c>
      <c r="AB6826">
        <v>3.5628108349374443</v>
      </c>
      <c r="AC6826">
        <v>0</v>
      </c>
      <c r="AD6826">
        <v>0</v>
      </c>
      <c r="AE6826">
        <v>11.938518922464661</v>
      </c>
    </row>
    <row r="6827" spans="1:31" x14ac:dyDescent="0.25">
      <c r="A6827">
        <v>2253396</v>
      </c>
      <c r="B6827">
        <v>1</v>
      </c>
      <c r="C6827" t="s">
        <v>80</v>
      </c>
      <c r="D6827" t="s">
        <v>97</v>
      </c>
      <c r="E6827" t="s">
        <v>182</v>
      </c>
      <c r="F6827" t="s">
        <v>19541</v>
      </c>
      <c r="G6827" t="s">
        <v>143</v>
      </c>
      <c r="H6827" t="s">
        <v>163</v>
      </c>
      <c r="I6827" t="s">
        <v>136</v>
      </c>
      <c r="J6827" t="s">
        <v>137</v>
      </c>
      <c r="K6827" t="s">
        <v>144</v>
      </c>
      <c r="L6827" t="s">
        <v>19542</v>
      </c>
      <c r="M6827" t="s">
        <v>19543</v>
      </c>
      <c r="N6827">
        <v>2.0330555549999998</v>
      </c>
      <c r="O6827">
        <v>0</v>
      </c>
      <c r="P6827">
        <v>1998</v>
      </c>
      <c r="Q6827">
        <v>0</v>
      </c>
      <c r="R6827">
        <v>21</v>
      </c>
      <c r="S6827">
        <v>4</v>
      </c>
      <c r="T6827">
        <v>213</v>
      </c>
      <c r="U6827">
        <v>0</v>
      </c>
      <c r="V6827">
        <v>0</v>
      </c>
      <c r="W6827">
        <v>0</v>
      </c>
      <c r="X6827">
        <v>2160.6626499213371</v>
      </c>
      <c r="Y6827">
        <v>0</v>
      </c>
      <c r="Z6827">
        <v>7.1460105348569787</v>
      </c>
      <c r="AA6827">
        <v>141.14785307871585</v>
      </c>
      <c r="AB6827">
        <v>482.90527687865881</v>
      </c>
      <c r="AC6827">
        <v>0</v>
      </c>
      <c r="AD6827">
        <v>0</v>
      </c>
      <c r="AE6827">
        <v>2791.8617904135685</v>
      </c>
    </row>
    <row r="6828" spans="1:31" x14ac:dyDescent="0.25">
      <c r="A6828">
        <v>2253398</v>
      </c>
      <c r="B6828">
        <v>1</v>
      </c>
      <c r="C6828" t="s">
        <v>81</v>
      </c>
      <c r="D6828" t="s">
        <v>128</v>
      </c>
      <c r="E6828" t="s">
        <v>194</v>
      </c>
      <c r="F6828" t="s">
        <v>19544</v>
      </c>
      <c r="G6828" t="s">
        <v>152</v>
      </c>
      <c r="H6828" t="s">
        <v>135</v>
      </c>
      <c r="I6828" t="s">
        <v>136</v>
      </c>
      <c r="J6828" t="s">
        <v>137</v>
      </c>
      <c r="K6828" t="s">
        <v>138</v>
      </c>
      <c r="L6828" t="s">
        <v>19545</v>
      </c>
      <c r="M6828" t="s">
        <v>19546</v>
      </c>
      <c r="N6828">
        <v>1.1922222220000001</v>
      </c>
      <c r="O6828">
        <v>0</v>
      </c>
      <c r="P6828">
        <v>117</v>
      </c>
      <c r="Q6828">
        <v>0</v>
      </c>
      <c r="R6828">
        <v>0</v>
      </c>
      <c r="S6828">
        <v>0</v>
      </c>
      <c r="T6828">
        <v>6</v>
      </c>
      <c r="U6828">
        <v>0</v>
      </c>
      <c r="V6828">
        <v>0</v>
      </c>
      <c r="W6828">
        <v>0</v>
      </c>
      <c r="X6828">
        <v>30.750057762366023</v>
      </c>
      <c r="Y6828">
        <v>0</v>
      </c>
      <c r="Z6828">
        <v>0</v>
      </c>
      <c r="AA6828">
        <v>0</v>
      </c>
      <c r="AB6828">
        <v>7.2833276681646755</v>
      </c>
      <c r="AC6828">
        <v>0</v>
      </c>
      <c r="AD6828">
        <v>0</v>
      </c>
      <c r="AE6828">
        <v>38.0333854305307</v>
      </c>
    </row>
    <row r="6829" spans="1:31" x14ac:dyDescent="0.25">
      <c r="A6829">
        <v>2253402</v>
      </c>
      <c r="B6829">
        <v>1</v>
      </c>
      <c r="C6829" t="s">
        <v>80</v>
      </c>
      <c r="D6829" t="s">
        <v>97</v>
      </c>
      <c r="E6829" t="s">
        <v>132</v>
      </c>
      <c r="F6829" t="s">
        <v>19547</v>
      </c>
      <c r="G6829" t="s">
        <v>191</v>
      </c>
      <c r="H6829" t="s">
        <v>135</v>
      </c>
      <c r="I6829" t="s">
        <v>136</v>
      </c>
      <c r="J6829" t="s">
        <v>137</v>
      </c>
      <c r="K6829" t="s">
        <v>138</v>
      </c>
      <c r="L6829" t="s">
        <v>19548</v>
      </c>
      <c r="M6829" t="s">
        <v>19549</v>
      </c>
      <c r="N6829">
        <v>0.43083333299999999</v>
      </c>
      <c r="O6829">
        <v>0</v>
      </c>
      <c r="P6829">
        <v>1</v>
      </c>
      <c r="Q6829">
        <v>0</v>
      </c>
      <c r="R6829">
        <v>0</v>
      </c>
      <c r="S6829">
        <v>0</v>
      </c>
      <c r="T6829">
        <v>0</v>
      </c>
      <c r="U6829">
        <v>0</v>
      </c>
      <c r="V6829">
        <v>0</v>
      </c>
      <c r="W6829">
        <v>0</v>
      </c>
      <c r="X6829">
        <v>3.9077573174640001E-2</v>
      </c>
      <c r="Y6829">
        <v>0</v>
      </c>
      <c r="Z6829">
        <v>0</v>
      </c>
      <c r="AA6829">
        <v>0</v>
      </c>
      <c r="AB6829">
        <v>0</v>
      </c>
      <c r="AC6829">
        <v>0</v>
      </c>
      <c r="AD6829">
        <v>0</v>
      </c>
      <c r="AE6829">
        <v>3.9077573174640001E-2</v>
      </c>
    </row>
    <row r="6830" spans="1:31" x14ac:dyDescent="0.25">
      <c r="A6830">
        <v>2253403</v>
      </c>
      <c r="B6830">
        <v>1</v>
      </c>
      <c r="C6830" t="s">
        <v>80</v>
      </c>
      <c r="D6830" t="s">
        <v>88</v>
      </c>
      <c r="E6830" t="s">
        <v>405</v>
      </c>
      <c r="F6830" t="s">
        <v>19550</v>
      </c>
      <c r="G6830" t="s">
        <v>152</v>
      </c>
      <c r="H6830" t="s">
        <v>163</v>
      </c>
      <c r="I6830" t="s">
        <v>136</v>
      </c>
      <c r="J6830" t="s">
        <v>3</v>
      </c>
      <c r="K6830" t="s">
        <v>138</v>
      </c>
      <c r="L6830" t="s">
        <v>19551</v>
      </c>
      <c r="M6830" t="s">
        <v>19552</v>
      </c>
      <c r="N6830">
        <v>0.91694444399999997</v>
      </c>
      <c r="O6830">
        <v>0</v>
      </c>
      <c r="P6830">
        <v>4829</v>
      </c>
      <c r="Q6830">
        <v>0</v>
      </c>
      <c r="R6830">
        <v>1</v>
      </c>
      <c r="S6830">
        <v>1</v>
      </c>
      <c r="T6830">
        <v>328</v>
      </c>
      <c r="U6830">
        <v>0</v>
      </c>
      <c r="V6830">
        <v>0</v>
      </c>
      <c r="W6830">
        <v>0</v>
      </c>
      <c r="X6830">
        <v>1495.3983174548132</v>
      </c>
      <c r="Y6830">
        <v>0</v>
      </c>
      <c r="Z6830">
        <v>6.481842246413333E-2</v>
      </c>
      <c r="AA6830">
        <v>10.231579855605609</v>
      </c>
      <c r="AB6830">
        <v>401.7240653117708</v>
      </c>
      <c r="AC6830">
        <v>0</v>
      </c>
      <c r="AD6830">
        <v>0</v>
      </c>
      <c r="AE6830">
        <v>1907.4187810446538</v>
      </c>
    </row>
    <row r="6831" spans="1:31" x14ac:dyDescent="0.25">
      <c r="A6831">
        <v>2253406</v>
      </c>
      <c r="B6831">
        <v>1</v>
      </c>
      <c r="C6831" t="s">
        <v>80</v>
      </c>
      <c r="D6831" t="s">
        <v>85</v>
      </c>
      <c r="E6831" t="s">
        <v>132</v>
      </c>
      <c r="F6831" t="s">
        <v>16814</v>
      </c>
      <c r="G6831" t="s">
        <v>191</v>
      </c>
      <c r="H6831" t="s">
        <v>135</v>
      </c>
      <c r="I6831" t="s">
        <v>136</v>
      </c>
      <c r="J6831" t="s">
        <v>137</v>
      </c>
      <c r="K6831" t="s">
        <v>138</v>
      </c>
      <c r="L6831" t="s">
        <v>19553</v>
      </c>
      <c r="M6831" t="s">
        <v>19554</v>
      </c>
      <c r="N6831">
        <v>1.5494444439999999</v>
      </c>
      <c r="O6831">
        <v>0</v>
      </c>
      <c r="P6831">
        <v>11</v>
      </c>
      <c r="Q6831">
        <v>0</v>
      </c>
      <c r="R6831">
        <v>0</v>
      </c>
      <c r="S6831">
        <v>0</v>
      </c>
      <c r="T6831">
        <v>3</v>
      </c>
      <c r="U6831">
        <v>0</v>
      </c>
      <c r="V6831">
        <v>0</v>
      </c>
      <c r="W6831">
        <v>0</v>
      </c>
      <c r="X6831">
        <v>6.7478304884390621</v>
      </c>
      <c r="Y6831">
        <v>0</v>
      </c>
      <c r="Z6831">
        <v>0</v>
      </c>
      <c r="AA6831">
        <v>0</v>
      </c>
      <c r="AB6831">
        <v>5.9403921497331602</v>
      </c>
      <c r="AC6831">
        <v>0</v>
      </c>
      <c r="AD6831">
        <v>0</v>
      </c>
      <c r="AE6831">
        <v>12.688222638172222</v>
      </c>
    </row>
    <row r="6832" spans="1:31" x14ac:dyDescent="0.25">
      <c r="A6832">
        <v>2253408</v>
      </c>
      <c r="B6832">
        <v>1</v>
      </c>
      <c r="C6832" t="s">
        <v>80</v>
      </c>
      <c r="D6832" t="s">
        <v>103</v>
      </c>
      <c r="E6832" t="s">
        <v>132</v>
      </c>
      <c r="F6832" t="s">
        <v>19555</v>
      </c>
      <c r="G6832" t="s">
        <v>148</v>
      </c>
      <c r="H6832" t="s">
        <v>135</v>
      </c>
      <c r="I6832" t="s">
        <v>136</v>
      </c>
      <c r="J6832" t="s">
        <v>137</v>
      </c>
      <c r="K6832" t="s">
        <v>138</v>
      </c>
      <c r="L6832" t="s">
        <v>19556</v>
      </c>
      <c r="M6832" t="s">
        <v>19557</v>
      </c>
      <c r="N6832">
        <v>1.4169444440000001</v>
      </c>
      <c r="O6832">
        <v>0</v>
      </c>
      <c r="P6832">
        <v>1</v>
      </c>
      <c r="Q6832">
        <v>0</v>
      </c>
      <c r="R6832">
        <v>0</v>
      </c>
      <c r="S6832">
        <v>0</v>
      </c>
      <c r="T6832">
        <v>0</v>
      </c>
      <c r="U6832">
        <v>0</v>
      </c>
      <c r="V6832">
        <v>0</v>
      </c>
      <c r="W6832">
        <v>0</v>
      </c>
      <c r="X6832">
        <v>0.22080614079615005</v>
      </c>
      <c r="Y6832">
        <v>0</v>
      </c>
      <c r="Z6832">
        <v>0</v>
      </c>
      <c r="AA6832">
        <v>0</v>
      </c>
      <c r="AB6832">
        <v>0</v>
      </c>
      <c r="AC6832">
        <v>0</v>
      </c>
      <c r="AD6832">
        <v>0</v>
      </c>
      <c r="AE6832">
        <v>0.22080614079615005</v>
      </c>
    </row>
    <row r="6833" spans="1:31" x14ac:dyDescent="0.25">
      <c r="A6833">
        <v>2253412</v>
      </c>
      <c r="B6833">
        <v>1</v>
      </c>
      <c r="C6833" t="s">
        <v>81</v>
      </c>
      <c r="D6833" t="s">
        <v>116</v>
      </c>
      <c r="E6833" t="s">
        <v>182</v>
      </c>
      <c r="F6833" t="s">
        <v>19558</v>
      </c>
      <c r="G6833" t="s">
        <v>319</v>
      </c>
      <c r="H6833" t="s">
        <v>163</v>
      </c>
      <c r="I6833" t="s">
        <v>136</v>
      </c>
      <c r="J6833" t="s">
        <v>137</v>
      </c>
      <c r="K6833" t="s">
        <v>138</v>
      </c>
      <c r="L6833" t="s">
        <v>19559</v>
      </c>
      <c r="M6833" t="s">
        <v>19560</v>
      </c>
      <c r="N6833">
        <v>0.59111111100000002</v>
      </c>
      <c r="O6833">
        <v>0</v>
      </c>
      <c r="P6833">
        <v>2</v>
      </c>
      <c r="Q6833">
        <v>0</v>
      </c>
      <c r="R6833">
        <v>10</v>
      </c>
      <c r="S6833">
        <v>0</v>
      </c>
      <c r="T6833">
        <v>0</v>
      </c>
      <c r="U6833">
        <v>0</v>
      </c>
      <c r="V6833">
        <v>0</v>
      </c>
      <c r="W6833">
        <v>0</v>
      </c>
      <c r="X6833">
        <v>3.2731968093268886E-2</v>
      </c>
      <c r="Y6833">
        <v>0</v>
      </c>
      <c r="Z6833">
        <v>4.6724750628002222E-2</v>
      </c>
      <c r="AA6833">
        <v>0</v>
      </c>
      <c r="AB6833">
        <v>0</v>
      </c>
      <c r="AC6833">
        <v>0</v>
      </c>
      <c r="AD6833">
        <v>0</v>
      </c>
      <c r="AE6833">
        <v>7.9456718721271108E-2</v>
      </c>
    </row>
    <row r="6834" spans="1:31" x14ac:dyDescent="0.25">
      <c r="A6834">
        <v>2253415</v>
      </c>
      <c r="B6834">
        <v>1</v>
      </c>
      <c r="C6834" t="s">
        <v>80</v>
      </c>
      <c r="D6834" t="s">
        <v>82</v>
      </c>
      <c r="E6834" t="s">
        <v>194</v>
      </c>
      <c r="F6834" t="s">
        <v>19561</v>
      </c>
      <c r="G6834" t="s">
        <v>465</v>
      </c>
      <c r="H6834" t="s">
        <v>135</v>
      </c>
      <c r="I6834" t="s">
        <v>136</v>
      </c>
      <c r="J6834" t="s">
        <v>137</v>
      </c>
      <c r="K6834" t="s">
        <v>138</v>
      </c>
      <c r="L6834" t="s">
        <v>19562</v>
      </c>
      <c r="M6834" t="s">
        <v>19563</v>
      </c>
      <c r="N6834">
        <v>1.1916666659999999</v>
      </c>
      <c r="O6834">
        <v>0</v>
      </c>
      <c r="P6834">
        <v>225</v>
      </c>
      <c r="Q6834">
        <v>0</v>
      </c>
      <c r="R6834">
        <v>0</v>
      </c>
      <c r="S6834">
        <v>0</v>
      </c>
      <c r="T6834">
        <v>32</v>
      </c>
      <c r="U6834">
        <v>0</v>
      </c>
      <c r="V6834">
        <v>0</v>
      </c>
      <c r="W6834">
        <v>0</v>
      </c>
      <c r="X6834">
        <v>104.59236872107215</v>
      </c>
      <c r="Y6834">
        <v>0</v>
      </c>
      <c r="Z6834">
        <v>0</v>
      </c>
      <c r="AA6834">
        <v>0</v>
      </c>
      <c r="AB6834">
        <v>12.13688881988352</v>
      </c>
      <c r="AC6834">
        <v>0</v>
      </c>
      <c r="AD6834">
        <v>0</v>
      </c>
      <c r="AE6834">
        <v>116.72925754095567</v>
      </c>
    </row>
    <row r="6835" spans="1:31" x14ac:dyDescent="0.25">
      <c r="A6835">
        <v>2253416</v>
      </c>
      <c r="B6835">
        <v>1</v>
      </c>
      <c r="C6835" t="s">
        <v>80</v>
      </c>
      <c r="D6835" t="s">
        <v>82</v>
      </c>
      <c r="E6835" t="s">
        <v>194</v>
      </c>
      <c r="F6835" t="s">
        <v>19564</v>
      </c>
      <c r="G6835" t="s">
        <v>465</v>
      </c>
      <c r="H6835" t="s">
        <v>135</v>
      </c>
      <c r="I6835" t="s">
        <v>136</v>
      </c>
      <c r="J6835" t="s">
        <v>137</v>
      </c>
      <c r="K6835" t="s">
        <v>138</v>
      </c>
      <c r="L6835" t="s">
        <v>19565</v>
      </c>
      <c r="M6835" t="s">
        <v>19566</v>
      </c>
      <c r="N6835">
        <v>1.234722222</v>
      </c>
      <c r="O6835">
        <v>0</v>
      </c>
      <c r="P6835">
        <v>221</v>
      </c>
      <c r="Q6835">
        <v>0</v>
      </c>
      <c r="R6835">
        <v>0</v>
      </c>
      <c r="S6835">
        <v>0</v>
      </c>
      <c r="T6835">
        <v>15</v>
      </c>
      <c r="U6835">
        <v>0</v>
      </c>
      <c r="V6835">
        <v>0</v>
      </c>
      <c r="W6835">
        <v>0</v>
      </c>
      <c r="X6835">
        <v>99.703328631022842</v>
      </c>
      <c r="Y6835">
        <v>0</v>
      </c>
      <c r="Z6835">
        <v>0</v>
      </c>
      <c r="AA6835">
        <v>0</v>
      </c>
      <c r="AB6835">
        <v>9.540566637204849</v>
      </c>
      <c r="AC6835">
        <v>0</v>
      </c>
      <c r="AD6835">
        <v>0</v>
      </c>
      <c r="AE6835">
        <v>109.24389526822769</v>
      </c>
    </row>
    <row r="6836" spans="1:31" x14ac:dyDescent="0.25">
      <c r="A6836">
        <v>2253417</v>
      </c>
      <c r="B6836">
        <v>1</v>
      </c>
      <c r="C6836" t="s">
        <v>80</v>
      </c>
      <c r="D6836" t="s">
        <v>93</v>
      </c>
      <c r="E6836" t="s">
        <v>194</v>
      </c>
      <c r="F6836" t="s">
        <v>19567</v>
      </c>
      <c r="G6836" t="s">
        <v>179</v>
      </c>
      <c r="H6836" t="s">
        <v>135</v>
      </c>
      <c r="I6836" t="s">
        <v>136</v>
      </c>
      <c r="J6836" t="s">
        <v>137</v>
      </c>
      <c r="K6836" t="s">
        <v>138</v>
      </c>
      <c r="L6836" t="s">
        <v>19568</v>
      </c>
      <c r="M6836" t="s">
        <v>19569</v>
      </c>
      <c r="N6836">
        <v>1.407777777</v>
      </c>
      <c r="O6836">
        <v>0</v>
      </c>
      <c r="P6836">
        <v>31</v>
      </c>
      <c r="Q6836">
        <v>0</v>
      </c>
      <c r="R6836">
        <v>6</v>
      </c>
      <c r="S6836">
        <v>0</v>
      </c>
      <c r="T6836">
        <v>8</v>
      </c>
      <c r="U6836">
        <v>0</v>
      </c>
      <c r="V6836">
        <v>0</v>
      </c>
      <c r="W6836">
        <v>0</v>
      </c>
      <c r="X6836">
        <v>8.6980949836480264</v>
      </c>
      <c r="Y6836">
        <v>0</v>
      </c>
      <c r="Z6836">
        <v>2.8998576084650822</v>
      </c>
      <c r="AA6836">
        <v>0</v>
      </c>
      <c r="AB6836">
        <v>5.1435913547711474</v>
      </c>
      <c r="AC6836">
        <v>0</v>
      </c>
      <c r="AD6836">
        <v>0</v>
      </c>
      <c r="AE6836">
        <v>16.741543946884256</v>
      </c>
    </row>
    <row r="6837" spans="1:31" x14ac:dyDescent="0.25">
      <c r="A6837">
        <v>2253418</v>
      </c>
      <c r="B6837">
        <v>1</v>
      </c>
      <c r="C6837" t="s">
        <v>81</v>
      </c>
      <c r="D6837" t="s">
        <v>122</v>
      </c>
      <c r="E6837" t="s">
        <v>182</v>
      </c>
      <c r="F6837" t="s">
        <v>19570</v>
      </c>
      <c r="G6837" t="s">
        <v>319</v>
      </c>
      <c r="H6837" t="s">
        <v>163</v>
      </c>
      <c r="I6837" t="s">
        <v>136</v>
      </c>
      <c r="J6837" t="s">
        <v>137</v>
      </c>
      <c r="K6837" t="s">
        <v>138</v>
      </c>
      <c r="L6837" t="s">
        <v>19571</v>
      </c>
      <c r="M6837" t="s">
        <v>19572</v>
      </c>
      <c r="N6837">
        <v>2.5530555549999998</v>
      </c>
      <c r="O6837">
        <v>0</v>
      </c>
      <c r="P6837">
        <v>0</v>
      </c>
      <c r="Q6837">
        <v>1</v>
      </c>
      <c r="R6837">
        <v>0</v>
      </c>
      <c r="S6837">
        <v>2</v>
      </c>
      <c r="T6837">
        <v>0</v>
      </c>
      <c r="U6837">
        <v>0</v>
      </c>
      <c r="V6837">
        <v>0</v>
      </c>
      <c r="W6837">
        <v>0</v>
      </c>
      <c r="X6837">
        <v>0</v>
      </c>
      <c r="Y6837">
        <v>0.43806251189225004</v>
      </c>
      <c r="Z6837">
        <v>0</v>
      </c>
      <c r="AA6837">
        <v>19.566991823240162</v>
      </c>
      <c r="AB6837">
        <v>0</v>
      </c>
      <c r="AC6837">
        <v>0</v>
      </c>
      <c r="AD6837">
        <v>0</v>
      </c>
      <c r="AE6837">
        <v>20.005054335132414</v>
      </c>
    </row>
    <row r="6838" spans="1:31" x14ac:dyDescent="0.25">
      <c r="A6838">
        <v>2253420</v>
      </c>
      <c r="B6838">
        <v>1</v>
      </c>
      <c r="C6838" t="s">
        <v>81</v>
      </c>
      <c r="D6838" t="s">
        <v>125</v>
      </c>
      <c r="E6838" t="s">
        <v>132</v>
      </c>
      <c r="F6838" t="s">
        <v>19573</v>
      </c>
      <c r="G6838" t="s">
        <v>148</v>
      </c>
      <c r="H6838" t="s">
        <v>135</v>
      </c>
      <c r="I6838" t="s">
        <v>136</v>
      </c>
      <c r="J6838" t="s">
        <v>137</v>
      </c>
      <c r="K6838" t="s">
        <v>138</v>
      </c>
      <c r="L6838" t="s">
        <v>19574</v>
      </c>
      <c r="M6838" t="s">
        <v>19575</v>
      </c>
      <c r="N6838">
        <v>1.234444444</v>
      </c>
      <c r="O6838">
        <v>0</v>
      </c>
      <c r="P6838">
        <v>1</v>
      </c>
      <c r="Q6838">
        <v>0</v>
      </c>
      <c r="R6838">
        <v>0</v>
      </c>
      <c r="S6838">
        <v>0</v>
      </c>
      <c r="T6838">
        <v>0</v>
      </c>
      <c r="U6838">
        <v>0</v>
      </c>
      <c r="V6838">
        <v>0</v>
      </c>
      <c r="W6838">
        <v>0</v>
      </c>
      <c r="X6838">
        <v>0.25604312411435337</v>
      </c>
      <c r="Y6838">
        <v>0</v>
      </c>
      <c r="Z6838">
        <v>0</v>
      </c>
      <c r="AA6838">
        <v>0</v>
      </c>
      <c r="AB6838">
        <v>0</v>
      </c>
      <c r="AC6838">
        <v>0</v>
      </c>
      <c r="AD6838">
        <v>0</v>
      </c>
      <c r="AE6838">
        <v>0.25604312411435337</v>
      </c>
    </row>
    <row r="6839" spans="1:31" x14ac:dyDescent="0.25">
      <c r="A6839">
        <v>2253426</v>
      </c>
      <c r="B6839">
        <v>1</v>
      </c>
      <c r="C6839" t="s">
        <v>81</v>
      </c>
      <c r="D6839" t="s">
        <v>112</v>
      </c>
      <c r="E6839" t="s">
        <v>132</v>
      </c>
      <c r="F6839" t="s">
        <v>19576</v>
      </c>
      <c r="G6839" t="s">
        <v>148</v>
      </c>
      <c r="H6839" t="s">
        <v>135</v>
      </c>
      <c r="I6839" t="s">
        <v>136</v>
      </c>
      <c r="J6839" t="s">
        <v>137</v>
      </c>
      <c r="K6839" t="s">
        <v>138</v>
      </c>
      <c r="L6839" t="s">
        <v>19577</v>
      </c>
      <c r="M6839" t="s">
        <v>19578</v>
      </c>
      <c r="N6839">
        <v>1.6688888879999999</v>
      </c>
      <c r="O6839">
        <v>0</v>
      </c>
      <c r="P6839">
        <v>4</v>
      </c>
      <c r="Q6839">
        <v>0</v>
      </c>
      <c r="R6839">
        <v>0</v>
      </c>
      <c r="S6839">
        <v>0</v>
      </c>
      <c r="T6839">
        <v>0</v>
      </c>
      <c r="U6839">
        <v>0</v>
      </c>
      <c r="V6839">
        <v>0</v>
      </c>
      <c r="W6839">
        <v>0</v>
      </c>
      <c r="X6839">
        <v>0.8473250452398623</v>
      </c>
      <c r="Y6839">
        <v>0</v>
      </c>
      <c r="Z6839">
        <v>0</v>
      </c>
      <c r="AA6839">
        <v>0</v>
      </c>
      <c r="AB6839">
        <v>0</v>
      </c>
      <c r="AC6839">
        <v>0</v>
      </c>
      <c r="AD6839">
        <v>0</v>
      </c>
      <c r="AE6839">
        <v>0.8473250452398623</v>
      </c>
    </row>
    <row r="6840" spans="1:31" x14ac:dyDescent="0.25">
      <c r="A6840">
        <v>2253433</v>
      </c>
      <c r="B6840">
        <v>1</v>
      </c>
      <c r="C6840" t="s">
        <v>80</v>
      </c>
      <c r="D6840" t="s">
        <v>88</v>
      </c>
      <c r="E6840" t="s">
        <v>182</v>
      </c>
      <c r="F6840" t="s">
        <v>19579</v>
      </c>
      <c r="G6840" t="s">
        <v>152</v>
      </c>
      <c r="H6840" t="s">
        <v>163</v>
      </c>
      <c r="I6840" t="s">
        <v>136</v>
      </c>
      <c r="J6840" t="s">
        <v>3</v>
      </c>
      <c r="K6840" t="s">
        <v>138</v>
      </c>
      <c r="L6840" t="s">
        <v>19580</v>
      </c>
      <c r="M6840" t="s">
        <v>19581</v>
      </c>
      <c r="N6840">
        <v>0.75166666599999998</v>
      </c>
      <c r="O6840">
        <v>0</v>
      </c>
      <c r="P6840">
        <v>81</v>
      </c>
      <c r="Q6840">
        <v>0</v>
      </c>
      <c r="R6840">
        <v>0</v>
      </c>
      <c r="S6840">
        <v>0</v>
      </c>
      <c r="T6840">
        <v>8</v>
      </c>
      <c r="U6840">
        <v>0</v>
      </c>
      <c r="V6840">
        <v>0</v>
      </c>
      <c r="W6840">
        <v>0</v>
      </c>
      <c r="X6840">
        <v>22.218122512712114</v>
      </c>
      <c r="Y6840">
        <v>0</v>
      </c>
      <c r="Z6840">
        <v>0</v>
      </c>
      <c r="AA6840">
        <v>0</v>
      </c>
      <c r="AB6840">
        <v>16.205215272899537</v>
      </c>
      <c r="AC6840">
        <v>0</v>
      </c>
      <c r="AD6840">
        <v>0</v>
      </c>
      <c r="AE6840">
        <v>38.42333778561165</v>
      </c>
    </row>
    <row r="6841" spans="1:31" x14ac:dyDescent="0.25">
      <c r="A6841">
        <v>2253437</v>
      </c>
      <c r="B6841">
        <v>1</v>
      </c>
      <c r="C6841" t="s">
        <v>80</v>
      </c>
      <c r="D6841" t="s">
        <v>96</v>
      </c>
      <c r="E6841" t="s">
        <v>161</v>
      </c>
      <c r="F6841" t="s">
        <v>19582</v>
      </c>
      <c r="G6841" t="s">
        <v>174</v>
      </c>
      <c r="H6841" t="s">
        <v>163</v>
      </c>
      <c r="I6841" t="s">
        <v>136</v>
      </c>
      <c r="J6841" t="s">
        <v>137</v>
      </c>
      <c r="K6841" t="s">
        <v>138</v>
      </c>
      <c r="L6841" t="s">
        <v>19583</v>
      </c>
      <c r="M6841" t="s">
        <v>19584</v>
      </c>
      <c r="N6841">
        <v>0.25555555499999999</v>
      </c>
      <c r="O6841">
        <v>0</v>
      </c>
      <c r="P6841">
        <v>274</v>
      </c>
      <c r="Q6841">
        <v>10</v>
      </c>
      <c r="R6841">
        <v>26</v>
      </c>
      <c r="S6841">
        <v>9</v>
      </c>
      <c r="T6841">
        <v>43</v>
      </c>
      <c r="U6841">
        <v>3</v>
      </c>
      <c r="V6841">
        <v>0</v>
      </c>
      <c r="W6841">
        <v>0</v>
      </c>
      <c r="X6841">
        <v>28.760950804153875</v>
      </c>
      <c r="Y6841">
        <v>1.0797034793443556</v>
      </c>
      <c r="Z6841">
        <v>3.0390444678634889</v>
      </c>
      <c r="AA6841">
        <v>6.7302956997944898</v>
      </c>
      <c r="AB6841">
        <v>8.5474488854688442</v>
      </c>
      <c r="AC6841">
        <v>40.414165845782399</v>
      </c>
      <c r="AD6841">
        <v>0</v>
      </c>
      <c r="AE6841">
        <v>88.571609182407457</v>
      </c>
    </row>
    <row r="6842" spans="1:31" x14ac:dyDescent="0.25">
      <c r="A6842">
        <v>2253441</v>
      </c>
      <c r="B6842">
        <v>1</v>
      </c>
      <c r="C6842" t="s">
        <v>80</v>
      </c>
      <c r="D6842" t="s">
        <v>84</v>
      </c>
      <c r="E6842" t="s">
        <v>132</v>
      </c>
      <c r="F6842" t="s">
        <v>19585</v>
      </c>
      <c r="G6842" t="s">
        <v>148</v>
      </c>
      <c r="H6842" t="s">
        <v>135</v>
      </c>
      <c r="I6842" t="s">
        <v>136</v>
      </c>
      <c r="J6842" t="s">
        <v>137</v>
      </c>
      <c r="K6842" t="s">
        <v>138</v>
      </c>
      <c r="L6842" t="s">
        <v>19586</v>
      </c>
      <c r="M6842" t="s">
        <v>19587</v>
      </c>
      <c r="N6842">
        <v>1.9522222220000001</v>
      </c>
      <c r="O6842">
        <v>0</v>
      </c>
      <c r="P6842">
        <v>0</v>
      </c>
      <c r="Q6842">
        <v>0</v>
      </c>
      <c r="R6842">
        <v>0</v>
      </c>
      <c r="S6842">
        <v>0</v>
      </c>
      <c r="T6842">
        <v>1</v>
      </c>
      <c r="U6842">
        <v>0</v>
      </c>
      <c r="V6842">
        <v>0</v>
      </c>
      <c r="W6842">
        <v>0</v>
      </c>
      <c r="X6842">
        <v>0</v>
      </c>
      <c r="Y6842">
        <v>0</v>
      </c>
      <c r="Z6842">
        <v>0</v>
      </c>
      <c r="AA6842">
        <v>0</v>
      </c>
      <c r="AB6842">
        <v>0.9879269614534445</v>
      </c>
      <c r="AC6842">
        <v>0</v>
      </c>
      <c r="AD6842">
        <v>0</v>
      </c>
      <c r="AE6842">
        <v>0.9879269614534445</v>
      </c>
    </row>
    <row r="6843" spans="1:31" x14ac:dyDescent="0.25">
      <c r="A6843">
        <v>2253443</v>
      </c>
      <c r="B6843">
        <v>1</v>
      </c>
      <c r="C6843" t="s">
        <v>80</v>
      </c>
      <c r="D6843" t="s">
        <v>96</v>
      </c>
      <c r="E6843" t="s">
        <v>132</v>
      </c>
      <c r="F6843" t="s">
        <v>19588</v>
      </c>
      <c r="G6843" t="s">
        <v>148</v>
      </c>
      <c r="H6843" t="s">
        <v>135</v>
      </c>
      <c r="I6843" t="s">
        <v>136</v>
      </c>
      <c r="J6843" t="s">
        <v>137</v>
      </c>
      <c r="K6843" t="s">
        <v>138</v>
      </c>
      <c r="L6843" t="s">
        <v>19589</v>
      </c>
      <c r="M6843" t="s">
        <v>19590</v>
      </c>
      <c r="N6843">
        <v>6.1966666659999996</v>
      </c>
      <c r="O6843">
        <v>0</v>
      </c>
      <c r="P6843">
        <v>0</v>
      </c>
      <c r="Q6843">
        <v>0</v>
      </c>
      <c r="R6843">
        <v>0</v>
      </c>
      <c r="S6843">
        <v>0</v>
      </c>
      <c r="T6843">
        <v>1</v>
      </c>
      <c r="U6843">
        <v>0</v>
      </c>
      <c r="V6843">
        <v>0</v>
      </c>
      <c r="W6843">
        <v>0</v>
      </c>
      <c r="X6843">
        <v>0</v>
      </c>
      <c r="Y6843">
        <v>0</v>
      </c>
      <c r="Z6843">
        <v>0</v>
      </c>
      <c r="AA6843">
        <v>0</v>
      </c>
      <c r="AB6843">
        <v>40.545234512680494</v>
      </c>
      <c r="AC6843">
        <v>0</v>
      </c>
      <c r="AD6843">
        <v>0</v>
      </c>
      <c r="AE6843">
        <v>40.545234512680494</v>
      </c>
    </row>
    <row r="6844" spans="1:31" x14ac:dyDescent="0.25">
      <c r="A6844">
        <v>2253451</v>
      </c>
      <c r="B6844">
        <v>1</v>
      </c>
      <c r="C6844" t="s">
        <v>80</v>
      </c>
      <c r="D6844" t="s">
        <v>100</v>
      </c>
      <c r="E6844" t="s">
        <v>182</v>
      </c>
      <c r="F6844" t="s">
        <v>8705</v>
      </c>
      <c r="G6844" t="s">
        <v>196</v>
      </c>
      <c r="H6844" t="s">
        <v>163</v>
      </c>
      <c r="I6844" t="s">
        <v>136</v>
      </c>
      <c r="J6844" t="s">
        <v>137</v>
      </c>
      <c r="K6844" t="s">
        <v>144</v>
      </c>
      <c r="L6844" t="s">
        <v>19591</v>
      </c>
      <c r="M6844" t="s">
        <v>19592</v>
      </c>
      <c r="N6844">
        <v>2.8377777769999999</v>
      </c>
      <c r="O6844">
        <v>0</v>
      </c>
      <c r="P6844">
        <v>892</v>
      </c>
      <c r="Q6844">
        <v>0</v>
      </c>
      <c r="R6844">
        <v>126</v>
      </c>
      <c r="S6844">
        <v>0</v>
      </c>
      <c r="T6844">
        <v>105</v>
      </c>
      <c r="U6844">
        <v>0</v>
      </c>
      <c r="V6844">
        <v>0</v>
      </c>
      <c r="W6844">
        <v>0</v>
      </c>
      <c r="X6844">
        <v>949.54231028578192</v>
      </c>
      <c r="Y6844">
        <v>0</v>
      </c>
      <c r="Z6844">
        <v>247.40768752321586</v>
      </c>
      <c r="AA6844">
        <v>0</v>
      </c>
      <c r="AB6844">
        <v>269.79466175247308</v>
      </c>
      <c r="AC6844">
        <v>0</v>
      </c>
      <c r="AD6844">
        <v>0</v>
      </c>
      <c r="AE6844">
        <v>1466.7446595614708</v>
      </c>
    </row>
    <row r="6845" spans="1:31" x14ac:dyDescent="0.25">
      <c r="A6845">
        <v>2253452</v>
      </c>
      <c r="B6845">
        <v>1</v>
      </c>
      <c r="C6845" t="s">
        <v>80</v>
      </c>
      <c r="D6845" t="s">
        <v>96</v>
      </c>
      <c r="E6845" t="s">
        <v>182</v>
      </c>
      <c r="F6845" t="s">
        <v>19593</v>
      </c>
      <c r="G6845" t="s">
        <v>319</v>
      </c>
      <c r="H6845" t="s">
        <v>163</v>
      </c>
      <c r="I6845" t="s">
        <v>136</v>
      </c>
      <c r="J6845" t="s">
        <v>137</v>
      </c>
      <c r="K6845" t="s">
        <v>138</v>
      </c>
      <c r="L6845" t="s">
        <v>19594</v>
      </c>
      <c r="M6845" t="s">
        <v>19595</v>
      </c>
      <c r="N6845">
        <v>2.290277777</v>
      </c>
      <c r="O6845">
        <v>0</v>
      </c>
      <c r="P6845">
        <v>88</v>
      </c>
      <c r="Q6845">
        <v>0</v>
      </c>
      <c r="R6845">
        <v>3</v>
      </c>
      <c r="S6845">
        <v>0</v>
      </c>
      <c r="T6845">
        <v>10</v>
      </c>
      <c r="U6845">
        <v>0</v>
      </c>
      <c r="V6845">
        <v>0</v>
      </c>
      <c r="W6845">
        <v>0</v>
      </c>
      <c r="X6845">
        <v>83.248657321053699</v>
      </c>
      <c r="Y6845">
        <v>0</v>
      </c>
      <c r="Z6845">
        <v>4.342943677674584</v>
      </c>
      <c r="AA6845">
        <v>0</v>
      </c>
      <c r="AB6845">
        <v>19.699310044339793</v>
      </c>
      <c r="AC6845">
        <v>0</v>
      </c>
      <c r="AD6845">
        <v>0</v>
      </c>
      <c r="AE6845">
        <v>107.29091104306808</v>
      </c>
    </row>
    <row r="6846" spans="1:31" x14ac:dyDescent="0.25">
      <c r="A6846">
        <v>2253453</v>
      </c>
      <c r="B6846">
        <v>1</v>
      </c>
      <c r="C6846" t="s">
        <v>80</v>
      </c>
      <c r="D6846" t="s">
        <v>90</v>
      </c>
      <c r="E6846" t="s">
        <v>132</v>
      </c>
      <c r="F6846" t="s">
        <v>19596</v>
      </c>
      <c r="G6846" t="s">
        <v>170</v>
      </c>
      <c r="H6846" t="s">
        <v>135</v>
      </c>
      <c r="I6846" t="s">
        <v>136</v>
      </c>
      <c r="J6846" t="s">
        <v>137</v>
      </c>
      <c r="K6846" t="s">
        <v>138</v>
      </c>
      <c r="L6846" t="s">
        <v>19597</v>
      </c>
      <c r="M6846" t="s">
        <v>19598</v>
      </c>
      <c r="N6846">
        <v>8.2461111109999994</v>
      </c>
      <c r="O6846">
        <v>0</v>
      </c>
      <c r="P6846">
        <v>4</v>
      </c>
      <c r="Q6846">
        <v>0</v>
      </c>
      <c r="R6846">
        <v>0</v>
      </c>
      <c r="S6846">
        <v>0</v>
      </c>
      <c r="T6846">
        <v>0</v>
      </c>
      <c r="U6846">
        <v>0</v>
      </c>
      <c r="V6846">
        <v>0</v>
      </c>
      <c r="W6846">
        <v>0</v>
      </c>
      <c r="X6846">
        <v>6.4803348458436618</v>
      </c>
      <c r="Y6846">
        <v>0</v>
      </c>
      <c r="Z6846">
        <v>0</v>
      </c>
      <c r="AA6846">
        <v>0</v>
      </c>
      <c r="AB6846">
        <v>0</v>
      </c>
      <c r="AC6846">
        <v>0</v>
      </c>
      <c r="AD6846">
        <v>0</v>
      </c>
      <c r="AE6846">
        <v>6.4803348458436618</v>
      </c>
    </row>
    <row r="6847" spans="1:31" x14ac:dyDescent="0.25">
      <c r="A6847">
        <v>2253455</v>
      </c>
      <c r="B6847">
        <v>1</v>
      </c>
      <c r="C6847" t="s">
        <v>80</v>
      </c>
      <c r="D6847" t="s">
        <v>104</v>
      </c>
      <c r="E6847" t="s">
        <v>161</v>
      </c>
      <c r="F6847" t="s">
        <v>13926</v>
      </c>
      <c r="G6847" t="s">
        <v>1858</v>
      </c>
      <c r="H6847" t="s">
        <v>163</v>
      </c>
      <c r="I6847" t="s">
        <v>136</v>
      </c>
      <c r="J6847" t="s">
        <v>137</v>
      </c>
      <c r="K6847" t="s">
        <v>138</v>
      </c>
      <c r="L6847" t="s">
        <v>19599</v>
      </c>
      <c r="M6847" t="s">
        <v>19600</v>
      </c>
      <c r="N6847">
        <v>4.6133333329999999</v>
      </c>
      <c r="O6847">
        <v>0</v>
      </c>
      <c r="P6847">
        <v>112</v>
      </c>
      <c r="Q6847">
        <v>3</v>
      </c>
      <c r="R6847">
        <v>5</v>
      </c>
      <c r="S6847">
        <v>13</v>
      </c>
      <c r="T6847">
        <v>11</v>
      </c>
      <c r="U6847">
        <v>2</v>
      </c>
      <c r="V6847">
        <v>0</v>
      </c>
      <c r="W6847">
        <v>0</v>
      </c>
      <c r="X6847">
        <v>125.8547990216401</v>
      </c>
      <c r="Y6847">
        <v>4.2013382863697935</v>
      </c>
      <c r="Z6847">
        <v>5.2899505450332747</v>
      </c>
      <c r="AA6847">
        <v>476.54024853336801</v>
      </c>
      <c r="AB6847">
        <v>10.760932813194666</v>
      </c>
      <c r="AC6847">
        <v>742.63336082922319</v>
      </c>
      <c r="AD6847">
        <v>0</v>
      </c>
      <c r="AE6847">
        <v>1365.2806300288289</v>
      </c>
    </row>
    <row r="6848" spans="1:31" x14ac:dyDescent="0.25">
      <c r="A6848">
        <v>2253457</v>
      </c>
      <c r="B6848">
        <v>1</v>
      </c>
      <c r="C6848" t="s">
        <v>80</v>
      </c>
      <c r="D6848" t="s">
        <v>89</v>
      </c>
      <c r="E6848" t="s">
        <v>132</v>
      </c>
      <c r="F6848" t="s">
        <v>19601</v>
      </c>
      <c r="G6848" t="s">
        <v>152</v>
      </c>
      <c r="H6848" t="s">
        <v>135</v>
      </c>
      <c r="I6848" t="s">
        <v>136</v>
      </c>
      <c r="J6848" t="s">
        <v>3</v>
      </c>
      <c r="K6848" t="s">
        <v>138</v>
      </c>
      <c r="L6848" t="s">
        <v>19602</v>
      </c>
      <c r="M6848" t="s">
        <v>19603</v>
      </c>
      <c r="N6848">
        <v>2.4741666659999999</v>
      </c>
      <c r="O6848">
        <v>0</v>
      </c>
      <c r="P6848">
        <v>3</v>
      </c>
      <c r="Q6848">
        <v>0</v>
      </c>
      <c r="R6848">
        <v>0</v>
      </c>
      <c r="S6848">
        <v>0</v>
      </c>
      <c r="T6848">
        <v>0</v>
      </c>
      <c r="U6848">
        <v>0</v>
      </c>
      <c r="V6848">
        <v>0</v>
      </c>
      <c r="W6848">
        <v>0</v>
      </c>
      <c r="X6848">
        <v>3.8156086163156582</v>
      </c>
      <c r="Y6848">
        <v>0</v>
      </c>
      <c r="Z6848">
        <v>0</v>
      </c>
      <c r="AA6848">
        <v>0</v>
      </c>
      <c r="AB6848">
        <v>0</v>
      </c>
      <c r="AC6848">
        <v>0</v>
      </c>
      <c r="AD6848">
        <v>0</v>
      </c>
      <c r="AE6848">
        <v>3.8156086163156582</v>
      </c>
    </row>
    <row r="6849" spans="1:31" x14ac:dyDescent="0.25">
      <c r="A6849">
        <v>2253459</v>
      </c>
      <c r="B6849">
        <v>1</v>
      </c>
      <c r="C6849" t="s">
        <v>80</v>
      </c>
      <c r="D6849" t="s">
        <v>110</v>
      </c>
      <c r="E6849" t="s">
        <v>182</v>
      </c>
      <c r="F6849" t="s">
        <v>19604</v>
      </c>
      <c r="G6849" t="s">
        <v>196</v>
      </c>
      <c r="H6849" t="s">
        <v>163</v>
      </c>
      <c r="I6849" t="s">
        <v>136</v>
      </c>
      <c r="J6849" t="s">
        <v>137</v>
      </c>
      <c r="K6849" t="s">
        <v>144</v>
      </c>
      <c r="L6849" t="s">
        <v>19605</v>
      </c>
      <c r="M6849" t="s">
        <v>19606</v>
      </c>
      <c r="N6849">
        <v>1.516388888</v>
      </c>
      <c r="O6849">
        <v>0</v>
      </c>
      <c r="P6849">
        <v>308</v>
      </c>
      <c r="Q6849">
        <v>0</v>
      </c>
      <c r="R6849">
        <v>0</v>
      </c>
      <c r="S6849">
        <v>0</v>
      </c>
      <c r="T6849">
        <v>16</v>
      </c>
      <c r="U6849">
        <v>0</v>
      </c>
      <c r="V6849">
        <v>0</v>
      </c>
      <c r="W6849">
        <v>0</v>
      </c>
      <c r="X6849">
        <v>191.17563122953129</v>
      </c>
      <c r="Y6849">
        <v>0</v>
      </c>
      <c r="Z6849">
        <v>0</v>
      </c>
      <c r="AA6849">
        <v>0</v>
      </c>
      <c r="AB6849">
        <v>11.095387078891081</v>
      </c>
      <c r="AC6849">
        <v>0</v>
      </c>
      <c r="AD6849">
        <v>0</v>
      </c>
      <c r="AE6849">
        <v>202.27101830842238</v>
      </c>
    </row>
    <row r="6850" spans="1:31" x14ac:dyDescent="0.25">
      <c r="A6850">
        <v>2253465</v>
      </c>
      <c r="B6850">
        <v>1</v>
      </c>
      <c r="C6850" t="s">
        <v>80</v>
      </c>
      <c r="D6850" t="s">
        <v>96</v>
      </c>
      <c r="E6850" t="s">
        <v>132</v>
      </c>
      <c r="F6850" t="s">
        <v>19607</v>
      </c>
      <c r="G6850" t="s">
        <v>148</v>
      </c>
      <c r="H6850" t="s">
        <v>135</v>
      </c>
      <c r="I6850" t="s">
        <v>136</v>
      </c>
      <c r="J6850" t="s">
        <v>137</v>
      </c>
      <c r="K6850" t="s">
        <v>138</v>
      </c>
      <c r="L6850" t="s">
        <v>19608</v>
      </c>
      <c r="M6850" t="s">
        <v>19609</v>
      </c>
      <c r="N6850">
        <v>7.2313888879999997</v>
      </c>
      <c r="O6850">
        <v>0</v>
      </c>
      <c r="P6850">
        <v>1</v>
      </c>
      <c r="Q6850">
        <v>0</v>
      </c>
      <c r="R6850">
        <v>0</v>
      </c>
      <c r="S6850">
        <v>0</v>
      </c>
      <c r="T6850">
        <v>0</v>
      </c>
      <c r="U6850">
        <v>0</v>
      </c>
      <c r="V6850">
        <v>0</v>
      </c>
      <c r="W6850">
        <v>0</v>
      </c>
      <c r="X6850">
        <v>0.31761606113827334</v>
      </c>
      <c r="Y6850">
        <v>0</v>
      </c>
      <c r="Z6850">
        <v>0</v>
      </c>
      <c r="AA6850">
        <v>0</v>
      </c>
      <c r="AB6850">
        <v>0</v>
      </c>
      <c r="AC6850">
        <v>0</v>
      </c>
      <c r="AD6850">
        <v>0</v>
      </c>
      <c r="AE6850">
        <v>0.31761606113827334</v>
      </c>
    </row>
    <row r="6851" spans="1:31" x14ac:dyDescent="0.25">
      <c r="A6851">
        <v>2253471</v>
      </c>
      <c r="B6851">
        <v>1</v>
      </c>
      <c r="C6851" t="s">
        <v>80</v>
      </c>
      <c r="D6851" t="s">
        <v>90</v>
      </c>
      <c r="E6851" t="s">
        <v>132</v>
      </c>
      <c r="F6851" t="s">
        <v>19610</v>
      </c>
      <c r="G6851" t="s">
        <v>148</v>
      </c>
      <c r="H6851" t="s">
        <v>135</v>
      </c>
      <c r="I6851" t="s">
        <v>136</v>
      </c>
      <c r="J6851" t="s">
        <v>137</v>
      </c>
      <c r="K6851" t="s">
        <v>138</v>
      </c>
      <c r="L6851" t="s">
        <v>19611</v>
      </c>
      <c r="M6851" t="s">
        <v>19612</v>
      </c>
      <c r="N6851">
        <v>3.0027777769999999</v>
      </c>
      <c r="O6851">
        <v>0</v>
      </c>
      <c r="P6851">
        <v>3</v>
      </c>
      <c r="Q6851">
        <v>0</v>
      </c>
      <c r="R6851">
        <v>0</v>
      </c>
      <c r="S6851">
        <v>0</v>
      </c>
      <c r="T6851">
        <v>1</v>
      </c>
      <c r="U6851">
        <v>0</v>
      </c>
      <c r="V6851">
        <v>0</v>
      </c>
      <c r="W6851">
        <v>0</v>
      </c>
      <c r="X6851">
        <v>1.8205186188732827</v>
      </c>
      <c r="Y6851">
        <v>0</v>
      </c>
      <c r="Z6851">
        <v>0</v>
      </c>
      <c r="AA6851">
        <v>0</v>
      </c>
      <c r="AB6851">
        <v>0.10816945965381114</v>
      </c>
      <c r="AC6851">
        <v>0</v>
      </c>
      <c r="AD6851">
        <v>0</v>
      </c>
      <c r="AE6851">
        <v>1.9286880785270939</v>
      </c>
    </row>
    <row r="6852" spans="1:31" x14ac:dyDescent="0.25">
      <c r="A6852">
        <v>2253473</v>
      </c>
      <c r="B6852">
        <v>1</v>
      </c>
      <c r="C6852" t="s">
        <v>81</v>
      </c>
      <c r="D6852" t="s">
        <v>123</v>
      </c>
      <c r="E6852" t="s">
        <v>273</v>
      </c>
      <c r="F6852" t="s">
        <v>19309</v>
      </c>
      <c r="G6852" t="s">
        <v>174</v>
      </c>
      <c r="H6852" t="s">
        <v>163</v>
      </c>
      <c r="I6852" t="s">
        <v>136</v>
      </c>
      <c r="J6852" t="s">
        <v>137</v>
      </c>
      <c r="K6852" t="s">
        <v>138</v>
      </c>
      <c r="L6852" t="s">
        <v>19613</v>
      </c>
      <c r="M6852" t="s">
        <v>19614</v>
      </c>
      <c r="N6852">
        <v>0.65055555499999995</v>
      </c>
      <c r="O6852">
        <v>6</v>
      </c>
      <c r="P6852">
        <v>0</v>
      </c>
      <c r="Q6852">
        <v>78</v>
      </c>
      <c r="R6852">
        <v>0</v>
      </c>
      <c r="S6852">
        <v>14</v>
      </c>
      <c r="T6852">
        <v>0</v>
      </c>
      <c r="U6852">
        <v>0</v>
      </c>
      <c r="V6852">
        <v>0</v>
      </c>
      <c r="W6852">
        <v>0.76056376492133337</v>
      </c>
      <c r="X6852">
        <v>0</v>
      </c>
      <c r="Y6852">
        <v>22.301587059155761</v>
      </c>
      <c r="Z6852">
        <v>0</v>
      </c>
      <c r="AA6852">
        <v>4.6055371754875534</v>
      </c>
      <c r="AB6852">
        <v>0</v>
      </c>
      <c r="AC6852">
        <v>0</v>
      </c>
      <c r="AD6852">
        <v>0</v>
      </c>
      <c r="AE6852">
        <v>27.667687999564649</v>
      </c>
    </row>
    <row r="6853" spans="1:31" x14ac:dyDescent="0.25">
      <c r="A6853">
        <v>2253475</v>
      </c>
      <c r="B6853">
        <v>1</v>
      </c>
      <c r="C6853" t="s">
        <v>80</v>
      </c>
      <c r="D6853" t="s">
        <v>88</v>
      </c>
      <c r="E6853" t="s">
        <v>132</v>
      </c>
      <c r="F6853" t="s">
        <v>19615</v>
      </c>
      <c r="G6853" t="s">
        <v>170</v>
      </c>
      <c r="H6853" t="s">
        <v>135</v>
      </c>
      <c r="I6853" t="s">
        <v>136</v>
      </c>
      <c r="J6853" t="s">
        <v>137</v>
      </c>
      <c r="K6853" t="s">
        <v>138</v>
      </c>
      <c r="L6853" t="s">
        <v>19616</v>
      </c>
      <c r="M6853" t="s">
        <v>19617</v>
      </c>
      <c r="N6853">
        <v>3.6605555550000002</v>
      </c>
      <c r="O6853">
        <v>0</v>
      </c>
      <c r="P6853">
        <v>0</v>
      </c>
      <c r="Q6853">
        <v>0</v>
      </c>
      <c r="R6853">
        <v>0</v>
      </c>
      <c r="S6853">
        <v>0</v>
      </c>
      <c r="T6853">
        <v>1</v>
      </c>
      <c r="U6853">
        <v>0</v>
      </c>
      <c r="V6853">
        <v>0</v>
      </c>
      <c r="W6853">
        <v>0</v>
      </c>
      <c r="X6853">
        <v>0</v>
      </c>
      <c r="Y6853">
        <v>0</v>
      </c>
      <c r="Z6853">
        <v>0</v>
      </c>
      <c r="AA6853">
        <v>0</v>
      </c>
      <c r="AB6853">
        <v>5.4531709219978888</v>
      </c>
      <c r="AC6853">
        <v>0</v>
      </c>
      <c r="AD6853">
        <v>0</v>
      </c>
      <c r="AE6853">
        <v>5.4531709219978888</v>
      </c>
    </row>
    <row r="6854" spans="1:31" x14ac:dyDescent="0.25">
      <c r="A6854">
        <v>2253477</v>
      </c>
      <c r="B6854">
        <v>1</v>
      </c>
      <c r="C6854" t="s">
        <v>80</v>
      </c>
      <c r="D6854" t="s">
        <v>99</v>
      </c>
      <c r="E6854" t="s">
        <v>194</v>
      </c>
      <c r="F6854" t="s">
        <v>19618</v>
      </c>
      <c r="G6854" t="s">
        <v>589</v>
      </c>
      <c r="H6854" t="s">
        <v>135</v>
      </c>
      <c r="I6854" t="s">
        <v>136</v>
      </c>
      <c r="J6854" t="s">
        <v>137</v>
      </c>
      <c r="K6854" t="s">
        <v>138</v>
      </c>
      <c r="L6854" t="s">
        <v>19619</v>
      </c>
      <c r="M6854" t="s">
        <v>19620</v>
      </c>
      <c r="N6854">
        <v>2.2166666660000001</v>
      </c>
      <c r="O6854">
        <v>0</v>
      </c>
      <c r="P6854">
        <v>20</v>
      </c>
      <c r="Q6854">
        <v>0</v>
      </c>
      <c r="R6854">
        <v>13</v>
      </c>
      <c r="S6854">
        <v>0</v>
      </c>
      <c r="T6854">
        <v>4</v>
      </c>
      <c r="U6854">
        <v>0</v>
      </c>
      <c r="V6854">
        <v>0</v>
      </c>
      <c r="W6854">
        <v>0</v>
      </c>
      <c r="X6854">
        <v>11.136726539590974</v>
      </c>
      <c r="Y6854">
        <v>0</v>
      </c>
      <c r="Z6854">
        <v>2.7772995327602943</v>
      </c>
      <c r="AA6854">
        <v>0</v>
      </c>
      <c r="AB6854">
        <v>3.7797391960088706</v>
      </c>
      <c r="AC6854">
        <v>0</v>
      </c>
      <c r="AD6854">
        <v>0</v>
      </c>
      <c r="AE6854">
        <v>17.693765268360139</v>
      </c>
    </row>
    <row r="6855" spans="1:31" x14ac:dyDescent="0.25">
      <c r="A6855">
        <v>2253480</v>
      </c>
      <c r="B6855">
        <v>1</v>
      </c>
      <c r="C6855" t="s">
        <v>80</v>
      </c>
      <c r="D6855" t="s">
        <v>96</v>
      </c>
      <c r="E6855" t="s">
        <v>132</v>
      </c>
      <c r="F6855" t="s">
        <v>19621</v>
      </c>
      <c r="G6855" t="s">
        <v>148</v>
      </c>
      <c r="H6855" t="s">
        <v>135</v>
      </c>
      <c r="I6855" t="s">
        <v>136</v>
      </c>
      <c r="J6855" t="s">
        <v>137</v>
      </c>
      <c r="K6855" t="s">
        <v>138</v>
      </c>
      <c r="L6855" t="s">
        <v>19622</v>
      </c>
      <c r="M6855" t="s">
        <v>19623</v>
      </c>
      <c r="N6855">
        <v>2.0933333329999999</v>
      </c>
      <c r="O6855">
        <v>0</v>
      </c>
      <c r="P6855">
        <v>1</v>
      </c>
      <c r="Q6855">
        <v>0</v>
      </c>
      <c r="R6855">
        <v>0</v>
      </c>
      <c r="S6855">
        <v>0</v>
      </c>
      <c r="T6855">
        <v>0</v>
      </c>
      <c r="U6855">
        <v>0</v>
      </c>
      <c r="V6855">
        <v>0</v>
      </c>
      <c r="W6855">
        <v>0</v>
      </c>
      <c r="X6855">
        <v>2.0344428085416788</v>
      </c>
      <c r="Y6855">
        <v>0</v>
      </c>
      <c r="Z6855">
        <v>0</v>
      </c>
      <c r="AA6855">
        <v>0</v>
      </c>
      <c r="AB6855">
        <v>0</v>
      </c>
      <c r="AC6855">
        <v>0</v>
      </c>
      <c r="AD6855">
        <v>0</v>
      </c>
      <c r="AE6855">
        <v>2.0344428085416788</v>
      </c>
    </row>
    <row r="6856" spans="1:31" x14ac:dyDescent="0.25">
      <c r="A6856">
        <v>2253481</v>
      </c>
      <c r="B6856">
        <v>1</v>
      </c>
      <c r="C6856" t="s">
        <v>81</v>
      </c>
      <c r="D6856" t="s">
        <v>122</v>
      </c>
      <c r="E6856" t="s">
        <v>141</v>
      </c>
      <c r="F6856" t="s">
        <v>6321</v>
      </c>
      <c r="G6856" t="s">
        <v>187</v>
      </c>
      <c r="H6856" t="s">
        <v>135</v>
      </c>
      <c r="I6856" t="s">
        <v>136</v>
      </c>
      <c r="J6856" t="s">
        <v>137</v>
      </c>
      <c r="K6856" t="s">
        <v>138</v>
      </c>
      <c r="L6856" t="s">
        <v>19624</v>
      </c>
      <c r="M6856" t="s">
        <v>19625</v>
      </c>
      <c r="N6856">
        <v>1.259166666</v>
      </c>
      <c r="O6856">
        <v>0</v>
      </c>
      <c r="P6856">
        <v>47</v>
      </c>
      <c r="Q6856">
        <v>0</v>
      </c>
      <c r="R6856">
        <v>0</v>
      </c>
      <c r="S6856">
        <v>0</v>
      </c>
      <c r="T6856">
        <v>2</v>
      </c>
      <c r="U6856">
        <v>0</v>
      </c>
      <c r="V6856">
        <v>0</v>
      </c>
      <c r="W6856">
        <v>0</v>
      </c>
      <c r="X6856">
        <v>4.0618199136396349</v>
      </c>
      <c r="Y6856">
        <v>0</v>
      </c>
      <c r="Z6856">
        <v>0</v>
      </c>
      <c r="AA6856">
        <v>0</v>
      </c>
      <c r="AB6856">
        <v>1.8049510650966667E-2</v>
      </c>
      <c r="AC6856">
        <v>0</v>
      </c>
      <c r="AD6856">
        <v>0</v>
      </c>
      <c r="AE6856">
        <v>4.0798694242906013</v>
      </c>
    </row>
    <row r="6857" spans="1:31" x14ac:dyDescent="0.25">
      <c r="A6857">
        <v>2253483</v>
      </c>
      <c r="B6857">
        <v>1</v>
      </c>
      <c r="C6857" t="s">
        <v>80</v>
      </c>
      <c r="D6857" t="s">
        <v>96</v>
      </c>
      <c r="E6857" t="s">
        <v>161</v>
      </c>
      <c r="F6857" t="s">
        <v>19582</v>
      </c>
      <c r="G6857" t="s">
        <v>1257</v>
      </c>
      <c r="H6857" t="s">
        <v>163</v>
      </c>
      <c r="I6857" t="s">
        <v>136</v>
      </c>
      <c r="J6857" t="s">
        <v>137</v>
      </c>
      <c r="K6857" t="s">
        <v>138</v>
      </c>
      <c r="L6857" t="s">
        <v>19626</v>
      </c>
      <c r="M6857" t="s">
        <v>19627</v>
      </c>
      <c r="N6857">
        <v>1.355</v>
      </c>
      <c r="O6857">
        <v>0</v>
      </c>
      <c r="P6857">
        <v>276</v>
      </c>
      <c r="Q6857">
        <v>10</v>
      </c>
      <c r="R6857">
        <v>26</v>
      </c>
      <c r="S6857">
        <v>9</v>
      </c>
      <c r="T6857">
        <v>43</v>
      </c>
      <c r="U6857">
        <v>3</v>
      </c>
      <c r="V6857">
        <v>0</v>
      </c>
      <c r="W6857">
        <v>0</v>
      </c>
      <c r="X6857">
        <v>145.44240879552214</v>
      </c>
      <c r="Y6857">
        <v>5.5471478075370859</v>
      </c>
      <c r="Z6857">
        <v>15.874959460197887</v>
      </c>
      <c r="AA6857">
        <v>33.262185219889297</v>
      </c>
      <c r="AB6857">
        <v>41.897086350105006</v>
      </c>
      <c r="AC6857">
        <v>226.73691587181219</v>
      </c>
      <c r="AD6857">
        <v>0</v>
      </c>
      <c r="AE6857">
        <v>468.76070350506359</v>
      </c>
    </row>
    <row r="6858" spans="1:31" x14ac:dyDescent="0.25">
      <c r="A6858">
        <v>2253484</v>
      </c>
      <c r="B6858">
        <v>1</v>
      </c>
      <c r="C6858" t="s">
        <v>80</v>
      </c>
      <c r="D6858" t="s">
        <v>100</v>
      </c>
      <c r="E6858" t="s">
        <v>161</v>
      </c>
      <c r="F6858" t="s">
        <v>3621</v>
      </c>
      <c r="G6858" t="s">
        <v>196</v>
      </c>
      <c r="H6858" t="s">
        <v>163</v>
      </c>
      <c r="I6858" t="s">
        <v>136</v>
      </c>
      <c r="J6858" t="s">
        <v>137</v>
      </c>
      <c r="K6858" t="s">
        <v>144</v>
      </c>
      <c r="L6858" t="s">
        <v>19628</v>
      </c>
      <c r="M6858" t="s">
        <v>19629</v>
      </c>
      <c r="N6858">
        <v>1.7536111109999999</v>
      </c>
      <c r="O6858">
        <v>0</v>
      </c>
      <c r="P6858">
        <v>3137</v>
      </c>
      <c r="Q6858">
        <v>0</v>
      </c>
      <c r="R6858">
        <v>7</v>
      </c>
      <c r="S6858">
        <v>5</v>
      </c>
      <c r="T6858">
        <v>220</v>
      </c>
      <c r="U6858">
        <v>0</v>
      </c>
      <c r="V6858">
        <v>0</v>
      </c>
      <c r="W6858">
        <v>0</v>
      </c>
      <c r="X6858">
        <v>1331.2946401349798</v>
      </c>
      <c r="Y6858">
        <v>0</v>
      </c>
      <c r="Z6858">
        <v>1.6267802243615144</v>
      </c>
      <c r="AA6858">
        <v>39.340328231103804</v>
      </c>
      <c r="AB6858">
        <v>303.48537007919049</v>
      </c>
      <c r="AC6858">
        <v>0</v>
      </c>
      <c r="AD6858">
        <v>0</v>
      </c>
      <c r="AE6858">
        <v>1675.7471186696355</v>
      </c>
    </row>
    <row r="6859" spans="1:31" x14ac:dyDescent="0.25">
      <c r="A6859">
        <v>2253486</v>
      </c>
      <c r="B6859">
        <v>1</v>
      </c>
      <c r="C6859" t="s">
        <v>80</v>
      </c>
      <c r="D6859" t="s">
        <v>104</v>
      </c>
      <c r="E6859" t="s">
        <v>132</v>
      </c>
      <c r="F6859" t="s">
        <v>19630</v>
      </c>
      <c r="G6859" t="s">
        <v>148</v>
      </c>
      <c r="H6859" t="s">
        <v>135</v>
      </c>
      <c r="I6859" t="s">
        <v>136</v>
      </c>
      <c r="J6859" t="s">
        <v>137</v>
      </c>
      <c r="K6859" t="s">
        <v>138</v>
      </c>
      <c r="L6859" t="s">
        <v>19631</v>
      </c>
      <c r="M6859" t="s">
        <v>19632</v>
      </c>
      <c r="N6859">
        <v>1.4469444440000001</v>
      </c>
      <c r="O6859">
        <v>0</v>
      </c>
      <c r="P6859">
        <v>1</v>
      </c>
      <c r="Q6859">
        <v>0</v>
      </c>
      <c r="R6859">
        <v>0</v>
      </c>
      <c r="S6859">
        <v>0</v>
      </c>
      <c r="T6859">
        <v>0</v>
      </c>
      <c r="U6859">
        <v>0</v>
      </c>
      <c r="V6859">
        <v>0</v>
      </c>
      <c r="W6859">
        <v>0</v>
      </c>
      <c r="X6859">
        <v>0.43324787700845002</v>
      </c>
      <c r="Y6859">
        <v>0</v>
      </c>
      <c r="Z6859">
        <v>0</v>
      </c>
      <c r="AA6859">
        <v>0</v>
      </c>
      <c r="AB6859">
        <v>0</v>
      </c>
      <c r="AC6859">
        <v>0</v>
      </c>
      <c r="AD6859">
        <v>0</v>
      </c>
      <c r="AE6859">
        <v>0.43324787700845002</v>
      </c>
    </row>
    <row r="6860" spans="1:31" x14ac:dyDescent="0.25">
      <c r="A6860">
        <v>2253487</v>
      </c>
      <c r="B6860">
        <v>1</v>
      </c>
      <c r="C6860" t="s">
        <v>80</v>
      </c>
      <c r="D6860" t="s">
        <v>83</v>
      </c>
      <c r="E6860" t="s">
        <v>194</v>
      </c>
      <c r="F6860" t="s">
        <v>19633</v>
      </c>
      <c r="G6860" t="s">
        <v>465</v>
      </c>
      <c r="H6860" t="s">
        <v>135</v>
      </c>
      <c r="I6860" t="s">
        <v>136</v>
      </c>
      <c r="J6860" t="s">
        <v>137</v>
      </c>
      <c r="K6860" t="s">
        <v>138</v>
      </c>
      <c r="L6860" t="s">
        <v>19634</v>
      </c>
      <c r="M6860" t="s">
        <v>19635</v>
      </c>
      <c r="N6860">
        <v>0.67583333300000004</v>
      </c>
      <c r="O6860">
        <v>0</v>
      </c>
      <c r="P6860">
        <v>177</v>
      </c>
      <c r="Q6860">
        <v>0</v>
      </c>
      <c r="R6860">
        <v>0</v>
      </c>
      <c r="S6860">
        <v>0</v>
      </c>
      <c r="T6860">
        <v>15</v>
      </c>
      <c r="U6860">
        <v>0</v>
      </c>
      <c r="V6860">
        <v>0</v>
      </c>
      <c r="W6860">
        <v>0</v>
      </c>
      <c r="X6860">
        <v>36.161966232300507</v>
      </c>
      <c r="Y6860">
        <v>0</v>
      </c>
      <c r="Z6860">
        <v>0</v>
      </c>
      <c r="AA6860">
        <v>0</v>
      </c>
      <c r="AB6860">
        <v>7.6168807895005903</v>
      </c>
      <c r="AC6860">
        <v>0</v>
      </c>
      <c r="AD6860">
        <v>0</v>
      </c>
      <c r="AE6860">
        <v>43.778847021801099</v>
      </c>
    </row>
    <row r="6861" spans="1:31" x14ac:dyDescent="0.25">
      <c r="A6861">
        <v>2253488</v>
      </c>
      <c r="B6861">
        <v>1</v>
      </c>
      <c r="C6861" t="s">
        <v>81</v>
      </c>
      <c r="D6861" t="s">
        <v>112</v>
      </c>
      <c r="E6861" t="s">
        <v>132</v>
      </c>
      <c r="F6861" t="s">
        <v>19636</v>
      </c>
      <c r="G6861" t="s">
        <v>148</v>
      </c>
      <c r="H6861" t="s">
        <v>135</v>
      </c>
      <c r="I6861" t="s">
        <v>136</v>
      </c>
      <c r="J6861" t="s">
        <v>137</v>
      </c>
      <c r="K6861" t="s">
        <v>138</v>
      </c>
      <c r="L6861" t="s">
        <v>19637</v>
      </c>
      <c r="M6861" t="s">
        <v>19638</v>
      </c>
      <c r="N6861">
        <v>0.84805555499999996</v>
      </c>
      <c r="O6861">
        <v>0</v>
      </c>
      <c r="P6861">
        <v>1</v>
      </c>
      <c r="Q6861">
        <v>0</v>
      </c>
      <c r="R6861">
        <v>0</v>
      </c>
      <c r="S6861">
        <v>0</v>
      </c>
      <c r="T6861">
        <v>0</v>
      </c>
      <c r="U6861">
        <v>0</v>
      </c>
      <c r="V6861">
        <v>0</v>
      </c>
      <c r="W6861">
        <v>0</v>
      </c>
      <c r="X6861">
        <v>0.2179178492108178</v>
      </c>
      <c r="Y6861">
        <v>0</v>
      </c>
      <c r="Z6861">
        <v>0</v>
      </c>
      <c r="AA6861">
        <v>0</v>
      </c>
      <c r="AB6861">
        <v>0</v>
      </c>
      <c r="AC6861">
        <v>0</v>
      </c>
      <c r="AD6861">
        <v>0</v>
      </c>
      <c r="AE6861">
        <v>0.2179178492108178</v>
      </c>
    </row>
    <row r="6862" spans="1:31" x14ac:dyDescent="0.25">
      <c r="A6862">
        <v>2253489</v>
      </c>
      <c r="B6862">
        <v>1</v>
      </c>
      <c r="C6862" t="s">
        <v>81</v>
      </c>
      <c r="D6862" t="s">
        <v>123</v>
      </c>
      <c r="E6862" t="s">
        <v>273</v>
      </c>
      <c r="F6862" t="s">
        <v>19639</v>
      </c>
      <c r="G6862" t="s">
        <v>174</v>
      </c>
      <c r="H6862" t="s">
        <v>163</v>
      </c>
      <c r="I6862" t="s">
        <v>136</v>
      </c>
      <c r="J6862" t="s">
        <v>137</v>
      </c>
      <c r="K6862" t="s">
        <v>138</v>
      </c>
      <c r="L6862" t="s">
        <v>19640</v>
      </c>
      <c r="M6862" t="s">
        <v>19641</v>
      </c>
      <c r="N6862">
        <v>1.1272222220000001</v>
      </c>
      <c r="O6862">
        <v>0</v>
      </c>
      <c r="P6862">
        <v>1308</v>
      </c>
      <c r="Q6862">
        <v>32</v>
      </c>
      <c r="R6862">
        <v>245</v>
      </c>
      <c r="S6862">
        <v>8</v>
      </c>
      <c r="T6862">
        <v>157</v>
      </c>
      <c r="U6862">
        <v>0</v>
      </c>
      <c r="V6862">
        <v>1</v>
      </c>
      <c r="W6862">
        <v>0</v>
      </c>
      <c r="X6862">
        <v>146.92500784050918</v>
      </c>
      <c r="Y6862">
        <v>4.3658486403556749</v>
      </c>
      <c r="Z6862">
        <v>44.030645593231561</v>
      </c>
      <c r="AA6862">
        <v>23.11642467797688</v>
      </c>
      <c r="AB6862">
        <v>76.914992958929233</v>
      </c>
      <c r="AC6862">
        <v>0</v>
      </c>
      <c r="AD6862">
        <v>2.2782470047705665</v>
      </c>
      <c r="AE6862">
        <v>297.63116671577308</v>
      </c>
    </row>
    <row r="6863" spans="1:31" x14ac:dyDescent="0.25">
      <c r="A6863">
        <v>2253490</v>
      </c>
      <c r="B6863">
        <v>1</v>
      </c>
      <c r="C6863" t="s">
        <v>81</v>
      </c>
      <c r="D6863" t="s">
        <v>115</v>
      </c>
      <c r="E6863" t="s">
        <v>182</v>
      </c>
      <c r="F6863" t="s">
        <v>19642</v>
      </c>
      <c r="G6863" t="s">
        <v>319</v>
      </c>
      <c r="H6863" t="s">
        <v>163</v>
      </c>
      <c r="I6863" t="s">
        <v>136</v>
      </c>
      <c r="J6863" t="s">
        <v>137</v>
      </c>
      <c r="K6863" t="s">
        <v>138</v>
      </c>
      <c r="L6863" t="s">
        <v>19643</v>
      </c>
      <c r="M6863" t="s">
        <v>19644</v>
      </c>
      <c r="N6863">
        <v>2.0383333330000002</v>
      </c>
      <c r="O6863">
        <v>0</v>
      </c>
      <c r="P6863">
        <v>51</v>
      </c>
      <c r="Q6863">
        <v>0</v>
      </c>
      <c r="R6863">
        <v>0</v>
      </c>
      <c r="S6863">
        <v>1</v>
      </c>
      <c r="T6863">
        <v>0</v>
      </c>
      <c r="U6863">
        <v>0</v>
      </c>
      <c r="V6863">
        <v>0</v>
      </c>
      <c r="W6863">
        <v>0</v>
      </c>
      <c r="X6863">
        <v>2.454708629528672</v>
      </c>
      <c r="Y6863">
        <v>0</v>
      </c>
      <c r="Z6863">
        <v>0</v>
      </c>
      <c r="AA6863">
        <v>0.90273056443630662</v>
      </c>
      <c r="AB6863">
        <v>0</v>
      </c>
      <c r="AC6863">
        <v>0</v>
      </c>
      <c r="AD6863">
        <v>0</v>
      </c>
      <c r="AE6863">
        <v>3.3574391939649786</v>
      </c>
    </row>
    <row r="6864" spans="1:31" x14ac:dyDescent="0.25">
      <c r="A6864">
        <v>2253491</v>
      </c>
      <c r="B6864">
        <v>1</v>
      </c>
      <c r="C6864" t="s">
        <v>80</v>
      </c>
      <c r="D6864" t="s">
        <v>96</v>
      </c>
      <c r="E6864" t="s">
        <v>194</v>
      </c>
      <c r="F6864" t="s">
        <v>19645</v>
      </c>
      <c r="G6864" t="s">
        <v>179</v>
      </c>
      <c r="H6864" t="s">
        <v>135</v>
      </c>
      <c r="I6864" t="s">
        <v>136</v>
      </c>
      <c r="J6864" t="s">
        <v>137</v>
      </c>
      <c r="K6864" t="s">
        <v>138</v>
      </c>
      <c r="L6864" t="s">
        <v>19646</v>
      </c>
      <c r="M6864" t="s">
        <v>19647</v>
      </c>
      <c r="N6864">
        <v>3.0494444440000001</v>
      </c>
      <c r="O6864">
        <v>0</v>
      </c>
      <c r="P6864">
        <v>142</v>
      </c>
      <c r="Q6864">
        <v>0</v>
      </c>
      <c r="R6864">
        <v>1</v>
      </c>
      <c r="S6864">
        <v>0</v>
      </c>
      <c r="T6864">
        <v>5</v>
      </c>
      <c r="U6864">
        <v>0</v>
      </c>
      <c r="V6864">
        <v>0</v>
      </c>
      <c r="W6864">
        <v>0</v>
      </c>
      <c r="X6864">
        <v>206.96332608005847</v>
      </c>
      <c r="Y6864">
        <v>0</v>
      </c>
      <c r="Z6864">
        <v>0.50008971963536442</v>
      </c>
      <c r="AA6864">
        <v>0</v>
      </c>
      <c r="AB6864">
        <v>17.690193001699974</v>
      </c>
      <c r="AC6864">
        <v>0</v>
      </c>
      <c r="AD6864">
        <v>0</v>
      </c>
      <c r="AE6864">
        <v>225.1536088013938</v>
      </c>
    </row>
    <row r="6865" spans="1:31" x14ac:dyDescent="0.25">
      <c r="A6865">
        <v>2253495</v>
      </c>
      <c r="B6865">
        <v>1</v>
      </c>
      <c r="C6865" t="s">
        <v>81</v>
      </c>
      <c r="D6865" t="s">
        <v>128</v>
      </c>
      <c r="E6865" t="s">
        <v>132</v>
      </c>
      <c r="F6865" t="s">
        <v>19648</v>
      </c>
      <c r="G6865" t="s">
        <v>148</v>
      </c>
      <c r="H6865" t="s">
        <v>135</v>
      </c>
      <c r="I6865" t="s">
        <v>136</v>
      </c>
      <c r="J6865" t="s">
        <v>137</v>
      </c>
      <c r="K6865" t="s">
        <v>138</v>
      </c>
      <c r="L6865" t="s">
        <v>19649</v>
      </c>
      <c r="M6865" t="s">
        <v>19650</v>
      </c>
      <c r="N6865">
        <v>7.3905555549999997</v>
      </c>
      <c r="O6865">
        <v>0</v>
      </c>
      <c r="P6865">
        <v>1</v>
      </c>
      <c r="Q6865">
        <v>0</v>
      </c>
      <c r="R6865">
        <v>0</v>
      </c>
      <c r="S6865">
        <v>0</v>
      </c>
      <c r="T6865">
        <v>0</v>
      </c>
      <c r="U6865">
        <v>0</v>
      </c>
      <c r="V6865">
        <v>0</v>
      </c>
      <c r="W6865">
        <v>0</v>
      </c>
      <c r="X6865">
        <v>0.24925501877664893</v>
      </c>
      <c r="Y6865">
        <v>0</v>
      </c>
      <c r="Z6865">
        <v>0</v>
      </c>
      <c r="AA6865">
        <v>0</v>
      </c>
      <c r="AB6865">
        <v>0</v>
      </c>
      <c r="AC6865">
        <v>0</v>
      </c>
      <c r="AD6865">
        <v>0</v>
      </c>
      <c r="AE6865">
        <v>0.24925501877664893</v>
      </c>
    </row>
    <row r="6866" spans="1:31" x14ac:dyDescent="0.25">
      <c r="A6866">
        <v>2253496</v>
      </c>
      <c r="B6866">
        <v>1</v>
      </c>
      <c r="C6866" t="s">
        <v>80</v>
      </c>
      <c r="D6866" t="s">
        <v>96</v>
      </c>
      <c r="E6866" t="s">
        <v>132</v>
      </c>
      <c r="F6866" t="s">
        <v>19651</v>
      </c>
      <c r="G6866" t="s">
        <v>148</v>
      </c>
      <c r="H6866" t="s">
        <v>135</v>
      </c>
      <c r="I6866" t="s">
        <v>136</v>
      </c>
      <c r="J6866" t="s">
        <v>137</v>
      </c>
      <c r="K6866" t="s">
        <v>138</v>
      </c>
      <c r="L6866" t="s">
        <v>19652</v>
      </c>
      <c r="M6866" t="s">
        <v>19653</v>
      </c>
      <c r="N6866">
        <v>4.4611111110000001</v>
      </c>
      <c r="O6866">
        <v>0</v>
      </c>
      <c r="P6866">
        <v>1</v>
      </c>
      <c r="Q6866">
        <v>0</v>
      </c>
      <c r="R6866">
        <v>0</v>
      </c>
      <c r="S6866">
        <v>0</v>
      </c>
      <c r="T6866">
        <v>0</v>
      </c>
      <c r="U6866">
        <v>0</v>
      </c>
      <c r="V6866">
        <v>0</v>
      </c>
      <c r="W6866">
        <v>0</v>
      </c>
      <c r="X6866">
        <v>0.12267035015986333</v>
      </c>
      <c r="Y6866">
        <v>0</v>
      </c>
      <c r="Z6866">
        <v>0</v>
      </c>
      <c r="AA6866">
        <v>0</v>
      </c>
      <c r="AB6866">
        <v>0</v>
      </c>
      <c r="AC6866">
        <v>0</v>
      </c>
      <c r="AD6866">
        <v>0</v>
      </c>
      <c r="AE6866">
        <v>0.12267035015986333</v>
      </c>
    </row>
    <row r="6867" spans="1:31" x14ac:dyDescent="0.25">
      <c r="A6867">
        <v>2253497</v>
      </c>
      <c r="B6867">
        <v>1</v>
      </c>
      <c r="C6867" t="s">
        <v>80</v>
      </c>
      <c r="D6867" t="s">
        <v>94</v>
      </c>
      <c r="E6867" t="s">
        <v>194</v>
      </c>
      <c r="F6867" t="s">
        <v>19654</v>
      </c>
      <c r="G6867" t="s">
        <v>179</v>
      </c>
      <c r="H6867" t="s">
        <v>135</v>
      </c>
      <c r="I6867" t="s">
        <v>136</v>
      </c>
      <c r="J6867" t="s">
        <v>137</v>
      </c>
      <c r="K6867" t="s">
        <v>138</v>
      </c>
      <c r="L6867" t="s">
        <v>19655</v>
      </c>
      <c r="M6867" t="s">
        <v>19656</v>
      </c>
      <c r="N6867">
        <v>2.7919444439999999</v>
      </c>
      <c r="O6867">
        <v>0</v>
      </c>
      <c r="P6867">
        <v>28</v>
      </c>
      <c r="Q6867">
        <v>0</v>
      </c>
      <c r="R6867">
        <v>0</v>
      </c>
      <c r="S6867">
        <v>0</v>
      </c>
      <c r="T6867">
        <v>0</v>
      </c>
      <c r="U6867">
        <v>0</v>
      </c>
      <c r="V6867">
        <v>0</v>
      </c>
      <c r="W6867">
        <v>0</v>
      </c>
      <c r="X6867">
        <v>6.0590761459321945</v>
      </c>
      <c r="Y6867">
        <v>0</v>
      </c>
      <c r="Z6867">
        <v>0</v>
      </c>
      <c r="AA6867">
        <v>0</v>
      </c>
      <c r="AB6867">
        <v>0</v>
      </c>
      <c r="AC6867">
        <v>0</v>
      </c>
      <c r="AD6867">
        <v>0</v>
      </c>
      <c r="AE6867">
        <v>6.0590761459321945</v>
      </c>
    </row>
    <row r="6868" spans="1:31" x14ac:dyDescent="0.25">
      <c r="A6868">
        <v>2253499</v>
      </c>
      <c r="B6868">
        <v>1</v>
      </c>
      <c r="C6868" t="s">
        <v>80</v>
      </c>
      <c r="D6868" t="s">
        <v>98</v>
      </c>
      <c r="E6868" t="s">
        <v>132</v>
      </c>
      <c r="F6868" t="s">
        <v>19657</v>
      </c>
      <c r="G6868" t="s">
        <v>170</v>
      </c>
      <c r="H6868" t="s">
        <v>135</v>
      </c>
      <c r="I6868" t="s">
        <v>136</v>
      </c>
      <c r="J6868" t="s">
        <v>137</v>
      </c>
      <c r="K6868" t="s">
        <v>138</v>
      </c>
      <c r="L6868" t="s">
        <v>19658</v>
      </c>
      <c r="M6868" t="s">
        <v>19659</v>
      </c>
      <c r="N6868">
        <v>2.7686111109999998</v>
      </c>
      <c r="O6868">
        <v>0</v>
      </c>
      <c r="P6868">
        <v>4</v>
      </c>
      <c r="Q6868">
        <v>0</v>
      </c>
      <c r="R6868">
        <v>0</v>
      </c>
      <c r="S6868">
        <v>0</v>
      </c>
      <c r="T6868">
        <v>0</v>
      </c>
      <c r="U6868">
        <v>0</v>
      </c>
      <c r="V6868">
        <v>0</v>
      </c>
      <c r="W6868">
        <v>0</v>
      </c>
      <c r="X6868">
        <v>2.7310627800502667</v>
      </c>
      <c r="Y6868">
        <v>0</v>
      </c>
      <c r="Z6868">
        <v>0</v>
      </c>
      <c r="AA6868">
        <v>0</v>
      </c>
      <c r="AB6868">
        <v>0</v>
      </c>
      <c r="AC6868">
        <v>0</v>
      </c>
      <c r="AD6868">
        <v>0</v>
      </c>
      <c r="AE6868">
        <v>2.7310627800502667</v>
      </c>
    </row>
    <row r="6869" spans="1:31" x14ac:dyDescent="0.25">
      <c r="A6869">
        <v>2253505</v>
      </c>
      <c r="B6869">
        <v>1</v>
      </c>
      <c r="C6869" t="s">
        <v>80</v>
      </c>
      <c r="D6869" t="s">
        <v>90</v>
      </c>
      <c r="E6869" t="s">
        <v>194</v>
      </c>
      <c r="F6869" t="s">
        <v>19660</v>
      </c>
      <c r="G6869" t="s">
        <v>179</v>
      </c>
      <c r="H6869" t="s">
        <v>135</v>
      </c>
      <c r="I6869" t="s">
        <v>136</v>
      </c>
      <c r="J6869" t="s">
        <v>137</v>
      </c>
      <c r="K6869" t="s">
        <v>138</v>
      </c>
      <c r="L6869" t="s">
        <v>19661</v>
      </c>
      <c r="M6869" t="s">
        <v>19662</v>
      </c>
      <c r="N6869">
        <v>1.6388888880000001</v>
      </c>
      <c r="O6869">
        <v>0</v>
      </c>
      <c r="P6869">
        <v>120</v>
      </c>
      <c r="Q6869">
        <v>0</v>
      </c>
      <c r="R6869">
        <v>0</v>
      </c>
      <c r="S6869">
        <v>0</v>
      </c>
      <c r="T6869">
        <v>7</v>
      </c>
      <c r="U6869">
        <v>0</v>
      </c>
      <c r="V6869">
        <v>0</v>
      </c>
      <c r="W6869">
        <v>0</v>
      </c>
      <c r="X6869">
        <v>74.172550334247248</v>
      </c>
      <c r="Y6869">
        <v>0</v>
      </c>
      <c r="Z6869">
        <v>0</v>
      </c>
      <c r="AA6869">
        <v>0</v>
      </c>
      <c r="AB6869">
        <v>7.5827288336577094</v>
      </c>
      <c r="AC6869">
        <v>0</v>
      </c>
      <c r="AD6869">
        <v>0</v>
      </c>
      <c r="AE6869">
        <v>81.755279167904959</v>
      </c>
    </row>
    <row r="6870" spans="1:31" x14ac:dyDescent="0.25">
      <c r="A6870">
        <v>2253507</v>
      </c>
      <c r="B6870">
        <v>1</v>
      </c>
      <c r="C6870" t="s">
        <v>80</v>
      </c>
      <c r="D6870" t="s">
        <v>104</v>
      </c>
      <c r="E6870" t="s">
        <v>161</v>
      </c>
      <c r="F6870" t="s">
        <v>19663</v>
      </c>
      <c r="G6870" t="s">
        <v>174</v>
      </c>
      <c r="H6870" t="s">
        <v>163</v>
      </c>
      <c r="I6870" t="s">
        <v>136</v>
      </c>
      <c r="J6870" t="s">
        <v>137</v>
      </c>
      <c r="K6870" t="s">
        <v>138</v>
      </c>
      <c r="L6870" t="s">
        <v>19664</v>
      </c>
      <c r="M6870" t="s">
        <v>19665</v>
      </c>
      <c r="N6870">
        <v>5.8333333000000001E-2</v>
      </c>
      <c r="O6870">
        <v>18</v>
      </c>
      <c r="P6870">
        <v>2820</v>
      </c>
      <c r="Q6870">
        <v>57</v>
      </c>
      <c r="R6870">
        <v>49</v>
      </c>
      <c r="S6870">
        <v>111</v>
      </c>
      <c r="T6870">
        <v>323</v>
      </c>
      <c r="U6870">
        <v>20</v>
      </c>
      <c r="V6870">
        <v>0</v>
      </c>
      <c r="W6870">
        <v>0.26419692003075002</v>
      </c>
      <c r="X6870">
        <v>44.344216128361637</v>
      </c>
      <c r="Y6870">
        <v>5.9185697265426684</v>
      </c>
      <c r="Z6870">
        <v>0.74291567863648333</v>
      </c>
      <c r="AA6870">
        <v>100.53339609261812</v>
      </c>
      <c r="AB6870">
        <v>11.838059382078304</v>
      </c>
      <c r="AC6870">
        <v>157.41432380605468</v>
      </c>
      <c r="AD6870">
        <v>0</v>
      </c>
      <c r="AE6870">
        <v>321.05567773432267</v>
      </c>
    </row>
    <row r="6871" spans="1:31" x14ac:dyDescent="0.25">
      <c r="A6871">
        <v>2253508</v>
      </c>
      <c r="B6871">
        <v>1</v>
      </c>
      <c r="C6871" t="s">
        <v>80</v>
      </c>
      <c r="D6871" t="s">
        <v>99</v>
      </c>
      <c r="E6871" t="s">
        <v>273</v>
      </c>
      <c r="F6871" t="s">
        <v>561</v>
      </c>
      <c r="G6871" t="s">
        <v>174</v>
      </c>
      <c r="H6871" t="s">
        <v>163</v>
      </c>
      <c r="I6871" t="s">
        <v>136</v>
      </c>
      <c r="J6871" t="s">
        <v>137</v>
      </c>
      <c r="K6871" t="s">
        <v>138</v>
      </c>
      <c r="L6871" t="s">
        <v>19666</v>
      </c>
      <c r="M6871" t="s">
        <v>19667</v>
      </c>
      <c r="N6871">
        <v>0.69499999999999995</v>
      </c>
      <c r="O6871">
        <v>0</v>
      </c>
      <c r="P6871">
        <v>0</v>
      </c>
      <c r="Q6871">
        <v>0</v>
      </c>
      <c r="R6871">
        <v>0</v>
      </c>
      <c r="S6871">
        <v>8</v>
      </c>
      <c r="T6871">
        <v>0</v>
      </c>
      <c r="U6871">
        <v>0</v>
      </c>
      <c r="V6871">
        <v>0</v>
      </c>
      <c r="W6871">
        <v>0</v>
      </c>
      <c r="X6871">
        <v>0</v>
      </c>
      <c r="Y6871">
        <v>0</v>
      </c>
      <c r="Z6871">
        <v>0</v>
      </c>
      <c r="AA6871">
        <v>116.5688230755044</v>
      </c>
      <c r="AB6871">
        <v>0</v>
      </c>
      <c r="AC6871">
        <v>0</v>
      </c>
      <c r="AD6871">
        <v>0</v>
      </c>
      <c r="AE6871">
        <v>116.5688230755044</v>
      </c>
    </row>
    <row r="6872" spans="1:31" x14ac:dyDescent="0.25">
      <c r="A6872">
        <v>2253510</v>
      </c>
      <c r="B6872">
        <v>1</v>
      </c>
      <c r="C6872" t="s">
        <v>81</v>
      </c>
      <c r="D6872" t="s">
        <v>115</v>
      </c>
      <c r="E6872" t="s">
        <v>194</v>
      </c>
      <c r="F6872" t="s">
        <v>19668</v>
      </c>
      <c r="G6872" t="s">
        <v>390</v>
      </c>
      <c r="H6872" t="s">
        <v>135</v>
      </c>
      <c r="I6872" t="s">
        <v>136</v>
      </c>
      <c r="J6872" t="s">
        <v>137</v>
      </c>
      <c r="K6872" t="s">
        <v>138</v>
      </c>
      <c r="L6872" t="s">
        <v>19669</v>
      </c>
      <c r="M6872" t="s">
        <v>19670</v>
      </c>
      <c r="N6872">
        <v>4.9030555549999999</v>
      </c>
      <c r="O6872">
        <v>0</v>
      </c>
      <c r="P6872">
        <v>24</v>
      </c>
      <c r="Q6872">
        <v>0</v>
      </c>
      <c r="R6872">
        <v>3</v>
      </c>
      <c r="S6872">
        <v>0</v>
      </c>
      <c r="T6872">
        <v>2</v>
      </c>
      <c r="U6872">
        <v>0</v>
      </c>
      <c r="V6872">
        <v>0</v>
      </c>
      <c r="W6872">
        <v>0</v>
      </c>
      <c r="X6872">
        <v>12.197171130200076</v>
      </c>
      <c r="Y6872">
        <v>0</v>
      </c>
      <c r="Z6872">
        <v>3.0021989130497495</v>
      </c>
      <c r="AA6872">
        <v>0</v>
      </c>
      <c r="AB6872">
        <v>6.8287174282955911</v>
      </c>
      <c r="AC6872">
        <v>0</v>
      </c>
      <c r="AD6872">
        <v>0</v>
      </c>
      <c r="AE6872">
        <v>22.028087471545415</v>
      </c>
    </row>
    <row r="6873" spans="1:31" x14ac:dyDescent="0.25">
      <c r="A6873">
        <v>2253511</v>
      </c>
      <c r="B6873">
        <v>1</v>
      </c>
      <c r="C6873" t="s">
        <v>81</v>
      </c>
      <c r="D6873" t="s">
        <v>112</v>
      </c>
      <c r="E6873" t="s">
        <v>194</v>
      </c>
      <c r="F6873" t="s">
        <v>19671</v>
      </c>
      <c r="G6873" t="s">
        <v>390</v>
      </c>
      <c r="H6873" t="s">
        <v>135</v>
      </c>
      <c r="I6873" t="s">
        <v>136</v>
      </c>
      <c r="J6873" t="s">
        <v>137</v>
      </c>
      <c r="K6873" t="s">
        <v>138</v>
      </c>
      <c r="L6873" t="s">
        <v>19672</v>
      </c>
      <c r="M6873" t="s">
        <v>19673</v>
      </c>
      <c r="N6873">
        <v>2.1416666659999999</v>
      </c>
      <c r="O6873">
        <v>0</v>
      </c>
      <c r="P6873">
        <v>11</v>
      </c>
      <c r="Q6873">
        <v>0</v>
      </c>
      <c r="R6873">
        <v>0</v>
      </c>
      <c r="S6873">
        <v>0</v>
      </c>
      <c r="T6873">
        <v>0</v>
      </c>
      <c r="U6873">
        <v>0</v>
      </c>
      <c r="V6873">
        <v>0</v>
      </c>
      <c r="W6873">
        <v>0</v>
      </c>
      <c r="X6873">
        <v>4.2296422311170998</v>
      </c>
      <c r="Y6873">
        <v>0</v>
      </c>
      <c r="Z6873">
        <v>0</v>
      </c>
      <c r="AA6873">
        <v>0</v>
      </c>
      <c r="AB6873">
        <v>0</v>
      </c>
      <c r="AC6873">
        <v>0</v>
      </c>
      <c r="AD6873">
        <v>0</v>
      </c>
      <c r="AE6873">
        <v>4.2296422311170998</v>
      </c>
    </row>
    <row r="6874" spans="1:31" x14ac:dyDescent="0.25">
      <c r="A6874">
        <v>2253514</v>
      </c>
      <c r="B6874">
        <v>1</v>
      </c>
      <c r="C6874" t="s">
        <v>80</v>
      </c>
      <c r="D6874" t="s">
        <v>94</v>
      </c>
      <c r="E6874" t="s">
        <v>132</v>
      </c>
      <c r="F6874" t="s">
        <v>19674</v>
      </c>
      <c r="G6874" t="s">
        <v>148</v>
      </c>
      <c r="H6874" t="s">
        <v>135</v>
      </c>
      <c r="I6874" t="s">
        <v>136</v>
      </c>
      <c r="J6874" t="s">
        <v>137</v>
      </c>
      <c r="K6874" t="s">
        <v>138</v>
      </c>
      <c r="L6874" t="s">
        <v>19675</v>
      </c>
      <c r="M6874" t="s">
        <v>19676</v>
      </c>
      <c r="N6874">
        <v>3.1711111110000001</v>
      </c>
      <c r="O6874">
        <v>0</v>
      </c>
      <c r="P6874">
        <v>1</v>
      </c>
      <c r="Q6874">
        <v>0</v>
      </c>
      <c r="R6874">
        <v>0</v>
      </c>
      <c r="S6874">
        <v>0</v>
      </c>
      <c r="T6874">
        <v>0</v>
      </c>
      <c r="U6874">
        <v>0</v>
      </c>
      <c r="V6874">
        <v>0</v>
      </c>
      <c r="W6874">
        <v>0</v>
      </c>
      <c r="X6874">
        <v>0.22543810116594667</v>
      </c>
      <c r="Y6874">
        <v>0</v>
      </c>
      <c r="Z6874">
        <v>0</v>
      </c>
      <c r="AA6874">
        <v>0</v>
      </c>
      <c r="AB6874">
        <v>0</v>
      </c>
      <c r="AC6874">
        <v>0</v>
      </c>
      <c r="AD6874">
        <v>0</v>
      </c>
      <c r="AE6874">
        <v>0.22543810116594667</v>
      </c>
    </row>
    <row r="6875" spans="1:31" x14ac:dyDescent="0.25">
      <c r="A6875">
        <v>2253515</v>
      </c>
      <c r="B6875">
        <v>1</v>
      </c>
      <c r="C6875" t="s">
        <v>80</v>
      </c>
      <c r="D6875" t="s">
        <v>89</v>
      </c>
      <c r="E6875" t="s">
        <v>182</v>
      </c>
      <c r="F6875" t="s">
        <v>19677</v>
      </c>
      <c r="G6875" t="s">
        <v>3430</v>
      </c>
      <c r="H6875" t="s">
        <v>163</v>
      </c>
      <c r="I6875" t="s">
        <v>136</v>
      </c>
      <c r="J6875" t="s">
        <v>137</v>
      </c>
      <c r="K6875" t="s">
        <v>138</v>
      </c>
      <c r="L6875" t="s">
        <v>19678</v>
      </c>
      <c r="M6875" t="s">
        <v>19679</v>
      </c>
      <c r="N6875">
        <v>1.963055555</v>
      </c>
      <c r="O6875">
        <v>4</v>
      </c>
      <c r="P6875">
        <v>421</v>
      </c>
      <c r="Q6875">
        <v>1</v>
      </c>
      <c r="R6875">
        <v>14</v>
      </c>
      <c r="S6875">
        <v>5</v>
      </c>
      <c r="T6875">
        <v>55</v>
      </c>
      <c r="U6875">
        <v>4</v>
      </c>
      <c r="V6875">
        <v>0</v>
      </c>
      <c r="W6875">
        <v>413.00960874896941</v>
      </c>
      <c r="X6875">
        <v>481.44642847271552</v>
      </c>
      <c r="Y6875">
        <v>6.5377123855248183</v>
      </c>
      <c r="Z6875">
        <v>6.5795401655357804</v>
      </c>
      <c r="AA6875">
        <v>208.83465572535744</v>
      </c>
      <c r="AB6875">
        <v>323.32890612981441</v>
      </c>
      <c r="AC6875">
        <v>496.25131991501377</v>
      </c>
      <c r="AD6875">
        <v>0</v>
      </c>
      <c r="AE6875">
        <v>1935.9881715429312</v>
      </c>
    </row>
    <row r="6876" spans="1:31" x14ac:dyDescent="0.25">
      <c r="A6876">
        <v>2253516</v>
      </c>
      <c r="B6876">
        <v>1</v>
      </c>
      <c r="C6876" t="s">
        <v>80</v>
      </c>
      <c r="D6876" t="s">
        <v>92</v>
      </c>
      <c r="E6876" t="s">
        <v>132</v>
      </c>
      <c r="F6876" t="s">
        <v>19680</v>
      </c>
      <c r="G6876" t="s">
        <v>148</v>
      </c>
      <c r="H6876" t="s">
        <v>135</v>
      </c>
      <c r="I6876" t="s">
        <v>136</v>
      </c>
      <c r="J6876" t="s">
        <v>137</v>
      </c>
      <c r="K6876" t="s">
        <v>138</v>
      </c>
      <c r="L6876" t="s">
        <v>19681</v>
      </c>
      <c r="M6876" t="s">
        <v>19682</v>
      </c>
      <c r="N6876">
        <v>2.2061111109999998</v>
      </c>
      <c r="O6876">
        <v>0</v>
      </c>
      <c r="P6876">
        <v>1</v>
      </c>
      <c r="Q6876">
        <v>0</v>
      </c>
      <c r="R6876">
        <v>0</v>
      </c>
      <c r="S6876">
        <v>0</v>
      </c>
      <c r="T6876">
        <v>0</v>
      </c>
      <c r="U6876">
        <v>0</v>
      </c>
      <c r="V6876">
        <v>0</v>
      </c>
      <c r="W6876">
        <v>0</v>
      </c>
      <c r="X6876">
        <v>5.6474034270860267</v>
      </c>
      <c r="Y6876">
        <v>0</v>
      </c>
      <c r="Z6876">
        <v>0</v>
      </c>
      <c r="AA6876">
        <v>0</v>
      </c>
      <c r="AB6876">
        <v>0</v>
      </c>
      <c r="AC6876">
        <v>0</v>
      </c>
      <c r="AD6876">
        <v>0</v>
      </c>
      <c r="AE6876">
        <v>5.6474034270860267</v>
      </c>
    </row>
    <row r="6877" spans="1:31" x14ac:dyDescent="0.25">
      <c r="A6877">
        <v>2253517</v>
      </c>
      <c r="B6877">
        <v>1</v>
      </c>
      <c r="C6877" t="s">
        <v>81</v>
      </c>
      <c r="D6877" t="s">
        <v>119</v>
      </c>
      <c r="E6877" t="s">
        <v>194</v>
      </c>
      <c r="F6877" t="s">
        <v>19683</v>
      </c>
      <c r="G6877" t="s">
        <v>179</v>
      </c>
      <c r="H6877" t="s">
        <v>135</v>
      </c>
      <c r="I6877" t="s">
        <v>136</v>
      </c>
      <c r="J6877" t="s">
        <v>137</v>
      </c>
      <c r="K6877" t="s">
        <v>138</v>
      </c>
      <c r="L6877" t="s">
        <v>19684</v>
      </c>
      <c r="M6877" t="s">
        <v>19685</v>
      </c>
      <c r="N6877">
        <v>1.386666666</v>
      </c>
      <c r="O6877">
        <v>0</v>
      </c>
      <c r="P6877">
        <v>12</v>
      </c>
      <c r="Q6877">
        <v>0</v>
      </c>
      <c r="R6877">
        <v>3</v>
      </c>
      <c r="S6877">
        <v>0</v>
      </c>
      <c r="T6877">
        <v>0</v>
      </c>
      <c r="U6877">
        <v>0</v>
      </c>
      <c r="V6877">
        <v>0</v>
      </c>
      <c r="W6877">
        <v>0</v>
      </c>
      <c r="X6877">
        <v>0.28350219899903994</v>
      </c>
      <c r="Y6877">
        <v>0</v>
      </c>
      <c r="Z6877">
        <v>0.98009950361370668</v>
      </c>
      <c r="AA6877">
        <v>0</v>
      </c>
      <c r="AB6877">
        <v>0</v>
      </c>
      <c r="AC6877">
        <v>0</v>
      </c>
      <c r="AD6877">
        <v>0</v>
      </c>
      <c r="AE6877">
        <v>1.2636017026127466</v>
      </c>
    </row>
    <row r="6878" spans="1:31" x14ac:dyDescent="0.25">
      <c r="A6878">
        <v>2253520</v>
      </c>
      <c r="B6878">
        <v>1</v>
      </c>
      <c r="C6878" t="s">
        <v>81</v>
      </c>
      <c r="D6878" t="s">
        <v>113</v>
      </c>
      <c r="E6878" t="s">
        <v>141</v>
      </c>
      <c r="F6878" t="s">
        <v>19686</v>
      </c>
      <c r="G6878" t="s">
        <v>187</v>
      </c>
      <c r="H6878" t="s">
        <v>135</v>
      </c>
      <c r="I6878" t="s">
        <v>136</v>
      </c>
      <c r="J6878" t="s">
        <v>137</v>
      </c>
      <c r="K6878" t="s">
        <v>138</v>
      </c>
      <c r="L6878" t="s">
        <v>19687</v>
      </c>
      <c r="M6878" t="s">
        <v>19688</v>
      </c>
      <c r="N6878">
        <v>1.199166666</v>
      </c>
      <c r="O6878">
        <v>0</v>
      </c>
      <c r="P6878">
        <v>0</v>
      </c>
      <c r="Q6878">
        <v>0</v>
      </c>
      <c r="R6878">
        <v>17</v>
      </c>
      <c r="S6878">
        <v>0</v>
      </c>
      <c r="T6878">
        <v>0</v>
      </c>
      <c r="U6878">
        <v>0</v>
      </c>
      <c r="V6878">
        <v>0</v>
      </c>
      <c r="W6878">
        <v>0</v>
      </c>
      <c r="X6878">
        <v>0</v>
      </c>
      <c r="Y6878">
        <v>0</v>
      </c>
      <c r="Z6878">
        <v>8.9999721649908633</v>
      </c>
      <c r="AA6878">
        <v>0</v>
      </c>
      <c r="AB6878">
        <v>0</v>
      </c>
      <c r="AC6878">
        <v>0</v>
      </c>
      <c r="AD6878">
        <v>0</v>
      </c>
      <c r="AE6878">
        <v>8.9999721649908633</v>
      </c>
    </row>
    <row r="6879" spans="1:31" x14ac:dyDescent="0.25">
      <c r="A6879">
        <v>2253521</v>
      </c>
      <c r="B6879">
        <v>1</v>
      </c>
      <c r="C6879" t="s">
        <v>80</v>
      </c>
      <c r="D6879" t="s">
        <v>82</v>
      </c>
      <c r="E6879" t="s">
        <v>132</v>
      </c>
      <c r="F6879" t="s">
        <v>19689</v>
      </c>
      <c r="G6879" t="s">
        <v>1919</v>
      </c>
      <c r="H6879" t="s">
        <v>135</v>
      </c>
      <c r="I6879" t="s">
        <v>136</v>
      </c>
      <c r="J6879" t="s">
        <v>137</v>
      </c>
      <c r="K6879" t="s">
        <v>138</v>
      </c>
      <c r="L6879" t="s">
        <v>19690</v>
      </c>
      <c r="M6879" t="s">
        <v>19691</v>
      </c>
      <c r="N6879">
        <v>0.97250000000000003</v>
      </c>
      <c r="O6879">
        <v>0</v>
      </c>
      <c r="P6879">
        <v>3</v>
      </c>
      <c r="Q6879">
        <v>0</v>
      </c>
      <c r="R6879">
        <v>0</v>
      </c>
      <c r="S6879">
        <v>0</v>
      </c>
      <c r="T6879">
        <v>1</v>
      </c>
      <c r="U6879">
        <v>0</v>
      </c>
      <c r="V6879">
        <v>0</v>
      </c>
      <c r="W6879">
        <v>0</v>
      </c>
      <c r="X6879">
        <v>0.8163111394667999</v>
      </c>
      <c r="Y6879">
        <v>0</v>
      </c>
      <c r="Z6879">
        <v>0</v>
      </c>
      <c r="AA6879">
        <v>0</v>
      </c>
      <c r="AB6879">
        <v>0</v>
      </c>
      <c r="AC6879">
        <v>0</v>
      </c>
      <c r="AD6879">
        <v>0</v>
      </c>
      <c r="AE6879">
        <v>0.8163111394667999</v>
      </c>
    </row>
    <row r="6880" spans="1:31" x14ac:dyDescent="0.25">
      <c r="A6880">
        <v>2253525</v>
      </c>
      <c r="B6880">
        <v>1</v>
      </c>
      <c r="C6880" t="s">
        <v>80</v>
      </c>
      <c r="D6880" t="s">
        <v>84</v>
      </c>
      <c r="E6880" t="s">
        <v>182</v>
      </c>
      <c r="F6880" t="s">
        <v>19692</v>
      </c>
      <c r="G6880" t="s">
        <v>196</v>
      </c>
      <c r="H6880" t="s">
        <v>163</v>
      </c>
      <c r="I6880" t="s">
        <v>136</v>
      </c>
      <c r="J6880" t="s">
        <v>137</v>
      </c>
      <c r="K6880" t="s">
        <v>144</v>
      </c>
      <c r="L6880" t="s">
        <v>19693</v>
      </c>
      <c r="M6880" t="s">
        <v>19694</v>
      </c>
      <c r="N6880">
        <v>0.78249999999999997</v>
      </c>
      <c r="O6880">
        <v>0</v>
      </c>
      <c r="P6880">
        <v>5372</v>
      </c>
      <c r="Q6880">
        <v>0</v>
      </c>
      <c r="R6880">
        <v>0</v>
      </c>
      <c r="S6880">
        <v>2</v>
      </c>
      <c r="T6880">
        <v>476</v>
      </c>
      <c r="U6880">
        <v>0</v>
      </c>
      <c r="V6880">
        <v>0</v>
      </c>
      <c r="W6880">
        <v>0</v>
      </c>
      <c r="X6880">
        <v>1131.045778329797</v>
      </c>
      <c r="Y6880">
        <v>0</v>
      </c>
      <c r="Z6880">
        <v>0</v>
      </c>
      <c r="AA6880">
        <v>4.1418816801920606</v>
      </c>
      <c r="AB6880">
        <v>351.69420156593748</v>
      </c>
      <c r="AC6880">
        <v>0</v>
      </c>
      <c r="AD6880">
        <v>0</v>
      </c>
      <c r="AE6880">
        <v>1486.8818615759265</v>
      </c>
    </row>
    <row r="6881" spans="1:31" x14ac:dyDescent="0.25">
      <c r="A6881">
        <v>2253527</v>
      </c>
      <c r="B6881">
        <v>1</v>
      </c>
      <c r="C6881" t="s">
        <v>81</v>
      </c>
      <c r="D6881" t="s">
        <v>122</v>
      </c>
      <c r="E6881" t="s">
        <v>132</v>
      </c>
      <c r="F6881" t="s">
        <v>19695</v>
      </c>
      <c r="G6881" t="s">
        <v>191</v>
      </c>
      <c r="H6881" t="s">
        <v>135</v>
      </c>
      <c r="I6881" t="s">
        <v>136</v>
      </c>
      <c r="J6881" t="s">
        <v>137</v>
      </c>
      <c r="K6881" t="s">
        <v>138</v>
      </c>
      <c r="L6881" t="s">
        <v>19696</v>
      </c>
      <c r="M6881" t="s">
        <v>19697</v>
      </c>
      <c r="N6881">
        <v>0.65805555500000001</v>
      </c>
      <c r="O6881">
        <v>0</v>
      </c>
      <c r="P6881">
        <v>3</v>
      </c>
      <c r="Q6881">
        <v>0</v>
      </c>
      <c r="R6881">
        <v>0</v>
      </c>
      <c r="S6881">
        <v>0</v>
      </c>
      <c r="T6881">
        <v>0</v>
      </c>
      <c r="U6881">
        <v>0</v>
      </c>
      <c r="V6881">
        <v>0</v>
      </c>
      <c r="W6881">
        <v>0</v>
      </c>
      <c r="X6881">
        <v>0.31370215074165336</v>
      </c>
      <c r="Y6881">
        <v>0</v>
      </c>
      <c r="Z6881">
        <v>0</v>
      </c>
      <c r="AA6881">
        <v>0</v>
      </c>
      <c r="AB6881">
        <v>0</v>
      </c>
      <c r="AC6881">
        <v>0</v>
      </c>
      <c r="AD6881">
        <v>0</v>
      </c>
      <c r="AE6881">
        <v>0.31370215074165336</v>
      </c>
    </row>
    <row r="6882" spans="1:31" x14ac:dyDescent="0.25">
      <c r="A6882">
        <v>2253529</v>
      </c>
      <c r="B6882">
        <v>1</v>
      </c>
      <c r="C6882" t="s">
        <v>81</v>
      </c>
      <c r="D6882" t="s">
        <v>112</v>
      </c>
      <c r="E6882" t="s">
        <v>177</v>
      </c>
      <c r="F6882" t="s">
        <v>19698</v>
      </c>
      <c r="G6882" t="s">
        <v>152</v>
      </c>
      <c r="H6882" t="s">
        <v>135</v>
      </c>
      <c r="I6882" t="s">
        <v>136</v>
      </c>
      <c r="J6882" t="s">
        <v>3</v>
      </c>
      <c r="K6882" t="s">
        <v>138</v>
      </c>
      <c r="L6882" t="s">
        <v>19699</v>
      </c>
      <c r="M6882" t="s">
        <v>19700</v>
      </c>
      <c r="N6882">
        <v>1.321666666</v>
      </c>
      <c r="O6882">
        <v>0</v>
      </c>
      <c r="P6882">
        <v>18</v>
      </c>
      <c r="Q6882">
        <v>0</v>
      </c>
      <c r="R6882">
        <v>0</v>
      </c>
      <c r="S6882">
        <v>0</v>
      </c>
      <c r="T6882">
        <v>8</v>
      </c>
      <c r="U6882">
        <v>0</v>
      </c>
      <c r="V6882">
        <v>0</v>
      </c>
      <c r="W6882">
        <v>0</v>
      </c>
      <c r="X6882">
        <v>4.6056650559812198</v>
      </c>
      <c r="Y6882">
        <v>0</v>
      </c>
      <c r="Z6882">
        <v>0</v>
      </c>
      <c r="AA6882">
        <v>0</v>
      </c>
      <c r="AB6882">
        <v>3.9242573131686607</v>
      </c>
      <c r="AC6882">
        <v>0</v>
      </c>
      <c r="AD6882">
        <v>0</v>
      </c>
      <c r="AE6882">
        <v>8.5299223691498796</v>
      </c>
    </row>
    <row r="6883" spans="1:31" x14ac:dyDescent="0.25">
      <c r="A6883">
        <v>2253530</v>
      </c>
      <c r="B6883">
        <v>1</v>
      </c>
      <c r="C6883" t="s">
        <v>80</v>
      </c>
      <c r="D6883" t="s">
        <v>90</v>
      </c>
      <c r="E6883" t="s">
        <v>132</v>
      </c>
      <c r="F6883" t="s">
        <v>19701</v>
      </c>
      <c r="G6883" t="s">
        <v>191</v>
      </c>
      <c r="H6883" t="s">
        <v>135</v>
      </c>
      <c r="I6883" t="s">
        <v>136</v>
      </c>
      <c r="J6883" t="s">
        <v>137</v>
      </c>
      <c r="K6883" t="s">
        <v>138</v>
      </c>
      <c r="L6883" t="s">
        <v>19702</v>
      </c>
      <c r="M6883" t="s">
        <v>19703</v>
      </c>
      <c r="N6883">
        <v>1.2722222219999999</v>
      </c>
      <c r="O6883">
        <v>0</v>
      </c>
      <c r="P6883">
        <v>13</v>
      </c>
      <c r="Q6883">
        <v>0</v>
      </c>
      <c r="R6883">
        <v>0</v>
      </c>
      <c r="S6883">
        <v>0</v>
      </c>
      <c r="T6883">
        <v>3</v>
      </c>
      <c r="U6883">
        <v>0</v>
      </c>
      <c r="V6883">
        <v>0</v>
      </c>
      <c r="W6883">
        <v>0</v>
      </c>
      <c r="X6883">
        <v>5.0774292638401608</v>
      </c>
      <c r="Y6883">
        <v>0</v>
      </c>
      <c r="Z6883">
        <v>0</v>
      </c>
      <c r="AA6883">
        <v>0</v>
      </c>
      <c r="AB6883">
        <v>0.42875153609275551</v>
      </c>
      <c r="AC6883">
        <v>0</v>
      </c>
      <c r="AD6883">
        <v>0</v>
      </c>
      <c r="AE6883">
        <v>5.506180799932916</v>
      </c>
    </row>
    <row r="6884" spans="1:31" x14ac:dyDescent="0.25">
      <c r="A6884">
        <v>2253531</v>
      </c>
      <c r="B6884">
        <v>1</v>
      </c>
      <c r="C6884" t="s">
        <v>80</v>
      </c>
      <c r="D6884" t="s">
        <v>85</v>
      </c>
      <c r="E6884" t="s">
        <v>132</v>
      </c>
      <c r="F6884" t="s">
        <v>19704</v>
      </c>
      <c r="G6884" t="s">
        <v>148</v>
      </c>
      <c r="H6884" t="s">
        <v>135</v>
      </c>
      <c r="I6884" t="s">
        <v>136</v>
      </c>
      <c r="J6884" t="s">
        <v>137</v>
      </c>
      <c r="K6884" t="s">
        <v>138</v>
      </c>
      <c r="L6884" t="s">
        <v>19705</v>
      </c>
      <c r="M6884" t="s">
        <v>19706</v>
      </c>
      <c r="N6884">
        <v>2.2716666659999998</v>
      </c>
      <c r="O6884">
        <v>0</v>
      </c>
      <c r="P6884">
        <v>11</v>
      </c>
      <c r="Q6884">
        <v>0</v>
      </c>
      <c r="R6884">
        <v>0</v>
      </c>
      <c r="S6884">
        <v>0</v>
      </c>
      <c r="T6884">
        <v>0</v>
      </c>
      <c r="U6884">
        <v>0</v>
      </c>
      <c r="V6884">
        <v>0</v>
      </c>
      <c r="W6884">
        <v>0</v>
      </c>
      <c r="X6884">
        <v>5.7721166677945224</v>
      </c>
      <c r="Y6884">
        <v>0</v>
      </c>
      <c r="Z6884">
        <v>0</v>
      </c>
      <c r="AA6884">
        <v>0</v>
      </c>
      <c r="AB6884">
        <v>0</v>
      </c>
      <c r="AC6884">
        <v>0</v>
      </c>
      <c r="AD6884">
        <v>0</v>
      </c>
      <c r="AE6884">
        <v>5.7721166677945224</v>
      </c>
    </row>
    <row r="6885" spans="1:31" x14ac:dyDescent="0.25">
      <c r="A6885">
        <v>2253532</v>
      </c>
      <c r="B6885">
        <v>1</v>
      </c>
      <c r="C6885" t="s">
        <v>81</v>
      </c>
      <c r="D6885" t="s">
        <v>127</v>
      </c>
      <c r="E6885" t="s">
        <v>194</v>
      </c>
      <c r="F6885" t="s">
        <v>19707</v>
      </c>
      <c r="G6885" t="s">
        <v>422</v>
      </c>
      <c r="H6885" t="s">
        <v>135</v>
      </c>
      <c r="I6885" t="s">
        <v>136</v>
      </c>
      <c r="J6885" t="s">
        <v>137</v>
      </c>
      <c r="K6885" t="s">
        <v>138</v>
      </c>
      <c r="L6885" t="s">
        <v>19708</v>
      </c>
      <c r="M6885" t="s">
        <v>19709</v>
      </c>
      <c r="N6885">
        <v>5.0705555550000003</v>
      </c>
      <c r="O6885">
        <v>0</v>
      </c>
      <c r="P6885">
        <v>0</v>
      </c>
      <c r="Q6885">
        <v>0</v>
      </c>
      <c r="R6885">
        <v>0</v>
      </c>
      <c r="S6885">
        <v>0</v>
      </c>
      <c r="T6885">
        <v>2</v>
      </c>
      <c r="U6885">
        <v>0</v>
      </c>
      <c r="V6885">
        <v>0</v>
      </c>
      <c r="W6885">
        <v>0</v>
      </c>
      <c r="X6885">
        <v>0</v>
      </c>
      <c r="Y6885">
        <v>0</v>
      </c>
      <c r="Z6885">
        <v>0</v>
      </c>
      <c r="AA6885">
        <v>0</v>
      </c>
      <c r="AB6885">
        <v>35.415266434607844</v>
      </c>
      <c r="AC6885">
        <v>0</v>
      </c>
      <c r="AD6885">
        <v>0</v>
      </c>
      <c r="AE6885">
        <v>35.415266434607844</v>
      </c>
    </row>
    <row r="6886" spans="1:31" x14ac:dyDescent="0.25">
      <c r="A6886">
        <v>2253533</v>
      </c>
      <c r="B6886">
        <v>1</v>
      </c>
      <c r="C6886" t="s">
        <v>80</v>
      </c>
      <c r="D6886" t="s">
        <v>96</v>
      </c>
      <c r="E6886" t="s">
        <v>132</v>
      </c>
      <c r="F6886" t="s">
        <v>19710</v>
      </c>
      <c r="G6886" t="s">
        <v>148</v>
      </c>
      <c r="H6886" t="s">
        <v>135</v>
      </c>
      <c r="I6886" t="s">
        <v>136</v>
      </c>
      <c r="J6886" t="s">
        <v>137</v>
      </c>
      <c r="K6886" t="s">
        <v>138</v>
      </c>
      <c r="L6886" t="s">
        <v>19711</v>
      </c>
      <c r="M6886" t="s">
        <v>19712</v>
      </c>
      <c r="N6886">
        <v>1.079722222</v>
      </c>
      <c r="O6886">
        <v>0</v>
      </c>
      <c r="P6886">
        <v>1</v>
      </c>
      <c r="Q6886">
        <v>0</v>
      </c>
      <c r="R6886">
        <v>0</v>
      </c>
      <c r="S6886">
        <v>0</v>
      </c>
      <c r="T6886">
        <v>0</v>
      </c>
      <c r="U6886">
        <v>0</v>
      </c>
      <c r="V6886">
        <v>0</v>
      </c>
      <c r="W6886">
        <v>0</v>
      </c>
      <c r="X6886">
        <v>5.467915840053332E-2</v>
      </c>
      <c r="Y6886">
        <v>0</v>
      </c>
      <c r="Z6886">
        <v>0</v>
      </c>
      <c r="AA6886">
        <v>0</v>
      </c>
      <c r="AB6886">
        <v>0</v>
      </c>
      <c r="AC6886">
        <v>0</v>
      </c>
      <c r="AD6886">
        <v>0</v>
      </c>
      <c r="AE6886">
        <v>5.467915840053332E-2</v>
      </c>
    </row>
    <row r="6887" spans="1:31" x14ac:dyDescent="0.25">
      <c r="A6887">
        <v>2253534</v>
      </c>
      <c r="B6887">
        <v>1</v>
      </c>
      <c r="C6887" t="s">
        <v>81</v>
      </c>
      <c r="D6887" t="s">
        <v>127</v>
      </c>
      <c r="E6887" t="s">
        <v>141</v>
      </c>
      <c r="F6887" t="s">
        <v>1241</v>
      </c>
      <c r="G6887" t="s">
        <v>187</v>
      </c>
      <c r="H6887" t="s">
        <v>135</v>
      </c>
      <c r="I6887" t="s">
        <v>136</v>
      </c>
      <c r="J6887" t="s">
        <v>137</v>
      </c>
      <c r="K6887" t="s">
        <v>138</v>
      </c>
      <c r="L6887" t="s">
        <v>19713</v>
      </c>
      <c r="M6887" t="s">
        <v>19714</v>
      </c>
      <c r="N6887">
        <v>0.704166666</v>
      </c>
      <c r="O6887">
        <v>0</v>
      </c>
      <c r="P6887">
        <v>173</v>
      </c>
      <c r="Q6887">
        <v>0</v>
      </c>
      <c r="R6887">
        <v>2</v>
      </c>
      <c r="S6887">
        <v>0</v>
      </c>
      <c r="T6887">
        <v>55</v>
      </c>
      <c r="U6887">
        <v>0</v>
      </c>
      <c r="V6887">
        <v>0</v>
      </c>
      <c r="W6887">
        <v>0</v>
      </c>
      <c r="X6887">
        <v>39.356492723273711</v>
      </c>
      <c r="Y6887">
        <v>0</v>
      </c>
      <c r="Z6887">
        <v>4.403666157800001E-3</v>
      </c>
      <c r="AA6887">
        <v>0</v>
      </c>
      <c r="AB6887">
        <v>16.742376531048567</v>
      </c>
      <c r="AC6887">
        <v>0</v>
      </c>
      <c r="AD6887">
        <v>0</v>
      </c>
      <c r="AE6887">
        <v>56.10327292048008</v>
      </c>
    </row>
    <row r="6888" spans="1:31" x14ac:dyDescent="0.25">
      <c r="A6888">
        <v>2253538</v>
      </c>
      <c r="B6888">
        <v>1</v>
      </c>
      <c r="C6888" t="s">
        <v>81</v>
      </c>
      <c r="D6888" t="s">
        <v>123</v>
      </c>
      <c r="E6888" t="s">
        <v>132</v>
      </c>
      <c r="F6888" t="s">
        <v>19715</v>
      </c>
      <c r="G6888" t="s">
        <v>148</v>
      </c>
      <c r="H6888" t="s">
        <v>135</v>
      </c>
      <c r="I6888" t="s">
        <v>136</v>
      </c>
      <c r="J6888" t="s">
        <v>137</v>
      </c>
      <c r="K6888" t="s">
        <v>138</v>
      </c>
      <c r="L6888" t="s">
        <v>19716</v>
      </c>
      <c r="M6888" t="s">
        <v>19717</v>
      </c>
      <c r="N6888">
        <v>2.0497222220000002</v>
      </c>
      <c r="O6888">
        <v>0</v>
      </c>
      <c r="P6888">
        <v>1</v>
      </c>
      <c r="Q6888">
        <v>0</v>
      </c>
      <c r="R6888">
        <v>0</v>
      </c>
      <c r="S6888">
        <v>0</v>
      </c>
      <c r="T6888">
        <v>0</v>
      </c>
      <c r="U6888">
        <v>0</v>
      </c>
      <c r="V6888">
        <v>0</v>
      </c>
      <c r="W6888">
        <v>0</v>
      </c>
      <c r="X6888">
        <v>0.8660738027547199</v>
      </c>
      <c r="Y6888">
        <v>0</v>
      </c>
      <c r="Z6888">
        <v>0</v>
      </c>
      <c r="AA6888">
        <v>0</v>
      </c>
      <c r="AB6888">
        <v>0</v>
      </c>
      <c r="AC6888">
        <v>0</v>
      </c>
      <c r="AD6888">
        <v>0</v>
      </c>
      <c r="AE6888">
        <v>0.8660738027547199</v>
      </c>
    </row>
    <row r="6889" spans="1:31" x14ac:dyDescent="0.25">
      <c r="A6889">
        <v>2253540</v>
      </c>
      <c r="B6889">
        <v>1</v>
      </c>
      <c r="C6889" t="s">
        <v>81</v>
      </c>
      <c r="D6889" t="s">
        <v>120</v>
      </c>
      <c r="E6889" t="s">
        <v>141</v>
      </c>
      <c r="F6889" t="s">
        <v>19718</v>
      </c>
      <c r="G6889" t="s">
        <v>187</v>
      </c>
      <c r="H6889" t="s">
        <v>135</v>
      </c>
      <c r="I6889" t="s">
        <v>136</v>
      </c>
      <c r="J6889" t="s">
        <v>137</v>
      </c>
      <c r="K6889" t="s">
        <v>138</v>
      </c>
      <c r="L6889" t="s">
        <v>19719</v>
      </c>
      <c r="M6889" t="s">
        <v>19720</v>
      </c>
      <c r="N6889">
        <v>1.3730555550000001</v>
      </c>
      <c r="O6889">
        <v>0</v>
      </c>
      <c r="P6889">
        <v>1</v>
      </c>
      <c r="Q6889">
        <v>0</v>
      </c>
      <c r="R6889">
        <v>13</v>
      </c>
      <c r="S6889">
        <v>0</v>
      </c>
      <c r="T6889">
        <v>1</v>
      </c>
      <c r="U6889">
        <v>0</v>
      </c>
      <c r="V6889">
        <v>0</v>
      </c>
      <c r="W6889">
        <v>0</v>
      </c>
      <c r="X6889">
        <v>0.25163779373376</v>
      </c>
      <c r="Y6889">
        <v>0</v>
      </c>
      <c r="Z6889">
        <v>65.399273021137233</v>
      </c>
      <c r="AA6889">
        <v>0</v>
      </c>
      <c r="AB6889">
        <v>0.18745121622627553</v>
      </c>
      <c r="AC6889">
        <v>0</v>
      </c>
      <c r="AD6889">
        <v>0</v>
      </c>
      <c r="AE6889">
        <v>65.838362031097276</v>
      </c>
    </row>
    <row r="6890" spans="1:31" x14ac:dyDescent="0.25">
      <c r="A6890">
        <v>2253541</v>
      </c>
      <c r="B6890">
        <v>1</v>
      </c>
      <c r="C6890" t="s">
        <v>80</v>
      </c>
      <c r="D6890" t="s">
        <v>99</v>
      </c>
      <c r="E6890" t="s">
        <v>132</v>
      </c>
      <c r="F6890" t="s">
        <v>19721</v>
      </c>
      <c r="G6890" t="s">
        <v>148</v>
      </c>
      <c r="H6890" t="s">
        <v>135</v>
      </c>
      <c r="I6890" t="s">
        <v>136</v>
      </c>
      <c r="J6890" t="s">
        <v>137</v>
      </c>
      <c r="K6890" t="s">
        <v>138</v>
      </c>
      <c r="L6890" t="s">
        <v>19722</v>
      </c>
      <c r="M6890" t="s">
        <v>19723</v>
      </c>
      <c r="N6890">
        <v>4.3955555549999996</v>
      </c>
      <c r="O6890">
        <v>0</v>
      </c>
      <c r="P6890">
        <v>1</v>
      </c>
      <c r="Q6890">
        <v>0</v>
      </c>
      <c r="R6890">
        <v>0</v>
      </c>
      <c r="S6890">
        <v>0</v>
      </c>
      <c r="T6890">
        <v>0</v>
      </c>
      <c r="U6890">
        <v>0</v>
      </c>
      <c r="V6890">
        <v>0</v>
      </c>
      <c r="W6890">
        <v>0</v>
      </c>
      <c r="X6890">
        <v>0</v>
      </c>
      <c r="Y6890">
        <v>0</v>
      </c>
      <c r="Z6890">
        <v>0</v>
      </c>
      <c r="AA6890">
        <v>0</v>
      </c>
      <c r="AB6890">
        <v>0</v>
      </c>
      <c r="AC6890">
        <v>0</v>
      </c>
      <c r="AD6890">
        <v>0</v>
      </c>
      <c r="AE6890">
        <v>0</v>
      </c>
    </row>
    <row r="6891" spans="1:31" x14ac:dyDescent="0.25">
      <c r="A6891">
        <v>2253543</v>
      </c>
      <c r="B6891">
        <v>1</v>
      </c>
      <c r="C6891" t="s">
        <v>81</v>
      </c>
      <c r="D6891" t="s">
        <v>119</v>
      </c>
      <c r="E6891" t="s">
        <v>194</v>
      </c>
      <c r="F6891" t="s">
        <v>19724</v>
      </c>
      <c r="G6891" t="s">
        <v>179</v>
      </c>
      <c r="H6891" t="s">
        <v>135</v>
      </c>
      <c r="I6891" t="s">
        <v>136</v>
      </c>
      <c r="J6891" t="s">
        <v>137</v>
      </c>
      <c r="K6891" t="s">
        <v>138</v>
      </c>
      <c r="L6891" t="s">
        <v>19725</v>
      </c>
      <c r="M6891" t="s">
        <v>19726</v>
      </c>
      <c r="N6891">
        <v>4.108055555</v>
      </c>
      <c r="O6891">
        <v>0</v>
      </c>
      <c r="P6891">
        <v>19</v>
      </c>
      <c r="Q6891">
        <v>0</v>
      </c>
      <c r="R6891">
        <v>0</v>
      </c>
      <c r="S6891">
        <v>0</v>
      </c>
      <c r="T6891">
        <v>1</v>
      </c>
      <c r="U6891">
        <v>0</v>
      </c>
      <c r="V6891">
        <v>0</v>
      </c>
      <c r="W6891">
        <v>0</v>
      </c>
      <c r="X6891">
        <v>8.7259550114133368</v>
      </c>
      <c r="Y6891">
        <v>0</v>
      </c>
      <c r="Z6891">
        <v>0</v>
      </c>
      <c r="AA6891">
        <v>0</v>
      </c>
      <c r="AB6891">
        <v>27.238205378257064</v>
      </c>
      <c r="AC6891">
        <v>0</v>
      </c>
      <c r="AD6891">
        <v>0</v>
      </c>
      <c r="AE6891">
        <v>35.964160389670397</v>
      </c>
    </row>
    <row r="6892" spans="1:31" x14ac:dyDescent="0.25">
      <c r="A6892">
        <v>2253544</v>
      </c>
      <c r="B6892">
        <v>1</v>
      </c>
      <c r="C6892" t="s">
        <v>80</v>
      </c>
      <c r="D6892" t="s">
        <v>104</v>
      </c>
      <c r="E6892" t="s">
        <v>194</v>
      </c>
      <c r="F6892" t="s">
        <v>19727</v>
      </c>
      <c r="G6892" t="s">
        <v>179</v>
      </c>
      <c r="H6892" t="s">
        <v>135</v>
      </c>
      <c r="I6892" t="s">
        <v>136</v>
      </c>
      <c r="J6892" t="s">
        <v>137</v>
      </c>
      <c r="K6892" t="s">
        <v>138</v>
      </c>
      <c r="L6892" t="s">
        <v>19728</v>
      </c>
      <c r="M6892" t="s">
        <v>19729</v>
      </c>
      <c r="N6892">
        <v>3.9069444440000001</v>
      </c>
      <c r="O6892">
        <v>0</v>
      </c>
      <c r="P6892">
        <v>1</v>
      </c>
      <c r="Q6892">
        <v>0</v>
      </c>
      <c r="R6892">
        <v>2</v>
      </c>
      <c r="S6892">
        <v>0</v>
      </c>
      <c r="T6892">
        <v>0</v>
      </c>
      <c r="U6892">
        <v>0</v>
      </c>
      <c r="V6892">
        <v>0</v>
      </c>
      <c r="W6892">
        <v>0</v>
      </c>
      <c r="X6892">
        <v>2.3177081365862668</v>
      </c>
      <c r="Y6892">
        <v>0</v>
      </c>
      <c r="Z6892">
        <v>1.1239333481970224</v>
      </c>
      <c r="AA6892">
        <v>0</v>
      </c>
      <c r="AB6892">
        <v>0</v>
      </c>
      <c r="AC6892">
        <v>0</v>
      </c>
      <c r="AD6892">
        <v>0</v>
      </c>
      <c r="AE6892">
        <v>3.4416414847832892</v>
      </c>
    </row>
    <row r="6893" spans="1:31" x14ac:dyDescent="0.25">
      <c r="A6893">
        <v>2253545</v>
      </c>
      <c r="B6893">
        <v>1</v>
      </c>
      <c r="C6893" t="s">
        <v>80</v>
      </c>
      <c r="D6893" t="s">
        <v>105</v>
      </c>
      <c r="E6893" t="s">
        <v>194</v>
      </c>
      <c r="F6893" t="s">
        <v>19730</v>
      </c>
      <c r="G6893" t="s">
        <v>589</v>
      </c>
      <c r="H6893" t="s">
        <v>135</v>
      </c>
      <c r="I6893" t="s">
        <v>136</v>
      </c>
      <c r="J6893" t="s">
        <v>137</v>
      </c>
      <c r="K6893" t="s">
        <v>138</v>
      </c>
      <c r="L6893" t="s">
        <v>19731</v>
      </c>
      <c r="M6893" t="s">
        <v>19732</v>
      </c>
      <c r="N6893">
        <v>1.2538888880000001</v>
      </c>
      <c r="O6893">
        <v>0</v>
      </c>
      <c r="P6893">
        <v>25</v>
      </c>
      <c r="Q6893">
        <v>0</v>
      </c>
      <c r="R6893">
        <v>2</v>
      </c>
      <c r="S6893">
        <v>0</v>
      </c>
      <c r="T6893">
        <v>3</v>
      </c>
      <c r="U6893">
        <v>0</v>
      </c>
      <c r="V6893">
        <v>0</v>
      </c>
      <c r="W6893">
        <v>0</v>
      </c>
      <c r="X6893">
        <v>8.6922638311816538</v>
      </c>
      <c r="Y6893">
        <v>0</v>
      </c>
      <c r="Z6893">
        <v>0.7862502266053355</v>
      </c>
      <c r="AA6893">
        <v>0</v>
      </c>
      <c r="AB6893">
        <v>0.82037182257806229</v>
      </c>
      <c r="AC6893">
        <v>0</v>
      </c>
      <c r="AD6893">
        <v>0</v>
      </c>
      <c r="AE6893">
        <v>10.298885880365052</v>
      </c>
    </row>
    <row r="6894" spans="1:31" x14ac:dyDescent="0.25">
      <c r="A6894">
        <v>2253546</v>
      </c>
      <c r="B6894">
        <v>1</v>
      </c>
      <c r="C6894" t="s">
        <v>80</v>
      </c>
      <c r="D6894" t="s">
        <v>110</v>
      </c>
      <c r="E6894" t="s">
        <v>132</v>
      </c>
      <c r="F6894" t="s">
        <v>19733</v>
      </c>
      <c r="G6894" t="s">
        <v>134</v>
      </c>
      <c r="H6894" t="s">
        <v>135</v>
      </c>
      <c r="I6894" t="s">
        <v>136</v>
      </c>
      <c r="J6894" t="s">
        <v>137</v>
      </c>
      <c r="K6894" t="s">
        <v>138</v>
      </c>
      <c r="L6894" t="s">
        <v>19734</v>
      </c>
      <c r="M6894" t="s">
        <v>19735</v>
      </c>
      <c r="N6894">
        <v>0.47138888800000001</v>
      </c>
      <c r="O6894">
        <v>0</v>
      </c>
      <c r="P6894">
        <v>6</v>
      </c>
      <c r="Q6894">
        <v>0</v>
      </c>
      <c r="R6894">
        <v>0</v>
      </c>
      <c r="S6894">
        <v>0</v>
      </c>
      <c r="T6894">
        <v>0</v>
      </c>
      <c r="U6894">
        <v>0</v>
      </c>
      <c r="V6894">
        <v>0</v>
      </c>
      <c r="W6894">
        <v>0</v>
      </c>
      <c r="X6894">
        <v>0.69855570553052004</v>
      </c>
      <c r="Y6894">
        <v>0</v>
      </c>
      <c r="Z6894">
        <v>0</v>
      </c>
      <c r="AA6894">
        <v>0</v>
      </c>
      <c r="AB6894">
        <v>0</v>
      </c>
      <c r="AC6894">
        <v>0</v>
      </c>
      <c r="AD6894">
        <v>0</v>
      </c>
      <c r="AE6894">
        <v>0.69855570553052004</v>
      </c>
    </row>
    <row r="6895" spans="1:31" x14ac:dyDescent="0.25">
      <c r="A6895">
        <v>2253548</v>
      </c>
      <c r="B6895">
        <v>1</v>
      </c>
      <c r="C6895" t="s">
        <v>80</v>
      </c>
      <c r="D6895" t="s">
        <v>104</v>
      </c>
      <c r="E6895" t="s">
        <v>161</v>
      </c>
      <c r="F6895" t="s">
        <v>13926</v>
      </c>
      <c r="G6895" t="s">
        <v>174</v>
      </c>
      <c r="H6895" t="s">
        <v>163</v>
      </c>
      <c r="I6895" t="s">
        <v>261</v>
      </c>
      <c r="J6895" t="s">
        <v>137</v>
      </c>
      <c r="K6895" t="s">
        <v>138</v>
      </c>
      <c r="L6895" t="s">
        <v>19736</v>
      </c>
      <c r="M6895" t="s">
        <v>19737</v>
      </c>
      <c r="N6895">
        <v>2.1111110999999998E-2</v>
      </c>
      <c r="O6895">
        <v>0</v>
      </c>
      <c r="P6895">
        <v>112</v>
      </c>
      <c r="Q6895">
        <v>3</v>
      </c>
      <c r="R6895">
        <v>5</v>
      </c>
      <c r="S6895">
        <v>13</v>
      </c>
      <c r="T6895">
        <v>12</v>
      </c>
      <c r="U6895">
        <v>2</v>
      </c>
      <c r="V6895">
        <v>0</v>
      </c>
      <c r="W6895">
        <v>0</v>
      </c>
      <c r="X6895">
        <v>0.59215391634477343</v>
      </c>
      <c r="Y6895">
        <v>1.8864330057004445E-2</v>
      </c>
      <c r="Z6895">
        <v>2.8867209815768891E-2</v>
      </c>
      <c r="AA6895">
        <v>1.8890379486669602</v>
      </c>
      <c r="AB6895">
        <v>4.3065826616711114E-2</v>
      </c>
      <c r="AC6895">
        <v>2.3205135287382221</v>
      </c>
      <c r="AD6895">
        <v>0</v>
      </c>
      <c r="AE6895">
        <v>4.8925027602394398</v>
      </c>
    </row>
    <row r="6896" spans="1:31" x14ac:dyDescent="0.25">
      <c r="A6896">
        <v>2253549</v>
      </c>
      <c r="B6896">
        <v>1</v>
      </c>
      <c r="C6896" t="s">
        <v>80</v>
      </c>
      <c r="D6896" t="s">
        <v>93</v>
      </c>
      <c r="E6896" t="s">
        <v>132</v>
      </c>
      <c r="F6896" t="s">
        <v>19738</v>
      </c>
      <c r="G6896" t="s">
        <v>148</v>
      </c>
      <c r="H6896" t="s">
        <v>135</v>
      </c>
      <c r="I6896" t="s">
        <v>136</v>
      </c>
      <c r="J6896" t="s">
        <v>137</v>
      </c>
      <c r="K6896" t="s">
        <v>138</v>
      </c>
      <c r="L6896" t="s">
        <v>19739</v>
      </c>
      <c r="M6896" t="s">
        <v>19740</v>
      </c>
      <c r="N6896">
        <v>0.461388888</v>
      </c>
      <c r="O6896">
        <v>0</v>
      </c>
      <c r="P6896">
        <v>1</v>
      </c>
      <c r="Q6896">
        <v>0</v>
      </c>
      <c r="R6896">
        <v>0</v>
      </c>
      <c r="S6896">
        <v>0</v>
      </c>
      <c r="T6896">
        <v>0</v>
      </c>
      <c r="U6896">
        <v>0</v>
      </c>
      <c r="V6896">
        <v>0</v>
      </c>
      <c r="W6896">
        <v>0</v>
      </c>
      <c r="X6896">
        <v>0.13250838325193331</v>
      </c>
      <c r="Y6896">
        <v>0</v>
      </c>
      <c r="Z6896">
        <v>0</v>
      </c>
      <c r="AA6896">
        <v>0</v>
      </c>
      <c r="AB6896">
        <v>0</v>
      </c>
      <c r="AC6896">
        <v>0</v>
      </c>
      <c r="AD6896">
        <v>0</v>
      </c>
      <c r="AE6896">
        <v>0.13250838325193331</v>
      </c>
    </row>
    <row r="6897" spans="1:31" x14ac:dyDescent="0.25">
      <c r="A6897">
        <v>2253550</v>
      </c>
      <c r="B6897">
        <v>1</v>
      </c>
      <c r="C6897" t="s">
        <v>80</v>
      </c>
      <c r="D6897" t="s">
        <v>96</v>
      </c>
      <c r="E6897" t="s">
        <v>132</v>
      </c>
      <c r="F6897" t="s">
        <v>19741</v>
      </c>
      <c r="G6897" t="s">
        <v>148</v>
      </c>
      <c r="H6897" t="s">
        <v>135</v>
      </c>
      <c r="I6897" t="s">
        <v>136</v>
      </c>
      <c r="J6897" t="s">
        <v>137</v>
      </c>
      <c r="K6897" t="s">
        <v>138</v>
      </c>
      <c r="L6897" t="s">
        <v>19742</v>
      </c>
      <c r="M6897" t="s">
        <v>19743</v>
      </c>
      <c r="N6897">
        <v>4.0188888880000002</v>
      </c>
      <c r="O6897">
        <v>0</v>
      </c>
      <c r="P6897">
        <v>1</v>
      </c>
      <c r="Q6897">
        <v>0</v>
      </c>
      <c r="R6897">
        <v>0</v>
      </c>
      <c r="S6897">
        <v>0</v>
      </c>
      <c r="T6897">
        <v>0</v>
      </c>
      <c r="U6897">
        <v>0</v>
      </c>
      <c r="V6897">
        <v>0</v>
      </c>
      <c r="W6897">
        <v>0</v>
      </c>
      <c r="X6897">
        <v>1.6504060601078401</v>
      </c>
      <c r="Y6897">
        <v>0</v>
      </c>
      <c r="Z6897">
        <v>0</v>
      </c>
      <c r="AA6897">
        <v>0</v>
      </c>
      <c r="AB6897">
        <v>0</v>
      </c>
      <c r="AC6897">
        <v>0</v>
      </c>
      <c r="AD6897">
        <v>0</v>
      </c>
      <c r="AE6897">
        <v>1.6504060601078401</v>
      </c>
    </row>
    <row r="6898" spans="1:31" x14ac:dyDescent="0.25">
      <c r="A6898">
        <v>2253552</v>
      </c>
      <c r="B6898">
        <v>1</v>
      </c>
      <c r="C6898" t="s">
        <v>80</v>
      </c>
      <c r="D6898" t="s">
        <v>84</v>
      </c>
      <c r="E6898" t="s">
        <v>194</v>
      </c>
      <c r="F6898" t="s">
        <v>3485</v>
      </c>
      <c r="G6898" t="s">
        <v>179</v>
      </c>
      <c r="H6898" t="s">
        <v>135</v>
      </c>
      <c r="I6898" t="s">
        <v>136</v>
      </c>
      <c r="J6898" t="s">
        <v>137</v>
      </c>
      <c r="K6898" t="s">
        <v>138</v>
      </c>
      <c r="L6898" t="s">
        <v>19744</v>
      </c>
      <c r="M6898" t="s">
        <v>19745</v>
      </c>
      <c r="N6898">
        <v>1.165277777</v>
      </c>
      <c r="O6898">
        <v>0</v>
      </c>
      <c r="P6898">
        <v>0</v>
      </c>
      <c r="Q6898">
        <v>0</v>
      </c>
      <c r="R6898">
        <v>0</v>
      </c>
      <c r="S6898">
        <v>0</v>
      </c>
      <c r="T6898">
        <v>29</v>
      </c>
      <c r="U6898">
        <v>0</v>
      </c>
      <c r="V6898">
        <v>1</v>
      </c>
      <c r="W6898">
        <v>0</v>
      </c>
      <c r="X6898">
        <v>0</v>
      </c>
      <c r="Y6898">
        <v>0</v>
      </c>
      <c r="Z6898">
        <v>0</v>
      </c>
      <c r="AA6898">
        <v>0</v>
      </c>
      <c r="AB6898">
        <v>23.820079511984019</v>
      </c>
      <c r="AC6898">
        <v>0</v>
      </c>
      <c r="AD6898">
        <v>14.152759914273494</v>
      </c>
      <c r="AE6898">
        <v>37.972839426257515</v>
      </c>
    </row>
    <row r="6899" spans="1:31" x14ac:dyDescent="0.25">
      <c r="A6899">
        <v>2253556</v>
      </c>
      <c r="B6899">
        <v>1</v>
      </c>
      <c r="C6899" t="s">
        <v>80</v>
      </c>
      <c r="D6899" t="s">
        <v>104</v>
      </c>
      <c r="E6899" t="s">
        <v>161</v>
      </c>
      <c r="F6899" t="s">
        <v>13926</v>
      </c>
      <c r="G6899" t="s">
        <v>174</v>
      </c>
      <c r="H6899" t="s">
        <v>163</v>
      </c>
      <c r="I6899" t="s">
        <v>261</v>
      </c>
      <c r="J6899" t="s">
        <v>137</v>
      </c>
      <c r="K6899" t="s">
        <v>138</v>
      </c>
      <c r="L6899" t="s">
        <v>19746</v>
      </c>
      <c r="M6899" t="s">
        <v>19747</v>
      </c>
      <c r="N6899">
        <v>1.4999999999999999E-2</v>
      </c>
      <c r="O6899">
        <v>0</v>
      </c>
      <c r="P6899">
        <v>112</v>
      </c>
      <c r="Q6899">
        <v>3</v>
      </c>
      <c r="R6899">
        <v>5</v>
      </c>
      <c r="S6899">
        <v>13</v>
      </c>
      <c r="T6899">
        <v>12</v>
      </c>
      <c r="U6899">
        <v>2</v>
      </c>
      <c r="V6899">
        <v>0</v>
      </c>
      <c r="W6899">
        <v>0</v>
      </c>
      <c r="X6899">
        <v>0.42074094056076006</v>
      </c>
      <c r="Y6899">
        <v>1.3403602935240001E-2</v>
      </c>
      <c r="Z6899">
        <v>2.0510912237520003E-2</v>
      </c>
      <c r="AA6899">
        <v>1.34221117405284</v>
      </c>
      <c r="AB6899">
        <v>3.0599403122399997E-2</v>
      </c>
      <c r="AC6899">
        <v>1.6487859283139998</v>
      </c>
      <c r="AD6899">
        <v>0</v>
      </c>
      <c r="AE6899">
        <v>3.4762519612227596</v>
      </c>
    </row>
    <row r="6900" spans="1:31" x14ac:dyDescent="0.25">
      <c r="A6900">
        <v>2253558</v>
      </c>
      <c r="B6900">
        <v>1</v>
      </c>
      <c r="C6900" t="s">
        <v>81</v>
      </c>
      <c r="D6900" t="s">
        <v>128</v>
      </c>
      <c r="E6900" t="s">
        <v>141</v>
      </c>
      <c r="F6900" t="s">
        <v>18684</v>
      </c>
      <c r="G6900" t="s">
        <v>390</v>
      </c>
      <c r="H6900" t="s">
        <v>135</v>
      </c>
      <c r="I6900" t="s">
        <v>136</v>
      </c>
      <c r="J6900" t="s">
        <v>137</v>
      </c>
      <c r="K6900" t="s">
        <v>138</v>
      </c>
      <c r="L6900" t="s">
        <v>19748</v>
      </c>
      <c r="M6900" t="s">
        <v>19749</v>
      </c>
      <c r="N6900">
        <v>6.7238888880000003</v>
      </c>
      <c r="O6900">
        <v>0</v>
      </c>
      <c r="P6900">
        <v>196</v>
      </c>
      <c r="Q6900">
        <v>0</v>
      </c>
      <c r="R6900">
        <v>0</v>
      </c>
      <c r="S6900">
        <v>0</v>
      </c>
      <c r="T6900">
        <v>20</v>
      </c>
      <c r="U6900">
        <v>0</v>
      </c>
      <c r="V6900">
        <v>0</v>
      </c>
      <c r="W6900">
        <v>0</v>
      </c>
      <c r="X6900">
        <v>161.81862416117391</v>
      </c>
      <c r="Y6900">
        <v>0</v>
      </c>
      <c r="Z6900">
        <v>0</v>
      </c>
      <c r="AA6900">
        <v>0</v>
      </c>
      <c r="AB6900">
        <v>25.298292115434936</v>
      </c>
      <c r="AC6900">
        <v>0</v>
      </c>
      <c r="AD6900">
        <v>0</v>
      </c>
      <c r="AE6900">
        <v>187.11691627660886</v>
      </c>
    </row>
    <row r="6901" spans="1:31" x14ac:dyDescent="0.25">
      <c r="A6901">
        <v>2253559</v>
      </c>
      <c r="B6901">
        <v>1</v>
      </c>
      <c r="C6901" t="s">
        <v>80</v>
      </c>
      <c r="D6901" t="s">
        <v>103</v>
      </c>
      <c r="E6901" t="s">
        <v>194</v>
      </c>
      <c r="F6901" t="s">
        <v>19750</v>
      </c>
      <c r="G6901" t="s">
        <v>152</v>
      </c>
      <c r="H6901" t="s">
        <v>135</v>
      </c>
      <c r="I6901" t="s">
        <v>136</v>
      </c>
      <c r="J6901" t="s">
        <v>3</v>
      </c>
      <c r="K6901" t="s">
        <v>138</v>
      </c>
      <c r="L6901" t="s">
        <v>19751</v>
      </c>
      <c r="M6901" t="s">
        <v>19752</v>
      </c>
      <c r="N6901">
        <v>3.46</v>
      </c>
      <c r="O6901">
        <v>0</v>
      </c>
      <c r="P6901">
        <v>102</v>
      </c>
      <c r="Q6901">
        <v>0</v>
      </c>
      <c r="R6901">
        <v>0</v>
      </c>
      <c r="S6901">
        <v>0</v>
      </c>
      <c r="T6901">
        <v>13</v>
      </c>
      <c r="U6901">
        <v>0</v>
      </c>
      <c r="V6901">
        <v>0</v>
      </c>
      <c r="W6901">
        <v>0</v>
      </c>
      <c r="X6901">
        <v>102.56692528814152</v>
      </c>
      <c r="Y6901">
        <v>0</v>
      </c>
      <c r="Z6901">
        <v>0</v>
      </c>
      <c r="AA6901">
        <v>0</v>
      </c>
      <c r="AB6901">
        <v>29.598212823916484</v>
      </c>
      <c r="AC6901">
        <v>0</v>
      </c>
      <c r="AD6901">
        <v>0</v>
      </c>
      <c r="AE6901">
        <v>132.165138112058</v>
      </c>
    </row>
    <row r="6902" spans="1:31" x14ac:dyDescent="0.25">
      <c r="A6902">
        <v>2253561</v>
      </c>
      <c r="B6902">
        <v>1</v>
      </c>
      <c r="C6902" t="s">
        <v>80</v>
      </c>
      <c r="D6902" t="s">
        <v>107</v>
      </c>
      <c r="E6902" t="s">
        <v>132</v>
      </c>
      <c r="F6902" t="s">
        <v>19753</v>
      </c>
      <c r="G6902" t="s">
        <v>148</v>
      </c>
      <c r="H6902" t="s">
        <v>135</v>
      </c>
      <c r="I6902" t="s">
        <v>136</v>
      </c>
      <c r="J6902" t="s">
        <v>137</v>
      </c>
      <c r="K6902" t="s">
        <v>138</v>
      </c>
      <c r="L6902" t="s">
        <v>19754</v>
      </c>
      <c r="M6902" t="s">
        <v>19755</v>
      </c>
      <c r="N6902">
        <v>1.490555555</v>
      </c>
      <c r="O6902">
        <v>0</v>
      </c>
      <c r="P6902">
        <v>1</v>
      </c>
      <c r="Q6902">
        <v>0</v>
      </c>
      <c r="R6902">
        <v>0</v>
      </c>
      <c r="S6902">
        <v>0</v>
      </c>
      <c r="T6902">
        <v>0</v>
      </c>
      <c r="U6902">
        <v>0</v>
      </c>
      <c r="V6902">
        <v>0</v>
      </c>
      <c r="W6902">
        <v>0</v>
      </c>
      <c r="X6902">
        <v>5.3389002533439998E-2</v>
      </c>
      <c r="Y6902">
        <v>0</v>
      </c>
      <c r="Z6902">
        <v>0</v>
      </c>
      <c r="AA6902">
        <v>0</v>
      </c>
      <c r="AB6902">
        <v>0</v>
      </c>
      <c r="AC6902">
        <v>0</v>
      </c>
      <c r="AD6902">
        <v>0</v>
      </c>
      <c r="AE6902">
        <v>5.3389002533439998E-2</v>
      </c>
    </row>
    <row r="6903" spans="1:31" x14ac:dyDescent="0.25">
      <c r="A6903">
        <v>2253562</v>
      </c>
      <c r="B6903">
        <v>1</v>
      </c>
      <c r="C6903" t="s">
        <v>80</v>
      </c>
      <c r="D6903" t="s">
        <v>104</v>
      </c>
      <c r="E6903" t="s">
        <v>161</v>
      </c>
      <c r="F6903" t="s">
        <v>13926</v>
      </c>
      <c r="G6903" t="s">
        <v>174</v>
      </c>
      <c r="H6903" t="s">
        <v>163</v>
      </c>
      <c r="I6903" t="s">
        <v>261</v>
      </c>
      <c r="J6903" t="s">
        <v>137</v>
      </c>
      <c r="K6903" t="s">
        <v>138</v>
      </c>
      <c r="L6903" t="s">
        <v>19756</v>
      </c>
      <c r="M6903" t="s">
        <v>19757</v>
      </c>
      <c r="N6903">
        <v>9.4444439999999998E-3</v>
      </c>
      <c r="O6903">
        <v>0</v>
      </c>
      <c r="P6903">
        <v>112</v>
      </c>
      <c r="Q6903">
        <v>3</v>
      </c>
      <c r="R6903">
        <v>5</v>
      </c>
      <c r="S6903">
        <v>13</v>
      </c>
      <c r="T6903">
        <v>11</v>
      </c>
      <c r="U6903">
        <v>2</v>
      </c>
      <c r="V6903">
        <v>0</v>
      </c>
      <c r="W6903">
        <v>0</v>
      </c>
      <c r="X6903">
        <v>0.26491096257529334</v>
      </c>
      <c r="Y6903">
        <v>8.4393055518177783E-3</v>
      </c>
      <c r="Z6903">
        <v>1.2914278075475554E-2</v>
      </c>
      <c r="AA6903">
        <v>0.84509592440364001</v>
      </c>
      <c r="AB6903">
        <v>1.864251038222222E-2</v>
      </c>
      <c r="AC6903">
        <v>1.0381244733828887</v>
      </c>
      <c r="AD6903">
        <v>0</v>
      </c>
      <c r="AE6903">
        <v>2.1881274543713376</v>
      </c>
    </row>
    <row r="6904" spans="1:31" x14ac:dyDescent="0.25">
      <c r="A6904">
        <v>2253563</v>
      </c>
      <c r="B6904">
        <v>1</v>
      </c>
      <c r="C6904" t="s">
        <v>81</v>
      </c>
      <c r="D6904" t="s">
        <v>120</v>
      </c>
      <c r="E6904" t="s">
        <v>132</v>
      </c>
      <c r="F6904" t="s">
        <v>19758</v>
      </c>
      <c r="G6904" t="s">
        <v>148</v>
      </c>
      <c r="H6904" t="s">
        <v>135</v>
      </c>
      <c r="I6904" t="s">
        <v>136</v>
      </c>
      <c r="J6904" t="s">
        <v>137</v>
      </c>
      <c r="K6904" t="s">
        <v>138</v>
      </c>
      <c r="L6904" t="s">
        <v>19759</v>
      </c>
      <c r="M6904" t="s">
        <v>19760</v>
      </c>
      <c r="N6904">
        <v>2.3347222219999999</v>
      </c>
      <c r="O6904">
        <v>0</v>
      </c>
      <c r="P6904">
        <v>1</v>
      </c>
      <c r="Q6904">
        <v>0</v>
      </c>
      <c r="R6904">
        <v>0</v>
      </c>
      <c r="S6904">
        <v>0</v>
      </c>
      <c r="T6904">
        <v>0</v>
      </c>
      <c r="U6904">
        <v>0</v>
      </c>
      <c r="V6904">
        <v>0</v>
      </c>
      <c r="W6904">
        <v>0</v>
      </c>
      <c r="X6904">
        <v>1.5631311299053332</v>
      </c>
      <c r="Y6904">
        <v>0</v>
      </c>
      <c r="Z6904">
        <v>0</v>
      </c>
      <c r="AA6904">
        <v>0</v>
      </c>
      <c r="AB6904">
        <v>0</v>
      </c>
      <c r="AC6904">
        <v>0</v>
      </c>
      <c r="AD6904">
        <v>0</v>
      </c>
      <c r="AE6904">
        <v>1.5631311299053332</v>
      </c>
    </row>
    <row r="6905" spans="1:31" x14ac:dyDescent="0.25">
      <c r="A6905">
        <v>2253565</v>
      </c>
      <c r="B6905">
        <v>1</v>
      </c>
      <c r="C6905" t="s">
        <v>80</v>
      </c>
      <c r="D6905" t="s">
        <v>104</v>
      </c>
      <c r="E6905" t="s">
        <v>132</v>
      </c>
      <c r="F6905" t="s">
        <v>19761</v>
      </c>
      <c r="G6905" t="s">
        <v>148</v>
      </c>
      <c r="H6905" t="s">
        <v>135</v>
      </c>
      <c r="I6905" t="s">
        <v>136</v>
      </c>
      <c r="J6905" t="s">
        <v>137</v>
      </c>
      <c r="K6905" t="s">
        <v>138</v>
      </c>
      <c r="L6905" t="s">
        <v>19762</v>
      </c>
      <c r="M6905" t="s">
        <v>19763</v>
      </c>
      <c r="N6905">
        <v>1.2561111110000001</v>
      </c>
      <c r="O6905">
        <v>0</v>
      </c>
      <c r="P6905">
        <v>1</v>
      </c>
      <c r="Q6905">
        <v>0</v>
      </c>
      <c r="R6905">
        <v>0</v>
      </c>
      <c r="S6905">
        <v>0</v>
      </c>
      <c r="T6905">
        <v>0</v>
      </c>
      <c r="U6905">
        <v>0</v>
      </c>
      <c r="V6905">
        <v>0</v>
      </c>
      <c r="W6905">
        <v>0</v>
      </c>
      <c r="X6905">
        <v>6.3931203152444452E-2</v>
      </c>
      <c r="Y6905">
        <v>0</v>
      </c>
      <c r="Z6905">
        <v>0</v>
      </c>
      <c r="AA6905">
        <v>0</v>
      </c>
      <c r="AB6905">
        <v>0</v>
      </c>
      <c r="AC6905">
        <v>0</v>
      </c>
      <c r="AD6905">
        <v>0</v>
      </c>
      <c r="AE6905">
        <v>6.3931203152444452E-2</v>
      </c>
    </row>
    <row r="6906" spans="1:31" x14ac:dyDescent="0.25">
      <c r="A6906">
        <v>2253566</v>
      </c>
      <c r="B6906">
        <v>1</v>
      </c>
      <c r="C6906" t="s">
        <v>80</v>
      </c>
      <c r="D6906" t="s">
        <v>94</v>
      </c>
      <c r="E6906" t="s">
        <v>132</v>
      </c>
      <c r="F6906" t="s">
        <v>19764</v>
      </c>
      <c r="G6906" t="s">
        <v>148</v>
      </c>
      <c r="H6906" t="s">
        <v>135</v>
      </c>
      <c r="I6906" t="s">
        <v>136</v>
      </c>
      <c r="J6906" t="s">
        <v>137</v>
      </c>
      <c r="K6906" t="s">
        <v>138</v>
      </c>
      <c r="L6906" t="s">
        <v>19765</v>
      </c>
      <c r="M6906" t="s">
        <v>19766</v>
      </c>
      <c r="N6906">
        <v>1.9297222220000001</v>
      </c>
      <c r="O6906">
        <v>0</v>
      </c>
      <c r="P6906">
        <v>1</v>
      </c>
      <c r="Q6906">
        <v>0</v>
      </c>
      <c r="R6906">
        <v>0</v>
      </c>
      <c r="S6906">
        <v>0</v>
      </c>
      <c r="T6906">
        <v>0</v>
      </c>
      <c r="U6906">
        <v>0</v>
      </c>
      <c r="V6906">
        <v>0</v>
      </c>
      <c r="W6906">
        <v>0</v>
      </c>
      <c r="X6906">
        <v>0.22378007755189333</v>
      </c>
      <c r="Y6906">
        <v>0</v>
      </c>
      <c r="Z6906">
        <v>0</v>
      </c>
      <c r="AA6906">
        <v>0</v>
      </c>
      <c r="AB6906">
        <v>0</v>
      </c>
      <c r="AC6906">
        <v>0</v>
      </c>
      <c r="AD6906">
        <v>0</v>
      </c>
      <c r="AE6906">
        <v>0.22378007755189333</v>
      </c>
    </row>
    <row r="6907" spans="1:31" x14ac:dyDescent="0.25">
      <c r="A6907">
        <v>2253568</v>
      </c>
      <c r="B6907">
        <v>1</v>
      </c>
      <c r="C6907" t="s">
        <v>80</v>
      </c>
      <c r="D6907" t="s">
        <v>101</v>
      </c>
      <c r="E6907" t="s">
        <v>182</v>
      </c>
      <c r="F6907" t="s">
        <v>19767</v>
      </c>
      <c r="G6907" t="s">
        <v>174</v>
      </c>
      <c r="H6907" t="s">
        <v>163</v>
      </c>
      <c r="I6907" t="s">
        <v>136</v>
      </c>
      <c r="J6907" t="s">
        <v>137</v>
      </c>
      <c r="K6907" t="s">
        <v>138</v>
      </c>
      <c r="L6907" t="s">
        <v>19768</v>
      </c>
      <c r="M6907" t="s">
        <v>19769</v>
      </c>
      <c r="N6907">
        <v>1.1936111110000001</v>
      </c>
      <c r="O6907">
        <v>0</v>
      </c>
      <c r="P6907">
        <v>969</v>
      </c>
      <c r="Q6907">
        <v>0</v>
      </c>
      <c r="R6907">
        <v>1</v>
      </c>
      <c r="S6907">
        <v>0</v>
      </c>
      <c r="T6907">
        <v>54</v>
      </c>
      <c r="U6907">
        <v>0</v>
      </c>
      <c r="V6907">
        <v>0</v>
      </c>
      <c r="W6907">
        <v>0</v>
      </c>
      <c r="X6907">
        <v>253.51049280197017</v>
      </c>
      <c r="Y6907">
        <v>0</v>
      </c>
      <c r="Z6907">
        <v>1.6068147097333333E-4</v>
      </c>
      <c r="AA6907">
        <v>0</v>
      </c>
      <c r="AB6907">
        <v>41.494146380267473</v>
      </c>
      <c r="AC6907">
        <v>0</v>
      </c>
      <c r="AD6907">
        <v>0</v>
      </c>
      <c r="AE6907">
        <v>295.00479986370863</v>
      </c>
    </row>
    <row r="6908" spans="1:31" x14ac:dyDescent="0.25">
      <c r="A6908">
        <v>2253572</v>
      </c>
      <c r="B6908">
        <v>1</v>
      </c>
      <c r="C6908" t="s">
        <v>80</v>
      </c>
      <c r="D6908" t="s">
        <v>107</v>
      </c>
      <c r="E6908" t="s">
        <v>132</v>
      </c>
      <c r="F6908" t="s">
        <v>19770</v>
      </c>
      <c r="G6908" t="s">
        <v>170</v>
      </c>
      <c r="H6908" t="s">
        <v>135</v>
      </c>
      <c r="I6908" t="s">
        <v>136</v>
      </c>
      <c r="J6908" t="s">
        <v>137</v>
      </c>
      <c r="K6908" t="s">
        <v>138</v>
      </c>
      <c r="L6908" t="s">
        <v>19771</v>
      </c>
      <c r="M6908" t="s">
        <v>19772</v>
      </c>
      <c r="N6908">
        <v>2.545833333</v>
      </c>
      <c r="O6908">
        <v>0</v>
      </c>
      <c r="P6908">
        <v>1</v>
      </c>
      <c r="Q6908">
        <v>0</v>
      </c>
      <c r="R6908">
        <v>0</v>
      </c>
      <c r="S6908">
        <v>0</v>
      </c>
      <c r="T6908">
        <v>0</v>
      </c>
      <c r="U6908">
        <v>0</v>
      </c>
      <c r="V6908">
        <v>0</v>
      </c>
      <c r="W6908">
        <v>0</v>
      </c>
      <c r="X6908">
        <v>0.46676920410666001</v>
      </c>
      <c r="Y6908">
        <v>0</v>
      </c>
      <c r="Z6908">
        <v>0</v>
      </c>
      <c r="AA6908">
        <v>0</v>
      </c>
      <c r="AB6908">
        <v>0</v>
      </c>
      <c r="AC6908">
        <v>0</v>
      </c>
      <c r="AD6908">
        <v>0</v>
      </c>
      <c r="AE6908">
        <v>0.46676920410666001</v>
      </c>
    </row>
    <row r="6909" spans="1:31" x14ac:dyDescent="0.25">
      <c r="A6909">
        <v>2253573</v>
      </c>
      <c r="B6909">
        <v>1</v>
      </c>
      <c r="C6909" t="s">
        <v>80</v>
      </c>
      <c r="D6909" t="s">
        <v>101</v>
      </c>
      <c r="E6909" t="s">
        <v>132</v>
      </c>
      <c r="F6909" t="s">
        <v>19773</v>
      </c>
      <c r="G6909" t="s">
        <v>148</v>
      </c>
      <c r="H6909" t="s">
        <v>135</v>
      </c>
      <c r="I6909" t="s">
        <v>136</v>
      </c>
      <c r="J6909" t="s">
        <v>137</v>
      </c>
      <c r="K6909" t="s">
        <v>138</v>
      </c>
      <c r="L6909" t="s">
        <v>19774</v>
      </c>
      <c r="M6909" t="s">
        <v>19775</v>
      </c>
      <c r="N6909">
        <v>2.3988888880000001</v>
      </c>
      <c r="O6909">
        <v>0</v>
      </c>
      <c r="P6909">
        <v>1</v>
      </c>
      <c r="Q6909">
        <v>0</v>
      </c>
      <c r="R6909">
        <v>0</v>
      </c>
      <c r="S6909">
        <v>0</v>
      </c>
      <c r="T6909">
        <v>0</v>
      </c>
      <c r="U6909">
        <v>0</v>
      </c>
      <c r="V6909">
        <v>0</v>
      </c>
      <c r="W6909">
        <v>0</v>
      </c>
      <c r="X6909">
        <v>1.5404520654989124</v>
      </c>
      <c r="Y6909">
        <v>0</v>
      </c>
      <c r="Z6909">
        <v>0</v>
      </c>
      <c r="AA6909">
        <v>0</v>
      </c>
      <c r="AB6909">
        <v>0</v>
      </c>
      <c r="AC6909">
        <v>0</v>
      </c>
      <c r="AD6909">
        <v>0</v>
      </c>
      <c r="AE6909">
        <v>1.5404520654989124</v>
      </c>
    </row>
    <row r="6910" spans="1:31" x14ac:dyDescent="0.25">
      <c r="A6910">
        <v>2253574</v>
      </c>
      <c r="B6910">
        <v>1</v>
      </c>
      <c r="C6910" t="s">
        <v>81</v>
      </c>
      <c r="D6910" t="s">
        <v>118</v>
      </c>
      <c r="E6910" t="s">
        <v>132</v>
      </c>
      <c r="F6910" t="s">
        <v>19776</v>
      </c>
      <c r="G6910" t="s">
        <v>1919</v>
      </c>
      <c r="H6910" t="s">
        <v>135</v>
      </c>
      <c r="I6910" t="s">
        <v>136</v>
      </c>
      <c r="J6910" t="s">
        <v>137</v>
      </c>
      <c r="K6910" t="s">
        <v>138</v>
      </c>
      <c r="L6910" t="s">
        <v>19777</v>
      </c>
      <c r="M6910" t="s">
        <v>19778</v>
      </c>
      <c r="N6910">
        <v>0.56805555500000005</v>
      </c>
      <c r="O6910">
        <v>0</v>
      </c>
      <c r="P6910">
        <v>9</v>
      </c>
      <c r="Q6910">
        <v>0</v>
      </c>
      <c r="R6910">
        <v>0</v>
      </c>
      <c r="S6910">
        <v>0</v>
      </c>
      <c r="T6910">
        <v>0</v>
      </c>
      <c r="U6910">
        <v>0</v>
      </c>
      <c r="V6910">
        <v>0</v>
      </c>
      <c r="W6910">
        <v>0</v>
      </c>
      <c r="X6910">
        <v>0.89703532032800004</v>
      </c>
      <c r="Y6910">
        <v>0</v>
      </c>
      <c r="Z6910">
        <v>0</v>
      </c>
      <c r="AA6910">
        <v>0</v>
      </c>
      <c r="AB6910">
        <v>0</v>
      </c>
      <c r="AC6910">
        <v>0</v>
      </c>
      <c r="AD6910">
        <v>0</v>
      </c>
      <c r="AE6910">
        <v>0.89703532032800004</v>
      </c>
    </row>
    <row r="6911" spans="1:31" x14ac:dyDescent="0.25">
      <c r="A6911">
        <v>2253575</v>
      </c>
      <c r="B6911">
        <v>1</v>
      </c>
      <c r="C6911" t="s">
        <v>80</v>
      </c>
      <c r="D6911" t="s">
        <v>96</v>
      </c>
      <c r="E6911" t="s">
        <v>194</v>
      </c>
      <c r="F6911" t="s">
        <v>19779</v>
      </c>
      <c r="G6911" t="s">
        <v>134</v>
      </c>
      <c r="H6911" t="s">
        <v>135</v>
      </c>
      <c r="I6911" t="s">
        <v>136</v>
      </c>
      <c r="J6911" t="s">
        <v>137</v>
      </c>
      <c r="K6911" t="s">
        <v>138</v>
      </c>
      <c r="L6911" t="s">
        <v>19780</v>
      </c>
      <c r="M6911" t="s">
        <v>19781</v>
      </c>
      <c r="N6911">
        <v>0.28361111100000003</v>
      </c>
      <c r="O6911">
        <v>0</v>
      </c>
      <c r="P6911">
        <v>9</v>
      </c>
      <c r="Q6911">
        <v>0</v>
      </c>
      <c r="R6911">
        <v>0</v>
      </c>
      <c r="S6911">
        <v>0</v>
      </c>
      <c r="T6911">
        <v>0</v>
      </c>
      <c r="U6911">
        <v>0</v>
      </c>
      <c r="V6911">
        <v>0</v>
      </c>
      <c r="W6911">
        <v>0</v>
      </c>
      <c r="X6911">
        <v>1.5027702374988801</v>
      </c>
      <c r="Y6911">
        <v>0</v>
      </c>
      <c r="Z6911">
        <v>0</v>
      </c>
      <c r="AA6911">
        <v>0</v>
      </c>
      <c r="AB6911">
        <v>0</v>
      </c>
      <c r="AC6911">
        <v>0</v>
      </c>
      <c r="AD6911">
        <v>0</v>
      </c>
      <c r="AE6911">
        <v>1.5027702374988801</v>
      </c>
    </row>
    <row r="6912" spans="1:31" x14ac:dyDescent="0.25">
      <c r="A6912">
        <v>2253579</v>
      </c>
      <c r="B6912">
        <v>1</v>
      </c>
      <c r="C6912" t="s">
        <v>81</v>
      </c>
      <c r="D6912" t="s">
        <v>127</v>
      </c>
      <c r="E6912" t="s">
        <v>194</v>
      </c>
      <c r="F6912" t="s">
        <v>19782</v>
      </c>
      <c r="G6912" t="s">
        <v>422</v>
      </c>
      <c r="H6912" t="s">
        <v>135</v>
      </c>
      <c r="I6912" t="s">
        <v>136</v>
      </c>
      <c r="J6912" t="s">
        <v>137</v>
      </c>
      <c r="K6912" t="s">
        <v>138</v>
      </c>
      <c r="L6912" t="s">
        <v>19783</v>
      </c>
      <c r="M6912" t="s">
        <v>19784</v>
      </c>
      <c r="N6912">
        <v>2.3308333330000002</v>
      </c>
      <c r="O6912">
        <v>0</v>
      </c>
      <c r="P6912">
        <v>21</v>
      </c>
      <c r="Q6912">
        <v>0</v>
      </c>
      <c r="R6912">
        <v>0</v>
      </c>
      <c r="S6912">
        <v>0</v>
      </c>
      <c r="T6912">
        <v>17</v>
      </c>
      <c r="U6912">
        <v>0</v>
      </c>
      <c r="V6912">
        <v>0</v>
      </c>
      <c r="W6912">
        <v>0</v>
      </c>
      <c r="X6912">
        <v>19.77094516843756</v>
      </c>
      <c r="Y6912">
        <v>0</v>
      </c>
      <c r="Z6912">
        <v>0</v>
      </c>
      <c r="AA6912">
        <v>0</v>
      </c>
      <c r="AB6912">
        <v>11.145884437097095</v>
      </c>
      <c r="AC6912">
        <v>0</v>
      </c>
      <c r="AD6912">
        <v>0</v>
      </c>
      <c r="AE6912">
        <v>30.916829605534655</v>
      </c>
    </row>
    <row r="6913" spans="1:31" x14ac:dyDescent="0.25">
      <c r="A6913">
        <v>2253581</v>
      </c>
      <c r="B6913">
        <v>1</v>
      </c>
      <c r="C6913" t="s">
        <v>80</v>
      </c>
      <c r="D6913" t="s">
        <v>104</v>
      </c>
      <c r="E6913" t="s">
        <v>132</v>
      </c>
      <c r="F6913" t="s">
        <v>19785</v>
      </c>
      <c r="G6913" t="s">
        <v>191</v>
      </c>
      <c r="H6913" t="s">
        <v>135</v>
      </c>
      <c r="I6913" t="s">
        <v>136</v>
      </c>
      <c r="J6913" t="s">
        <v>137</v>
      </c>
      <c r="K6913" t="s">
        <v>138</v>
      </c>
      <c r="L6913" t="s">
        <v>19786</v>
      </c>
      <c r="M6913" t="s">
        <v>19787</v>
      </c>
      <c r="N6913">
        <v>2.4905555549999998</v>
      </c>
      <c r="O6913">
        <v>0</v>
      </c>
      <c r="P6913">
        <v>0</v>
      </c>
      <c r="Q6913">
        <v>0</v>
      </c>
      <c r="R6913">
        <v>1</v>
      </c>
      <c r="S6913">
        <v>0</v>
      </c>
      <c r="T6913">
        <v>0</v>
      </c>
      <c r="U6913">
        <v>0</v>
      </c>
      <c r="V6913">
        <v>0</v>
      </c>
      <c r="W6913">
        <v>0</v>
      </c>
      <c r="X6913">
        <v>0</v>
      </c>
      <c r="Y6913">
        <v>0</v>
      </c>
      <c r="Z6913">
        <v>3.2900480358122224E-3</v>
      </c>
      <c r="AA6913">
        <v>0</v>
      </c>
      <c r="AB6913">
        <v>0</v>
      </c>
      <c r="AC6913">
        <v>0</v>
      </c>
      <c r="AD6913">
        <v>0</v>
      </c>
      <c r="AE6913">
        <v>3.2900480358122224E-3</v>
      </c>
    </row>
    <row r="6914" spans="1:31" x14ac:dyDescent="0.25">
      <c r="A6914">
        <v>2253582</v>
      </c>
      <c r="B6914">
        <v>1</v>
      </c>
      <c r="C6914" t="s">
        <v>80</v>
      </c>
      <c r="D6914" t="s">
        <v>97</v>
      </c>
      <c r="E6914" t="s">
        <v>132</v>
      </c>
      <c r="F6914" t="s">
        <v>16667</v>
      </c>
      <c r="G6914" t="s">
        <v>148</v>
      </c>
      <c r="H6914" t="s">
        <v>135</v>
      </c>
      <c r="I6914" t="s">
        <v>136</v>
      </c>
      <c r="J6914" t="s">
        <v>137</v>
      </c>
      <c r="K6914" t="s">
        <v>138</v>
      </c>
      <c r="L6914" t="s">
        <v>19788</v>
      </c>
      <c r="M6914" t="s">
        <v>19789</v>
      </c>
      <c r="N6914">
        <v>2.5641666660000002</v>
      </c>
      <c r="O6914">
        <v>0</v>
      </c>
      <c r="P6914">
        <v>0</v>
      </c>
      <c r="Q6914">
        <v>0</v>
      </c>
      <c r="R6914">
        <v>1</v>
      </c>
      <c r="S6914">
        <v>0</v>
      </c>
      <c r="T6914">
        <v>0</v>
      </c>
      <c r="U6914">
        <v>0</v>
      </c>
      <c r="V6914">
        <v>0</v>
      </c>
      <c r="W6914">
        <v>0</v>
      </c>
      <c r="X6914">
        <v>0</v>
      </c>
      <c r="Y6914">
        <v>0</v>
      </c>
      <c r="Z6914">
        <v>0.39750518727738005</v>
      </c>
      <c r="AA6914">
        <v>0</v>
      </c>
      <c r="AB6914">
        <v>0</v>
      </c>
      <c r="AC6914">
        <v>0</v>
      </c>
      <c r="AD6914">
        <v>0</v>
      </c>
      <c r="AE6914">
        <v>0.39750518727738005</v>
      </c>
    </row>
    <row r="6915" spans="1:31" x14ac:dyDescent="0.25">
      <c r="A6915">
        <v>2253583</v>
      </c>
      <c r="B6915">
        <v>1</v>
      </c>
      <c r="C6915" t="s">
        <v>80</v>
      </c>
      <c r="D6915" t="s">
        <v>108</v>
      </c>
      <c r="E6915" t="s">
        <v>141</v>
      </c>
      <c r="F6915" t="s">
        <v>19790</v>
      </c>
      <c r="G6915" t="s">
        <v>13226</v>
      </c>
      <c r="H6915" t="s">
        <v>135</v>
      </c>
      <c r="I6915" t="s">
        <v>136</v>
      </c>
      <c r="J6915" t="s">
        <v>137</v>
      </c>
      <c r="K6915" t="s">
        <v>138</v>
      </c>
      <c r="L6915" t="s">
        <v>19791</v>
      </c>
      <c r="M6915" t="s">
        <v>19792</v>
      </c>
      <c r="N6915">
        <v>0.461666666</v>
      </c>
      <c r="O6915">
        <v>0</v>
      </c>
      <c r="P6915">
        <v>29</v>
      </c>
      <c r="Q6915">
        <v>0</v>
      </c>
      <c r="R6915">
        <v>11</v>
      </c>
      <c r="S6915">
        <v>0</v>
      </c>
      <c r="T6915">
        <v>4</v>
      </c>
      <c r="U6915">
        <v>0</v>
      </c>
      <c r="V6915">
        <v>0</v>
      </c>
      <c r="W6915">
        <v>0</v>
      </c>
      <c r="X6915">
        <v>6.5413596763804813</v>
      </c>
      <c r="Y6915">
        <v>0</v>
      </c>
      <c r="Z6915">
        <v>2.065207652009573</v>
      </c>
      <c r="AA6915">
        <v>0</v>
      </c>
      <c r="AB6915">
        <v>0.16557187499944001</v>
      </c>
      <c r="AC6915">
        <v>0</v>
      </c>
      <c r="AD6915">
        <v>0</v>
      </c>
      <c r="AE6915">
        <v>8.7721392033894947</v>
      </c>
    </row>
    <row r="6916" spans="1:31" x14ac:dyDescent="0.25">
      <c r="A6916">
        <v>2253584</v>
      </c>
      <c r="B6916">
        <v>1</v>
      </c>
      <c r="C6916" t="s">
        <v>80</v>
      </c>
      <c r="D6916" t="s">
        <v>96</v>
      </c>
      <c r="E6916" t="s">
        <v>194</v>
      </c>
      <c r="F6916" t="s">
        <v>17500</v>
      </c>
      <c r="G6916" t="s">
        <v>390</v>
      </c>
      <c r="H6916" t="s">
        <v>135</v>
      </c>
      <c r="I6916" t="s">
        <v>136</v>
      </c>
      <c r="J6916" t="s">
        <v>137</v>
      </c>
      <c r="K6916" t="s">
        <v>138</v>
      </c>
      <c r="L6916" t="s">
        <v>19793</v>
      </c>
      <c r="M6916" t="s">
        <v>19794</v>
      </c>
      <c r="N6916">
        <v>2.1944444440000002</v>
      </c>
      <c r="O6916">
        <v>0</v>
      </c>
      <c r="P6916">
        <v>3</v>
      </c>
      <c r="Q6916">
        <v>0</v>
      </c>
      <c r="R6916">
        <v>0</v>
      </c>
      <c r="S6916">
        <v>0</v>
      </c>
      <c r="T6916">
        <v>0</v>
      </c>
      <c r="U6916">
        <v>0</v>
      </c>
      <c r="V6916">
        <v>0</v>
      </c>
      <c r="W6916">
        <v>0</v>
      </c>
      <c r="X6916">
        <v>6.7646749719170538</v>
      </c>
      <c r="Y6916">
        <v>0</v>
      </c>
      <c r="Z6916">
        <v>0</v>
      </c>
      <c r="AA6916">
        <v>0</v>
      </c>
      <c r="AB6916">
        <v>0</v>
      </c>
      <c r="AC6916">
        <v>0</v>
      </c>
      <c r="AD6916">
        <v>0</v>
      </c>
      <c r="AE6916">
        <v>6.7646749719170538</v>
      </c>
    </row>
    <row r="6917" spans="1:31" x14ac:dyDescent="0.25">
      <c r="A6917">
        <v>2253585</v>
      </c>
      <c r="B6917">
        <v>1</v>
      </c>
      <c r="C6917" t="s">
        <v>81</v>
      </c>
      <c r="D6917" t="s">
        <v>127</v>
      </c>
      <c r="E6917" t="s">
        <v>182</v>
      </c>
      <c r="F6917" t="s">
        <v>19391</v>
      </c>
      <c r="G6917" t="s">
        <v>1257</v>
      </c>
      <c r="H6917" t="s">
        <v>163</v>
      </c>
      <c r="I6917" t="s">
        <v>136</v>
      </c>
      <c r="J6917" t="s">
        <v>137</v>
      </c>
      <c r="K6917" t="s">
        <v>138</v>
      </c>
      <c r="L6917" t="s">
        <v>19795</v>
      </c>
      <c r="M6917" t="s">
        <v>19796</v>
      </c>
      <c r="N6917">
        <v>0.74055555500000003</v>
      </c>
      <c r="O6917">
        <v>0</v>
      </c>
      <c r="P6917">
        <v>373</v>
      </c>
      <c r="Q6917">
        <v>0</v>
      </c>
      <c r="R6917">
        <v>1</v>
      </c>
      <c r="S6917">
        <v>0</v>
      </c>
      <c r="T6917">
        <v>19</v>
      </c>
      <c r="U6917">
        <v>0</v>
      </c>
      <c r="V6917">
        <v>0</v>
      </c>
      <c r="W6917">
        <v>0</v>
      </c>
      <c r="X6917">
        <v>80.701333724617427</v>
      </c>
      <c r="Y6917">
        <v>0</v>
      </c>
      <c r="Z6917">
        <v>1.4384348284300867</v>
      </c>
      <c r="AA6917">
        <v>0</v>
      </c>
      <c r="AB6917">
        <v>6.9900134894430872</v>
      </c>
      <c r="AC6917">
        <v>0</v>
      </c>
      <c r="AD6917">
        <v>0</v>
      </c>
      <c r="AE6917">
        <v>89.129782042490604</v>
      </c>
    </row>
    <row r="6918" spans="1:31" x14ac:dyDescent="0.25">
      <c r="A6918">
        <v>2253586</v>
      </c>
      <c r="B6918">
        <v>1</v>
      </c>
      <c r="C6918" t="s">
        <v>81</v>
      </c>
      <c r="D6918" t="s">
        <v>115</v>
      </c>
      <c r="E6918" t="s">
        <v>141</v>
      </c>
      <c r="F6918" t="s">
        <v>19797</v>
      </c>
      <c r="G6918" t="s">
        <v>1257</v>
      </c>
      <c r="H6918" t="s">
        <v>135</v>
      </c>
      <c r="I6918" t="s">
        <v>136</v>
      </c>
      <c r="J6918" t="s">
        <v>137</v>
      </c>
      <c r="K6918" t="s">
        <v>138</v>
      </c>
      <c r="L6918" t="s">
        <v>19798</v>
      </c>
      <c r="M6918" t="s">
        <v>19799</v>
      </c>
      <c r="N6918">
        <v>4.8088888880000003</v>
      </c>
      <c r="O6918">
        <v>0</v>
      </c>
      <c r="P6918">
        <v>112</v>
      </c>
      <c r="Q6918">
        <v>0</v>
      </c>
      <c r="R6918">
        <v>0</v>
      </c>
      <c r="S6918">
        <v>0</v>
      </c>
      <c r="T6918">
        <v>5</v>
      </c>
      <c r="U6918">
        <v>0</v>
      </c>
      <c r="V6918">
        <v>0</v>
      </c>
      <c r="W6918">
        <v>0</v>
      </c>
      <c r="X6918">
        <v>54.234225325272234</v>
      </c>
      <c r="Y6918">
        <v>0</v>
      </c>
      <c r="Z6918">
        <v>0</v>
      </c>
      <c r="AA6918">
        <v>0</v>
      </c>
      <c r="AB6918">
        <v>10.810666979548522</v>
      </c>
      <c r="AC6918">
        <v>0</v>
      </c>
      <c r="AD6918">
        <v>0</v>
      </c>
      <c r="AE6918">
        <v>65.044892304820763</v>
      </c>
    </row>
    <row r="6919" spans="1:31" x14ac:dyDescent="0.25">
      <c r="A6919">
        <v>2253588</v>
      </c>
      <c r="B6919">
        <v>1</v>
      </c>
      <c r="C6919" t="s">
        <v>81</v>
      </c>
      <c r="D6919" t="s">
        <v>122</v>
      </c>
      <c r="E6919" t="s">
        <v>194</v>
      </c>
      <c r="F6919" t="s">
        <v>19800</v>
      </c>
      <c r="G6919" t="s">
        <v>179</v>
      </c>
      <c r="H6919" t="s">
        <v>135</v>
      </c>
      <c r="I6919" t="s">
        <v>136</v>
      </c>
      <c r="J6919" t="s">
        <v>137</v>
      </c>
      <c r="K6919" t="s">
        <v>138</v>
      </c>
      <c r="L6919" t="s">
        <v>19801</v>
      </c>
      <c r="M6919" t="s">
        <v>19802</v>
      </c>
      <c r="N6919">
        <v>1.356666666</v>
      </c>
      <c r="O6919">
        <v>0</v>
      </c>
      <c r="P6919">
        <v>6</v>
      </c>
      <c r="Q6919">
        <v>0</v>
      </c>
      <c r="R6919">
        <v>0</v>
      </c>
      <c r="S6919">
        <v>0</v>
      </c>
      <c r="T6919">
        <v>1</v>
      </c>
      <c r="U6919">
        <v>0</v>
      </c>
      <c r="V6919">
        <v>0</v>
      </c>
      <c r="W6919">
        <v>0</v>
      </c>
      <c r="X6919">
        <v>0.89896081884317358</v>
      </c>
      <c r="Y6919">
        <v>0</v>
      </c>
      <c r="Z6919">
        <v>0</v>
      </c>
      <c r="AA6919">
        <v>0</v>
      </c>
      <c r="AB6919">
        <v>1.3677310684473335E-2</v>
      </c>
      <c r="AC6919">
        <v>0</v>
      </c>
      <c r="AD6919">
        <v>0</v>
      </c>
      <c r="AE6919">
        <v>0.91263812952764689</v>
      </c>
    </row>
    <row r="6920" spans="1:31" x14ac:dyDescent="0.25">
      <c r="A6920">
        <v>2253590</v>
      </c>
      <c r="B6920">
        <v>1</v>
      </c>
      <c r="C6920" t="s">
        <v>81</v>
      </c>
      <c r="D6920" t="s">
        <v>119</v>
      </c>
      <c r="E6920" t="s">
        <v>194</v>
      </c>
      <c r="F6920" t="s">
        <v>19803</v>
      </c>
      <c r="G6920" t="s">
        <v>179</v>
      </c>
      <c r="H6920" t="s">
        <v>135</v>
      </c>
      <c r="I6920" t="s">
        <v>136</v>
      </c>
      <c r="J6920" t="s">
        <v>137</v>
      </c>
      <c r="K6920" t="s">
        <v>138</v>
      </c>
      <c r="L6920" t="s">
        <v>19804</v>
      </c>
      <c r="M6920" t="s">
        <v>19805</v>
      </c>
      <c r="N6920">
        <v>3.934722222</v>
      </c>
      <c r="O6920">
        <v>0</v>
      </c>
      <c r="P6920">
        <v>4</v>
      </c>
      <c r="Q6920">
        <v>0</v>
      </c>
      <c r="R6920">
        <v>0</v>
      </c>
      <c r="S6920">
        <v>0</v>
      </c>
      <c r="T6920">
        <v>1</v>
      </c>
      <c r="U6920">
        <v>0</v>
      </c>
      <c r="V6920">
        <v>0</v>
      </c>
      <c r="W6920">
        <v>0</v>
      </c>
      <c r="X6920">
        <v>1.2430140951508801</v>
      </c>
      <c r="Y6920">
        <v>0</v>
      </c>
      <c r="Z6920">
        <v>0</v>
      </c>
      <c r="AA6920">
        <v>0</v>
      </c>
      <c r="AB6920">
        <v>0.34925722797298669</v>
      </c>
      <c r="AC6920">
        <v>0</v>
      </c>
      <c r="AD6920">
        <v>0</v>
      </c>
      <c r="AE6920">
        <v>1.5922713231238668</v>
      </c>
    </row>
    <row r="6921" spans="1:31" x14ac:dyDescent="0.25">
      <c r="A6921">
        <v>2253592</v>
      </c>
      <c r="B6921">
        <v>1</v>
      </c>
      <c r="C6921" t="s">
        <v>80</v>
      </c>
      <c r="D6921" t="s">
        <v>94</v>
      </c>
      <c r="E6921" t="s">
        <v>273</v>
      </c>
      <c r="F6921" t="s">
        <v>19806</v>
      </c>
      <c r="G6921" t="s">
        <v>174</v>
      </c>
      <c r="H6921" t="s">
        <v>163</v>
      </c>
      <c r="I6921" t="s">
        <v>136</v>
      </c>
      <c r="J6921" t="s">
        <v>137</v>
      </c>
      <c r="K6921" t="s">
        <v>138</v>
      </c>
      <c r="L6921" t="s">
        <v>19807</v>
      </c>
      <c r="M6921" t="s">
        <v>19808</v>
      </c>
      <c r="N6921">
        <v>6.4166665999999997E-2</v>
      </c>
      <c r="O6921">
        <v>0</v>
      </c>
      <c r="P6921">
        <v>685</v>
      </c>
      <c r="Q6921">
        <v>35</v>
      </c>
      <c r="R6921">
        <v>79</v>
      </c>
      <c r="S6921">
        <v>15</v>
      </c>
      <c r="T6921">
        <v>83</v>
      </c>
      <c r="U6921">
        <v>3</v>
      </c>
      <c r="V6921">
        <v>0</v>
      </c>
      <c r="W6921">
        <v>0</v>
      </c>
      <c r="X6921">
        <v>12.026259067360742</v>
      </c>
      <c r="Y6921">
        <v>1.5005516458564687</v>
      </c>
      <c r="Z6921">
        <v>2.9884913209120203</v>
      </c>
      <c r="AA6921">
        <v>7.8889060787647365</v>
      </c>
      <c r="AB6921">
        <v>3.3655881946195505</v>
      </c>
      <c r="AC6921">
        <v>31.200352372317333</v>
      </c>
      <c r="AD6921">
        <v>0</v>
      </c>
      <c r="AE6921">
        <v>58.970148679830857</v>
      </c>
    </row>
    <row r="6922" spans="1:31" x14ac:dyDescent="0.25">
      <c r="A6922">
        <v>2253594</v>
      </c>
      <c r="B6922">
        <v>1</v>
      </c>
      <c r="C6922" t="s">
        <v>80</v>
      </c>
      <c r="D6922" t="s">
        <v>99</v>
      </c>
      <c r="E6922" t="s">
        <v>132</v>
      </c>
      <c r="F6922" t="s">
        <v>19809</v>
      </c>
      <c r="G6922" t="s">
        <v>148</v>
      </c>
      <c r="H6922" t="s">
        <v>135</v>
      </c>
      <c r="I6922" t="s">
        <v>136</v>
      </c>
      <c r="J6922" t="s">
        <v>137</v>
      </c>
      <c r="K6922" t="s">
        <v>138</v>
      </c>
      <c r="L6922" t="s">
        <v>19810</v>
      </c>
      <c r="M6922" t="s">
        <v>19811</v>
      </c>
      <c r="N6922">
        <v>1.398055555</v>
      </c>
      <c r="O6922">
        <v>0</v>
      </c>
      <c r="P6922">
        <v>2</v>
      </c>
      <c r="Q6922">
        <v>0</v>
      </c>
      <c r="R6922">
        <v>0</v>
      </c>
      <c r="S6922">
        <v>0</v>
      </c>
      <c r="T6922">
        <v>0</v>
      </c>
      <c r="U6922">
        <v>0</v>
      </c>
      <c r="V6922">
        <v>0</v>
      </c>
      <c r="W6922">
        <v>0</v>
      </c>
      <c r="X6922">
        <v>6.8466761474581554</v>
      </c>
      <c r="Y6922">
        <v>0</v>
      </c>
      <c r="Z6922">
        <v>0</v>
      </c>
      <c r="AA6922">
        <v>0</v>
      </c>
      <c r="AB6922">
        <v>0</v>
      </c>
      <c r="AC6922">
        <v>0</v>
      </c>
      <c r="AD6922">
        <v>0</v>
      </c>
      <c r="AE6922">
        <v>6.8466761474581554</v>
      </c>
    </row>
    <row r="6923" spans="1:31" x14ac:dyDescent="0.25">
      <c r="A6923">
        <v>2253598</v>
      </c>
      <c r="B6923">
        <v>1</v>
      </c>
      <c r="C6923" t="s">
        <v>80</v>
      </c>
      <c r="D6923" t="s">
        <v>90</v>
      </c>
      <c r="E6923" t="s">
        <v>132</v>
      </c>
      <c r="F6923" t="s">
        <v>19812</v>
      </c>
      <c r="G6923" t="s">
        <v>148</v>
      </c>
      <c r="H6923" t="s">
        <v>135</v>
      </c>
      <c r="I6923" t="s">
        <v>136</v>
      </c>
      <c r="J6923" t="s">
        <v>137</v>
      </c>
      <c r="K6923" t="s">
        <v>138</v>
      </c>
      <c r="L6923" t="s">
        <v>19813</v>
      </c>
      <c r="M6923" t="s">
        <v>19814</v>
      </c>
      <c r="N6923">
        <v>5.1736111109999996</v>
      </c>
      <c r="O6923">
        <v>0</v>
      </c>
      <c r="P6923">
        <v>3</v>
      </c>
      <c r="Q6923">
        <v>0</v>
      </c>
      <c r="R6923">
        <v>0</v>
      </c>
      <c r="S6923">
        <v>0</v>
      </c>
      <c r="T6923">
        <v>0</v>
      </c>
      <c r="U6923">
        <v>0</v>
      </c>
      <c r="V6923">
        <v>0</v>
      </c>
      <c r="W6923">
        <v>0</v>
      </c>
      <c r="X6923">
        <v>5.495544282566116</v>
      </c>
      <c r="Y6923">
        <v>0</v>
      </c>
      <c r="Z6923">
        <v>0</v>
      </c>
      <c r="AA6923">
        <v>0</v>
      </c>
      <c r="AB6923">
        <v>0</v>
      </c>
      <c r="AC6923">
        <v>0</v>
      </c>
      <c r="AD6923">
        <v>0</v>
      </c>
      <c r="AE6923">
        <v>5.495544282566116</v>
      </c>
    </row>
    <row r="6924" spans="1:31" x14ac:dyDescent="0.25">
      <c r="A6924">
        <v>2253599</v>
      </c>
      <c r="B6924">
        <v>1</v>
      </c>
      <c r="C6924" t="s">
        <v>80</v>
      </c>
      <c r="D6924" t="s">
        <v>101</v>
      </c>
      <c r="E6924" t="s">
        <v>132</v>
      </c>
      <c r="F6924" t="s">
        <v>19815</v>
      </c>
      <c r="G6924" t="s">
        <v>191</v>
      </c>
      <c r="H6924" t="s">
        <v>135</v>
      </c>
      <c r="I6924" t="s">
        <v>136</v>
      </c>
      <c r="J6924" t="s">
        <v>137</v>
      </c>
      <c r="K6924" t="s">
        <v>138</v>
      </c>
      <c r="L6924" t="s">
        <v>19816</v>
      </c>
      <c r="M6924" t="s">
        <v>19817</v>
      </c>
      <c r="N6924">
        <v>1.510277777</v>
      </c>
      <c r="O6924">
        <v>0</v>
      </c>
      <c r="P6924">
        <v>1</v>
      </c>
      <c r="Q6924">
        <v>0</v>
      </c>
      <c r="R6924">
        <v>0</v>
      </c>
      <c r="S6924">
        <v>0</v>
      </c>
      <c r="T6924">
        <v>0</v>
      </c>
      <c r="U6924">
        <v>0</v>
      </c>
      <c r="V6924">
        <v>0</v>
      </c>
      <c r="W6924">
        <v>0</v>
      </c>
      <c r="X6924">
        <v>0.11298242204567112</v>
      </c>
      <c r="Y6924">
        <v>0</v>
      </c>
      <c r="Z6924">
        <v>0</v>
      </c>
      <c r="AA6924">
        <v>0</v>
      </c>
      <c r="AB6924">
        <v>0</v>
      </c>
      <c r="AC6924">
        <v>0</v>
      </c>
      <c r="AD6924">
        <v>0</v>
      </c>
      <c r="AE6924">
        <v>0.11298242204567112</v>
      </c>
    </row>
    <row r="6925" spans="1:31" x14ac:dyDescent="0.25">
      <c r="A6925">
        <v>2253605</v>
      </c>
      <c r="B6925">
        <v>1</v>
      </c>
      <c r="C6925" t="s">
        <v>81</v>
      </c>
      <c r="D6925" t="s">
        <v>120</v>
      </c>
      <c r="E6925" t="s">
        <v>194</v>
      </c>
      <c r="F6925" t="s">
        <v>19818</v>
      </c>
      <c r="G6925" t="s">
        <v>422</v>
      </c>
      <c r="H6925" t="s">
        <v>135</v>
      </c>
      <c r="I6925" t="s">
        <v>136</v>
      </c>
      <c r="J6925" t="s">
        <v>137</v>
      </c>
      <c r="K6925" t="s">
        <v>138</v>
      </c>
      <c r="L6925" t="s">
        <v>19819</v>
      </c>
      <c r="M6925" t="s">
        <v>19820</v>
      </c>
      <c r="N6925">
        <v>0.56555555499999999</v>
      </c>
      <c r="O6925">
        <v>0</v>
      </c>
      <c r="P6925">
        <v>72</v>
      </c>
      <c r="Q6925">
        <v>0</v>
      </c>
      <c r="R6925">
        <v>0</v>
      </c>
      <c r="S6925">
        <v>0</v>
      </c>
      <c r="T6925">
        <v>14</v>
      </c>
      <c r="U6925">
        <v>0</v>
      </c>
      <c r="V6925">
        <v>0</v>
      </c>
      <c r="W6925">
        <v>0</v>
      </c>
      <c r="X6925">
        <v>18.180227507009636</v>
      </c>
      <c r="Y6925">
        <v>0</v>
      </c>
      <c r="Z6925">
        <v>0</v>
      </c>
      <c r="AA6925">
        <v>0</v>
      </c>
      <c r="AB6925">
        <v>1.1483424830456688</v>
      </c>
      <c r="AC6925">
        <v>0</v>
      </c>
      <c r="AD6925">
        <v>0</v>
      </c>
      <c r="AE6925">
        <v>19.328569990055307</v>
      </c>
    </row>
    <row r="6926" spans="1:31" x14ac:dyDescent="0.25">
      <c r="A6926">
        <v>2253607</v>
      </c>
      <c r="B6926">
        <v>1</v>
      </c>
      <c r="C6926" t="s">
        <v>81</v>
      </c>
      <c r="D6926" t="s">
        <v>112</v>
      </c>
      <c r="E6926" t="s">
        <v>194</v>
      </c>
      <c r="F6926" t="s">
        <v>19821</v>
      </c>
      <c r="G6926" t="s">
        <v>179</v>
      </c>
      <c r="H6926" t="s">
        <v>135</v>
      </c>
      <c r="I6926" t="s">
        <v>136</v>
      </c>
      <c r="J6926" t="s">
        <v>137</v>
      </c>
      <c r="K6926" t="s">
        <v>138</v>
      </c>
      <c r="L6926" t="s">
        <v>19822</v>
      </c>
      <c r="M6926" t="s">
        <v>19823</v>
      </c>
      <c r="N6926">
        <v>2.0263888880000001</v>
      </c>
      <c r="O6926">
        <v>0</v>
      </c>
      <c r="P6926">
        <v>12</v>
      </c>
      <c r="Q6926">
        <v>0</v>
      </c>
      <c r="R6926">
        <v>0</v>
      </c>
      <c r="S6926">
        <v>0</v>
      </c>
      <c r="T6926">
        <v>1</v>
      </c>
      <c r="U6926">
        <v>0</v>
      </c>
      <c r="V6926">
        <v>0</v>
      </c>
      <c r="W6926">
        <v>0</v>
      </c>
      <c r="X6926">
        <v>5.2120288655361326</v>
      </c>
      <c r="Y6926">
        <v>0</v>
      </c>
      <c r="Z6926">
        <v>0</v>
      </c>
      <c r="AA6926">
        <v>0</v>
      </c>
      <c r="AB6926">
        <v>1.8818810184693753</v>
      </c>
      <c r="AC6926">
        <v>0</v>
      </c>
      <c r="AD6926">
        <v>0</v>
      </c>
      <c r="AE6926">
        <v>7.0939098840055079</v>
      </c>
    </row>
    <row r="6927" spans="1:31" x14ac:dyDescent="0.25">
      <c r="A6927">
        <v>2253611</v>
      </c>
      <c r="B6927">
        <v>1</v>
      </c>
      <c r="C6927" t="s">
        <v>81</v>
      </c>
      <c r="D6927" t="s">
        <v>120</v>
      </c>
      <c r="E6927" t="s">
        <v>141</v>
      </c>
      <c r="F6927" t="s">
        <v>19824</v>
      </c>
      <c r="G6927" t="s">
        <v>187</v>
      </c>
      <c r="H6927" t="s">
        <v>135</v>
      </c>
      <c r="I6927" t="s">
        <v>136</v>
      </c>
      <c r="J6927" t="s">
        <v>137</v>
      </c>
      <c r="K6927" t="s">
        <v>138</v>
      </c>
      <c r="L6927" t="s">
        <v>19825</v>
      </c>
      <c r="M6927" t="s">
        <v>19826</v>
      </c>
      <c r="N6927">
        <v>1.2494444440000001</v>
      </c>
      <c r="O6927">
        <v>0</v>
      </c>
      <c r="P6927">
        <v>10</v>
      </c>
      <c r="Q6927">
        <v>0</v>
      </c>
      <c r="R6927">
        <v>5</v>
      </c>
      <c r="S6927">
        <v>0</v>
      </c>
      <c r="T6927">
        <v>9</v>
      </c>
      <c r="U6927">
        <v>0</v>
      </c>
      <c r="V6927">
        <v>1</v>
      </c>
      <c r="W6927">
        <v>0</v>
      </c>
      <c r="X6927">
        <v>2.3396863436098365</v>
      </c>
      <c r="Y6927">
        <v>0</v>
      </c>
      <c r="Z6927">
        <v>1.261245639158727</v>
      </c>
      <c r="AA6927">
        <v>0</v>
      </c>
      <c r="AB6927">
        <v>16.032206467035262</v>
      </c>
      <c r="AC6927">
        <v>0</v>
      </c>
      <c r="AD6927">
        <v>0.55331604604301676</v>
      </c>
      <c r="AE6927">
        <v>20.186454495846842</v>
      </c>
    </row>
    <row r="6928" spans="1:31" x14ac:dyDescent="0.25">
      <c r="A6928">
        <v>2253613</v>
      </c>
      <c r="B6928">
        <v>1</v>
      </c>
      <c r="C6928" t="s">
        <v>80</v>
      </c>
      <c r="D6928" t="s">
        <v>92</v>
      </c>
      <c r="E6928" t="s">
        <v>273</v>
      </c>
      <c r="F6928" t="s">
        <v>19375</v>
      </c>
      <c r="G6928" t="s">
        <v>1858</v>
      </c>
      <c r="H6928" t="s">
        <v>163</v>
      </c>
      <c r="I6928" t="s">
        <v>136</v>
      </c>
      <c r="J6928" t="s">
        <v>137</v>
      </c>
      <c r="K6928" t="s">
        <v>138</v>
      </c>
      <c r="L6928" t="s">
        <v>19827</v>
      </c>
      <c r="M6928" t="s">
        <v>19828</v>
      </c>
      <c r="N6928">
        <v>1.5825</v>
      </c>
      <c r="O6928">
        <v>1</v>
      </c>
      <c r="P6928">
        <v>3519</v>
      </c>
      <c r="Q6928">
        <v>0</v>
      </c>
      <c r="R6928">
        <v>7</v>
      </c>
      <c r="S6928">
        <v>6</v>
      </c>
      <c r="T6928">
        <v>208</v>
      </c>
      <c r="U6928">
        <v>0</v>
      </c>
      <c r="V6928">
        <v>0</v>
      </c>
      <c r="W6928">
        <v>39.279289514271454</v>
      </c>
      <c r="X6928">
        <v>1405.1458838535195</v>
      </c>
      <c r="Y6928">
        <v>0</v>
      </c>
      <c r="Z6928">
        <v>1.37373397797496</v>
      </c>
      <c r="AA6928">
        <v>77.343567212685315</v>
      </c>
      <c r="AB6928">
        <v>154.74987983086797</v>
      </c>
      <c r="AC6928">
        <v>0</v>
      </c>
      <c r="AD6928">
        <v>0</v>
      </c>
      <c r="AE6928">
        <v>1677.8923543893193</v>
      </c>
    </row>
    <row r="6929" spans="1:31" x14ac:dyDescent="0.25">
      <c r="A6929">
        <v>2253618</v>
      </c>
      <c r="B6929">
        <v>1</v>
      </c>
      <c r="C6929" t="s">
        <v>80</v>
      </c>
      <c r="D6929" t="s">
        <v>107</v>
      </c>
      <c r="E6929" t="s">
        <v>132</v>
      </c>
      <c r="F6929" t="s">
        <v>19829</v>
      </c>
      <c r="G6929" t="s">
        <v>191</v>
      </c>
      <c r="H6929" t="s">
        <v>135</v>
      </c>
      <c r="I6929" t="s">
        <v>136</v>
      </c>
      <c r="J6929" t="s">
        <v>137</v>
      </c>
      <c r="K6929" t="s">
        <v>138</v>
      </c>
      <c r="L6929" t="s">
        <v>19830</v>
      </c>
      <c r="M6929" t="s">
        <v>19831</v>
      </c>
      <c r="N6929">
        <v>1.5294444439999999</v>
      </c>
      <c r="O6929">
        <v>0</v>
      </c>
      <c r="P6929">
        <v>3</v>
      </c>
      <c r="Q6929">
        <v>0</v>
      </c>
      <c r="R6929">
        <v>0</v>
      </c>
      <c r="S6929">
        <v>0</v>
      </c>
      <c r="T6929">
        <v>1</v>
      </c>
      <c r="U6929">
        <v>0</v>
      </c>
      <c r="V6929">
        <v>0</v>
      </c>
      <c r="W6929">
        <v>0</v>
      </c>
      <c r="X6929">
        <v>0</v>
      </c>
      <c r="Y6929">
        <v>0</v>
      </c>
      <c r="Z6929">
        <v>0</v>
      </c>
      <c r="AA6929">
        <v>0</v>
      </c>
      <c r="AB6929">
        <v>0</v>
      </c>
      <c r="AC6929">
        <v>0</v>
      </c>
      <c r="AD6929">
        <v>0</v>
      </c>
      <c r="AE6929">
        <v>0</v>
      </c>
    </row>
    <row r="6930" spans="1:31" x14ac:dyDescent="0.25">
      <c r="A6930">
        <v>2253619</v>
      </c>
      <c r="B6930">
        <v>1</v>
      </c>
      <c r="C6930" t="s">
        <v>81</v>
      </c>
      <c r="D6930" t="s">
        <v>123</v>
      </c>
      <c r="E6930" t="s">
        <v>194</v>
      </c>
      <c r="F6930" t="s">
        <v>19832</v>
      </c>
      <c r="G6930" t="s">
        <v>472</v>
      </c>
      <c r="H6930" t="s">
        <v>135</v>
      </c>
      <c r="I6930" t="s">
        <v>136</v>
      </c>
      <c r="J6930" t="s">
        <v>137</v>
      </c>
      <c r="K6930" t="s">
        <v>138</v>
      </c>
      <c r="L6930" t="s">
        <v>19833</v>
      </c>
      <c r="M6930" t="s">
        <v>19834</v>
      </c>
      <c r="N6930">
        <v>1.26</v>
      </c>
      <c r="O6930">
        <v>0</v>
      </c>
      <c r="P6930">
        <v>52</v>
      </c>
      <c r="Q6930">
        <v>0</v>
      </c>
      <c r="R6930">
        <v>0</v>
      </c>
      <c r="S6930">
        <v>0</v>
      </c>
      <c r="T6930">
        <v>4</v>
      </c>
      <c r="U6930">
        <v>0</v>
      </c>
      <c r="V6930">
        <v>0</v>
      </c>
      <c r="W6930">
        <v>0</v>
      </c>
      <c r="X6930">
        <v>16.095621126551613</v>
      </c>
      <c r="Y6930">
        <v>0</v>
      </c>
      <c r="Z6930">
        <v>0</v>
      </c>
      <c r="AA6930">
        <v>0</v>
      </c>
      <c r="AB6930">
        <v>4.4063708446106675</v>
      </c>
      <c r="AC6930">
        <v>0</v>
      </c>
      <c r="AD6930">
        <v>0</v>
      </c>
      <c r="AE6930">
        <v>20.50199197116228</v>
      </c>
    </row>
    <row r="6931" spans="1:31" x14ac:dyDescent="0.25">
      <c r="A6931">
        <v>2253622</v>
      </c>
      <c r="B6931">
        <v>1</v>
      </c>
      <c r="C6931" t="s">
        <v>80</v>
      </c>
      <c r="D6931" t="s">
        <v>99</v>
      </c>
      <c r="E6931" t="s">
        <v>132</v>
      </c>
      <c r="F6931" t="s">
        <v>19835</v>
      </c>
      <c r="G6931" t="s">
        <v>191</v>
      </c>
      <c r="H6931" t="s">
        <v>135</v>
      </c>
      <c r="I6931" t="s">
        <v>136</v>
      </c>
      <c r="J6931" t="s">
        <v>137</v>
      </c>
      <c r="K6931" t="s">
        <v>138</v>
      </c>
      <c r="L6931" t="s">
        <v>19836</v>
      </c>
      <c r="M6931" t="s">
        <v>19837</v>
      </c>
      <c r="N6931">
        <v>3.9991666659999998</v>
      </c>
      <c r="O6931">
        <v>0</v>
      </c>
      <c r="P6931">
        <v>2</v>
      </c>
      <c r="Q6931">
        <v>0</v>
      </c>
      <c r="R6931">
        <v>0</v>
      </c>
      <c r="S6931">
        <v>0</v>
      </c>
      <c r="T6931">
        <v>0</v>
      </c>
      <c r="U6931">
        <v>0</v>
      </c>
      <c r="V6931">
        <v>0</v>
      </c>
      <c r="W6931">
        <v>0</v>
      </c>
      <c r="X6931">
        <v>4.6950908692576006</v>
      </c>
      <c r="Y6931">
        <v>0</v>
      </c>
      <c r="Z6931">
        <v>0</v>
      </c>
      <c r="AA6931">
        <v>0</v>
      </c>
      <c r="AB6931">
        <v>0</v>
      </c>
      <c r="AC6931">
        <v>0</v>
      </c>
      <c r="AD6931">
        <v>0</v>
      </c>
      <c r="AE6931">
        <v>4.6950908692576006</v>
      </c>
    </row>
    <row r="6932" spans="1:31" x14ac:dyDescent="0.25">
      <c r="A6932">
        <v>2253625</v>
      </c>
      <c r="B6932">
        <v>1</v>
      </c>
      <c r="C6932" t="s">
        <v>80</v>
      </c>
      <c r="D6932" t="s">
        <v>96</v>
      </c>
      <c r="E6932" t="s">
        <v>132</v>
      </c>
      <c r="F6932" t="s">
        <v>19838</v>
      </c>
      <c r="G6932" t="s">
        <v>170</v>
      </c>
      <c r="H6932" t="s">
        <v>135</v>
      </c>
      <c r="I6932" t="s">
        <v>136</v>
      </c>
      <c r="J6932" t="s">
        <v>137</v>
      </c>
      <c r="K6932" t="s">
        <v>138</v>
      </c>
      <c r="L6932" t="s">
        <v>19839</v>
      </c>
      <c r="M6932" t="s">
        <v>19840</v>
      </c>
      <c r="N6932">
        <v>2.0308333329999999</v>
      </c>
      <c r="O6932">
        <v>0</v>
      </c>
      <c r="P6932">
        <v>1</v>
      </c>
      <c r="Q6932">
        <v>0</v>
      </c>
      <c r="R6932">
        <v>0</v>
      </c>
      <c r="S6932">
        <v>0</v>
      </c>
      <c r="T6932">
        <v>0</v>
      </c>
      <c r="U6932">
        <v>0</v>
      </c>
      <c r="V6932">
        <v>0</v>
      </c>
      <c r="W6932">
        <v>0</v>
      </c>
      <c r="X6932">
        <v>6.0190141476554144</v>
      </c>
      <c r="Y6932">
        <v>0</v>
      </c>
      <c r="Z6932">
        <v>0</v>
      </c>
      <c r="AA6932">
        <v>0</v>
      </c>
      <c r="AB6932">
        <v>0</v>
      </c>
      <c r="AC6932">
        <v>0</v>
      </c>
      <c r="AD6932">
        <v>0</v>
      </c>
      <c r="AE6932">
        <v>6.0190141476554144</v>
      </c>
    </row>
    <row r="6933" spans="1:31" x14ac:dyDescent="0.25">
      <c r="A6933">
        <v>2253626</v>
      </c>
      <c r="B6933">
        <v>1</v>
      </c>
      <c r="C6933" t="s">
        <v>81</v>
      </c>
      <c r="D6933" t="s">
        <v>116</v>
      </c>
      <c r="E6933" t="s">
        <v>194</v>
      </c>
      <c r="F6933" t="s">
        <v>19841</v>
      </c>
      <c r="G6933" t="s">
        <v>1031</v>
      </c>
      <c r="H6933" t="s">
        <v>135</v>
      </c>
      <c r="I6933" t="s">
        <v>136</v>
      </c>
      <c r="J6933" t="s">
        <v>137</v>
      </c>
      <c r="K6933" t="s">
        <v>138</v>
      </c>
      <c r="L6933" t="s">
        <v>19842</v>
      </c>
      <c r="M6933" t="s">
        <v>19843</v>
      </c>
      <c r="N6933">
        <v>1.001666666</v>
      </c>
      <c r="O6933">
        <v>0</v>
      </c>
      <c r="P6933">
        <v>56</v>
      </c>
      <c r="Q6933">
        <v>0</v>
      </c>
      <c r="R6933">
        <v>4</v>
      </c>
      <c r="S6933">
        <v>0</v>
      </c>
      <c r="T6933">
        <v>8</v>
      </c>
      <c r="U6933">
        <v>0</v>
      </c>
      <c r="V6933">
        <v>0</v>
      </c>
      <c r="W6933">
        <v>0</v>
      </c>
      <c r="X6933">
        <v>11.238670751040322</v>
      </c>
      <c r="Y6933">
        <v>0</v>
      </c>
      <c r="Z6933">
        <v>0.89775538499315</v>
      </c>
      <c r="AA6933">
        <v>0</v>
      </c>
      <c r="AB6933">
        <v>2.1169615473396606</v>
      </c>
      <c r="AC6933">
        <v>0</v>
      </c>
      <c r="AD6933">
        <v>0</v>
      </c>
      <c r="AE6933">
        <v>14.253387683373134</v>
      </c>
    </row>
    <row r="6934" spans="1:31" x14ac:dyDescent="0.25">
      <c r="A6934">
        <v>2253631</v>
      </c>
      <c r="B6934">
        <v>1</v>
      </c>
      <c r="C6934" t="s">
        <v>80</v>
      </c>
      <c r="D6934" t="s">
        <v>98</v>
      </c>
      <c r="E6934" t="s">
        <v>132</v>
      </c>
      <c r="F6934" t="s">
        <v>19844</v>
      </c>
      <c r="G6934" t="s">
        <v>148</v>
      </c>
      <c r="H6934" t="s">
        <v>135</v>
      </c>
      <c r="I6934" t="s">
        <v>136</v>
      </c>
      <c r="J6934" t="s">
        <v>137</v>
      </c>
      <c r="K6934" t="s">
        <v>138</v>
      </c>
      <c r="L6934" t="s">
        <v>19845</v>
      </c>
      <c r="M6934" t="s">
        <v>19846</v>
      </c>
      <c r="N6934">
        <v>0.745</v>
      </c>
      <c r="O6934">
        <v>0</v>
      </c>
      <c r="P6934">
        <v>2</v>
      </c>
      <c r="Q6934">
        <v>0</v>
      </c>
      <c r="R6934">
        <v>0</v>
      </c>
      <c r="S6934">
        <v>0</v>
      </c>
      <c r="T6934">
        <v>0</v>
      </c>
      <c r="U6934">
        <v>0</v>
      </c>
      <c r="V6934">
        <v>0</v>
      </c>
      <c r="W6934">
        <v>0</v>
      </c>
      <c r="X6934">
        <v>5.7086676949680004E-2</v>
      </c>
      <c r="Y6934">
        <v>0</v>
      </c>
      <c r="Z6934">
        <v>0</v>
      </c>
      <c r="AA6934">
        <v>0</v>
      </c>
      <c r="AB6934">
        <v>0</v>
      </c>
      <c r="AC6934">
        <v>0</v>
      </c>
      <c r="AD6934">
        <v>0</v>
      </c>
      <c r="AE6934">
        <v>5.7086676949680004E-2</v>
      </c>
    </row>
    <row r="6935" spans="1:31" x14ac:dyDescent="0.25">
      <c r="A6935">
        <v>2253636</v>
      </c>
      <c r="B6935">
        <v>1</v>
      </c>
      <c r="C6935" t="s">
        <v>80</v>
      </c>
      <c r="D6935" t="s">
        <v>90</v>
      </c>
      <c r="E6935" t="s">
        <v>194</v>
      </c>
      <c r="F6935" t="s">
        <v>17155</v>
      </c>
      <c r="G6935" t="s">
        <v>179</v>
      </c>
      <c r="H6935" t="s">
        <v>135</v>
      </c>
      <c r="I6935" t="s">
        <v>136</v>
      </c>
      <c r="J6935" t="s">
        <v>137</v>
      </c>
      <c r="K6935" t="s">
        <v>138</v>
      </c>
      <c r="L6935" t="s">
        <v>19847</v>
      </c>
      <c r="M6935" t="s">
        <v>19848</v>
      </c>
      <c r="N6935">
        <v>0.98222222199999998</v>
      </c>
      <c r="O6935">
        <v>0</v>
      </c>
      <c r="P6935">
        <v>143</v>
      </c>
      <c r="Q6935">
        <v>0</v>
      </c>
      <c r="R6935">
        <v>0</v>
      </c>
      <c r="S6935">
        <v>0</v>
      </c>
      <c r="T6935">
        <v>12</v>
      </c>
      <c r="U6935">
        <v>0</v>
      </c>
      <c r="V6935">
        <v>0</v>
      </c>
      <c r="W6935">
        <v>0</v>
      </c>
      <c r="X6935">
        <v>44.28900796918024</v>
      </c>
      <c r="Y6935">
        <v>0</v>
      </c>
      <c r="Z6935">
        <v>0</v>
      </c>
      <c r="AA6935">
        <v>0</v>
      </c>
      <c r="AB6935">
        <v>5.7810961457528904</v>
      </c>
      <c r="AC6935">
        <v>0</v>
      </c>
      <c r="AD6935">
        <v>0</v>
      </c>
      <c r="AE6935">
        <v>50.07010411493313</v>
      </c>
    </row>
    <row r="6936" spans="1:31" x14ac:dyDescent="0.25">
      <c r="A6936">
        <v>2253637</v>
      </c>
      <c r="B6936">
        <v>1</v>
      </c>
      <c r="C6936" t="s">
        <v>81</v>
      </c>
      <c r="D6936" t="s">
        <v>127</v>
      </c>
      <c r="E6936" t="s">
        <v>132</v>
      </c>
      <c r="F6936" t="s">
        <v>19849</v>
      </c>
      <c r="G6936" t="s">
        <v>170</v>
      </c>
      <c r="H6936" t="s">
        <v>135</v>
      </c>
      <c r="I6936" t="s">
        <v>136</v>
      </c>
      <c r="J6936" t="s">
        <v>137</v>
      </c>
      <c r="K6936" t="s">
        <v>138</v>
      </c>
      <c r="L6936" t="s">
        <v>19850</v>
      </c>
      <c r="M6936" t="s">
        <v>19851</v>
      </c>
      <c r="N6936">
        <v>3.801388888</v>
      </c>
      <c r="O6936">
        <v>0</v>
      </c>
      <c r="P6936">
        <v>0</v>
      </c>
      <c r="Q6936">
        <v>0</v>
      </c>
      <c r="R6936">
        <v>0</v>
      </c>
      <c r="S6936">
        <v>0</v>
      </c>
      <c r="T6936">
        <v>4</v>
      </c>
      <c r="U6936">
        <v>0</v>
      </c>
      <c r="V6936">
        <v>0</v>
      </c>
      <c r="W6936">
        <v>0</v>
      </c>
      <c r="X6936">
        <v>0</v>
      </c>
      <c r="Y6936">
        <v>0</v>
      </c>
      <c r="Z6936">
        <v>0</v>
      </c>
      <c r="AA6936">
        <v>0</v>
      </c>
      <c r="AB6936">
        <v>6.1199469817787779</v>
      </c>
      <c r="AC6936">
        <v>0</v>
      </c>
      <c r="AD6936">
        <v>0</v>
      </c>
      <c r="AE6936">
        <v>6.1199469817787779</v>
      </c>
    </row>
    <row r="6937" spans="1:31" x14ac:dyDescent="0.25">
      <c r="A6937">
        <v>2253638</v>
      </c>
      <c r="B6937">
        <v>1</v>
      </c>
      <c r="C6937" t="s">
        <v>80</v>
      </c>
      <c r="D6937" t="s">
        <v>95</v>
      </c>
      <c r="E6937" t="s">
        <v>273</v>
      </c>
      <c r="F6937" t="s">
        <v>2481</v>
      </c>
      <c r="G6937" t="s">
        <v>174</v>
      </c>
      <c r="H6937" t="s">
        <v>163</v>
      </c>
      <c r="I6937" t="s">
        <v>261</v>
      </c>
      <c r="J6937" t="s">
        <v>137</v>
      </c>
      <c r="K6937" t="s">
        <v>138</v>
      </c>
      <c r="L6937" t="s">
        <v>19852</v>
      </c>
      <c r="M6937" t="s">
        <v>19853</v>
      </c>
      <c r="N6937">
        <v>5.5555550000000002E-3</v>
      </c>
      <c r="O6937">
        <v>5</v>
      </c>
      <c r="P6937">
        <v>2333</v>
      </c>
      <c r="Q6937">
        <v>27</v>
      </c>
      <c r="R6937">
        <v>24</v>
      </c>
      <c r="S6937">
        <v>22</v>
      </c>
      <c r="T6937">
        <v>147</v>
      </c>
      <c r="U6937">
        <v>1</v>
      </c>
      <c r="V6937">
        <v>0</v>
      </c>
      <c r="W6937">
        <v>4.1818807239022225E-2</v>
      </c>
      <c r="X6937">
        <v>3.5201953137859676</v>
      </c>
      <c r="Y6937">
        <v>0.42705787092707787</v>
      </c>
      <c r="Z6937">
        <v>2.5402123993400007E-2</v>
      </c>
      <c r="AA6937">
        <v>0.82072827839093332</v>
      </c>
      <c r="AB6937">
        <v>0.45676699088966677</v>
      </c>
      <c r="AC6937">
        <v>9.2619734044444447E-3</v>
      </c>
      <c r="AD6937">
        <v>0</v>
      </c>
      <c r="AE6937">
        <v>5.3012313586305124</v>
      </c>
    </row>
    <row r="6938" spans="1:31" x14ac:dyDescent="0.25">
      <c r="A6938">
        <v>2253645</v>
      </c>
      <c r="B6938">
        <v>1</v>
      </c>
      <c r="C6938" t="s">
        <v>81</v>
      </c>
      <c r="D6938" t="s">
        <v>127</v>
      </c>
      <c r="E6938" t="s">
        <v>132</v>
      </c>
      <c r="F6938" t="s">
        <v>19854</v>
      </c>
      <c r="G6938" t="s">
        <v>148</v>
      </c>
      <c r="H6938" t="s">
        <v>135</v>
      </c>
      <c r="I6938" t="s">
        <v>136</v>
      </c>
      <c r="J6938" t="s">
        <v>137</v>
      </c>
      <c r="K6938" t="s">
        <v>138</v>
      </c>
      <c r="L6938" t="s">
        <v>19855</v>
      </c>
      <c r="M6938" t="s">
        <v>19856</v>
      </c>
      <c r="N6938">
        <v>2.9711111109999999</v>
      </c>
      <c r="O6938">
        <v>0</v>
      </c>
      <c r="P6938">
        <v>1</v>
      </c>
      <c r="Q6938">
        <v>0</v>
      </c>
      <c r="R6938">
        <v>0</v>
      </c>
      <c r="S6938">
        <v>0</v>
      </c>
      <c r="T6938">
        <v>0</v>
      </c>
      <c r="U6938">
        <v>0</v>
      </c>
      <c r="V6938">
        <v>0</v>
      </c>
      <c r="W6938">
        <v>0</v>
      </c>
      <c r="X6938">
        <v>0.38542099453052225</v>
      </c>
      <c r="Y6938">
        <v>0</v>
      </c>
      <c r="Z6938">
        <v>0</v>
      </c>
      <c r="AA6938">
        <v>0</v>
      </c>
      <c r="AB6938">
        <v>0</v>
      </c>
      <c r="AC6938">
        <v>0</v>
      </c>
      <c r="AD6938">
        <v>0</v>
      </c>
      <c r="AE6938">
        <v>0.38542099453052225</v>
      </c>
    </row>
    <row r="6939" spans="1:31" x14ac:dyDescent="0.25">
      <c r="A6939">
        <v>2253652</v>
      </c>
      <c r="B6939">
        <v>1</v>
      </c>
      <c r="C6939" t="s">
        <v>80</v>
      </c>
      <c r="D6939" t="s">
        <v>96</v>
      </c>
      <c r="E6939" t="s">
        <v>132</v>
      </c>
      <c r="F6939" t="s">
        <v>19857</v>
      </c>
      <c r="G6939" t="s">
        <v>148</v>
      </c>
      <c r="H6939" t="s">
        <v>135</v>
      </c>
      <c r="I6939" t="s">
        <v>136</v>
      </c>
      <c r="J6939" t="s">
        <v>137</v>
      </c>
      <c r="K6939" t="s">
        <v>138</v>
      </c>
      <c r="L6939" t="s">
        <v>19858</v>
      </c>
      <c r="M6939" t="s">
        <v>19859</v>
      </c>
      <c r="N6939">
        <v>2.915277777</v>
      </c>
      <c r="O6939">
        <v>0</v>
      </c>
      <c r="P6939">
        <v>1</v>
      </c>
      <c r="Q6939">
        <v>0</v>
      </c>
      <c r="R6939">
        <v>0</v>
      </c>
      <c r="S6939">
        <v>0</v>
      </c>
      <c r="T6939">
        <v>0</v>
      </c>
      <c r="U6939">
        <v>0</v>
      </c>
      <c r="V6939">
        <v>0</v>
      </c>
      <c r="W6939">
        <v>0</v>
      </c>
      <c r="X6939">
        <v>1.539782201858958</v>
      </c>
      <c r="Y6939">
        <v>0</v>
      </c>
      <c r="Z6939">
        <v>0</v>
      </c>
      <c r="AA6939">
        <v>0</v>
      </c>
      <c r="AB6939">
        <v>0</v>
      </c>
      <c r="AC6939">
        <v>0</v>
      </c>
      <c r="AD6939">
        <v>0</v>
      </c>
      <c r="AE6939">
        <v>1.539782201858958</v>
      </c>
    </row>
    <row r="6940" spans="1:31" x14ac:dyDescent="0.25">
      <c r="A6940">
        <v>2253653</v>
      </c>
      <c r="B6940">
        <v>1</v>
      </c>
      <c r="C6940" t="s">
        <v>81</v>
      </c>
      <c r="D6940" t="s">
        <v>119</v>
      </c>
      <c r="E6940" t="s">
        <v>132</v>
      </c>
      <c r="F6940" t="s">
        <v>19860</v>
      </c>
      <c r="G6940" t="s">
        <v>148</v>
      </c>
      <c r="H6940" t="s">
        <v>135</v>
      </c>
      <c r="I6940" t="s">
        <v>136</v>
      </c>
      <c r="J6940" t="s">
        <v>137</v>
      </c>
      <c r="K6940" t="s">
        <v>138</v>
      </c>
      <c r="L6940" t="s">
        <v>19861</v>
      </c>
      <c r="M6940" t="s">
        <v>19862</v>
      </c>
      <c r="N6940">
        <v>1.021111111</v>
      </c>
      <c r="O6940">
        <v>0</v>
      </c>
      <c r="P6940">
        <v>3</v>
      </c>
      <c r="Q6940">
        <v>0</v>
      </c>
      <c r="R6940">
        <v>0</v>
      </c>
      <c r="S6940">
        <v>0</v>
      </c>
      <c r="T6940">
        <v>0</v>
      </c>
      <c r="U6940">
        <v>0</v>
      </c>
      <c r="V6940">
        <v>0</v>
      </c>
      <c r="W6940">
        <v>0</v>
      </c>
      <c r="X6940">
        <v>0.89013828767360004</v>
      </c>
      <c r="Y6940">
        <v>0</v>
      </c>
      <c r="Z6940">
        <v>0</v>
      </c>
      <c r="AA6940">
        <v>0</v>
      </c>
      <c r="AB6940">
        <v>0</v>
      </c>
      <c r="AC6940">
        <v>0</v>
      </c>
      <c r="AD6940">
        <v>0</v>
      </c>
      <c r="AE6940">
        <v>0.89013828767360004</v>
      </c>
    </row>
    <row r="6941" spans="1:31" x14ac:dyDescent="0.25">
      <c r="A6941">
        <v>2253654</v>
      </c>
      <c r="B6941">
        <v>1</v>
      </c>
      <c r="C6941" t="s">
        <v>80</v>
      </c>
      <c r="D6941" t="s">
        <v>107</v>
      </c>
      <c r="E6941" t="s">
        <v>132</v>
      </c>
      <c r="F6941" t="s">
        <v>19863</v>
      </c>
      <c r="G6941" t="s">
        <v>170</v>
      </c>
      <c r="H6941" t="s">
        <v>135</v>
      </c>
      <c r="I6941" t="s">
        <v>136</v>
      </c>
      <c r="J6941" t="s">
        <v>137</v>
      </c>
      <c r="K6941" t="s">
        <v>138</v>
      </c>
      <c r="L6941" t="s">
        <v>19864</v>
      </c>
      <c r="M6941" t="s">
        <v>19865</v>
      </c>
      <c r="N6941">
        <v>1.051666666</v>
      </c>
      <c r="O6941">
        <v>0</v>
      </c>
      <c r="P6941">
        <v>5</v>
      </c>
      <c r="Q6941">
        <v>0</v>
      </c>
      <c r="R6941">
        <v>0</v>
      </c>
      <c r="S6941">
        <v>0</v>
      </c>
      <c r="T6941">
        <v>0</v>
      </c>
      <c r="U6941">
        <v>0</v>
      </c>
      <c r="V6941">
        <v>0</v>
      </c>
      <c r="W6941">
        <v>0</v>
      </c>
      <c r="X6941">
        <v>3.1518701986011339</v>
      </c>
      <c r="Y6941">
        <v>0</v>
      </c>
      <c r="Z6941">
        <v>0</v>
      </c>
      <c r="AA6941">
        <v>0</v>
      </c>
      <c r="AB6941">
        <v>0</v>
      </c>
      <c r="AC6941">
        <v>0</v>
      </c>
      <c r="AD6941">
        <v>0</v>
      </c>
      <c r="AE6941">
        <v>3.1518701986011339</v>
      </c>
    </row>
    <row r="6942" spans="1:31" x14ac:dyDescent="0.25">
      <c r="A6942">
        <v>2253657</v>
      </c>
      <c r="B6942">
        <v>1</v>
      </c>
      <c r="C6942" t="s">
        <v>81</v>
      </c>
      <c r="D6942" t="s">
        <v>113</v>
      </c>
      <c r="E6942" t="s">
        <v>132</v>
      </c>
      <c r="F6942" t="s">
        <v>19866</v>
      </c>
      <c r="G6942" t="s">
        <v>148</v>
      </c>
      <c r="H6942" t="s">
        <v>135</v>
      </c>
      <c r="I6942" t="s">
        <v>136</v>
      </c>
      <c r="J6942" t="s">
        <v>137</v>
      </c>
      <c r="K6942" t="s">
        <v>138</v>
      </c>
      <c r="L6942" t="s">
        <v>19867</v>
      </c>
      <c r="M6942" t="s">
        <v>19868</v>
      </c>
      <c r="N6942">
        <v>1.9883333329999999</v>
      </c>
      <c r="O6942">
        <v>0</v>
      </c>
      <c r="P6942">
        <v>1</v>
      </c>
      <c r="Q6942">
        <v>0</v>
      </c>
      <c r="R6942">
        <v>0</v>
      </c>
      <c r="S6942">
        <v>0</v>
      </c>
      <c r="T6942">
        <v>2</v>
      </c>
      <c r="U6942">
        <v>0</v>
      </c>
      <c r="V6942">
        <v>0</v>
      </c>
      <c r="W6942">
        <v>0</v>
      </c>
      <c r="X6942">
        <v>1.6967740226253287</v>
      </c>
      <c r="Y6942">
        <v>0</v>
      </c>
      <c r="Z6942">
        <v>0</v>
      </c>
      <c r="AA6942">
        <v>0</v>
      </c>
      <c r="AB6942">
        <v>0.7819610954707068</v>
      </c>
      <c r="AC6942">
        <v>0</v>
      </c>
      <c r="AD6942">
        <v>0</v>
      </c>
      <c r="AE6942">
        <v>2.4787351180960355</v>
      </c>
    </row>
    <row r="6943" spans="1:31" x14ac:dyDescent="0.25">
      <c r="A6943">
        <v>2253817</v>
      </c>
      <c r="B6943">
        <v>1</v>
      </c>
      <c r="C6943" t="s">
        <v>80</v>
      </c>
      <c r="D6943" t="s">
        <v>103</v>
      </c>
      <c r="E6943" t="s">
        <v>194</v>
      </c>
      <c r="F6943" t="s">
        <v>19869</v>
      </c>
      <c r="G6943" t="s">
        <v>179</v>
      </c>
      <c r="H6943" t="s">
        <v>135</v>
      </c>
      <c r="I6943" t="s">
        <v>136</v>
      </c>
      <c r="J6943" t="s">
        <v>137</v>
      </c>
      <c r="K6943" t="s">
        <v>138</v>
      </c>
      <c r="L6943" t="s">
        <v>19870</v>
      </c>
      <c r="M6943" t="s">
        <v>19871</v>
      </c>
      <c r="N6943">
        <v>0.49472222199999999</v>
      </c>
      <c r="O6943">
        <v>0</v>
      </c>
      <c r="P6943">
        <v>0</v>
      </c>
      <c r="Q6943">
        <v>0</v>
      </c>
      <c r="R6943">
        <v>1</v>
      </c>
      <c r="S6943">
        <v>0</v>
      </c>
      <c r="T6943">
        <v>1</v>
      </c>
      <c r="U6943">
        <v>0</v>
      </c>
      <c r="V6943">
        <v>0</v>
      </c>
      <c r="W6943">
        <v>0</v>
      </c>
      <c r="X6943">
        <v>0</v>
      </c>
      <c r="Y6943">
        <v>0</v>
      </c>
      <c r="Z6943">
        <v>0.30890566195233332</v>
      </c>
      <c r="AA6943">
        <v>0</v>
      </c>
      <c r="AB6943">
        <v>4.0708810930666665E-3</v>
      </c>
      <c r="AC6943">
        <v>0</v>
      </c>
      <c r="AD6943">
        <v>0</v>
      </c>
      <c r="AE6943">
        <v>0.31297654304540001</v>
      </c>
    </row>
    <row r="6944" spans="1:31" x14ac:dyDescent="0.25">
      <c r="A6944">
        <v>2253819</v>
      </c>
      <c r="B6944">
        <v>1</v>
      </c>
      <c r="C6944" t="s">
        <v>80</v>
      </c>
      <c r="D6944" t="s">
        <v>100</v>
      </c>
      <c r="E6944" t="s">
        <v>132</v>
      </c>
      <c r="F6944" t="s">
        <v>19872</v>
      </c>
      <c r="G6944" t="s">
        <v>148</v>
      </c>
      <c r="H6944" t="s">
        <v>135</v>
      </c>
      <c r="I6944" t="s">
        <v>136</v>
      </c>
      <c r="J6944" t="s">
        <v>137</v>
      </c>
      <c r="K6944" t="s">
        <v>138</v>
      </c>
      <c r="L6944" t="s">
        <v>19873</v>
      </c>
      <c r="M6944" t="s">
        <v>19874</v>
      </c>
      <c r="N6944">
        <v>1.1727777770000001</v>
      </c>
      <c r="O6944">
        <v>0</v>
      </c>
      <c r="P6944">
        <v>1</v>
      </c>
      <c r="Q6944">
        <v>0</v>
      </c>
      <c r="R6944">
        <v>0</v>
      </c>
      <c r="S6944">
        <v>0</v>
      </c>
      <c r="T6944">
        <v>0</v>
      </c>
      <c r="U6944">
        <v>0</v>
      </c>
      <c r="V6944">
        <v>0</v>
      </c>
      <c r="W6944">
        <v>0</v>
      </c>
      <c r="X6944">
        <v>0.1528089472719289</v>
      </c>
      <c r="Y6944">
        <v>0</v>
      </c>
      <c r="Z6944">
        <v>0</v>
      </c>
      <c r="AA6944">
        <v>0</v>
      </c>
      <c r="AB6944">
        <v>0</v>
      </c>
      <c r="AC6944">
        <v>0</v>
      </c>
      <c r="AD6944">
        <v>0</v>
      </c>
      <c r="AE6944">
        <v>0.1528089472719289</v>
      </c>
    </row>
    <row r="6945" spans="1:31" x14ac:dyDescent="0.25">
      <c r="A6945">
        <v>2253821</v>
      </c>
      <c r="B6945">
        <v>1</v>
      </c>
      <c r="C6945" t="s">
        <v>80</v>
      </c>
      <c r="D6945" t="s">
        <v>93</v>
      </c>
      <c r="E6945" t="s">
        <v>194</v>
      </c>
      <c r="F6945" t="s">
        <v>19875</v>
      </c>
      <c r="G6945" t="s">
        <v>179</v>
      </c>
      <c r="H6945" t="s">
        <v>135</v>
      </c>
      <c r="I6945" t="s">
        <v>136</v>
      </c>
      <c r="J6945" t="s">
        <v>137</v>
      </c>
      <c r="K6945" t="s">
        <v>138</v>
      </c>
      <c r="L6945" t="s">
        <v>19876</v>
      </c>
      <c r="M6945" t="s">
        <v>19877</v>
      </c>
      <c r="N6945">
        <v>8.3361111109999992</v>
      </c>
      <c r="O6945">
        <v>0</v>
      </c>
      <c r="P6945">
        <v>2</v>
      </c>
      <c r="Q6945">
        <v>0</v>
      </c>
      <c r="R6945">
        <v>2</v>
      </c>
      <c r="S6945">
        <v>0</v>
      </c>
      <c r="T6945">
        <v>1</v>
      </c>
      <c r="U6945">
        <v>0</v>
      </c>
      <c r="V6945">
        <v>0</v>
      </c>
      <c r="W6945">
        <v>0</v>
      </c>
      <c r="X6945">
        <v>9.3316897793985607</v>
      </c>
      <c r="Y6945">
        <v>0</v>
      </c>
      <c r="Z6945">
        <v>3.508126825510347</v>
      </c>
      <c r="AA6945">
        <v>0</v>
      </c>
      <c r="AB6945">
        <v>0.33134643187747109</v>
      </c>
      <c r="AC6945">
        <v>0</v>
      </c>
      <c r="AD6945">
        <v>0</v>
      </c>
      <c r="AE6945">
        <v>13.171163036786378</v>
      </c>
    </row>
    <row r="6946" spans="1:31" x14ac:dyDescent="0.25">
      <c r="A6946">
        <v>2253822</v>
      </c>
      <c r="B6946">
        <v>1</v>
      </c>
      <c r="C6946" t="s">
        <v>80</v>
      </c>
      <c r="D6946" t="s">
        <v>108</v>
      </c>
      <c r="E6946" t="s">
        <v>132</v>
      </c>
      <c r="F6946" t="s">
        <v>19878</v>
      </c>
      <c r="G6946" t="s">
        <v>152</v>
      </c>
      <c r="H6946" t="s">
        <v>135</v>
      </c>
      <c r="I6946" t="s">
        <v>136</v>
      </c>
      <c r="J6946" t="s">
        <v>3</v>
      </c>
      <c r="K6946" t="s">
        <v>138</v>
      </c>
      <c r="L6946" t="s">
        <v>19879</v>
      </c>
      <c r="M6946" t="s">
        <v>19880</v>
      </c>
      <c r="N6946">
        <v>1.4941666659999999</v>
      </c>
      <c r="O6946">
        <v>0</v>
      </c>
      <c r="P6946">
        <v>1</v>
      </c>
      <c r="Q6946">
        <v>0</v>
      </c>
      <c r="R6946">
        <v>0</v>
      </c>
      <c r="S6946">
        <v>0</v>
      </c>
      <c r="T6946">
        <v>0</v>
      </c>
      <c r="U6946">
        <v>0</v>
      </c>
      <c r="V6946">
        <v>0</v>
      </c>
      <c r="W6946">
        <v>0</v>
      </c>
      <c r="X6946">
        <v>0.52863116085434669</v>
      </c>
      <c r="Y6946">
        <v>0</v>
      </c>
      <c r="Z6946">
        <v>0</v>
      </c>
      <c r="AA6946">
        <v>0</v>
      </c>
      <c r="AB6946">
        <v>0</v>
      </c>
      <c r="AC6946">
        <v>0</v>
      </c>
      <c r="AD6946">
        <v>0</v>
      </c>
      <c r="AE6946">
        <v>0.52863116085434669</v>
      </c>
    </row>
    <row r="6947" spans="1:31" x14ac:dyDescent="0.25">
      <c r="A6947">
        <v>2253824</v>
      </c>
      <c r="B6947">
        <v>1</v>
      </c>
      <c r="C6947" t="s">
        <v>81</v>
      </c>
      <c r="D6947" t="s">
        <v>123</v>
      </c>
      <c r="E6947" t="s">
        <v>194</v>
      </c>
      <c r="F6947" t="s">
        <v>19881</v>
      </c>
      <c r="G6947" t="s">
        <v>179</v>
      </c>
      <c r="H6947" t="s">
        <v>135</v>
      </c>
      <c r="I6947" t="s">
        <v>136</v>
      </c>
      <c r="J6947" t="s">
        <v>137</v>
      </c>
      <c r="K6947" t="s">
        <v>138</v>
      </c>
      <c r="L6947" t="s">
        <v>19882</v>
      </c>
      <c r="M6947" t="s">
        <v>19883</v>
      </c>
      <c r="N6947">
        <v>1.021111111</v>
      </c>
      <c r="O6947">
        <v>0</v>
      </c>
      <c r="P6947">
        <v>121</v>
      </c>
      <c r="Q6947">
        <v>0</v>
      </c>
      <c r="R6947">
        <v>0</v>
      </c>
      <c r="S6947">
        <v>0</v>
      </c>
      <c r="T6947">
        <v>8</v>
      </c>
      <c r="U6947">
        <v>0</v>
      </c>
      <c r="V6947">
        <v>0</v>
      </c>
      <c r="W6947">
        <v>0</v>
      </c>
      <c r="X6947">
        <v>26.721832276196452</v>
      </c>
      <c r="Y6947">
        <v>0</v>
      </c>
      <c r="Z6947">
        <v>0</v>
      </c>
      <c r="AA6947">
        <v>0</v>
      </c>
      <c r="AB6947">
        <v>0.66977222814973347</v>
      </c>
      <c r="AC6947">
        <v>0</v>
      </c>
      <c r="AD6947">
        <v>0</v>
      </c>
      <c r="AE6947">
        <v>27.391604504346184</v>
      </c>
    </row>
    <row r="6948" spans="1:31" x14ac:dyDescent="0.25">
      <c r="A6948">
        <v>2253825</v>
      </c>
      <c r="B6948">
        <v>1</v>
      </c>
      <c r="C6948" t="s">
        <v>80</v>
      </c>
      <c r="D6948" t="s">
        <v>87</v>
      </c>
      <c r="E6948" t="s">
        <v>132</v>
      </c>
      <c r="F6948" t="s">
        <v>19884</v>
      </c>
      <c r="G6948" t="s">
        <v>191</v>
      </c>
      <c r="H6948" t="s">
        <v>135</v>
      </c>
      <c r="I6948" t="s">
        <v>136</v>
      </c>
      <c r="J6948" t="s">
        <v>137</v>
      </c>
      <c r="K6948" t="s">
        <v>138</v>
      </c>
      <c r="L6948" t="s">
        <v>19885</v>
      </c>
      <c r="M6948" t="s">
        <v>19886</v>
      </c>
      <c r="N6948">
        <v>1.2991666660000001</v>
      </c>
      <c r="O6948">
        <v>0</v>
      </c>
      <c r="P6948">
        <v>1</v>
      </c>
      <c r="Q6948">
        <v>0</v>
      </c>
      <c r="R6948">
        <v>0</v>
      </c>
      <c r="S6948">
        <v>0</v>
      </c>
      <c r="T6948">
        <v>21</v>
      </c>
      <c r="U6948">
        <v>0</v>
      </c>
      <c r="V6948">
        <v>0</v>
      </c>
      <c r="W6948">
        <v>0</v>
      </c>
      <c r="X6948">
        <v>0.43508118255378003</v>
      </c>
      <c r="Y6948">
        <v>0</v>
      </c>
      <c r="Z6948">
        <v>0</v>
      </c>
      <c r="AA6948">
        <v>0</v>
      </c>
      <c r="AB6948">
        <v>5.2391644026279831</v>
      </c>
      <c r="AC6948">
        <v>0</v>
      </c>
      <c r="AD6948">
        <v>0</v>
      </c>
      <c r="AE6948">
        <v>5.6742455851817635</v>
      </c>
    </row>
    <row r="6949" spans="1:31" x14ac:dyDescent="0.25">
      <c r="A6949">
        <v>2253828</v>
      </c>
      <c r="B6949">
        <v>1</v>
      </c>
      <c r="C6949" t="s">
        <v>80</v>
      </c>
      <c r="D6949" t="s">
        <v>97</v>
      </c>
      <c r="E6949" t="s">
        <v>132</v>
      </c>
      <c r="F6949" t="s">
        <v>19887</v>
      </c>
      <c r="G6949" t="s">
        <v>170</v>
      </c>
      <c r="H6949" t="s">
        <v>135</v>
      </c>
      <c r="I6949" t="s">
        <v>136</v>
      </c>
      <c r="J6949" t="s">
        <v>137</v>
      </c>
      <c r="K6949" t="s">
        <v>138</v>
      </c>
      <c r="L6949" t="s">
        <v>19888</v>
      </c>
      <c r="M6949" t="s">
        <v>19889</v>
      </c>
      <c r="N6949">
        <v>3.9361111110000002</v>
      </c>
      <c r="O6949">
        <v>0</v>
      </c>
      <c r="P6949">
        <v>1</v>
      </c>
      <c r="Q6949">
        <v>0</v>
      </c>
      <c r="R6949">
        <v>0</v>
      </c>
      <c r="S6949">
        <v>0</v>
      </c>
      <c r="T6949">
        <v>0</v>
      </c>
      <c r="U6949">
        <v>0</v>
      </c>
      <c r="V6949">
        <v>0</v>
      </c>
      <c r="W6949">
        <v>0</v>
      </c>
      <c r="X6949">
        <v>1.8403860715983944</v>
      </c>
      <c r="Y6949">
        <v>0</v>
      </c>
      <c r="Z6949">
        <v>0</v>
      </c>
      <c r="AA6949">
        <v>0</v>
      </c>
      <c r="AB6949">
        <v>0</v>
      </c>
      <c r="AC6949">
        <v>0</v>
      </c>
      <c r="AD6949">
        <v>0</v>
      </c>
      <c r="AE6949">
        <v>1.8403860715983944</v>
      </c>
    </row>
    <row r="6950" spans="1:31" x14ac:dyDescent="0.25">
      <c r="A6950">
        <v>2253829</v>
      </c>
      <c r="B6950">
        <v>1</v>
      </c>
      <c r="C6950" t="s">
        <v>80</v>
      </c>
      <c r="D6950" t="s">
        <v>85</v>
      </c>
      <c r="E6950" t="s">
        <v>132</v>
      </c>
      <c r="F6950" t="s">
        <v>19890</v>
      </c>
      <c r="G6950" t="s">
        <v>191</v>
      </c>
      <c r="H6950" t="s">
        <v>135</v>
      </c>
      <c r="I6950" t="s">
        <v>136</v>
      </c>
      <c r="J6950" t="s">
        <v>137</v>
      </c>
      <c r="K6950" t="s">
        <v>138</v>
      </c>
      <c r="L6950" t="s">
        <v>19891</v>
      </c>
      <c r="M6950" t="s">
        <v>19892</v>
      </c>
      <c r="N6950">
        <v>1.3391666659999999</v>
      </c>
      <c r="O6950">
        <v>0</v>
      </c>
      <c r="P6950">
        <v>0</v>
      </c>
      <c r="Q6950">
        <v>0</v>
      </c>
      <c r="R6950">
        <v>0</v>
      </c>
      <c r="S6950">
        <v>0</v>
      </c>
      <c r="T6950">
        <v>1</v>
      </c>
      <c r="U6950">
        <v>0</v>
      </c>
      <c r="V6950">
        <v>0</v>
      </c>
      <c r="W6950">
        <v>0</v>
      </c>
      <c r="X6950">
        <v>0</v>
      </c>
      <c r="Y6950">
        <v>0</v>
      </c>
      <c r="Z6950">
        <v>0</v>
      </c>
      <c r="AA6950">
        <v>0</v>
      </c>
      <c r="AB6950">
        <v>0.10621738500634334</v>
      </c>
      <c r="AC6950">
        <v>0</v>
      </c>
      <c r="AD6950">
        <v>0</v>
      </c>
      <c r="AE6950">
        <v>0.10621738500634334</v>
      </c>
    </row>
    <row r="6951" spans="1:31" x14ac:dyDescent="0.25">
      <c r="A6951">
        <v>2253831</v>
      </c>
      <c r="B6951">
        <v>1</v>
      </c>
      <c r="C6951" t="s">
        <v>80</v>
      </c>
      <c r="D6951" t="s">
        <v>97</v>
      </c>
      <c r="E6951" t="s">
        <v>194</v>
      </c>
      <c r="F6951" t="s">
        <v>19893</v>
      </c>
      <c r="G6951" t="s">
        <v>465</v>
      </c>
      <c r="H6951" t="s">
        <v>135</v>
      </c>
      <c r="I6951" t="s">
        <v>136</v>
      </c>
      <c r="J6951" t="s">
        <v>137</v>
      </c>
      <c r="K6951" t="s">
        <v>138</v>
      </c>
      <c r="L6951" t="s">
        <v>19894</v>
      </c>
      <c r="M6951" t="s">
        <v>19895</v>
      </c>
      <c r="N6951">
        <v>1.622222222</v>
      </c>
      <c r="O6951">
        <v>0</v>
      </c>
      <c r="P6951">
        <v>5</v>
      </c>
      <c r="Q6951">
        <v>0</v>
      </c>
      <c r="R6951">
        <v>0</v>
      </c>
      <c r="S6951">
        <v>0</v>
      </c>
      <c r="T6951">
        <v>1</v>
      </c>
      <c r="U6951">
        <v>0</v>
      </c>
      <c r="V6951">
        <v>0</v>
      </c>
      <c r="W6951">
        <v>0</v>
      </c>
      <c r="X6951">
        <v>18.475931283012237</v>
      </c>
      <c r="Y6951">
        <v>0</v>
      </c>
      <c r="Z6951">
        <v>0</v>
      </c>
      <c r="AA6951">
        <v>0</v>
      </c>
      <c r="AB6951">
        <v>4.7969612886390065</v>
      </c>
      <c r="AC6951">
        <v>0</v>
      </c>
      <c r="AD6951">
        <v>0</v>
      </c>
      <c r="AE6951">
        <v>23.272892571651244</v>
      </c>
    </row>
    <row r="6952" spans="1:31" x14ac:dyDescent="0.25">
      <c r="A6952">
        <v>2253834</v>
      </c>
      <c r="B6952">
        <v>1</v>
      </c>
      <c r="C6952" t="s">
        <v>80</v>
      </c>
      <c r="D6952" t="s">
        <v>93</v>
      </c>
      <c r="E6952" t="s">
        <v>182</v>
      </c>
      <c r="F6952" t="s">
        <v>16399</v>
      </c>
      <c r="G6952" t="s">
        <v>196</v>
      </c>
      <c r="H6952" t="s">
        <v>163</v>
      </c>
      <c r="I6952" t="s">
        <v>136</v>
      </c>
      <c r="J6952" t="s">
        <v>137</v>
      </c>
      <c r="K6952" t="s">
        <v>144</v>
      </c>
      <c r="L6952" t="s">
        <v>19896</v>
      </c>
      <c r="M6952" t="s">
        <v>19897</v>
      </c>
      <c r="N6952">
        <v>0.92194444399999997</v>
      </c>
      <c r="O6952">
        <v>0</v>
      </c>
      <c r="P6952">
        <v>891</v>
      </c>
      <c r="Q6952">
        <v>0</v>
      </c>
      <c r="R6952">
        <v>1</v>
      </c>
      <c r="S6952">
        <v>0</v>
      </c>
      <c r="T6952">
        <v>42</v>
      </c>
      <c r="U6952">
        <v>0</v>
      </c>
      <c r="V6952">
        <v>0</v>
      </c>
      <c r="W6952">
        <v>0</v>
      </c>
      <c r="X6952">
        <v>240.86906587886256</v>
      </c>
      <c r="Y6952">
        <v>0</v>
      </c>
      <c r="Z6952">
        <v>5.590741134128889E-2</v>
      </c>
      <c r="AA6952">
        <v>0</v>
      </c>
      <c r="AB6952">
        <v>15.299584210964863</v>
      </c>
      <c r="AC6952">
        <v>0</v>
      </c>
      <c r="AD6952">
        <v>0</v>
      </c>
      <c r="AE6952">
        <v>256.2245575011687</v>
      </c>
    </row>
    <row r="6953" spans="1:31" x14ac:dyDescent="0.25">
      <c r="A6953">
        <v>2253835</v>
      </c>
      <c r="B6953">
        <v>1</v>
      </c>
      <c r="C6953" t="s">
        <v>81</v>
      </c>
      <c r="D6953" t="s">
        <v>128</v>
      </c>
      <c r="E6953" t="s">
        <v>194</v>
      </c>
      <c r="F6953" t="s">
        <v>19898</v>
      </c>
      <c r="G6953" t="s">
        <v>179</v>
      </c>
      <c r="H6953" t="s">
        <v>135</v>
      </c>
      <c r="I6953" t="s">
        <v>136</v>
      </c>
      <c r="J6953" t="s">
        <v>137</v>
      </c>
      <c r="K6953" t="s">
        <v>138</v>
      </c>
      <c r="L6953" t="s">
        <v>19899</v>
      </c>
      <c r="M6953" t="s">
        <v>19900</v>
      </c>
      <c r="N6953">
        <v>2.4108333329999998</v>
      </c>
      <c r="O6953">
        <v>0</v>
      </c>
      <c r="P6953">
        <v>1</v>
      </c>
      <c r="Q6953">
        <v>0</v>
      </c>
      <c r="R6953">
        <v>0</v>
      </c>
      <c r="S6953">
        <v>0</v>
      </c>
      <c r="T6953">
        <v>0</v>
      </c>
      <c r="U6953">
        <v>0</v>
      </c>
      <c r="V6953">
        <v>0</v>
      </c>
      <c r="W6953">
        <v>0</v>
      </c>
      <c r="X6953">
        <v>0.69769085185625002</v>
      </c>
      <c r="Y6953">
        <v>0</v>
      </c>
      <c r="Z6953">
        <v>0</v>
      </c>
      <c r="AA6953">
        <v>0</v>
      </c>
      <c r="AB6953">
        <v>0</v>
      </c>
      <c r="AC6953">
        <v>0</v>
      </c>
      <c r="AD6953">
        <v>0</v>
      </c>
      <c r="AE6953">
        <v>0.69769085185625002</v>
      </c>
    </row>
    <row r="6954" spans="1:31" x14ac:dyDescent="0.25">
      <c r="A6954">
        <v>2253836</v>
      </c>
      <c r="B6954">
        <v>1</v>
      </c>
      <c r="C6954" t="s">
        <v>80</v>
      </c>
      <c r="D6954" t="s">
        <v>96</v>
      </c>
      <c r="E6954" t="s">
        <v>194</v>
      </c>
      <c r="F6954" t="s">
        <v>19901</v>
      </c>
      <c r="G6954" t="s">
        <v>390</v>
      </c>
      <c r="H6954" t="s">
        <v>135</v>
      </c>
      <c r="I6954" t="s">
        <v>136</v>
      </c>
      <c r="J6954" t="s">
        <v>137</v>
      </c>
      <c r="K6954" t="s">
        <v>138</v>
      </c>
      <c r="L6954" t="s">
        <v>19902</v>
      </c>
      <c r="M6954" t="s">
        <v>19903</v>
      </c>
      <c r="N6954">
        <v>3.0272222219999998</v>
      </c>
      <c r="O6954">
        <v>0</v>
      </c>
      <c r="P6954">
        <v>1</v>
      </c>
      <c r="Q6954">
        <v>0</v>
      </c>
      <c r="R6954">
        <v>1</v>
      </c>
      <c r="S6954">
        <v>0</v>
      </c>
      <c r="T6954">
        <v>1</v>
      </c>
      <c r="U6954">
        <v>0</v>
      </c>
      <c r="V6954">
        <v>0</v>
      </c>
      <c r="W6954">
        <v>0</v>
      </c>
      <c r="X6954">
        <v>0.11338609040451002</v>
      </c>
      <c r="Y6954">
        <v>0</v>
      </c>
      <c r="Z6954">
        <v>5.2991088724802902</v>
      </c>
      <c r="AA6954">
        <v>0</v>
      </c>
      <c r="AB6954">
        <v>0</v>
      </c>
      <c r="AC6954">
        <v>0</v>
      </c>
      <c r="AD6954">
        <v>0</v>
      </c>
      <c r="AE6954">
        <v>5.4124949628848</v>
      </c>
    </row>
    <row r="6955" spans="1:31" x14ac:dyDescent="0.25">
      <c r="A6955">
        <v>2253837</v>
      </c>
      <c r="B6955">
        <v>1</v>
      </c>
      <c r="C6955" t="s">
        <v>80</v>
      </c>
      <c r="D6955" t="s">
        <v>93</v>
      </c>
      <c r="E6955" t="s">
        <v>132</v>
      </c>
      <c r="F6955" t="s">
        <v>19904</v>
      </c>
      <c r="G6955" t="s">
        <v>148</v>
      </c>
      <c r="H6955" t="s">
        <v>135</v>
      </c>
      <c r="I6955" t="s">
        <v>136</v>
      </c>
      <c r="J6955" t="s">
        <v>137</v>
      </c>
      <c r="K6955" t="s">
        <v>138</v>
      </c>
      <c r="L6955" t="s">
        <v>19905</v>
      </c>
      <c r="M6955" t="s">
        <v>19906</v>
      </c>
      <c r="N6955">
        <v>0.74305555499999998</v>
      </c>
      <c r="O6955">
        <v>0</v>
      </c>
      <c r="P6955">
        <v>0</v>
      </c>
      <c r="Q6955">
        <v>0</v>
      </c>
      <c r="R6955">
        <v>1</v>
      </c>
      <c r="S6955">
        <v>0</v>
      </c>
      <c r="T6955">
        <v>0</v>
      </c>
      <c r="U6955">
        <v>0</v>
      </c>
      <c r="V6955">
        <v>0</v>
      </c>
      <c r="W6955">
        <v>0</v>
      </c>
      <c r="X6955">
        <v>0</v>
      </c>
      <c r="Y6955">
        <v>0</v>
      </c>
      <c r="Z6955">
        <v>0.54443827045688886</v>
      </c>
      <c r="AA6955">
        <v>0</v>
      </c>
      <c r="AB6955">
        <v>0</v>
      </c>
      <c r="AC6955">
        <v>0</v>
      </c>
      <c r="AD6955">
        <v>0</v>
      </c>
      <c r="AE6955">
        <v>0.54443827045688886</v>
      </c>
    </row>
    <row r="6956" spans="1:31" x14ac:dyDescent="0.25">
      <c r="A6956">
        <v>2253839</v>
      </c>
      <c r="B6956">
        <v>1</v>
      </c>
      <c r="C6956" t="s">
        <v>80</v>
      </c>
      <c r="D6956" t="s">
        <v>96</v>
      </c>
      <c r="E6956" t="s">
        <v>132</v>
      </c>
      <c r="F6956" t="s">
        <v>19907</v>
      </c>
      <c r="G6956" t="s">
        <v>191</v>
      </c>
      <c r="H6956" t="s">
        <v>135</v>
      </c>
      <c r="I6956" t="s">
        <v>136</v>
      </c>
      <c r="J6956" t="s">
        <v>137</v>
      </c>
      <c r="K6956" t="s">
        <v>138</v>
      </c>
      <c r="L6956" t="s">
        <v>19908</v>
      </c>
      <c r="M6956" t="s">
        <v>19909</v>
      </c>
      <c r="N6956">
        <v>3.923333333</v>
      </c>
      <c r="O6956">
        <v>0</v>
      </c>
      <c r="P6956">
        <v>2</v>
      </c>
      <c r="Q6956">
        <v>0</v>
      </c>
      <c r="R6956">
        <v>0</v>
      </c>
      <c r="S6956">
        <v>0</v>
      </c>
      <c r="T6956">
        <v>0</v>
      </c>
      <c r="U6956">
        <v>0</v>
      </c>
      <c r="V6956">
        <v>0</v>
      </c>
      <c r="W6956">
        <v>0</v>
      </c>
      <c r="X6956">
        <v>0.58454039568176019</v>
      </c>
      <c r="Y6956">
        <v>0</v>
      </c>
      <c r="Z6956">
        <v>0</v>
      </c>
      <c r="AA6956">
        <v>0</v>
      </c>
      <c r="AB6956">
        <v>0</v>
      </c>
      <c r="AC6956">
        <v>0</v>
      </c>
      <c r="AD6956">
        <v>0</v>
      </c>
      <c r="AE6956">
        <v>0.58454039568176019</v>
      </c>
    </row>
    <row r="6957" spans="1:31" x14ac:dyDescent="0.25">
      <c r="A6957">
        <v>2253840</v>
      </c>
      <c r="B6957">
        <v>1</v>
      </c>
      <c r="C6957" t="s">
        <v>81</v>
      </c>
      <c r="D6957" t="s">
        <v>128</v>
      </c>
      <c r="E6957" t="s">
        <v>161</v>
      </c>
      <c r="F6957" t="s">
        <v>19910</v>
      </c>
      <c r="G6957" t="s">
        <v>174</v>
      </c>
      <c r="H6957" t="s">
        <v>163</v>
      </c>
      <c r="I6957" t="s">
        <v>136</v>
      </c>
      <c r="J6957" t="s">
        <v>137</v>
      </c>
      <c r="K6957" t="s">
        <v>138</v>
      </c>
      <c r="L6957" t="s">
        <v>19911</v>
      </c>
      <c r="M6957" t="s">
        <v>19912</v>
      </c>
      <c r="N6957">
        <v>2.2002777770000002</v>
      </c>
      <c r="O6957">
        <v>0</v>
      </c>
      <c r="P6957">
        <v>0</v>
      </c>
      <c r="Q6957">
        <v>0</v>
      </c>
      <c r="R6957">
        <v>0</v>
      </c>
      <c r="S6957">
        <v>15</v>
      </c>
      <c r="T6957">
        <v>0</v>
      </c>
      <c r="U6957">
        <v>12</v>
      </c>
      <c r="V6957">
        <v>0</v>
      </c>
      <c r="W6957">
        <v>0</v>
      </c>
      <c r="X6957">
        <v>0</v>
      </c>
      <c r="Y6957">
        <v>0</v>
      </c>
      <c r="Z6957">
        <v>0</v>
      </c>
      <c r="AA6957">
        <v>325.4810834722569</v>
      </c>
      <c r="AB6957">
        <v>0</v>
      </c>
      <c r="AC6957">
        <v>2948.6757975977321</v>
      </c>
      <c r="AD6957">
        <v>0</v>
      </c>
      <c r="AE6957">
        <v>3274.1568810699891</v>
      </c>
    </row>
    <row r="6958" spans="1:31" x14ac:dyDescent="0.25">
      <c r="A6958">
        <v>2253841</v>
      </c>
      <c r="B6958">
        <v>1</v>
      </c>
      <c r="C6958" t="s">
        <v>80</v>
      </c>
      <c r="D6958" t="s">
        <v>84</v>
      </c>
      <c r="E6958" t="s">
        <v>141</v>
      </c>
      <c r="F6958" t="s">
        <v>19913</v>
      </c>
      <c r="G6958" t="s">
        <v>196</v>
      </c>
      <c r="H6958" t="s">
        <v>135</v>
      </c>
      <c r="I6958" t="s">
        <v>136</v>
      </c>
      <c r="J6958" t="s">
        <v>137</v>
      </c>
      <c r="K6958" t="s">
        <v>144</v>
      </c>
      <c r="L6958" t="s">
        <v>19914</v>
      </c>
      <c r="M6958" t="s">
        <v>19915</v>
      </c>
      <c r="N6958">
        <v>7.6025</v>
      </c>
      <c r="O6958">
        <v>0</v>
      </c>
      <c r="P6958">
        <v>99</v>
      </c>
      <c r="Q6958">
        <v>0</v>
      </c>
      <c r="R6958">
        <v>0</v>
      </c>
      <c r="S6958">
        <v>0</v>
      </c>
      <c r="T6958">
        <v>2</v>
      </c>
      <c r="U6958">
        <v>0</v>
      </c>
      <c r="V6958">
        <v>0</v>
      </c>
      <c r="W6958">
        <v>0</v>
      </c>
      <c r="X6958">
        <v>190.23296535868403</v>
      </c>
      <c r="Y6958">
        <v>0</v>
      </c>
      <c r="Z6958">
        <v>0</v>
      </c>
      <c r="AA6958">
        <v>0</v>
      </c>
      <c r="AB6958">
        <v>0.45075884146869338</v>
      </c>
      <c r="AC6958">
        <v>0</v>
      </c>
      <c r="AD6958">
        <v>0</v>
      </c>
      <c r="AE6958">
        <v>190.68372420015271</v>
      </c>
    </row>
    <row r="6959" spans="1:31" x14ac:dyDescent="0.25">
      <c r="A6959">
        <v>2253842</v>
      </c>
      <c r="B6959">
        <v>1</v>
      </c>
      <c r="C6959" t="s">
        <v>80</v>
      </c>
      <c r="D6959" t="s">
        <v>96</v>
      </c>
      <c r="E6959" t="s">
        <v>132</v>
      </c>
      <c r="F6959" t="s">
        <v>19916</v>
      </c>
      <c r="G6959" t="s">
        <v>170</v>
      </c>
      <c r="H6959" t="s">
        <v>135</v>
      </c>
      <c r="I6959" t="s">
        <v>136</v>
      </c>
      <c r="J6959" t="s">
        <v>137</v>
      </c>
      <c r="K6959" t="s">
        <v>138</v>
      </c>
      <c r="L6959" t="s">
        <v>19917</v>
      </c>
      <c r="M6959" t="s">
        <v>19918</v>
      </c>
      <c r="N6959">
        <v>5.6569444439999996</v>
      </c>
      <c r="O6959">
        <v>0</v>
      </c>
      <c r="P6959">
        <v>1</v>
      </c>
      <c r="Q6959">
        <v>0</v>
      </c>
      <c r="R6959">
        <v>0</v>
      </c>
      <c r="S6959">
        <v>0</v>
      </c>
      <c r="T6959">
        <v>0</v>
      </c>
      <c r="U6959">
        <v>0</v>
      </c>
      <c r="V6959">
        <v>0</v>
      </c>
      <c r="W6959">
        <v>0</v>
      </c>
      <c r="X6959">
        <v>0.69582314147289992</v>
      </c>
      <c r="Y6959">
        <v>0</v>
      </c>
      <c r="Z6959">
        <v>0</v>
      </c>
      <c r="AA6959">
        <v>0</v>
      </c>
      <c r="AB6959">
        <v>0</v>
      </c>
      <c r="AC6959">
        <v>0</v>
      </c>
      <c r="AD6959">
        <v>0</v>
      </c>
      <c r="AE6959">
        <v>0.69582314147289992</v>
      </c>
    </row>
    <row r="6960" spans="1:31" x14ac:dyDescent="0.25">
      <c r="A6960">
        <v>2253843</v>
      </c>
      <c r="B6960">
        <v>1</v>
      </c>
      <c r="C6960" t="s">
        <v>80</v>
      </c>
      <c r="D6960" t="s">
        <v>96</v>
      </c>
      <c r="E6960" t="s">
        <v>132</v>
      </c>
      <c r="F6960" t="s">
        <v>19919</v>
      </c>
      <c r="G6960" t="s">
        <v>148</v>
      </c>
      <c r="H6960" t="s">
        <v>135</v>
      </c>
      <c r="I6960" t="s">
        <v>136</v>
      </c>
      <c r="J6960" t="s">
        <v>137</v>
      </c>
      <c r="K6960" t="s">
        <v>138</v>
      </c>
      <c r="L6960" t="s">
        <v>19920</v>
      </c>
      <c r="M6960" t="s">
        <v>19921</v>
      </c>
      <c r="N6960">
        <v>0.92249999999999999</v>
      </c>
      <c r="O6960">
        <v>0</v>
      </c>
      <c r="P6960">
        <v>1</v>
      </c>
      <c r="Q6960">
        <v>0</v>
      </c>
      <c r="R6960">
        <v>0</v>
      </c>
      <c r="S6960">
        <v>0</v>
      </c>
      <c r="T6960">
        <v>0</v>
      </c>
      <c r="U6960">
        <v>0</v>
      </c>
      <c r="V6960">
        <v>0</v>
      </c>
      <c r="W6960">
        <v>0</v>
      </c>
      <c r="X6960">
        <v>1.19613936742916</v>
      </c>
      <c r="Y6960">
        <v>0</v>
      </c>
      <c r="Z6960">
        <v>0</v>
      </c>
      <c r="AA6960">
        <v>0</v>
      </c>
      <c r="AB6960">
        <v>0</v>
      </c>
      <c r="AC6960">
        <v>0</v>
      </c>
      <c r="AD6960">
        <v>0</v>
      </c>
      <c r="AE6960">
        <v>1.19613936742916</v>
      </c>
    </row>
    <row r="6961" spans="1:31" x14ac:dyDescent="0.25">
      <c r="A6961">
        <v>2253844</v>
      </c>
      <c r="B6961">
        <v>1</v>
      </c>
      <c r="C6961" t="s">
        <v>81</v>
      </c>
      <c r="D6961" t="s">
        <v>128</v>
      </c>
      <c r="E6961" t="s">
        <v>132</v>
      </c>
      <c r="F6961" t="s">
        <v>19922</v>
      </c>
      <c r="G6961" t="s">
        <v>134</v>
      </c>
      <c r="H6961" t="s">
        <v>135</v>
      </c>
      <c r="I6961" t="s">
        <v>136</v>
      </c>
      <c r="J6961" t="s">
        <v>137</v>
      </c>
      <c r="K6961" t="s">
        <v>138</v>
      </c>
      <c r="L6961" t="s">
        <v>19923</v>
      </c>
      <c r="M6961" t="s">
        <v>19924</v>
      </c>
      <c r="N6961">
        <v>0.37194444399999999</v>
      </c>
      <c r="O6961">
        <v>0</v>
      </c>
      <c r="P6961">
        <v>1</v>
      </c>
      <c r="Q6961">
        <v>0</v>
      </c>
      <c r="R6961">
        <v>0</v>
      </c>
      <c r="S6961">
        <v>0</v>
      </c>
      <c r="T6961">
        <v>0</v>
      </c>
      <c r="U6961">
        <v>0</v>
      </c>
      <c r="V6961">
        <v>0</v>
      </c>
      <c r="W6961">
        <v>0</v>
      </c>
      <c r="X6961">
        <v>0.14422479672813335</v>
      </c>
      <c r="Y6961">
        <v>0</v>
      </c>
      <c r="Z6961">
        <v>0</v>
      </c>
      <c r="AA6961">
        <v>0</v>
      </c>
      <c r="AB6961">
        <v>0</v>
      </c>
      <c r="AC6961">
        <v>0</v>
      </c>
      <c r="AD6961">
        <v>0</v>
      </c>
      <c r="AE6961">
        <v>0.14422479672813335</v>
      </c>
    </row>
    <row r="6962" spans="1:31" x14ac:dyDescent="0.25">
      <c r="A6962">
        <v>2253846</v>
      </c>
      <c r="B6962">
        <v>1</v>
      </c>
      <c r="C6962" t="s">
        <v>81</v>
      </c>
      <c r="D6962" t="s">
        <v>112</v>
      </c>
      <c r="E6962" t="s">
        <v>161</v>
      </c>
      <c r="F6962" t="s">
        <v>19925</v>
      </c>
      <c r="G6962" t="s">
        <v>174</v>
      </c>
      <c r="H6962" t="s">
        <v>163</v>
      </c>
      <c r="I6962" t="s">
        <v>136</v>
      </c>
      <c r="J6962" t="s">
        <v>137</v>
      </c>
      <c r="K6962" t="s">
        <v>138</v>
      </c>
      <c r="L6962" t="s">
        <v>19926</v>
      </c>
      <c r="M6962" t="s">
        <v>19927</v>
      </c>
      <c r="N6962">
        <v>0.941111111</v>
      </c>
      <c r="O6962">
        <v>0</v>
      </c>
      <c r="P6962">
        <v>77</v>
      </c>
      <c r="Q6962">
        <v>189</v>
      </c>
      <c r="R6962">
        <v>23</v>
      </c>
      <c r="S6962">
        <v>10</v>
      </c>
      <c r="T6962">
        <v>6</v>
      </c>
      <c r="U6962">
        <v>2</v>
      </c>
      <c r="V6962">
        <v>0</v>
      </c>
      <c r="W6962">
        <v>0</v>
      </c>
      <c r="X6962">
        <v>11.161929854459581</v>
      </c>
      <c r="Y6962">
        <v>22.710946387608601</v>
      </c>
      <c r="Z6962">
        <v>7.3345568075504346</v>
      </c>
      <c r="AA6962">
        <v>23.298460705367116</v>
      </c>
      <c r="AB6962">
        <v>0.40413996362739996</v>
      </c>
      <c r="AC6962">
        <v>57.876593352078672</v>
      </c>
      <c r="AD6962">
        <v>0</v>
      </c>
      <c r="AE6962">
        <v>122.78662707069181</v>
      </c>
    </row>
    <row r="6963" spans="1:31" x14ac:dyDescent="0.25">
      <c r="A6963">
        <v>2253847</v>
      </c>
      <c r="B6963">
        <v>1</v>
      </c>
      <c r="C6963" t="s">
        <v>80</v>
      </c>
      <c r="D6963" t="s">
        <v>99</v>
      </c>
      <c r="E6963" t="s">
        <v>182</v>
      </c>
      <c r="F6963" t="s">
        <v>19928</v>
      </c>
      <c r="G6963" t="s">
        <v>196</v>
      </c>
      <c r="H6963" t="s">
        <v>163</v>
      </c>
      <c r="I6963" t="s">
        <v>136</v>
      </c>
      <c r="J6963" t="s">
        <v>137</v>
      </c>
      <c r="K6963" t="s">
        <v>144</v>
      </c>
      <c r="L6963" t="s">
        <v>19929</v>
      </c>
      <c r="M6963" t="s">
        <v>19930</v>
      </c>
      <c r="N6963">
        <v>1.9269444440000001</v>
      </c>
      <c r="O6963">
        <v>0</v>
      </c>
      <c r="P6963">
        <v>248</v>
      </c>
      <c r="Q6963">
        <v>0</v>
      </c>
      <c r="R6963">
        <v>0</v>
      </c>
      <c r="S6963">
        <v>0</v>
      </c>
      <c r="T6963">
        <v>24</v>
      </c>
      <c r="U6963">
        <v>0</v>
      </c>
      <c r="V6963">
        <v>0</v>
      </c>
      <c r="W6963">
        <v>0</v>
      </c>
      <c r="X6963">
        <v>126.71159241547429</v>
      </c>
      <c r="Y6963">
        <v>0</v>
      </c>
      <c r="Z6963">
        <v>0</v>
      </c>
      <c r="AA6963">
        <v>0</v>
      </c>
      <c r="AB6963">
        <v>35.735176571760846</v>
      </c>
      <c r="AC6963">
        <v>0</v>
      </c>
      <c r="AD6963">
        <v>0</v>
      </c>
      <c r="AE6963">
        <v>162.44676898723515</v>
      </c>
    </row>
    <row r="6964" spans="1:31" x14ac:dyDescent="0.25">
      <c r="A6964">
        <v>2253849</v>
      </c>
      <c r="B6964">
        <v>1</v>
      </c>
      <c r="C6964" t="s">
        <v>81</v>
      </c>
      <c r="D6964" t="s">
        <v>122</v>
      </c>
      <c r="E6964" t="s">
        <v>182</v>
      </c>
      <c r="F6964" t="s">
        <v>19931</v>
      </c>
      <c r="G6964" t="s">
        <v>1614</v>
      </c>
      <c r="H6964" t="s">
        <v>163</v>
      </c>
      <c r="I6964" t="s">
        <v>136</v>
      </c>
      <c r="J6964" t="s">
        <v>137</v>
      </c>
      <c r="K6964" t="s">
        <v>138</v>
      </c>
      <c r="L6964" t="s">
        <v>19932</v>
      </c>
      <c r="M6964" t="s">
        <v>19933</v>
      </c>
      <c r="N6964">
        <v>12.1225</v>
      </c>
      <c r="O6964">
        <v>0</v>
      </c>
      <c r="P6964">
        <v>16</v>
      </c>
      <c r="Q6964">
        <v>0</v>
      </c>
      <c r="R6964">
        <v>0</v>
      </c>
      <c r="S6964">
        <v>0</v>
      </c>
      <c r="T6964">
        <v>0</v>
      </c>
      <c r="U6964">
        <v>0</v>
      </c>
      <c r="V6964">
        <v>0</v>
      </c>
      <c r="W6964">
        <v>0</v>
      </c>
      <c r="X6964">
        <v>9.68221775807468</v>
      </c>
      <c r="Y6964">
        <v>0</v>
      </c>
      <c r="Z6964">
        <v>0</v>
      </c>
      <c r="AA6964">
        <v>0</v>
      </c>
      <c r="AB6964">
        <v>0</v>
      </c>
      <c r="AC6964">
        <v>0</v>
      </c>
      <c r="AD6964">
        <v>0</v>
      </c>
      <c r="AE6964">
        <v>9.68221775807468</v>
      </c>
    </row>
    <row r="6965" spans="1:31" x14ac:dyDescent="0.25">
      <c r="A6965">
        <v>2253852</v>
      </c>
      <c r="B6965">
        <v>1</v>
      </c>
      <c r="C6965" t="s">
        <v>81</v>
      </c>
      <c r="D6965" t="s">
        <v>112</v>
      </c>
      <c r="E6965" t="s">
        <v>194</v>
      </c>
      <c r="F6965" t="s">
        <v>19934</v>
      </c>
      <c r="G6965" t="s">
        <v>390</v>
      </c>
      <c r="H6965" t="s">
        <v>135</v>
      </c>
      <c r="I6965" t="s">
        <v>136</v>
      </c>
      <c r="J6965" t="s">
        <v>137</v>
      </c>
      <c r="K6965" t="s">
        <v>138</v>
      </c>
      <c r="L6965" t="s">
        <v>19935</v>
      </c>
      <c r="M6965" t="s">
        <v>19936</v>
      </c>
      <c r="N6965">
        <v>1.4611111109999999</v>
      </c>
      <c r="O6965">
        <v>0</v>
      </c>
      <c r="P6965">
        <v>1</v>
      </c>
      <c r="Q6965">
        <v>0</v>
      </c>
      <c r="R6965">
        <v>7</v>
      </c>
      <c r="S6965">
        <v>0</v>
      </c>
      <c r="T6965">
        <v>0</v>
      </c>
      <c r="U6965">
        <v>0</v>
      </c>
      <c r="V6965">
        <v>0</v>
      </c>
      <c r="W6965">
        <v>0</v>
      </c>
      <c r="X6965">
        <v>0</v>
      </c>
      <c r="Y6965">
        <v>0</v>
      </c>
      <c r="Z6965">
        <v>2.7481647044735715</v>
      </c>
      <c r="AA6965">
        <v>0</v>
      </c>
      <c r="AB6965">
        <v>0</v>
      </c>
      <c r="AC6965">
        <v>0</v>
      </c>
      <c r="AD6965">
        <v>0</v>
      </c>
      <c r="AE6965">
        <v>2.7481647044735715</v>
      </c>
    </row>
    <row r="6966" spans="1:31" x14ac:dyDescent="0.25">
      <c r="A6966">
        <v>2253853</v>
      </c>
      <c r="B6966">
        <v>1</v>
      </c>
      <c r="C6966" t="s">
        <v>81</v>
      </c>
      <c r="D6966" t="s">
        <v>120</v>
      </c>
      <c r="E6966" t="s">
        <v>132</v>
      </c>
      <c r="F6966" t="s">
        <v>19937</v>
      </c>
      <c r="G6966" t="s">
        <v>148</v>
      </c>
      <c r="H6966" t="s">
        <v>135</v>
      </c>
      <c r="I6966" t="s">
        <v>136</v>
      </c>
      <c r="J6966" t="s">
        <v>137</v>
      </c>
      <c r="K6966" t="s">
        <v>138</v>
      </c>
      <c r="L6966" t="s">
        <v>19938</v>
      </c>
      <c r="M6966" t="s">
        <v>19939</v>
      </c>
      <c r="N6966">
        <v>2.3005555549999999</v>
      </c>
      <c r="O6966">
        <v>0</v>
      </c>
      <c r="P6966">
        <v>1</v>
      </c>
      <c r="Q6966">
        <v>0</v>
      </c>
      <c r="R6966">
        <v>0</v>
      </c>
      <c r="S6966">
        <v>0</v>
      </c>
      <c r="T6966">
        <v>0</v>
      </c>
      <c r="U6966">
        <v>0</v>
      </c>
      <c r="V6966">
        <v>0</v>
      </c>
      <c r="W6966">
        <v>0</v>
      </c>
      <c r="X6966">
        <v>0.14154284073132001</v>
      </c>
      <c r="Y6966">
        <v>0</v>
      </c>
      <c r="Z6966">
        <v>0</v>
      </c>
      <c r="AA6966">
        <v>0</v>
      </c>
      <c r="AB6966">
        <v>0</v>
      </c>
      <c r="AC6966">
        <v>0</v>
      </c>
      <c r="AD6966">
        <v>0</v>
      </c>
      <c r="AE6966">
        <v>0.14154284073132001</v>
      </c>
    </row>
    <row r="6967" spans="1:31" x14ac:dyDescent="0.25">
      <c r="A6967">
        <v>2253855</v>
      </c>
      <c r="B6967">
        <v>1</v>
      </c>
      <c r="C6967" t="s">
        <v>81</v>
      </c>
      <c r="D6967" t="s">
        <v>118</v>
      </c>
      <c r="E6967" t="s">
        <v>141</v>
      </c>
      <c r="F6967" t="s">
        <v>19940</v>
      </c>
      <c r="G6967" t="s">
        <v>187</v>
      </c>
      <c r="H6967" t="s">
        <v>135</v>
      </c>
      <c r="I6967" t="s">
        <v>136</v>
      </c>
      <c r="J6967" t="s">
        <v>137</v>
      </c>
      <c r="K6967" t="s">
        <v>138</v>
      </c>
      <c r="L6967" t="s">
        <v>19941</v>
      </c>
      <c r="M6967" t="s">
        <v>19942</v>
      </c>
      <c r="N6967">
        <v>2.7283333330000001</v>
      </c>
      <c r="O6967">
        <v>0</v>
      </c>
      <c r="P6967">
        <v>0</v>
      </c>
      <c r="Q6967">
        <v>0</v>
      </c>
      <c r="R6967">
        <v>7</v>
      </c>
      <c r="S6967">
        <v>0</v>
      </c>
      <c r="T6967">
        <v>0</v>
      </c>
      <c r="U6967">
        <v>0</v>
      </c>
      <c r="V6967">
        <v>0</v>
      </c>
      <c r="W6967">
        <v>0</v>
      </c>
      <c r="X6967">
        <v>0</v>
      </c>
      <c r="Y6967">
        <v>0</v>
      </c>
      <c r="Z6967">
        <v>9.33357628222236</v>
      </c>
      <c r="AA6967">
        <v>0</v>
      </c>
      <c r="AB6967">
        <v>0</v>
      </c>
      <c r="AC6967">
        <v>0</v>
      </c>
      <c r="AD6967">
        <v>0</v>
      </c>
      <c r="AE6967">
        <v>9.33357628222236</v>
      </c>
    </row>
    <row r="6968" spans="1:31" x14ac:dyDescent="0.25">
      <c r="A6968">
        <v>2253856</v>
      </c>
      <c r="B6968">
        <v>1</v>
      </c>
      <c r="C6968" t="s">
        <v>80</v>
      </c>
      <c r="D6968" t="s">
        <v>94</v>
      </c>
      <c r="E6968" t="s">
        <v>132</v>
      </c>
      <c r="F6968" t="s">
        <v>5558</v>
      </c>
      <c r="G6968" t="s">
        <v>148</v>
      </c>
      <c r="H6968" t="s">
        <v>135</v>
      </c>
      <c r="I6968" t="s">
        <v>136</v>
      </c>
      <c r="J6968" t="s">
        <v>137</v>
      </c>
      <c r="K6968" t="s">
        <v>138</v>
      </c>
      <c r="L6968" t="s">
        <v>19883</v>
      </c>
      <c r="M6968" t="s">
        <v>19943</v>
      </c>
      <c r="N6968">
        <v>2.519722222</v>
      </c>
      <c r="O6968">
        <v>0</v>
      </c>
      <c r="P6968">
        <v>1</v>
      </c>
      <c r="Q6968">
        <v>0</v>
      </c>
      <c r="R6968">
        <v>0</v>
      </c>
      <c r="S6968">
        <v>0</v>
      </c>
      <c r="T6968">
        <v>0</v>
      </c>
      <c r="U6968">
        <v>0</v>
      </c>
      <c r="V6968">
        <v>0</v>
      </c>
      <c r="W6968">
        <v>0</v>
      </c>
      <c r="X6968">
        <v>1.4826972018672804</v>
      </c>
      <c r="Y6968">
        <v>0</v>
      </c>
      <c r="Z6968">
        <v>0</v>
      </c>
      <c r="AA6968">
        <v>0</v>
      </c>
      <c r="AB6968">
        <v>0</v>
      </c>
      <c r="AC6968">
        <v>0</v>
      </c>
      <c r="AD6968">
        <v>0</v>
      </c>
      <c r="AE6968">
        <v>1.4826972018672804</v>
      </c>
    </row>
    <row r="6969" spans="1:31" x14ac:dyDescent="0.25">
      <c r="A6969">
        <v>2253857</v>
      </c>
      <c r="B6969">
        <v>1</v>
      </c>
      <c r="C6969" t="s">
        <v>80</v>
      </c>
      <c r="D6969" t="s">
        <v>96</v>
      </c>
      <c r="E6969" t="s">
        <v>132</v>
      </c>
      <c r="F6969" t="s">
        <v>19944</v>
      </c>
      <c r="G6969" t="s">
        <v>170</v>
      </c>
      <c r="H6969" t="s">
        <v>135</v>
      </c>
      <c r="I6969" t="s">
        <v>136</v>
      </c>
      <c r="J6969" t="s">
        <v>137</v>
      </c>
      <c r="K6969" t="s">
        <v>138</v>
      </c>
      <c r="L6969" t="s">
        <v>19945</v>
      </c>
      <c r="M6969" t="s">
        <v>19946</v>
      </c>
      <c r="N6969">
        <v>1.518888888</v>
      </c>
      <c r="O6969">
        <v>0</v>
      </c>
      <c r="P6969">
        <v>1</v>
      </c>
      <c r="Q6969">
        <v>0</v>
      </c>
      <c r="R6969">
        <v>0</v>
      </c>
      <c r="S6969">
        <v>0</v>
      </c>
      <c r="T6969">
        <v>0</v>
      </c>
      <c r="U6969">
        <v>0</v>
      </c>
      <c r="V6969">
        <v>0</v>
      </c>
      <c r="W6969">
        <v>0</v>
      </c>
      <c r="X6969">
        <v>1.2822466672904</v>
      </c>
      <c r="Y6969">
        <v>0</v>
      </c>
      <c r="Z6969">
        <v>0</v>
      </c>
      <c r="AA6969">
        <v>0</v>
      </c>
      <c r="AB6969">
        <v>0</v>
      </c>
      <c r="AC6969">
        <v>0</v>
      </c>
      <c r="AD6969">
        <v>0</v>
      </c>
      <c r="AE6969">
        <v>1.2822466672904</v>
      </c>
    </row>
    <row r="6970" spans="1:31" x14ac:dyDescent="0.25">
      <c r="A6970">
        <v>2253858</v>
      </c>
      <c r="B6970">
        <v>1</v>
      </c>
      <c r="C6970" t="s">
        <v>80</v>
      </c>
      <c r="D6970" t="s">
        <v>83</v>
      </c>
      <c r="E6970" t="s">
        <v>132</v>
      </c>
      <c r="F6970" t="s">
        <v>19947</v>
      </c>
      <c r="G6970" t="s">
        <v>191</v>
      </c>
      <c r="H6970" t="s">
        <v>135</v>
      </c>
      <c r="I6970" t="s">
        <v>136</v>
      </c>
      <c r="J6970" t="s">
        <v>137</v>
      </c>
      <c r="K6970" t="s">
        <v>138</v>
      </c>
      <c r="L6970" t="s">
        <v>19948</v>
      </c>
      <c r="M6970" t="s">
        <v>19949</v>
      </c>
      <c r="N6970">
        <v>2.3191666660000001</v>
      </c>
      <c r="O6970">
        <v>0</v>
      </c>
      <c r="P6970">
        <v>21</v>
      </c>
      <c r="Q6970">
        <v>0</v>
      </c>
      <c r="R6970">
        <v>0</v>
      </c>
      <c r="S6970">
        <v>0</v>
      </c>
      <c r="T6970">
        <v>0</v>
      </c>
      <c r="U6970">
        <v>0</v>
      </c>
      <c r="V6970">
        <v>0</v>
      </c>
      <c r="W6970">
        <v>0</v>
      </c>
      <c r="X6970">
        <v>10.686513745518166</v>
      </c>
      <c r="Y6970">
        <v>0</v>
      </c>
      <c r="Z6970">
        <v>0</v>
      </c>
      <c r="AA6970">
        <v>0</v>
      </c>
      <c r="AB6970">
        <v>0</v>
      </c>
      <c r="AC6970">
        <v>0</v>
      </c>
      <c r="AD6970">
        <v>0</v>
      </c>
      <c r="AE6970">
        <v>10.686513745518166</v>
      </c>
    </row>
    <row r="6971" spans="1:31" x14ac:dyDescent="0.25">
      <c r="A6971">
        <v>2253859</v>
      </c>
      <c r="B6971">
        <v>1</v>
      </c>
      <c r="C6971" t="s">
        <v>80</v>
      </c>
      <c r="D6971" t="s">
        <v>93</v>
      </c>
      <c r="E6971" t="s">
        <v>132</v>
      </c>
      <c r="F6971" t="s">
        <v>19950</v>
      </c>
      <c r="G6971" t="s">
        <v>170</v>
      </c>
      <c r="H6971" t="s">
        <v>135</v>
      </c>
      <c r="I6971" t="s">
        <v>136</v>
      </c>
      <c r="J6971" t="s">
        <v>137</v>
      </c>
      <c r="K6971" t="s">
        <v>138</v>
      </c>
      <c r="L6971" t="s">
        <v>19951</v>
      </c>
      <c r="M6971" t="s">
        <v>19952</v>
      </c>
      <c r="N6971">
        <v>2.6827777770000001</v>
      </c>
      <c r="O6971">
        <v>0</v>
      </c>
      <c r="P6971">
        <v>9</v>
      </c>
      <c r="Q6971">
        <v>0</v>
      </c>
      <c r="R6971">
        <v>0</v>
      </c>
      <c r="S6971">
        <v>0</v>
      </c>
      <c r="T6971">
        <v>0</v>
      </c>
      <c r="U6971">
        <v>0</v>
      </c>
      <c r="V6971">
        <v>0</v>
      </c>
      <c r="W6971">
        <v>0</v>
      </c>
      <c r="X6971">
        <v>6.6470311044377981</v>
      </c>
      <c r="Y6971">
        <v>0</v>
      </c>
      <c r="Z6971">
        <v>0</v>
      </c>
      <c r="AA6971">
        <v>0</v>
      </c>
      <c r="AB6971">
        <v>0</v>
      </c>
      <c r="AC6971">
        <v>0</v>
      </c>
      <c r="AD6971">
        <v>0</v>
      </c>
      <c r="AE6971">
        <v>6.6470311044377981</v>
      </c>
    </row>
    <row r="6972" spans="1:31" x14ac:dyDescent="0.25">
      <c r="A6972">
        <v>2253860</v>
      </c>
      <c r="B6972">
        <v>1</v>
      </c>
      <c r="C6972" t="s">
        <v>81</v>
      </c>
      <c r="D6972" t="s">
        <v>120</v>
      </c>
      <c r="E6972" t="s">
        <v>273</v>
      </c>
      <c r="F6972" t="s">
        <v>4146</v>
      </c>
      <c r="G6972" t="s">
        <v>196</v>
      </c>
      <c r="H6972" t="s">
        <v>163</v>
      </c>
      <c r="I6972" t="s">
        <v>136</v>
      </c>
      <c r="J6972" t="s">
        <v>137</v>
      </c>
      <c r="K6972" t="s">
        <v>144</v>
      </c>
      <c r="L6972" t="s">
        <v>19953</v>
      </c>
      <c r="M6972" t="s">
        <v>19954</v>
      </c>
      <c r="N6972">
        <v>0.52</v>
      </c>
      <c r="O6972">
        <v>1</v>
      </c>
      <c r="P6972">
        <v>304</v>
      </c>
      <c r="Q6972">
        <v>86</v>
      </c>
      <c r="R6972">
        <v>3</v>
      </c>
      <c r="S6972">
        <v>19</v>
      </c>
      <c r="T6972">
        <v>42</v>
      </c>
      <c r="U6972">
        <v>3</v>
      </c>
      <c r="V6972">
        <v>0</v>
      </c>
      <c r="W6972">
        <v>0.73676900863119565</v>
      </c>
      <c r="X6972">
        <v>42.692800410919993</v>
      </c>
      <c r="Y6972">
        <v>90.894964245967913</v>
      </c>
      <c r="Z6972">
        <v>0.10844890365528334</v>
      </c>
      <c r="AA6972">
        <v>11.481385309236902</v>
      </c>
      <c r="AB6972">
        <v>9.4245002543916598</v>
      </c>
      <c r="AC6972">
        <v>63.032588587371997</v>
      </c>
      <c r="AD6972">
        <v>0</v>
      </c>
      <c r="AE6972">
        <v>218.37145672017493</v>
      </c>
    </row>
    <row r="6973" spans="1:31" x14ac:dyDescent="0.25">
      <c r="A6973">
        <v>2253864</v>
      </c>
      <c r="B6973">
        <v>1</v>
      </c>
      <c r="C6973" t="s">
        <v>80</v>
      </c>
      <c r="D6973" t="s">
        <v>83</v>
      </c>
      <c r="E6973" t="s">
        <v>194</v>
      </c>
      <c r="F6973" t="s">
        <v>19955</v>
      </c>
      <c r="G6973" t="s">
        <v>196</v>
      </c>
      <c r="H6973" t="s">
        <v>135</v>
      </c>
      <c r="I6973" t="s">
        <v>136</v>
      </c>
      <c r="J6973" t="s">
        <v>137</v>
      </c>
      <c r="K6973" t="s">
        <v>144</v>
      </c>
      <c r="L6973" t="s">
        <v>19956</v>
      </c>
      <c r="M6973" t="s">
        <v>19957</v>
      </c>
      <c r="N6973">
        <v>3.2166666660000001</v>
      </c>
      <c r="O6973">
        <v>0</v>
      </c>
      <c r="P6973">
        <v>165</v>
      </c>
      <c r="Q6973">
        <v>0</v>
      </c>
      <c r="R6973">
        <v>0</v>
      </c>
      <c r="S6973">
        <v>0</v>
      </c>
      <c r="T6973">
        <v>16</v>
      </c>
      <c r="U6973">
        <v>0</v>
      </c>
      <c r="V6973">
        <v>0</v>
      </c>
      <c r="W6973">
        <v>0</v>
      </c>
      <c r="X6973">
        <v>133.99548911054214</v>
      </c>
      <c r="Y6973">
        <v>0</v>
      </c>
      <c r="Z6973">
        <v>0</v>
      </c>
      <c r="AA6973">
        <v>0</v>
      </c>
      <c r="AB6973">
        <v>25.962058274286928</v>
      </c>
      <c r="AC6973">
        <v>0</v>
      </c>
      <c r="AD6973">
        <v>0</v>
      </c>
      <c r="AE6973">
        <v>159.95754738482907</v>
      </c>
    </row>
    <row r="6974" spans="1:31" x14ac:dyDescent="0.25">
      <c r="A6974">
        <v>2253865</v>
      </c>
      <c r="B6974">
        <v>1</v>
      </c>
      <c r="C6974" t="s">
        <v>81</v>
      </c>
      <c r="D6974" t="s">
        <v>128</v>
      </c>
      <c r="E6974" t="s">
        <v>132</v>
      </c>
      <c r="F6974" t="s">
        <v>19958</v>
      </c>
      <c r="G6974" t="s">
        <v>170</v>
      </c>
      <c r="H6974" t="s">
        <v>135</v>
      </c>
      <c r="I6974" t="s">
        <v>136</v>
      </c>
      <c r="J6974" t="s">
        <v>137</v>
      </c>
      <c r="K6974" t="s">
        <v>138</v>
      </c>
      <c r="L6974" t="s">
        <v>19959</v>
      </c>
      <c r="M6974" t="s">
        <v>19960</v>
      </c>
      <c r="N6974">
        <v>1.096666666</v>
      </c>
      <c r="O6974">
        <v>0</v>
      </c>
      <c r="P6974">
        <v>1</v>
      </c>
      <c r="Q6974">
        <v>0</v>
      </c>
      <c r="R6974">
        <v>0</v>
      </c>
      <c r="S6974">
        <v>0</v>
      </c>
      <c r="T6974">
        <v>0</v>
      </c>
      <c r="U6974">
        <v>0</v>
      </c>
      <c r="V6974">
        <v>0</v>
      </c>
      <c r="W6974">
        <v>0</v>
      </c>
      <c r="X6974">
        <v>0.96501628308228904</v>
      </c>
      <c r="Y6974">
        <v>0</v>
      </c>
      <c r="Z6974">
        <v>0</v>
      </c>
      <c r="AA6974">
        <v>0</v>
      </c>
      <c r="AB6974">
        <v>0</v>
      </c>
      <c r="AC6974">
        <v>0</v>
      </c>
      <c r="AD6974">
        <v>0</v>
      </c>
      <c r="AE6974">
        <v>0.96501628308228904</v>
      </c>
    </row>
    <row r="6975" spans="1:31" x14ac:dyDescent="0.25">
      <c r="A6975">
        <v>2253867</v>
      </c>
      <c r="B6975">
        <v>1</v>
      </c>
      <c r="C6975" t="s">
        <v>80</v>
      </c>
      <c r="D6975" t="s">
        <v>107</v>
      </c>
      <c r="E6975" t="s">
        <v>132</v>
      </c>
      <c r="F6975" t="s">
        <v>19961</v>
      </c>
      <c r="G6975" t="s">
        <v>148</v>
      </c>
      <c r="H6975" t="s">
        <v>135</v>
      </c>
      <c r="I6975" t="s">
        <v>136</v>
      </c>
      <c r="J6975" t="s">
        <v>137</v>
      </c>
      <c r="K6975" t="s">
        <v>138</v>
      </c>
      <c r="L6975" t="s">
        <v>19962</v>
      </c>
      <c r="M6975" t="s">
        <v>19963</v>
      </c>
      <c r="N6975">
        <v>7.7602777769999998</v>
      </c>
      <c r="O6975">
        <v>0</v>
      </c>
      <c r="P6975">
        <v>1</v>
      </c>
      <c r="Q6975">
        <v>0</v>
      </c>
      <c r="R6975">
        <v>0</v>
      </c>
      <c r="S6975">
        <v>0</v>
      </c>
      <c r="T6975">
        <v>0</v>
      </c>
      <c r="U6975">
        <v>0</v>
      </c>
      <c r="V6975">
        <v>0</v>
      </c>
      <c r="W6975">
        <v>0</v>
      </c>
      <c r="X6975">
        <v>8.2536755353359997E-2</v>
      </c>
      <c r="Y6975">
        <v>0</v>
      </c>
      <c r="Z6975">
        <v>0</v>
      </c>
      <c r="AA6975">
        <v>0</v>
      </c>
      <c r="AB6975">
        <v>0</v>
      </c>
      <c r="AC6975">
        <v>0</v>
      </c>
      <c r="AD6975">
        <v>0</v>
      </c>
      <c r="AE6975">
        <v>8.2536755353359997E-2</v>
      </c>
    </row>
    <row r="6976" spans="1:31" x14ac:dyDescent="0.25">
      <c r="A6976">
        <v>2253868</v>
      </c>
      <c r="B6976">
        <v>1</v>
      </c>
      <c r="C6976" t="s">
        <v>81</v>
      </c>
      <c r="D6976" t="s">
        <v>122</v>
      </c>
      <c r="E6976" t="s">
        <v>132</v>
      </c>
      <c r="F6976" t="s">
        <v>19964</v>
      </c>
      <c r="G6976" t="s">
        <v>148</v>
      </c>
      <c r="H6976" t="s">
        <v>135</v>
      </c>
      <c r="I6976" t="s">
        <v>136</v>
      </c>
      <c r="J6976" t="s">
        <v>137</v>
      </c>
      <c r="K6976" t="s">
        <v>138</v>
      </c>
      <c r="L6976" t="s">
        <v>19965</v>
      </c>
      <c r="M6976" t="s">
        <v>19966</v>
      </c>
      <c r="N6976">
        <v>1.5794444439999999</v>
      </c>
      <c r="O6976">
        <v>0</v>
      </c>
      <c r="P6976">
        <v>3</v>
      </c>
      <c r="Q6976">
        <v>0</v>
      </c>
      <c r="R6976">
        <v>0</v>
      </c>
      <c r="S6976">
        <v>0</v>
      </c>
      <c r="T6976">
        <v>0</v>
      </c>
      <c r="U6976">
        <v>0</v>
      </c>
      <c r="V6976">
        <v>0</v>
      </c>
      <c r="W6976">
        <v>0</v>
      </c>
      <c r="X6976">
        <v>0.90176243912259557</v>
      </c>
      <c r="Y6976">
        <v>0</v>
      </c>
      <c r="Z6976">
        <v>0</v>
      </c>
      <c r="AA6976">
        <v>0</v>
      </c>
      <c r="AB6976">
        <v>0</v>
      </c>
      <c r="AC6976">
        <v>0</v>
      </c>
      <c r="AD6976">
        <v>0</v>
      </c>
      <c r="AE6976">
        <v>0.90176243912259557</v>
      </c>
    </row>
    <row r="6977" spans="1:31" x14ac:dyDescent="0.25">
      <c r="A6977">
        <v>2253871</v>
      </c>
      <c r="B6977">
        <v>1</v>
      </c>
      <c r="C6977" t="s">
        <v>80</v>
      </c>
      <c r="D6977" t="s">
        <v>103</v>
      </c>
      <c r="E6977" t="s">
        <v>132</v>
      </c>
      <c r="F6977" t="s">
        <v>19967</v>
      </c>
      <c r="G6977" t="s">
        <v>191</v>
      </c>
      <c r="H6977" t="s">
        <v>135</v>
      </c>
      <c r="I6977" t="s">
        <v>136</v>
      </c>
      <c r="J6977" t="s">
        <v>137</v>
      </c>
      <c r="K6977" t="s">
        <v>138</v>
      </c>
      <c r="L6977" t="s">
        <v>19968</v>
      </c>
      <c r="M6977" t="s">
        <v>19969</v>
      </c>
      <c r="N6977">
        <v>1.3730555550000001</v>
      </c>
      <c r="O6977">
        <v>0</v>
      </c>
      <c r="P6977">
        <v>12</v>
      </c>
      <c r="Q6977">
        <v>0</v>
      </c>
      <c r="R6977">
        <v>0</v>
      </c>
      <c r="S6977">
        <v>0</v>
      </c>
      <c r="T6977">
        <v>0</v>
      </c>
      <c r="U6977">
        <v>0</v>
      </c>
      <c r="V6977">
        <v>0</v>
      </c>
      <c r="W6977">
        <v>0</v>
      </c>
      <c r="X6977">
        <v>5.0704856492135653</v>
      </c>
      <c r="Y6977">
        <v>0</v>
      </c>
      <c r="Z6977">
        <v>0</v>
      </c>
      <c r="AA6977">
        <v>0</v>
      </c>
      <c r="AB6977">
        <v>0</v>
      </c>
      <c r="AC6977">
        <v>0</v>
      </c>
      <c r="AD6977">
        <v>0</v>
      </c>
      <c r="AE6977">
        <v>5.0704856492135653</v>
      </c>
    </row>
    <row r="6978" spans="1:31" x14ac:dyDescent="0.25">
      <c r="A6978">
        <v>2253872</v>
      </c>
      <c r="B6978">
        <v>1</v>
      </c>
      <c r="C6978" t="s">
        <v>80</v>
      </c>
      <c r="D6978" t="s">
        <v>96</v>
      </c>
      <c r="E6978" t="s">
        <v>132</v>
      </c>
      <c r="F6978" t="s">
        <v>19970</v>
      </c>
      <c r="G6978" t="s">
        <v>148</v>
      </c>
      <c r="H6978" t="s">
        <v>135</v>
      </c>
      <c r="I6978" t="s">
        <v>136</v>
      </c>
      <c r="J6978" t="s">
        <v>137</v>
      </c>
      <c r="K6978" t="s">
        <v>138</v>
      </c>
      <c r="L6978" t="s">
        <v>19971</v>
      </c>
      <c r="M6978" t="s">
        <v>19972</v>
      </c>
      <c r="N6978">
        <v>1.2780555549999999</v>
      </c>
      <c r="O6978">
        <v>0</v>
      </c>
      <c r="P6978">
        <v>1</v>
      </c>
      <c r="Q6978">
        <v>0</v>
      </c>
      <c r="R6978">
        <v>0</v>
      </c>
      <c r="S6978">
        <v>0</v>
      </c>
      <c r="T6978">
        <v>0</v>
      </c>
      <c r="U6978">
        <v>0</v>
      </c>
      <c r="V6978">
        <v>0</v>
      </c>
      <c r="W6978">
        <v>0</v>
      </c>
      <c r="X6978">
        <v>7.0298491598642238E-2</v>
      </c>
      <c r="Y6978">
        <v>0</v>
      </c>
      <c r="Z6978">
        <v>0</v>
      </c>
      <c r="AA6978">
        <v>0</v>
      </c>
      <c r="AB6978">
        <v>0</v>
      </c>
      <c r="AC6978">
        <v>0</v>
      </c>
      <c r="AD6978">
        <v>0</v>
      </c>
      <c r="AE6978">
        <v>7.0298491598642238E-2</v>
      </c>
    </row>
    <row r="6979" spans="1:31" x14ac:dyDescent="0.25">
      <c r="A6979">
        <v>2253873</v>
      </c>
      <c r="B6979">
        <v>1</v>
      </c>
      <c r="C6979" t="s">
        <v>80</v>
      </c>
      <c r="D6979" t="s">
        <v>97</v>
      </c>
      <c r="E6979" t="s">
        <v>194</v>
      </c>
      <c r="F6979" t="s">
        <v>19973</v>
      </c>
      <c r="G6979" t="s">
        <v>885</v>
      </c>
      <c r="H6979" t="s">
        <v>135</v>
      </c>
      <c r="I6979" t="s">
        <v>136</v>
      </c>
      <c r="J6979" t="s">
        <v>137</v>
      </c>
      <c r="K6979" t="s">
        <v>138</v>
      </c>
      <c r="L6979" t="s">
        <v>19974</v>
      </c>
      <c r="M6979" t="s">
        <v>19975</v>
      </c>
      <c r="N6979">
        <v>2.2483333330000002</v>
      </c>
      <c r="O6979">
        <v>0</v>
      </c>
      <c r="P6979">
        <v>50</v>
      </c>
      <c r="Q6979">
        <v>0</v>
      </c>
      <c r="R6979">
        <v>0</v>
      </c>
      <c r="S6979">
        <v>0</v>
      </c>
      <c r="T6979">
        <v>7</v>
      </c>
      <c r="U6979">
        <v>0</v>
      </c>
      <c r="V6979">
        <v>0</v>
      </c>
      <c r="W6979">
        <v>0</v>
      </c>
      <c r="X6979">
        <v>47.004961311958304</v>
      </c>
      <c r="Y6979">
        <v>0</v>
      </c>
      <c r="Z6979">
        <v>0</v>
      </c>
      <c r="AA6979">
        <v>0</v>
      </c>
      <c r="AB6979">
        <v>11.246129334620283</v>
      </c>
      <c r="AC6979">
        <v>0</v>
      </c>
      <c r="AD6979">
        <v>0</v>
      </c>
      <c r="AE6979">
        <v>58.251090646578589</v>
      </c>
    </row>
    <row r="6980" spans="1:31" x14ac:dyDescent="0.25">
      <c r="A6980">
        <v>2253874</v>
      </c>
      <c r="B6980">
        <v>1</v>
      </c>
      <c r="C6980" t="s">
        <v>81</v>
      </c>
      <c r="D6980" t="s">
        <v>127</v>
      </c>
      <c r="E6980" t="s">
        <v>194</v>
      </c>
      <c r="F6980" t="s">
        <v>19976</v>
      </c>
      <c r="G6980" t="s">
        <v>371</v>
      </c>
      <c r="H6980" t="s">
        <v>135</v>
      </c>
      <c r="I6980" t="s">
        <v>136</v>
      </c>
      <c r="J6980" t="s">
        <v>137</v>
      </c>
      <c r="K6980" t="s">
        <v>138</v>
      </c>
      <c r="L6980" t="s">
        <v>19977</v>
      </c>
      <c r="M6980" t="s">
        <v>19978</v>
      </c>
      <c r="N6980">
        <v>2.2905555550000001</v>
      </c>
      <c r="O6980">
        <v>0</v>
      </c>
      <c r="P6980">
        <v>54</v>
      </c>
      <c r="Q6980">
        <v>0</v>
      </c>
      <c r="R6980">
        <v>1</v>
      </c>
      <c r="S6980">
        <v>0</v>
      </c>
      <c r="T6980">
        <v>2</v>
      </c>
      <c r="U6980">
        <v>0</v>
      </c>
      <c r="V6980">
        <v>0</v>
      </c>
      <c r="W6980">
        <v>0</v>
      </c>
      <c r="X6980">
        <v>13.718349752291312</v>
      </c>
      <c r="Y6980">
        <v>0</v>
      </c>
      <c r="Z6980">
        <v>0.32618908632193333</v>
      </c>
      <c r="AA6980">
        <v>0</v>
      </c>
      <c r="AB6980">
        <v>2.959978676732451</v>
      </c>
      <c r="AC6980">
        <v>0</v>
      </c>
      <c r="AD6980">
        <v>0</v>
      </c>
      <c r="AE6980">
        <v>17.004517515345697</v>
      </c>
    </row>
    <row r="6981" spans="1:31" x14ac:dyDescent="0.25">
      <c r="A6981">
        <v>2253875</v>
      </c>
      <c r="B6981">
        <v>1</v>
      </c>
      <c r="C6981" t="s">
        <v>80</v>
      </c>
      <c r="D6981" t="s">
        <v>108</v>
      </c>
      <c r="E6981" t="s">
        <v>161</v>
      </c>
      <c r="F6981" t="s">
        <v>10344</v>
      </c>
      <c r="G6981" t="s">
        <v>174</v>
      </c>
      <c r="H6981" t="s">
        <v>163</v>
      </c>
      <c r="I6981" t="s">
        <v>261</v>
      </c>
      <c r="J6981" t="s">
        <v>137</v>
      </c>
      <c r="K6981" t="s">
        <v>138</v>
      </c>
      <c r="L6981" t="s">
        <v>19979</v>
      </c>
      <c r="M6981" t="s">
        <v>19980</v>
      </c>
      <c r="N6981">
        <v>8.3333330000000001E-3</v>
      </c>
      <c r="O6981">
        <v>0</v>
      </c>
      <c r="P6981">
        <v>1783</v>
      </c>
      <c r="Q6981">
        <v>2</v>
      </c>
      <c r="R6981">
        <v>395</v>
      </c>
      <c r="S6981">
        <v>14</v>
      </c>
      <c r="T6981">
        <v>236</v>
      </c>
      <c r="U6981">
        <v>0</v>
      </c>
      <c r="V6981">
        <v>0</v>
      </c>
      <c r="W6981">
        <v>0</v>
      </c>
      <c r="X6981">
        <v>1.8568427946735651</v>
      </c>
      <c r="Y6981">
        <v>0.25536981860880004</v>
      </c>
      <c r="Z6981">
        <v>0.35151502749869973</v>
      </c>
      <c r="AA6981">
        <v>0.19519568640000007</v>
      </c>
      <c r="AB6981">
        <v>0.75357839145308347</v>
      </c>
      <c r="AC6981">
        <v>0</v>
      </c>
      <c r="AD6981">
        <v>0</v>
      </c>
      <c r="AE6981">
        <v>3.412501718634148</v>
      </c>
    </row>
    <row r="6982" spans="1:31" x14ac:dyDescent="0.25">
      <c r="A6982">
        <v>2253876</v>
      </c>
      <c r="B6982">
        <v>1</v>
      </c>
      <c r="C6982" t="s">
        <v>81</v>
      </c>
      <c r="D6982" t="s">
        <v>123</v>
      </c>
      <c r="E6982" t="s">
        <v>194</v>
      </c>
      <c r="F6982" t="s">
        <v>19981</v>
      </c>
      <c r="G6982" t="s">
        <v>179</v>
      </c>
      <c r="H6982" t="s">
        <v>135</v>
      </c>
      <c r="I6982" t="s">
        <v>136</v>
      </c>
      <c r="J6982" t="s">
        <v>137</v>
      </c>
      <c r="K6982" t="s">
        <v>138</v>
      </c>
      <c r="L6982" t="s">
        <v>19982</v>
      </c>
      <c r="M6982" t="s">
        <v>19983</v>
      </c>
      <c r="N6982">
        <v>1.4402777769999999</v>
      </c>
      <c r="O6982">
        <v>0</v>
      </c>
      <c r="P6982">
        <v>104</v>
      </c>
      <c r="Q6982">
        <v>0</v>
      </c>
      <c r="R6982">
        <v>2</v>
      </c>
      <c r="S6982">
        <v>0</v>
      </c>
      <c r="T6982">
        <v>4</v>
      </c>
      <c r="U6982">
        <v>0</v>
      </c>
      <c r="V6982">
        <v>0</v>
      </c>
      <c r="W6982">
        <v>0</v>
      </c>
      <c r="X6982">
        <v>35.269233964574639</v>
      </c>
      <c r="Y6982">
        <v>0</v>
      </c>
      <c r="Z6982">
        <v>0.14003894636803557</v>
      </c>
      <c r="AA6982">
        <v>0</v>
      </c>
      <c r="AB6982">
        <v>3.9329747470577838</v>
      </c>
      <c r="AC6982">
        <v>0</v>
      </c>
      <c r="AD6982">
        <v>0</v>
      </c>
      <c r="AE6982">
        <v>39.34224765800046</v>
      </c>
    </row>
    <row r="6983" spans="1:31" x14ac:dyDescent="0.25">
      <c r="A6983">
        <v>2253879</v>
      </c>
      <c r="B6983">
        <v>1</v>
      </c>
      <c r="C6983" t="s">
        <v>80</v>
      </c>
      <c r="D6983" t="s">
        <v>96</v>
      </c>
      <c r="E6983" t="s">
        <v>194</v>
      </c>
      <c r="F6983" t="s">
        <v>19984</v>
      </c>
      <c r="G6983" t="s">
        <v>179</v>
      </c>
      <c r="H6983" t="s">
        <v>135</v>
      </c>
      <c r="I6983" t="s">
        <v>136</v>
      </c>
      <c r="J6983" t="s">
        <v>137</v>
      </c>
      <c r="K6983" t="s">
        <v>138</v>
      </c>
      <c r="L6983" t="s">
        <v>19985</v>
      </c>
      <c r="M6983" t="s">
        <v>19986</v>
      </c>
      <c r="N6983">
        <v>1.889444444</v>
      </c>
      <c r="O6983">
        <v>0</v>
      </c>
      <c r="P6983">
        <v>57</v>
      </c>
      <c r="Q6983">
        <v>0</v>
      </c>
      <c r="R6983">
        <v>0</v>
      </c>
      <c r="S6983">
        <v>0</v>
      </c>
      <c r="T6983">
        <v>14</v>
      </c>
      <c r="U6983">
        <v>0</v>
      </c>
      <c r="V6983">
        <v>0</v>
      </c>
      <c r="W6983">
        <v>0</v>
      </c>
      <c r="X6983">
        <v>36.476577283647806</v>
      </c>
      <c r="Y6983">
        <v>0</v>
      </c>
      <c r="Z6983">
        <v>0</v>
      </c>
      <c r="AA6983">
        <v>0</v>
      </c>
      <c r="AB6983">
        <v>3.8326792420768143</v>
      </c>
      <c r="AC6983">
        <v>0</v>
      </c>
      <c r="AD6983">
        <v>0</v>
      </c>
      <c r="AE6983">
        <v>40.309256525724621</v>
      </c>
    </row>
    <row r="6984" spans="1:31" x14ac:dyDescent="0.25">
      <c r="A6984">
        <v>2253880</v>
      </c>
      <c r="B6984">
        <v>1</v>
      </c>
      <c r="C6984" t="s">
        <v>80</v>
      </c>
      <c r="D6984" t="s">
        <v>108</v>
      </c>
      <c r="E6984" t="s">
        <v>132</v>
      </c>
      <c r="F6984" t="s">
        <v>19987</v>
      </c>
      <c r="G6984" t="s">
        <v>134</v>
      </c>
      <c r="H6984" t="s">
        <v>135</v>
      </c>
      <c r="I6984" t="s">
        <v>136</v>
      </c>
      <c r="J6984" t="s">
        <v>137</v>
      </c>
      <c r="K6984" t="s">
        <v>138</v>
      </c>
      <c r="L6984" t="s">
        <v>19988</v>
      </c>
      <c r="M6984" t="s">
        <v>19989</v>
      </c>
      <c r="N6984">
        <v>5.36</v>
      </c>
      <c r="O6984">
        <v>0</v>
      </c>
      <c r="P6984">
        <v>1</v>
      </c>
      <c r="Q6984">
        <v>0</v>
      </c>
      <c r="R6984">
        <v>0</v>
      </c>
      <c r="S6984">
        <v>0</v>
      </c>
      <c r="T6984">
        <v>0</v>
      </c>
      <c r="U6984">
        <v>0</v>
      </c>
      <c r="V6984">
        <v>0</v>
      </c>
      <c r="W6984">
        <v>0</v>
      </c>
      <c r="X6984">
        <v>0.10566659783070223</v>
      </c>
      <c r="Y6984">
        <v>0</v>
      </c>
      <c r="Z6984">
        <v>0</v>
      </c>
      <c r="AA6984">
        <v>0</v>
      </c>
      <c r="AB6984">
        <v>0</v>
      </c>
      <c r="AC6984">
        <v>0</v>
      </c>
      <c r="AD6984">
        <v>0</v>
      </c>
      <c r="AE6984">
        <v>0.10566659783070223</v>
      </c>
    </row>
    <row r="6985" spans="1:31" x14ac:dyDescent="0.25">
      <c r="A6985">
        <v>2253884</v>
      </c>
      <c r="B6985">
        <v>1</v>
      </c>
      <c r="C6985" t="s">
        <v>81</v>
      </c>
      <c r="D6985" t="s">
        <v>114</v>
      </c>
      <c r="E6985" t="s">
        <v>194</v>
      </c>
      <c r="F6985" t="s">
        <v>19990</v>
      </c>
      <c r="G6985" t="s">
        <v>179</v>
      </c>
      <c r="H6985" t="s">
        <v>135</v>
      </c>
      <c r="I6985" t="s">
        <v>136</v>
      </c>
      <c r="J6985" t="s">
        <v>137</v>
      </c>
      <c r="K6985" t="s">
        <v>138</v>
      </c>
      <c r="L6985" t="s">
        <v>19991</v>
      </c>
      <c r="M6985" t="s">
        <v>19992</v>
      </c>
      <c r="N6985">
        <v>1.8702777770000001</v>
      </c>
      <c r="O6985">
        <v>0</v>
      </c>
      <c r="P6985">
        <v>40</v>
      </c>
      <c r="Q6985">
        <v>0</v>
      </c>
      <c r="R6985">
        <v>0</v>
      </c>
      <c r="S6985">
        <v>0</v>
      </c>
      <c r="T6985">
        <v>0</v>
      </c>
      <c r="U6985">
        <v>0</v>
      </c>
      <c r="V6985">
        <v>0</v>
      </c>
      <c r="W6985">
        <v>0</v>
      </c>
      <c r="X6985">
        <v>5.2200885155595262</v>
      </c>
      <c r="Y6985">
        <v>0</v>
      </c>
      <c r="Z6985">
        <v>0</v>
      </c>
      <c r="AA6985">
        <v>0</v>
      </c>
      <c r="AB6985">
        <v>0</v>
      </c>
      <c r="AC6985">
        <v>0</v>
      </c>
      <c r="AD6985">
        <v>0</v>
      </c>
      <c r="AE6985">
        <v>5.2200885155595262</v>
      </c>
    </row>
    <row r="6986" spans="1:31" x14ac:dyDescent="0.25">
      <c r="A6986">
        <v>2253885</v>
      </c>
      <c r="B6986">
        <v>1</v>
      </c>
      <c r="C6986" t="s">
        <v>81</v>
      </c>
      <c r="D6986" t="s">
        <v>128</v>
      </c>
      <c r="E6986" t="s">
        <v>132</v>
      </c>
      <c r="F6986" t="s">
        <v>19993</v>
      </c>
      <c r="G6986" t="s">
        <v>170</v>
      </c>
      <c r="H6986" t="s">
        <v>135</v>
      </c>
      <c r="I6986" t="s">
        <v>136</v>
      </c>
      <c r="J6986" t="s">
        <v>137</v>
      </c>
      <c r="K6986" t="s">
        <v>138</v>
      </c>
      <c r="L6986" t="s">
        <v>19994</v>
      </c>
      <c r="M6986" t="s">
        <v>19995</v>
      </c>
      <c r="N6986">
        <v>7.7988888879999996</v>
      </c>
      <c r="O6986">
        <v>0</v>
      </c>
      <c r="P6986">
        <v>15</v>
      </c>
      <c r="Q6986">
        <v>0</v>
      </c>
      <c r="R6986">
        <v>0</v>
      </c>
      <c r="S6986">
        <v>0</v>
      </c>
      <c r="T6986">
        <v>0</v>
      </c>
      <c r="U6986">
        <v>0</v>
      </c>
      <c r="V6986">
        <v>0</v>
      </c>
      <c r="W6986">
        <v>0</v>
      </c>
      <c r="X6986">
        <v>35.880969961949866</v>
      </c>
      <c r="Y6986">
        <v>0</v>
      </c>
      <c r="Z6986">
        <v>0</v>
      </c>
      <c r="AA6986">
        <v>0</v>
      </c>
      <c r="AB6986">
        <v>0</v>
      </c>
      <c r="AC6986">
        <v>0</v>
      </c>
      <c r="AD6986">
        <v>0</v>
      </c>
      <c r="AE6986">
        <v>35.880969961949866</v>
      </c>
    </row>
    <row r="6987" spans="1:31" x14ac:dyDescent="0.25">
      <c r="A6987">
        <v>2253889</v>
      </c>
      <c r="B6987">
        <v>1</v>
      </c>
      <c r="C6987" t="s">
        <v>81</v>
      </c>
      <c r="D6987" t="s">
        <v>118</v>
      </c>
      <c r="E6987" t="s">
        <v>132</v>
      </c>
      <c r="F6987" t="s">
        <v>19996</v>
      </c>
      <c r="G6987" t="s">
        <v>148</v>
      </c>
      <c r="H6987" t="s">
        <v>135</v>
      </c>
      <c r="I6987" t="s">
        <v>136</v>
      </c>
      <c r="J6987" t="s">
        <v>137</v>
      </c>
      <c r="K6987" t="s">
        <v>138</v>
      </c>
      <c r="L6987" t="s">
        <v>19997</v>
      </c>
      <c r="M6987" t="s">
        <v>19998</v>
      </c>
      <c r="N6987">
        <v>1.0069444439999999</v>
      </c>
      <c r="O6987">
        <v>0</v>
      </c>
      <c r="P6987">
        <v>0</v>
      </c>
      <c r="Q6987">
        <v>0</v>
      </c>
      <c r="R6987">
        <v>1</v>
      </c>
      <c r="S6987">
        <v>0</v>
      </c>
      <c r="T6987">
        <v>0</v>
      </c>
      <c r="U6987">
        <v>0</v>
      </c>
      <c r="V6987">
        <v>0</v>
      </c>
      <c r="W6987">
        <v>0</v>
      </c>
      <c r="X6987">
        <v>0</v>
      </c>
      <c r="Y6987">
        <v>0</v>
      </c>
      <c r="Z6987">
        <v>1.8371711697655556E-3</v>
      </c>
      <c r="AA6987">
        <v>0</v>
      </c>
      <c r="AB6987">
        <v>0</v>
      </c>
      <c r="AC6987">
        <v>0</v>
      </c>
      <c r="AD6987">
        <v>0</v>
      </c>
      <c r="AE6987">
        <v>1.8371711697655556E-3</v>
      </c>
    </row>
    <row r="6988" spans="1:31" x14ac:dyDescent="0.25">
      <c r="A6988">
        <v>2253891</v>
      </c>
      <c r="B6988">
        <v>1</v>
      </c>
      <c r="C6988" t="s">
        <v>80</v>
      </c>
      <c r="D6988" t="s">
        <v>94</v>
      </c>
      <c r="E6988" t="s">
        <v>273</v>
      </c>
      <c r="F6988" t="s">
        <v>1516</v>
      </c>
      <c r="G6988" t="s">
        <v>1154</v>
      </c>
      <c r="H6988" t="s">
        <v>163</v>
      </c>
      <c r="I6988" t="s">
        <v>136</v>
      </c>
      <c r="J6988" t="s">
        <v>137</v>
      </c>
      <c r="K6988" t="s">
        <v>138</v>
      </c>
      <c r="L6988" t="s">
        <v>19999</v>
      </c>
      <c r="M6988" t="s">
        <v>20000</v>
      </c>
      <c r="N6988">
        <v>3.8325</v>
      </c>
      <c r="O6988">
        <v>0</v>
      </c>
      <c r="P6988">
        <v>0</v>
      </c>
      <c r="Q6988">
        <v>19</v>
      </c>
      <c r="R6988">
        <v>5</v>
      </c>
      <c r="S6988">
        <v>9</v>
      </c>
      <c r="T6988">
        <v>1</v>
      </c>
      <c r="U6988">
        <v>4</v>
      </c>
      <c r="V6988">
        <v>0</v>
      </c>
      <c r="W6988">
        <v>0</v>
      </c>
      <c r="X6988">
        <v>0</v>
      </c>
      <c r="Y6988">
        <v>1642.3585817079179</v>
      </c>
      <c r="Z6988">
        <v>5.0859012770525478</v>
      </c>
      <c r="AA6988">
        <v>174.75793356621165</v>
      </c>
      <c r="AB6988">
        <v>4.2077088389679025</v>
      </c>
      <c r="AC6988">
        <v>2480.1936953561394</v>
      </c>
      <c r="AD6988">
        <v>0</v>
      </c>
      <c r="AE6988">
        <v>4306.6038207462898</v>
      </c>
    </row>
    <row r="6989" spans="1:31" x14ac:dyDescent="0.25">
      <c r="A6989">
        <v>2253892</v>
      </c>
      <c r="B6989">
        <v>1</v>
      </c>
      <c r="C6989" t="s">
        <v>81</v>
      </c>
      <c r="D6989" t="s">
        <v>123</v>
      </c>
      <c r="E6989" t="s">
        <v>141</v>
      </c>
      <c r="F6989" t="s">
        <v>20001</v>
      </c>
      <c r="G6989" t="s">
        <v>3486</v>
      </c>
      <c r="H6989" t="s">
        <v>135</v>
      </c>
      <c r="I6989" t="s">
        <v>136</v>
      </c>
      <c r="J6989" t="s">
        <v>137</v>
      </c>
      <c r="K6989" t="s">
        <v>138</v>
      </c>
      <c r="L6989" t="s">
        <v>20002</v>
      </c>
      <c r="M6989" t="s">
        <v>20003</v>
      </c>
      <c r="N6989">
        <v>0.63694444400000005</v>
      </c>
      <c r="O6989">
        <v>0</v>
      </c>
      <c r="P6989">
        <v>642</v>
      </c>
      <c r="Q6989">
        <v>0</v>
      </c>
      <c r="R6989">
        <v>0</v>
      </c>
      <c r="S6989">
        <v>0</v>
      </c>
      <c r="T6989">
        <v>34</v>
      </c>
      <c r="U6989">
        <v>0</v>
      </c>
      <c r="V6989">
        <v>0</v>
      </c>
      <c r="W6989">
        <v>0</v>
      </c>
      <c r="X6989">
        <v>82.98043377206271</v>
      </c>
      <c r="Y6989">
        <v>0</v>
      </c>
      <c r="Z6989">
        <v>0</v>
      </c>
      <c r="AA6989">
        <v>0</v>
      </c>
      <c r="AB6989">
        <v>5.8992246786897011</v>
      </c>
      <c r="AC6989">
        <v>0</v>
      </c>
      <c r="AD6989">
        <v>0</v>
      </c>
      <c r="AE6989">
        <v>88.879658450752416</v>
      </c>
    </row>
    <row r="6990" spans="1:31" x14ac:dyDescent="0.25">
      <c r="A6990">
        <v>2253894</v>
      </c>
      <c r="B6990">
        <v>1</v>
      </c>
      <c r="C6990" t="s">
        <v>80</v>
      </c>
      <c r="D6990" t="s">
        <v>92</v>
      </c>
      <c r="E6990" t="s">
        <v>132</v>
      </c>
      <c r="F6990" t="s">
        <v>20004</v>
      </c>
      <c r="G6990" t="s">
        <v>170</v>
      </c>
      <c r="H6990" t="s">
        <v>135</v>
      </c>
      <c r="I6990" t="s">
        <v>136</v>
      </c>
      <c r="J6990" t="s">
        <v>137</v>
      </c>
      <c r="K6990" t="s">
        <v>138</v>
      </c>
      <c r="L6990" t="s">
        <v>20005</v>
      </c>
      <c r="M6990" t="s">
        <v>20006</v>
      </c>
      <c r="N6990">
        <v>8.2722222219999999</v>
      </c>
      <c r="O6990">
        <v>0</v>
      </c>
      <c r="P6990">
        <v>2</v>
      </c>
      <c r="Q6990">
        <v>0</v>
      </c>
      <c r="R6990">
        <v>0</v>
      </c>
      <c r="S6990">
        <v>0</v>
      </c>
      <c r="T6990">
        <v>0</v>
      </c>
      <c r="U6990">
        <v>0</v>
      </c>
      <c r="V6990">
        <v>0</v>
      </c>
      <c r="W6990">
        <v>0</v>
      </c>
      <c r="X6990">
        <v>23.337542844796328</v>
      </c>
      <c r="Y6990">
        <v>0</v>
      </c>
      <c r="Z6990">
        <v>0</v>
      </c>
      <c r="AA6990">
        <v>0</v>
      </c>
      <c r="AB6990">
        <v>0</v>
      </c>
      <c r="AC6990">
        <v>0</v>
      </c>
      <c r="AD6990">
        <v>0</v>
      </c>
      <c r="AE6990">
        <v>23.337542844796328</v>
      </c>
    </row>
    <row r="6991" spans="1:31" x14ac:dyDescent="0.25">
      <c r="A6991">
        <v>2253895</v>
      </c>
      <c r="B6991">
        <v>1</v>
      </c>
      <c r="C6991" t="s">
        <v>80</v>
      </c>
      <c r="D6991" t="s">
        <v>103</v>
      </c>
      <c r="E6991" t="s">
        <v>273</v>
      </c>
      <c r="F6991" t="s">
        <v>20007</v>
      </c>
      <c r="G6991" t="s">
        <v>143</v>
      </c>
      <c r="H6991" t="s">
        <v>163</v>
      </c>
      <c r="I6991" t="s">
        <v>136</v>
      </c>
      <c r="J6991" t="s">
        <v>137</v>
      </c>
      <c r="K6991" t="s">
        <v>144</v>
      </c>
      <c r="L6991" t="s">
        <v>20008</v>
      </c>
      <c r="M6991" t="s">
        <v>20009</v>
      </c>
      <c r="N6991">
        <v>1.294444444</v>
      </c>
      <c r="O6991">
        <v>0</v>
      </c>
      <c r="P6991">
        <v>502</v>
      </c>
      <c r="Q6991">
        <v>0</v>
      </c>
      <c r="R6991">
        <v>6</v>
      </c>
      <c r="S6991">
        <v>10</v>
      </c>
      <c r="T6991">
        <v>56</v>
      </c>
      <c r="U6991">
        <v>11</v>
      </c>
      <c r="V6991">
        <v>3</v>
      </c>
      <c r="W6991">
        <v>0</v>
      </c>
      <c r="X6991">
        <v>215.15680549916488</v>
      </c>
      <c r="Y6991">
        <v>0</v>
      </c>
      <c r="Z6991">
        <v>0.46197431979594772</v>
      </c>
      <c r="AA6991">
        <v>113.43311558092191</v>
      </c>
      <c r="AB6991">
        <v>47.295277064525301</v>
      </c>
      <c r="AC6991">
        <v>2549.3000796149499</v>
      </c>
      <c r="AD6991">
        <v>35.130146528924953</v>
      </c>
      <c r="AE6991">
        <v>2960.7773986082825</v>
      </c>
    </row>
    <row r="6992" spans="1:31" x14ac:dyDescent="0.25">
      <c r="A6992">
        <v>2253896</v>
      </c>
      <c r="B6992">
        <v>1</v>
      </c>
      <c r="C6992" t="s">
        <v>80</v>
      </c>
      <c r="D6992" t="s">
        <v>108</v>
      </c>
      <c r="E6992" t="s">
        <v>194</v>
      </c>
      <c r="F6992" t="s">
        <v>20010</v>
      </c>
      <c r="G6992" t="s">
        <v>152</v>
      </c>
      <c r="H6992" t="s">
        <v>135</v>
      </c>
      <c r="I6992" t="s">
        <v>136</v>
      </c>
      <c r="J6992" t="s">
        <v>3</v>
      </c>
      <c r="K6992" t="s">
        <v>138</v>
      </c>
      <c r="L6992" t="s">
        <v>20011</v>
      </c>
      <c r="M6992" t="s">
        <v>20012</v>
      </c>
      <c r="N6992">
        <v>2.0425</v>
      </c>
      <c r="O6992">
        <v>0</v>
      </c>
      <c r="P6992">
        <v>10</v>
      </c>
      <c r="Q6992">
        <v>0</v>
      </c>
      <c r="R6992">
        <v>1</v>
      </c>
      <c r="S6992">
        <v>0</v>
      </c>
      <c r="T6992">
        <v>0</v>
      </c>
      <c r="U6992">
        <v>0</v>
      </c>
      <c r="V6992">
        <v>0</v>
      </c>
      <c r="W6992">
        <v>0</v>
      </c>
      <c r="X6992">
        <v>1.044738003429867</v>
      </c>
      <c r="Y6992">
        <v>0</v>
      </c>
      <c r="Z6992">
        <v>7.2856679869913343E-2</v>
      </c>
      <c r="AA6992">
        <v>0</v>
      </c>
      <c r="AB6992">
        <v>0</v>
      </c>
      <c r="AC6992">
        <v>0</v>
      </c>
      <c r="AD6992">
        <v>0</v>
      </c>
      <c r="AE6992">
        <v>1.1175946832997803</v>
      </c>
    </row>
    <row r="6993" spans="1:31" x14ac:dyDescent="0.25">
      <c r="A6993">
        <v>2253897</v>
      </c>
      <c r="B6993">
        <v>1</v>
      </c>
      <c r="C6993" t="s">
        <v>80</v>
      </c>
      <c r="D6993" t="s">
        <v>96</v>
      </c>
      <c r="E6993" t="s">
        <v>132</v>
      </c>
      <c r="F6993" t="s">
        <v>20013</v>
      </c>
      <c r="G6993" t="s">
        <v>191</v>
      </c>
      <c r="H6993" t="s">
        <v>135</v>
      </c>
      <c r="I6993" t="s">
        <v>136</v>
      </c>
      <c r="J6993" t="s">
        <v>137</v>
      </c>
      <c r="K6993" t="s">
        <v>138</v>
      </c>
      <c r="L6993" t="s">
        <v>20014</v>
      </c>
      <c r="M6993" t="s">
        <v>20015</v>
      </c>
      <c r="N6993">
        <v>1.8075000000000001</v>
      </c>
      <c r="O6993">
        <v>0</v>
      </c>
      <c r="P6993">
        <v>1</v>
      </c>
      <c r="Q6993">
        <v>0</v>
      </c>
      <c r="R6993">
        <v>0</v>
      </c>
      <c r="S6993">
        <v>0</v>
      </c>
      <c r="T6993">
        <v>0</v>
      </c>
      <c r="U6993">
        <v>0</v>
      </c>
      <c r="V6993">
        <v>0</v>
      </c>
      <c r="W6993">
        <v>0</v>
      </c>
      <c r="X6993">
        <v>0.43583687570865554</v>
      </c>
      <c r="Y6993">
        <v>0</v>
      </c>
      <c r="Z6993">
        <v>0</v>
      </c>
      <c r="AA6993">
        <v>0</v>
      </c>
      <c r="AB6993">
        <v>0</v>
      </c>
      <c r="AC6993">
        <v>0</v>
      </c>
      <c r="AD6993">
        <v>0</v>
      </c>
      <c r="AE6993">
        <v>0.43583687570865554</v>
      </c>
    </row>
    <row r="6994" spans="1:31" x14ac:dyDescent="0.25">
      <c r="A6994">
        <v>2253898</v>
      </c>
      <c r="B6994">
        <v>1</v>
      </c>
      <c r="C6994" t="s">
        <v>80</v>
      </c>
      <c r="D6994" t="s">
        <v>96</v>
      </c>
      <c r="E6994" t="s">
        <v>194</v>
      </c>
      <c r="F6994" t="s">
        <v>20016</v>
      </c>
      <c r="G6994" t="s">
        <v>179</v>
      </c>
      <c r="H6994" t="s">
        <v>135</v>
      </c>
      <c r="I6994" t="s">
        <v>136</v>
      </c>
      <c r="J6994" t="s">
        <v>137</v>
      </c>
      <c r="K6994" t="s">
        <v>138</v>
      </c>
      <c r="L6994" t="s">
        <v>20017</v>
      </c>
      <c r="M6994" t="s">
        <v>20018</v>
      </c>
      <c r="N6994">
        <v>2.4750000000000001</v>
      </c>
      <c r="O6994">
        <v>0</v>
      </c>
      <c r="P6994">
        <v>43</v>
      </c>
      <c r="Q6994">
        <v>0</v>
      </c>
      <c r="R6994">
        <v>0</v>
      </c>
      <c r="S6994">
        <v>0</v>
      </c>
      <c r="T6994">
        <v>4</v>
      </c>
      <c r="U6994">
        <v>0</v>
      </c>
      <c r="V6994">
        <v>0</v>
      </c>
      <c r="W6994">
        <v>0</v>
      </c>
      <c r="X6994">
        <v>2795.993367096075</v>
      </c>
      <c r="Y6994">
        <v>0</v>
      </c>
      <c r="Z6994">
        <v>0</v>
      </c>
      <c r="AA6994">
        <v>0</v>
      </c>
      <c r="AB6994">
        <v>8.4221179030998332</v>
      </c>
      <c r="AC6994">
        <v>0</v>
      </c>
      <c r="AD6994">
        <v>0</v>
      </c>
      <c r="AE6994">
        <v>2804.4154849991746</v>
      </c>
    </row>
    <row r="6995" spans="1:31" x14ac:dyDescent="0.25">
      <c r="A6995">
        <v>2253899</v>
      </c>
      <c r="B6995">
        <v>1</v>
      </c>
      <c r="C6995" t="s">
        <v>81</v>
      </c>
      <c r="D6995" t="s">
        <v>123</v>
      </c>
      <c r="E6995" t="s">
        <v>273</v>
      </c>
      <c r="F6995" t="s">
        <v>3420</v>
      </c>
      <c r="G6995" t="s">
        <v>174</v>
      </c>
      <c r="H6995" t="s">
        <v>163</v>
      </c>
      <c r="I6995" t="s">
        <v>136</v>
      </c>
      <c r="J6995" t="s">
        <v>137</v>
      </c>
      <c r="K6995" t="s">
        <v>138</v>
      </c>
      <c r="L6995" t="s">
        <v>20019</v>
      </c>
      <c r="M6995" t="s">
        <v>20020</v>
      </c>
      <c r="N6995">
        <v>1.244722222</v>
      </c>
      <c r="O6995">
        <v>4</v>
      </c>
      <c r="P6995">
        <v>6</v>
      </c>
      <c r="Q6995">
        <v>74</v>
      </c>
      <c r="R6995">
        <v>70</v>
      </c>
      <c r="S6995">
        <v>11</v>
      </c>
      <c r="T6995">
        <v>9</v>
      </c>
      <c r="U6995">
        <v>0</v>
      </c>
      <c r="V6995">
        <v>0</v>
      </c>
      <c r="W6995">
        <v>1.3730280196149751</v>
      </c>
      <c r="X6995">
        <v>1.5192247091287501</v>
      </c>
      <c r="Y6995">
        <v>44.082917187339959</v>
      </c>
      <c r="Z6995">
        <v>43.087576763846286</v>
      </c>
      <c r="AA6995">
        <v>61.459737493550108</v>
      </c>
      <c r="AB6995">
        <v>8.253191079741848</v>
      </c>
      <c r="AC6995">
        <v>0</v>
      </c>
      <c r="AD6995">
        <v>0</v>
      </c>
      <c r="AE6995">
        <v>159.77567525322192</v>
      </c>
    </row>
    <row r="6996" spans="1:31" x14ac:dyDescent="0.25">
      <c r="A6996">
        <v>2253900</v>
      </c>
      <c r="B6996">
        <v>1</v>
      </c>
      <c r="C6996" t="s">
        <v>80</v>
      </c>
      <c r="D6996" t="s">
        <v>82</v>
      </c>
      <c r="E6996" t="s">
        <v>132</v>
      </c>
      <c r="F6996" t="s">
        <v>20021</v>
      </c>
      <c r="G6996" t="s">
        <v>148</v>
      </c>
      <c r="H6996" t="s">
        <v>135</v>
      </c>
      <c r="I6996" t="s">
        <v>136</v>
      </c>
      <c r="J6996" t="s">
        <v>137</v>
      </c>
      <c r="K6996" t="s">
        <v>138</v>
      </c>
      <c r="L6996" t="s">
        <v>20022</v>
      </c>
      <c r="M6996" t="s">
        <v>20023</v>
      </c>
      <c r="N6996">
        <v>0.92472222199999998</v>
      </c>
      <c r="O6996">
        <v>0</v>
      </c>
      <c r="P6996">
        <v>1</v>
      </c>
      <c r="Q6996">
        <v>0</v>
      </c>
      <c r="R6996">
        <v>0</v>
      </c>
      <c r="S6996">
        <v>0</v>
      </c>
      <c r="T6996">
        <v>0</v>
      </c>
      <c r="U6996">
        <v>0</v>
      </c>
      <c r="V6996">
        <v>0</v>
      </c>
      <c r="W6996">
        <v>0</v>
      </c>
      <c r="X6996">
        <v>0.25031664806348614</v>
      </c>
      <c r="Y6996">
        <v>0</v>
      </c>
      <c r="Z6996">
        <v>0</v>
      </c>
      <c r="AA6996">
        <v>0</v>
      </c>
      <c r="AB6996">
        <v>0</v>
      </c>
      <c r="AC6996">
        <v>0</v>
      </c>
      <c r="AD6996">
        <v>0</v>
      </c>
      <c r="AE6996">
        <v>0.25031664806348614</v>
      </c>
    </row>
    <row r="6997" spans="1:31" x14ac:dyDescent="0.25">
      <c r="A6997">
        <v>2253901</v>
      </c>
      <c r="B6997">
        <v>1</v>
      </c>
      <c r="C6997" t="s">
        <v>80</v>
      </c>
      <c r="D6997" t="s">
        <v>107</v>
      </c>
      <c r="E6997" t="s">
        <v>273</v>
      </c>
      <c r="F6997" t="s">
        <v>1278</v>
      </c>
      <c r="G6997" t="s">
        <v>196</v>
      </c>
      <c r="H6997" t="s">
        <v>163</v>
      </c>
      <c r="I6997" t="s">
        <v>136</v>
      </c>
      <c r="J6997" t="s">
        <v>137</v>
      </c>
      <c r="K6997" t="s">
        <v>144</v>
      </c>
      <c r="L6997" t="s">
        <v>20024</v>
      </c>
      <c r="M6997" t="s">
        <v>20025</v>
      </c>
      <c r="N6997">
        <v>1.176111111</v>
      </c>
      <c r="O6997">
        <v>1</v>
      </c>
      <c r="P6997">
        <v>1239</v>
      </c>
      <c r="Q6997">
        <v>29</v>
      </c>
      <c r="R6997">
        <v>84</v>
      </c>
      <c r="S6997">
        <v>4</v>
      </c>
      <c r="T6997">
        <v>39</v>
      </c>
      <c r="U6997">
        <v>0</v>
      </c>
      <c r="V6997">
        <v>3</v>
      </c>
      <c r="W6997">
        <v>1.725141252771067</v>
      </c>
      <c r="X6997">
        <v>224.46005671397009</v>
      </c>
      <c r="Y6997">
        <v>332.17610915835951</v>
      </c>
      <c r="Z6997">
        <v>32.131203857537947</v>
      </c>
      <c r="AA6997">
        <v>16.760847177819212</v>
      </c>
      <c r="AB6997">
        <v>50.058850129076902</v>
      </c>
      <c r="AC6997">
        <v>0</v>
      </c>
      <c r="AD6997">
        <v>2.6355213474822246</v>
      </c>
      <c r="AE6997">
        <v>659.94772963701689</v>
      </c>
    </row>
    <row r="6998" spans="1:31" x14ac:dyDescent="0.25">
      <c r="A6998">
        <v>2253903</v>
      </c>
      <c r="B6998">
        <v>1</v>
      </c>
      <c r="C6998" t="s">
        <v>81</v>
      </c>
      <c r="D6998" t="s">
        <v>112</v>
      </c>
      <c r="E6998" t="s">
        <v>141</v>
      </c>
      <c r="F6998" t="s">
        <v>20026</v>
      </c>
      <c r="G6998" t="s">
        <v>196</v>
      </c>
      <c r="H6998" t="s">
        <v>135</v>
      </c>
      <c r="I6998" t="s">
        <v>136</v>
      </c>
      <c r="J6998" t="s">
        <v>137</v>
      </c>
      <c r="K6998" t="s">
        <v>144</v>
      </c>
      <c r="L6998" t="s">
        <v>20027</v>
      </c>
      <c r="M6998" t="s">
        <v>20028</v>
      </c>
      <c r="N6998">
        <v>1.618055555</v>
      </c>
      <c r="O6998">
        <v>0</v>
      </c>
      <c r="P6998">
        <v>826</v>
      </c>
      <c r="Q6998">
        <v>0</v>
      </c>
      <c r="R6998">
        <v>2</v>
      </c>
      <c r="S6998">
        <v>0</v>
      </c>
      <c r="T6998">
        <v>22</v>
      </c>
      <c r="U6998">
        <v>0</v>
      </c>
      <c r="V6998">
        <v>0</v>
      </c>
      <c r="W6998">
        <v>0</v>
      </c>
      <c r="X6998">
        <v>280.37214426300375</v>
      </c>
      <c r="Y6998">
        <v>0</v>
      </c>
      <c r="Z6998">
        <v>1.4967832655999999E-2</v>
      </c>
      <c r="AA6998">
        <v>0</v>
      </c>
      <c r="AB6998">
        <v>44.280766154989756</v>
      </c>
      <c r="AC6998">
        <v>0</v>
      </c>
      <c r="AD6998">
        <v>0</v>
      </c>
      <c r="AE6998">
        <v>324.66787825064949</v>
      </c>
    </row>
    <row r="6999" spans="1:31" x14ac:dyDescent="0.25">
      <c r="A6999">
        <v>2253904</v>
      </c>
      <c r="B6999">
        <v>1</v>
      </c>
      <c r="C6999" t="s">
        <v>80</v>
      </c>
      <c r="D6999" t="s">
        <v>104</v>
      </c>
      <c r="E6999" t="s">
        <v>132</v>
      </c>
      <c r="F6999" t="s">
        <v>20029</v>
      </c>
      <c r="G6999" t="s">
        <v>191</v>
      </c>
      <c r="H6999" t="s">
        <v>135</v>
      </c>
      <c r="I6999" t="s">
        <v>136</v>
      </c>
      <c r="J6999" t="s">
        <v>137</v>
      </c>
      <c r="K6999" t="s">
        <v>138</v>
      </c>
      <c r="L6999" t="s">
        <v>20030</v>
      </c>
      <c r="M6999" t="s">
        <v>20031</v>
      </c>
      <c r="N6999">
        <v>1.2175</v>
      </c>
      <c r="O6999">
        <v>0</v>
      </c>
      <c r="P6999">
        <v>1</v>
      </c>
      <c r="Q6999">
        <v>0</v>
      </c>
      <c r="R6999">
        <v>0</v>
      </c>
      <c r="S6999">
        <v>0</v>
      </c>
      <c r="T6999">
        <v>0</v>
      </c>
      <c r="U6999">
        <v>0</v>
      </c>
      <c r="V6999">
        <v>0</v>
      </c>
      <c r="W6999">
        <v>0</v>
      </c>
      <c r="X6999">
        <v>0.57668016684911116</v>
      </c>
      <c r="Y6999">
        <v>0</v>
      </c>
      <c r="Z6999">
        <v>0</v>
      </c>
      <c r="AA6999">
        <v>0</v>
      </c>
      <c r="AB6999">
        <v>0</v>
      </c>
      <c r="AC6999">
        <v>0</v>
      </c>
      <c r="AD6999">
        <v>0</v>
      </c>
      <c r="AE6999">
        <v>0.57668016684911116</v>
      </c>
    </row>
    <row r="7000" spans="1:31" x14ac:dyDescent="0.25">
      <c r="A7000">
        <v>2253905</v>
      </c>
      <c r="B7000">
        <v>1</v>
      </c>
      <c r="C7000" t="s">
        <v>81</v>
      </c>
      <c r="D7000" t="s">
        <v>115</v>
      </c>
      <c r="E7000" t="s">
        <v>132</v>
      </c>
      <c r="F7000" t="s">
        <v>20032</v>
      </c>
      <c r="G7000" t="s">
        <v>148</v>
      </c>
      <c r="H7000" t="s">
        <v>135</v>
      </c>
      <c r="I7000" t="s">
        <v>136</v>
      </c>
      <c r="J7000" t="s">
        <v>137</v>
      </c>
      <c r="K7000" t="s">
        <v>138</v>
      </c>
      <c r="L7000" t="s">
        <v>20033</v>
      </c>
      <c r="M7000" t="s">
        <v>20034</v>
      </c>
      <c r="N7000">
        <v>1.7777777770000001</v>
      </c>
      <c r="O7000">
        <v>0</v>
      </c>
      <c r="P7000">
        <v>1</v>
      </c>
      <c r="Q7000">
        <v>0</v>
      </c>
      <c r="R7000">
        <v>0</v>
      </c>
      <c r="S7000">
        <v>0</v>
      </c>
      <c r="T7000">
        <v>0</v>
      </c>
      <c r="U7000">
        <v>0</v>
      </c>
      <c r="V7000">
        <v>0</v>
      </c>
      <c r="W7000">
        <v>0</v>
      </c>
      <c r="X7000">
        <v>0.23534862045043226</v>
      </c>
      <c r="Y7000">
        <v>0</v>
      </c>
      <c r="Z7000">
        <v>0</v>
      </c>
      <c r="AA7000">
        <v>0</v>
      </c>
      <c r="AB7000">
        <v>0</v>
      </c>
      <c r="AC7000">
        <v>0</v>
      </c>
      <c r="AD7000">
        <v>0</v>
      </c>
      <c r="AE7000">
        <v>0.23534862045043226</v>
      </c>
    </row>
    <row r="7001" spans="1:31" x14ac:dyDescent="0.25">
      <c r="A7001">
        <v>2253907</v>
      </c>
      <c r="B7001">
        <v>1</v>
      </c>
      <c r="C7001" t="s">
        <v>80</v>
      </c>
      <c r="D7001" t="s">
        <v>96</v>
      </c>
      <c r="E7001" t="s">
        <v>132</v>
      </c>
      <c r="F7001" t="s">
        <v>20035</v>
      </c>
      <c r="G7001" t="s">
        <v>170</v>
      </c>
      <c r="H7001" t="s">
        <v>135</v>
      </c>
      <c r="I7001" t="s">
        <v>136</v>
      </c>
      <c r="J7001" t="s">
        <v>137</v>
      </c>
      <c r="K7001" t="s">
        <v>138</v>
      </c>
      <c r="L7001" t="s">
        <v>20036</v>
      </c>
      <c r="M7001" t="s">
        <v>20037</v>
      </c>
      <c r="N7001">
        <v>2.2136111110000001</v>
      </c>
      <c r="O7001">
        <v>0</v>
      </c>
      <c r="P7001">
        <v>0</v>
      </c>
      <c r="Q7001">
        <v>0</v>
      </c>
      <c r="R7001">
        <v>0</v>
      </c>
      <c r="S7001">
        <v>0</v>
      </c>
      <c r="T7001">
        <v>1</v>
      </c>
      <c r="U7001">
        <v>0</v>
      </c>
      <c r="V7001">
        <v>0</v>
      </c>
      <c r="W7001">
        <v>0</v>
      </c>
      <c r="X7001">
        <v>0</v>
      </c>
      <c r="Y7001">
        <v>0</v>
      </c>
      <c r="Z7001">
        <v>0</v>
      </c>
      <c r="AA7001">
        <v>0</v>
      </c>
      <c r="AB7001">
        <v>0.40434953052939671</v>
      </c>
      <c r="AC7001">
        <v>0</v>
      </c>
      <c r="AD7001">
        <v>0</v>
      </c>
      <c r="AE7001">
        <v>0.40434953052939671</v>
      </c>
    </row>
    <row r="7002" spans="1:31" x14ac:dyDescent="0.25">
      <c r="A7002">
        <v>2253908</v>
      </c>
      <c r="B7002">
        <v>1</v>
      </c>
      <c r="C7002" t="s">
        <v>80</v>
      </c>
      <c r="D7002" t="s">
        <v>96</v>
      </c>
      <c r="E7002" t="s">
        <v>132</v>
      </c>
      <c r="F7002" t="s">
        <v>20038</v>
      </c>
      <c r="G7002" t="s">
        <v>134</v>
      </c>
      <c r="H7002" t="s">
        <v>135</v>
      </c>
      <c r="I7002" t="s">
        <v>136</v>
      </c>
      <c r="J7002" t="s">
        <v>137</v>
      </c>
      <c r="K7002" t="s">
        <v>138</v>
      </c>
      <c r="L7002" t="s">
        <v>20039</v>
      </c>
      <c r="M7002" t="s">
        <v>20040</v>
      </c>
      <c r="N7002">
        <v>4.4574999999999996</v>
      </c>
      <c r="O7002">
        <v>0</v>
      </c>
      <c r="P7002">
        <v>1</v>
      </c>
      <c r="Q7002">
        <v>0</v>
      </c>
      <c r="R7002">
        <v>0</v>
      </c>
      <c r="S7002">
        <v>0</v>
      </c>
      <c r="T7002">
        <v>0</v>
      </c>
      <c r="U7002">
        <v>0</v>
      </c>
      <c r="V7002">
        <v>0</v>
      </c>
      <c r="W7002">
        <v>0</v>
      </c>
      <c r="X7002">
        <v>43.951868341730652</v>
      </c>
      <c r="Y7002">
        <v>0</v>
      </c>
      <c r="Z7002">
        <v>0</v>
      </c>
      <c r="AA7002">
        <v>0</v>
      </c>
      <c r="AB7002">
        <v>0</v>
      </c>
      <c r="AC7002">
        <v>0</v>
      </c>
      <c r="AD7002">
        <v>0</v>
      </c>
      <c r="AE7002">
        <v>43.951868341730652</v>
      </c>
    </row>
    <row r="7003" spans="1:31" x14ac:dyDescent="0.25">
      <c r="A7003">
        <v>2253909</v>
      </c>
      <c r="B7003">
        <v>1</v>
      </c>
      <c r="C7003" t="s">
        <v>80</v>
      </c>
      <c r="D7003" t="s">
        <v>82</v>
      </c>
      <c r="E7003" t="s">
        <v>132</v>
      </c>
      <c r="F7003" t="s">
        <v>20041</v>
      </c>
      <c r="G7003" t="s">
        <v>148</v>
      </c>
      <c r="H7003" t="s">
        <v>135</v>
      </c>
      <c r="I7003" t="s">
        <v>136</v>
      </c>
      <c r="J7003" t="s">
        <v>137</v>
      </c>
      <c r="K7003" t="s">
        <v>138</v>
      </c>
      <c r="L7003" t="s">
        <v>20042</v>
      </c>
      <c r="M7003" t="s">
        <v>20043</v>
      </c>
      <c r="N7003">
        <v>3.653888888</v>
      </c>
      <c r="O7003">
        <v>0</v>
      </c>
      <c r="P7003">
        <v>1</v>
      </c>
      <c r="Q7003">
        <v>0</v>
      </c>
      <c r="R7003">
        <v>0</v>
      </c>
      <c r="S7003">
        <v>0</v>
      </c>
      <c r="T7003">
        <v>0</v>
      </c>
      <c r="U7003">
        <v>0</v>
      </c>
      <c r="V7003">
        <v>0</v>
      </c>
      <c r="W7003">
        <v>0</v>
      </c>
      <c r="X7003">
        <v>2.1867515376009332</v>
      </c>
      <c r="Y7003">
        <v>0</v>
      </c>
      <c r="Z7003">
        <v>0</v>
      </c>
      <c r="AA7003">
        <v>0</v>
      </c>
      <c r="AB7003">
        <v>0</v>
      </c>
      <c r="AC7003">
        <v>0</v>
      </c>
      <c r="AD7003">
        <v>0</v>
      </c>
      <c r="AE7003">
        <v>2.1867515376009332</v>
      </c>
    </row>
    <row r="7004" spans="1:31" x14ac:dyDescent="0.25">
      <c r="A7004">
        <v>2253911</v>
      </c>
      <c r="B7004">
        <v>1</v>
      </c>
      <c r="C7004" t="s">
        <v>80</v>
      </c>
      <c r="D7004" t="s">
        <v>83</v>
      </c>
      <c r="E7004" t="s">
        <v>194</v>
      </c>
      <c r="F7004" t="s">
        <v>20044</v>
      </c>
      <c r="G7004" t="s">
        <v>1031</v>
      </c>
      <c r="H7004" t="s">
        <v>135</v>
      </c>
      <c r="I7004" t="s">
        <v>136</v>
      </c>
      <c r="J7004" t="s">
        <v>137</v>
      </c>
      <c r="K7004" t="s">
        <v>138</v>
      </c>
      <c r="L7004" t="s">
        <v>20045</v>
      </c>
      <c r="M7004" t="s">
        <v>20046</v>
      </c>
      <c r="N7004">
        <v>1.2655555549999999</v>
      </c>
      <c r="O7004">
        <v>0</v>
      </c>
      <c r="P7004">
        <v>0</v>
      </c>
      <c r="Q7004">
        <v>0</v>
      </c>
      <c r="R7004">
        <v>0</v>
      </c>
      <c r="S7004">
        <v>0</v>
      </c>
      <c r="T7004">
        <v>17</v>
      </c>
      <c r="U7004">
        <v>0</v>
      </c>
      <c r="V7004">
        <v>0</v>
      </c>
      <c r="W7004">
        <v>0</v>
      </c>
      <c r="X7004">
        <v>0</v>
      </c>
      <c r="Y7004">
        <v>0</v>
      </c>
      <c r="Z7004">
        <v>0</v>
      </c>
      <c r="AA7004">
        <v>0</v>
      </c>
      <c r="AB7004">
        <v>7.8510408078113292</v>
      </c>
      <c r="AC7004">
        <v>0</v>
      </c>
      <c r="AD7004">
        <v>0</v>
      </c>
      <c r="AE7004">
        <v>7.8510408078113292</v>
      </c>
    </row>
    <row r="7005" spans="1:31" x14ac:dyDescent="0.25">
      <c r="A7005">
        <v>2253912</v>
      </c>
      <c r="B7005">
        <v>1</v>
      </c>
      <c r="C7005" t="s">
        <v>80</v>
      </c>
      <c r="D7005" t="s">
        <v>94</v>
      </c>
      <c r="E7005" t="s">
        <v>405</v>
      </c>
      <c r="F7005" t="s">
        <v>20047</v>
      </c>
      <c r="G7005" t="s">
        <v>196</v>
      </c>
      <c r="H7005" t="s">
        <v>163</v>
      </c>
      <c r="I7005" t="s">
        <v>136</v>
      </c>
      <c r="J7005" t="s">
        <v>137</v>
      </c>
      <c r="K7005" t="s">
        <v>144</v>
      </c>
      <c r="L7005" t="s">
        <v>20048</v>
      </c>
      <c r="M7005" t="s">
        <v>20049</v>
      </c>
      <c r="N7005">
        <v>1.1658333329999999</v>
      </c>
      <c r="O7005">
        <v>2</v>
      </c>
      <c r="P7005">
        <v>1906</v>
      </c>
      <c r="Q7005">
        <v>38</v>
      </c>
      <c r="R7005">
        <v>405</v>
      </c>
      <c r="S7005">
        <v>29</v>
      </c>
      <c r="T7005">
        <v>234</v>
      </c>
      <c r="U7005">
        <v>15</v>
      </c>
      <c r="V7005">
        <v>0</v>
      </c>
      <c r="W7005">
        <v>2.9009218641881329</v>
      </c>
      <c r="X7005">
        <v>382.86586610660385</v>
      </c>
      <c r="Y7005">
        <v>59.969128047175978</v>
      </c>
      <c r="Z7005">
        <v>350.05047417690167</v>
      </c>
      <c r="AA7005">
        <v>274.75156014036975</v>
      </c>
      <c r="AB7005">
        <v>127.99100771035695</v>
      </c>
      <c r="AC7005">
        <v>5745.9406618516905</v>
      </c>
      <c r="AD7005">
        <v>0</v>
      </c>
      <c r="AE7005">
        <v>6944.469619897287</v>
      </c>
    </row>
    <row r="7006" spans="1:31" x14ac:dyDescent="0.25">
      <c r="A7006">
        <v>2253913</v>
      </c>
      <c r="B7006">
        <v>1</v>
      </c>
      <c r="C7006" t="s">
        <v>81</v>
      </c>
      <c r="D7006" t="s">
        <v>118</v>
      </c>
      <c r="E7006" t="s">
        <v>182</v>
      </c>
      <c r="F7006" t="s">
        <v>20050</v>
      </c>
      <c r="G7006" t="s">
        <v>174</v>
      </c>
      <c r="H7006" t="s">
        <v>163</v>
      </c>
      <c r="I7006" t="s">
        <v>136</v>
      </c>
      <c r="J7006" t="s">
        <v>137</v>
      </c>
      <c r="K7006" t="s">
        <v>138</v>
      </c>
      <c r="L7006" t="s">
        <v>20051</v>
      </c>
      <c r="M7006" t="s">
        <v>20052</v>
      </c>
      <c r="N7006">
        <v>0.54416666599999997</v>
      </c>
      <c r="O7006">
        <v>0</v>
      </c>
      <c r="P7006">
        <v>3616</v>
      </c>
      <c r="Q7006">
        <v>1</v>
      </c>
      <c r="R7006">
        <v>32</v>
      </c>
      <c r="S7006">
        <v>54</v>
      </c>
      <c r="T7006">
        <v>187</v>
      </c>
      <c r="U7006">
        <v>2</v>
      </c>
      <c r="V7006">
        <v>0</v>
      </c>
      <c r="W7006">
        <v>0</v>
      </c>
      <c r="X7006">
        <v>486.7622148012648</v>
      </c>
      <c r="Y7006">
        <v>0</v>
      </c>
      <c r="Z7006">
        <v>7.9202322797307296</v>
      </c>
      <c r="AA7006">
        <v>872.46856028755042</v>
      </c>
      <c r="AB7006">
        <v>101.8817489823787</v>
      </c>
      <c r="AC7006">
        <v>77.94036257659252</v>
      </c>
      <c r="AD7006">
        <v>0</v>
      </c>
      <c r="AE7006">
        <v>1546.9731189275171</v>
      </c>
    </row>
    <row r="7007" spans="1:31" x14ac:dyDescent="0.25">
      <c r="A7007">
        <v>2253914</v>
      </c>
      <c r="B7007">
        <v>1</v>
      </c>
      <c r="C7007" t="s">
        <v>80</v>
      </c>
      <c r="D7007" t="s">
        <v>97</v>
      </c>
      <c r="E7007" t="s">
        <v>132</v>
      </c>
      <c r="F7007" t="s">
        <v>20053</v>
      </c>
      <c r="G7007" t="s">
        <v>148</v>
      </c>
      <c r="H7007" t="s">
        <v>135</v>
      </c>
      <c r="I7007" t="s">
        <v>136</v>
      </c>
      <c r="J7007" t="s">
        <v>137</v>
      </c>
      <c r="K7007" t="s">
        <v>138</v>
      </c>
      <c r="L7007" t="s">
        <v>20054</v>
      </c>
      <c r="M7007" t="s">
        <v>20055</v>
      </c>
      <c r="N7007">
        <v>1.6644444439999999</v>
      </c>
      <c r="O7007">
        <v>0</v>
      </c>
      <c r="P7007">
        <v>1</v>
      </c>
      <c r="Q7007">
        <v>0</v>
      </c>
      <c r="R7007">
        <v>0</v>
      </c>
      <c r="S7007">
        <v>0</v>
      </c>
      <c r="T7007">
        <v>3</v>
      </c>
      <c r="U7007">
        <v>0</v>
      </c>
      <c r="V7007">
        <v>0</v>
      </c>
      <c r="W7007">
        <v>0</v>
      </c>
      <c r="X7007">
        <v>0.28953824495218006</v>
      </c>
      <c r="Y7007">
        <v>0</v>
      </c>
      <c r="Z7007">
        <v>0</v>
      </c>
      <c r="AA7007">
        <v>0</v>
      </c>
      <c r="AB7007">
        <v>2.3048521729881668</v>
      </c>
      <c r="AC7007">
        <v>0</v>
      </c>
      <c r="AD7007">
        <v>0</v>
      </c>
      <c r="AE7007">
        <v>2.594390417940347</v>
      </c>
    </row>
    <row r="7008" spans="1:31" x14ac:dyDescent="0.25">
      <c r="A7008">
        <v>2253916</v>
      </c>
      <c r="B7008">
        <v>1</v>
      </c>
      <c r="C7008" t="s">
        <v>80</v>
      </c>
      <c r="D7008" t="s">
        <v>82</v>
      </c>
      <c r="E7008" t="s">
        <v>132</v>
      </c>
      <c r="F7008" t="s">
        <v>1464</v>
      </c>
      <c r="G7008" t="s">
        <v>191</v>
      </c>
      <c r="H7008" t="s">
        <v>135</v>
      </c>
      <c r="I7008" t="s">
        <v>136</v>
      </c>
      <c r="J7008" t="s">
        <v>137</v>
      </c>
      <c r="K7008" t="s">
        <v>138</v>
      </c>
      <c r="L7008" t="s">
        <v>20056</v>
      </c>
      <c r="M7008" t="s">
        <v>20057</v>
      </c>
      <c r="N7008">
        <v>4.8555555549999996</v>
      </c>
      <c r="O7008">
        <v>0</v>
      </c>
      <c r="P7008">
        <v>0</v>
      </c>
      <c r="Q7008">
        <v>0</v>
      </c>
      <c r="R7008">
        <v>0</v>
      </c>
      <c r="S7008">
        <v>0</v>
      </c>
      <c r="T7008">
        <v>1</v>
      </c>
      <c r="U7008">
        <v>0</v>
      </c>
      <c r="V7008">
        <v>0</v>
      </c>
      <c r="W7008">
        <v>0</v>
      </c>
      <c r="X7008">
        <v>0</v>
      </c>
      <c r="Y7008">
        <v>0</v>
      </c>
      <c r="Z7008">
        <v>0</v>
      </c>
      <c r="AA7008">
        <v>0</v>
      </c>
      <c r="AB7008">
        <v>0.32955384920920006</v>
      </c>
      <c r="AC7008">
        <v>0</v>
      </c>
      <c r="AD7008">
        <v>0</v>
      </c>
      <c r="AE7008">
        <v>0.32955384920920006</v>
      </c>
    </row>
    <row r="7009" spans="1:31" x14ac:dyDescent="0.25">
      <c r="A7009">
        <v>2253917</v>
      </c>
      <c r="B7009">
        <v>1</v>
      </c>
      <c r="C7009" t="s">
        <v>80</v>
      </c>
      <c r="D7009" t="s">
        <v>84</v>
      </c>
      <c r="E7009" t="s">
        <v>141</v>
      </c>
      <c r="F7009" t="s">
        <v>18204</v>
      </c>
      <c r="G7009" t="s">
        <v>134</v>
      </c>
      <c r="H7009" t="s">
        <v>135</v>
      </c>
      <c r="I7009" t="s">
        <v>136</v>
      </c>
      <c r="J7009" t="s">
        <v>137</v>
      </c>
      <c r="K7009" t="s">
        <v>138</v>
      </c>
      <c r="L7009" t="s">
        <v>20058</v>
      </c>
      <c r="M7009" t="s">
        <v>20059</v>
      </c>
      <c r="N7009">
        <v>0.67249999999999999</v>
      </c>
      <c r="O7009">
        <v>0</v>
      </c>
      <c r="P7009">
        <v>868</v>
      </c>
      <c r="Q7009">
        <v>0</v>
      </c>
      <c r="R7009">
        <v>0</v>
      </c>
      <c r="S7009">
        <v>0</v>
      </c>
      <c r="T7009">
        <v>70</v>
      </c>
      <c r="U7009">
        <v>0</v>
      </c>
      <c r="V7009">
        <v>0</v>
      </c>
      <c r="W7009">
        <v>0</v>
      </c>
      <c r="X7009">
        <v>149.97847594150377</v>
      </c>
      <c r="Y7009">
        <v>0</v>
      </c>
      <c r="Z7009">
        <v>0</v>
      </c>
      <c r="AA7009">
        <v>0</v>
      </c>
      <c r="AB7009">
        <v>25.420250758612209</v>
      </c>
      <c r="AC7009">
        <v>0</v>
      </c>
      <c r="AD7009">
        <v>0</v>
      </c>
      <c r="AE7009">
        <v>175.39872670011599</v>
      </c>
    </row>
    <row r="7010" spans="1:31" x14ac:dyDescent="0.25">
      <c r="A7010">
        <v>2253918</v>
      </c>
      <c r="B7010">
        <v>1</v>
      </c>
      <c r="C7010" t="s">
        <v>80</v>
      </c>
      <c r="D7010" t="s">
        <v>97</v>
      </c>
      <c r="E7010" t="s">
        <v>405</v>
      </c>
      <c r="F7010" t="s">
        <v>4053</v>
      </c>
      <c r="G7010" t="s">
        <v>303</v>
      </c>
      <c r="H7010" t="s">
        <v>5570</v>
      </c>
      <c r="I7010" t="s">
        <v>136</v>
      </c>
      <c r="J7010" t="s">
        <v>137</v>
      </c>
      <c r="K7010" t="s">
        <v>138</v>
      </c>
      <c r="L7010" t="s">
        <v>20060</v>
      </c>
      <c r="M7010" t="s">
        <v>20061</v>
      </c>
      <c r="N7010">
        <v>1.3525</v>
      </c>
      <c r="O7010">
        <v>0</v>
      </c>
      <c r="P7010">
        <v>0</v>
      </c>
      <c r="Q7010">
        <v>0</v>
      </c>
      <c r="R7010">
        <v>0</v>
      </c>
      <c r="S7010">
        <v>10</v>
      </c>
      <c r="T7010">
        <v>0</v>
      </c>
      <c r="U7010">
        <v>0</v>
      </c>
      <c r="V7010">
        <v>0</v>
      </c>
      <c r="W7010">
        <v>0</v>
      </c>
      <c r="X7010">
        <v>0</v>
      </c>
      <c r="Y7010">
        <v>0</v>
      </c>
      <c r="Z7010">
        <v>0</v>
      </c>
      <c r="AA7010">
        <v>191.90360104103209</v>
      </c>
      <c r="AB7010">
        <v>0</v>
      </c>
      <c r="AC7010">
        <v>0</v>
      </c>
      <c r="AD7010">
        <v>0</v>
      </c>
      <c r="AE7010">
        <v>191.90360104103209</v>
      </c>
    </row>
    <row r="7011" spans="1:31" x14ac:dyDescent="0.25">
      <c r="A7011">
        <v>2253919</v>
      </c>
      <c r="B7011">
        <v>1</v>
      </c>
      <c r="C7011" t="s">
        <v>80</v>
      </c>
      <c r="D7011" t="s">
        <v>85</v>
      </c>
      <c r="E7011" t="s">
        <v>194</v>
      </c>
      <c r="F7011" t="s">
        <v>20062</v>
      </c>
      <c r="G7011" t="s">
        <v>179</v>
      </c>
      <c r="H7011" t="s">
        <v>135</v>
      </c>
      <c r="I7011" t="s">
        <v>136</v>
      </c>
      <c r="J7011" t="s">
        <v>137</v>
      </c>
      <c r="K7011" t="s">
        <v>138</v>
      </c>
      <c r="L7011" t="s">
        <v>20063</v>
      </c>
      <c r="M7011" t="s">
        <v>20064</v>
      </c>
      <c r="N7011">
        <v>4.2208333329999999</v>
      </c>
      <c r="O7011">
        <v>0</v>
      </c>
      <c r="P7011">
        <v>249</v>
      </c>
      <c r="Q7011">
        <v>0</v>
      </c>
      <c r="R7011">
        <v>0</v>
      </c>
      <c r="S7011">
        <v>0</v>
      </c>
      <c r="T7011">
        <v>26</v>
      </c>
      <c r="U7011">
        <v>0</v>
      </c>
      <c r="V7011">
        <v>0</v>
      </c>
      <c r="W7011">
        <v>0</v>
      </c>
      <c r="X7011">
        <v>245.03428231801411</v>
      </c>
      <c r="Y7011">
        <v>0</v>
      </c>
      <c r="Z7011">
        <v>0</v>
      </c>
      <c r="AA7011">
        <v>0</v>
      </c>
      <c r="AB7011">
        <v>39.658015669727909</v>
      </c>
      <c r="AC7011">
        <v>0</v>
      </c>
      <c r="AD7011">
        <v>0</v>
      </c>
      <c r="AE7011">
        <v>284.69229798774199</v>
      </c>
    </row>
    <row r="7012" spans="1:31" x14ac:dyDescent="0.25">
      <c r="A7012">
        <v>2253922</v>
      </c>
      <c r="B7012">
        <v>1</v>
      </c>
      <c r="C7012" t="s">
        <v>80</v>
      </c>
      <c r="D7012" t="s">
        <v>97</v>
      </c>
      <c r="E7012" t="s">
        <v>405</v>
      </c>
      <c r="F7012" t="s">
        <v>622</v>
      </c>
      <c r="G7012" t="s">
        <v>303</v>
      </c>
      <c r="H7012" t="s">
        <v>5570</v>
      </c>
      <c r="I7012" t="s">
        <v>136</v>
      </c>
      <c r="J7012" t="s">
        <v>137</v>
      </c>
      <c r="K7012" t="s">
        <v>138</v>
      </c>
      <c r="L7012" t="s">
        <v>20065</v>
      </c>
      <c r="M7012" t="s">
        <v>20066</v>
      </c>
      <c r="N7012">
        <v>0.55944444400000004</v>
      </c>
      <c r="O7012">
        <v>3</v>
      </c>
      <c r="P7012">
        <v>727</v>
      </c>
      <c r="Q7012">
        <v>5</v>
      </c>
      <c r="R7012">
        <v>0</v>
      </c>
      <c r="S7012">
        <v>11</v>
      </c>
      <c r="T7012">
        <v>10</v>
      </c>
      <c r="U7012">
        <v>1</v>
      </c>
      <c r="V7012">
        <v>0</v>
      </c>
      <c r="W7012">
        <v>56.926626240761614</v>
      </c>
      <c r="X7012">
        <v>91.915432025578255</v>
      </c>
      <c r="Y7012">
        <v>13.728213134972654</v>
      </c>
      <c r="Z7012">
        <v>0</v>
      </c>
      <c r="AA7012">
        <v>109.77572162202119</v>
      </c>
      <c r="AB7012">
        <v>6.8645702100682815</v>
      </c>
      <c r="AC7012">
        <v>3.2377256834726538</v>
      </c>
      <c r="AD7012">
        <v>0</v>
      </c>
      <c r="AE7012">
        <v>282.44828891687467</v>
      </c>
    </row>
    <row r="7013" spans="1:31" x14ac:dyDescent="0.25">
      <c r="A7013">
        <v>2253923</v>
      </c>
      <c r="B7013">
        <v>1</v>
      </c>
      <c r="C7013" t="s">
        <v>80</v>
      </c>
      <c r="D7013" t="s">
        <v>82</v>
      </c>
      <c r="E7013" t="s">
        <v>132</v>
      </c>
      <c r="F7013" t="s">
        <v>20067</v>
      </c>
      <c r="G7013" t="s">
        <v>148</v>
      </c>
      <c r="H7013" t="s">
        <v>135</v>
      </c>
      <c r="I7013" t="s">
        <v>136</v>
      </c>
      <c r="J7013" t="s">
        <v>137</v>
      </c>
      <c r="K7013" t="s">
        <v>138</v>
      </c>
      <c r="L7013" t="s">
        <v>20068</v>
      </c>
      <c r="M7013" t="s">
        <v>20069</v>
      </c>
      <c r="N7013">
        <v>1.859444444</v>
      </c>
      <c r="O7013">
        <v>0</v>
      </c>
      <c r="P7013">
        <v>1</v>
      </c>
      <c r="Q7013">
        <v>0</v>
      </c>
      <c r="R7013">
        <v>0</v>
      </c>
      <c r="S7013">
        <v>0</v>
      </c>
      <c r="T7013">
        <v>0</v>
      </c>
      <c r="U7013">
        <v>0</v>
      </c>
      <c r="V7013">
        <v>0</v>
      </c>
      <c r="W7013">
        <v>0</v>
      </c>
      <c r="X7013">
        <v>0.49964614760904169</v>
      </c>
      <c r="Y7013">
        <v>0</v>
      </c>
      <c r="Z7013">
        <v>0</v>
      </c>
      <c r="AA7013">
        <v>0</v>
      </c>
      <c r="AB7013">
        <v>0</v>
      </c>
      <c r="AC7013">
        <v>0</v>
      </c>
      <c r="AD7013">
        <v>0</v>
      </c>
      <c r="AE7013">
        <v>0.49964614760904169</v>
      </c>
    </row>
    <row r="7014" spans="1:31" x14ac:dyDescent="0.25">
      <c r="A7014">
        <v>2253926</v>
      </c>
      <c r="B7014">
        <v>1</v>
      </c>
      <c r="C7014" t="s">
        <v>80</v>
      </c>
      <c r="D7014" t="s">
        <v>96</v>
      </c>
      <c r="E7014" t="s">
        <v>132</v>
      </c>
      <c r="F7014" t="s">
        <v>20070</v>
      </c>
      <c r="G7014" t="s">
        <v>170</v>
      </c>
      <c r="H7014" t="s">
        <v>135</v>
      </c>
      <c r="I7014" t="s">
        <v>136</v>
      </c>
      <c r="J7014" t="s">
        <v>137</v>
      </c>
      <c r="K7014" t="s">
        <v>138</v>
      </c>
      <c r="L7014" t="s">
        <v>20071</v>
      </c>
      <c r="M7014" t="s">
        <v>20072</v>
      </c>
      <c r="N7014">
        <v>1.1286111109999999</v>
      </c>
      <c r="O7014">
        <v>0</v>
      </c>
      <c r="P7014">
        <v>0</v>
      </c>
      <c r="Q7014">
        <v>0</v>
      </c>
      <c r="R7014">
        <v>0</v>
      </c>
      <c r="S7014">
        <v>0</v>
      </c>
      <c r="T7014">
        <v>1</v>
      </c>
      <c r="U7014">
        <v>0</v>
      </c>
      <c r="V7014">
        <v>0</v>
      </c>
      <c r="W7014">
        <v>0</v>
      </c>
      <c r="X7014">
        <v>0</v>
      </c>
      <c r="Y7014">
        <v>0</v>
      </c>
      <c r="Z7014">
        <v>0</v>
      </c>
      <c r="AA7014">
        <v>0</v>
      </c>
      <c r="AB7014">
        <v>0.78600357390914333</v>
      </c>
      <c r="AC7014">
        <v>0</v>
      </c>
      <c r="AD7014">
        <v>0</v>
      </c>
      <c r="AE7014">
        <v>0.78600357390914333</v>
      </c>
    </row>
    <row r="7015" spans="1:31" x14ac:dyDescent="0.25">
      <c r="A7015">
        <v>2253927</v>
      </c>
      <c r="B7015">
        <v>1</v>
      </c>
      <c r="C7015" t="s">
        <v>81</v>
      </c>
      <c r="D7015" t="s">
        <v>118</v>
      </c>
      <c r="E7015" t="s">
        <v>182</v>
      </c>
      <c r="F7015" t="s">
        <v>20073</v>
      </c>
      <c r="G7015" t="s">
        <v>548</v>
      </c>
      <c r="H7015" t="s">
        <v>163</v>
      </c>
      <c r="I7015" t="s">
        <v>136</v>
      </c>
      <c r="J7015" t="s">
        <v>137</v>
      </c>
      <c r="K7015" t="s">
        <v>138</v>
      </c>
      <c r="L7015" t="s">
        <v>20074</v>
      </c>
      <c r="M7015" t="s">
        <v>20075</v>
      </c>
      <c r="N7015">
        <v>0.72083333299999997</v>
      </c>
      <c r="O7015">
        <v>0</v>
      </c>
      <c r="P7015">
        <v>1864</v>
      </c>
      <c r="Q7015">
        <v>0</v>
      </c>
      <c r="R7015">
        <v>0</v>
      </c>
      <c r="S7015">
        <v>0</v>
      </c>
      <c r="T7015">
        <v>25</v>
      </c>
      <c r="U7015">
        <v>0</v>
      </c>
      <c r="V7015">
        <v>0</v>
      </c>
      <c r="W7015">
        <v>0</v>
      </c>
      <c r="X7015">
        <v>340.9848155104242</v>
      </c>
      <c r="Y7015">
        <v>0</v>
      </c>
      <c r="Z7015">
        <v>0</v>
      </c>
      <c r="AA7015">
        <v>0</v>
      </c>
      <c r="AB7015">
        <v>10.877394867203723</v>
      </c>
      <c r="AC7015">
        <v>0</v>
      </c>
      <c r="AD7015">
        <v>0</v>
      </c>
      <c r="AE7015">
        <v>351.86221037762795</v>
      </c>
    </row>
    <row r="7016" spans="1:31" x14ac:dyDescent="0.25">
      <c r="A7016">
        <v>2253930</v>
      </c>
      <c r="B7016">
        <v>1</v>
      </c>
      <c r="C7016" t="s">
        <v>80</v>
      </c>
      <c r="D7016" t="s">
        <v>99</v>
      </c>
      <c r="E7016" t="s">
        <v>132</v>
      </c>
      <c r="F7016" t="s">
        <v>20076</v>
      </c>
      <c r="G7016" t="s">
        <v>191</v>
      </c>
      <c r="H7016" t="s">
        <v>135</v>
      </c>
      <c r="I7016" t="s">
        <v>136</v>
      </c>
      <c r="J7016" t="s">
        <v>137</v>
      </c>
      <c r="K7016" t="s">
        <v>138</v>
      </c>
      <c r="L7016" t="s">
        <v>20077</v>
      </c>
      <c r="M7016" t="s">
        <v>20078</v>
      </c>
      <c r="N7016">
        <v>0.32888888799999999</v>
      </c>
      <c r="O7016">
        <v>0</v>
      </c>
      <c r="P7016">
        <v>1</v>
      </c>
      <c r="Q7016">
        <v>0</v>
      </c>
      <c r="R7016">
        <v>0</v>
      </c>
      <c r="S7016">
        <v>0</v>
      </c>
      <c r="T7016">
        <v>0</v>
      </c>
      <c r="U7016">
        <v>0</v>
      </c>
      <c r="V7016">
        <v>0</v>
      </c>
      <c r="W7016">
        <v>0</v>
      </c>
      <c r="X7016">
        <v>0.25072523552159998</v>
      </c>
      <c r="Y7016">
        <v>0</v>
      </c>
      <c r="Z7016">
        <v>0</v>
      </c>
      <c r="AA7016">
        <v>0</v>
      </c>
      <c r="AB7016">
        <v>0</v>
      </c>
      <c r="AC7016">
        <v>0</v>
      </c>
      <c r="AD7016">
        <v>0</v>
      </c>
      <c r="AE7016">
        <v>0.25072523552159998</v>
      </c>
    </row>
    <row r="7017" spans="1:31" x14ac:dyDescent="0.25">
      <c r="A7017">
        <v>2253931</v>
      </c>
      <c r="B7017">
        <v>1</v>
      </c>
      <c r="C7017" t="s">
        <v>80</v>
      </c>
      <c r="D7017" t="s">
        <v>85</v>
      </c>
      <c r="E7017" t="s">
        <v>132</v>
      </c>
      <c r="F7017" t="s">
        <v>20079</v>
      </c>
      <c r="G7017" t="s">
        <v>148</v>
      </c>
      <c r="H7017" t="s">
        <v>135</v>
      </c>
      <c r="I7017" t="s">
        <v>136</v>
      </c>
      <c r="J7017" t="s">
        <v>137</v>
      </c>
      <c r="K7017" t="s">
        <v>138</v>
      </c>
      <c r="L7017" t="s">
        <v>20080</v>
      </c>
      <c r="M7017" t="s">
        <v>20081</v>
      </c>
      <c r="N7017">
        <v>6.3902777769999997</v>
      </c>
      <c r="O7017">
        <v>0</v>
      </c>
      <c r="P7017">
        <v>11</v>
      </c>
      <c r="Q7017">
        <v>0</v>
      </c>
      <c r="R7017">
        <v>0</v>
      </c>
      <c r="S7017">
        <v>0</v>
      </c>
      <c r="T7017">
        <v>1</v>
      </c>
      <c r="U7017">
        <v>0</v>
      </c>
      <c r="V7017">
        <v>0</v>
      </c>
      <c r="W7017">
        <v>0</v>
      </c>
      <c r="X7017">
        <v>20.417489427027345</v>
      </c>
      <c r="Y7017">
        <v>0</v>
      </c>
      <c r="Z7017">
        <v>0</v>
      </c>
      <c r="AA7017">
        <v>0</v>
      </c>
      <c r="AB7017">
        <v>6.8711490068697784E-2</v>
      </c>
      <c r="AC7017">
        <v>0</v>
      </c>
      <c r="AD7017">
        <v>0</v>
      </c>
      <c r="AE7017">
        <v>20.486200917096042</v>
      </c>
    </row>
    <row r="7018" spans="1:31" x14ac:dyDescent="0.25">
      <c r="A7018">
        <v>2253935</v>
      </c>
      <c r="B7018">
        <v>1</v>
      </c>
      <c r="C7018" t="s">
        <v>80</v>
      </c>
      <c r="D7018" t="s">
        <v>105</v>
      </c>
      <c r="E7018" t="s">
        <v>132</v>
      </c>
      <c r="F7018" t="s">
        <v>20082</v>
      </c>
      <c r="G7018" t="s">
        <v>148</v>
      </c>
      <c r="H7018" t="s">
        <v>135</v>
      </c>
      <c r="I7018" t="s">
        <v>136</v>
      </c>
      <c r="J7018" t="s">
        <v>137</v>
      </c>
      <c r="K7018" t="s">
        <v>138</v>
      </c>
      <c r="L7018" t="s">
        <v>20083</v>
      </c>
      <c r="M7018" t="s">
        <v>20084</v>
      </c>
      <c r="N7018">
        <v>0.47638888800000001</v>
      </c>
      <c r="O7018">
        <v>0</v>
      </c>
      <c r="P7018">
        <v>11</v>
      </c>
      <c r="Q7018">
        <v>0</v>
      </c>
      <c r="R7018">
        <v>0</v>
      </c>
      <c r="S7018">
        <v>0</v>
      </c>
      <c r="T7018">
        <v>0</v>
      </c>
      <c r="U7018">
        <v>0</v>
      </c>
      <c r="V7018">
        <v>0</v>
      </c>
      <c r="W7018">
        <v>0</v>
      </c>
      <c r="X7018">
        <v>0.95434776742868022</v>
      </c>
      <c r="Y7018">
        <v>0</v>
      </c>
      <c r="Z7018">
        <v>0</v>
      </c>
      <c r="AA7018">
        <v>0</v>
      </c>
      <c r="AB7018">
        <v>0</v>
      </c>
      <c r="AC7018">
        <v>0</v>
      </c>
      <c r="AD7018">
        <v>0</v>
      </c>
      <c r="AE7018">
        <v>0.95434776742868022</v>
      </c>
    </row>
    <row r="7019" spans="1:31" x14ac:dyDescent="0.25">
      <c r="A7019">
        <v>2253936</v>
      </c>
      <c r="B7019">
        <v>1</v>
      </c>
      <c r="C7019" t="s">
        <v>81</v>
      </c>
      <c r="D7019" t="s">
        <v>113</v>
      </c>
      <c r="E7019" t="s">
        <v>141</v>
      </c>
      <c r="F7019" t="s">
        <v>20085</v>
      </c>
      <c r="G7019" t="s">
        <v>187</v>
      </c>
      <c r="H7019" t="s">
        <v>135</v>
      </c>
      <c r="I7019" t="s">
        <v>136</v>
      </c>
      <c r="J7019" t="s">
        <v>137</v>
      </c>
      <c r="K7019" t="s">
        <v>138</v>
      </c>
      <c r="L7019" t="s">
        <v>20086</v>
      </c>
      <c r="M7019" t="s">
        <v>20087</v>
      </c>
      <c r="N7019">
        <v>0.94388888800000004</v>
      </c>
      <c r="O7019">
        <v>0</v>
      </c>
      <c r="P7019">
        <v>49</v>
      </c>
      <c r="Q7019">
        <v>0</v>
      </c>
      <c r="R7019">
        <v>5</v>
      </c>
      <c r="S7019">
        <v>0</v>
      </c>
      <c r="T7019">
        <v>5</v>
      </c>
      <c r="U7019">
        <v>0</v>
      </c>
      <c r="V7019">
        <v>0</v>
      </c>
      <c r="W7019">
        <v>0</v>
      </c>
      <c r="X7019">
        <v>5.1502461900821093</v>
      </c>
      <c r="Y7019">
        <v>0</v>
      </c>
      <c r="Z7019">
        <v>0.89963672193894606</v>
      </c>
      <c r="AA7019">
        <v>0</v>
      </c>
      <c r="AB7019">
        <v>1.8693845272019605</v>
      </c>
      <c r="AC7019">
        <v>0</v>
      </c>
      <c r="AD7019">
        <v>0</v>
      </c>
      <c r="AE7019">
        <v>7.9192674392230158</v>
      </c>
    </row>
    <row r="7020" spans="1:31" x14ac:dyDescent="0.25">
      <c r="A7020">
        <v>2253937</v>
      </c>
      <c r="B7020">
        <v>1</v>
      </c>
      <c r="C7020" t="s">
        <v>81</v>
      </c>
      <c r="D7020" t="s">
        <v>112</v>
      </c>
      <c r="E7020" t="s">
        <v>132</v>
      </c>
      <c r="F7020" t="s">
        <v>20088</v>
      </c>
      <c r="G7020" t="s">
        <v>148</v>
      </c>
      <c r="H7020" t="s">
        <v>135</v>
      </c>
      <c r="I7020" t="s">
        <v>136</v>
      </c>
      <c r="J7020" t="s">
        <v>137</v>
      </c>
      <c r="K7020" t="s">
        <v>138</v>
      </c>
      <c r="L7020" t="s">
        <v>20089</v>
      </c>
      <c r="M7020" t="s">
        <v>20090</v>
      </c>
      <c r="N7020">
        <v>3.3313888880000002</v>
      </c>
      <c r="O7020">
        <v>0</v>
      </c>
      <c r="P7020">
        <v>0</v>
      </c>
      <c r="Q7020">
        <v>0</v>
      </c>
      <c r="R7020">
        <v>1</v>
      </c>
      <c r="S7020">
        <v>0</v>
      </c>
      <c r="T7020">
        <v>0</v>
      </c>
      <c r="U7020">
        <v>0</v>
      </c>
      <c r="V7020">
        <v>0</v>
      </c>
      <c r="W7020">
        <v>0</v>
      </c>
      <c r="X7020">
        <v>0</v>
      </c>
      <c r="Y7020">
        <v>0</v>
      </c>
      <c r="Z7020">
        <v>2.8337913799276824</v>
      </c>
      <c r="AA7020">
        <v>0</v>
      </c>
      <c r="AB7020">
        <v>0</v>
      </c>
      <c r="AC7020">
        <v>0</v>
      </c>
      <c r="AD7020">
        <v>0</v>
      </c>
      <c r="AE7020">
        <v>2.8337913799276824</v>
      </c>
    </row>
    <row r="7021" spans="1:31" x14ac:dyDescent="0.25">
      <c r="A7021">
        <v>2253938</v>
      </c>
      <c r="B7021">
        <v>1</v>
      </c>
      <c r="C7021" t="s">
        <v>81</v>
      </c>
      <c r="D7021" t="s">
        <v>128</v>
      </c>
      <c r="E7021" t="s">
        <v>132</v>
      </c>
      <c r="F7021" t="s">
        <v>20091</v>
      </c>
      <c r="G7021" t="s">
        <v>148</v>
      </c>
      <c r="H7021" t="s">
        <v>135</v>
      </c>
      <c r="I7021" t="s">
        <v>136</v>
      </c>
      <c r="J7021" t="s">
        <v>137</v>
      </c>
      <c r="K7021" t="s">
        <v>138</v>
      </c>
      <c r="L7021" t="s">
        <v>20092</v>
      </c>
      <c r="M7021" t="s">
        <v>20093</v>
      </c>
      <c r="N7021">
        <v>7.0386111109999998</v>
      </c>
      <c r="O7021">
        <v>0</v>
      </c>
      <c r="P7021">
        <v>3</v>
      </c>
      <c r="Q7021">
        <v>0</v>
      </c>
      <c r="R7021">
        <v>0</v>
      </c>
      <c r="S7021">
        <v>0</v>
      </c>
      <c r="T7021">
        <v>0</v>
      </c>
      <c r="U7021">
        <v>0</v>
      </c>
      <c r="V7021">
        <v>0</v>
      </c>
      <c r="W7021">
        <v>0</v>
      </c>
      <c r="X7021">
        <v>3.1703554477507891</v>
      </c>
      <c r="Y7021">
        <v>0</v>
      </c>
      <c r="Z7021">
        <v>0</v>
      </c>
      <c r="AA7021">
        <v>0</v>
      </c>
      <c r="AB7021">
        <v>0</v>
      </c>
      <c r="AC7021">
        <v>0</v>
      </c>
      <c r="AD7021">
        <v>0</v>
      </c>
      <c r="AE7021">
        <v>3.1703554477507891</v>
      </c>
    </row>
    <row r="7022" spans="1:31" x14ac:dyDescent="0.25">
      <c r="A7022">
        <v>2253940</v>
      </c>
      <c r="B7022">
        <v>1</v>
      </c>
      <c r="C7022" t="s">
        <v>80</v>
      </c>
      <c r="D7022" t="s">
        <v>90</v>
      </c>
      <c r="E7022" t="s">
        <v>177</v>
      </c>
      <c r="F7022" t="s">
        <v>20094</v>
      </c>
      <c r="G7022" t="s">
        <v>215</v>
      </c>
      <c r="H7022" t="s">
        <v>135</v>
      </c>
      <c r="I7022" t="s">
        <v>136</v>
      </c>
      <c r="J7022" t="s">
        <v>137</v>
      </c>
      <c r="K7022" t="s">
        <v>138</v>
      </c>
      <c r="L7022" t="s">
        <v>20095</v>
      </c>
      <c r="M7022" t="s">
        <v>20096</v>
      </c>
      <c r="N7022">
        <v>5.6074999999999999</v>
      </c>
      <c r="O7022">
        <v>0</v>
      </c>
      <c r="P7022">
        <v>118</v>
      </c>
      <c r="Q7022">
        <v>0</v>
      </c>
      <c r="R7022">
        <v>0</v>
      </c>
      <c r="S7022">
        <v>0</v>
      </c>
      <c r="T7022">
        <v>6</v>
      </c>
      <c r="U7022">
        <v>0</v>
      </c>
      <c r="V7022">
        <v>0</v>
      </c>
      <c r="W7022">
        <v>0</v>
      </c>
      <c r="X7022">
        <v>201.65942414222985</v>
      </c>
      <c r="Y7022">
        <v>0</v>
      </c>
      <c r="Z7022">
        <v>0</v>
      </c>
      <c r="AA7022">
        <v>0</v>
      </c>
      <c r="AB7022">
        <v>17.253820530613353</v>
      </c>
      <c r="AC7022">
        <v>0</v>
      </c>
      <c r="AD7022">
        <v>0</v>
      </c>
      <c r="AE7022">
        <v>218.91324467284321</v>
      </c>
    </row>
    <row r="7023" spans="1:31" x14ac:dyDescent="0.25">
      <c r="A7023">
        <v>2253942</v>
      </c>
      <c r="B7023">
        <v>1</v>
      </c>
      <c r="C7023" t="s">
        <v>80</v>
      </c>
      <c r="D7023" t="s">
        <v>107</v>
      </c>
      <c r="E7023" t="s">
        <v>161</v>
      </c>
      <c r="F7023" t="s">
        <v>8872</v>
      </c>
      <c r="G7023" t="s">
        <v>174</v>
      </c>
      <c r="H7023" t="s">
        <v>163</v>
      </c>
      <c r="I7023" t="s">
        <v>136</v>
      </c>
      <c r="J7023" t="s">
        <v>137</v>
      </c>
      <c r="K7023" t="s">
        <v>138</v>
      </c>
      <c r="L7023" t="s">
        <v>20097</v>
      </c>
      <c r="M7023" t="s">
        <v>20098</v>
      </c>
      <c r="N7023">
        <v>3.3811111110000001</v>
      </c>
      <c r="O7023">
        <v>0</v>
      </c>
      <c r="P7023">
        <v>0</v>
      </c>
      <c r="Q7023">
        <v>1</v>
      </c>
      <c r="R7023">
        <v>9</v>
      </c>
      <c r="S7023">
        <v>1</v>
      </c>
      <c r="T7023">
        <v>3</v>
      </c>
      <c r="U7023">
        <v>0</v>
      </c>
      <c r="V7023">
        <v>0</v>
      </c>
      <c r="W7023">
        <v>0</v>
      </c>
      <c r="X7023">
        <v>0</v>
      </c>
      <c r="Y7023">
        <v>6.5924557453686567</v>
      </c>
      <c r="Z7023">
        <v>20.101897739299247</v>
      </c>
      <c r="AA7023">
        <v>3.6123401235774724</v>
      </c>
      <c r="AB7023">
        <v>4.0948896803594721</v>
      </c>
      <c r="AC7023">
        <v>0</v>
      </c>
      <c r="AD7023">
        <v>0</v>
      </c>
      <c r="AE7023">
        <v>34.401583288604847</v>
      </c>
    </row>
    <row r="7024" spans="1:31" x14ac:dyDescent="0.25">
      <c r="A7024">
        <v>2253943</v>
      </c>
      <c r="B7024">
        <v>1</v>
      </c>
      <c r="C7024" t="s">
        <v>80</v>
      </c>
      <c r="D7024" t="s">
        <v>92</v>
      </c>
      <c r="E7024" t="s">
        <v>194</v>
      </c>
      <c r="F7024" t="s">
        <v>20099</v>
      </c>
      <c r="G7024" t="s">
        <v>390</v>
      </c>
      <c r="H7024" t="s">
        <v>135</v>
      </c>
      <c r="I7024" t="s">
        <v>136</v>
      </c>
      <c r="J7024" t="s">
        <v>137</v>
      </c>
      <c r="K7024" t="s">
        <v>138</v>
      </c>
      <c r="L7024" t="s">
        <v>20100</v>
      </c>
      <c r="M7024" t="s">
        <v>20101</v>
      </c>
      <c r="N7024">
        <v>0.41638888800000001</v>
      </c>
      <c r="O7024">
        <v>0</v>
      </c>
      <c r="P7024">
        <v>17</v>
      </c>
      <c r="Q7024">
        <v>0</v>
      </c>
      <c r="R7024">
        <v>1</v>
      </c>
      <c r="S7024">
        <v>0</v>
      </c>
      <c r="T7024">
        <v>1</v>
      </c>
      <c r="U7024">
        <v>0</v>
      </c>
      <c r="V7024">
        <v>0</v>
      </c>
      <c r="W7024">
        <v>0</v>
      </c>
      <c r="X7024">
        <v>3.2267033139602992</v>
      </c>
      <c r="Y7024">
        <v>0</v>
      </c>
      <c r="Z7024">
        <v>9.3441623212209987E-2</v>
      </c>
      <c r="AA7024">
        <v>0</v>
      </c>
      <c r="AB7024">
        <v>0</v>
      </c>
      <c r="AC7024">
        <v>0</v>
      </c>
      <c r="AD7024">
        <v>0</v>
      </c>
      <c r="AE7024">
        <v>3.3201449371725094</v>
      </c>
    </row>
    <row r="7025" spans="1:31" x14ac:dyDescent="0.25">
      <c r="A7025">
        <v>2253945</v>
      </c>
      <c r="B7025">
        <v>1</v>
      </c>
      <c r="C7025" t="s">
        <v>80</v>
      </c>
      <c r="D7025" t="s">
        <v>100</v>
      </c>
      <c r="E7025" t="s">
        <v>182</v>
      </c>
      <c r="F7025" t="s">
        <v>20102</v>
      </c>
      <c r="G7025" t="s">
        <v>3342</v>
      </c>
      <c r="H7025" t="s">
        <v>163</v>
      </c>
      <c r="I7025" t="s">
        <v>136</v>
      </c>
      <c r="J7025" t="s">
        <v>137</v>
      </c>
      <c r="K7025" t="s">
        <v>138</v>
      </c>
      <c r="L7025" t="s">
        <v>20103</v>
      </c>
      <c r="M7025" t="s">
        <v>20104</v>
      </c>
      <c r="N7025">
        <v>1.4822222220000001</v>
      </c>
      <c r="O7025">
        <v>0</v>
      </c>
      <c r="P7025">
        <v>134</v>
      </c>
      <c r="Q7025">
        <v>0</v>
      </c>
      <c r="R7025">
        <v>8</v>
      </c>
      <c r="S7025">
        <v>0</v>
      </c>
      <c r="T7025">
        <v>10</v>
      </c>
      <c r="U7025">
        <v>0</v>
      </c>
      <c r="V7025">
        <v>0</v>
      </c>
      <c r="W7025">
        <v>0</v>
      </c>
      <c r="X7025">
        <v>37.55807982226235</v>
      </c>
      <c r="Y7025">
        <v>0</v>
      </c>
      <c r="Z7025">
        <v>2.7900259025568031</v>
      </c>
      <c r="AA7025">
        <v>0</v>
      </c>
      <c r="AB7025">
        <v>2.6789843194466063</v>
      </c>
      <c r="AC7025">
        <v>0</v>
      </c>
      <c r="AD7025">
        <v>0</v>
      </c>
      <c r="AE7025">
        <v>43.027090044265762</v>
      </c>
    </row>
    <row r="7026" spans="1:31" x14ac:dyDescent="0.25">
      <c r="A7026">
        <v>2253948</v>
      </c>
      <c r="B7026">
        <v>1</v>
      </c>
      <c r="C7026" t="s">
        <v>81</v>
      </c>
      <c r="D7026" t="s">
        <v>123</v>
      </c>
      <c r="E7026" t="s">
        <v>141</v>
      </c>
      <c r="F7026" t="s">
        <v>20105</v>
      </c>
      <c r="G7026" t="s">
        <v>187</v>
      </c>
      <c r="H7026" t="s">
        <v>135</v>
      </c>
      <c r="I7026" t="s">
        <v>136</v>
      </c>
      <c r="J7026" t="s">
        <v>137</v>
      </c>
      <c r="K7026" t="s">
        <v>138</v>
      </c>
      <c r="L7026" t="s">
        <v>20106</v>
      </c>
      <c r="M7026" t="s">
        <v>20107</v>
      </c>
      <c r="N7026">
        <v>3.6922222219999998</v>
      </c>
      <c r="O7026">
        <v>0</v>
      </c>
      <c r="P7026">
        <v>0</v>
      </c>
      <c r="Q7026">
        <v>0</v>
      </c>
      <c r="R7026">
        <v>13</v>
      </c>
      <c r="S7026">
        <v>0</v>
      </c>
      <c r="T7026">
        <v>1</v>
      </c>
      <c r="U7026">
        <v>0</v>
      </c>
      <c r="V7026">
        <v>0</v>
      </c>
      <c r="W7026">
        <v>0</v>
      </c>
      <c r="X7026">
        <v>0</v>
      </c>
      <c r="Y7026">
        <v>0</v>
      </c>
      <c r="Z7026">
        <v>21.434490379408771</v>
      </c>
      <c r="AA7026">
        <v>0</v>
      </c>
      <c r="AB7026">
        <v>13.051484345798578</v>
      </c>
      <c r="AC7026">
        <v>0</v>
      </c>
      <c r="AD7026">
        <v>0</v>
      </c>
      <c r="AE7026">
        <v>34.485974725207349</v>
      </c>
    </row>
    <row r="7027" spans="1:31" x14ac:dyDescent="0.25">
      <c r="A7027">
        <v>2253949</v>
      </c>
      <c r="B7027">
        <v>1</v>
      </c>
      <c r="C7027" t="s">
        <v>80</v>
      </c>
      <c r="D7027" t="s">
        <v>104</v>
      </c>
      <c r="E7027" t="s">
        <v>194</v>
      </c>
      <c r="F7027" t="s">
        <v>20108</v>
      </c>
      <c r="G7027" t="s">
        <v>785</v>
      </c>
      <c r="H7027" t="s">
        <v>135</v>
      </c>
      <c r="I7027" t="s">
        <v>136</v>
      </c>
      <c r="J7027" t="s">
        <v>137</v>
      </c>
      <c r="K7027" t="s">
        <v>138</v>
      </c>
      <c r="L7027" t="s">
        <v>20109</v>
      </c>
      <c r="M7027" t="s">
        <v>20110</v>
      </c>
      <c r="N7027">
        <v>0.65249999999999997</v>
      </c>
      <c r="O7027">
        <v>0</v>
      </c>
      <c r="P7027">
        <v>218</v>
      </c>
      <c r="Q7027">
        <v>0</v>
      </c>
      <c r="R7027">
        <v>0</v>
      </c>
      <c r="S7027">
        <v>0</v>
      </c>
      <c r="T7027">
        <v>17</v>
      </c>
      <c r="U7027">
        <v>0</v>
      </c>
      <c r="V7027">
        <v>0</v>
      </c>
      <c r="W7027">
        <v>0</v>
      </c>
      <c r="X7027">
        <v>39.422364811500763</v>
      </c>
      <c r="Y7027">
        <v>0</v>
      </c>
      <c r="Z7027">
        <v>0</v>
      </c>
      <c r="AA7027">
        <v>0</v>
      </c>
      <c r="AB7027">
        <v>4.2855519926907979</v>
      </c>
      <c r="AC7027">
        <v>0</v>
      </c>
      <c r="AD7027">
        <v>0</v>
      </c>
      <c r="AE7027">
        <v>43.707916804191562</v>
      </c>
    </row>
    <row r="7028" spans="1:31" x14ac:dyDescent="0.25">
      <c r="A7028">
        <v>2253950</v>
      </c>
      <c r="B7028">
        <v>1</v>
      </c>
      <c r="C7028" t="s">
        <v>80</v>
      </c>
      <c r="D7028" t="s">
        <v>97</v>
      </c>
      <c r="E7028" t="s">
        <v>132</v>
      </c>
      <c r="F7028" t="s">
        <v>20111</v>
      </c>
      <c r="G7028" t="s">
        <v>148</v>
      </c>
      <c r="H7028" t="s">
        <v>135</v>
      </c>
      <c r="I7028" t="s">
        <v>136</v>
      </c>
      <c r="J7028" t="s">
        <v>137</v>
      </c>
      <c r="K7028" t="s">
        <v>138</v>
      </c>
      <c r="L7028" t="s">
        <v>20112</v>
      </c>
      <c r="M7028" t="s">
        <v>20113</v>
      </c>
      <c r="N7028">
        <v>3.613611111</v>
      </c>
      <c r="O7028">
        <v>0</v>
      </c>
      <c r="P7028">
        <v>1</v>
      </c>
      <c r="Q7028">
        <v>0</v>
      </c>
      <c r="R7028">
        <v>0</v>
      </c>
      <c r="S7028">
        <v>0</v>
      </c>
      <c r="T7028">
        <v>0</v>
      </c>
      <c r="U7028">
        <v>0</v>
      </c>
      <c r="V7028">
        <v>0</v>
      </c>
      <c r="W7028">
        <v>0</v>
      </c>
      <c r="X7028">
        <v>2.7635290057326003</v>
      </c>
      <c r="Y7028">
        <v>0</v>
      </c>
      <c r="Z7028">
        <v>0</v>
      </c>
      <c r="AA7028">
        <v>0</v>
      </c>
      <c r="AB7028">
        <v>0</v>
      </c>
      <c r="AC7028">
        <v>0</v>
      </c>
      <c r="AD7028">
        <v>0</v>
      </c>
      <c r="AE7028">
        <v>2.7635290057326003</v>
      </c>
    </row>
    <row r="7029" spans="1:31" x14ac:dyDescent="0.25">
      <c r="A7029">
        <v>2253953</v>
      </c>
      <c r="B7029">
        <v>1</v>
      </c>
      <c r="C7029" t="s">
        <v>80</v>
      </c>
      <c r="D7029" t="s">
        <v>97</v>
      </c>
      <c r="E7029" t="s">
        <v>141</v>
      </c>
      <c r="F7029" t="s">
        <v>20114</v>
      </c>
      <c r="G7029" t="s">
        <v>187</v>
      </c>
      <c r="H7029" t="s">
        <v>135</v>
      </c>
      <c r="I7029" t="s">
        <v>136</v>
      </c>
      <c r="J7029" t="s">
        <v>137</v>
      </c>
      <c r="K7029" t="s">
        <v>138</v>
      </c>
      <c r="L7029" t="s">
        <v>20115</v>
      </c>
      <c r="M7029" t="s">
        <v>20116</v>
      </c>
      <c r="N7029">
        <v>3.7652777770000001</v>
      </c>
      <c r="O7029">
        <v>0</v>
      </c>
      <c r="P7029">
        <v>98</v>
      </c>
      <c r="Q7029">
        <v>0</v>
      </c>
      <c r="R7029">
        <v>0</v>
      </c>
      <c r="S7029">
        <v>0</v>
      </c>
      <c r="T7029">
        <v>8</v>
      </c>
      <c r="U7029">
        <v>0</v>
      </c>
      <c r="V7029">
        <v>0</v>
      </c>
      <c r="W7029">
        <v>0</v>
      </c>
      <c r="X7029">
        <v>92.006109859291584</v>
      </c>
      <c r="Y7029">
        <v>0</v>
      </c>
      <c r="Z7029">
        <v>0</v>
      </c>
      <c r="AA7029">
        <v>0</v>
      </c>
      <c r="AB7029">
        <v>3.4391611259404007</v>
      </c>
      <c r="AC7029">
        <v>0</v>
      </c>
      <c r="AD7029">
        <v>0</v>
      </c>
      <c r="AE7029">
        <v>95.445270985231986</v>
      </c>
    </row>
    <row r="7030" spans="1:31" x14ac:dyDescent="0.25">
      <c r="A7030">
        <v>2253954</v>
      </c>
      <c r="B7030">
        <v>1</v>
      </c>
      <c r="C7030" t="s">
        <v>80</v>
      </c>
      <c r="D7030" t="s">
        <v>108</v>
      </c>
      <c r="E7030" t="s">
        <v>132</v>
      </c>
      <c r="F7030" t="s">
        <v>20117</v>
      </c>
      <c r="G7030" t="s">
        <v>134</v>
      </c>
      <c r="H7030" t="s">
        <v>135</v>
      </c>
      <c r="I7030" t="s">
        <v>136</v>
      </c>
      <c r="J7030" t="s">
        <v>137</v>
      </c>
      <c r="K7030" t="s">
        <v>138</v>
      </c>
      <c r="L7030" t="s">
        <v>20118</v>
      </c>
      <c r="M7030" t="s">
        <v>20119</v>
      </c>
      <c r="N7030">
        <v>3.443888888</v>
      </c>
      <c r="O7030">
        <v>0</v>
      </c>
      <c r="P7030">
        <v>1</v>
      </c>
      <c r="Q7030">
        <v>0</v>
      </c>
      <c r="R7030">
        <v>0</v>
      </c>
      <c r="S7030">
        <v>0</v>
      </c>
      <c r="T7030">
        <v>0</v>
      </c>
      <c r="U7030">
        <v>0</v>
      </c>
      <c r="V7030">
        <v>0</v>
      </c>
      <c r="W7030">
        <v>0</v>
      </c>
      <c r="X7030">
        <v>0.15298218557692</v>
      </c>
      <c r="Y7030">
        <v>0</v>
      </c>
      <c r="Z7030">
        <v>0</v>
      </c>
      <c r="AA7030">
        <v>0</v>
      </c>
      <c r="AB7030">
        <v>0</v>
      </c>
      <c r="AC7030">
        <v>0</v>
      </c>
      <c r="AD7030">
        <v>0</v>
      </c>
      <c r="AE7030">
        <v>0.15298218557692</v>
      </c>
    </row>
    <row r="7031" spans="1:31" x14ac:dyDescent="0.25">
      <c r="A7031">
        <v>2253958</v>
      </c>
      <c r="B7031">
        <v>1</v>
      </c>
      <c r="C7031" t="s">
        <v>80</v>
      </c>
      <c r="D7031" t="s">
        <v>82</v>
      </c>
      <c r="E7031" t="s">
        <v>132</v>
      </c>
      <c r="F7031" t="s">
        <v>20120</v>
      </c>
      <c r="G7031" t="s">
        <v>191</v>
      </c>
      <c r="H7031" t="s">
        <v>135</v>
      </c>
      <c r="I7031" t="s">
        <v>136</v>
      </c>
      <c r="J7031" t="s">
        <v>137</v>
      </c>
      <c r="K7031" t="s">
        <v>138</v>
      </c>
      <c r="L7031" t="s">
        <v>20121</v>
      </c>
      <c r="M7031" t="s">
        <v>20122</v>
      </c>
      <c r="N7031">
        <v>1.674722222</v>
      </c>
      <c r="O7031">
        <v>0</v>
      </c>
      <c r="P7031">
        <v>3</v>
      </c>
      <c r="Q7031">
        <v>0</v>
      </c>
      <c r="R7031">
        <v>0</v>
      </c>
      <c r="S7031">
        <v>0</v>
      </c>
      <c r="T7031">
        <v>0</v>
      </c>
      <c r="U7031">
        <v>0</v>
      </c>
      <c r="V7031">
        <v>0</v>
      </c>
      <c r="W7031">
        <v>0</v>
      </c>
      <c r="X7031">
        <v>1.063172388291129</v>
      </c>
      <c r="Y7031">
        <v>0</v>
      </c>
      <c r="Z7031">
        <v>0</v>
      </c>
      <c r="AA7031">
        <v>0</v>
      </c>
      <c r="AB7031">
        <v>0</v>
      </c>
      <c r="AC7031">
        <v>0</v>
      </c>
      <c r="AD7031">
        <v>0</v>
      </c>
      <c r="AE7031">
        <v>1.063172388291129</v>
      </c>
    </row>
    <row r="7032" spans="1:31" x14ac:dyDescent="0.25">
      <c r="A7032">
        <v>2253960</v>
      </c>
      <c r="B7032">
        <v>1</v>
      </c>
      <c r="C7032" t="s">
        <v>80</v>
      </c>
      <c r="D7032" t="s">
        <v>110</v>
      </c>
      <c r="E7032" t="s">
        <v>194</v>
      </c>
      <c r="F7032" t="s">
        <v>15830</v>
      </c>
      <c r="G7032" t="s">
        <v>152</v>
      </c>
      <c r="H7032" t="s">
        <v>135</v>
      </c>
      <c r="I7032" t="s">
        <v>136</v>
      </c>
      <c r="J7032" t="s">
        <v>137</v>
      </c>
      <c r="K7032" t="s">
        <v>138</v>
      </c>
      <c r="L7032" t="s">
        <v>20123</v>
      </c>
      <c r="M7032" t="s">
        <v>20124</v>
      </c>
      <c r="N7032">
        <v>2.8691666659999999</v>
      </c>
      <c r="O7032">
        <v>0</v>
      </c>
      <c r="P7032">
        <v>149</v>
      </c>
      <c r="Q7032">
        <v>0</v>
      </c>
      <c r="R7032">
        <v>0</v>
      </c>
      <c r="S7032">
        <v>0</v>
      </c>
      <c r="T7032">
        <v>8</v>
      </c>
      <c r="U7032">
        <v>0</v>
      </c>
      <c r="V7032">
        <v>0</v>
      </c>
      <c r="W7032">
        <v>0</v>
      </c>
      <c r="X7032">
        <v>108.94991730027996</v>
      </c>
      <c r="Y7032">
        <v>0</v>
      </c>
      <c r="Z7032">
        <v>0</v>
      </c>
      <c r="AA7032">
        <v>0</v>
      </c>
      <c r="AB7032">
        <v>12.142849923538735</v>
      </c>
      <c r="AC7032">
        <v>0</v>
      </c>
      <c r="AD7032">
        <v>0</v>
      </c>
      <c r="AE7032">
        <v>121.0927672238187</v>
      </c>
    </row>
    <row r="7033" spans="1:31" x14ac:dyDescent="0.25">
      <c r="A7033">
        <v>2253961</v>
      </c>
      <c r="B7033">
        <v>1</v>
      </c>
      <c r="C7033" t="s">
        <v>80</v>
      </c>
      <c r="D7033" t="s">
        <v>98</v>
      </c>
      <c r="E7033" t="s">
        <v>132</v>
      </c>
      <c r="F7033" t="s">
        <v>20125</v>
      </c>
      <c r="G7033" t="s">
        <v>148</v>
      </c>
      <c r="H7033" t="s">
        <v>135</v>
      </c>
      <c r="I7033" t="s">
        <v>136</v>
      </c>
      <c r="J7033" t="s">
        <v>137</v>
      </c>
      <c r="K7033" t="s">
        <v>138</v>
      </c>
      <c r="L7033" t="s">
        <v>20126</v>
      </c>
      <c r="M7033" t="s">
        <v>20127</v>
      </c>
      <c r="N7033">
        <v>1.7175</v>
      </c>
      <c r="O7033">
        <v>0</v>
      </c>
      <c r="P7033">
        <v>1</v>
      </c>
      <c r="Q7033">
        <v>0</v>
      </c>
      <c r="R7033">
        <v>0</v>
      </c>
      <c r="S7033">
        <v>0</v>
      </c>
      <c r="T7033">
        <v>0</v>
      </c>
      <c r="U7033">
        <v>0</v>
      </c>
      <c r="V7033">
        <v>0</v>
      </c>
      <c r="W7033">
        <v>0</v>
      </c>
      <c r="X7033">
        <v>0.40803732533442671</v>
      </c>
      <c r="Y7033">
        <v>0</v>
      </c>
      <c r="Z7033">
        <v>0</v>
      </c>
      <c r="AA7033">
        <v>0</v>
      </c>
      <c r="AB7033">
        <v>0</v>
      </c>
      <c r="AC7033">
        <v>0</v>
      </c>
      <c r="AD7033">
        <v>0</v>
      </c>
      <c r="AE7033">
        <v>0.40803732533442671</v>
      </c>
    </row>
    <row r="7034" spans="1:31" x14ac:dyDescent="0.25">
      <c r="A7034">
        <v>2253964</v>
      </c>
      <c r="B7034">
        <v>1</v>
      </c>
      <c r="C7034" t="s">
        <v>80</v>
      </c>
      <c r="D7034" t="s">
        <v>104</v>
      </c>
      <c r="E7034" t="s">
        <v>132</v>
      </c>
      <c r="F7034" t="s">
        <v>20128</v>
      </c>
      <c r="G7034" t="s">
        <v>152</v>
      </c>
      <c r="H7034" t="s">
        <v>135</v>
      </c>
      <c r="I7034" t="s">
        <v>136</v>
      </c>
      <c r="J7034" t="s">
        <v>137</v>
      </c>
      <c r="K7034" t="s">
        <v>138</v>
      </c>
      <c r="L7034" t="s">
        <v>20129</v>
      </c>
      <c r="M7034" t="s">
        <v>20130</v>
      </c>
      <c r="N7034">
        <v>2.6102777769999999</v>
      </c>
      <c r="O7034">
        <v>0</v>
      </c>
      <c r="P7034">
        <v>1</v>
      </c>
      <c r="Q7034">
        <v>0</v>
      </c>
      <c r="R7034">
        <v>0</v>
      </c>
      <c r="S7034">
        <v>0</v>
      </c>
      <c r="T7034">
        <v>0</v>
      </c>
      <c r="U7034">
        <v>0</v>
      </c>
      <c r="V7034">
        <v>0</v>
      </c>
      <c r="W7034">
        <v>0</v>
      </c>
      <c r="X7034">
        <v>1.6101221342597998</v>
      </c>
      <c r="Y7034">
        <v>0</v>
      </c>
      <c r="Z7034">
        <v>0</v>
      </c>
      <c r="AA7034">
        <v>0</v>
      </c>
      <c r="AB7034">
        <v>0</v>
      </c>
      <c r="AC7034">
        <v>0</v>
      </c>
      <c r="AD7034">
        <v>0</v>
      </c>
      <c r="AE7034">
        <v>1.6101221342597998</v>
      </c>
    </row>
    <row r="7035" spans="1:31" x14ac:dyDescent="0.25">
      <c r="A7035">
        <v>2253967</v>
      </c>
      <c r="B7035">
        <v>1</v>
      </c>
      <c r="C7035" t="s">
        <v>81</v>
      </c>
      <c r="D7035" t="s">
        <v>115</v>
      </c>
      <c r="E7035" t="s">
        <v>194</v>
      </c>
      <c r="F7035" t="s">
        <v>18774</v>
      </c>
      <c r="G7035" t="s">
        <v>179</v>
      </c>
      <c r="H7035" t="s">
        <v>135</v>
      </c>
      <c r="I7035" t="s">
        <v>136</v>
      </c>
      <c r="J7035" t="s">
        <v>137</v>
      </c>
      <c r="K7035" t="s">
        <v>138</v>
      </c>
      <c r="L7035" t="s">
        <v>20131</v>
      </c>
      <c r="M7035" t="s">
        <v>20132</v>
      </c>
      <c r="N7035">
        <v>0.92805555500000003</v>
      </c>
      <c r="O7035">
        <v>0</v>
      </c>
      <c r="P7035">
        <v>32</v>
      </c>
      <c r="Q7035">
        <v>0</v>
      </c>
      <c r="R7035">
        <v>1</v>
      </c>
      <c r="S7035">
        <v>0</v>
      </c>
      <c r="T7035">
        <v>0</v>
      </c>
      <c r="U7035">
        <v>0</v>
      </c>
      <c r="V7035">
        <v>0</v>
      </c>
      <c r="W7035">
        <v>0</v>
      </c>
      <c r="X7035">
        <v>1.5375659706303864</v>
      </c>
      <c r="Y7035">
        <v>0</v>
      </c>
      <c r="Z7035">
        <v>0</v>
      </c>
      <c r="AA7035">
        <v>0</v>
      </c>
      <c r="AB7035">
        <v>0</v>
      </c>
      <c r="AC7035">
        <v>0</v>
      </c>
      <c r="AD7035">
        <v>0</v>
      </c>
      <c r="AE7035">
        <v>1.5375659706303864</v>
      </c>
    </row>
    <row r="7036" spans="1:31" x14ac:dyDescent="0.25">
      <c r="A7036">
        <v>2253969</v>
      </c>
      <c r="B7036">
        <v>1</v>
      </c>
      <c r="C7036" t="s">
        <v>80</v>
      </c>
      <c r="D7036" t="s">
        <v>103</v>
      </c>
      <c r="E7036" t="s">
        <v>141</v>
      </c>
      <c r="F7036" t="s">
        <v>20133</v>
      </c>
      <c r="G7036" t="s">
        <v>187</v>
      </c>
      <c r="H7036" t="s">
        <v>135</v>
      </c>
      <c r="I7036" t="s">
        <v>136</v>
      </c>
      <c r="J7036" t="s">
        <v>137</v>
      </c>
      <c r="K7036" t="s">
        <v>138</v>
      </c>
      <c r="L7036" t="s">
        <v>20134</v>
      </c>
      <c r="M7036" t="s">
        <v>20135</v>
      </c>
      <c r="N7036">
        <v>1.899444444</v>
      </c>
      <c r="O7036">
        <v>0</v>
      </c>
      <c r="P7036">
        <v>0</v>
      </c>
      <c r="Q7036">
        <v>0</v>
      </c>
      <c r="R7036">
        <v>16</v>
      </c>
      <c r="S7036">
        <v>0</v>
      </c>
      <c r="T7036">
        <v>0</v>
      </c>
      <c r="U7036">
        <v>0</v>
      </c>
      <c r="V7036">
        <v>0</v>
      </c>
      <c r="W7036">
        <v>0</v>
      </c>
      <c r="X7036">
        <v>0</v>
      </c>
      <c r="Y7036">
        <v>0</v>
      </c>
      <c r="Z7036">
        <v>38.586323644147747</v>
      </c>
      <c r="AA7036">
        <v>0</v>
      </c>
      <c r="AB7036">
        <v>0</v>
      </c>
      <c r="AC7036">
        <v>0</v>
      </c>
      <c r="AD7036">
        <v>0</v>
      </c>
      <c r="AE7036">
        <v>38.586323644147747</v>
      </c>
    </row>
    <row r="7037" spans="1:31" x14ac:dyDescent="0.25">
      <c r="A7037">
        <v>2253971</v>
      </c>
      <c r="B7037">
        <v>1</v>
      </c>
      <c r="C7037" t="s">
        <v>80</v>
      </c>
      <c r="D7037" t="s">
        <v>101</v>
      </c>
      <c r="E7037" t="s">
        <v>194</v>
      </c>
      <c r="F7037" t="s">
        <v>20136</v>
      </c>
      <c r="G7037" t="s">
        <v>1031</v>
      </c>
      <c r="H7037" t="s">
        <v>135</v>
      </c>
      <c r="I7037" t="s">
        <v>136</v>
      </c>
      <c r="J7037" t="s">
        <v>137</v>
      </c>
      <c r="K7037" t="s">
        <v>138</v>
      </c>
      <c r="L7037" t="s">
        <v>20137</v>
      </c>
      <c r="M7037" t="s">
        <v>20138</v>
      </c>
      <c r="N7037">
        <v>1.3619444439999999</v>
      </c>
      <c r="O7037">
        <v>0</v>
      </c>
      <c r="P7037">
        <v>35</v>
      </c>
      <c r="Q7037">
        <v>0</v>
      </c>
      <c r="R7037">
        <v>11</v>
      </c>
      <c r="S7037">
        <v>0</v>
      </c>
      <c r="T7037">
        <v>2</v>
      </c>
      <c r="U7037">
        <v>0</v>
      </c>
      <c r="V7037">
        <v>0</v>
      </c>
      <c r="W7037">
        <v>0</v>
      </c>
      <c r="X7037">
        <v>21.256838669920977</v>
      </c>
      <c r="Y7037">
        <v>0</v>
      </c>
      <c r="Z7037">
        <v>2.1768664397940127</v>
      </c>
      <c r="AA7037">
        <v>0</v>
      </c>
      <c r="AB7037">
        <v>1.3889697915327885</v>
      </c>
      <c r="AC7037">
        <v>0</v>
      </c>
      <c r="AD7037">
        <v>0</v>
      </c>
      <c r="AE7037">
        <v>24.822674901247776</v>
      </c>
    </row>
    <row r="7038" spans="1:31" x14ac:dyDescent="0.25">
      <c r="A7038">
        <v>2253972</v>
      </c>
      <c r="B7038">
        <v>1</v>
      </c>
      <c r="C7038" t="s">
        <v>80</v>
      </c>
      <c r="D7038" t="s">
        <v>84</v>
      </c>
      <c r="E7038" t="s">
        <v>273</v>
      </c>
      <c r="F7038" t="s">
        <v>20139</v>
      </c>
      <c r="G7038" t="s">
        <v>152</v>
      </c>
      <c r="H7038" t="s">
        <v>163</v>
      </c>
      <c r="I7038" t="s">
        <v>136</v>
      </c>
      <c r="J7038" t="s">
        <v>3</v>
      </c>
      <c r="K7038" t="s">
        <v>138</v>
      </c>
      <c r="L7038" t="s">
        <v>20140</v>
      </c>
      <c r="M7038" t="s">
        <v>20141</v>
      </c>
      <c r="N7038">
        <v>0.79472222199999998</v>
      </c>
      <c r="O7038">
        <v>0</v>
      </c>
      <c r="P7038">
        <v>1662</v>
      </c>
      <c r="Q7038">
        <v>0</v>
      </c>
      <c r="R7038">
        <v>0</v>
      </c>
      <c r="S7038">
        <v>0</v>
      </c>
      <c r="T7038">
        <v>1269</v>
      </c>
      <c r="U7038">
        <v>0</v>
      </c>
      <c r="V7038">
        <v>16</v>
      </c>
      <c r="W7038">
        <v>0</v>
      </c>
      <c r="X7038">
        <v>346.32646245538467</v>
      </c>
      <c r="Y7038">
        <v>0</v>
      </c>
      <c r="Z7038">
        <v>0</v>
      </c>
      <c r="AA7038">
        <v>0</v>
      </c>
      <c r="AB7038">
        <v>460.38478816371753</v>
      </c>
      <c r="AC7038">
        <v>0</v>
      </c>
      <c r="AD7038">
        <v>59.320841941140834</v>
      </c>
      <c r="AE7038">
        <v>866.03209256024309</v>
      </c>
    </row>
    <row r="7039" spans="1:31" x14ac:dyDescent="0.25">
      <c r="A7039">
        <v>2253978</v>
      </c>
      <c r="B7039">
        <v>1</v>
      </c>
      <c r="C7039" t="s">
        <v>80</v>
      </c>
      <c r="D7039" t="s">
        <v>110</v>
      </c>
      <c r="E7039" t="s">
        <v>132</v>
      </c>
      <c r="F7039" t="s">
        <v>20142</v>
      </c>
      <c r="G7039" t="s">
        <v>148</v>
      </c>
      <c r="H7039" t="s">
        <v>135</v>
      </c>
      <c r="I7039" t="s">
        <v>136</v>
      </c>
      <c r="J7039" t="s">
        <v>137</v>
      </c>
      <c r="K7039" t="s">
        <v>138</v>
      </c>
      <c r="L7039" t="s">
        <v>20143</v>
      </c>
      <c r="M7039" t="s">
        <v>20144</v>
      </c>
      <c r="N7039">
        <v>5.3425000000000002</v>
      </c>
      <c r="O7039">
        <v>0</v>
      </c>
      <c r="P7039">
        <v>1</v>
      </c>
      <c r="Q7039">
        <v>0</v>
      </c>
      <c r="R7039">
        <v>0</v>
      </c>
      <c r="S7039">
        <v>0</v>
      </c>
      <c r="T7039">
        <v>0</v>
      </c>
      <c r="U7039">
        <v>0</v>
      </c>
      <c r="V7039">
        <v>0</v>
      </c>
      <c r="W7039">
        <v>0</v>
      </c>
      <c r="X7039">
        <v>5.847022029279823</v>
      </c>
      <c r="Y7039">
        <v>0</v>
      </c>
      <c r="Z7039">
        <v>0</v>
      </c>
      <c r="AA7039">
        <v>0</v>
      </c>
      <c r="AB7039">
        <v>0</v>
      </c>
      <c r="AC7039">
        <v>0</v>
      </c>
      <c r="AD7039">
        <v>0</v>
      </c>
      <c r="AE7039">
        <v>5.847022029279823</v>
      </c>
    </row>
    <row r="7040" spans="1:31" x14ac:dyDescent="0.25">
      <c r="A7040">
        <v>2253980</v>
      </c>
      <c r="B7040">
        <v>1</v>
      </c>
      <c r="C7040" t="s">
        <v>81</v>
      </c>
      <c r="D7040" t="s">
        <v>128</v>
      </c>
      <c r="E7040" t="s">
        <v>132</v>
      </c>
      <c r="F7040" t="s">
        <v>20145</v>
      </c>
      <c r="G7040" t="s">
        <v>148</v>
      </c>
      <c r="H7040" t="s">
        <v>135</v>
      </c>
      <c r="I7040" t="s">
        <v>136</v>
      </c>
      <c r="J7040" t="s">
        <v>137</v>
      </c>
      <c r="K7040" t="s">
        <v>138</v>
      </c>
      <c r="L7040" t="s">
        <v>20146</v>
      </c>
      <c r="M7040" t="s">
        <v>20147</v>
      </c>
      <c r="N7040">
        <v>0.86638888800000002</v>
      </c>
      <c r="O7040">
        <v>0</v>
      </c>
      <c r="P7040">
        <v>1</v>
      </c>
      <c r="Q7040">
        <v>0</v>
      </c>
      <c r="R7040">
        <v>0</v>
      </c>
      <c r="S7040">
        <v>0</v>
      </c>
      <c r="T7040">
        <v>0</v>
      </c>
      <c r="U7040">
        <v>0</v>
      </c>
      <c r="V7040">
        <v>0</v>
      </c>
      <c r="W7040">
        <v>0</v>
      </c>
      <c r="X7040">
        <v>0.33686651146621666</v>
      </c>
      <c r="Y7040">
        <v>0</v>
      </c>
      <c r="Z7040">
        <v>0</v>
      </c>
      <c r="AA7040">
        <v>0</v>
      </c>
      <c r="AB7040">
        <v>0</v>
      </c>
      <c r="AC7040">
        <v>0</v>
      </c>
      <c r="AD7040">
        <v>0</v>
      </c>
      <c r="AE7040">
        <v>0.33686651146621666</v>
      </c>
    </row>
    <row r="7041" spans="1:31" x14ac:dyDescent="0.25">
      <c r="A7041">
        <v>2253982</v>
      </c>
      <c r="B7041">
        <v>1</v>
      </c>
      <c r="C7041" t="s">
        <v>80</v>
      </c>
      <c r="D7041" t="s">
        <v>96</v>
      </c>
      <c r="E7041" t="s">
        <v>132</v>
      </c>
      <c r="F7041" t="s">
        <v>20148</v>
      </c>
      <c r="G7041" t="s">
        <v>148</v>
      </c>
      <c r="H7041" t="s">
        <v>135</v>
      </c>
      <c r="I7041" t="s">
        <v>136</v>
      </c>
      <c r="J7041" t="s">
        <v>137</v>
      </c>
      <c r="K7041" t="s">
        <v>138</v>
      </c>
      <c r="L7041" t="s">
        <v>20149</v>
      </c>
      <c r="M7041" t="s">
        <v>20150</v>
      </c>
      <c r="N7041">
        <v>1.3791666659999999</v>
      </c>
      <c r="O7041">
        <v>0</v>
      </c>
      <c r="P7041">
        <v>1</v>
      </c>
      <c r="Q7041">
        <v>0</v>
      </c>
      <c r="R7041">
        <v>0</v>
      </c>
      <c r="S7041">
        <v>0</v>
      </c>
      <c r="T7041">
        <v>0</v>
      </c>
      <c r="U7041">
        <v>0</v>
      </c>
      <c r="V7041">
        <v>0</v>
      </c>
      <c r="W7041">
        <v>0</v>
      </c>
      <c r="X7041">
        <v>0.79664099701818336</v>
      </c>
      <c r="Y7041">
        <v>0</v>
      </c>
      <c r="Z7041">
        <v>0</v>
      </c>
      <c r="AA7041">
        <v>0</v>
      </c>
      <c r="AB7041">
        <v>0</v>
      </c>
      <c r="AC7041">
        <v>0</v>
      </c>
      <c r="AD7041">
        <v>0</v>
      </c>
      <c r="AE7041">
        <v>0.79664099701818336</v>
      </c>
    </row>
    <row r="7042" spans="1:31" x14ac:dyDescent="0.25">
      <c r="A7042">
        <v>2253983</v>
      </c>
      <c r="B7042">
        <v>1</v>
      </c>
      <c r="C7042" t="s">
        <v>80</v>
      </c>
      <c r="D7042" t="s">
        <v>102</v>
      </c>
      <c r="E7042" t="s">
        <v>141</v>
      </c>
      <c r="F7042" t="s">
        <v>20151</v>
      </c>
      <c r="G7042" t="s">
        <v>187</v>
      </c>
      <c r="H7042" t="s">
        <v>135</v>
      </c>
      <c r="I7042" t="s">
        <v>136</v>
      </c>
      <c r="J7042" t="s">
        <v>137</v>
      </c>
      <c r="K7042" t="s">
        <v>138</v>
      </c>
      <c r="L7042" t="s">
        <v>20152</v>
      </c>
      <c r="M7042" t="s">
        <v>20153</v>
      </c>
      <c r="N7042">
        <v>0.86055555500000003</v>
      </c>
      <c r="O7042">
        <v>0</v>
      </c>
      <c r="P7042">
        <v>0</v>
      </c>
      <c r="Q7042">
        <v>0</v>
      </c>
      <c r="R7042">
        <v>13</v>
      </c>
      <c r="S7042">
        <v>0</v>
      </c>
      <c r="T7042">
        <v>0</v>
      </c>
      <c r="U7042">
        <v>0</v>
      </c>
      <c r="V7042">
        <v>0</v>
      </c>
      <c r="W7042">
        <v>0</v>
      </c>
      <c r="X7042">
        <v>0</v>
      </c>
      <c r="Y7042">
        <v>0</v>
      </c>
      <c r="Z7042">
        <v>7.1245608840806405</v>
      </c>
      <c r="AA7042">
        <v>0</v>
      </c>
      <c r="AB7042">
        <v>0</v>
      </c>
      <c r="AC7042">
        <v>0</v>
      </c>
      <c r="AD7042">
        <v>0</v>
      </c>
      <c r="AE7042">
        <v>7.1245608840806405</v>
      </c>
    </row>
    <row r="7043" spans="1:31" x14ac:dyDescent="0.25">
      <c r="A7043">
        <v>2253984</v>
      </c>
      <c r="B7043">
        <v>1</v>
      </c>
      <c r="C7043" t="s">
        <v>81</v>
      </c>
      <c r="D7043" t="s">
        <v>112</v>
      </c>
      <c r="E7043" t="s">
        <v>132</v>
      </c>
      <c r="F7043" t="s">
        <v>20154</v>
      </c>
      <c r="G7043" t="s">
        <v>148</v>
      </c>
      <c r="H7043" t="s">
        <v>135</v>
      </c>
      <c r="I7043" t="s">
        <v>136</v>
      </c>
      <c r="J7043" t="s">
        <v>137</v>
      </c>
      <c r="K7043" t="s">
        <v>138</v>
      </c>
      <c r="L7043" t="s">
        <v>20155</v>
      </c>
      <c r="M7043" t="s">
        <v>20156</v>
      </c>
      <c r="N7043">
        <v>1.082222222</v>
      </c>
      <c r="O7043">
        <v>0</v>
      </c>
      <c r="P7043">
        <v>0</v>
      </c>
      <c r="Q7043">
        <v>0</v>
      </c>
      <c r="R7043">
        <v>0</v>
      </c>
      <c r="S7043">
        <v>0</v>
      </c>
      <c r="T7043">
        <v>1</v>
      </c>
      <c r="U7043">
        <v>0</v>
      </c>
      <c r="V7043">
        <v>0</v>
      </c>
      <c r="W7043">
        <v>0</v>
      </c>
      <c r="X7043">
        <v>0</v>
      </c>
      <c r="Y7043">
        <v>0</v>
      </c>
      <c r="Z7043">
        <v>0</v>
      </c>
      <c r="AA7043">
        <v>0</v>
      </c>
      <c r="AB7043">
        <v>0.40398931974588448</v>
      </c>
      <c r="AC7043">
        <v>0</v>
      </c>
      <c r="AD7043">
        <v>0</v>
      </c>
      <c r="AE7043">
        <v>0.40398931974588448</v>
      </c>
    </row>
    <row r="7044" spans="1:31" x14ac:dyDescent="0.25">
      <c r="A7044">
        <v>2253995</v>
      </c>
      <c r="B7044">
        <v>1</v>
      </c>
      <c r="C7044" t="s">
        <v>80</v>
      </c>
      <c r="D7044" t="s">
        <v>106</v>
      </c>
      <c r="E7044" t="s">
        <v>273</v>
      </c>
      <c r="F7044" t="s">
        <v>20157</v>
      </c>
      <c r="G7044" t="s">
        <v>284</v>
      </c>
      <c r="H7044" t="s">
        <v>163</v>
      </c>
      <c r="I7044" t="s">
        <v>136</v>
      </c>
      <c r="J7044" t="s">
        <v>137</v>
      </c>
      <c r="K7044" t="s">
        <v>138</v>
      </c>
      <c r="L7044" t="s">
        <v>20158</v>
      </c>
      <c r="M7044" t="s">
        <v>20159</v>
      </c>
      <c r="N7044">
        <v>0.33111111100000001</v>
      </c>
      <c r="O7044">
        <v>0</v>
      </c>
      <c r="P7044">
        <v>5463</v>
      </c>
      <c r="Q7044">
        <v>0</v>
      </c>
      <c r="R7044">
        <v>44</v>
      </c>
      <c r="S7044">
        <v>4</v>
      </c>
      <c r="T7044">
        <v>308</v>
      </c>
      <c r="U7044">
        <v>0</v>
      </c>
      <c r="V7044">
        <v>0</v>
      </c>
      <c r="W7044">
        <v>0</v>
      </c>
      <c r="X7044">
        <v>399.21691084988674</v>
      </c>
      <c r="Y7044">
        <v>0</v>
      </c>
      <c r="Z7044">
        <v>6.9512955714296565</v>
      </c>
      <c r="AA7044">
        <v>2.394131806012413</v>
      </c>
      <c r="AB7044">
        <v>65.065233398846274</v>
      </c>
      <c r="AC7044">
        <v>0</v>
      </c>
      <c r="AD7044">
        <v>0</v>
      </c>
      <c r="AE7044">
        <v>473.6275716261751</v>
      </c>
    </row>
    <row r="7045" spans="1:31" x14ac:dyDescent="0.25">
      <c r="A7045">
        <v>2253996</v>
      </c>
      <c r="B7045">
        <v>1</v>
      </c>
      <c r="C7045" t="s">
        <v>80</v>
      </c>
      <c r="D7045" t="s">
        <v>96</v>
      </c>
      <c r="E7045" t="s">
        <v>132</v>
      </c>
      <c r="F7045" t="s">
        <v>20160</v>
      </c>
      <c r="G7045" t="s">
        <v>148</v>
      </c>
      <c r="H7045" t="s">
        <v>135</v>
      </c>
      <c r="I7045" t="s">
        <v>136</v>
      </c>
      <c r="J7045" t="s">
        <v>137</v>
      </c>
      <c r="K7045" t="s">
        <v>138</v>
      </c>
      <c r="L7045" t="s">
        <v>20161</v>
      </c>
      <c r="M7045" t="s">
        <v>20162</v>
      </c>
      <c r="N7045">
        <v>2.7949999999999999</v>
      </c>
      <c r="O7045">
        <v>0</v>
      </c>
      <c r="P7045">
        <v>1</v>
      </c>
      <c r="Q7045">
        <v>0</v>
      </c>
      <c r="R7045">
        <v>0</v>
      </c>
      <c r="S7045">
        <v>0</v>
      </c>
      <c r="T7045">
        <v>0</v>
      </c>
      <c r="U7045">
        <v>0</v>
      </c>
      <c r="V7045">
        <v>0</v>
      </c>
      <c r="W7045">
        <v>0</v>
      </c>
      <c r="X7045">
        <v>6.5467602899999997E-4</v>
      </c>
      <c r="Y7045">
        <v>0</v>
      </c>
      <c r="Z7045">
        <v>0</v>
      </c>
      <c r="AA7045">
        <v>0</v>
      </c>
      <c r="AB7045">
        <v>0</v>
      </c>
      <c r="AC7045">
        <v>0</v>
      </c>
      <c r="AD7045">
        <v>0</v>
      </c>
      <c r="AE7045">
        <v>6.5467602899999997E-4</v>
      </c>
    </row>
    <row r="7046" spans="1:31" x14ac:dyDescent="0.25">
      <c r="A7046">
        <v>2253997</v>
      </c>
      <c r="B7046">
        <v>1</v>
      </c>
      <c r="C7046" t="s">
        <v>80</v>
      </c>
      <c r="D7046" t="s">
        <v>82</v>
      </c>
      <c r="E7046" t="s">
        <v>177</v>
      </c>
      <c r="F7046" t="s">
        <v>20163</v>
      </c>
      <c r="G7046" t="s">
        <v>1507</v>
      </c>
      <c r="H7046" t="s">
        <v>135</v>
      </c>
      <c r="I7046" t="s">
        <v>136</v>
      </c>
      <c r="J7046" t="s">
        <v>137</v>
      </c>
      <c r="K7046" t="s">
        <v>138</v>
      </c>
      <c r="L7046" t="s">
        <v>20164</v>
      </c>
      <c r="M7046" t="s">
        <v>20165</v>
      </c>
      <c r="N7046">
        <v>1.901944444</v>
      </c>
      <c r="O7046">
        <v>0</v>
      </c>
      <c r="P7046">
        <v>8</v>
      </c>
      <c r="Q7046">
        <v>0</v>
      </c>
      <c r="R7046">
        <v>0</v>
      </c>
      <c r="S7046">
        <v>0</v>
      </c>
      <c r="T7046">
        <v>11</v>
      </c>
      <c r="U7046">
        <v>0</v>
      </c>
      <c r="V7046">
        <v>0</v>
      </c>
      <c r="W7046">
        <v>0</v>
      </c>
      <c r="X7046">
        <v>62.949234306746014</v>
      </c>
      <c r="Y7046">
        <v>0</v>
      </c>
      <c r="Z7046">
        <v>0</v>
      </c>
      <c r="AA7046">
        <v>0</v>
      </c>
      <c r="AB7046">
        <v>14.911393975640639</v>
      </c>
      <c r="AC7046">
        <v>0</v>
      </c>
      <c r="AD7046">
        <v>0</v>
      </c>
      <c r="AE7046">
        <v>77.860628282386656</v>
      </c>
    </row>
    <row r="7047" spans="1:31" x14ac:dyDescent="0.25">
      <c r="A7047">
        <v>2253999</v>
      </c>
      <c r="B7047">
        <v>1</v>
      </c>
      <c r="C7047" t="s">
        <v>80</v>
      </c>
      <c r="D7047" t="s">
        <v>104</v>
      </c>
      <c r="E7047" t="s">
        <v>177</v>
      </c>
      <c r="F7047" t="s">
        <v>20166</v>
      </c>
      <c r="G7047" t="s">
        <v>179</v>
      </c>
      <c r="H7047" t="s">
        <v>135</v>
      </c>
      <c r="I7047" t="s">
        <v>136</v>
      </c>
      <c r="J7047" t="s">
        <v>137</v>
      </c>
      <c r="K7047" t="s">
        <v>138</v>
      </c>
      <c r="L7047" t="s">
        <v>18800</v>
      </c>
      <c r="M7047" t="s">
        <v>20167</v>
      </c>
      <c r="N7047">
        <v>1.4741666659999999</v>
      </c>
      <c r="O7047">
        <v>0</v>
      </c>
      <c r="P7047">
        <v>101</v>
      </c>
      <c r="Q7047">
        <v>0</v>
      </c>
      <c r="R7047">
        <v>1</v>
      </c>
      <c r="S7047">
        <v>0</v>
      </c>
      <c r="T7047">
        <v>9</v>
      </c>
      <c r="U7047">
        <v>0</v>
      </c>
      <c r="V7047">
        <v>0</v>
      </c>
      <c r="W7047">
        <v>0</v>
      </c>
      <c r="X7047">
        <v>46.654895574373896</v>
      </c>
      <c r="Y7047">
        <v>0</v>
      </c>
      <c r="Z7047">
        <v>6.3641818380000006E-2</v>
      </c>
      <c r="AA7047">
        <v>0</v>
      </c>
      <c r="AB7047">
        <v>1.3070164563979598</v>
      </c>
      <c r="AC7047">
        <v>0</v>
      </c>
      <c r="AD7047">
        <v>0</v>
      </c>
      <c r="AE7047">
        <v>48.025553849151855</v>
      </c>
    </row>
    <row r="7048" spans="1:31" x14ac:dyDescent="0.25">
      <c r="A7048">
        <v>2254002</v>
      </c>
      <c r="B7048">
        <v>1</v>
      </c>
      <c r="C7048" t="s">
        <v>80</v>
      </c>
      <c r="D7048" t="s">
        <v>85</v>
      </c>
      <c r="E7048" t="s">
        <v>194</v>
      </c>
      <c r="F7048" t="s">
        <v>20168</v>
      </c>
      <c r="G7048" t="s">
        <v>179</v>
      </c>
      <c r="H7048" t="s">
        <v>135</v>
      </c>
      <c r="I7048" t="s">
        <v>136</v>
      </c>
      <c r="J7048" t="s">
        <v>137</v>
      </c>
      <c r="K7048" t="s">
        <v>138</v>
      </c>
      <c r="L7048" t="s">
        <v>20169</v>
      </c>
      <c r="M7048" t="s">
        <v>20170</v>
      </c>
      <c r="N7048">
        <v>3.2366666660000001</v>
      </c>
      <c r="O7048">
        <v>0</v>
      </c>
      <c r="P7048">
        <v>127</v>
      </c>
      <c r="Q7048">
        <v>0</v>
      </c>
      <c r="R7048">
        <v>0</v>
      </c>
      <c r="S7048">
        <v>0</v>
      </c>
      <c r="T7048">
        <v>9</v>
      </c>
      <c r="U7048">
        <v>0</v>
      </c>
      <c r="V7048">
        <v>0</v>
      </c>
      <c r="W7048">
        <v>0</v>
      </c>
      <c r="X7048">
        <v>122.69106520036544</v>
      </c>
      <c r="Y7048">
        <v>0</v>
      </c>
      <c r="Z7048">
        <v>0</v>
      </c>
      <c r="AA7048">
        <v>0</v>
      </c>
      <c r="AB7048">
        <v>22.318830301276783</v>
      </c>
      <c r="AC7048">
        <v>0</v>
      </c>
      <c r="AD7048">
        <v>0</v>
      </c>
      <c r="AE7048">
        <v>145.00989550164223</v>
      </c>
    </row>
    <row r="7049" spans="1:31" x14ac:dyDescent="0.25">
      <c r="A7049">
        <v>2254003</v>
      </c>
      <c r="B7049">
        <v>1</v>
      </c>
      <c r="C7049" t="s">
        <v>80</v>
      </c>
      <c r="D7049" t="s">
        <v>105</v>
      </c>
      <c r="E7049" t="s">
        <v>132</v>
      </c>
      <c r="F7049" t="s">
        <v>20171</v>
      </c>
      <c r="G7049" t="s">
        <v>170</v>
      </c>
      <c r="H7049" t="s">
        <v>135</v>
      </c>
      <c r="I7049" t="s">
        <v>136</v>
      </c>
      <c r="J7049" t="s">
        <v>137</v>
      </c>
      <c r="K7049" t="s">
        <v>138</v>
      </c>
      <c r="L7049" t="s">
        <v>20172</v>
      </c>
      <c r="M7049" t="s">
        <v>20173</v>
      </c>
      <c r="N7049">
        <v>2.1861111110000002</v>
      </c>
      <c r="O7049">
        <v>0</v>
      </c>
      <c r="P7049">
        <v>1</v>
      </c>
      <c r="Q7049">
        <v>0</v>
      </c>
      <c r="R7049">
        <v>0</v>
      </c>
      <c r="S7049">
        <v>0</v>
      </c>
      <c r="T7049">
        <v>0</v>
      </c>
      <c r="U7049">
        <v>0</v>
      </c>
      <c r="V7049">
        <v>0</v>
      </c>
      <c r="W7049">
        <v>0</v>
      </c>
      <c r="X7049">
        <v>0.48371597023126223</v>
      </c>
      <c r="Y7049">
        <v>0</v>
      </c>
      <c r="Z7049">
        <v>0</v>
      </c>
      <c r="AA7049">
        <v>0</v>
      </c>
      <c r="AB7049">
        <v>0</v>
      </c>
      <c r="AC7049">
        <v>0</v>
      </c>
      <c r="AD7049">
        <v>0</v>
      </c>
      <c r="AE7049">
        <v>0.48371597023126223</v>
      </c>
    </row>
    <row r="7050" spans="1:31" x14ac:dyDescent="0.25">
      <c r="A7050">
        <v>2254006</v>
      </c>
      <c r="B7050">
        <v>1</v>
      </c>
      <c r="C7050" t="s">
        <v>80</v>
      </c>
      <c r="D7050" t="s">
        <v>103</v>
      </c>
      <c r="E7050" t="s">
        <v>273</v>
      </c>
      <c r="F7050" t="s">
        <v>20174</v>
      </c>
      <c r="G7050" t="s">
        <v>174</v>
      </c>
      <c r="H7050" t="s">
        <v>163</v>
      </c>
      <c r="I7050" t="s">
        <v>136</v>
      </c>
      <c r="J7050" t="s">
        <v>137</v>
      </c>
      <c r="K7050" t="s">
        <v>138</v>
      </c>
      <c r="L7050" t="s">
        <v>20175</v>
      </c>
      <c r="M7050" t="s">
        <v>20176</v>
      </c>
      <c r="N7050">
        <v>1.0097222219999999</v>
      </c>
      <c r="O7050">
        <v>0</v>
      </c>
      <c r="P7050">
        <v>0</v>
      </c>
      <c r="Q7050">
        <v>0</v>
      </c>
      <c r="R7050">
        <v>0</v>
      </c>
      <c r="S7050">
        <v>0</v>
      </c>
      <c r="T7050">
        <v>0</v>
      </c>
      <c r="U7050">
        <v>5</v>
      </c>
      <c r="V7050">
        <v>0</v>
      </c>
      <c r="W7050">
        <v>0</v>
      </c>
      <c r="X7050">
        <v>0</v>
      </c>
      <c r="Y7050">
        <v>0</v>
      </c>
      <c r="Z7050">
        <v>0</v>
      </c>
      <c r="AA7050">
        <v>0</v>
      </c>
      <c r="AB7050">
        <v>0</v>
      </c>
      <c r="AC7050">
        <v>149.16884274580869</v>
      </c>
      <c r="AD7050">
        <v>0</v>
      </c>
      <c r="AE7050">
        <v>149.16884274580869</v>
      </c>
    </row>
    <row r="7051" spans="1:31" x14ac:dyDescent="0.25">
      <c r="A7051">
        <v>2254008</v>
      </c>
      <c r="B7051">
        <v>1</v>
      </c>
      <c r="C7051" t="s">
        <v>81</v>
      </c>
      <c r="D7051" t="s">
        <v>112</v>
      </c>
      <c r="E7051" t="s">
        <v>273</v>
      </c>
      <c r="F7051" t="s">
        <v>7232</v>
      </c>
      <c r="G7051" t="s">
        <v>174</v>
      </c>
      <c r="H7051" t="s">
        <v>163</v>
      </c>
      <c r="I7051" t="s">
        <v>136</v>
      </c>
      <c r="J7051" t="s">
        <v>137</v>
      </c>
      <c r="K7051" t="s">
        <v>138</v>
      </c>
      <c r="L7051" t="s">
        <v>20177</v>
      </c>
      <c r="M7051" t="s">
        <v>20178</v>
      </c>
      <c r="N7051">
        <v>1.6330555550000001</v>
      </c>
      <c r="O7051">
        <v>0</v>
      </c>
      <c r="P7051">
        <v>439</v>
      </c>
      <c r="Q7051">
        <v>0</v>
      </c>
      <c r="R7051">
        <v>59</v>
      </c>
      <c r="S7051">
        <v>6</v>
      </c>
      <c r="T7051">
        <v>65</v>
      </c>
      <c r="U7051">
        <v>3</v>
      </c>
      <c r="V7051">
        <v>0</v>
      </c>
      <c r="W7051">
        <v>0</v>
      </c>
      <c r="X7051">
        <v>288.09442697301881</v>
      </c>
      <c r="Y7051">
        <v>0</v>
      </c>
      <c r="Z7051">
        <v>19.707498610466512</v>
      </c>
      <c r="AA7051">
        <v>43.223612394403055</v>
      </c>
      <c r="AB7051">
        <v>36.760715674846871</v>
      </c>
      <c r="AC7051">
        <v>221.91303357784403</v>
      </c>
      <c r="AD7051">
        <v>0</v>
      </c>
      <c r="AE7051">
        <v>609.69928723057933</v>
      </c>
    </row>
    <row r="7052" spans="1:31" x14ac:dyDescent="0.25">
      <c r="A7052">
        <v>2254009</v>
      </c>
      <c r="B7052">
        <v>1</v>
      </c>
      <c r="C7052" t="s">
        <v>80</v>
      </c>
      <c r="D7052" t="s">
        <v>100</v>
      </c>
      <c r="E7052" t="s">
        <v>132</v>
      </c>
      <c r="F7052" t="s">
        <v>20179</v>
      </c>
      <c r="G7052" t="s">
        <v>191</v>
      </c>
      <c r="H7052" t="s">
        <v>135</v>
      </c>
      <c r="I7052" t="s">
        <v>136</v>
      </c>
      <c r="J7052" t="s">
        <v>137</v>
      </c>
      <c r="K7052" t="s">
        <v>138</v>
      </c>
      <c r="L7052" t="s">
        <v>20180</v>
      </c>
      <c r="M7052" t="s">
        <v>20181</v>
      </c>
      <c r="N7052">
        <v>1.0872222220000001</v>
      </c>
      <c r="O7052">
        <v>0</v>
      </c>
      <c r="P7052">
        <v>1</v>
      </c>
      <c r="Q7052">
        <v>0</v>
      </c>
      <c r="R7052">
        <v>0</v>
      </c>
      <c r="S7052">
        <v>0</v>
      </c>
      <c r="T7052">
        <v>0</v>
      </c>
      <c r="U7052">
        <v>0</v>
      </c>
      <c r="V7052">
        <v>0</v>
      </c>
      <c r="W7052">
        <v>0</v>
      </c>
      <c r="X7052">
        <v>0</v>
      </c>
      <c r="Y7052">
        <v>0</v>
      </c>
      <c r="Z7052">
        <v>0</v>
      </c>
      <c r="AA7052">
        <v>0</v>
      </c>
      <c r="AB7052">
        <v>0</v>
      </c>
      <c r="AC7052">
        <v>0</v>
      </c>
      <c r="AD7052">
        <v>0</v>
      </c>
      <c r="AE7052">
        <v>0</v>
      </c>
    </row>
    <row r="7053" spans="1:31" x14ac:dyDescent="0.25">
      <c r="A7053">
        <v>2254010</v>
      </c>
      <c r="B7053">
        <v>1</v>
      </c>
      <c r="C7053" t="s">
        <v>80</v>
      </c>
      <c r="D7053" t="s">
        <v>94</v>
      </c>
      <c r="E7053" t="s">
        <v>182</v>
      </c>
      <c r="F7053" t="s">
        <v>20182</v>
      </c>
      <c r="G7053" t="s">
        <v>319</v>
      </c>
      <c r="H7053" t="s">
        <v>163</v>
      </c>
      <c r="I7053" t="s">
        <v>136</v>
      </c>
      <c r="J7053" t="s">
        <v>137</v>
      </c>
      <c r="K7053" t="s">
        <v>138</v>
      </c>
      <c r="L7053" t="s">
        <v>20183</v>
      </c>
      <c r="M7053" t="s">
        <v>20184</v>
      </c>
      <c r="N7053">
        <v>5.6636111109999998</v>
      </c>
      <c r="O7053">
        <v>1</v>
      </c>
      <c r="P7053">
        <v>0</v>
      </c>
      <c r="Q7053">
        <v>2</v>
      </c>
      <c r="R7053">
        <v>0</v>
      </c>
      <c r="S7053">
        <v>0</v>
      </c>
      <c r="T7053">
        <v>0</v>
      </c>
      <c r="U7053">
        <v>0</v>
      </c>
      <c r="V7053">
        <v>0</v>
      </c>
      <c r="W7053">
        <v>5.9665863229056004</v>
      </c>
      <c r="X7053">
        <v>0</v>
      </c>
      <c r="Y7053">
        <v>188.94176005039731</v>
      </c>
      <c r="Z7053">
        <v>0</v>
      </c>
      <c r="AA7053">
        <v>0</v>
      </c>
      <c r="AB7053">
        <v>0</v>
      </c>
      <c r="AC7053">
        <v>0</v>
      </c>
      <c r="AD7053">
        <v>0</v>
      </c>
      <c r="AE7053">
        <v>194.90834637330292</v>
      </c>
    </row>
    <row r="7054" spans="1:31" x14ac:dyDescent="0.25">
      <c r="A7054">
        <v>2254016</v>
      </c>
      <c r="B7054">
        <v>1</v>
      </c>
      <c r="C7054" t="s">
        <v>81</v>
      </c>
      <c r="D7054" t="s">
        <v>125</v>
      </c>
      <c r="E7054" t="s">
        <v>132</v>
      </c>
      <c r="F7054" t="s">
        <v>20185</v>
      </c>
      <c r="G7054" t="s">
        <v>148</v>
      </c>
      <c r="H7054" t="s">
        <v>135</v>
      </c>
      <c r="I7054" t="s">
        <v>136</v>
      </c>
      <c r="J7054" t="s">
        <v>137</v>
      </c>
      <c r="K7054" t="s">
        <v>138</v>
      </c>
      <c r="L7054" t="s">
        <v>20186</v>
      </c>
      <c r="M7054" t="s">
        <v>20187</v>
      </c>
      <c r="N7054">
        <v>2.8602777769999999</v>
      </c>
      <c r="O7054">
        <v>0</v>
      </c>
      <c r="P7054">
        <v>0</v>
      </c>
      <c r="Q7054">
        <v>0</v>
      </c>
      <c r="R7054">
        <v>0</v>
      </c>
      <c r="S7054">
        <v>0</v>
      </c>
      <c r="T7054">
        <v>1</v>
      </c>
      <c r="U7054">
        <v>0</v>
      </c>
      <c r="V7054">
        <v>0</v>
      </c>
      <c r="W7054">
        <v>0</v>
      </c>
      <c r="X7054">
        <v>0</v>
      </c>
      <c r="Y7054">
        <v>0</v>
      </c>
      <c r="Z7054">
        <v>0</v>
      </c>
      <c r="AA7054">
        <v>0</v>
      </c>
      <c r="AB7054">
        <v>1.3697643004028821</v>
      </c>
      <c r="AC7054">
        <v>0</v>
      </c>
      <c r="AD7054">
        <v>0</v>
      </c>
      <c r="AE7054">
        <v>1.3697643004028821</v>
      </c>
    </row>
    <row r="7055" spans="1:31" x14ac:dyDescent="0.25">
      <c r="A7055">
        <v>2254020</v>
      </c>
      <c r="B7055">
        <v>1</v>
      </c>
      <c r="C7055" t="s">
        <v>80</v>
      </c>
      <c r="D7055" t="s">
        <v>94</v>
      </c>
      <c r="E7055" t="s">
        <v>182</v>
      </c>
      <c r="F7055" t="s">
        <v>20188</v>
      </c>
      <c r="G7055" t="s">
        <v>1027</v>
      </c>
      <c r="H7055" t="s">
        <v>163</v>
      </c>
      <c r="I7055" t="s">
        <v>136</v>
      </c>
      <c r="J7055" t="s">
        <v>137</v>
      </c>
      <c r="K7055" t="s">
        <v>138</v>
      </c>
      <c r="L7055" t="s">
        <v>20189</v>
      </c>
      <c r="M7055" t="s">
        <v>20190</v>
      </c>
      <c r="N7055">
        <v>3.781111111</v>
      </c>
      <c r="O7055">
        <v>0</v>
      </c>
      <c r="P7055">
        <v>57</v>
      </c>
      <c r="Q7055">
        <v>0</v>
      </c>
      <c r="R7055">
        <v>0</v>
      </c>
      <c r="S7055">
        <v>0</v>
      </c>
      <c r="T7055">
        <v>1</v>
      </c>
      <c r="U7055">
        <v>0</v>
      </c>
      <c r="V7055">
        <v>0</v>
      </c>
      <c r="W7055">
        <v>0</v>
      </c>
      <c r="X7055">
        <v>21.52666286416137</v>
      </c>
      <c r="Y7055">
        <v>0</v>
      </c>
      <c r="Z7055">
        <v>0</v>
      </c>
      <c r="AA7055">
        <v>0</v>
      </c>
      <c r="AB7055">
        <v>7.8673534794151109E-2</v>
      </c>
      <c r="AC7055">
        <v>0</v>
      </c>
      <c r="AD7055">
        <v>0</v>
      </c>
      <c r="AE7055">
        <v>21.605336398955522</v>
      </c>
    </row>
    <row r="7056" spans="1:31" x14ac:dyDescent="0.25">
      <c r="A7056">
        <v>2254021</v>
      </c>
      <c r="B7056">
        <v>1</v>
      </c>
      <c r="C7056" t="s">
        <v>80</v>
      </c>
      <c r="D7056" t="s">
        <v>104</v>
      </c>
      <c r="E7056" t="s">
        <v>132</v>
      </c>
      <c r="F7056" t="s">
        <v>20191</v>
      </c>
      <c r="G7056" t="s">
        <v>134</v>
      </c>
      <c r="H7056" t="s">
        <v>135</v>
      </c>
      <c r="I7056" t="s">
        <v>136</v>
      </c>
      <c r="J7056" t="s">
        <v>137</v>
      </c>
      <c r="K7056" t="s">
        <v>138</v>
      </c>
      <c r="L7056" t="s">
        <v>20192</v>
      </c>
      <c r="M7056" t="s">
        <v>20193</v>
      </c>
      <c r="N7056">
        <v>2.41</v>
      </c>
      <c r="O7056">
        <v>0</v>
      </c>
      <c r="P7056">
        <v>2</v>
      </c>
      <c r="Q7056">
        <v>0</v>
      </c>
      <c r="R7056">
        <v>0</v>
      </c>
      <c r="S7056">
        <v>0</v>
      </c>
      <c r="T7056">
        <v>0</v>
      </c>
      <c r="U7056">
        <v>0</v>
      </c>
      <c r="V7056">
        <v>0</v>
      </c>
      <c r="W7056">
        <v>0</v>
      </c>
      <c r="X7056">
        <v>1.1077909608704246</v>
      </c>
      <c r="Y7056">
        <v>0</v>
      </c>
      <c r="Z7056">
        <v>0</v>
      </c>
      <c r="AA7056">
        <v>0</v>
      </c>
      <c r="AB7056">
        <v>0</v>
      </c>
      <c r="AC7056">
        <v>0</v>
      </c>
      <c r="AD7056">
        <v>0</v>
      </c>
      <c r="AE7056">
        <v>1.1077909608704246</v>
      </c>
    </row>
    <row r="7057" spans="1:31" x14ac:dyDescent="0.25">
      <c r="A7057">
        <v>2254022</v>
      </c>
      <c r="B7057">
        <v>1</v>
      </c>
      <c r="C7057" t="s">
        <v>81</v>
      </c>
      <c r="D7057" t="s">
        <v>118</v>
      </c>
      <c r="E7057" t="s">
        <v>182</v>
      </c>
      <c r="F7057" t="s">
        <v>20194</v>
      </c>
      <c r="G7057" t="s">
        <v>174</v>
      </c>
      <c r="H7057" t="s">
        <v>163</v>
      </c>
      <c r="I7057" t="s">
        <v>136</v>
      </c>
      <c r="J7057" t="s">
        <v>137</v>
      </c>
      <c r="K7057" t="s">
        <v>138</v>
      </c>
      <c r="L7057" t="s">
        <v>20195</v>
      </c>
      <c r="M7057" t="s">
        <v>20196</v>
      </c>
      <c r="N7057">
        <v>0.278888888</v>
      </c>
      <c r="O7057">
        <v>0</v>
      </c>
      <c r="P7057">
        <v>119</v>
      </c>
      <c r="Q7057">
        <v>0</v>
      </c>
      <c r="R7057">
        <v>1</v>
      </c>
      <c r="S7057">
        <v>1</v>
      </c>
      <c r="T7057">
        <v>9</v>
      </c>
      <c r="U7057">
        <v>0</v>
      </c>
      <c r="V7057">
        <v>0</v>
      </c>
      <c r="W7057">
        <v>0</v>
      </c>
      <c r="X7057">
        <v>6.7160119560314646</v>
      </c>
      <c r="Y7057">
        <v>0</v>
      </c>
      <c r="Z7057">
        <v>1.2179696375606668E-2</v>
      </c>
      <c r="AA7057">
        <v>2.4482315184620531</v>
      </c>
      <c r="AB7057">
        <v>0.42766190938820553</v>
      </c>
      <c r="AC7057">
        <v>0</v>
      </c>
      <c r="AD7057">
        <v>0</v>
      </c>
      <c r="AE7057">
        <v>9.604085080257331</v>
      </c>
    </row>
    <row r="7058" spans="1:31" x14ac:dyDescent="0.25">
      <c r="A7058">
        <v>2254025</v>
      </c>
      <c r="B7058">
        <v>1</v>
      </c>
      <c r="C7058" t="s">
        <v>80</v>
      </c>
      <c r="D7058" t="s">
        <v>84</v>
      </c>
      <c r="E7058" t="s">
        <v>273</v>
      </c>
      <c r="F7058" t="s">
        <v>20197</v>
      </c>
      <c r="G7058" t="s">
        <v>303</v>
      </c>
      <c r="H7058" t="s">
        <v>163</v>
      </c>
      <c r="I7058" t="s">
        <v>261</v>
      </c>
      <c r="J7058" t="s">
        <v>137</v>
      </c>
      <c r="K7058" t="s">
        <v>138</v>
      </c>
      <c r="L7058" t="s">
        <v>20198</v>
      </c>
      <c r="M7058" t="s">
        <v>20199</v>
      </c>
      <c r="N7058">
        <v>4.9722222000000003E-2</v>
      </c>
      <c r="O7058">
        <v>0</v>
      </c>
      <c r="P7058">
        <v>9499</v>
      </c>
      <c r="Q7058">
        <v>0</v>
      </c>
      <c r="R7058">
        <v>0</v>
      </c>
      <c r="S7058">
        <v>1</v>
      </c>
      <c r="T7058">
        <v>2662</v>
      </c>
      <c r="U7058">
        <v>0</v>
      </c>
      <c r="V7058">
        <v>29</v>
      </c>
      <c r="W7058">
        <v>0</v>
      </c>
      <c r="X7058">
        <v>146.98299354909895</v>
      </c>
      <c r="Y7058">
        <v>0</v>
      </c>
      <c r="Z7058">
        <v>0</v>
      </c>
      <c r="AA7058">
        <v>5.5466486259180554E-2</v>
      </c>
      <c r="AB7058">
        <v>61.514074171601223</v>
      </c>
      <c r="AC7058">
        <v>0</v>
      </c>
      <c r="AD7058">
        <v>8.9292568438475257</v>
      </c>
      <c r="AE7058">
        <v>217.48179105080689</v>
      </c>
    </row>
    <row r="7059" spans="1:31" x14ac:dyDescent="0.25">
      <c r="A7059">
        <v>2254026</v>
      </c>
      <c r="B7059">
        <v>1</v>
      </c>
      <c r="C7059" t="s">
        <v>81</v>
      </c>
      <c r="D7059" t="s">
        <v>117</v>
      </c>
      <c r="E7059" t="s">
        <v>132</v>
      </c>
      <c r="F7059" t="s">
        <v>20200</v>
      </c>
      <c r="G7059" t="s">
        <v>148</v>
      </c>
      <c r="H7059" t="s">
        <v>135</v>
      </c>
      <c r="I7059" t="s">
        <v>136</v>
      </c>
      <c r="J7059" t="s">
        <v>137</v>
      </c>
      <c r="K7059" t="s">
        <v>138</v>
      </c>
      <c r="L7059" t="s">
        <v>20201</v>
      </c>
      <c r="M7059" t="s">
        <v>20202</v>
      </c>
      <c r="N7059">
        <v>2.3372222219999998</v>
      </c>
      <c r="O7059">
        <v>0</v>
      </c>
      <c r="P7059">
        <v>1</v>
      </c>
      <c r="Q7059">
        <v>0</v>
      </c>
      <c r="R7059">
        <v>0</v>
      </c>
      <c r="S7059">
        <v>0</v>
      </c>
      <c r="T7059">
        <v>0</v>
      </c>
      <c r="U7059">
        <v>0</v>
      </c>
      <c r="V7059">
        <v>0</v>
      </c>
      <c r="W7059">
        <v>0</v>
      </c>
      <c r="X7059">
        <v>6.8135222309388885E-3</v>
      </c>
      <c r="Y7059">
        <v>0</v>
      </c>
      <c r="Z7059">
        <v>0</v>
      </c>
      <c r="AA7059">
        <v>0</v>
      </c>
      <c r="AB7059">
        <v>0</v>
      </c>
      <c r="AC7059">
        <v>0</v>
      </c>
      <c r="AD7059">
        <v>0</v>
      </c>
      <c r="AE7059">
        <v>6.8135222309388885E-3</v>
      </c>
    </row>
    <row r="7060" spans="1:31" x14ac:dyDescent="0.25">
      <c r="A7060">
        <v>2254027</v>
      </c>
      <c r="B7060">
        <v>1</v>
      </c>
      <c r="C7060" t="s">
        <v>81</v>
      </c>
      <c r="D7060" t="s">
        <v>112</v>
      </c>
      <c r="E7060" t="s">
        <v>182</v>
      </c>
      <c r="F7060" t="s">
        <v>20203</v>
      </c>
      <c r="G7060" t="s">
        <v>1027</v>
      </c>
      <c r="H7060" t="s">
        <v>163</v>
      </c>
      <c r="I7060" t="s">
        <v>136</v>
      </c>
      <c r="J7060" t="s">
        <v>137</v>
      </c>
      <c r="K7060" t="s">
        <v>138</v>
      </c>
      <c r="L7060" t="s">
        <v>20204</v>
      </c>
      <c r="M7060" t="s">
        <v>20205</v>
      </c>
      <c r="N7060">
        <v>1.0752777769999999</v>
      </c>
      <c r="O7060">
        <v>0</v>
      </c>
      <c r="P7060">
        <v>50</v>
      </c>
      <c r="Q7060">
        <v>0</v>
      </c>
      <c r="R7060">
        <v>7</v>
      </c>
      <c r="S7060">
        <v>0</v>
      </c>
      <c r="T7060">
        <v>5</v>
      </c>
      <c r="U7060">
        <v>0</v>
      </c>
      <c r="V7060">
        <v>1</v>
      </c>
      <c r="W7060">
        <v>0</v>
      </c>
      <c r="X7060">
        <v>5.4356035819724795</v>
      </c>
      <c r="Y7060">
        <v>0</v>
      </c>
      <c r="Z7060">
        <v>3.6448347657464266</v>
      </c>
      <c r="AA7060">
        <v>0</v>
      </c>
      <c r="AB7060">
        <v>1.4333475923411942</v>
      </c>
      <c r="AC7060">
        <v>0</v>
      </c>
      <c r="AD7060">
        <v>0.85150553681873553</v>
      </c>
      <c r="AE7060">
        <v>11.365291476878836</v>
      </c>
    </row>
    <row r="7061" spans="1:31" x14ac:dyDescent="0.25">
      <c r="A7061">
        <v>2254028</v>
      </c>
      <c r="B7061">
        <v>1</v>
      </c>
      <c r="C7061" t="s">
        <v>80</v>
      </c>
      <c r="D7061" t="s">
        <v>110</v>
      </c>
      <c r="E7061" t="s">
        <v>132</v>
      </c>
      <c r="F7061" t="s">
        <v>20206</v>
      </c>
      <c r="G7061" t="s">
        <v>134</v>
      </c>
      <c r="H7061" t="s">
        <v>135</v>
      </c>
      <c r="I7061" t="s">
        <v>136</v>
      </c>
      <c r="J7061" t="s">
        <v>137</v>
      </c>
      <c r="K7061" t="s">
        <v>138</v>
      </c>
      <c r="L7061" t="s">
        <v>20207</v>
      </c>
      <c r="M7061" t="s">
        <v>20208</v>
      </c>
      <c r="N7061">
        <v>0.85666666599999997</v>
      </c>
      <c r="O7061">
        <v>0</v>
      </c>
      <c r="P7061">
        <v>3</v>
      </c>
      <c r="Q7061">
        <v>0</v>
      </c>
      <c r="R7061">
        <v>0</v>
      </c>
      <c r="S7061">
        <v>0</v>
      </c>
      <c r="T7061">
        <v>0</v>
      </c>
      <c r="U7061">
        <v>0</v>
      </c>
      <c r="V7061">
        <v>0</v>
      </c>
      <c r="W7061">
        <v>0</v>
      </c>
      <c r="X7061">
        <v>2.3013195859602669</v>
      </c>
      <c r="Y7061">
        <v>0</v>
      </c>
      <c r="Z7061">
        <v>0</v>
      </c>
      <c r="AA7061">
        <v>0</v>
      </c>
      <c r="AB7061">
        <v>0</v>
      </c>
      <c r="AC7061">
        <v>0</v>
      </c>
      <c r="AD7061">
        <v>0</v>
      </c>
      <c r="AE7061">
        <v>2.3013195859602669</v>
      </c>
    </row>
    <row r="7062" spans="1:31" x14ac:dyDescent="0.25">
      <c r="A7062">
        <v>2254033</v>
      </c>
      <c r="B7062">
        <v>1</v>
      </c>
      <c r="C7062" t="s">
        <v>80</v>
      </c>
      <c r="D7062" t="s">
        <v>82</v>
      </c>
      <c r="E7062" t="s">
        <v>177</v>
      </c>
      <c r="F7062" t="s">
        <v>16354</v>
      </c>
      <c r="G7062" t="s">
        <v>179</v>
      </c>
      <c r="H7062" t="s">
        <v>135</v>
      </c>
      <c r="I7062" t="s">
        <v>136</v>
      </c>
      <c r="J7062" t="s">
        <v>137</v>
      </c>
      <c r="K7062" t="s">
        <v>138</v>
      </c>
      <c r="L7062" t="s">
        <v>20209</v>
      </c>
      <c r="M7062" t="s">
        <v>20210</v>
      </c>
      <c r="N7062">
        <v>1.0608333329999999</v>
      </c>
      <c r="O7062">
        <v>0</v>
      </c>
      <c r="P7062">
        <v>59</v>
      </c>
      <c r="Q7062">
        <v>0</v>
      </c>
      <c r="R7062">
        <v>0</v>
      </c>
      <c r="S7062">
        <v>0</v>
      </c>
      <c r="T7062">
        <v>25</v>
      </c>
      <c r="U7062">
        <v>0</v>
      </c>
      <c r="V7062">
        <v>0</v>
      </c>
      <c r="W7062">
        <v>0</v>
      </c>
      <c r="X7062">
        <v>26.462536566742028</v>
      </c>
      <c r="Y7062">
        <v>0</v>
      </c>
      <c r="Z7062">
        <v>0</v>
      </c>
      <c r="AA7062">
        <v>0</v>
      </c>
      <c r="AB7062">
        <v>11.325582495193206</v>
      </c>
      <c r="AC7062">
        <v>0</v>
      </c>
      <c r="AD7062">
        <v>0</v>
      </c>
      <c r="AE7062">
        <v>37.788119061935234</v>
      </c>
    </row>
    <row r="7063" spans="1:31" x14ac:dyDescent="0.25">
      <c r="A7063">
        <v>2254037</v>
      </c>
      <c r="B7063">
        <v>1</v>
      </c>
      <c r="C7063" t="s">
        <v>80</v>
      </c>
      <c r="D7063" t="s">
        <v>92</v>
      </c>
      <c r="E7063" t="s">
        <v>132</v>
      </c>
      <c r="F7063" t="s">
        <v>20211</v>
      </c>
      <c r="G7063" t="s">
        <v>170</v>
      </c>
      <c r="H7063" t="s">
        <v>135</v>
      </c>
      <c r="I7063" t="s">
        <v>136</v>
      </c>
      <c r="J7063" t="s">
        <v>137</v>
      </c>
      <c r="K7063" t="s">
        <v>138</v>
      </c>
      <c r="L7063" t="s">
        <v>20212</v>
      </c>
      <c r="M7063" t="s">
        <v>20213</v>
      </c>
      <c r="N7063">
        <v>2.14</v>
      </c>
      <c r="O7063">
        <v>0</v>
      </c>
      <c r="P7063">
        <v>2</v>
      </c>
      <c r="Q7063">
        <v>0</v>
      </c>
      <c r="R7063">
        <v>0</v>
      </c>
      <c r="S7063">
        <v>0</v>
      </c>
      <c r="T7063">
        <v>0</v>
      </c>
      <c r="U7063">
        <v>0</v>
      </c>
      <c r="V7063">
        <v>0</v>
      </c>
      <c r="W7063">
        <v>0</v>
      </c>
      <c r="X7063">
        <v>9.351731420839501</v>
      </c>
      <c r="Y7063">
        <v>0</v>
      </c>
      <c r="Z7063">
        <v>0</v>
      </c>
      <c r="AA7063">
        <v>0</v>
      </c>
      <c r="AB7063">
        <v>0</v>
      </c>
      <c r="AC7063">
        <v>0</v>
      </c>
      <c r="AD7063">
        <v>0</v>
      </c>
      <c r="AE7063">
        <v>9.351731420839501</v>
      </c>
    </row>
    <row r="7064" spans="1:31" x14ac:dyDescent="0.25">
      <c r="A7064">
        <v>2254041</v>
      </c>
      <c r="B7064">
        <v>1</v>
      </c>
      <c r="C7064" t="s">
        <v>80</v>
      </c>
      <c r="D7064" t="s">
        <v>97</v>
      </c>
      <c r="E7064" t="s">
        <v>132</v>
      </c>
      <c r="F7064" t="s">
        <v>20214</v>
      </c>
      <c r="G7064" t="s">
        <v>191</v>
      </c>
      <c r="H7064" t="s">
        <v>135</v>
      </c>
      <c r="I7064" t="s">
        <v>136</v>
      </c>
      <c r="J7064" t="s">
        <v>137</v>
      </c>
      <c r="K7064" t="s">
        <v>138</v>
      </c>
      <c r="L7064" t="s">
        <v>20215</v>
      </c>
      <c r="M7064" t="s">
        <v>20216</v>
      </c>
      <c r="N7064">
        <v>2.7650000000000001</v>
      </c>
      <c r="O7064">
        <v>0</v>
      </c>
      <c r="P7064">
        <v>1</v>
      </c>
      <c r="Q7064">
        <v>0</v>
      </c>
      <c r="R7064">
        <v>0</v>
      </c>
      <c r="S7064">
        <v>0</v>
      </c>
      <c r="T7064">
        <v>0</v>
      </c>
      <c r="U7064">
        <v>0</v>
      </c>
      <c r="V7064">
        <v>0</v>
      </c>
      <c r="W7064">
        <v>0</v>
      </c>
      <c r="X7064">
        <v>2.0651882789620135</v>
      </c>
      <c r="Y7064">
        <v>0</v>
      </c>
      <c r="Z7064">
        <v>0</v>
      </c>
      <c r="AA7064">
        <v>0</v>
      </c>
      <c r="AB7064">
        <v>0</v>
      </c>
      <c r="AC7064">
        <v>0</v>
      </c>
      <c r="AD7064">
        <v>0</v>
      </c>
      <c r="AE7064">
        <v>2.0651882789620135</v>
      </c>
    </row>
    <row r="7065" spans="1:31" x14ac:dyDescent="0.25">
      <c r="A7065">
        <v>2254042</v>
      </c>
      <c r="B7065">
        <v>1</v>
      </c>
      <c r="C7065" t="s">
        <v>80</v>
      </c>
      <c r="D7065" t="s">
        <v>107</v>
      </c>
      <c r="E7065" t="s">
        <v>132</v>
      </c>
      <c r="F7065" t="s">
        <v>20217</v>
      </c>
      <c r="G7065" t="s">
        <v>170</v>
      </c>
      <c r="H7065" t="s">
        <v>135</v>
      </c>
      <c r="I7065" t="s">
        <v>136</v>
      </c>
      <c r="J7065" t="s">
        <v>137</v>
      </c>
      <c r="K7065" t="s">
        <v>138</v>
      </c>
      <c r="L7065" t="s">
        <v>20218</v>
      </c>
      <c r="M7065" t="s">
        <v>20219</v>
      </c>
      <c r="N7065">
        <v>2.5761111109999999</v>
      </c>
      <c r="O7065">
        <v>0</v>
      </c>
      <c r="P7065">
        <v>1</v>
      </c>
      <c r="Q7065">
        <v>0</v>
      </c>
      <c r="R7065">
        <v>0</v>
      </c>
      <c r="S7065">
        <v>0</v>
      </c>
      <c r="T7065">
        <v>0</v>
      </c>
      <c r="U7065">
        <v>0</v>
      </c>
      <c r="V7065">
        <v>0</v>
      </c>
      <c r="W7065">
        <v>0</v>
      </c>
      <c r="X7065">
        <v>0.34739982759181776</v>
      </c>
      <c r="Y7065">
        <v>0</v>
      </c>
      <c r="Z7065">
        <v>0</v>
      </c>
      <c r="AA7065">
        <v>0</v>
      </c>
      <c r="AB7065">
        <v>0</v>
      </c>
      <c r="AC7065">
        <v>0</v>
      </c>
      <c r="AD7065">
        <v>0</v>
      </c>
      <c r="AE7065">
        <v>0.34739982759181776</v>
      </c>
    </row>
    <row r="7066" spans="1:31" x14ac:dyDescent="0.25">
      <c r="A7066">
        <v>2254043</v>
      </c>
      <c r="B7066">
        <v>1</v>
      </c>
      <c r="C7066" t="s">
        <v>81</v>
      </c>
      <c r="D7066" t="s">
        <v>118</v>
      </c>
      <c r="E7066" t="s">
        <v>182</v>
      </c>
      <c r="F7066" t="s">
        <v>20220</v>
      </c>
      <c r="G7066" t="s">
        <v>319</v>
      </c>
      <c r="H7066" t="s">
        <v>163</v>
      </c>
      <c r="I7066" t="s">
        <v>136</v>
      </c>
      <c r="J7066" t="s">
        <v>137</v>
      </c>
      <c r="K7066" t="s">
        <v>138</v>
      </c>
      <c r="L7066" t="s">
        <v>20221</v>
      </c>
      <c r="M7066" t="s">
        <v>20222</v>
      </c>
      <c r="N7066">
        <v>0.763055555</v>
      </c>
      <c r="O7066">
        <v>0</v>
      </c>
      <c r="P7066">
        <v>96</v>
      </c>
      <c r="Q7066">
        <v>0</v>
      </c>
      <c r="R7066">
        <v>6</v>
      </c>
      <c r="S7066">
        <v>0</v>
      </c>
      <c r="T7066">
        <v>19</v>
      </c>
      <c r="U7066">
        <v>0</v>
      </c>
      <c r="V7066">
        <v>0</v>
      </c>
      <c r="W7066">
        <v>0</v>
      </c>
      <c r="X7066">
        <v>21.268528617774411</v>
      </c>
      <c r="Y7066">
        <v>0</v>
      </c>
      <c r="Z7066">
        <v>0.94171334181967781</v>
      </c>
      <c r="AA7066">
        <v>0</v>
      </c>
      <c r="AB7066">
        <v>2.005770626416767</v>
      </c>
      <c r="AC7066">
        <v>0</v>
      </c>
      <c r="AD7066">
        <v>0</v>
      </c>
      <c r="AE7066">
        <v>24.216012586010855</v>
      </c>
    </row>
    <row r="7067" spans="1:31" x14ac:dyDescent="0.25">
      <c r="A7067">
        <v>2254044</v>
      </c>
      <c r="B7067">
        <v>1</v>
      </c>
      <c r="C7067" t="s">
        <v>80</v>
      </c>
      <c r="D7067" t="s">
        <v>106</v>
      </c>
      <c r="E7067" t="s">
        <v>161</v>
      </c>
      <c r="F7067" t="s">
        <v>20223</v>
      </c>
      <c r="G7067" t="s">
        <v>1257</v>
      </c>
      <c r="H7067" t="s">
        <v>163</v>
      </c>
      <c r="I7067" t="s">
        <v>136</v>
      </c>
      <c r="J7067" t="s">
        <v>137</v>
      </c>
      <c r="K7067" t="s">
        <v>138</v>
      </c>
      <c r="L7067" t="s">
        <v>20224</v>
      </c>
      <c r="M7067" t="s">
        <v>20225</v>
      </c>
      <c r="N7067">
        <v>0.67194444399999997</v>
      </c>
      <c r="O7067">
        <v>0</v>
      </c>
      <c r="P7067">
        <v>263</v>
      </c>
      <c r="Q7067">
        <v>52</v>
      </c>
      <c r="R7067">
        <v>48</v>
      </c>
      <c r="S7067">
        <v>6</v>
      </c>
      <c r="T7067">
        <v>44</v>
      </c>
      <c r="U7067">
        <v>1</v>
      </c>
      <c r="V7067">
        <v>0</v>
      </c>
      <c r="W7067">
        <v>0</v>
      </c>
      <c r="X7067">
        <v>34.880704342335548</v>
      </c>
      <c r="Y7067">
        <v>42.782791035585923</v>
      </c>
      <c r="Z7067">
        <v>12.686918938376268</v>
      </c>
      <c r="AA7067">
        <v>5.7480235515300722</v>
      </c>
      <c r="AB7067">
        <v>9.8865982917922484</v>
      </c>
      <c r="AC7067">
        <v>4.4521826096874006</v>
      </c>
      <c r="AD7067">
        <v>0</v>
      </c>
      <c r="AE7067">
        <v>110.43721876930745</v>
      </c>
    </row>
    <row r="7068" spans="1:31" x14ac:dyDescent="0.25">
      <c r="A7068">
        <v>2254049</v>
      </c>
      <c r="B7068">
        <v>1</v>
      </c>
      <c r="C7068" t="s">
        <v>80</v>
      </c>
      <c r="D7068" t="s">
        <v>104</v>
      </c>
      <c r="E7068" t="s">
        <v>132</v>
      </c>
      <c r="F7068" t="s">
        <v>20226</v>
      </c>
      <c r="G7068" t="s">
        <v>148</v>
      </c>
      <c r="H7068" t="s">
        <v>135</v>
      </c>
      <c r="I7068" t="s">
        <v>136</v>
      </c>
      <c r="J7068" t="s">
        <v>137</v>
      </c>
      <c r="K7068" t="s">
        <v>138</v>
      </c>
      <c r="L7068" t="s">
        <v>20227</v>
      </c>
      <c r="M7068" t="s">
        <v>20228</v>
      </c>
      <c r="N7068">
        <v>3.2316666660000002</v>
      </c>
      <c r="O7068">
        <v>0</v>
      </c>
      <c r="P7068">
        <v>2</v>
      </c>
      <c r="Q7068">
        <v>0</v>
      </c>
      <c r="R7068">
        <v>0</v>
      </c>
      <c r="S7068">
        <v>0</v>
      </c>
      <c r="T7068">
        <v>0</v>
      </c>
      <c r="U7068">
        <v>0</v>
      </c>
      <c r="V7068">
        <v>0</v>
      </c>
      <c r="W7068">
        <v>0</v>
      </c>
      <c r="X7068">
        <v>1.1730715145534467</v>
      </c>
      <c r="Y7068">
        <v>0</v>
      </c>
      <c r="Z7068">
        <v>0</v>
      </c>
      <c r="AA7068">
        <v>0</v>
      </c>
      <c r="AB7068">
        <v>0</v>
      </c>
      <c r="AC7068">
        <v>0</v>
      </c>
      <c r="AD7068">
        <v>0</v>
      </c>
      <c r="AE7068">
        <v>1.1730715145534467</v>
      </c>
    </row>
    <row r="7069" spans="1:31" x14ac:dyDescent="0.25">
      <c r="A7069">
        <v>2254051</v>
      </c>
      <c r="B7069">
        <v>1</v>
      </c>
      <c r="C7069" t="s">
        <v>81</v>
      </c>
      <c r="D7069" t="s">
        <v>114</v>
      </c>
      <c r="E7069" t="s">
        <v>182</v>
      </c>
      <c r="F7069" t="s">
        <v>20229</v>
      </c>
      <c r="G7069" t="s">
        <v>174</v>
      </c>
      <c r="H7069" t="s">
        <v>163</v>
      </c>
      <c r="I7069" t="s">
        <v>261</v>
      </c>
      <c r="J7069" t="s">
        <v>137</v>
      </c>
      <c r="K7069" t="s">
        <v>138</v>
      </c>
      <c r="L7069" t="s">
        <v>20230</v>
      </c>
      <c r="M7069" t="s">
        <v>20231</v>
      </c>
      <c r="N7069">
        <v>2.2222222E-2</v>
      </c>
      <c r="O7069">
        <v>0</v>
      </c>
      <c r="P7069">
        <v>359</v>
      </c>
      <c r="Q7069">
        <v>0</v>
      </c>
      <c r="R7069">
        <v>0</v>
      </c>
      <c r="S7069">
        <v>0</v>
      </c>
      <c r="T7069">
        <v>37</v>
      </c>
      <c r="U7069">
        <v>0</v>
      </c>
      <c r="V7069">
        <v>0</v>
      </c>
      <c r="W7069">
        <v>0</v>
      </c>
      <c r="X7069">
        <v>0.85311254635004408</v>
      </c>
      <c r="Y7069">
        <v>0</v>
      </c>
      <c r="Z7069">
        <v>0</v>
      </c>
      <c r="AA7069">
        <v>0</v>
      </c>
      <c r="AB7069">
        <v>0.10606039710448888</v>
      </c>
      <c r="AC7069">
        <v>0</v>
      </c>
      <c r="AD7069">
        <v>0</v>
      </c>
      <c r="AE7069">
        <v>0.95917294345453297</v>
      </c>
    </row>
    <row r="7070" spans="1:31" x14ac:dyDescent="0.25">
      <c r="A7070">
        <v>2254053</v>
      </c>
      <c r="B7070">
        <v>1</v>
      </c>
      <c r="C7070" t="s">
        <v>81</v>
      </c>
      <c r="D7070" t="s">
        <v>113</v>
      </c>
      <c r="E7070" t="s">
        <v>132</v>
      </c>
      <c r="F7070" t="s">
        <v>20232</v>
      </c>
      <c r="G7070" t="s">
        <v>148</v>
      </c>
      <c r="H7070" t="s">
        <v>135</v>
      </c>
      <c r="I7070" t="s">
        <v>136</v>
      </c>
      <c r="J7070" t="s">
        <v>137</v>
      </c>
      <c r="K7070" t="s">
        <v>138</v>
      </c>
      <c r="L7070" t="s">
        <v>20233</v>
      </c>
      <c r="M7070" t="s">
        <v>20234</v>
      </c>
      <c r="N7070">
        <v>2.162222222</v>
      </c>
      <c r="O7070">
        <v>0</v>
      </c>
      <c r="P7070">
        <v>1</v>
      </c>
      <c r="Q7070">
        <v>0</v>
      </c>
      <c r="R7070">
        <v>0</v>
      </c>
      <c r="S7070">
        <v>0</v>
      </c>
      <c r="T7070">
        <v>0</v>
      </c>
      <c r="U7070">
        <v>0</v>
      </c>
      <c r="V7070">
        <v>0</v>
      </c>
      <c r="W7070">
        <v>0</v>
      </c>
      <c r="X7070">
        <v>0.12496937876162445</v>
      </c>
      <c r="Y7070">
        <v>0</v>
      </c>
      <c r="Z7070">
        <v>0</v>
      </c>
      <c r="AA7070">
        <v>0</v>
      </c>
      <c r="AB7070">
        <v>0</v>
      </c>
      <c r="AC7070">
        <v>0</v>
      </c>
      <c r="AD7070">
        <v>0</v>
      </c>
      <c r="AE7070">
        <v>0.12496937876162445</v>
      </c>
    </row>
    <row r="7071" spans="1:31" x14ac:dyDescent="0.25">
      <c r="A7071">
        <v>2254055</v>
      </c>
      <c r="B7071">
        <v>1</v>
      </c>
      <c r="C7071" t="s">
        <v>81</v>
      </c>
      <c r="D7071" t="s">
        <v>120</v>
      </c>
      <c r="E7071" t="s">
        <v>161</v>
      </c>
      <c r="F7071" t="s">
        <v>20235</v>
      </c>
      <c r="G7071" t="s">
        <v>152</v>
      </c>
      <c r="H7071" t="s">
        <v>163</v>
      </c>
      <c r="I7071" t="s">
        <v>136</v>
      </c>
      <c r="J7071" t="s">
        <v>3</v>
      </c>
      <c r="K7071" t="s">
        <v>138</v>
      </c>
      <c r="L7071" t="s">
        <v>20236</v>
      </c>
      <c r="M7071" t="s">
        <v>20237</v>
      </c>
      <c r="N7071">
        <v>1.7055555549999999</v>
      </c>
      <c r="O7071">
        <v>0</v>
      </c>
      <c r="P7071">
        <v>1083</v>
      </c>
      <c r="Q7071">
        <v>0</v>
      </c>
      <c r="R7071">
        <v>26</v>
      </c>
      <c r="S7071">
        <v>0</v>
      </c>
      <c r="T7071">
        <v>146</v>
      </c>
      <c r="U7071">
        <v>0</v>
      </c>
      <c r="V7071">
        <v>0</v>
      </c>
      <c r="W7071">
        <v>0</v>
      </c>
      <c r="X7071">
        <v>354.97545771551148</v>
      </c>
      <c r="Y7071">
        <v>0</v>
      </c>
      <c r="Z7071">
        <v>4.5072099004393369</v>
      </c>
      <c r="AA7071">
        <v>0</v>
      </c>
      <c r="AB7071">
        <v>63.511990580856995</v>
      </c>
      <c r="AC7071">
        <v>0</v>
      </c>
      <c r="AD7071">
        <v>0</v>
      </c>
      <c r="AE7071">
        <v>422.99465819680785</v>
      </c>
    </row>
    <row r="7072" spans="1:31" x14ac:dyDescent="0.25">
      <c r="A7072">
        <v>2254060</v>
      </c>
      <c r="B7072">
        <v>1</v>
      </c>
      <c r="C7072" t="s">
        <v>80</v>
      </c>
      <c r="D7072" t="s">
        <v>87</v>
      </c>
      <c r="E7072" t="s">
        <v>273</v>
      </c>
      <c r="F7072" t="s">
        <v>20238</v>
      </c>
      <c r="G7072" t="s">
        <v>558</v>
      </c>
      <c r="H7072" t="s">
        <v>163</v>
      </c>
      <c r="I7072" t="s">
        <v>136</v>
      </c>
      <c r="J7072" t="s">
        <v>3</v>
      </c>
      <c r="K7072" t="s">
        <v>138</v>
      </c>
      <c r="L7072" t="s">
        <v>20239</v>
      </c>
      <c r="M7072" t="s">
        <v>20240</v>
      </c>
      <c r="N7072">
        <v>1.6902777769999999</v>
      </c>
      <c r="O7072">
        <v>0</v>
      </c>
      <c r="P7072">
        <v>0</v>
      </c>
      <c r="Q7072">
        <v>0</v>
      </c>
      <c r="R7072">
        <v>0</v>
      </c>
      <c r="S7072">
        <v>7</v>
      </c>
      <c r="T7072">
        <v>17</v>
      </c>
      <c r="U7072">
        <v>8</v>
      </c>
      <c r="V7072">
        <v>6</v>
      </c>
      <c r="W7072">
        <v>0</v>
      </c>
      <c r="X7072">
        <v>0</v>
      </c>
      <c r="Y7072">
        <v>0</v>
      </c>
      <c r="Z7072">
        <v>0</v>
      </c>
      <c r="AA7072">
        <v>66.988242003549828</v>
      </c>
      <c r="AB7072">
        <v>90.609511281934061</v>
      </c>
      <c r="AC7072">
        <v>435.28796127221625</v>
      </c>
      <c r="AD7072">
        <v>98.52900179518366</v>
      </c>
      <c r="AE7072">
        <v>691.41471635288372</v>
      </c>
    </row>
    <row r="7073" spans="1:31" x14ac:dyDescent="0.25">
      <c r="A7073">
        <v>2254061</v>
      </c>
      <c r="B7073">
        <v>1</v>
      </c>
      <c r="C7073" t="s">
        <v>81</v>
      </c>
      <c r="D7073" t="s">
        <v>128</v>
      </c>
      <c r="E7073" t="s">
        <v>132</v>
      </c>
      <c r="F7073" t="s">
        <v>20241</v>
      </c>
      <c r="G7073" t="s">
        <v>148</v>
      </c>
      <c r="H7073" t="s">
        <v>135</v>
      </c>
      <c r="I7073" t="s">
        <v>136</v>
      </c>
      <c r="J7073" t="s">
        <v>137</v>
      </c>
      <c r="K7073" t="s">
        <v>138</v>
      </c>
      <c r="L7073" t="s">
        <v>20242</v>
      </c>
      <c r="M7073" t="s">
        <v>20243</v>
      </c>
      <c r="N7073">
        <v>5.1744444439999997</v>
      </c>
      <c r="O7073">
        <v>0</v>
      </c>
      <c r="P7073">
        <v>2</v>
      </c>
      <c r="Q7073">
        <v>0</v>
      </c>
      <c r="R7073">
        <v>0</v>
      </c>
      <c r="S7073">
        <v>0</v>
      </c>
      <c r="T7073">
        <v>0</v>
      </c>
      <c r="U7073">
        <v>0</v>
      </c>
      <c r="V7073">
        <v>0</v>
      </c>
      <c r="W7073">
        <v>0</v>
      </c>
      <c r="X7073">
        <v>3.9092423623895609</v>
      </c>
      <c r="Y7073">
        <v>0</v>
      </c>
      <c r="Z7073">
        <v>0</v>
      </c>
      <c r="AA7073">
        <v>0</v>
      </c>
      <c r="AB7073">
        <v>0</v>
      </c>
      <c r="AC7073">
        <v>0</v>
      </c>
      <c r="AD7073">
        <v>0</v>
      </c>
      <c r="AE7073">
        <v>3.9092423623895609</v>
      </c>
    </row>
    <row r="7074" spans="1:31" x14ac:dyDescent="0.25">
      <c r="A7074">
        <v>2254062</v>
      </c>
      <c r="B7074">
        <v>1</v>
      </c>
      <c r="C7074" t="s">
        <v>80</v>
      </c>
      <c r="D7074" t="s">
        <v>85</v>
      </c>
      <c r="E7074" t="s">
        <v>132</v>
      </c>
      <c r="F7074" t="s">
        <v>20244</v>
      </c>
      <c r="G7074" t="s">
        <v>170</v>
      </c>
      <c r="H7074" t="s">
        <v>135</v>
      </c>
      <c r="I7074" t="s">
        <v>136</v>
      </c>
      <c r="J7074" t="s">
        <v>137</v>
      </c>
      <c r="K7074" t="s">
        <v>138</v>
      </c>
      <c r="L7074" t="s">
        <v>20245</v>
      </c>
      <c r="M7074" t="s">
        <v>20246</v>
      </c>
      <c r="N7074">
        <v>4.0711111109999996</v>
      </c>
      <c r="O7074">
        <v>0</v>
      </c>
      <c r="P7074">
        <v>20</v>
      </c>
      <c r="Q7074">
        <v>0</v>
      </c>
      <c r="R7074">
        <v>0</v>
      </c>
      <c r="S7074">
        <v>0</v>
      </c>
      <c r="T7074">
        <v>0</v>
      </c>
      <c r="U7074">
        <v>0</v>
      </c>
      <c r="V7074">
        <v>0</v>
      </c>
      <c r="W7074">
        <v>0</v>
      </c>
      <c r="X7074">
        <v>24.813660368723749</v>
      </c>
      <c r="Y7074">
        <v>0</v>
      </c>
      <c r="Z7074">
        <v>0</v>
      </c>
      <c r="AA7074">
        <v>0</v>
      </c>
      <c r="AB7074">
        <v>0</v>
      </c>
      <c r="AC7074">
        <v>0</v>
      </c>
      <c r="AD7074">
        <v>0</v>
      </c>
      <c r="AE7074">
        <v>24.813660368723749</v>
      </c>
    </row>
    <row r="7075" spans="1:31" x14ac:dyDescent="0.25">
      <c r="A7075">
        <v>2254065</v>
      </c>
      <c r="B7075">
        <v>1</v>
      </c>
      <c r="C7075" t="s">
        <v>80</v>
      </c>
      <c r="D7075" t="s">
        <v>102</v>
      </c>
      <c r="E7075" t="s">
        <v>132</v>
      </c>
      <c r="F7075" t="s">
        <v>20247</v>
      </c>
      <c r="G7075" t="s">
        <v>148</v>
      </c>
      <c r="H7075" t="s">
        <v>135</v>
      </c>
      <c r="I7075" t="s">
        <v>136</v>
      </c>
      <c r="J7075" t="s">
        <v>137</v>
      </c>
      <c r="K7075" t="s">
        <v>138</v>
      </c>
      <c r="L7075" t="s">
        <v>20248</v>
      </c>
      <c r="M7075" t="s">
        <v>20249</v>
      </c>
      <c r="N7075">
        <v>1.561111111</v>
      </c>
      <c r="O7075">
        <v>0</v>
      </c>
      <c r="P7075">
        <v>2</v>
      </c>
      <c r="Q7075">
        <v>0</v>
      </c>
      <c r="R7075">
        <v>0</v>
      </c>
      <c r="S7075">
        <v>0</v>
      </c>
      <c r="T7075">
        <v>0</v>
      </c>
      <c r="U7075">
        <v>0</v>
      </c>
      <c r="V7075">
        <v>0</v>
      </c>
      <c r="W7075">
        <v>0</v>
      </c>
      <c r="X7075">
        <v>1.573103590917833</v>
      </c>
      <c r="Y7075">
        <v>0</v>
      </c>
      <c r="Z7075">
        <v>0</v>
      </c>
      <c r="AA7075">
        <v>0</v>
      </c>
      <c r="AB7075">
        <v>0</v>
      </c>
      <c r="AC7075">
        <v>0</v>
      </c>
      <c r="AD7075">
        <v>0</v>
      </c>
      <c r="AE7075">
        <v>1.573103590917833</v>
      </c>
    </row>
    <row r="7076" spans="1:31" x14ac:dyDescent="0.25">
      <c r="A7076">
        <v>2254068</v>
      </c>
      <c r="B7076">
        <v>1</v>
      </c>
      <c r="C7076" t="s">
        <v>80</v>
      </c>
      <c r="D7076" t="s">
        <v>106</v>
      </c>
      <c r="E7076" t="s">
        <v>182</v>
      </c>
      <c r="F7076" t="s">
        <v>20250</v>
      </c>
      <c r="G7076" t="s">
        <v>1027</v>
      </c>
      <c r="H7076" t="s">
        <v>163</v>
      </c>
      <c r="I7076" t="s">
        <v>136</v>
      </c>
      <c r="J7076" t="s">
        <v>137</v>
      </c>
      <c r="K7076" t="s">
        <v>138</v>
      </c>
      <c r="L7076" t="s">
        <v>20251</v>
      </c>
      <c r="M7076" t="s">
        <v>20252</v>
      </c>
      <c r="N7076">
        <v>1.372222222</v>
      </c>
      <c r="O7076">
        <v>0</v>
      </c>
      <c r="P7076">
        <v>1</v>
      </c>
      <c r="Q7076">
        <v>0</v>
      </c>
      <c r="R7076">
        <v>4</v>
      </c>
      <c r="S7076">
        <v>0</v>
      </c>
      <c r="T7076">
        <v>5</v>
      </c>
      <c r="U7076">
        <v>0</v>
      </c>
      <c r="V7076">
        <v>0</v>
      </c>
      <c r="W7076">
        <v>0</v>
      </c>
      <c r="X7076">
        <v>6.4206692676000007E-3</v>
      </c>
      <c r="Y7076">
        <v>0</v>
      </c>
      <c r="Z7076">
        <v>1.4174813777600002</v>
      </c>
      <c r="AA7076">
        <v>0</v>
      </c>
      <c r="AB7076">
        <v>14.565973509165385</v>
      </c>
      <c r="AC7076">
        <v>0</v>
      </c>
      <c r="AD7076">
        <v>0</v>
      </c>
      <c r="AE7076">
        <v>15.989875556192985</v>
      </c>
    </row>
    <row r="7077" spans="1:31" x14ac:dyDescent="0.25">
      <c r="A7077">
        <v>2254070</v>
      </c>
      <c r="B7077">
        <v>1</v>
      </c>
      <c r="C7077" t="s">
        <v>80</v>
      </c>
      <c r="D7077" t="s">
        <v>94</v>
      </c>
      <c r="E7077" t="s">
        <v>161</v>
      </c>
      <c r="F7077" t="s">
        <v>20253</v>
      </c>
      <c r="G7077" t="s">
        <v>1257</v>
      </c>
      <c r="H7077" t="s">
        <v>163</v>
      </c>
      <c r="I7077" t="s">
        <v>136</v>
      </c>
      <c r="J7077" t="s">
        <v>137</v>
      </c>
      <c r="K7077" t="s">
        <v>138</v>
      </c>
      <c r="L7077" t="s">
        <v>20254</v>
      </c>
      <c r="M7077" t="s">
        <v>20255</v>
      </c>
      <c r="N7077">
        <v>1.307222222</v>
      </c>
      <c r="O7077">
        <v>0</v>
      </c>
      <c r="P7077">
        <v>324</v>
      </c>
      <c r="Q7077">
        <v>0</v>
      </c>
      <c r="R7077">
        <v>1</v>
      </c>
      <c r="S7077">
        <v>4</v>
      </c>
      <c r="T7077">
        <v>13</v>
      </c>
      <c r="U7077">
        <v>1</v>
      </c>
      <c r="V7077">
        <v>0</v>
      </c>
      <c r="W7077">
        <v>0</v>
      </c>
      <c r="X7077">
        <v>37.417056579658798</v>
      </c>
      <c r="Y7077">
        <v>0</v>
      </c>
      <c r="Z7077">
        <v>1.3638106648242223E-2</v>
      </c>
      <c r="AA7077">
        <v>5.6024939273523886</v>
      </c>
      <c r="AB7077">
        <v>1.0037282526398479</v>
      </c>
      <c r="AC7077">
        <v>45.135280797953499</v>
      </c>
      <c r="AD7077">
        <v>0</v>
      </c>
      <c r="AE7077">
        <v>89.172197664252778</v>
      </c>
    </row>
    <row r="7078" spans="1:31" x14ac:dyDescent="0.25">
      <c r="A7078">
        <v>2254071</v>
      </c>
      <c r="B7078">
        <v>1</v>
      </c>
      <c r="C7078" t="s">
        <v>80</v>
      </c>
      <c r="D7078" t="s">
        <v>100</v>
      </c>
      <c r="E7078" t="s">
        <v>273</v>
      </c>
      <c r="F7078" t="s">
        <v>15600</v>
      </c>
      <c r="G7078" t="s">
        <v>303</v>
      </c>
      <c r="H7078" t="s">
        <v>163</v>
      </c>
      <c r="I7078" t="s">
        <v>136</v>
      </c>
      <c r="J7078" t="s">
        <v>137</v>
      </c>
      <c r="K7078" t="s">
        <v>138</v>
      </c>
      <c r="L7078" t="s">
        <v>20256</v>
      </c>
      <c r="M7078" t="s">
        <v>20257</v>
      </c>
      <c r="N7078">
        <v>0.49916666599999998</v>
      </c>
      <c r="O7078">
        <v>0</v>
      </c>
      <c r="P7078">
        <v>878</v>
      </c>
      <c r="Q7078">
        <v>16</v>
      </c>
      <c r="R7078">
        <v>125</v>
      </c>
      <c r="S7078">
        <v>8</v>
      </c>
      <c r="T7078">
        <v>123</v>
      </c>
      <c r="U7078">
        <v>0</v>
      </c>
      <c r="V7078">
        <v>0</v>
      </c>
      <c r="W7078">
        <v>0</v>
      </c>
      <c r="X7078">
        <v>146.29029013376325</v>
      </c>
      <c r="Y7078">
        <v>7.5540574270994414</v>
      </c>
      <c r="Z7078">
        <v>27.748652675791128</v>
      </c>
      <c r="AA7078">
        <v>18.776319151770437</v>
      </c>
      <c r="AB7078">
        <v>23.172968280126092</v>
      </c>
      <c r="AC7078">
        <v>0</v>
      </c>
      <c r="AD7078">
        <v>0</v>
      </c>
      <c r="AE7078">
        <v>223.54228766855039</v>
      </c>
    </row>
    <row r="7079" spans="1:31" x14ac:dyDescent="0.25">
      <c r="A7079">
        <v>2254075</v>
      </c>
      <c r="B7079">
        <v>1</v>
      </c>
      <c r="C7079" t="s">
        <v>80</v>
      </c>
      <c r="D7079" t="s">
        <v>90</v>
      </c>
      <c r="E7079" t="s">
        <v>194</v>
      </c>
      <c r="F7079" t="s">
        <v>14097</v>
      </c>
      <c r="G7079" t="s">
        <v>179</v>
      </c>
      <c r="H7079" t="s">
        <v>135</v>
      </c>
      <c r="I7079" t="s">
        <v>136</v>
      </c>
      <c r="J7079" t="s">
        <v>137</v>
      </c>
      <c r="K7079" t="s">
        <v>138</v>
      </c>
      <c r="L7079" t="s">
        <v>20258</v>
      </c>
      <c r="M7079" t="s">
        <v>20259</v>
      </c>
      <c r="N7079">
        <v>2.0527777770000002</v>
      </c>
      <c r="O7079">
        <v>0</v>
      </c>
      <c r="P7079">
        <v>164</v>
      </c>
      <c r="Q7079">
        <v>0</v>
      </c>
      <c r="R7079">
        <v>0</v>
      </c>
      <c r="S7079">
        <v>0</v>
      </c>
      <c r="T7079">
        <v>21</v>
      </c>
      <c r="U7079">
        <v>0</v>
      </c>
      <c r="V7079">
        <v>0</v>
      </c>
      <c r="W7079">
        <v>0</v>
      </c>
      <c r="X7079">
        <v>126.84967704192142</v>
      </c>
      <c r="Y7079">
        <v>0</v>
      </c>
      <c r="Z7079">
        <v>0</v>
      </c>
      <c r="AA7079">
        <v>0</v>
      </c>
      <c r="AB7079">
        <v>15.642613221078967</v>
      </c>
      <c r="AC7079">
        <v>0</v>
      </c>
      <c r="AD7079">
        <v>0</v>
      </c>
      <c r="AE7079">
        <v>142.4922902630004</v>
      </c>
    </row>
    <row r="7080" spans="1:31" x14ac:dyDescent="0.25">
      <c r="A7080">
        <v>2254076</v>
      </c>
      <c r="B7080">
        <v>1</v>
      </c>
      <c r="C7080" t="s">
        <v>80</v>
      </c>
      <c r="D7080" t="s">
        <v>107</v>
      </c>
      <c r="E7080" t="s">
        <v>132</v>
      </c>
      <c r="F7080" t="s">
        <v>20260</v>
      </c>
      <c r="G7080" t="s">
        <v>170</v>
      </c>
      <c r="H7080" t="s">
        <v>135</v>
      </c>
      <c r="I7080" t="s">
        <v>136</v>
      </c>
      <c r="J7080" t="s">
        <v>137</v>
      </c>
      <c r="K7080" t="s">
        <v>138</v>
      </c>
      <c r="L7080" t="s">
        <v>20261</v>
      </c>
      <c r="M7080" t="s">
        <v>20262</v>
      </c>
      <c r="N7080">
        <v>1.5205555550000001</v>
      </c>
      <c r="O7080">
        <v>0</v>
      </c>
      <c r="P7080">
        <v>1</v>
      </c>
      <c r="Q7080">
        <v>0</v>
      </c>
      <c r="R7080">
        <v>0</v>
      </c>
      <c r="S7080">
        <v>0</v>
      </c>
      <c r="T7080">
        <v>0</v>
      </c>
      <c r="U7080">
        <v>0</v>
      </c>
      <c r="V7080">
        <v>0</v>
      </c>
      <c r="W7080">
        <v>0</v>
      </c>
      <c r="X7080">
        <v>0.92145868520706009</v>
      </c>
      <c r="Y7080">
        <v>0</v>
      </c>
      <c r="Z7080">
        <v>0</v>
      </c>
      <c r="AA7080">
        <v>0</v>
      </c>
      <c r="AB7080">
        <v>0</v>
      </c>
      <c r="AC7080">
        <v>0</v>
      </c>
      <c r="AD7080">
        <v>0</v>
      </c>
      <c r="AE7080">
        <v>0.92145868520706009</v>
      </c>
    </row>
    <row r="7081" spans="1:31" x14ac:dyDescent="0.25">
      <c r="A7081">
        <v>2254079</v>
      </c>
      <c r="B7081">
        <v>1</v>
      </c>
      <c r="C7081" t="s">
        <v>80</v>
      </c>
      <c r="D7081" t="s">
        <v>110</v>
      </c>
      <c r="E7081" t="s">
        <v>132</v>
      </c>
      <c r="F7081" t="s">
        <v>20263</v>
      </c>
      <c r="G7081" t="s">
        <v>148</v>
      </c>
      <c r="H7081" t="s">
        <v>135</v>
      </c>
      <c r="I7081" t="s">
        <v>136</v>
      </c>
      <c r="J7081" t="s">
        <v>137</v>
      </c>
      <c r="K7081" t="s">
        <v>138</v>
      </c>
      <c r="L7081" t="s">
        <v>20264</v>
      </c>
      <c r="M7081" t="s">
        <v>20265</v>
      </c>
      <c r="N7081">
        <v>4.4111111110000003</v>
      </c>
      <c r="O7081">
        <v>0</v>
      </c>
      <c r="P7081">
        <v>1</v>
      </c>
      <c r="Q7081">
        <v>0</v>
      </c>
      <c r="R7081">
        <v>0</v>
      </c>
      <c r="S7081">
        <v>0</v>
      </c>
      <c r="T7081">
        <v>0</v>
      </c>
      <c r="U7081">
        <v>0</v>
      </c>
      <c r="V7081">
        <v>0</v>
      </c>
      <c r="W7081">
        <v>0</v>
      </c>
      <c r="X7081">
        <v>0.73201694935724448</v>
      </c>
      <c r="Y7081">
        <v>0</v>
      </c>
      <c r="Z7081">
        <v>0</v>
      </c>
      <c r="AA7081">
        <v>0</v>
      </c>
      <c r="AB7081">
        <v>0</v>
      </c>
      <c r="AC7081">
        <v>0</v>
      </c>
      <c r="AD7081">
        <v>0</v>
      </c>
      <c r="AE7081">
        <v>0.73201694935724448</v>
      </c>
    </row>
    <row r="7082" spans="1:31" x14ac:dyDescent="0.25">
      <c r="A7082">
        <v>2254082</v>
      </c>
      <c r="B7082">
        <v>1</v>
      </c>
      <c r="C7082" t="s">
        <v>80</v>
      </c>
      <c r="D7082" t="s">
        <v>92</v>
      </c>
      <c r="E7082" t="s">
        <v>132</v>
      </c>
      <c r="F7082" t="s">
        <v>20266</v>
      </c>
      <c r="G7082" t="s">
        <v>148</v>
      </c>
      <c r="H7082" t="s">
        <v>135</v>
      </c>
      <c r="I7082" t="s">
        <v>136</v>
      </c>
      <c r="J7082" t="s">
        <v>137</v>
      </c>
      <c r="K7082" t="s">
        <v>138</v>
      </c>
      <c r="L7082" t="s">
        <v>20267</v>
      </c>
      <c r="M7082" t="s">
        <v>20268</v>
      </c>
      <c r="N7082">
        <v>0.66833333299999997</v>
      </c>
      <c r="O7082">
        <v>0</v>
      </c>
      <c r="P7082">
        <v>1</v>
      </c>
      <c r="Q7082">
        <v>0</v>
      </c>
      <c r="R7082">
        <v>0</v>
      </c>
      <c r="S7082">
        <v>0</v>
      </c>
      <c r="T7082">
        <v>0</v>
      </c>
      <c r="U7082">
        <v>0</v>
      </c>
      <c r="V7082">
        <v>0</v>
      </c>
      <c r="W7082">
        <v>0</v>
      </c>
      <c r="X7082">
        <v>8.8227891893866671E-3</v>
      </c>
      <c r="Y7082">
        <v>0</v>
      </c>
      <c r="Z7082">
        <v>0</v>
      </c>
      <c r="AA7082">
        <v>0</v>
      </c>
      <c r="AB7082">
        <v>0</v>
      </c>
      <c r="AC7082">
        <v>0</v>
      </c>
      <c r="AD7082">
        <v>0</v>
      </c>
      <c r="AE7082">
        <v>8.8227891893866671E-3</v>
      </c>
    </row>
    <row r="7083" spans="1:31" x14ac:dyDescent="0.25">
      <c r="A7083">
        <v>2254084</v>
      </c>
      <c r="B7083">
        <v>1</v>
      </c>
      <c r="C7083" t="s">
        <v>81</v>
      </c>
      <c r="D7083" t="s">
        <v>127</v>
      </c>
      <c r="E7083" t="s">
        <v>182</v>
      </c>
      <c r="F7083" t="s">
        <v>20269</v>
      </c>
      <c r="G7083" t="s">
        <v>1027</v>
      </c>
      <c r="H7083" t="s">
        <v>163</v>
      </c>
      <c r="I7083" t="s">
        <v>136</v>
      </c>
      <c r="J7083" t="s">
        <v>137</v>
      </c>
      <c r="K7083" t="s">
        <v>138</v>
      </c>
      <c r="L7083" t="s">
        <v>20270</v>
      </c>
      <c r="M7083" t="s">
        <v>20271</v>
      </c>
      <c r="N7083">
        <v>1.2022222220000001</v>
      </c>
      <c r="O7083">
        <v>0</v>
      </c>
      <c r="P7083">
        <v>75</v>
      </c>
      <c r="Q7083">
        <v>0</v>
      </c>
      <c r="R7083">
        <v>23</v>
      </c>
      <c r="S7083">
        <v>1</v>
      </c>
      <c r="T7083">
        <v>13</v>
      </c>
      <c r="U7083">
        <v>0</v>
      </c>
      <c r="V7083">
        <v>1</v>
      </c>
      <c r="W7083">
        <v>0</v>
      </c>
      <c r="X7083">
        <v>21.768945150054332</v>
      </c>
      <c r="Y7083">
        <v>0</v>
      </c>
      <c r="Z7083">
        <v>7.837836294181538</v>
      </c>
      <c r="AA7083">
        <v>5.9727507328547329</v>
      </c>
      <c r="AB7083">
        <v>6.6058634851570703</v>
      </c>
      <c r="AC7083">
        <v>0</v>
      </c>
      <c r="AD7083">
        <v>0.18860371735016002</v>
      </c>
      <c r="AE7083">
        <v>42.373999379597841</v>
      </c>
    </row>
    <row r="7084" spans="1:31" x14ac:dyDescent="0.25">
      <c r="A7084">
        <v>2254086</v>
      </c>
      <c r="B7084">
        <v>1</v>
      </c>
      <c r="C7084" t="s">
        <v>80</v>
      </c>
      <c r="D7084" t="s">
        <v>110</v>
      </c>
      <c r="E7084" t="s">
        <v>132</v>
      </c>
      <c r="F7084" t="s">
        <v>20272</v>
      </c>
      <c r="G7084" t="s">
        <v>148</v>
      </c>
      <c r="H7084" t="s">
        <v>135</v>
      </c>
      <c r="I7084" t="s">
        <v>136</v>
      </c>
      <c r="J7084" t="s">
        <v>137</v>
      </c>
      <c r="K7084" t="s">
        <v>138</v>
      </c>
      <c r="L7084" t="s">
        <v>20273</v>
      </c>
      <c r="M7084" t="s">
        <v>20274</v>
      </c>
      <c r="N7084">
        <v>1.580833333</v>
      </c>
      <c r="O7084">
        <v>0</v>
      </c>
      <c r="P7084">
        <v>1</v>
      </c>
      <c r="Q7084">
        <v>0</v>
      </c>
      <c r="R7084">
        <v>0</v>
      </c>
      <c r="S7084">
        <v>0</v>
      </c>
      <c r="T7084">
        <v>0</v>
      </c>
      <c r="U7084">
        <v>0</v>
      </c>
      <c r="V7084">
        <v>0</v>
      </c>
      <c r="W7084">
        <v>0</v>
      </c>
      <c r="X7084">
        <v>0.72793644277287117</v>
      </c>
      <c r="Y7084">
        <v>0</v>
      </c>
      <c r="Z7084">
        <v>0</v>
      </c>
      <c r="AA7084">
        <v>0</v>
      </c>
      <c r="AB7084">
        <v>0</v>
      </c>
      <c r="AC7084">
        <v>0</v>
      </c>
      <c r="AD7084">
        <v>0</v>
      </c>
      <c r="AE7084">
        <v>0.72793644277287117</v>
      </c>
    </row>
    <row r="7085" spans="1:31" x14ac:dyDescent="0.25">
      <c r="A7085">
        <v>2254089</v>
      </c>
      <c r="B7085">
        <v>1</v>
      </c>
      <c r="C7085" t="s">
        <v>80</v>
      </c>
      <c r="D7085" t="s">
        <v>85</v>
      </c>
      <c r="E7085" t="s">
        <v>132</v>
      </c>
      <c r="F7085" t="s">
        <v>20275</v>
      </c>
      <c r="G7085" t="s">
        <v>191</v>
      </c>
      <c r="H7085" t="s">
        <v>135</v>
      </c>
      <c r="I7085" t="s">
        <v>136</v>
      </c>
      <c r="J7085" t="s">
        <v>137</v>
      </c>
      <c r="K7085" t="s">
        <v>138</v>
      </c>
      <c r="L7085" t="s">
        <v>20276</v>
      </c>
      <c r="M7085" t="s">
        <v>20277</v>
      </c>
      <c r="N7085">
        <v>0.83222222199999996</v>
      </c>
      <c r="O7085">
        <v>0</v>
      </c>
      <c r="P7085">
        <v>10</v>
      </c>
      <c r="Q7085">
        <v>0</v>
      </c>
      <c r="R7085">
        <v>0</v>
      </c>
      <c r="S7085">
        <v>0</v>
      </c>
      <c r="T7085">
        <v>2</v>
      </c>
      <c r="U7085">
        <v>0</v>
      </c>
      <c r="V7085">
        <v>0</v>
      </c>
      <c r="W7085">
        <v>0</v>
      </c>
      <c r="X7085">
        <v>2.7646971665754929</v>
      </c>
      <c r="Y7085">
        <v>0</v>
      </c>
      <c r="Z7085">
        <v>0</v>
      </c>
      <c r="AA7085">
        <v>0</v>
      </c>
      <c r="AB7085">
        <v>2.5643327226916002</v>
      </c>
      <c r="AC7085">
        <v>0</v>
      </c>
      <c r="AD7085">
        <v>0</v>
      </c>
      <c r="AE7085">
        <v>5.3290298892670931</v>
      </c>
    </row>
    <row r="7086" spans="1:31" x14ac:dyDescent="0.25">
      <c r="A7086">
        <v>2254090</v>
      </c>
      <c r="B7086">
        <v>1</v>
      </c>
      <c r="C7086" t="s">
        <v>80</v>
      </c>
      <c r="D7086" t="s">
        <v>93</v>
      </c>
      <c r="E7086" t="s">
        <v>141</v>
      </c>
      <c r="F7086" t="s">
        <v>1342</v>
      </c>
      <c r="G7086" t="s">
        <v>134</v>
      </c>
      <c r="H7086" t="s">
        <v>135</v>
      </c>
      <c r="I7086" t="s">
        <v>136</v>
      </c>
      <c r="J7086" t="s">
        <v>137</v>
      </c>
      <c r="K7086" t="s">
        <v>138</v>
      </c>
      <c r="L7086" t="s">
        <v>20278</v>
      </c>
      <c r="M7086" t="s">
        <v>20279</v>
      </c>
      <c r="N7086">
        <v>0.28055555500000001</v>
      </c>
      <c r="O7086">
        <v>0</v>
      </c>
      <c r="P7086">
        <v>10</v>
      </c>
      <c r="Q7086">
        <v>0</v>
      </c>
      <c r="R7086">
        <v>4</v>
      </c>
      <c r="S7086">
        <v>0</v>
      </c>
      <c r="T7086">
        <v>100</v>
      </c>
      <c r="U7086">
        <v>0</v>
      </c>
      <c r="V7086">
        <v>7</v>
      </c>
      <c r="W7086">
        <v>0</v>
      </c>
      <c r="X7086">
        <v>0.59385804919417784</v>
      </c>
      <c r="Y7086">
        <v>0</v>
      </c>
      <c r="Z7086">
        <v>1.2571758406442668</v>
      </c>
      <c r="AA7086">
        <v>0</v>
      </c>
      <c r="AB7086">
        <v>12.717487040003466</v>
      </c>
      <c r="AC7086">
        <v>0</v>
      </c>
      <c r="AD7086">
        <v>31.790700245670756</v>
      </c>
      <c r="AE7086">
        <v>46.359221175512666</v>
      </c>
    </row>
    <row r="7087" spans="1:31" x14ac:dyDescent="0.25">
      <c r="A7087">
        <v>2254091</v>
      </c>
      <c r="B7087">
        <v>1</v>
      </c>
      <c r="C7087" t="s">
        <v>80</v>
      </c>
      <c r="D7087" t="s">
        <v>85</v>
      </c>
      <c r="E7087" t="s">
        <v>194</v>
      </c>
      <c r="F7087" t="s">
        <v>20280</v>
      </c>
      <c r="G7087" t="s">
        <v>179</v>
      </c>
      <c r="H7087" t="s">
        <v>135</v>
      </c>
      <c r="I7087" t="s">
        <v>136</v>
      </c>
      <c r="J7087" t="s">
        <v>137</v>
      </c>
      <c r="K7087" t="s">
        <v>138</v>
      </c>
      <c r="L7087" t="s">
        <v>20281</v>
      </c>
      <c r="M7087" t="s">
        <v>20282</v>
      </c>
      <c r="N7087">
        <v>1.851111111</v>
      </c>
      <c r="O7087">
        <v>0</v>
      </c>
      <c r="P7087">
        <v>5</v>
      </c>
      <c r="Q7087">
        <v>0</v>
      </c>
      <c r="R7087">
        <v>0</v>
      </c>
      <c r="S7087">
        <v>0</v>
      </c>
      <c r="T7087">
        <v>4</v>
      </c>
      <c r="U7087">
        <v>0</v>
      </c>
      <c r="V7087">
        <v>0</v>
      </c>
      <c r="W7087">
        <v>0</v>
      </c>
      <c r="X7087">
        <v>2.4168928479244998</v>
      </c>
      <c r="Y7087">
        <v>0</v>
      </c>
      <c r="Z7087">
        <v>0</v>
      </c>
      <c r="AA7087">
        <v>0</v>
      </c>
      <c r="AB7087">
        <v>3.4141162593468386</v>
      </c>
      <c r="AC7087">
        <v>0</v>
      </c>
      <c r="AD7087">
        <v>0</v>
      </c>
      <c r="AE7087">
        <v>5.8310091072713384</v>
      </c>
    </row>
    <row r="7088" spans="1:31" x14ac:dyDescent="0.25">
      <c r="A7088">
        <v>2254092</v>
      </c>
      <c r="B7088">
        <v>1</v>
      </c>
      <c r="C7088" t="s">
        <v>80</v>
      </c>
      <c r="D7088" t="s">
        <v>96</v>
      </c>
      <c r="E7088" t="s">
        <v>132</v>
      </c>
      <c r="F7088" t="s">
        <v>20283</v>
      </c>
      <c r="G7088" t="s">
        <v>148</v>
      </c>
      <c r="H7088" t="s">
        <v>135</v>
      </c>
      <c r="I7088" t="s">
        <v>136</v>
      </c>
      <c r="J7088" t="s">
        <v>137</v>
      </c>
      <c r="K7088" t="s">
        <v>138</v>
      </c>
      <c r="L7088" t="s">
        <v>20284</v>
      </c>
      <c r="M7088" t="s">
        <v>20285</v>
      </c>
      <c r="N7088">
        <v>1.2583333329999999</v>
      </c>
      <c r="O7088">
        <v>0</v>
      </c>
      <c r="P7088">
        <v>2</v>
      </c>
      <c r="Q7088">
        <v>0</v>
      </c>
      <c r="R7088">
        <v>0</v>
      </c>
      <c r="S7088">
        <v>0</v>
      </c>
      <c r="T7088">
        <v>0</v>
      </c>
      <c r="U7088">
        <v>0</v>
      </c>
      <c r="V7088">
        <v>0</v>
      </c>
      <c r="W7088">
        <v>0</v>
      </c>
      <c r="X7088">
        <v>1.7668854423536402</v>
      </c>
      <c r="Y7088">
        <v>0</v>
      </c>
      <c r="Z7088">
        <v>0</v>
      </c>
      <c r="AA7088">
        <v>0</v>
      </c>
      <c r="AB7088">
        <v>0</v>
      </c>
      <c r="AC7088">
        <v>0</v>
      </c>
      <c r="AD7088">
        <v>0</v>
      </c>
      <c r="AE7088">
        <v>1.7668854423536402</v>
      </c>
    </row>
    <row r="7089" spans="1:31" x14ac:dyDescent="0.25">
      <c r="A7089">
        <v>2254094</v>
      </c>
      <c r="B7089">
        <v>1</v>
      </c>
      <c r="C7089" t="s">
        <v>80</v>
      </c>
      <c r="D7089" t="s">
        <v>110</v>
      </c>
      <c r="E7089" t="s">
        <v>141</v>
      </c>
      <c r="F7089" t="s">
        <v>20286</v>
      </c>
      <c r="G7089" t="s">
        <v>134</v>
      </c>
      <c r="H7089" t="s">
        <v>135</v>
      </c>
      <c r="I7089" t="s">
        <v>136</v>
      </c>
      <c r="J7089" t="s">
        <v>137</v>
      </c>
      <c r="K7089" t="s">
        <v>138</v>
      </c>
      <c r="L7089" t="s">
        <v>20287</v>
      </c>
      <c r="M7089" t="s">
        <v>20288</v>
      </c>
      <c r="N7089">
        <v>0.93472222199999999</v>
      </c>
      <c r="O7089">
        <v>0</v>
      </c>
      <c r="P7089">
        <v>930</v>
      </c>
      <c r="Q7089">
        <v>0</v>
      </c>
      <c r="R7089">
        <v>0</v>
      </c>
      <c r="S7089">
        <v>0</v>
      </c>
      <c r="T7089">
        <v>46</v>
      </c>
      <c r="U7089">
        <v>0</v>
      </c>
      <c r="V7089">
        <v>0</v>
      </c>
      <c r="W7089">
        <v>0</v>
      </c>
      <c r="X7089">
        <v>344.15086379226472</v>
      </c>
      <c r="Y7089">
        <v>0</v>
      </c>
      <c r="Z7089">
        <v>0</v>
      </c>
      <c r="AA7089">
        <v>0</v>
      </c>
      <c r="AB7089">
        <v>12.077997713384315</v>
      </c>
      <c r="AC7089">
        <v>0</v>
      </c>
      <c r="AD7089">
        <v>0</v>
      </c>
      <c r="AE7089">
        <v>356.22886150564904</v>
      </c>
    </row>
    <row r="7090" spans="1:31" x14ac:dyDescent="0.25">
      <c r="A7090">
        <v>2254097</v>
      </c>
      <c r="B7090">
        <v>1</v>
      </c>
      <c r="C7090" t="s">
        <v>80</v>
      </c>
      <c r="D7090" t="s">
        <v>85</v>
      </c>
      <c r="E7090" t="s">
        <v>141</v>
      </c>
      <c r="F7090" t="s">
        <v>20289</v>
      </c>
      <c r="G7090" t="s">
        <v>134</v>
      </c>
      <c r="H7090" t="s">
        <v>135</v>
      </c>
      <c r="I7090" t="s">
        <v>136</v>
      </c>
      <c r="J7090" t="s">
        <v>137</v>
      </c>
      <c r="K7090" t="s">
        <v>138</v>
      </c>
      <c r="L7090" t="s">
        <v>20290</v>
      </c>
      <c r="M7090" t="s">
        <v>20291</v>
      </c>
      <c r="N7090">
        <v>0.75138888800000003</v>
      </c>
      <c r="O7090">
        <v>0</v>
      </c>
      <c r="P7090">
        <v>592</v>
      </c>
      <c r="Q7090">
        <v>0</v>
      </c>
      <c r="R7090">
        <v>0</v>
      </c>
      <c r="S7090">
        <v>0</v>
      </c>
      <c r="T7090">
        <v>91</v>
      </c>
      <c r="U7090">
        <v>0</v>
      </c>
      <c r="V7090">
        <v>0</v>
      </c>
      <c r="W7090">
        <v>0</v>
      </c>
      <c r="X7090">
        <v>125.5639368403907</v>
      </c>
      <c r="Y7090">
        <v>0</v>
      </c>
      <c r="Z7090">
        <v>0</v>
      </c>
      <c r="AA7090">
        <v>0</v>
      </c>
      <c r="AB7090">
        <v>19.452698297572255</v>
      </c>
      <c r="AC7090">
        <v>0</v>
      </c>
      <c r="AD7090">
        <v>0</v>
      </c>
      <c r="AE7090">
        <v>145.01663513796296</v>
      </c>
    </row>
    <row r="7091" spans="1:31" x14ac:dyDescent="0.25">
      <c r="A7091">
        <v>2254102</v>
      </c>
      <c r="B7091">
        <v>1</v>
      </c>
      <c r="C7091" t="s">
        <v>80</v>
      </c>
      <c r="D7091" t="s">
        <v>97</v>
      </c>
      <c r="E7091" t="s">
        <v>132</v>
      </c>
      <c r="F7091" t="s">
        <v>20292</v>
      </c>
      <c r="G7091" t="s">
        <v>148</v>
      </c>
      <c r="H7091" t="s">
        <v>135</v>
      </c>
      <c r="I7091" t="s">
        <v>136</v>
      </c>
      <c r="J7091" t="s">
        <v>137</v>
      </c>
      <c r="K7091" t="s">
        <v>138</v>
      </c>
      <c r="L7091" t="s">
        <v>20293</v>
      </c>
      <c r="M7091" t="s">
        <v>20294</v>
      </c>
      <c r="N7091">
        <v>0.748611111</v>
      </c>
      <c r="O7091">
        <v>0</v>
      </c>
      <c r="P7091">
        <v>1</v>
      </c>
      <c r="Q7091">
        <v>0</v>
      </c>
      <c r="R7091">
        <v>0</v>
      </c>
      <c r="S7091">
        <v>0</v>
      </c>
      <c r="T7091">
        <v>1</v>
      </c>
      <c r="U7091">
        <v>0</v>
      </c>
      <c r="V7091">
        <v>0</v>
      </c>
      <c r="W7091">
        <v>0</v>
      </c>
      <c r="X7091">
        <v>0.20566175099834003</v>
      </c>
      <c r="Y7091">
        <v>0</v>
      </c>
      <c r="Z7091">
        <v>0</v>
      </c>
      <c r="AA7091">
        <v>0</v>
      </c>
      <c r="AB7091">
        <v>0.64434805869420009</v>
      </c>
      <c r="AC7091">
        <v>0</v>
      </c>
      <c r="AD7091">
        <v>0</v>
      </c>
      <c r="AE7091">
        <v>0.85000980969254014</v>
      </c>
    </row>
    <row r="7092" spans="1:31" x14ac:dyDescent="0.25">
      <c r="A7092">
        <v>2254103</v>
      </c>
      <c r="B7092">
        <v>1</v>
      </c>
      <c r="C7092" t="s">
        <v>80</v>
      </c>
      <c r="D7092" t="s">
        <v>82</v>
      </c>
      <c r="E7092" t="s">
        <v>177</v>
      </c>
      <c r="F7092" t="s">
        <v>16354</v>
      </c>
      <c r="G7092" t="s">
        <v>179</v>
      </c>
      <c r="H7092" t="s">
        <v>135</v>
      </c>
      <c r="I7092" t="s">
        <v>136</v>
      </c>
      <c r="J7092" t="s">
        <v>137</v>
      </c>
      <c r="K7092" t="s">
        <v>138</v>
      </c>
      <c r="L7092" t="s">
        <v>20295</v>
      </c>
      <c r="M7092" t="s">
        <v>20296</v>
      </c>
      <c r="N7092">
        <v>1.294444444</v>
      </c>
      <c r="O7092">
        <v>0</v>
      </c>
      <c r="P7092">
        <v>59</v>
      </c>
      <c r="Q7092">
        <v>0</v>
      </c>
      <c r="R7092">
        <v>0</v>
      </c>
      <c r="S7092">
        <v>0</v>
      </c>
      <c r="T7092">
        <v>25</v>
      </c>
      <c r="U7092">
        <v>0</v>
      </c>
      <c r="V7092">
        <v>0</v>
      </c>
      <c r="W7092">
        <v>0</v>
      </c>
      <c r="X7092">
        <v>28.212954729021831</v>
      </c>
      <c r="Y7092">
        <v>0</v>
      </c>
      <c r="Z7092">
        <v>0</v>
      </c>
      <c r="AA7092">
        <v>0</v>
      </c>
      <c r="AB7092">
        <v>12.59834297592394</v>
      </c>
      <c r="AC7092">
        <v>0</v>
      </c>
      <c r="AD7092">
        <v>0</v>
      </c>
      <c r="AE7092">
        <v>40.811297704945773</v>
      </c>
    </row>
    <row r="7093" spans="1:31" x14ac:dyDescent="0.25">
      <c r="A7093">
        <v>2254107</v>
      </c>
      <c r="B7093">
        <v>1</v>
      </c>
      <c r="C7093" t="s">
        <v>81</v>
      </c>
      <c r="D7093" t="s">
        <v>128</v>
      </c>
      <c r="E7093" t="s">
        <v>141</v>
      </c>
      <c r="F7093" t="s">
        <v>19488</v>
      </c>
      <c r="G7093" t="s">
        <v>187</v>
      </c>
      <c r="H7093" t="s">
        <v>135</v>
      </c>
      <c r="I7093" t="s">
        <v>136</v>
      </c>
      <c r="J7093" t="s">
        <v>137</v>
      </c>
      <c r="K7093" t="s">
        <v>138</v>
      </c>
      <c r="L7093" t="s">
        <v>20297</v>
      </c>
      <c r="M7093" t="s">
        <v>20298</v>
      </c>
      <c r="N7093">
        <v>2.5844444439999998</v>
      </c>
      <c r="O7093">
        <v>0</v>
      </c>
      <c r="P7093">
        <v>292</v>
      </c>
      <c r="Q7093">
        <v>0</v>
      </c>
      <c r="R7093">
        <v>5</v>
      </c>
      <c r="S7093">
        <v>0</v>
      </c>
      <c r="T7093">
        <v>8</v>
      </c>
      <c r="U7093">
        <v>0</v>
      </c>
      <c r="V7093">
        <v>0</v>
      </c>
      <c r="W7093">
        <v>0</v>
      </c>
      <c r="X7093">
        <v>187.63227477666342</v>
      </c>
      <c r="Y7093">
        <v>0</v>
      </c>
      <c r="Z7093">
        <v>0.83615695842538995</v>
      </c>
      <c r="AA7093">
        <v>0</v>
      </c>
      <c r="AB7093">
        <v>5.8138314764087378</v>
      </c>
      <c r="AC7093">
        <v>0</v>
      </c>
      <c r="AD7093">
        <v>0</v>
      </c>
      <c r="AE7093">
        <v>194.28226321149756</v>
      </c>
    </row>
    <row r="7094" spans="1:31" x14ac:dyDescent="0.25">
      <c r="A7094">
        <v>2254109</v>
      </c>
      <c r="B7094">
        <v>1</v>
      </c>
      <c r="C7094" t="s">
        <v>80</v>
      </c>
      <c r="D7094" t="s">
        <v>100</v>
      </c>
      <c r="E7094" t="s">
        <v>132</v>
      </c>
      <c r="F7094" t="s">
        <v>20299</v>
      </c>
      <c r="G7094" t="s">
        <v>170</v>
      </c>
      <c r="H7094" t="s">
        <v>135</v>
      </c>
      <c r="I7094" t="s">
        <v>136</v>
      </c>
      <c r="J7094" t="s">
        <v>137</v>
      </c>
      <c r="K7094" t="s">
        <v>138</v>
      </c>
      <c r="L7094" t="s">
        <v>20300</v>
      </c>
      <c r="M7094" t="s">
        <v>20301</v>
      </c>
      <c r="N7094">
        <v>0.41944444400000003</v>
      </c>
      <c r="O7094">
        <v>0</v>
      </c>
      <c r="P7094">
        <v>1</v>
      </c>
      <c r="Q7094">
        <v>0</v>
      </c>
      <c r="R7094">
        <v>0</v>
      </c>
      <c r="S7094">
        <v>0</v>
      </c>
      <c r="T7094">
        <v>0</v>
      </c>
      <c r="U7094">
        <v>0</v>
      </c>
      <c r="V7094">
        <v>0</v>
      </c>
      <c r="W7094">
        <v>0</v>
      </c>
      <c r="X7094">
        <v>0</v>
      </c>
      <c r="Y7094">
        <v>0</v>
      </c>
      <c r="Z7094">
        <v>0</v>
      </c>
      <c r="AA7094">
        <v>0</v>
      </c>
      <c r="AB7094">
        <v>0</v>
      </c>
      <c r="AC7094">
        <v>0</v>
      </c>
      <c r="AD7094">
        <v>0</v>
      </c>
      <c r="AE7094">
        <v>0</v>
      </c>
    </row>
    <row r="7095" spans="1:31" x14ac:dyDescent="0.25">
      <c r="A7095">
        <v>2254112</v>
      </c>
      <c r="B7095">
        <v>1</v>
      </c>
      <c r="C7095" t="s">
        <v>80</v>
      </c>
      <c r="D7095" t="s">
        <v>82</v>
      </c>
      <c r="E7095" t="s">
        <v>132</v>
      </c>
      <c r="F7095" t="s">
        <v>20302</v>
      </c>
      <c r="G7095" t="s">
        <v>148</v>
      </c>
      <c r="H7095" t="s">
        <v>135</v>
      </c>
      <c r="I7095" t="s">
        <v>136</v>
      </c>
      <c r="J7095" t="s">
        <v>137</v>
      </c>
      <c r="K7095" t="s">
        <v>138</v>
      </c>
      <c r="L7095" t="s">
        <v>20303</v>
      </c>
      <c r="M7095" t="s">
        <v>20304</v>
      </c>
      <c r="N7095">
        <v>1.6377777769999999</v>
      </c>
      <c r="O7095">
        <v>0</v>
      </c>
      <c r="P7095">
        <v>2</v>
      </c>
      <c r="Q7095">
        <v>0</v>
      </c>
      <c r="R7095">
        <v>0</v>
      </c>
      <c r="S7095">
        <v>0</v>
      </c>
      <c r="T7095">
        <v>1</v>
      </c>
      <c r="U7095">
        <v>0</v>
      </c>
      <c r="V7095">
        <v>0</v>
      </c>
      <c r="W7095">
        <v>0</v>
      </c>
      <c r="X7095">
        <v>0.76799778800276008</v>
      </c>
      <c r="Y7095">
        <v>0</v>
      </c>
      <c r="Z7095">
        <v>0</v>
      </c>
      <c r="AA7095">
        <v>0</v>
      </c>
      <c r="AB7095">
        <v>0.37659572792520002</v>
      </c>
      <c r="AC7095">
        <v>0</v>
      </c>
      <c r="AD7095">
        <v>0</v>
      </c>
      <c r="AE7095">
        <v>1.1445935159279601</v>
      </c>
    </row>
    <row r="7096" spans="1:31" x14ac:dyDescent="0.25">
      <c r="A7096">
        <v>2254113</v>
      </c>
      <c r="B7096">
        <v>1</v>
      </c>
      <c r="C7096" t="s">
        <v>81</v>
      </c>
      <c r="D7096" t="s">
        <v>127</v>
      </c>
      <c r="E7096" t="s">
        <v>194</v>
      </c>
      <c r="F7096" t="s">
        <v>20305</v>
      </c>
      <c r="G7096" t="s">
        <v>179</v>
      </c>
      <c r="H7096" t="s">
        <v>135</v>
      </c>
      <c r="I7096" t="s">
        <v>136</v>
      </c>
      <c r="J7096" t="s">
        <v>137</v>
      </c>
      <c r="K7096" t="s">
        <v>138</v>
      </c>
      <c r="L7096" t="s">
        <v>20306</v>
      </c>
      <c r="M7096" t="s">
        <v>20307</v>
      </c>
      <c r="N7096">
        <v>2.1544444440000001</v>
      </c>
      <c r="O7096">
        <v>0</v>
      </c>
      <c r="P7096">
        <v>36</v>
      </c>
      <c r="Q7096">
        <v>0</v>
      </c>
      <c r="R7096">
        <v>7</v>
      </c>
      <c r="S7096">
        <v>0</v>
      </c>
      <c r="T7096">
        <v>5</v>
      </c>
      <c r="U7096">
        <v>0</v>
      </c>
      <c r="V7096">
        <v>1</v>
      </c>
      <c r="W7096">
        <v>0</v>
      </c>
      <c r="X7096">
        <v>16.152472754548242</v>
      </c>
      <c r="Y7096">
        <v>0</v>
      </c>
      <c r="Z7096">
        <v>5.0079953170742062</v>
      </c>
      <c r="AA7096">
        <v>0</v>
      </c>
      <c r="AB7096">
        <v>2.0812855647261252</v>
      </c>
      <c r="AC7096">
        <v>0</v>
      </c>
      <c r="AD7096">
        <v>0.32386204505671334</v>
      </c>
      <c r="AE7096">
        <v>23.565615681405287</v>
      </c>
    </row>
    <row r="7097" spans="1:31" x14ac:dyDescent="0.25">
      <c r="A7097">
        <v>2254119</v>
      </c>
      <c r="B7097">
        <v>1</v>
      </c>
      <c r="C7097" t="s">
        <v>80</v>
      </c>
      <c r="D7097" t="s">
        <v>84</v>
      </c>
      <c r="E7097" t="s">
        <v>132</v>
      </c>
      <c r="F7097" t="s">
        <v>20308</v>
      </c>
      <c r="G7097" t="s">
        <v>148</v>
      </c>
      <c r="H7097" t="s">
        <v>135</v>
      </c>
      <c r="I7097" t="s">
        <v>136</v>
      </c>
      <c r="J7097" t="s">
        <v>137</v>
      </c>
      <c r="K7097" t="s">
        <v>138</v>
      </c>
      <c r="L7097" t="s">
        <v>20309</v>
      </c>
      <c r="M7097" t="s">
        <v>20310</v>
      </c>
      <c r="N7097">
        <v>2.0866666660000002</v>
      </c>
      <c r="O7097">
        <v>0</v>
      </c>
      <c r="P7097">
        <v>1</v>
      </c>
      <c r="Q7097">
        <v>0</v>
      </c>
      <c r="R7097">
        <v>0</v>
      </c>
      <c r="S7097">
        <v>0</v>
      </c>
      <c r="T7097">
        <v>0</v>
      </c>
      <c r="U7097">
        <v>0</v>
      </c>
      <c r="V7097">
        <v>0</v>
      </c>
      <c r="W7097">
        <v>0</v>
      </c>
      <c r="X7097">
        <v>0.72113445613482008</v>
      </c>
      <c r="Y7097">
        <v>0</v>
      </c>
      <c r="Z7097">
        <v>0</v>
      </c>
      <c r="AA7097">
        <v>0</v>
      </c>
      <c r="AB7097">
        <v>0</v>
      </c>
      <c r="AC7097">
        <v>0</v>
      </c>
      <c r="AD7097">
        <v>0</v>
      </c>
      <c r="AE7097">
        <v>0.72113445613482008</v>
      </c>
    </row>
    <row r="7098" spans="1:31" x14ac:dyDescent="0.25">
      <c r="A7098">
        <v>2254120</v>
      </c>
      <c r="B7098">
        <v>1</v>
      </c>
      <c r="C7098" t="s">
        <v>80</v>
      </c>
      <c r="D7098" t="s">
        <v>82</v>
      </c>
      <c r="E7098" t="s">
        <v>182</v>
      </c>
      <c r="F7098" t="s">
        <v>20311</v>
      </c>
      <c r="G7098" t="s">
        <v>1027</v>
      </c>
      <c r="H7098" t="s">
        <v>163</v>
      </c>
      <c r="I7098" t="s">
        <v>136</v>
      </c>
      <c r="J7098" t="s">
        <v>137</v>
      </c>
      <c r="K7098" t="s">
        <v>138</v>
      </c>
      <c r="L7098" t="s">
        <v>20312</v>
      </c>
      <c r="M7098" t="s">
        <v>20313</v>
      </c>
      <c r="N7098">
        <v>2.0775000000000001</v>
      </c>
      <c r="O7098">
        <v>0</v>
      </c>
      <c r="P7098">
        <v>214</v>
      </c>
      <c r="Q7098">
        <v>0</v>
      </c>
      <c r="R7098">
        <v>0</v>
      </c>
      <c r="S7098">
        <v>0</v>
      </c>
      <c r="T7098">
        <v>32</v>
      </c>
      <c r="U7098">
        <v>0</v>
      </c>
      <c r="V7098">
        <v>0</v>
      </c>
      <c r="W7098">
        <v>0</v>
      </c>
      <c r="X7098">
        <v>154.45312483265806</v>
      </c>
      <c r="Y7098">
        <v>0</v>
      </c>
      <c r="Z7098">
        <v>0</v>
      </c>
      <c r="AA7098">
        <v>0</v>
      </c>
      <c r="AB7098">
        <v>31.976701072817274</v>
      </c>
      <c r="AC7098">
        <v>0</v>
      </c>
      <c r="AD7098">
        <v>0</v>
      </c>
      <c r="AE7098">
        <v>186.42982590547533</v>
      </c>
    </row>
    <row r="7099" spans="1:31" x14ac:dyDescent="0.25">
      <c r="A7099">
        <v>2254126</v>
      </c>
      <c r="B7099">
        <v>1</v>
      </c>
      <c r="C7099" t="s">
        <v>80</v>
      </c>
      <c r="D7099" t="s">
        <v>85</v>
      </c>
      <c r="E7099" t="s">
        <v>194</v>
      </c>
      <c r="F7099" t="s">
        <v>20280</v>
      </c>
      <c r="G7099" t="s">
        <v>179</v>
      </c>
      <c r="H7099" t="s">
        <v>135</v>
      </c>
      <c r="I7099" t="s">
        <v>136</v>
      </c>
      <c r="J7099" t="s">
        <v>137</v>
      </c>
      <c r="K7099" t="s">
        <v>138</v>
      </c>
      <c r="L7099" t="s">
        <v>20314</v>
      </c>
      <c r="M7099" t="s">
        <v>20315</v>
      </c>
      <c r="N7099">
        <v>0.69666666600000005</v>
      </c>
      <c r="O7099">
        <v>0</v>
      </c>
      <c r="P7099">
        <v>5</v>
      </c>
      <c r="Q7099">
        <v>0</v>
      </c>
      <c r="R7099">
        <v>0</v>
      </c>
      <c r="S7099">
        <v>0</v>
      </c>
      <c r="T7099">
        <v>4</v>
      </c>
      <c r="U7099">
        <v>0</v>
      </c>
      <c r="V7099">
        <v>0</v>
      </c>
      <c r="W7099">
        <v>0</v>
      </c>
      <c r="X7099">
        <v>0.82803239042494681</v>
      </c>
      <c r="Y7099">
        <v>0</v>
      </c>
      <c r="Z7099">
        <v>0</v>
      </c>
      <c r="AA7099">
        <v>0</v>
      </c>
      <c r="AB7099">
        <v>1.2157067245695745</v>
      </c>
      <c r="AC7099">
        <v>0</v>
      </c>
      <c r="AD7099">
        <v>0</v>
      </c>
      <c r="AE7099">
        <v>2.0437391149945214</v>
      </c>
    </row>
    <row r="7100" spans="1:31" x14ac:dyDescent="0.25">
      <c r="A7100">
        <v>2254134</v>
      </c>
      <c r="B7100">
        <v>1</v>
      </c>
      <c r="C7100" t="s">
        <v>80</v>
      </c>
      <c r="D7100" t="s">
        <v>90</v>
      </c>
      <c r="E7100" t="s">
        <v>132</v>
      </c>
      <c r="F7100" t="s">
        <v>19348</v>
      </c>
      <c r="G7100" t="s">
        <v>191</v>
      </c>
      <c r="H7100" t="s">
        <v>135</v>
      </c>
      <c r="I7100" t="s">
        <v>136</v>
      </c>
      <c r="J7100" t="s">
        <v>137</v>
      </c>
      <c r="K7100" t="s">
        <v>138</v>
      </c>
      <c r="L7100" t="s">
        <v>20316</v>
      </c>
      <c r="M7100" t="s">
        <v>20317</v>
      </c>
      <c r="N7100">
        <v>3.7780555549999999</v>
      </c>
      <c r="O7100">
        <v>0</v>
      </c>
      <c r="P7100">
        <v>18</v>
      </c>
      <c r="Q7100">
        <v>0</v>
      </c>
      <c r="R7100">
        <v>0</v>
      </c>
      <c r="S7100">
        <v>0</v>
      </c>
      <c r="T7100">
        <v>7</v>
      </c>
      <c r="U7100">
        <v>0</v>
      </c>
      <c r="V7100">
        <v>0</v>
      </c>
      <c r="W7100">
        <v>0</v>
      </c>
      <c r="X7100">
        <v>13.915506940286686</v>
      </c>
      <c r="Y7100">
        <v>0</v>
      </c>
      <c r="Z7100">
        <v>0</v>
      </c>
      <c r="AA7100">
        <v>0</v>
      </c>
      <c r="AB7100">
        <v>18.468144936016525</v>
      </c>
      <c r="AC7100">
        <v>0</v>
      </c>
      <c r="AD7100">
        <v>0</v>
      </c>
      <c r="AE7100">
        <v>32.383651876303212</v>
      </c>
    </row>
    <row r="7101" spans="1:31" x14ac:dyDescent="0.25">
      <c r="A7101">
        <v>2254135</v>
      </c>
      <c r="B7101">
        <v>1</v>
      </c>
      <c r="C7101" t="s">
        <v>81</v>
      </c>
      <c r="D7101" t="s">
        <v>127</v>
      </c>
      <c r="E7101" t="s">
        <v>194</v>
      </c>
      <c r="F7101" t="s">
        <v>2882</v>
      </c>
      <c r="G7101" t="s">
        <v>179</v>
      </c>
      <c r="H7101" t="s">
        <v>135</v>
      </c>
      <c r="I7101" t="s">
        <v>136</v>
      </c>
      <c r="J7101" t="s">
        <v>137</v>
      </c>
      <c r="K7101" t="s">
        <v>138</v>
      </c>
      <c r="L7101" t="s">
        <v>20318</v>
      </c>
      <c r="M7101" t="s">
        <v>20319</v>
      </c>
      <c r="N7101">
        <v>1.001666666</v>
      </c>
      <c r="O7101">
        <v>0</v>
      </c>
      <c r="P7101">
        <v>23</v>
      </c>
      <c r="Q7101">
        <v>0</v>
      </c>
      <c r="R7101">
        <v>7</v>
      </c>
      <c r="S7101">
        <v>0</v>
      </c>
      <c r="T7101">
        <v>1</v>
      </c>
      <c r="U7101">
        <v>0</v>
      </c>
      <c r="V7101">
        <v>0</v>
      </c>
      <c r="W7101">
        <v>0</v>
      </c>
      <c r="X7101">
        <v>5.0917141817763802</v>
      </c>
      <c r="Y7101">
        <v>0</v>
      </c>
      <c r="Z7101">
        <v>0.35406703234303333</v>
      </c>
      <c r="AA7101">
        <v>0</v>
      </c>
      <c r="AB7101">
        <v>0.80040566513724998</v>
      </c>
      <c r="AC7101">
        <v>0</v>
      </c>
      <c r="AD7101">
        <v>0</v>
      </c>
      <c r="AE7101">
        <v>6.2461868792566637</v>
      </c>
    </row>
    <row r="7102" spans="1:31" x14ac:dyDescent="0.25">
      <c r="A7102">
        <v>2254137</v>
      </c>
      <c r="B7102">
        <v>1</v>
      </c>
      <c r="C7102" t="s">
        <v>80</v>
      </c>
      <c r="D7102" t="s">
        <v>85</v>
      </c>
      <c r="E7102" t="s">
        <v>182</v>
      </c>
      <c r="F7102" t="s">
        <v>20320</v>
      </c>
      <c r="G7102" t="s">
        <v>303</v>
      </c>
      <c r="H7102" t="s">
        <v>163</v>
      </c>
      <c r="I7102" t="s">
        <v>136</v>
      </c>
      <c r="J7102" t="s">
        <v>137</v>
      </c>
      <c r="K7102" t="s">
        <v>144</v>
      </c>
      <c r="L7102" t="s">
        <v>20321</v>
      </c>
      <c r="M7102" t="s">
        <v>20322</v>
      </c>
      <c r="N7102">
        <v>0.12111111099999999</v>
      </c>
      <c r="O7102">
        <v>0</v>
      </c>
      <c r="P7102">
        <v>3483</v>
      </c>
      <c r="Q7102">
        <v>0</v>
      </c>
      <c r="R7102">
        <v>0</v>
      </c>
      <c r="S7102">
        <v>0</v>
      </c>
      <c r="T7102">
        <v>314</v>
      </c>
      <c r="U7102">
        <v>0</v>
      </c>
      <c r="V7102">
        <v>0</v>
      </c>
      <c r="W7102">
        <v>0</v>
      </c>
      <c r="X7102">
        <v>100.18631241116576</v>
      </c>
      <c r="Y7102">
        <v>0</v>
      </c>
      <c r="Z7102">
        <v>0</v>
      </c>
      <c r="AA7102">
        <v>0</v>
      </c>
      <c r="AB7102">
        <v>24.179084903416413</v>
      </c>
      <c r="AC7102">
        <v>0</v>
      </c>
      <c r="AD7102">
        <v>0</v>
      </c>
      <c r="AE7102">
        <v>124.36539731458217</v>
      </c>
    </row>
    <row r="7103" spans="1:31" x14ac:dyDescent="0.25">
      <c r="A7103">
        <v>2254140</v>
      </c>
      <c r="B7103">
        <v>1</v>
      </c>
      <c r="C7103" t="s">
        <v>80</v>
      </c>
      <c r="D7103" t="s">
        <v>95</v>
      </c>
      <c r="E7103" t="s">
        <v>161</v>
      </c>
      <c r="F7103" t="s">
        <v>19100</v>
      </c>
      <c r="G7103" t="s">
        <v>303</v>
      </c>
      <c r="H7103" t="s">
        <v>163</v>
      </c>
      <c r="I7103" t="s">
        <v>136</v>
      </c>
      <c r="J7103" t="s">
        <v>137</v>
      </c>
      <c r="K7103" t="s">
        <v>144</v>
      </c>
      <c r="L7103" t="s">
        <v>20323</v>
      </c>
      <c r="M7103" t="s">
        <v>20324</v>
      </c>
      <c r="N7103">
        <v>0.133333333</v>
      </c>
      <c r="O7103">
        <v>0</v>
      </c>
      <c r="P7103">
        <v>66</v>
      </c>
      <c r="Q7103">
        <v>0</v>
      </c>
      <c r="R7103">
        <v>16</v>
      </c>
      <c r="S7103">
        <v>0</v>
      </c>
      <c r="T7103">
        <v>21</v>
      </c>
      <c r="U7103">
        <v>0</v>
      </c>
      <c r="V7103">
        <v>0</v>
      </c>
      <c r="W7103">
        <v>0</v>
      </c>
      <c r="X7103">
        <v>1.4622055629533335</v>
      </c>
      <c r="Y7103">
        <v>0</v>
      </c>
      <c r="Z7103">
        <v>0.38988608708613337</v>
      </c>
      <c r="AA7103">
        <v>0</v>
      </c>
      <c r="AB7103">
        <v>2.2550949810431997</v>
      </c>
      <c r="AC7103">
        <v>0</v>
      </c>
      <c r="AD7103">
        <v>0</v>
      </c>
      <c r="AE7103">
        <v>4.1071866310826666</v>
      </c>
    </row>
    <row r="7104" spans="1:31" x14ac:dyDescent="0.25">
      <c r="A7104">
        <v>2254144</v>
      </c>
      <c r="B7104">
        <v>1</v>
      </c>
      <c r="C7104" t="s">
        <v>80</v>
      </c>
      <c r="D7104" t="s">
        <v>90</v>
      </c>
      <c r="E7104" t="s">
        <v>194</v>
      </c>
      <c r="F7104" t="s">
        <v>17155</v>
      </c>
      <c r="G7104" t="s">
        <v>179</v>
      </c>
      <c r="H7104" t="s">
        <v>135</v>
      </c>
      <c r="I7104" t="s">
        <v>136</v>
      </c>
      <c r="J7104" t="s">
        <v>137</v>
      </c>
      <c r="K7104" t="s">
        <v>138</v>
      </c>
      <c r="L7104" t="s">
        <v>20325</v>
      </c>
      <c r="M7104" t="s">
        <v>20326</v>
      </c>
      <c r="N7104">
        <v>1.268888888</v>
      </c>
      <c r="O7104">
        <v>0</v>
      </c>
      <c r="P7104">
        <v>143</v>
      </c>
      <c r="Q7104">
        <v>0</v>
      </c>
      <c r="R7104">
        <v>0</v>
      </c>
      <c r="S7104">
        <v>0</v>
      </c>
      <c r="T7104">
        <v>12</v>
      </c>
      <c r="U7104">
        <v>0</v>
      </c>
      <c r="V7104">
        <v>0</v>
      </c>
      <c r="W7104">
        <v>0</v>
      </c>
      <c r="X7104">
        <v>48.014320387903801</v>
      </c>
      <c r="Y7104">
        <v>0</v>
      </c>
      <c r="Z7104">
        <v>0</v>
      </c>
      <c r="AA7104">
        <v>0</v>
      </c>
      <c r="AB7104">
        <v>6.7165466397199474</v>
      </c>
      <c r="AC7104">
        <v>0</v>
      </c>
      <c r="AD7104">
        <v>0</v>
      </c>
      <c r="AE7104">
        <v>54.730867027623745</v>
      </c>
    </row>
    <row r="7105" spans="1:31" x14ac:dyDescent="0.25">
      <c r="A7105">
        <v>2254148</v>
      </c>
      <c r="B7105">
        <v>1</v>
      </c>
      <c r="C7105" t="s">
        <v>80</v>
      </c>
      <c r="D7105" t="s">
        <v>82</v>
      </c>
      <c r="E7105" t="s">
        <v>177</v>
      </c>
      <c r="F7105" t="s">
        <v>1553</v>
      </c>
      <c r="G7105" t="s">
        <v>179</v>
      </c>
      <c r="H7105" t="s">
        <v>135</v>
      </c>
      <c r="I7105" t="s">
        <v>136</v>
      </c>
      <c r="J7105" t="s">
        <v>137</v>
      </c>
      <c r="K7105" t="s">
        <v>138</v>
      </c>
      <c r="L7105" t="s">
        <v>20327</v>
      </c>
      <c r="M7105" t="s">
        <v>20328</v>
      </c>
      <c r="N7105">
        <v>0.71222222199999996</v>
      </c>
      <c r="O7105">
        <v>0</v>
      </c>
      <c r="P7105">
        <v>25</v>
      </c>
      <c r="Q7105">
        <v>0</v>
      </c>
      <c r="R7105">
        <v>0</v>
      </c>
      <c r="S7105">
        <v>0</v>
      </c>
      <c r="T7105">
        <v>36</v>
      </c>
      <c r="U7105">
        <v>0</v>
      </c>
      <c r="V7105">
        <v>0</v>
      </c>
      <c r="W7105">
        <v>0</v>
      </c>
      <c r="X7105">
        <v>7.4156985903096722</v>
      </c>
      <c r="Y7105">
        <v>0</v>
      </c>
      <c r="Z7105">
        <v>0</v>
      </c>
      <c r="AA7105">
        <v>0</v>
      </c>
      <c r="AB7105">
        <v>11.669398646587913</v>
      </c>
      <c r="AC7105">
        <v>0</v>
      </c>
      <c r="AD7105">
        <v>0</v>
      </c>
      <c r="AE7105">
        <v>19.085097236897585</v>
      </c>
    </row>
    <row r="7106" spans="1:31" x14ac:dyDescent="0.25">
      <c r="A7106">
        <v>2254177</v>
      </c>
      <c r="B7106">
        <v>1</v>
      </c>
      <c r="C7106" t="s">
        <v>80</v>
      </c>
      <c r="D7106" t="s">
        <v>93</v>
      </c>
      <c r="E7106" t="s">
        <v>141</v>
      </c>
      <c r="F7106" t="s">
        <v>20329</v>
      </c>
      <c r="G7106" t="s">
        <v>187</v>
      </c>
      <c r="H7106" t="s">
        <v>135</v>
      </c>
      <c r="I7106" t="s">
        <v>136</v>
      </c>
      <c r="J7106" t="s">
        <v>137</v>
      </c>
      <c r="K7106" t="s">
        <v>138</v>
      </c>
      <c r="L7106" t="s">
        <v>20330</v>
      </c>
      <c r="M7106" t="s">
        <v>20331</v>
      </c>
      <c r="N7106">
        <v>1.7652777770000001</v>
      </c>
      <c r="O7106">
        <v>0</v>
      </c>
      <c r="P7106">
        <v>5</v>
      </c>
      <c r="Q7106">
        <v>0</v>
      </c>
      <c r="R7106">
        <v>24</v>
      </c>
      <c r="S7106">
        <v>0</v>
      </c>
      <c r="T7106">
        <v>6</v>
      </c>
      <c r="U7106">
        <v>0</v>
      </c>
      <c r="V7106">
        <v>0</v>
      </c>
      <c r="W7106">
        <v>0</v>
      </c>
      <c r="X7106">
        <v>1.8079876832908806</v>
      </c>
      <c r="Y7106">
        <v>0</v>
      </c>
      <c r="Z7106">
        <v>35.519997622637604</v>
      </c>
      <c r="AA7106">
        <v>0</v>
      </c>
      <c r="AB7106">
        <v>7.947957771419337</v>
      </c>
      <c r="AC7106">
        <v>0</v>
      </c>
      <c r="AD7106">
        <v>0</v>
      </c>
      <c r="AE7106">
        <v>45.275943077347826</v>
      </c>
    </row>
    <row r="7107" spans="1:31" x14ac:dyDescent="0.25">
      <c r="A7107">
        <v>2254182</v>
      </c>
      <c r="B7107">
        <v>1</v>
      </c>
      <c r="C7107" t="s">
        <v>80</v>
      </c>
      <c r="D7107" t="s">
        <v>83</v>
      </c>
      <c r="E7107" t="s">
        <v>182</v>
      </c>
      <c r="F7107" t="s">
        <v>20332</v>
      </c>
      <c r="G7107" t="s">
        <v>174</v>
      </c>
      <c r="H7107" t="s">
        <v>163</v>
      </c>
      <c r="I7107" t="s">
        <v>136</v>
      </c>
      <c r="J7107" t="s">
        <v>137</v>
      </c>
      <c r="K7107" t="s">
        <v>138</v>
      </c>
      <c r="L7107" t="s">
        <v>20333</v>
      </c>
      <c r="M7107" t="s">
        <v>20334</v>
      </c>
      <c r="N7107">
        <v>0.31194444399999999</v>
      </c>
      <c r="O7107">
        <v>0</v>
      </c>
      <c r="P7107">
        <v>1453</v>
      </c>
      <c r="Q7107">
        <v>0</v>
      </c>
      <c r="R7107">
        <v>0</v>
      </c>
      <c r="S7107">
        <v>10</v>
      </c>
      <c r="T7107">
        <v>179</v>
      </c>
      <c r="U7107">
        <v>11</v>
      </c>
      <c r="V7107">
        <v>0</v>
      </c>
      <c r="W7107">
        <v>0</v>
      </c>
      <c r="X7107">
        <v>144.40799603047444</v>
      </c>
      <c r="Y7107">
        <v>0</v>
      </c>
      <c r="Z7107">
        <v>0</v>
      </c>
      <c r="AA7107">
        <v>66.224345343088729</v>
      </c>
      <c r="AB7107">
        <v>27.120629095866004</v>
      </c>
      <c r="AC7107">
        <v>123.62647280522934</v>
      </c>
      <c r="AD7107">
        <v>0</v>
      </c>
      <c r="AE7107">
        <v>361.37944327465851</v>
      </c>
    </row>
    <row r="7108" spans="1:31" x14ac:dyDescent="0.25">
      <c r="A7108">
        <v>2254184</v>
      </c>
      <c r="B7108">
        <v>1</v>
      </c>
      <c r="C7108" t="s">
        <v>80</v>
      </c>
      <c r="D7108" t="s">
        <v>85</v>
      </c>
      <c r="E7108" t="s">
        <v>194</v>
      </c>
      <c r="F7108" t="s">
        <v>20280</v>
      </c>
      <c r="G7108" t="s">
        <v>235</v>
      </c>
      <c r="H7108" t="s">
        <v>135</v>
      </c>
      <c r="I7108" t="s">
        <v>136</v>
      </c>
      <c r="J7108" t="s">
        <v>137</v>
      </c>
      <c r="K7108" t="s">
        <v>138</v>
      </c>
      <c r="L7108" t="s">
        <v>20335</v>
      </c>
      <c r="M7108" t="s">
        <v>20336</v>
      </c>
      <c r="N7108">
        <v>4.0022222220000003</v>
      </c>
      <c r="O7108">
        <v>0</v>
      </c>
      <c r="P7108">
        <v>5</v>
      </c>
      <c r="Q7108">
        <v>0</v>
      </c>
      <c r="R7108">
        <v>0</v>
      </c>
      <c r="S7108">
        <v>0</v>
      </c>
      <c r="T7108">
        <v>4</v>
      </c>
      <c r="U7108">
        <v>0</v>
      </c>
      <c r="V7108">
        <v>0</v>
      </c>
      <c r="W7108">
        <v>0</v>
      </c>
      <c r="X7108">
        <v>4.8414638245243786</v>
      </c>
      <c r="Y7108">
        <v>0</v>
      </c>
      <c r="Z7108">
        <v>0</v>
      </c>
      <c r="AA7108">
        <v>0</v>
      </c>
      <c r="AB7108">
        <v>9.4531981893991794</v>
      </c>
      <c r="AC7108">
        <v>0</v>
      </c>
      <c r="AD7108">
        <v>0</v>
      </c>
      <c r="AE7108">
        <v>14.294662013923558</v>
      </c>
    </row>
    <row r="7109" spans="1:31" x14ac:dyDescent="0.25">
      <c r="A7109">
        <v>2254185</v>
      </c>
      <c r="B7109">
        <v>1</v>
      </c>
      <c r="C7109" t="s">
        <v>80</v>
      </c>
      <c r="D7109" t="s">
        <v>90</v>
      </c>
      <c r="E7109" t="s">
        <v>132</v>
      </c>
      <c r="F7109" t="s">
        <v>19348</v>
      </c>
      <c r="G7109" t="s">
        <v>170</v>
      </c>
      <c r="H7109" t="s">
        <v>135</v>
      </c>
      <c r="I7109" t="s">
        <v>136</v>
      </c>
      <c r="J7109" t="s">
        <v>137</v>
      </c>
      <c r="K7109" t="s">
        <v>138</v>
      </c>
      <c r="L7109" t="s">
        <v>20337</v>
      </c>
      <c r="M7109" t="s">
        <v>20338</v>
      </c>
      <c r="N7109">
        <v>4.8827777770000003</v>
      </c>
      <c r="O7109">
        <v>0</v>
      </c>
      <c r="P7109">
        <v>18</v>
      </c>
      <c r="Q7109">
        <v>0</v>
      </c>
      <c r="R7109">
        <v>0</v>
      </c>
      <c r="S7109">
        <v>0</v>
      </c>
      <c r="T7109">
        <v>7</v>
      </c>
      <c r="U7109">
        <v>0</v>
      </c>
      <c r="V7109">
        <v>0</v>
      </c>
      <c r="W7109">
        <v>0</v>
      </c>
      <c r="X7109">
        <v>18.830124244147726</v>
      </c>
      <c r="Y7109">
        <v>0</v>
      </c>
      <c r="Z7109">
        <v>0</v>
      </c>
      <c r="AA7109">
        <v>0</v>
      </c>
      <c r="AB7109">
        <v>27.915011855318284</v>
      </c>
      <c r="AC7109">
        <v>0</v>
      </c>
      <c r="AD7109">
        <v>0</v>
      </c>
      <c r="AE7109">
        <v>46.745136099466009</v>
      </c>
    </row>
    <row r="7110" spans="1:31" x14ac:dyDescent="0.25">
      <c r="A7110">
        <v>2254186</v>
      </c>
      <c r="B7110">
        <v>1</v>
      </c>
      <c r="C7110" t="s">
        <v>80</v>
      </c>
      <c r="D7110" t="s">
        <v>93</v>
      </c>
      <c r="E7110" t="s">
        <v>273</v>
      </c>
      <c r="F7110" t="s">
        <v>20339</v>
      </c>
      <c r="G7110" t="s">
        <v>174</v>
      </c>
      <c r="H7110" t="s">
        <v>163</v>
      </c>
      <c r="I7110" t="s">
        <v>136</v>
      </c>
      <c r="J7110" t="s">
        <v>137</v>
      </c>
      <c r="K7110" t="s">
        <v>138</v>
      </c>
      <c r="L7110" t="s">
        <v>20340</v>
      </c>
      <c r="M7110" t="s">
        <v>20341</v>
      </c>
      <c r="N7110">
        <v>0.16388888800000001</v>
      </c>
      <c r="O7110">
        <v>3</v>
      </c>
      <c r="P7110">
        <v>4</v>
      </c>
      <c r="Q7110">
        <v>38</v>
      </c>
      <c r="R7110">
        <v>0</v>
      </c>
      <c r="S7110">
        <v>9</v>
      </c>
      <c r="T7110">
        <v>12</v>
      </c>
      <c r="U7110">
        <v>1</v>
      </c>
      <c r="V7110">
        <v>0</v>
      </c>
      <c r="W7110">
        <v>0.34634259439173337</v>
      </c>
      <c r="X7110">
        <v>0.36387190824330001</v>
      </c>
      <c r="Y7110">
        <v>12.853537440855835</v>
      </c>
      <c r="Z7110">
        <v>0</v>
      </c>
      <c r="AA7110">
        <v>3.1781071166767778</v>
      </c>
      <c r="AB7110">
        <v>1.7999993456445</v>
      </c>
      <c r="AC7110">
        <v>1.3060517721496001</v>
      </c>
      <c r="AD7110">
        <v>0</v>
      </c>
      <c r="AE7110">
        <v>19.847910177961747</v>
      </c>
    </row>
    <row r="7111" spans="1:31" x14ac:dyDescent="0.25">
      <c r="A7111">
        <v>2254193</v>
      </c>
      <c r="B7111">
        <v>1</v>
      </c>
      <c r="C7111" t="s">
        <v>80</v>
      </c>
      <c r="D7111" t="s">
        <v>104</v>
      </c>
      <c r="E7111" t="s">
        <v>161</v>
      </c>
      <c r="F7111" t="s">
        <v>15396</v>
      </c>
      <c r="G7111" t="s">
        <v>174</v>
      </c>
      <c r="H7111" t="s">
        <v>163</v>
      </c>
      <c r="I7111" t="s">
        <v>136</v>
      </c>
      <c r="J7111" t="s">
        <v>137</v>
      </c>
      <c r="K7111" t="s">
        <v>138</v>
      </c>
      <c r="L7111" t="s">
        <v>20342</v>
      </c>
      <c r="M7111" t="s">
        <v>20343</v>
      </c>
      <c r="N7111">
        <v>8.3333332999999996E-2</v>
      </c>
      <c r="O7111">
        <v>5</v>
      </c>
      <c r="P7111">
        <v>1774</v>
      </c>
      <c r="Q7111">
        <v>10</v>
      </c>
      <c r="R7111">
        <v>20</v>
      </c>
      <c r="S7111">
        <v>18</v>
      </c>
      <c r="T7111">
        <v>210</v>
      </c>
      <c r="U7111">
        <v>3</v>
      </c>
      <c r="V7111">
        <v>0</v>
      </c>
      <c r="W7111">
        <v>2.4555193121666666E-2</v>
      </c>
      <c r="X7111">
        <v>38.772529671127671</v>
      </c>
      <c r="Y7111">
        <v>0.30954132055</v>
      </c>
      <c r="Z7111">
        <v>0.25595490892999995</v>
      </c>
      <c r="AA7111">
        <v>16.774255529727334</v>
      </c>
      <c r="AB7111">
        <v>6.7690601182174932</v>
      </c>
      <c r="AC7111">
        <v>1.7290369255319997</v>
      </c>
      <c r="AD7111">
        <v>0</v>
      </c>
      <c r="AE7111">
        <v>64.634933667206155</v>
      </c>
    </row>
    <row r="7112" spans="1:31" x14ac:dyDescent="0.25">
      <c r="A7112">
        <v>2254194</v>
      </c>
      <c r="B7112">
        <v>1</v>
      </c>
      <c r="C7112" t="s">
        <v>80</v>
      </c>
      <c r="D7112" t="s">
        <v>95</v>
      </c>
      <c r="E7112" t="s">
        <v>161</v>
      </c>
      <c r="F7112" t="s">
        <v>11529</v>
      </c>
      <c r="G7112" t="s">
        <v>174</v>
      </c>
      <c r="H7112" t="s">
        <v>163</v>
      </c>
      <c r="I7112" t="s">
        <v>136</v>
      </c>
      <c r="J7112" t="s">
        <v>137</v>
      </c>
      <c r="K7112" t="s">
        <v>138</v>
      </c>
      <c r="L7112" t="s">
        <v>20344</v>
      </c>
      <c r="M7112" t="s">
        <v>20345</v>
      </c>
      <c r="N7112">
        <v>0.93916666599999998</v>
      </c>
      <c r="O7112">
        <v>0</v>
      </c>
      <c r="P7112">
        <v>0</v>
      </c>
      <c r="Q7112">
        <v>0</v>
      </c>
      <c r="R7112">
        <v>0</v>
      </c>
      <c r="S7112">
        <v>25</v>
      </c>
      <c r="T7112">
        <v>0</v>
      </c>
      <c r="U7112">
        <v>0</v>
      </c>
      <c r="V7112">
        <v>0</v>
      </c>
      <c r="W7112">
        <v>0</v>
      </c>
      <c r="X7112">
        <v>0</v>
      </c>
      <c r="Y7112">
        <v>0</v>
      </c>
      <c r="Z7112">
        <v>0</v>
      </c>
      <c r="AA7112">
        <v>98.880558230804624</v>
      </c>
      <c r="AB7112">
        <v>0</v>
      </c>
      <c r="AC7112">
        <v>0</v>
      </c>
      <c r="AD7112">
        <v>0</v>
      </c>
      <c r="AE7112">
        <v>98.880558230804624</v>
      </c>
    </row>
    <row r="7113" spans="1:31" x14ac:dyDescent="0.25">
      <c r="A7113">
        <v>2254195</v>
      </c>
      <c r="B7113">
        <v>1</v>
      </c>
      <c r="C7113" t="s">
        <v>80</v>
      </c>
      <c r="D7113" t="s">
        <v>82</v>
      </c>
      <c r="E7113" t="s">
        <v>182</v>
      </c>
      <c r="F7113" t="s">
        <v>20311</v>
      </c>
      <c r="G7113" t="s">
        <v>1303</v>
      </c>
      <c r="H7113" t="s">
        <v>163</v>
      </c>
      <c r="I7113" t="s">
        <v>136</v>
      </c>
      <c r="J7113" t="s">
        <v>137</v>
      </c>
      <c r="K7113" t="s">
        <v>138</v>
      </c>
      <c r="L7113" t="s">
        <v>20346</v>
      </c>
      <c r="M7113" t="s">
        <v>20347</v>
      </c>
      <c r="N7113">
        <v>1.5194444439999999</v>
      </c>
      <c r="O7113">
        <v>0</v>
      </c>
      <c r="P7113">
        <v>214</v>
      </c>
      <c r="Q7113">
        <v>0</v>
      </c>
      <c r="R7113">
        <v>0</v>
      </c>
      <c r="S7113">
        <v>0</v>
      </c>
      <c r="T7113">
        <v>32</v>
      </c>
      <c r="U7113">
        <v>0</v>
      </c>
      <c r="V7113">
        <v>0</v>
      </c>
      <c r="W7113">
        <v>0</v>
      </c>
      <c r="X7113">
        <v>120.19952998654901</v>
      </c>
      <c r="Y7113">
        <v>0</v>
      </c>
      <c r="Z7113">
        <v>0</v>
      </c>
      <c r="AA7113">
        <v>0</v>
      </c>
      <c r="AB7113">
        <v>31.721362535998768</v>
      </c>
      <c r="AC7113">
        <v>0</v>
      </c>
      <c r="AD7113">
        <v>0</v>
      </c>
      <c r="AE7113">
        <v>151.92089252254777</v>
      </c>
    </row>
    <row r="7114" spans="1:31" x14ac:dyDescent="0.25">
      <c r="A7114">
        <v>2254197</v>
      </c>
      <c r="B7114">
        <v>1</v>
      </c>
      <c r="C7114" t="s">
        <v>80</v>
      </c>
      <c r="D7114" t="s">
        <v>95</v>
      </c>
      <c r="E7114" t="s">
        <v>182</v>
      </c>
      <c r="F7114" t="s">
        <v>17645</v>
      </c>
      <c r="G7114" t="s">
        <v>143</v>
      </c>
      <c r="H7114" t="s">
        <v>163</v>
      </c>
      <c r="I7114" t="s">
        <v>136</v>
      </c>
      <c r="J7114" t="s">
        <v>137</v>
      </c>
      <c r="K7114" t="s">
        <v>144</v>
      </c>
      <c r="L7114" t="s">
        <v>20348</v>
      </c>
      <c r="M7114" t="s">
        <v>20349</v>
      </c>
      <c r="N7114">
        <v>4.028888888</v>
      </c>
      <c r="O7114">
        <v>0</v>
      </c>
      <c r="P7114">
        <v>0</v>
      </c>
      <c r="Q7114">
        <v>0</v>
      </c>
      <c r="R7114">
        <v>0</v>
      </c>
      <c r="S7114">
        <v>3</v>
      </c>
      <c r="T7114">
        <v>0</v>
      </c>
      <c r="U7114">
        <v>1</v>
      </c>
      <c r="V7114">
        <v>0</v>
      </c>
      <c r="W7114">
        <v>0</v>
      </c>
      <c r="X7114">
        <v>0</v>
      </c>
      <c r="Y7114">
        <v>0</v>
      </c>
      <c r="Z7114">
        <v>0</v>
      </c>
      <c r="AA7114">
        <v>15.25011689880343</v>
      </c>
      <c r="AB7114">
        <v>0</v>
      </c>
      <c r="AC7114">
        <v>184.45635484844024</v>
      </c>
      <c r="AD7114">
        <v>0</v>
      </c>
      <c r="AE7114">
        <v>199.70647174724368</v>
      </c>
    </row>
    <row r="7115" spans="1:31" x14ac:dyDescent="0.25">
      <c r="A7115">
        <v>2254198</v>
      </c>
      <c r="B7115">
        <v>1</v>
      </c>
      <c r="C7115" t="s">
        <v>80</v>
      </c>
      <c r="D7115" t="s">
        <v>83</v>
      </c>
      <c r="E7115" t="s">
        <v>141</v>
      </c>
      <c r="F7115" t="s">
        <v>20350</v>
      </c>
      <c r="G7115" t="s">
        <v>235</v>
      </c>
      <c r="H7115" t="s">
        <v>135</v>
      </c>
      <c r="I7115" t="s">
        <v>136</v>
      </c>
      <c r="J7115" t="s">
        <v>137</v>
      </c>
      <c r="K7115" t="s">
        <v>138</v>
      </c>
      <c r="L7115" t="s">
        <v>20351</v>
      </c>
      <c r="M7115" t="s">
        <v>20352</v>
      </c>
      <c r="N7115">
        <v>0.84638888800000001</v>
      </c>
      <c r="O7115">
        <v>0</v>
      </c>
      <c r="P7115">
        <v>11</v>
      </c>
      <c r="Q7115">
        <v>0</v>
      </c>
      <c r="R7115">
        <v>0</v>
      </c>
      <c r="S7115">
        <v>0</v>
      </c>
      <c r="T7115">
        <v>60</v>
      </c>
      <c r="U7115">
        <v>0</v>
      </c>
      <c r="V7115">
        <v>0</v>
      </c>
      <c r="W7115">
        <v>0</v>
      </c>
      <c r="X7115">
        <v>2.9003403241276025</v>
      </c>
      <c r="Y7115">
        <v>0</v>
      </c>
      <c r="Z7115">
        <v>0</v>
      </c>
      <c r="AA7115">
        <v>0</v>
      </c>
      <c r="AB7115">
        <v>109.00938968106678</v>
      </c>
      <c r="AC7115">
        <v>0</v>
      </c>
      <c r="AD7115">
        <v>0</v>
      </c>
      <c r="AE7115">
        <v>111.90973000519438</v>
      </c>
    </row>
    <row r="7116" spans="1:31" x14ac:dyDescent="0.25">
      <c r="A7116">
        <v>2254199</v>
      </c>
      <c r="B7116">
        <v>1</v>
      </c>
      <c r="C7116" t="s">
        <v>80</v>
      </c>
      <c r="D7116" t="s">
        <v>83</v>
      </c>
      <c r="E7116" t="s">
        <v>182</v>
      </c>
      <c r="F7116" t="s">
        <v>20353</v>
      </c>
      <c r="G7116" t="s">
        <v>196</v>
      </c>
      <c r="H7116" t="s">
        <v>163</v>
      </c>
      <c r="I7116" t="s">
        <v>136</v>
      </c>
      <c r="J7116" t="s">
        <v>137</v>
      </c>
      <c r="K7116" t="s">
        <v>144</v>
      </c>
      <c r="L7116" t="s">
        <v>20354</v>
      </c>
      <c r="M7116" t="s">
        <v>20355</v>
      </c>
      <c r="N7116">
        <v>5.9458333330000004</v>
      </c>
      <c r="O7116">
        <v>0</v>
      </c>
      <c r="P7116">
        <v>0</v>
      </c>
      <c r="Q7116">
        <v>0</v>
      </c>
      <c r="R7116">
        <v>0</v>
      </c>
      <c r="S7116">
        <v>7</v>
      </c>
      <c r="T7116">
        <v>0</v>
      </c>
      <c r="U7116">
        <v>6</v>
      </c>
      <c r="V7116">
        <v>0</v>
      </c>
      <c r="W7116">
        <v>0</v>
      </c>
      <c r="X7116">
        <v>0</v>
      </c>
      <c r="Y7116">
        <v>0</v>
      </c>
      <c r="Z7116">
        <v>0</v>
      </c>
      <c r="AA7116">
        <v>907.65496680963042</v>
      </c>
      <c r="AB7116">
        <v>0</v>
      </c>
      <c r="AC7116">
        <v>3826.8308206555885</v>
      </c>
      <c r="AD7116">
        <v>0</v>
      </c>
      <c r="AE7116">
        <v>4734.4857874652189</v>
      </c>
    </row>
    <row r="7117" spans="1:31" x14ac:dyDescent="0.25">
      <c r="A7117">
        <v>2254200</v>
      </c>
      <c r="B7117">
        <v>1</v>
      </c>
      <c r="C7117" t="s">
        <v>80</v>
      </c>
      <c r="D7117" t="s">
        <v>93</v>
      </c>
      <c r="E7117" t="s">
        <v>182</v>
      </c>
      <c r="F7117" t="s">
        <v>20356</v>
      </c>
      <c r="G7117" t="s">
        <v>319</v>
      </c>
      <c r="H7117" t="s">
        <v>163</v>
      </c>
      <c r="I7117" t="s">
        <v>136</v>
      </c>
      <c r="J7117" t="s">
        <v>137</v>
      </c>
      <c r="K7117" t="s">
        <v>138</v>
      </c>
      <c r="L7117" t="s">
        <v>20357</v>
      </c>
      <c r="M7117" t="s">
        <v>20358</v>
      </c>
      <c r="N7117">
        <v>1.693333333</v>
      </c>
      <c r="O7117">
        <v>0</v>
      </c>
      <c r="P7117">
        <v>5</v>
      </c>
      <c r="Q7117">
        <v>0</v>
      </c>
      <c r="R7117">
        <v>24</v>
      </c>
      <c r="S7117">
        <v>0</v>
      </c>
      <c r="T7117">
        <v>6</v>
      </c>
      <c r="U7117">
        <v>0</v>
      </c>
      <c r="V7117">
        <v>0</v>
      </c>
      <c r="W7117">
        <v>0</v>
      </c>
      <c r="X7117">
        <v>1.7961323504051203</v>
      </c>
      <c r="Y7117">
        <v>0</v>
      </c>
      <c r="Z7117">
        <v>34.04784923717947</v>
      </c>
      <c r="AA7117">
        <v>0</v>
      </c>
      <c r="AB7117">
        <v>8.4416656940546453</v>
      </c>
      <c r="AC7117">
        <v>0</v>
      </c>
      <c r="AD7117">
        <v>0</v>
      </c>
      <c r="AE7117">
        <v>44.285647281639243</v>
      </c>
    </row>
    <row r="7118" spans="1:31" x14ac:dyDescent="0.25">
      <c r="A7118">
        <v>2254201</v>
      </c>
      <c r="B7118">
        <v>1</v>
      </c>
      <c r="C7118" t="s">
        <v>81</v>
      </c>
      <c r="D7118" t="s">
        <v>112</v>
      </c>
      <c r="E7118" t="s">
        <v>273</v>
      </c>
      <c r="F7118" t="s">
        <v>9640</v>
      </c>
      <c r="G7118" t="s">
        <v>196</v>
      </c>
      <c r="H7118" t="s">
        <v>163</v>
      </c>
      <c r="I7118" t="s">
        <v>136</v>
      </c>
      <c r="J7118" t="s">
        <v>137</v>
      </c>
      <c r="K7118" t="s">
        <v>144</v>
      </c>
      <c r="L7118" t="s">
        <v>20359</v>
      </c>
      <c r="M7118" t="s">
        <v>20360</v>
      </c>
      <c r="N7118">
        <v>5.1475</v>
      </c>
      <c r="O7118">
        <v>3</v>
      </c>
      <c r="P7118">
        <v>941</v>
      </c>
      <c r="Q7118">
        <v>101</v>
      </c>
      <c r="R7118">
        <v>321</v>
      </c>
      <c r="S7118">
        <v>15</v>
      </c>
      <c r="T7118">
        <v>118</v>
      </c>
      <c r="U7118">
        <v>1</v>
      </c>
      <c r="V7118">
        <v>0</v>
      </c>
      <c r="W7118">
        <v>2.2859544395871607</v>
      </c>
      <c r="X7118">
        <v>640.5474064335923</v>
      </c>
      <c r="Y7118">
        <v>275.07380945128102</v>
      </c>
      <c r="Z7118">
        <v>215.13670531536613</v>
      </c>
      <c r="AA7118">
        <v>295.6251202281004</v>
      </c>
      <c r="AB7118">
        <v>106.20807092350815</v>
      </c>
      <c r="AC7118">
        <v>14.476830088352308</v>
      </c>
      <c r="AD7118">
        <v>0</v>
      </c>
      <c r="AE7118">
        <v>1549.3538968797875</v>
      </c>
    </row>
    <row r="7119" spans="1:31" x14ac:dyDescent="0.25">
      <c r="A7119">
        <v>2254202</v>
      </c>
      <c r="B7119">
        <v>1</v>
      </c>
      <c r="C7119" t="s">
        <v>80</v>
      </c>
      <c r="D7119" t="s">
        <v>101</v>
      </c>
      <c r="E7119" t="s">
        <v>182</v>
      </c>
      <c r="F7119" t="s">
        <v>20361</v>
      </c>
      <c r="G7119" t="s">
        <v>174</v>
      </c>
      <c r="H7119" t="s">
        <v>163</v>
      </c>
      <c r="I7119" t="s">
        <v>136</v>
      </c>
      <c r="J7119" t="s">
        <v>137</v>
      </c>
      <c r="K7119" t="s">
        <v>138</v>
      </c>
      <c r="L7119" t="s">
        <v>20362</v>
      </c>
      <c r="M7119" t="s">
        <v>20363</v>
      </c>
      <c r="N7119">
        <v>1.2469444439999999</v>
      </c>
      <c r="O7119">
        <v>0</v>
      </c>
      <c r="P7119">
        <v>1448</v>
      </c>
      <c r="Q7119">
        <v>0</v>
      </c>
      <c r="R7119">
        <v>39</v>
      </c>
      <c r="S7119">
        <v>1</v>
      </c>
      <c r="T7119">
        <v>126</v>
      </c>
      <c r="U7119">
        <v>0</v>
      </c>
      <c r="V7119">
        <v>0</v>
      </c>
      <c r="W7119">
        <v>0</v>
      </c>
      <c r="X7119">
        <v>422.76192475110207</v>
      </c>
      <c r="Y7119">
        <v>0</v>
      </c>
      <c r="Z7119">
        <v>6.4223166723176428</v>
      </c>
      <c r="AA7119">
        <v>0</v>
      </c>
      <c r="AB7119">
        <v>106.30879883467374</v>
      </c>
      <c r="AC7119">
        <v>0</v>
      </c>
      <c r="AD7119">
        <v>0</v>
      </c>
      <c r="AE7119">
        <v>535.49304025809352</v>
      </c>
    </row>
    <row r="7120" spans="1:31" x14ac:dyDescent="0.25">
      <c r="A7120">
        <v>2254203</v>
      </c>
      <c r="B7120">
        <v>1</v>
      </c>
      <c r="C7120" t="s">
        <v>81</v>
      </c>
      <c r="D7120" t="s">
        <v>120</v>
      </c>
      <c r="E7120" t="s">
        <v>182</v>
      </c>
      <c r="F7120" t="s">
        <v>20364</v>
      </c>
      <c r="G7120" t="s">
        <v>196</v>
      </c>
      <c r="H7120" t="s">
        <v>163</v>
      </c>
      <c r="I7120" t="s">
        <v>136</v>
      </c>
      <c r="J7120" t="s">
        <v>137</v>
      </c>
      <c r="K7120" t="s">
        <v>144</v>
      </c>
      <c r="L7120" t="s">
        <v>20365</v>
      </c>
      <c r="M7120" t="s">
        <v>20366</v>
      </c>
      <c r="N7120">
        <v>3.9252777769999998</v>
      </c>
      <c r="O7120">
        <v>0</v>
      </c>
      <c r="P7120">
        <v>754</v>
      </c>
      <c r="Q7120">
        <v>0</v>
      </c>
      <c r="R7120">
        <v>0</v>
      </c>
      <c r="S7120">
        <v>0</v>
      </c>
      <c r="T7120">
        <v>231</v>
      </c>
      <c r="U7120">
        <v>0</v>
      </c>
      <c r="V7120">
        <v>0</v>
      </c>
      <c r="W7120">
        <v>0</v>
      </c>
      <c r="X7120">
        <v>685.70861687047147</v>
      </c>
      <c r="Y7120">
        <v>0</v>
      </c>
      <c r="Z7120">
        <v>0</v>
      </c>
      <c r="AA7120">
        <v>0</v>
      </c>
      <c r="AB7120">
        <v>509.2601652885723</v>
      </c>
      <c r="AC7120">
        <v>0</v>
      </c>
      <c r="AD7120">
        <v>0</v>
      </c>
      <c r="AE7120">
        <v>1194.9687821590437</v>
      </c>
    </row>
    <row r="7121" spans="1:31" x14ac:dyDescent="0.25">
      <c r="A7121">
        <v>2254204</v>
      </c>
      <c r="B7121">
        <v>1</v>
      </c>
      <c r="C7121" t="s">
        <v>80</v>
      </c>
      <c r="D7121" t="s">
        <v>100</v>
      </c>
      <c r="E7121" t="s">
        <v>273</v>
      </c>
      <c r="F7121" t="s">
        <v>1455</v>
      </c>
      <c r="G7121" t="s">
        <v>196</v>
      </c>
      <c r="H7121" t="s">
        <v>163</v>
      </c>
      <c r="I7121" t="s">
        <v>136</v>
      </c>
      <c r="J7121" t="s">
        <v>137</v>
      </c>
      <c r="K7121" t="s">
        <v>144</v>
      </c>
      <c r="L7121" t="s">
        <v>20367</v>
      </c>
      <c r="M7121" t="s">
        <v>20368</v>
      </c>
      <c r="N7121">
        <v>2.338055555</v>
      </c>
      <c r="O7121">
        <v>0</v>
      </c>
      <c r="P7121">
        <v>960</v>
      </c>
      <c r="Q7121">
        <v>14</v>
      </c>
      <c r="R7121">
        <v>32</v>
      </c>
      <c r="S7121">
        <v>2</v>
      </c>
      <c r="T7121">
        <v>133</v>
      </c>
      <c r="U7121">
        <v>0</v>
      </c>
      <c r="V7121">
        <v>0</v>
      </c>
      <c r="W7121">
        <v>0</v>
      </c>
      <c r="X7121">
        <v>721.81720443129802</v>
      </c>
      <c r="Y7121">
        <v>16.214034955893087</v>
      </c>
      <c r="Z7121">
        <v>32.66802314984124</v>
      </c>
      <c r="AA7121">
        <v>23.404955070453425</v>
      </c>
      <c r="AB7121">
        <v>187.52111074355267</v>
      </c>
      <c r="AC7121">
        <v>0</v>
      </c>
      <c r="AD7121">
        <v>0</v>
      </c>
      <c r="AE7121">
        <v>981.62532835103843</v>
      </c>
    </row>
    <row r="7122" spans="1:31" x14ac:dyDescent="0.25">
      <c r="A7122">
        <v>2254205</v>
      </c>
      <c r="B7122">
        <v>1</v>
      </c>
      <c r="C7122" t="s">
        <v>80</v>
      </c>
      <c r="D7122" t="s">
        <v>93</v>
      </c>
      <c r="E7122" t="s">
        <v>141</v>
      </c>
      <c r="F7122" t="s">
        <v>1342</v>
      </c>
      <c r="G7122" t="s">
        <v>143</v>
      </c>
      <c r="H7122" t="s">
        <v>135</v>
      </c>
      <c r="I7122" t="s">
        <v>136</v>
      </c>
      <c r="J7122" t="s">
        <v>137</v>
      </c>
      <c r="K7122" t="s">
        <v>144</v>
      </c>
      <c r="L7122" t="s">
        <v>20369</v>
      </c>
      <c r="M7122" t="s">
        <v>20370</v>
      </c>
      <c r="N7122">
        <v>8.1419444439999999</v>
      </c>
      <c r="O7122">
        <v>0</v>
      </c>
      <c r="P7122">
        <v>10</v>
      </c>
      <c r="Q7122">
        <v>0</v>
      </c>
      <c r="R7122">
        <v>4</v>
      </c>
      <c r="S7122">
        <v>0</v>
      </c>
      <c r="T7122">
        <v>100</v>
      </c>
      <c r="U7122">
        <v>0</v>
      </c>
      <c r="V7122">
        <v>7</v>
      </c>
      <c r="W7122">
        <v>0</v>
      </c>
      <c r="X7122">
        <v>15.660804258362832</v>
      </c>
      <c r="Y7122">
        <v>0</v>
      </c>
      <c r="Z7122">
        <v>39.84070325549316</v>
      </c>
      <c r="AA7122">
        <v>0</v>
      </c>
      <c r="AB7122">
        <v>447.34246032707495</v>
      </c>
      <c r="AC7122">
        <v>0</v>
      </c>
      <c r="AD7122">
        <v>891.13507332693746</v>
      </c>
      <c r="AE7122">
        <v>1393.9790411678684</v>
      </c>
    </row>
    <row r="7123" spans="1:31" x14ac:dyDescent="0.25">
      <c r="A7123">
        <v>2254206</v>
      </c>
      <c r="B7123">
        <v>1</v>
      </c>
      <c r="C7123" t="s">
        <v>80</v>
      </c>
      <c r="D7123" t="s">
        <v>83</v>
      </c>
      <c r="E7123" t="s">
        <v>182</v>
      </c>
      <c r="F7123" t="s">
        <v>20371</v>
      </c>
      <c r="G7123" t="s">
        <v>20372</v>
      </c>
      <c r="H7123" t="s">
        <v>163</v>
      </c>
      <c r="I7123" t="s">
        <v>136</v>
      </c>
      <c r="J7123" t="s">
        <v>137</v>
      </c>
      <c r="K7123" t="s">
        <v>144</v>
      </c>
      <c r="L7123" t="s">
        <v>20373</v>
      </c>
      <c r="M7123" t="s">
        <v>20374</v>
      </c>
      <c r="N7123">
        <v>0.36833333299999999</v>
      </c>
      <c r="O7123">
        <v>0</v>
      </c>
      <c r="P7123">
        <v>792</v>
      </c>
      <c r="Q7123">
        <v>0</v>
      </c>
      <c r="R7123">
        <v>0</v>
      </c>
      <c r="S7123">
        <v>0</v>
      </c>
      <c r="T7123">
        <v>94</v>
      </c>
      <c r="U7123">
        <v>0</v>
      </c>
      <c r="V7123">
        <v>1</v>
      </c>
      <c r="W7123">
        <v>0</v>
      </c>
      <c r="X7123">
        <v>89.636866321202447</v>
      </c>
      <c r="Y7123">
        <v>0</v>
      </c>
      <c r="Z7123">
        <v>0</v>
      </c>
      <c r="AA7123">
        <v>0</v>
      </c>
      <c r="AB7123">
        <v>21.757361466034226</v>
      </c>
      <c r="AC7123">
        <v>0</v>
      </c>
      <c r="AD7123">
        <v>1.4430366315001002</v>
      </c>
      <c r="AE7123">
        <v>112.83726441873678</v>
      </c>
    </row>
    <row r="7124" spans="1:31" x14ac:dyDescent="0.25">
      <c r="A7124">
        <v>2254207</v>
      </c>
      <c r="B7124">
        <v>1</v>
      </c>
      <c r="C7124" t="s">
        <v>80</v>
      </c>
      <c r="D7124" t="s">
        <v>103</v>
      </c>
      <c r="E7124" t="s">
        <v>161</v>
      </c>
      <c r="F7124" t="s">
        <v>2706</v>
      </c>
      <c r="G7124" t="s">
        <v>303</v>
      </c>
      <c r="H7124" t="s">
        <v>163</v>
      </c>
      <c r="I7124" t="s">
        <v>136</v>
      </c>
      <c r="J7124" t="s">
        <v>137</v>
      </c>
      <c r="K7124" t="s">
        <v>144</v>
      </c>
      <c r="L7124" t="s">
        <v>20375</v>
      </c>
      <c r="M7124" t="s">
        <v>20376</v>
      </c>
      <c r="N7124">
        <v>9.0277777000000003E-2</v>
      </c>
      <c r="O7124">
        <v>3</v>
      </c>
      <c r="P7124">
        <v>1889</v>
      </c>
      <c r="Q7124">
        <v>21</v>
      </c>
      <c r="R7124">
        <v>267</v>
      </c>
      <c r="S7124">
        <v>29</v>
      </c>
      <c r="T7124">
        <v>617</v>
      </c>
      <c r="U7124">
        <v>2</v>
      </c>
      <c r="V7124">
        <v>1</v>
      </c>
      <c r="W7124">
        <v>6.3605724796250013E-2</v>
      </c>
      <c r="X7124">
        <v>26.885480360870062</v>
      </c>
      <c r="Y7124">
        <v>4.7063763116628206</v>
      </c>
      <c r="Z7124">
        <v>3.0893028013538899</v>
      </c>
      <c r="AA7124">
        <v>4.9453767692907507</v>
      </c>
      <c r="AB7124">
        <v>14.694827596341954</v>
      </c>
      <c r="AC7124">
        <v>2.8250235828916108</v>
      </c>
      <c r="AD7124">
        <v>0.17940205342402779</v>
      </c>
      <c r="AE7124">
        <v>57.389395200631363</v>
      </c>
    </row>
    <row r="7125" spans="1:31" x14ac:dyDescent="0.25">
      <c r="A7125">
        <v>2254208</v>
      </c>
      <c r="B7125">
        <v>1</v>
      </c>
      <c r="C7125" t="s">
        <v>81</v>
      </c>
      <c r="D7125" t="s">
        <v>113</v>
      </c>
      <c r="E7125" t="s">
        <v>161</v>
      </c>
      <c r="F7125" t="s">
        <v>20377</v>
      </c>
      <c r="G7125" t="s">
        <v>143</v>
      </c>
      <c r="H7125" t="s">
        <v>163</v>
      </c>
      <c r="I7125" t="s">
        <v>136</v>
      </c>
      <c r="J7125" t="s">
        <v>137</v>
      </c>
      <c r="K7125" t="s">
        <v>144</v>
      </c>
      <c r="L7125" t="s">
        <v>20378</v>
      </c>
      <c r="M7125" t="s">
        <v>20379</v>
      </c>
      <c r="N7125">
        <v>8.5705555550000003</v>
      </c>
      <c r="O7125">
        <v>0</v>
      </c>
      <c r="P7125">
        <v>38</v>
      </c>
      <c r="Q7125">
        <v>0</v>
      </c>
      <c r="R7125">
        <v>26</v>
      </c>
      <c r="S7125">
        <v>3</v>
      </c>
      <c r="T7125">
        <v>5</v>
      </c>
      <c r="U7125">
        <v>0</v>
      </c>
      <c r="V7125">
        <v>0</v>
      </c>
      <c r="W7125">
        <v>0</v>
      </c>
      <c r="X7125">
        <v>74.078841523391418</v>
      </c>
      <c r="Y7125">
        <v>0</v>
      </c>
      <c r="Z7125">
        <v>44.517234189206086</v>
      </c>
      <c r="AA7125">
        <v>43.22599891785633</v>
      </c>
      <c r="AB7125">
        <v>95.076361958235822</v>
      </c>
      <c r="AC7125">
        <v>0</v>
      </c>
      <c r="AD7125">
        <v>0</v>
      </c>
      <c r="AE7125">
        <v>256.89843658868961</v>
      </c>
    </row>
    <row r="7126" spans="1:31" x14ac:dyDescent="0.25">
      <c r="A7126">
        <v>2254209</v>
      </c>
      <c r="B7126">
        <v>1</v>
      </c>
      <c r="C7126" t="s">
        <v>81</v>
      </c>
      <c r="D7126" t="s">
        <v>122</v>
      </c>
      <c r="E7126" t="s">
        <v>182</v>
      </c>
      <c r="F7126" t="s">
        <v>1363</v>
      </c>
      <c r="G7126" t="s">
        <v>196</v>
      </c>
      <c r="H7126" t="s">
        <v>163</v>
      </c>
      <c r="I7126" t="s">
        <v>136</v>
      </c>
      <c r="J7126" t="s">
        <v>137</v>
      </c>
      <c r="K7126" t="s">
        <v>144</v>
      </c>
      <c r="L7126" t="s">
        <v>20380</v>
      </c>
      <c r="M7126" t="s">
        <v>20381</v>
      </c>
      <c r="N7126">
        <v>8.0622222220000008</v>
      </c>
      <c r="O7126">
        <v>0</v>
      </c>
      <c r="P7126">
        <v>96</v>
      </c>
      <c r="Q7126">
        <v>0</v>
      </c>
      <c r="R7126">
        <v>0</v>
      </c>
      <c r="S7126">
        <v>0</v>
      </c>
      <c r="T7126">
        <v>8</v>
      </c>
      <c r="U7126">
        <v>0</v>
      </c>
      <c r="V7126">
        <v>0</v>
      </c>
      <c r="W7126">
        <v>0</v>
      </c>
      <c r="X7126">
        <v>24.723139650206139</v>
      </c>
      <c r="Y7126">
        <v>0</v>
      </c>
      <c r="Z7126">
        <v>0</v>
      </c>
      <c r="AA7126">
        <v>0</v>
      </c>
      <c r="AB7126">
        <v>2.9239438078925506</v>
      </c>
      <c r="AC7126">
        <v>0</v>
      </c>
      <c r="AD7126">
        <v>0</v>
      </c>
      <c r="AE7126">
        <v>27.647083458098692</v>
      </c>
    </row>
    <row r="7127" spans="1:31" x14ac:dyDescent="0.25">
      <c r="A7127">
        <v>2254211</v>
      </c>
      <c r="B7127">
        <v>1</v>
      </c>
      <c r="C7127" t="s">
        <v>80</v>
      </c>
      <c r="D7127" t="s">
        <v>105</v>
      </c>
      <c r="E7127" t="s">
        <v>194</v>
      </c>
      <c r="F7127" t="s">
        <v>20382</v>
      </c>
      <c r="G7127" t="s">
        <v>196</v>
      </c>
      <c r="H7127" t="s">
        <v>135</v>
      </c>
      <c r="I7127" t="s">
        <v>136</v>
      </c>
      <c r="J7127" t="s">
        <v>137</v>
      </c>
      <c r="K7127" t="s">
        <v>144</v>
      </c>
      <c r="L7127" t="s">
        <v>20383</v>
      </c>
      <c r="M7127" t="s">
        <v>20384</v>
      </c>
      <c r="N7127">
        <v>3.6333333329999999</v>
      </c>
      <c r="O7127">
        <v>0</v>
      </c>
      <c r="P7127">
        <v>4</v>
      </c>
      <c r="Q7127">
        <v>0</v>
      </c>
      <c r="R7127">
        <v>0</v>
      </c>
      <c r="S7127">
        <v>0</v>
      </c>
      <c r="T7127">
        <v>6</v>
      </c>
      <c r="U7127">
        <v>0</v>
      </c>
      <c r="V7127">
        <v>0</v>
      </c>
      <c r="W7127">
        <v>0</v>
      </c>
      <c r="X7127">
        <v>4.2077879345415337</v>
      </c>
      <c r="Y7127">
        <v>0</v>
      </c>
      <c r="Z7127">
        <v>0</v>
      </c>
      <c r="AA7127">
        <v>0</v>
      </c>
      <c r="AB7127">
        <v>13.59751314948136</v>
      </c>
      <c r="AC7127">
        <v>0</v>
      </c>
      <c r="AD7127">
        <v>0</v>
      </c>
      <c r="AE7127">
        <v>17.805301084022894</v>
      </c>
    </row>
    <row r="7128" spans="1:31" x14ac:dyDescent="0.25">
      <c r="A7128">
        <v>2254212</v>
      </c>
      <c r="B7128">
        <v>1</v>
      </c>
      <c r="C7128" t="s">
        <v>80</v>
      </c>
      <c r="D7128" t="s">
        <v>98</v>
      </c>
      <c r="E7128" t="s">
        <v>194</v>
      </c>
      <c r="F7128" t="s">
        <v>20385</v>
      </c>
      <c r="G7128" t="s">
        <v>248</v>
      </c>
      <c r="H7128" t="s">
        <v>135</v>
      </c>
      <c r="I7128" t="s">
        <v>136</v>
      </c>
      <c r="J7128" t="s">
        <v>137</v>
      </c>
      <c r="K7128" t="s">
        <v>138</v>
      </c>
      <c r="L7128" t="s">
        <v>20386</v>
      </c>
      <c r="M7128" t="s">
        <v>20387</v>
      </c>
      <c r="N7128">
        <v>2.2538888880000001</v>
      </c>
      <c r="O7128">
        <v>0</v>
      </c>
      <c r="P7128">
        <v>3</v>
      </c>
      <c r="Q7128">
        <v>0</v>
      </c>
      <c r="R7128">
        <v>20</v>
      </c>
      <c r="S7128">
        <v>0</v>
      </c>
      <c r="T7128">
        <v>4</v>
      </c>
      <c r="U7128">
        <v>0</v>
      </c>
      <c r="V7128">
        <v>0</v>
      </c>
      <c r="W7128">
        <v>0</v>
      </c>
      <c r="X7128">
        <v>0.71609349785456011</v>
      </c>
      <c r="Y7128">
        <v>0</v>
      </c>
      <c r="Z7128">
        <v>8.3408254154139918</v>
      </c>
      <c r="AA7128">
        <v>0</v>
      </c>
      <c r="AB7128">
        <v>2.5144177159601431</v>
      </c>
      <c r="AC7128">
        <v>0</v>
      </c>
      <c r="AD7128">
        <v>0</v>
      </c>
      <c r="AE7128">
        <v>11.571336629228695</v>
      </c>
    </row>
    <row r="7129" spans="1:31" x14ac:dyDescent="0.25">
      <c r="A7129">
        <v>2254213</v>
      </c>
      <c r="B7129">
        <v>1</v>
      </c>
      <c r="C7129" t="s">
        <v>80</v>
      </c>
      <c r="D7129" t="s">
        <v>104</v>
      </c>
      <c r="E7129" t="s">
        <v>194</v>
      </c>
      <c r="F7129" t="s">
        <v>20388</v>
      </c>
      <c r="G7129" t="s">
        <v>885</v>
      </c>
      <c r="H7129" t="s">
        <v>135</v>
      </c>
      <c r="I7129" t="s">
        <v>136</v>
      </c>
      <c r="J7129" t="s">
        <v>137</v>
      </c>
      <c r="K7129" t="s">
        <v>138</v>
      </c>
      <c r="L7129" t="s">
        <v>20389</v>
      </c>
      <c r="M7129" t="s">
        <v>20390</v>
      </c>
      <c r="N7129">
        <v>2.715833333</v>
      </c>
      <c r="O7129">
        <v>0</v>
      </c>
      <c r="P7129">
        <v>0</v>
      </c>
      <c r="Q7129">
        <v>0</v>
      </c>
      <c r="R7129">
        <v>8</v>
      </c>
      <c r="S7129">
        <v>0</v>
      </c>
      <c r="T7129">
        <v>0</v>
      </c>
      <c r="U7129">
        <v>0</v>
      </c>
      <c r="V7129">
        <v>0</v>
      </c>
      <c r="W7129">
        <v>0</v>
      </c>
      <c r="X7129">
        <v>0</v>
      </c>
      <c r="Y7129">
        <v>0</v>
      </c>
      <c r="Z7129">
        <v>4.5121104575767657</v>
      </c>
      <c r="AA7129">
        <v>0</v>
      </c>
      <c r="AB7129">
        <v>0</v>
      </c>
      <c r="AC7129">
        <v>0</v>
      </c>
      <c r="AD7129">
        <v>0</v>
      </c>
      <c r="AE7129">
        <v>4.5121104575767657</v>
      </c>
    </row>
    <row r="7130" spans="1:31" x14ac:dyDescent="0.25">
      <c r="A7130">
        <v>2254214</v>
      </c>
      <c r="B7130">
        <v>1</v>
      </c>
      <c r="C7130" t="s">
        <v>80</v>
      </c>
      <c r="D7130" t="s">
        <v>103</v>
      </c>
      <c r="E7130" t="s">
        <v>182</v>
      </c>
      <c r="F7130" t="s">
        <v>10167</v>
      </c>
      <c r="G7130" t="s">
        <v>196</v>
      </c>
      <c r="H7130" t="s">
        <v>163</v>
      </c>
      <c r="I7130" t="s">
        <v>136</v>
      </c>
      <c r="J7130" t="s">
        <v>137</v>
      </c>
      <c r="K7130" t="s">
        <v>144</v>
      </c>
      <c r="L7130" t="s">
        <v>20391</v>
      </c>
      <c r="M7130" t="s">
        <v>20392</v>
      </c>
      <c r="N7130">
        <v>8.261111111</v>
      </c>
      <c r="O7130">
        <v>0</v>
      </c>
      <c r="P7130">
        <v>97</v>
      </c>
      <c r="Q7130">
        <v>0</v>
      </c>
      <c r="R7130">
        <v>2</v>
      </c>
      <c r="S7130">
        <v>0</v>
      </c>
      <c r="T7130">
        <v>31</v>
      </c>
      <c r="U7130">
        <v>0</v>
      </c>
      <c r="V7130">
        <v>0</v>
      </c>
      <c r="W7130">
        <v>0</v>
      </c>
      <c r="X7130">
        <v>131.41227471004927</v>
      </c>
      <c r="Y7130">
        <v>0</v>
      </c>
      <c r="Z7130">
        <v>1.7267378566254448</v>
      </c>
      <c r="AA7130">
        <v>0</v>
      </c>
      <c r="AB7130">
        <v>66.25315453283693</v>
      </c>
      <c r="AC7130">
        <v>0</v>
      </c>
      <c r="AD7130">
        <v>0</v>
      </c>
      <c r="AE7130">
        <v>199.39216709951165</v>
      </c>
    </row>
    <row r="7131" spans="1:31" x14ac:dyDescent="0.25">
      <c r="A7131">
        <v>2254216</v>
      </c>
      <c r="B7131">
        <v>1</v>
      </c>
      <c r="C7131" t="s">
        <v>81</v>
      </c>
      <c r="D7131" t="s">
        <v>128</v>
      </c>
      <c r="E7131" t="s">
        <v>141</v>
      </c>
      <c r="F7131" t="s">
        <v>20393</v>
      </c>
      <c r="G7131" t="s">
        <v>187</v>
      </c>
      <c r="H7131" t="s">
        <v>135</v>
      </c>
      <c r="I7131" t="s">
        <v>136</v>
      </c>
      <c r="J7131" t="s">
        <v>137</v>
      </c>
      <c r="K7131" t="s">
        <v>138</v>
      </c>
      <c r="L7131" t="s">
        <v>20394</v>
      </c>
      <c r="M7131" t="s">
        <v>20395</v>
      </c>
      <c r="N7131">
        <v>2.9136111109999998</v>
      </c>
      <c r="O7131">
        <v>0</v>
      </c>
      <c r="P7131">
        <v>73</v>
      </c>
      <c r="Q7131">
        <v>0</v>
      </c>
      <c r="R7131">
        <v>0</v>
      </c>
      <c r="S7131">
        <v>0</v>
      </c>
      <c r="T7131">
        <v>5</v>
      </c>
      <c r="U7131">
        <v>0</v>
      </c>
      <c r="V7131">
        <v>0</v>
      </c>
      <c r="W7131">
        <v>0</v>
      </c>
      <c r="X7131">
        <v>36.377165211867727</v>
      </c>
      <c r="Y7131">
        <v>0</v>
      </c>
      <c r="Z7131">
        <v>0</v>
      </c>
      <c r="AA7131">
        <v>0</v>
      </c>
      <c r="AB7131">
        <v>1.0429393030405842</v>
      </c>
      <c r="AC7131">
        <v>0</v>
      </c>
      <c r="AD7131">
        <v>0</v>
      </c>
      <c r="AE7131">
        <v>37.42010451490831</v>
      </c>
    </row>
    <row r="7132" spans="1:31" x14ac:dyDescent="0.25">
      <c r="A7132">
        <v>2254217</v>
      </c>
      <c r="B7132">
        <v>1</v>
      </c>
      <c r="C7132" t="s">
        <v>80</v>
      </c>
      <c r="D7132" t="s">
        <v>85</v>
      </c>
      <c r="E7132" t="s">
        <v>141</v>
      </c>
      <c r="F7132" t="s">
        <v>20396</v>
      </c>
      <c r="G7132" t="s">
        <v>134</v>
      </c>
      <c r="H7132" t="s">
        <v>135</v>
      </c>
      <c r="I7132" t="s">
        <v>136</v>
      </c>
      <c r="J7132" t="s">
        <v>137</v>
      </c>
      <c r="K7132" t="s">
        <v>138</v>
      </c>
      <c r="L7132" t="s">
        <v>20397</v>
      </c>
      <c r="M7132" t="s">
        <v>20398</v>
      </c>
      <c r="N7132">
        <v>0.61416666600000003</v>
      </c>
      <c r="O7132">
        <v>0</v>
      </c>
      <c r="P7132">
        <v>478</v>
      </c>
      <c r="Q7132">
        <v>0</v>
      </c>
      <c r="R7132">
        <v>0</v>
      </c>
      <c r="S7132">
        <v>0</v>
      </c>
      <c r="T7132">
        <v>54</v>
      </c>
      <c r="U7132">
        <v>0</v>
      </c>
      <c r="V7132">
        <v>0</v>
      </c>
      <c r="W7132">
        <v>0</v>
      </c>
      <c r="X7132">
        <v>76.004399594904314</v>
      </c>
      <c r="Y7132">
        <v>0</v>
      </c>
      <c r="Z7132">
        <v>0</v>
      </c>
      <c r="AA7132">
        <v>0</v>
      </c>
      <c r="AB7132">
        <v>19.983228668360006</v>
      </c>
      <c r="AC7132">
        <v>0</v>
      </c>
      <c r="AD7132">
        <v>0</v>
      </c>
      <c r="AE7132">
        <v>95.987628263264327</v>
      </c>
    </row>
    <row r="7133" spans="1:31" x14ac:dyDescent="0.25">
      <c r="A7133">
        <v>2254218</v>
      </c>
      <c r="B7133">
        <v>1</v>
      </c>
      <c r="C7133" t="s">
        <v>81</v>
      </c>
      <c r="D7133" t="s">
        <v>113</v>
      </c>
      <c r="E7133" t="s">
        <v>194</v>
      </c>
      <c r="F7133" t="s">
        <v>20399</v>
      </c>
      <c r="G7133" t="s">
        <v>179</v>
      </c>
      <c r="H7133" t="s">
        <v>135</v>
      </c>
      <c r="I7133" t="s">
        <v>136</v>
      </c>
      <c r="J7133" t="s">
        <v>137</v>
      </c>
      <c r="K7133" t="s">
        <v>138</v>
      </c>
      <c r="L7133" t="s">
        <v>20400</v>
      </c>
      <c r="M7133" t="s">
        <v>20401</v>
      </c>
      <c r="N7133">
        <v>1.359444444</v>
      </c>
      <c r="O7133">
        <v>0</v>
      </c>
      <c r="P7133">
        <v>9</v>
      </c>
      <c r="Q7133">
        <v>0</v>
      </c>
      <c r="R7133">
        <v>0</v>
      </c>
      <c r="S7133">
        <v>0</v>
      </c>
      <c r="T7133">
        <v>2</v>
      </c>
      <c r="U7133">
        <v>0</v>
      </c>
      <c r="V7133">
        <v>0</v>
      </c>
      <c r="W7133">
        <v>0</v>
      </c>
      <c r="X7133">
        <v>1.6658730390327203</v>
      </c>
      <c r="Y7133">
        <v>0</v>
      </c>
      <c r="Z7133">
        <v>0</v>
      </c>
      <c r="AA7133">
        <v>0</v>
      </c>
      <c r="AB7133">
        <v>1.5935637085224799</v>
      </c>
      <c r="AC7133">
        <v>0</v>
      </c>
      <c r="AD7133">
        <v>0</v>
      </c>
      <c r="AE7133">
        <v>3.2594367475552</v>
      </c>
    </row>
    <row r="7134" spans="1:31" x14ac:dyDescent="0.25">
      <c r="A7134">
        <v>2254219</v>
      </c>
      <c r="B7134">
        <v>1</v>
      </c>
      <c r="C7134" t="s">
        <v>81</v>
      </c>
      <c r="D7134" t="s">
        <v>128</v>
      </c>
      <c r="E7134" t="s">
        <v>273</v>
      </c>
      <c r="F7134" t="s">
        <v>18320</v>
      </c>
      <c r="G7134" t="s">
        <v>174</v>
      </c>
      <c r="H7134" t="s">
        <v>163</v>
      </c>
      <c r="I7134" t="s">
        <v>136</v>
      </c>
      <c r="J7134" t="s">
        <v>137</v>
      </c>
      <c r="K7134" t="s">
        <v>138</v>
      </c>
      <c r="L7134" t="s">
        <v>20402</v>
      </c>
      <c r="M7134" t="s">
        <v>20403</v>
      </c>
      <c r="N7134">
        <v>0.84611111100000003</v>
      </c>
      <c r="O7134">
        <v>0</v>
      </c>
      <c r="P7134">
        <v>0</v>
      </c>
      <c r="Q7134">
        <v>0</v>
      </c>
      <c r="R7134">
        <v>0</v>
      </c>
      <c r="S7134">
        <v>8</v>
      </c>
      <c r="T7134">
        <v>0</v>
      </c>
      <c r="U7134">
        <v>3</v>
      </c>
      <c r="V7134">
        <v>0</v>
      </c>
      <c r="W7134">
        <v>0</v>
      </c>
      <c r="X7134">
        <v>0</v>
      </c>
      <c r="Y7134">
        <v>0</v>
      </c>
      <c r="Z7134">
        <v>0</v>
      </c>
      <c r="AA7134">
        <v>53.80301313003541</v>
      </c>
      <c r="AB7134">
        <v>0</v>
      </c>
      <c r="AC7134">
        <v>50.16276248318119</v>
      </c>
      <c r="AD7134">
        <v>0</v>
      </c>
      <c r="AE7134">
        <v>103.96577561321661</v>
      </c>
    </row>
    <row r="7135" spans="1:31" x14ac:dyDescent="0.25">
      <c r="A7135">
        <v>2254221</v>
      </c>
      <c r="B7135">
        <v>1</v>
      </c>
      <c r="C7135" t="s">
        <v>80</v>
      </c>
      <c r="D7135" t="s">
        <v>104</v>
      </c>
      <c r="E7135" t="s">
        <v>141</v>
      </c>
      <c r="F7135" t="s">
        <v>13111</v>
      </c>
      <c r="G7135" t="s">
        <v>143</v>
      </c>
      <c r="H7135" t="s">
        <v>135</v>
      </c>
      <c r="I7135" t="s">
        <v>136</v>
      </c>
      <c r="J7135" t="s">
        <v>137</v>
      </c>
      <c r="K7135" t="s">
        <v>144</v>
      </c>
      <c r="L7135" t="s">
        <v>20404</v>
      </c>
      <c r="M7135" t="s">
        <v>20405</v>
      </c>
      <c r="N7135">
        <v>7.5186111110000002</v>
      </c>
      <c r="O7135">
        <v>0</v>
      </c>
      <c r="P7135">
        <v>0</v>
      </c>
      <c r="Q7135">
        <v>0</v>
      </c>
      <c r="R7135">
        <v>1</v>
      </c>
      <c r="S7135">
        <v>0</v>
      </c>
      <c r="T7135">
        <v>179</v>
      </c>
      <c r="U7135">
        <v>0</v>
      </c>
      <c r="V7135">
        <v>2</v>
      </c>
      <c r="W7135">
        <v>0</v>
      </c>
      <c r="X7135">
        <v>0</v>
      </c>
      <c r="Y7135">
        <v>0</v>
      </c>
      <c r="Z7135">
        <v>7.2894700455920003E-2</v>
      </c>
      <c r="AA7135">
        <v>0</v>
      </c>
      <c r="AB7135">
        <v>849.12419689326168</v>
      </c>
      <c r="AC7135">
        <v>0</v>
      </c>
      <c r="AD7135">
        <v>162.29659079566795</v>
      </c>
      <c r="AE7135">
        <v>1011.4936823893855</v>
      </c>
    </row>
    <row r="7136" spans="1:31" x14ac:dyDescent="0.25">
      <c r="A7136">
        <v>2254222</v>
      </c>
      <c r="B7136">
        <v>1</v>
      </c>
      <c r="C7136" t="s">
        <v>81</v>
      </c>
      <c r="D7136" t="s">
        <v>123</v>
      </c>
      <c r="E7136" t="s">
        <v>182</v>
      </c>
      <c r="F7136" t="s">
        <v>20406</v>
      </c>
      <c r="G7136" t="s">
        <v>143</v>
      </c>
      <c r="H7136" t="s">
        <v>163</v>
      </c>
      <c r="I7136" t="s">
        <v>136</v>
      </c>
      <c r="J7136" t="s">
        <v>137</v>
      </c>
      <c r="K7136" t="s">
        <v>144</v>
      </c>
      <c r="L7136" t="s">
        <v>20407</v>
      </c>
      <c r="M7136" t="s">
        <v>20408</v>
      </c>
      <c r="N7136">
        <v>7.3608333330000004</v>
      </c>
      <c r="O7136">
        <v>0</v>
      </c>
      <c r="P7136">
        <v>4124</v>
      </c>
      <c r="Q7136">
        <v>0</v>
      </c>
      <c r="R7136">
        <v>1</v>
      </c>
      <c r="S7136">
        <v>0</v>
      </c>
      <c r="T7136">
        <v>194</v>
      </c>
      <c r="U7136">
        <v>0</v>
      </c>
      <c r="V7136">
        <v>1</v>
      </c>
      <c r="W7136">
        <v>0</v>
      </c>
      <c r="X7136">
        <v>5970.1810110139959</v>
      </c>
      <c r="Y7136">
        <v>0</v>
      </c>
      <c r="Z7136">
        <v>0</v>
      </c>
      <c r="AA7136">
        <v>0</v>
      </c>
      <c r="AB7136">
        <v>614.07855131716371</v>
      </c>
      <c r="AC7136">
        <v>0</v>
      </c>
      <c r="AD7136">
        <v>9.5332398774558644</v>
      </c>
      <c r="AE7136">
        <v>6593.7928022086162</v>
      </c>
    </row>
    <row r="7137" spans="1:31" x14ac:dyDescent="0.25">
      <c r="A7137">
        <v>2254223</v>
      </c>
      <c r="B7137">
        <v>1</v>
      </c>
      <c r="C7137" t="s">
        <v>80</v>
      </c>
      <c r="D7137" t="s">
        <v>97</v>
      </c>
      <c r="E7137" t="s">
        <v>132</v>
      </c>
      <c r="F7137" t="s">
        <v>20409</v>
      </c>
      <c r="G7137" t="s">
        <v>148</v>
      </c>
      <c r="H7137" t="s">
        <v>135</v>
      </c>
      <c r="I7137" t="s">
        <v>136</v>
      </c>
      <c r="J7137" t="s">
        <v>137</v>
      </c>
      <c r="K7137" t="s">
        <v>138</v>
      </c>
      <c r="L7137" t="s">
        <v>20410</v>
      </c>
      <c r="M7137" t="s">
        <v>20411</v>
      </c>
      <c r="N7137">
        <v>1.8930555549999999</v>
      </c>
      <c r="O7137">
        <v>0</v>
      </c>
      <c r="P7137">
        <v>2</v>
      </c>
      <c r="Q7137">
        <v>0</v>
      </c>
      <c r="R7137">
        <v>0</v>
      </c>
      <c r="S7137">
        <v>0</v>
      </c>
      <c r="T7137">
        <v>0</v>
      </c>
      <c r="U7137">
        <v>0</v>
      </c>
      <c r="V7137">
        <v>0</v>
      </c>
      <c r="W7137">
        <v>0</v>
      </c>
      <c r="X7137">
        <v>1.8386939567310221</v>
      </c>
      <c r="Y7137">
        <v>0</v>
      </c>
      <c r="Z7137">
        <v>0</v>
      </c>
      <c r="AA7137">
        <v>0</v>
      </c>
      <c r="AB7137">
        <v>0</v>
      </c>
      <c r="AC7137">
        <v>0</v>
      </c>
      <c r="AD7137">
        <v>0</v>
      </c>
      <c r="AE7137">
        <v>1.8386939567310221</v>
      </c>
    </row>
    <row r="7138" spans="1:31" x14ac:dyDescent="0.25">
      <c r="A7138">
        <v>2254225</v>
      </c>
      <c r="B7138">
        <v>1</v>
      </c>
      <c r="C7138" t="s">
        <v>80</v>
      </c>
      <c r="D7138" t="s">
        <v>83</v>
      </c>
      <c r="E7138" t="s">
        <v>194</v>
      </c>
      <c r="F7138" t="s">
        <v>20412</v>
      </c>
      <c r="G7138" t="s">
        <v>1031</v>
      </c>
      <c r="H7138" t="s">
        <v>135</v>
      </c>
      <c r="I7138" t="s">
        <v>136</v>
      </c>
      <c r="J7138" t="s">
        <v>137</v>
      </c>
      <c r="K7138" t="s">
        <v>138</v>
      </c>
      <c r="L7138" t="s">
        <v>20413</v>
      </c>
      <c r="M7138" t="s">
        <v>20414</v>
      </c>
      <c r="N7138">
        <v>0.73833333300000004</v>
      </c>
      <c r="O7138">
        <v>0</v>
      </c>
      <c r="P7138">
        <v>86</v>
      </c>
      <c r="Q7138">
        <v>0</v>
      </c>
      <c r="R7138">
        <v>0</v>
      </c>
      <c r="S7138">
        <v>0</v>
      </c>
      <c r="T7138">
        <v>14</v>
      </c>
      <c r="U7138">
        <v>0</v>
      </c>
      <c r="V7138">
        <v>0</v>
      </c>
      <c r="W7138">
        <v>0</v>
      </c>
      <c r="X7138">
        <v>20.595983365913185</v>
      </c>
      <c r="Y7138">
        <v>0</v>
      </c>
      <c r="Z7138">
        <v>0</v>
      </c>
      <c r="AA7138">
        <v>0</v>
      </c>
      <c r="AB7138">
        <v>16.201183582816704</v>
      </c>
      <c r="AC7138">
        <v>0</v>
      </c>
      <c r="AD7138">
        <v>0</v>
      </c>
      <c r="AE7138">
        <v>36.797166948729888</v>
      </c>
    </row>
    <row r="7139" spans="1:31" x14ac:dyDescent="0.25">
      <c r="A7139">
        <v>2254226</v>
      </c>
      <c r="B7139">
        <v>1</v>
      </c>
      <c r="C7139" t="s">
        <v>80</v>
      </c>
      <c r="D7139" t="s">
        <v>100</v>
      </c>
      <c r="E7139" t="s">
        <v>194</v>
      </c>
      <c r="F7139" t="s">
        <v>20415</v>
      </c>
      <c r="G7139" t="s">
        <v>152</v>
      </c>
      <c r="H7139" t="s">
        <v>135</v>
      </c>
      <c r="I7139" t="s">
        <v>136</v>
      </c>
      <c r="J7139" t="s">
        <v>137</v>
      </c>
      <c r="K7139" t="s">
        <v>138</v>
      </c>
      <c r="L7139" t="s">
        <v>20416</v>
      </c>
      <c r="M7139" t="s">
        <v>20417</v>
      </c>
      <c r="N7139">
        <v>3.0802777770000001</v>
      </c>
      <c r="O7139">
        <v>0</v>
      </c>
      <c r="P7139">
        <v>3</v>
      </c>
      <c r="Q7139">
        <v>0</v>
      </c>
      <c r="R7139">
        <v>4</v>
      </c>
      <c r="S7139">
        <v>0</v>
      </c>
      <c r="T7139">
        <v>1</v>
      </c>
      <c r="U7139">
        <v>0</v>
      </c>
      <c r="V7139">
        <v>0</v>
      </c>
      <c r="W7139">
        <v>0</v>
      </c>
      <c r="X7139">
        <v>1.0394863850312277</v>
      </c>
      <c r="Y7139">
        <v>0</v>
      </c>
      <c r="Z7139">
        <v>3.3901106625637532</v>
      </c>
      <c r="AA7139">
        <v>0</v>
      </c>
      <c r="AB7139">
        <v>0</v>
      </c>
      <c r="AC7139">
        <v>0</v>
      </c>
      <c r="AD7139">
        <v>0</v>
      </c>
      <c r="AE7139">
        <v>4.4295970475949806</v>
      </c>
    </row>
    <row r="7140" spans="1:31" x14ac:dyDescent="0.25">
      <c r="A7140">
        <v>2254229</v>
      </c>
      <c r="B7140">
        <v>1</v>
      </c>
      <c r="C7140" t="s">
        <v>80</v>
      </c>
      <c r="D7140" t="s">
        <v>93</v>
      </c>
      <c r="E7140" t="s">
        <v>182</v>
      </c>
      <c r="F7140" t="s">
        <v>20418</v>
      </c>
      <c r="G7140" t="s">
        <v>319</v>
      </c>
      <c r="H7140" t="s">
        <v>163</v>
      </c>
      <c r="I7140" t="s">
        <v>136</v>
      </c>
      <c r="J7140" t="s">
        <v>137</v>
      </c>
      <c r="K7140" t="s">
        <v>138</v>
      </c>
      <c r="L7140" t="s">
        <v>20419</v>
      </c>
      <c r="M7140" t="s">
        <v>20420</v>
      </c>
      <c r="N7140">
        <v>2.270277777</v>
      </c>
      <c r="O7140">
        <v>0</v>
      </c>
      <c r="P7140">
        <v>207</v>
      </c>
      <c r="Q7140">
        <v>0</v>
      </c>
      <c r="R7140">
        <v>3</v>
      </c>
      <c r="S7140">
        <v>0</v>
      </c>
      <c r="T7140">
        <v>32</v>
      </c>
      <c r="U7140">
        <v>0</v>
      </c>
      <c r="V7140">
        <v>0</v>
      </c>
      <c r="W7140">
        <v>0</v>
      </c>
      <c r="X7140">
        <v>90.024624460111028</v>
      </c>
      <c r="Y7140">
        <v>0</v>
      </c>
      <c r="Z7140">
        <v>9.2313939469266679E-2</v>
      </c>
      <c r="AA7140">
        <v>0</v>
      </c>
      <c r="AB7140">
        <v>23.107173366020234</v>
      </c>
      <c r="AC7140">
        <v>0</v>
      </c>
      <c r="AD7140">
        <v>0</v>
      </c>
      <c r="AE7140">
        <v>113.22411176560053</v>
      </c>
    </row>
    <row r="7141" spans="1:31" x14ac:dyDescent="0.25">
      <c r="A7141">
        <v>2254230</v>
      </c>
      <c r="B7141">
        <v>1</v>
      </c>
      <c r="C7141" t="s">
        <v>80</v>
      </c>
      <c r="D7141" t="s">
        <v>96</v>
      </c>
      <c r="E7141" t="s">
        <v>273</v>
      </c>
      <c r="F7141" t="s">
        <v>1348</v>
      </c>
      <c r="G7141" t="s">
        <v>174</v>
      </c>
      <c r="H7141" t="s">
        <v>163</v>
      </c>
      <c r="I7141" t="s">
        <v>136</v>
      </c>
      <c r="J7141" t="s">
        <v>137</v>
      </c>
      <c r="K7141" t="s">
        <v>138</v>
      </c>
      <c r="L7141" t="s">
        <v>20421</v>
      </c>
      <c r="M7141" t="s">
        <v>20422</v>
      </c>
      <c r="N7141">
        <v>0.78777777699999996</v>
      </c>
      <c r="O7141">
        <v>7</v>
      </c>
      <c r="P7141">
        <v>1111</v>
      </c>
      <c r="Q7141">
        <v>18</v>
      </c>
      <c r="R7141">
        <v>59</v>
      </c>
      <c r="S7141">
        <v>7</v>
      </c>
      <c r="T7141">
        <v>29</v>
      </c>
      <c r="U7141">
        <v>0</v>
      </c>
      <c r="V7141">
        <v>1</v>
      </c>
      <c r="W7141">
        <v>20.340453632895667</v>
      </c>
      <c r="X7141">
        <v>152.73057049078037</v>
      </c>
      <c r="Y7141">
        <v>15.420708118328367</v>
      </c>
      <c r="Z7141">
        <v>32.546467118803029</v>
      </c>
      <c r="AA7141">
        <v>10.002503637812399</v>
      </c>
      <c r="AB7141">
        <v>12.989528898414438</v>
      </c>
      <c r="AC7141">
        <v>0</v>
      </c>
      <c r="AD7141">
        <v>9.8575674612877778E-2</v>
      </c>
      <c r="AE7141">
        <v>244.12880757164717</v>
      </c>
    </row>
    <row r="7142" spans="1:31" x14ac:dyDescent="0.25">
      <c r="A7142">
        <v>2254233</v>
      </c>
      <c r="B7142">
        <v>1</v>
      </c>
      <c r="C7142" t="s">
        <v>80</v>
      </c>
      <c r="D7142" t="s">
        <v>103</v>
      </c>
      <c r="E7142" t="s">
        <v>273</v>
      </c>
      <c r="F7142" t="s">
        <v>20423</v>
      </c>
      <c r="G7142" t="s">
        <v>196</v>
      </c>
      <c r="H7142" t="s">
        <v>163</v>
      </c>
      <c r="I7142" t="s">
        <v>136</v>
      </c>
      <c r="J7142" t="s">
        <v>137</v>
      </c>
      <c r="K7142" t="s">
        <v>144</v>
      </c>
      <c r="L7142" t="s">
        <v>20424</v>
      </c>
      <c r="M7142" t="s">
        <v>20425</v>
      </c>
      <c r="N7142">
        <v>5.29</v>
      </c>
      <c r="O7142">
        <v>4</v>
      </c>
      <c r="P7142">
        <v>2600</v>
      </c>
      <c r="Q7142">
        <v>39</v>
      </c>
      <c r="R7142">
        <v>81</v>
      </c>
      <c r="S7142">
        <v>31</v>
      </c>
      <c r="T7142">
        <v>345</v>
      </c>
      <c r="U7142">
        <v>19</v>
      </c>
      <c r="V7142">
        <v>12</v>
      </c>
      <c r="W7142">
        <v>83.130824851298016</v>
      </c>
      <c r="X7142">
        <v>5220.7045575839029</v>
      </c>
      <c r="Y7142">
        <v>311.49964863942034</v>
      </c>
      <c r="Z7142">
        <v>323.34712459731674</v>
      </c>
      <c r="AA7142">
        <v>2617.9381264918061</v>
      </c>
      <c r="AB7142">
        <v>1181.0342158853648</v>
      </c>
      <c r="AC7142">
        <v>7874.4487699713773</v>
      </c>
      <c r="AD7142">
        <v>818.61348953545917</v>
      </c>
      <c r="AE7142">
        <v>18430.716757555947</v>
      </c>
    </row>
    <row r="7143" spans="1:31" x14ac:dyDescent="0.25">
      <c r="A7143">
        <v>2254235</v>
      </c>
      <c r="B7143">
        <v>1</v>
      </c>
      <c r="C7143" t="s">
        <v>80</v>
      </c>
      <c r="D7143" t="s">
        <v>93</v>
      </c>
      <c r="E7143" t="s">
        <v>273</v>
      </c>
      <c r="F7143" t="s">
        <v>20426</v>
      </c>
      <c r="G7143" t="s">
        <v>1257</v>
      </c>
      <c r="H7143" t="s">
        <v>163</v>
      </c>
      <c r="I7143" t="s">
        <v>136</v>
      </c>
      <c r="J7143" t="s">
        <v>137</v>
      </c>
      <c r="K7143" t="s">
        <v>138</v>
      </c>
      <c r="L7143" t="s">
        <v>20427</v>
      </c>
      <c r="M7143" t="s">
        <v>20428</v>
      </c>
      <c r="N7143">
        <v>0.461388888</v>
      </c>
      <c r="O7143">
        <v>0</v>
      </c>
      <c r="P7143">
        <v>69</v>
      </c>
      <c r="Q7143">
        <v>4</v>
      </c>
      <c r="R7143">
        <v>95</v>
      </c>
      <c r="S7143">
        <v>2</v>
      </c>
      <c r="T7143">
        <v>42</v>
      </c>
      <c r="U7143">
        <v>0</v>
      </c>
      <c r="V7143">
        <v>0</v>
      </c>
      <c r="W7143">
        <v>0</v>
      </c>
      <c r="X7143">
        <v>7.2763969876257004</v>
      </c>
      <c r="Y7143">
        <v>0.34164315479396667</v>
      </c>
      <c r="Z7143">
        <v>38.975948464194637</v>
      </c>
      <c r="AA7143">
        <v>3.826895422877536</v>
      </c>
      <c r="AB7143">
        <v>10.854289198779691</v>
      </c>
      <c r="AC7143">
        <v>0</v>
      </c>
      <c r="AD7143">
        <v>0</v>
      </c>
      <c r="AE7143">
        <v>61.275173228271527</v>
      </c>
    </row>
    <row r="7144" spans="1:31" x14ac:dyDescent="0.25">
      <c r="A7144">
        <v>2254236</v>
      </c>
      <c r="B7144">
        <v>1</v>
      </c>
      <c r="C7144" t="s">
        <v>81</v>
      </c>
      <c r="D7144" t="s">
        <v>118</v>
      </c>
      <c r="E7144" t="s">
        <v>405</v>
      </c>
      <c r="F7144" t="s">
        <v>5797</v>
      </c>
      <c r="G7144" t="s">
        <v>196</v>
      </c>
      <c r="H7144" t="s">
        <v>163</v>
      </c>
      <c r="I7144" t="s">
        <v>136</v>
      </c>
      <c r="J7144" t="s">
        <v>137</v>
      </c>
      <c r="K7144" t="s">
        <v>144</v>
      </c>
      <c r="L7144" t="s">
        <v>20429</v>
      </c>
      <c r="M7144" t="s">
        <v>20430</v>
      </c>
      <c r="N7144">
        <v>4.9736111110000003</v>
      </c>
      <c r="O7144">
        <v>23</v>
      </c>
      <c r="P7144">
        <v>6827</v>
      </c>
      <c r="Q7144">
        <v>309</v>
      </c>
      <c r="R7144">
        <v>474</v>
      </c>
      <c r="S7144">
        <v>80</v>
      </c>
      <c r="T7144">
        <v>692</v>
      </c>
      <c r="U7144">
        <v>26</v>
      </c>
      <c r="V7144">
        <v>1</v>
      </c>
      <c r="W7144">
        <v>49.012199108268213</v>
      </c>
      <c r="X7144">
        <v>6111.239747075474</v>
      </c>
      <c r="Y7144">
        <v>1346.7492533307748</v>
      </c>
      <c r="Z7144">
        <v>1022.0135473020271</v>
      </c>
      <c r="AA7144">
        <v>2324.496961256863</v>
      </c>
      <c r="AB7144">
        <v>1608.9702689997434</v>
      </c>
      <c r="AC7144">
        <v>6620.8893070393387</v>
      </c>
      <c r="AD7144">
        <v>12.463721325311326</v>
      </c>
      <c r="AE7144">
        <v>19095.835005437799</v>
      </c>
    </row>
    <row r="7145" spans="1:31" x14ac:dyDescent="0.25">
      <c r="A7145">
        <v>2254238</v>
      </c>
      <c r="B7145">
        <v>1</v>
      </c>
      <c r="C7145" t="s">
        <v>81</v>
      </c>
      <c r="D7145" t="s">
        <v>128</v>
      </c>
      <c r="E7145" t="s">
        <v>161</v>
      </c>
      <c r="F7145" t="s">
        <v>20431</v>
      </c>
      <c r="G7145" t="s">
        <v>196</v>
      </c>
      <c r="H7145" t="s">
        <v>163</v>
      </c>
      <c r="I7145" t="s">
        <v>136</v>
      </c>
      <c r="J7145" t="s">
        <v>137</v>
      </c>
      <c r="K7145" t="s">
        <v>144</v>
      </c>
      <c r="L7145" t="s">
        <v>20432</v>
      </c>
      <c r="M7145" t="s">
        <v>20433</v>
      </c>
      <c r="N7145">
        <v>2.997222222</v>
      </c>
      <c r="O7145">
        <v>0</v>
      </c>
      <c r="P7145">
        <v>211</v>
      </c>
      <c r="Q7145">
        <v>1</v>
      </c>
      <c r="R7145">
        <v>3</v>
      </c>
      <c r="S7145">
        <v>5</v>
      </c>
      <c r="T7145">
        <v>21</v>
      </c>
      <c r="U7145">
        <v>1</v>
      </c>
      <c r="V7145">
        <v>0</v>
      </c>
      <c r="W7145">
        <v>0</v>
      </c>
      <c r="X7145">
        <v>142.76957002986865</v>
      </c>
      <c r="Y7145">
        <v>9.0682284908647439</v>
      </c>
      <c r="Z7145">
        <v>14.086208795506479</v>
      </c>
      <c r="AA7145">
        <v>56.290661283841288</v>
      </c>
      <c r="AB7145">
        <v>31.462842206621534</v>
      </c>
      <c r="AC7145">
        <v>36.041579237641741</v>
      </c>
      <c r="AD7145">
        <v>0</v>
      </c>
      <c r="AE7145">
        <v>289.7190900443444</v>
      </c>
    </row>
    <row r="7146" spans="1:31" x14ac:dyDescent="0.25">
      <c r="A7146">
        <v>2254245</v>
      </c>
      <c r="B7146">
        <v>1</v>
      </c>
      <c r="C7146" t="s">
        <v>80</v>
      </c>
      <c r="D7146" t="s">
        <v>100</v>
      </c>
      <c r="E7146" t="s">
        <v>132</v>
      </c>
      <c r="F7146" t="s">
        <v>20434</v>
      </c>
      <c r="G7146" t="s">
        <v>148</v>
      </c>
      <c r="H7146" t="s">
        <v>135</v>
      </c>
      <c r="I7146" t="s">
        <v>136</v>
      </c>
      <c r="J7146" t="s">
        <v>137</v>
      </c>
      <c r="K7146" t="s">
        <v>138</v>
      </c>
      <c r="L7146" t="s">
        <v>20435</v>
      </c>
      <c r="M7146" t="s">
        <v>20436</v>
      </c>
      <c r="N7146">
        <v>1.9669444439999999</v>
      </c>
      <c r="O7146">
        <v>0</v>
      </c>
      <c r="P7146">
        <v>1</v>
      </c>
      <c r="Q7146">
        <v>0</v>
      </c>
      <c r="R7146">
        <v>0</v>
      </c>
      <c r="S7146">
        <v>0</v>
      </c>
      <c r="T7146">
        <v>0</v>
      </c>
      <c r="U7146">
        <v>0</v>
      </c>
      <c r="V7146">
        <v>0</v>
      </c>
      <c r="W7146">
        <v>0</v>
      </c>
      <c r="X7146">
        <v>5.684418930563334E-3</v>
      </c>
      <c r="Y7146">
        <v>0</v>
      </c>
      <c r="Z7146">
        <v>0</v>
      </c>
      <c r="AA7146">
        <v>0</v>
      </c>
      <c r="AB7146">
        <v>0</v>
      </c>
      <c r="AC7146">
        <v>0</v>
      </c>
      <c r="AD7146">
        <v>0</v>
      </c>
      <c r="AE7146">
        <v>5.684418930563334E-3</v>
      </c>
    </row>
    <row r="7147" spans="1:31" x14ac:dyDescent="0.25">
      <c r="A7147">
        <v>2254248</v>
      </c>
      <c r="B7147">
        <v>1</v>
      </c>
      <c r="C7147" t="s">
        <v>80</v>
      </c>
      <c r="D7147" t="s">
        <v>82</v>
      </c>
      <c r="E7147" t="s">
        <v>177</v>
      </c>
      <c r="F7147" t="s">
        <v>16354</v>
      </c>
      <c r="G7147" t="s">
        <v>235</v>
      </c>
      <c r="H7147" t="s">
        <v>135</v>
      </c>
      <c r="I7147" t="s">
        <v>136</v>
      </c>
      <c r="J7147" t="s">
        <v>137</v>
      </c>
      <c r="K7147" t="s">
        <v>138</v>
      </c>
      <c r="L7147" t="s">
        <v>20437</v>
      </c>
      <c r="M7147" t="s">
        <v>20438</v>
      </c>
      <c r="N7147">
        <v>0.37305555499999998</v>
      </c>
      <c r="O7147">
        <v>0</v>
      </c>
      <c r="P7147">
        <v>59</v>
      </c>
      <c r="Q7147">
        <v>0</v>
      </c>
      <c r="R7147">
        <v>0</v>
      </c>
      <c r="S7147">
        <v>0</v>
      </c>
      <c r="T7147">
        <v>25</v>
      </c>
      <c r="U7147">
        <v>0</v>
      </c>
      <c r="V7147">
        <v>0</v>
      </c>
      <c r="W7147">
        <v>0</v>
      </c>
      <c r="X7147">
        <v>8.0036968049718116</v>
      </c>
      <c r="Y7147">
        <v>0</v>
      </c>
      <c r="Z7147">
        <v>0</v>
      </c>
      <c r="AA7147">
        <v>0</v>
      </c>
      <c r="AB7147">
        <v>4.4946789978186903</v>
      </c>
      <c r="AC7147">
        <v>0</v>
      </c>
      <c r="AD7147">
        <v>0</v>
      </c>
      <c r="AE7147">
        <v>12.498375802790502</v>
      </c>
    </row>
    <row r="7148" spans="1:31" x14ac:dyDescent="0.25">
      <c r="A7148">
        <v>2254249</v>
      </c>
      <c r="B7148">
        <v>1</v>
      </c>
      <c r="C7148" t="s">
        <v>80</v>
      </c>
      <c r="D7148" t="s">
        <v>93</v>
      </c>
      <c r="E7148" t="s">
        <v>273</v>
      </c>
      <c r="F7148" t="s">
        <v>17169</v>
      </c>
      <c r="G7148" t="s">
        <v>196</v>
      </c>
      <c r="H7148" t="s">
        <v>163</v>
      </c>
      <c r="I7148" t="s">
        <v>136</v>
      </c>
      <c r="J7148" t="s">
        <v>137</v>
      </c>
      <c r="K7148" t="s">
        <v>144</v>
      </c>
      <c r="L7148" t="s">
        <v>20439</v>
      </c>
      <c r="M7148" t="s">
        <v>20440</v>
      </c>
      <c r="N7148">
        <v>1.1358333329999999</v>
      </c>
      <c r="O7148">
        <v>0</v>
      </c>
      <c r="P7148">
        <v>3990</v>
      </c>
      <c r="Q7148">
        <v>0</v>
      </c>
      <c r="R7148">
        <v>0</v>
      </c>
      <c r="S7148">
        <v>0</v>
      </c>
      <c r="T7148">
        <v>1216</v>
      </c>
      <c r="U7148">
        <v>0</v>
      </c>
      <c r="V7148">
        <v>0</v>
      </c>
      <c r="W7148">
        <v>0</v>
      </c>
      <c r="X7148">
        <v>1164.6215420582689</v>
      </c>
      <c r="Y7148">
        <v>0</v>
      </c>
      <c r="Z7148">
        <v>0</v>
      </c>
      <c r="AA7148">
        <v>0</v>
      </c>
      <c r="AB7148">
        <v>785.18056046610138</v>
      </c>
      <c r="AC7148">
        <v>0</v>
      </c>
      <c r="AD7148">
        <v>0</v>
      </c>
      <c r="AE7148">
        <v>1949.8021025243702</v>
      </c>
    </row>
    <row r="7149" spans="1:31" x14ac:dyDescent="0.25">
      <c r="A7149">
        <v>2254250</v>
      </c>
      <c r="B7149">
        <v>1</v>
      </c>
      <c r="C7149" t="s">
        <v>80</v>
      </c>
      <c r="D7149" t="s">
        <v>92</v>
      </c>
      <c r="E7149" t="s">
        <v>182</v>
      </c>
      <c r="F7149" t="s">
        <v>20441</v>
      </c>
      <c r="G7149" t="s">
        <v>20442</v>
      </c>
      <c r="H7149" t="s">
        <v>163</v>
      </c>
      <c r="I7149" t="s">
        <v>136</v>
      </c>
      <c r="J7149" t="s">
        <v>137</v>
      </c>
      <c r="K7149" t="s">
        <v>138</v>
      </c>
      <c r="L7149" t="s">
        <v>20443</v>
      </c>
      <c r="M7149" t="s">
        <v>20444</v>
      </c>
      <c r="N7149">
        <v>4.2513888880000001</v>
      </c>
      <c r="O7149">
        <v>2</v>
      </c>
      <c r="P7149">
        <v>186</v>
      </c>
      <c r="Q7149">
        <v>2</v>
      </c>
      <c r="R7149">
        <v>3</v>
      </c>
      <c r="S7149">
        <v>1</v>
      </c>
      <c r="T7149">
        <v>25</v>
      </c>
      <c r="U7149">
        <v>0</v>
      </c>
      <c r="V7149">
        <v>0</v>
      </c>
      <c r="W7149">
        <v>10.259429175695701</v>
      </c>
      <c r="X7149">
        <v>92.589794471946405</v>
      </c>
      <c r="Y7149">
        <v>2.71714664680347</v>
      </c>
      <c r="Z7149">
        <v>0.22424675091370225</v>
      </c>
      <c r="AA7149">
        <v>4.3791505324271105</v>
      </c>
      <c r="AB7149">
        <v>51.459343719987622</v>
      </c>
      <c r="AC7149">
        <v>0</v>
      </c>
      <c r="AD7149">
        <v>0</v>
      </c>
      <c r="AE7149">
        <v>161.62911129777402</v>
      </c>
    </row>
    <row r="7150" spans="1:31" x14ac:dyDescent="0.25">
      <c r="A7150">
        <v>2254251</v>
      </c>
      <c r="B7150">
        <v>1</v>
      </c>
      <c r="C7150" t="s">
        <v>80</v>
      </c>
      <c r="D7150" t="s">
        <v>84</v>
      </c>
      <c r="E7150" t="s">
        <v>182</v>
      </c>
      <c r="F7150" t="s">
        <v>20445</v>
      </c>
      <c r="G7150" t="s">
        <v>2631</v>
      </c>
      <c r="H7150" t="s">
        <v>163</v>
      </c>
      <c r="I7150" t="s">
        <v>136</v>
      </c>
      <c r="J7150" t="s">
        <v>137</v>
      </c>
      <c r="K7150" t="s">
        <v>138</v>
      </c>
      <c r="L7150" t="s">
        <v>20446</v>
      </c>
      <c r="M7150" t="s">
        <v>20447</v>
      </c>
      <c r="N7150">
        <v>0.37444444399999999</v>
      </c>
      <c r="O7150">
        <v>0</v>
      </c>
      <c r="P7150">
        <v>858</v>
      </c>
      <c r="Q7150">
        <v>0</v>
      </c>
      <c r="R7150">
        <v>0</v>
      </c>
      <c r="S7150">
        <v>0</v>
      </c>
      <c r="T7150">
        <v>41</v>
      </c>
      <c r="U7150">
        <v>0</v>
      </c>
      <c r="V7150">
        <v>1</v>
      </c>
      <c r="W7150">
        <v>0</v>
      </c>
      <c r="X7150">
        <v>90.659105321287527</v>
      </c>
      <c r="Y7150">
        <v>0</v>
      </c>
      <c r="Z7150">
        <v>0</v>
      </c>
      <c r="AA7150">
        <v>0</v>
      </c>
      <c r="AB7150">
        <v>3.9778949056433035</v>
      </c>
      <c r="AC7150">
        <v>0</v>
      </c>
      <c r="AD7150">
        <v>0.84451992843773338</v>
      </c>
      <c r="AE7150">
        <v>95.481520155368571</v>
      </c>
    </row>
    <row r="7151" spans="1:31" x14ac:dyDescent="0.25">
      <c r="A7151">
        <v>2254252</v>
      </c>
      <c r="B7151">
        <v>1</v>
      </c>
      <c r="C7151" t="s">
        <v>80</v>
      </c>
      <c r="D7151" t="s">
        <v>82</v>
      </c>
      <c r="E7151" t="s">
        <v>141</v>
      </c>
      <c r="F7151" t="s">
        <v>20448</v>
      </c>
      <c r="G7151" t="s">
        <v>196</v>
      </c>
      <c r="H7151" t="s">
        <v>135</v>
      </c>
      <c r="I7151" t="s">
        <v>136</v>
      </c>
      <c r="J7151" t="s">
        <v>137</v>
      </c>
      <c r="K7151" t="s">
        <v>144</v>
      </c>
      <c r="L7151" t="s">
        <v>20449</v>
      </c>
      <c r="M7151" t="s">
        <v>20450</v>
      </c>
      <c r="N7151">
        <v>1.5633333330000001</v>
      </c>
      <c r="O7151">
        <v>0</v>
      </c>
      <c r="P7151">
        <v>3</v>
      </c>
      <c r="Q7151">
        <v>0</v>
      </c>
      <c r="R7151">
        <v>0</v>
      </c>
      <c r="S7151">
        <v>0</v>
      </c>
      <c r="T7151">
        <v>55</v>
      </c>
      <c r="U7151">
        <v>0</v>
      </c>
      <c r="V7151">
        <v>1</v>
      </c>
      <c r="W7151">
        <v>0</v>
      </c>
      <c r="X7151">
        <v>2.8851590579631861</v>
      </c>
      <c r="Y7151">
        <v>0</v>
      </c>
      <c r="Z7151">
        <v>0</v>
      </c>
      <c r="AA7151">
        <v>0</v>
      </c>
      <c r="AB7151">
        <v>221.99119593770166</v>
      </c>
      <c r="AC7151">
        <v>0</v>
      </c>
      <c r="AD7151">
        <v>28.266125867786982</v>
      </c>
      <c r="AE7151">
        <v>253.14248086345185</v>
      </c>
    </row>
    <row r="7152" spans="1:31" x14ac:dyDescent="0.25">
      <c r="A7152">
        <v>2254253</v>
      </c>
      <c r="B7152">
        <v>1</v>
      </c>
      <c r="C7152" t="s">
        <v>81</v>
      </c>
      <c r="D7152" t="s">
        <v>128</v>
      </c>
      <c r="E7152" t="s">
        <v>141</v>
      </c>
      <c r="F7152" t="s">
        <v>20451</v>
      </c>
      <c r="G7152" t="s">
        <v>187</v>
      </c>
      <c r="H7152" t="s">
        <v>135</v>
      </c>
      <c r="I7152" t="s">
        <v>136</v>
      </c>
      <c r="J7152" t="s">
        <v>137</v>
      </c>
      <c r="K7152" t="s">
        <v>138</v>
      </c>
      <c r="L7152" t="s">
        <v>20452</v>
      </c>
      <c r="M7152" t="s">
        <v>20453</v>
      </c>
      <c r="N7152">
        <v>2.5752777770000002</v>
      </c>
      <c r="O7152">
        <v>0</v>
      </c>
      <c r="P7152">
        <v>1</v>
      </c>
      <c r="Q7152">
        <v>0</v>
      </c>
      <c r="R7152">
        <v>14</v>
      </c>
      <c r="S7152">
        <v>0</v>
      </c>
      <c r="T7152">
        <v>0</v>
      </c>
      <c r="U7152">
        <v>0</v>
      </c>
      <c r="V7152">
        <v>0</v>
      </c>
      <c r="W7152">
        <v>0</v>
      </c>
      <c r="X7152">
        <v>0.24899309072621667</v>
      </c>
      <c r="Y7152">
        <v>0</v>
      </c>
      <c r="Z7152">
        <v>24.145644664992545</v>
      </c>
      <c r="AA7152">
        <v>0</v>
      </c>
      <c r="AB7152">
        <v>0</v>
      </c>
      <c r="AC7152">
        <v>0</v>
      </c>
      <c r="AD7152">
        <v>0</v>
      </c>
      <c r="AE7152">
        <v>24.394637755718762</v>
      </c>
    </row>
    <row r="7153" spans="1:31" x14ac:dyDescent="0.25">
      <c r="A7153">
        <v>2254255</v>
      </c>
      <c r="B7153">
        <v>1</v>
      </c>
      <c r="C7153" t="s">
        <v>80</v>
      </c>
      <c r="D7153" t="s">
        <v>97</v>
      </c>
      <c r="E7153" t="s">
        <v>132</v>
      </c>
      <c r="F7153" t="s">
        <v>20454</v>
      </c>
      <c r="G7153" t="s">
        <v>191</v>
      </c>
      <c r="H7153" t="s">
        <v>135</v>
      </c>
      <c r="I7153" t="s">
        <v>136</v>
      </c>
      <c r="J7153" t="s">
        <v>137</v>
      </c>
      <c r="K7153" t="s">
        <v>138</v>
      </c>
      <c r="L7153" t="s">
        <v>20455</v>
      </c>
      <c r="M7153" t="s">
        <v>20456</v>
      </c>
      <c r="N7153">
        <v>1.268888888</v>
      </c>
      <c r="O7153">
        <v>0</v>
      </c>
      <c r="P7153">
        <v>1</v>
      </c>
      <c r="Q7153">
        <v>0</v>
      </c>
      <c r="R7153">
        <v>0</v>
      </c>
      <c r="S7153">
        <v>0</v>
      </c>
      <c r="T7153">
        <v>0</v>
      </c>
      <c r="U7153">
        <v>0</v>
      </c>
      <c r="V7153">
        <v>0</v>
      </c>
      <c r="W7153">
        <v>0</v>
      </c>
      <c r="X7153">
        <v>1.8099174629962067</v>
      </c>
      <c r="Y7153">
        <v>0</v>
      </c>
      <c r="Z7153">
        <v>0</v>
      </c>
      <c r="AA7153">
        <v>0</v>
      </c>
      <c r="AB7153">
        <v>0</v>
      </c>
      <c r="AC7153">
        <v>0</v>
      </c>
      <c r="AD7153">
        <v>0</v>
      </c>
      <c r="AE7153">
        <v>1.8099174629962067</v>
      </c>
    </row>
    <row r="7154" spans="1:31" x14ac:dyDescent="0.25">
      <c r="A7154">
        <v>2254258</v>
      </c>
      <c r="B7154">
        <v>1</v>
      </c>
      <c r="C7154" t="s">
        <v>80</v>
      </c>
      <c r="D7154" t="s">
        <v>96</v>
      </c>
      <c r="E7154" t="s">
        <v>273</v>
      </c>
      <c r="F7154" t="s">
        <v>1348</v>
      </c>
      <c r="G7154" t="s">
        <v>548</v>
      </c>
      <c r="H7154" t="s">
        <v>163</v>
      </c>
      <c r="I7154" t="s">
        <v>136</v>
      </c>
      <c r="J7154" t="s">
        <v>137</v>
      </c>
      <c r="K7154" t="s">
        <v>138</v>
      </c>
      <c r="L7154" t="s">
        <v>20457</v>
      </c>
      <c r="M7154" t="s">
        <v>20458</v>
      </c>
      <c r="N7154">
        <v>5.0374999999999996</v>
      </c>
      <c r="O7154">
        <v>7</v>
      </c>
      <c r="P7154">
        <v>1111</v>
      </c>
      <c r="Q7154">
        <v>18</v>
      </c>
      <c r="R7154">
        <v>59</v>
      </c>
      <c r="S7154">
        <v>7</v>
      </c>
      <c r="T7154">
        <v>29</v>
      </c>
      <c r="U7154">
        <v>0</v>
      </c>
      <c r="V7154">
        <v>1</v>
      </c>
      <c r="W7154">
        <v>123.20612372604714</v>
      </c>
      <c r="X7154">
        <v>977.3926829352439</v>
      </c>
      <c r="Y7154">
        <v>92.811587340979003</v>
      </c>
      <c r="Z7154">
        <v>181.77681050283547</v>
      </c>
      <c r="AA7154">
        <v>63.42324838371178</v>
      </c>
      <c r="AB7154">
        <v>79.142746969934635</v>
      </c>
      <c r="AC7154">
        <v>0</v>
      </c>
      <c r="AD7154">
        <v>0.56267546782416678</v>
      </c>
      <c r="AE7154">
        <v>1518.3158753265761</v>
      </c>
    </row>
    <row r="7155" spans="1:31" x14ac:dyDescent="0.25">
      <c r="A7155">
        <v>2254259</v>
      </c>
      <c r="B7155">
        <v>1</v>
      </c>
      <c r="C7155" t="s">
        <v>81</v>
      </c>
      <c r="D7155" t="s">
        <v>127</v>
      </c>
      <c r="E7155" t="s">
        <v>132</v>
      </c>
      <c r="F7155" t="s">
        <v>20459</v>
      </c>
      <c r="G7155" t="s">
        <v>148</v>
      </c>
      <c r="H7155" t="s">
        <v>135</v>
      </c>
      <c r="I7155" t="s">
        <v>136</v>
      </c>
      <c r="J7155" t="s">
        <v>137</v>
      </c>
      <c r="K7155" t="s">
        <v>138</v>
      </c>
      <c r="L7155" t="s">
        <v>20460</v>
      </c>
      <c r="M7155" t="s">
        <v>20461</v>
      </c>
      <c r="N7155">
        <v>4.7824999999999998</v>
      </c>
      <c r="O7155">
        <v>0</v>
      </c>
      <c r="P7155">
        <v>1</v>
      </c>
      <c r="Q7155">
        <v>0</v>
      </c>
      <c r="R7155">
        <v>0</v>
      </c>
      <c r="S7155">
        <v>0</v>
      </c>
      <c r="T7155">
        <v>0</v>
      </c>
      <c r="U7155">
        <v>0</v>
      </c>
      <c r="V7155">
        <v>0</v>
      </c>
      <c r="W7155">
        <v>0</v>
      </c>
      <c r="X7155">
        <v>6.0670948023303799</v>
      </c>
      <c r="Y7155">
        <v>0</v>
      </c>
      <c r="Z7155">
        <v>0</v>
      </c>
      <c r="AA7155">
        <v>0</v>
      </c>
      <c r="AB7155">
        <v>0</v>
      </c>
      <c r="AC7155">
        <v>0</v>
      </c>
      <c r="AD7155">
        <v>0</v>
      </c>
      <c r="AE7155">
        <v>6.0670948023303799</v>
      </c>
    </row>
    <row r="7156" spans="1:31" x14ac:dyDescent="0.25">
      <c r="A7156">
        <v>2254260</v>
      </c>
      <c r="B7156">
        <v>1</v>
      </c>
      <c r="C7156" t="s">
        <v>80</v>
      </c>
      <c r="D7156" t="s">
        <v>85</v>
      </c>
      <c r="E7156" t="s">
        <v>132</v>
      </c>
      <c r="F7156" t="s">
        <v>20462</v>
      </c>
      <c r="G7156" t="s">
        <v>170</v>
      </c>
      <c r="H7156" t="s">
        <v>135</v>
      </c>
      <c r="I7156" t="s">
        <v>136</v>
      </c>
      <c r="J7156" t="s">
        <v>137</v>
      </c>
      <c r="K7156" t="s">
        <v>138</v>
      </c>
      <c r="L7156" t="s">
        <v>20463</v>
      </c>
      <c r="M7156" t="s">
        <v>20464</v>
      </c>
      <c r="N7156">
        <v>2.6683333330000001</v>
      </c>
      <c r="O7156">
        <v>0</v>
      </c>
      <c r="P7156">
        <v>11</v>
      </c>
      <c r="Q7156">
        <v>0</v>
      </c>
      <c r="R7156">
        <v>0</v>
      </c>
      <c r="S7156">
        <v>0</v>
      </c>
      <c r="T7156">
        <v>1</v>
      </c>
      <c r="U7156">
        <v>0</v>
      </c>
      <c r="V7156">
        <v>0</v>
      </c>
      <c r="W7156">
        <v>0</v>
      </c>
      <c r="X7156">
        <v>5.9032796129090954</v>
      </c>
      <c r="Y7156">
        <v>0</v>
      </c>
      <c r="Z7156">
        <v>0</v>
      </c>
      <c r="AA7156">
        <v>0</v>
      </c>
      <c r="AB7156">
        <v>7.2407390798959997E-2</v>
      </c>
      <c r="AC7156">
        <v>0</v>
      </c>
      <c r="AD7156">
        <v>0</v>
      </c>
      <c r="AE7156">
        <v>5.9756870037080558</v>
      </c>
    </row>
    <row r="7157" spans="1:31" x14ac:dyDescent="0.25">
      <c r="A7157">
        <v>2254261</v>
      </c>
      <c r="B7157">
        <v>1</v>
      </c>
      <c r="C7157" t="s">
        <v>80</v>
      </c>
      <c r="D7157" t="s">
        <v>82</v>
      </c>
      <c r="E7157" t="s">
        <v>177</v>
      </c>
      <c r="F7157" t="s">
        <v>20465</v>
      </c>
      <c r="G7157" t="s">
        <v>235</v>
      </c>
      <c r="H7157" t="s">
        <v>135</v>
      </c>
      <c r="I7157" t="s">
        <v>136</v>
      </c>
      <c r="J7157" t="s">
        <v>137</v>
      </c>
      <c r="K7157" t="s">
        <v>138</v>
      </c>
      <c r="L7157" t="s">
        <v>20466</v>
      </c>
      <c r="M7157" t="s">
        <v>20467</v>
      </c>
      <c r="N7157">
        <v>0.35111111099999998</v>
      </c>
      <c r="O7157">
        <v>0</v>
      </c>
      <c r="P7157">
        <v>26</v>
      </c>
      <c r="Q7157">
        <v>0</v>
      </c>
      <c r="R7157">
        <v>0</v>
      </c>
      <c r="S7157">
        <v>0</v>
      </c>
      <c r="T7157">
        <v>15</v>
      </c>
      <c r="U7157">
        <v>0</v>
      </c>
      <c r="V7157">
        <v>0</v>
      </c>
      <c r="W7157">
        <v>0</v>
      </c>
      <c r="X7157">
        <v>3.2219338313467736</v>
      </c>
      <c r="Y7157">
        <v>0</v>
      </c>
      <c r="Z7157">
        <v>0</v>
      </c>
      <c r="AA7157">
        <v>0</v>
      </c>
      <c r="AB7157">
        <v>3.5995029553137687</v>
      </c>
      <c r="AC7157">
        <v>0</v>
      </c>
      <c r="AD7157">
        <v>0</v>
      </c>
      <c r="AE7157">
        <v>6.8214367866605423</v>
      </c>
    </row>
    <row r="7158" spans="1:31" x14ac:dyDescent="0.25">
      <c r="A7158">
        <v>2254262</v>
      </c>
      <c r="B7158">
        <v>1</v>
      </c>
      <c r="C7158" t="s">
        <v>80</v>
      </c>
      <c r="D7158" t="s">
        <v>84</v>
      </c>
      <c r="E7158" t="s">
        <v>182</v>
      </c>
      <c r="F7158" t="s">
        <v>20468</v>
      </c>
      <c r="G7158" t="s">
        <v>2631</v>
      </c>
      <c r="H7158" t="s">
        <v>163</v>
      </c>
      <c r="I7158" t="s">
        <v>136</v>
      </c>
      <c r="J7158" t="s">
        <v>137</v>
      </c>
      <c r="K7158" t="s">
        <v>138</v>
      </c>
      <c r="L7158" t="s">
        <v>20469</v>
      </c>
      <c r="M7158" t="s">
        <v>20470</v>
      </c>
      <c r="N7158">
        <v>0.14749999999999999</v>
      </c>
      <c r="O7158">
        <v>0</v>
      </c>
      <c r="P7158">
        <v>871</v>
      </c>
      <c r="Q7158">
        <v>0</v>
      </c>
      <c r="R7158">
        <v>0</v>
      </c>
      <c r="S7158">
        <v>0</v>
      </c>
      <c r="T7158">
        <v>13</v>
      </c>
      <c r="U7158">
        <v>0</v>
      </c>
      <c r="V7158">
        <v>0</v>
      </c>
      <c r="W7158">
        <v>0</v>
      </c>
      <c r="X7158">
        <v>29.976577604246319</v>
      </c>
      <c r="Y7158">
        <v>0</v>
      </c>
      <c r="Z7158">
        <v>0</v>
      </c>
      <c r="AA7158">
        <v>0</v>
      </c>
      <c r="AB7158">
        <v>0.59707233111008495</v>
      </c>
      <c r="AC7158">
        <v>0</v>
      </c>
      <c r="AD7158">
        <v>0</v>
      </c>
      <c r="AE7158">
        <v>30.573649935356404</v>
      </c>
    </row>
    <row r="7159" spans="1:31" x14ac:dyDescent="0.25">
      <c r="A7159">
        <v>2254264</v>
      </c>
      <c r="B7159">
        <v>1</v>
      </c>
      <c r="C7159" t="s">
        <v>80</v>
      </c>
      <c r="D7159" t="s">
        <v>106</v>
      </c>
      <c r="E7159" t="s">
        <v>194</v>
      </c>
      <c r="F7159" t="s">
        <v>20471</v>
      </c>
      <c r="G7159" t="s">
        <v>179</v>
      </c>
      <c r="H7159" t="s">
        <v>135</v>
      </c>
      <c r="I7159" t="s">
        <v>136</v>
      </c>
      <c r="J7159" t="s">
        <v>137</v>
      </c>
      <c r="K7159" t="s">
        <v>138</v>
      </c>
      <c r="L7159" t="s">
        <v>20472</v>
      </c>
      <c r="M7159" t="s">
        <v>20473</v>
      </c>
      <c r="N7159">
        <v>1.8008333329999999</v>
      </c>
      <c r="O7159">
        <v>0</v>
      </c>
      <c r="P7159">
        <v>15</v>
      </c>
      <c r="Q7159">
        <v>0</v>
      </c>
      <c r="R7159">
        <v>0</v>
      </c>
      <c r="S7159">
        <v>0</v>
      </c>
      <c r="T7159">
        <v>0</v>
      </c>
      <c r="U7159">
        <v>0</v>
      </c>
      <c r="V7159">
        <v>0</v>
      </c>
      <c r="W7159">
        <v>0</v>
      </c>
      <c r="X7159">
        <v>4.5154088652668811</v>
      </c>
      <c r="Y7159">
        <v>0</v>
      </c>
      <c r="Z7159">
        <v>0</v>
      </c>
      <c r="AA7159">
        <v>0</v>
      </c>
      <c r="AB7159">
        <v>0</v>
      </c>
      <c r="AC7159">
        <v>0</v>
      </c>
      <c r="AD7159">
        <v>0</v>
      </c>
      <c r="AE7159">
        <v>4.5154088652668811</v>
      </c>
    </row>
    <row r="7160" spans="1:31" x14ac:dyDescent="0.25">
      <c r="A7160">
        <v>2254265</v>
      </c>
      <c r="B7160">
        <v>1</v>
      </c>
      <c r="C7160" t="s">
        <v>81</v>
      </c>
      <c r="D7160" t="s">
        <v>112</v>
      </c>
      <c r="E7160" t="s">
        <v>194</v>
      </c>
      <c r="F7160" t="s">
        <v>20474</v>
      </c>
      <c r="G7160" t="s">
        <v>179</v>
      </c>
      <c r="H7160" t="s">
        <v>135</v>
      </c>
      <c r="I7160" t="s">
        <v>136</v>
      </c>
      <c r="J7160" t="s">
        <v>137</v>
      </c>
      <c r="K7160" t="s">
        <v>138</v>
      </c>
      <c r="L7160" t="s">
        <v>20475</v>
      </c>
      <c r="M7160" t="s">
        <v>20476</v>
      </c>
      <c r="N7160">
        <v>2.5122222220000001</v>
      </c>
      <c r="O7160">
        <v>0</v>
      </c>
      <c r="P7160">
        <v>503</v>
      </c>
      <c r="Q7160">
        <v>0</v>
      </c>
      <c r="R7160">
        <v>2</v>
      </c>
      <c r="S7160">
        <v>0</v>
      </c>
      <c r="T7160">
        <v>9</v>
      </c>
      <c r="U7160">
        <v>0</v>
      </c>
      <c r="V7160">
        <v>0</v>
      </c>
      <c r="W7160">
        <v>0</v>
      </c>
      <c r="X7160">
        <v>249.78358947697413</v>
      </c>
      <c r="Y7160">
        <v>0</v>
      </c>
      <c r="Z7160">
        <v>2.4510693972426667E-2</v>
      </c>
      <c r="AA7160">
        <v>0</v>
      </c>
      <c r="AB7160">
        <v>12.573970475526821</v>
      </c>
      <c r="AC7160">
        <v>0</v>
      </c>
      <c r="AD7160">
        <v>0</v>
      </c>
      <c r="AE7160">
        <v>262.38207064647338</v>
      </c>
    </row>
    <row r="7161" spans="1:31" x14ac:dyDescent="0.25">
      <c r="A7161">
        <v>2254267</v>
      </c>
      <c r="B7161">
        <v>1</v>
      </c>
      <c r="C7161" t="s">
        <v>80</v>
      </c>
      <c r="D7161" t="s">
        <v>103</v>
      </c>
      <c r="E7161" t="s">
        <v>161</v>
      </c>
      <c r="F7161" t="s">
        <v>20477</v>
      </c>
      <c r="G7161" t="s">
        <v>174</v>
      </c>
      <c r="H7161" t="s">
        <v>163</v>
      </c>
      <c r="I7161" t="s">
        <v>136</v>
      </c>
      <c r="J7161" t="s">
        <v>137</v>
      </c>
      <c r="K7161" t="s">
        <v>138</v>
      </c>
      <c r="L7161" t="s">
        <v>20478</v>
      </c>
      <c r="M7161" t="s">
        <v>20479</v>
      </c>
      <c r="N7161">
        <v>2.4102777770000001</v>
      </c>
      <c r="O7161">
        <v>20</v>
      </c>
      <c r="P7161">
        <v>1634</v>
      </c>
      <c r="Q7161">
        <v>21</v>
      </c>
      <c r="R7161">
        <v>99</v>
      </c>
      <c r="S7161">
        <v>15</v>
      </c>
      <c r="T7161">
        <v>206</v>
      </c>
      <c r="U7161">
        <v>0</v>
      </c>
      <c r="V7161">
        <v>0</v>
      </c>
      <c r="W7161">
        <v>26.271413719737204</v>
      </c>
      <c r="X7161">
        <v>1132.7322482641634</v>
      </c>
      <c r="Y7161">
        <v>171.65552216599306</v>
      </c>
      <c r="Z7161">
        <v>53.919983022462716</v>
      </c>
      <c r="AA7161">
        <v>194.75245593797285</v>
      </c>
      <c r="AB7161">
        <v>214.19518362520566</v>
      </c>
      <c r="AC7161">
        <v>0</v>
      </c>
      <c r="AD7161">
        <v>0</v>
      </c>
      <c r="AE7161">
        <v>1793.5268067355348</v>
      </c>
    </row>
    <row r="7162" spans="1:31" x14ac:dyDescent="0.25">
      <c r="A7162">
        <v>2254271</v>
      </c>
      <c r="B7162">
        <v>1</v>
      </c>
      <c r="C7162" t="s">
        <v>81</v>
      </c>
      <c r="D7162" t="s">
        <v>116</v>
      </c>
      <c r="E7162" t="s">
        <v>132</v>
      </c>
      <c r="F7162" t="s">
        <v>20480</v>
      </c>
      <c r="G7162" t="s">
        <v>148</v>
      </c>
      <c r="H7162" t="s">
        <v>135</v>
      </c>
      <c r="I7162" t="s">
        <v>136</v>
      </c>
      <c r="J7162" t="s">
        <v>137</v>
      </c>
      <c r="K7162" t="s">
        <v>138</v>
      </c>
      <c r="L7162" t="s">
        <v>20481</v>
      </c>
      <c r="M7162" t="s">
        <v>20482</v>
      </c>
      <c r="N7162">
        <v>2.1552777769999998</v>
      </c>
      <c r="O7162">
        <v>0</v>
      </c>
      <c r="P7162">
        <v>2</v>
      </c>
      <c r="Q7162">
        <v>0</v>
      </c>
      <c r="R7162">
        <v>0</v>
      </c>
      <c r="S7162">
        <v>0</v>
      </c>
      <c r="T7162">
        <v>0</v>
      </c>
      <c r="U7162">
        <v>0</v>
      </c>
      <c r="V7162">
        <v>0</v>
      </c>
      <c r="W7162">
        <v>0</v>
      </c>
      <c r="X7162">
        <v>0.12892156248076003</v>
      </c>
      <c r="Y7162">
        <v>0</v>
      </c>
      <c r="Z7162">
        <v>0</v>
      </c>
      <c r="AA7162">
        <v>0</v>
      </c>
      <c r="AB7162">
        <v>0</v>
      </c>
      <c r="AC7162">
        <v>0</v>
      </c>
      <c r="AD7162">
        <v>0</v>
      </c>
      <c r="AE7162">
        <v>0.12892156248076003</v>
      </c>
    </row>
    <row r="7163" spans="1:31" x14ac:dyDescent="0.25">
      <c r="A7163">
        <v>2254273</v>
      </c>
      <c r="B7163">
        <v>1</v>
      </c>
      <c r="C7163" t="s">
        <v>80</v>
      </c>
      <c r="D7163" t="s">
        <v>102</v>
      </c>
      <c r="E7163" t="s">
        <v>177</v>
      </c>
      <c r="F7163" t="s">
        <v>20483</v>
      </c>
      <c r="G7163" t="s">
        <v>215</v>
      </c>
      <c r="H7163" t="s">
        <v>135</v>
      </c>
      <c r="I7163" t="s">
        <v>136</v>
      </c>
      <c r="J7163" t="s">
        <v>137</v>
      </c>
      <c r="K7163" t="s">
        <v>138</v>
      </c>
      <c r="L7163" t="s">
        <v>20484</v>
      </c>
      <c r="M7163" t="s">
        <v>20485</v>
      </c>
      <c r="N7163">
        <v>1.856944444</v>
      </c>
      <c r="O7163">
        <v>0</v>
      </c>
      <c r="P7163">
        <v>86</v>
      </c>
      <c r="Q7163">
        <v>0</v>
      </c>
      <c r="R7163">
        <v>0</v>
      </c>
      <c r="S7163">
        <v>0</v>
      </c>
      <c r="T7163">
        <v>2</v>
      </c>
      <c r="U7163">
        <v>0</v>
      </c>
      <c r="V7163">
        <v>0</v>
      </c>
      <c r="W7163">
        <v>0</v>
      </c>
      <c r="X7163">
        <v>42.847351002718867</v>
      </c>
      <c r="Y7163">
        <v>0</v>
      </c>
      <c r="Z7163">
        <v>0</v>
      </c>
      <c r="AA7163">
        <v>0</v>
      </c>
      <c r="AB7163">
        <v>2.0758164219550275</v>
      </c>
      <c r="AC7163">
        <v>0</v>
      </c>
      <c r="AD7163">
        <v>0</v>
      </c>
      <c r="AE7163">
        <v>44.923167424673892</v>
      </c>
    </row>
    <row r="7164" spans="1:31" x14ac:dyDescent="0.25">
      <c r="A7164">
        <v>2254288</v>
      </c>
      <c r="B7164">
        <v>1</v>
      </c>
      <c r="C7164" t="s">
        <v>81</v>
      </c>
      <c r="D7164" t="s">
        <v>112</v>
      </c>
      <c r="E7164" t="s">
        <v>182</v>
      </c>
      <c r="F7164" t="s">
        <v>20486</v>
      </c>
      <c r="G7164" t="s">
        <v>174</v>
      </c>
      <c r="H7164" t="s">
        <v>163</v>
      </c>
      <c r="I7164" t="s">
        <v>136</v>
      </c>
      <c r="J7164" t="s">
        <v>137</v>
      </c>
      <c r="K7164" t="s">
        <v>138</v>
      </c>
      <c r="L7164" t="s">
        <v>20487</v>
      </c>
      <c r="M7164" t="s">
        <v>20488</v>
      </c>
      <c r="N7164">
        <v>0.72083333299999997</v>
      </c>
      <c r="O7164">
        <v>0</v>
      </c>
      <c r="P7164">
        <v>1</v>
      </c>
      <c r="Q7164">
        <v>0</v>
      </c>
      <c r="R7164">
        <v>9</v>
      </c>
      <c r="S7164">
        <v>8</v>
      </c>
      <c r="T7164">
        <v>101</v>
      </c>
      <c r="U7164">
        <v>1</v>
      </c>
      <c r="V7164">
        <v>0</v>
      </c>
      <c r="W7164">
        <v>0</v>
      </c>
      <c r="X7164">
        <v>0.18215931608690669</v>
      </c>
      <c r="Y7164">
        <v>0</v>
      </c>
      <c r="Z7164">
        <v>2.9366381108049682</v>
      </c>
      <c r="AA7164">
        <v>23.81939531703339</v>
      </c>
      <c r="AB7164">
        <v>17.604096530755065</v>
      </c>
      <c r="AC7164">
        <v>64.036808370841527</v>
      </c>
      <c r="AD7164">
        <v>0</v>
      </c>
      <c r="AE7164">
        <v>108.57909764552186</v>
      </c>
    </row>
    <row r="7165" spans="1:31" x14ac:dyDescent="0.25">
      <c r="A7165">
        <v>2254291</v>
      </c>
      <c r="B7165">
        <v>1</v>
      </c>
      <c r="C7165" t="s">
        <v>80</v>
      </c>
      <c r="D7165" t="s">
        <v>97</v>
      </c>
      <c r="E7165" t="s">
        <v>132</v>
      </c>
      <c r="F7165" t="s">
        <v>20489</v>
      </c>
      <c r="G7165" t="s">
        <v>191</v>
      </c>
      <c r="H7165" t="s">
        <v>135</v>
      </c>
      <c r="I7165" t="s">
        <v>136</v>
      </c>
      <c r="J7165" t="s">
        <v>137</v>
      </c>
      <c r="K7165" t="s">
        <v>138</v>
      </c>
      <c r="L7165" t="s">
        <v>20490</v>
      </c>
      <c r="M7165" t="s">
        <v>20491</v>
      </c>
      <c r="N7165">
        <v>0.60277777700000001</v>
      </c>
      <c r="O7165">
        <v>0</v>
      </c>
      <c r="P7165">
        <v>1</v>
      </c>
      <c r="Q7165">
        <v>0</v>
      </c>
      <c r="R7165">
        <v>0</v>
      </c>
      <c r="S7165">
        <v>0</v>
      </c>
      <c r="T7165">
        <v>0</v>
      </c>
      <c r="U7165">
        <v>0</v>
      </c>
      <c r="V7165">
        <v>0</v>
      </c>
      <c r="W7165">
        <v>0</v>
      </c>
      <c r="X7165">
        <v>0.22511765225172223</v>
      </c>
      <c r="Y7165">
        <v>0</v>
      </c>
      <c r="Z7165">
        <v>0</v>
      </c>
      <c r="AA7165">
        <v>0</v>
      </c>
      <c r="AB7165">
        <v>0</v>
      </c>
      <c r="AC7165">
        <v>0</v>
      </c>
      <c r="AD7165">
        <v>0</v>
      </c>
      <c r="AE7165">
        <v>0.22511765225172223</v>
      </c>
    </row>
    <row r="7166" spans="1:31" x14ac:dyDescent="0.25">
      <c r="A7166">
        <v>2254293</v>
      </c>
      <c r="B7166">
        <v>1</v>
      </c>
      <c r="C7166" t="s">
        <v>81</v>
      </c>
      <c r="D7166" t="s">
        <v>112</v>
      </c>
      <c r="E7166" t="s">
        <v>273</v>
      </c>
      <c r="F7166" t="s">
        <v>20492</v>
      </c>
      <c r="G7166" t="s">
        <v>196</v>
      </c>
      <c r="H7166" t="s">
        <v>163</v>
      </c>
      <c r="I7166" t="s">
        <v>136</v>
      </c>
      <c r="J7166" t="s">
        <v>137</v>
      </c>
      <c r="K7166" t="s">
        <v>144</v>
      </c>
      <c r="L7166" t="s">
        <v>20493</v>
      </c>
      <c r="M7166" t="s">
        <v>20494</v>
      </c>
      <c r="N7166">
        <v>0.65416666599999995</v>
      </c>
      <c r="O7166">
        <v>0</v>
      </c>
      <c r="P7166">
        <v>64</v>
      </c>
      <c r="Q7166">
        <v>2</v>
      </c>
      <c r="R7166">
        <v>52</v>
      </c>
      <c r="S7166">
        <v>2</v>
      </c>
      <c r="T7166">
        <v>105</v>
      </c>
      <c r="U7166">
        <v>2</v>
      </c>
      <c r="V7166">
        <v>6</v>
      </c>
      <c r="W7166">
        <v>0</v>
      </c>
      <c r="X7166">
        <v>8.6186948829331662</v>
      </c>
      <c r="Y7166">
        <v>0.5077897796048001</v>
      </c>
      <c r="Z7166">
        <v>6.9360738974333351</v>
      </c>
      <c r="AA7166">
        <v>0.85016264162174993</v>
      </c>
      <c r="AB7166">
        <v>112.8288965017617</v>
      </c>
      <c r="AC7166">
        <v>18.804035278293654</v>
      </c>
      <c r="AD7166">
        <v>17.2159100840097</v>
      </c>
      <c r="AE7166">
        <v>165.76156306565809</v>
      </c>
    </row>
    <row r="7167" spans="1:31" x14ac:dyDescent="0.25">
      <c r="A7167">
        <v>2254294</v>
      </c>
      <c r="B7167">
        <v>1</v>
      </c>
      <c r="C7167" t="s">
        <v>80</v>
      </c>
      <c r="D7167" t="s">
        <v>107</v>
      </c>
      <c r="E7167" t="s">
        <v>161</v>
      </c>
      <c r="F7167" t="s">
        <v>20495</v>
      </c>
      <c r="G7167" t="s">
        <v>174</v>
      </c>
      <c r="H7167" t="s">
        <v>163</v>
      </c>
      <c r="I7167" t="s">
        <v>136</v>
      </c>
      <c r="J7167" t="s">
        <v>137</v>
      </c>
      <c r="K7167" t="s">
        <v>138</v>
      </c>
      <c r="L7167" t="s">
        <v>20496</v>
      </c>
      <c r="M7167" t="s">
        <v>20497</v>
      </c>
      <c r="N7167">
        <v>0.54833333299999998</v>
      </c>
      <c r="O7167">
        <v>2</v>
      </c>
      <c r="P7167">
        <v>329</v>
      </c>
      <c r="Q7167">
        <v>50</v>
      </c>
      <c r="R7167">
        <v>21</v>
      </c>
      <c r="S7167">
        <v>8</v>
      </c>
      <c r="T7167">
        <v>51</v>
      </c>
      <c r="U7167">
        <v>0</v>
      </c>
      <c r="V7167">
        <v>0</v>
      </c>
      <c r="W7167">
        <v>0.75237346662855997</v>
      </c>
      <c r="X7167">
        <v>29.724824541533646</v>
      </c>
      <c r="Y7167">
        <v>52.203367581138089</v>
      </c>
      <c r="Z7167">
        <v>1.3510460552437336</v>
      </c>
      <c r="AA7167">
        <v>11.713830192445505</v>
      </c>
      <c r="AB7167">
        <v>10.994951860830326</v>
      </c>
      <c r="AC7167">
        <v>0</v>
      </c>
      <c r="AD7167">
        <v>0</v>
      </c>
      <c r="AE7167">
        <v>106.74039369781985</v>
      </c>
    </row>
    <row r="7168" spans="1:31" x14ac:dyDescent="0.25">
      <c r="A7168">
        <v>2254295</v>
      </c>
      <c r="B7168">
        <v>1</v>
      </c>
      <c r="C7168" t="s">
        <v>80</v>
      </c>
      <c r="D7168" t="s">
        <v>93</v>
      </c>
      <c r="E7168" t="s">
        <v>132</v>
      </c>
      <c r="F7168" t="s">
        <v>20498</v>
      </c>
      <c r="G7168" t="s">
        <v>148</v>
      </c>
      <c r="H7168" t="s">
        <v>135</v>
      </c>
      <c r="I7168" t="s">
        <v>136</v>
      </c>
      <c r="J7168" t="s">
        <v>137</v>
      </c>
      <c r="K7168" t="s">
        <v>138</v>
      </c>
      <c r="L7168" t="s">
        <v>20499</v>
      </c>
      <c r="M7168" t="s">
        <v>20500</v>
      </c>
      <c r="N7168">
        <v>4.5486111109999996</v>
      </c>
      <c r="O7168">
        <v>0</v>
      </c>
      <c r="P7168">
        <v>1</v>
      </c>
      <c r="Q7168">
        <v>0</v>
      </c>
      <c r="R7168">
        <v>0</v>
      </c>
      <c r="S7168">
        <v>0</v>
      </c>
      <c r="T7168">
        <v>0</v>
      </c>
      <c r="U7168">
        <v>0</v>
      </c>
      <c r="V7168">
        <v>0</v>
      </c>
      <c r="W7168">
        <v>0</v>
      </c>
      <c r="X7168">
        <v>0.84830466913658675</v>
      </c>
      <c r="Y7168">
        <v>0</v>
      </c>
      <c r="Z7168">
        <v>0</v>
      </c>
      <c r="AA7168">
        <v>0</v>
      </c>
      <c r="AB7168">
        <v>0</v>
      </c>
      <c r="AC7168">
        <v>0</v>
      </c>
      <c r="AD7168">
        <v>0</v>
      </c>
      <c r="AE7168">
        <v>0.84830466913658675</v>
      </c>
    </row>
    <row r="7169" spans="1:31" x14ac:dyDescent="0.25">
      <c r="A7169">
        <v>2254296</v>
      </c>
      <c r="B7169">
        <v>1</v>
      </c>
      <c r="C7169" t="s">
        <v>80</v>
      </c>
      <c r="D7169" t="s">
        <v>93</v>
      </c>
      <c r="E7169" t="s">
        <v>132</v>
      </c>
      <c r="F7169" t="s">
        <v>20501</v>
      </c>
      <c r="G7169" t="s">
        <v>148</v>
      </c>
      <c r="H7169" t="s">
        <v>135</v>
      </c>
      <c r="I7169" t="s">
        <v>136</v>
      </c>
      <c r="J7169" t="s">
        <v>137</v>
      </c>
      <c r="K7169" t="s">
        <v>138</v>
      </c>
      <c r="L7169" t="s">
        <v>20502</v>
      </c>
      <c r="M7169" t="s">
        <v>20503</v>
      </c>
      <c r="N7169">
        <v>1.5433333330000001</v>
      </c>
      <c r="O7169">
        <v>0</v>
      </c>
      <c r="P7169">
        <v>1</v>
      </c>
      <c r="Q7169">
        <v>0</v>
      </c>
      <c r="R7169">
        <v>1</v>
      </c>
      <c r="S7169">
        <v>0</v>
      </c>
      <c r="T7169">
        <v>0</v>
      </c>
      <c r="U7169">
        <v>0</v>
      </c>
      <c r="V7169">
        <v>0</v>
      </c>
      <c r="W7169">
        <v>0</v>
      </c>
      <c r="X7169">
        <v>0.45643349771469338</v>
      </c>
      <c r="Y7169">
        <v>0</v>
      </c>
      <c r="Z7169">
        <v>0.67908953675792449</v>
      </c>
      <c r="AA7169">
        <v>0</v>
      </c>
      <c r="AB7169">
        <v>0</v>
      </c>
      <c r="AC7169">
        <v>0</v>
      </c>
      <c r="AD7169">
        <v>0</v>
      </c>
      <c r="AE7169">
        <v>1.1355230344726179</v>
      </c>
    </row>
    <row r="7170" spans="1:31" x14ac:dyDescent="0.25">
      <c r="A7170">
        <v>2254297</v>
      </c>
      <c r="B7170">
        <v>1</v>
      </c>
      <c r="C7170" t="s">
        <v>81</v>
      </c>
      <c r="D7170" t="s">
        <v>123</v>
      </c>
      <c r="E7170" t="s">
        <v>132</v>
      </c>
      <c r="F7170" t="s">
        <v>20504</v>
      </c>
      <c r="G7170" t="s">
        <v>148</v>
      </c>
      <c r="H7170" t="s">
        <v>135</v>
      </c>
      <c r="I7170" t="s">
        <v>136</v>
      </c>
      <c r="J7170" t="s">
        <v>137</v>
      </c>
      <c r="K7170" t="s">
        <v>138</v>
      </c>
      <c r="L7170" t="s">
        <v>20505</v>
      </c>
      <c r="M7170" t="s">
        <v>20506</v>
      </c>
      <c r="N7170">
        <v>0.71833333300000002</v>
      </c>
      <c r="O7170">
        <v>0</v>
      </c>
      <c r="P7170">
        <v>0</v>
      </c>
      <c r="Q7170">
        <v>0</v>
      </c>
      <c r="R7170">
        <v>0</v>
      </c>
      <c r="S7170">
        <v>0</v>
      </c>
      <c r="T7170">
        <v>1</v>
      </c>
      <c r="U7170">
        <v>0</v>
      </c>
      <c r="V7170">
        <v>0</v>
      </c>
      <c r="W7170">
        <v>0</v>
      </c>
      <c r="X7170">
        <v>0</v>
      </c>
      <c r="Y7170">
        <v>0</v>
      </c>
      <c r="Z7170">
        <v>0</v>
      </c>
      <c r="AA7170">
        <v>0</v>
      </c>
      <c r="AB7170">
        <v>0</v>
      </c>
      <c r="AC7170">
        <v>0</v>
      </c>
      <c r="AD7170">
        <v>0</v>
      </c>
      <c r="AE7170">
        <v>0</v>
      </c>
    </row>
    <row r="7171" spans="1:31" x14ac:dyDescent="0.25">
      <c r="A7171">
        <v>2254298</v>
      </c>
      <c r="B7171">
        <v>1</v>
      </c>
      <c r="C7171" t="s">
        <v>80</v>
      </c>
      <c r="D7171" t="s">
        <v>104</v>
      </c>
      <c r="E7171" t="s">
        <v>161</v>
      </c>
      <c r="F7171" t="s">
        <v>12006</v>
      </c>
      <c r="G7171" t="s">
        <v>174</v>
      </c>
      <c r="H7171" t="s">
        <v>163</v>
      </c>
      <c r="I7171" t="s">
        <v>136</v>
      </c>
      <c r="J7171" t="s">
        <v>137</v>
      </c>
      <c r="K7171" t="s">
        <v>138</v>
      </c>
      <c r="L7171" t="s">
        <v>20507</v>
      </c>
      <c r="M7171" t="s">
        <v>20508</v>
      </c>
      <c r="N7171">
        <v>0.19305555499999999</v>
      </c>
      <c r="O7171">
        <v>5</v>
      </c>
      <c r="P7171">
        <v>1774</v>
      </c>
      <c r="Q7171">
        <v>10</v>
      </c>
      <c r="R7171">
        <v>20</v>
      </c>
      <c r="S7171">
        <v>18</v>
      </c>
      <c r="T7171">
        <v>210</v>
      </c>
      <c r="U7171">
        <v>3</v>
      </c>
      <c r="V7171">
        <v>0</v>
      </c>
      <c r="W7171">
        <v>6.1443699046333337E-2</v>
      </c>
      <c r="X7171">
        <v>91.715099600669873</v>
      </c>
      <c r="Y7171">
        <v>0.63109890576253891</v>
      </c>
      <c r="Z7171">
        <v>0.53443382962044461</v>
      </c>
      <c r="AA7171">
        <v>39.379910819888558</v>
      </c>
      <c r="AB7171">
        <v>16.388299324518488</v>
      </c>
      <c r="AC7171">
        <v>3.8961293459819499</v>
      </c>
      <c r="AD7171">
        <v>0</v>
      </c>
      <c r="AE7171">
        <v>152.60641552548822</v>
      </c>
    </row>
    <row r="7172" spans="1:31" x14ac:dyDescent="0.25">
      <c r="A7172">
        <v>2254299</v>
      </c>
      <c r="B7172">
        <v>1</v>
      </c>
      <c r="C7172" t="s">
        <v>81</v>
      </c>
      <c r="D7172" t="s">
        <v>125</v>
      </c>
      <c r="E7172" t="s">
        <v>132</v>
      </c>
      <c r="F7172" t="s">
        <v>20509</v>
      </c>
      <c r="G7172" t="s">
        <v>148</v>
      </c>
      <c r="H7172" t="s">
        <v>135</v>
      </c>
      <c r="I7172" t="s">
        <v>136</v>
      </c>
      <c r="J7172" t="s">
        <v>137</v>
      </c>
      <c r="K7172" t="s">
        <v>138</v>
      </c>
      <c r="L7172" t="s">
        <v>20510</v>
      </c>
      <c r="M7172" t="s">
        <v>20511</v>
      </c>
      <c r="N7172">
        <v>1.5449999999999999</v>
      </c>
      <c r="O7172">
        <v>0</v>
      </c>
      <c r="P7172">
        <v>1</v>
      </c>
      <c r="Q7172">
        <v>0</v>
      </c>
      <c r="R7172">
        <v>0</v>
      </c>
      <c r="S7172">
        <v>0</v>
      </c>
      <c r="T7172">
        <v>0</v>
      </c>
      <c r="U7172">
        <v>0</v>
      </c>
      <c r="V7172">
        <v>0</v>
      </c>
      <c r="W7172">
        <v>0</v>
      </c>
      <c r="X7172">
        <v>0.12157317024243999</v>
      </c>
      <c r="Y7172">
        <v>0</v>
      </c>
      <c r="Z7172">
        <v>0</v>
      </c>
      <c r="AA7172">
        <v>0</v>
      </c>
      <c r="AB7172">
        <v>0</v>
      </c>
      <c r="AC7172">
        <v>0</v>
      </c>
      <c r="AD7172">
        <v>0</v>
      </c>
      <c r="AE7172">
        <v>0.12157317024243999</v>
      </c>
    </row>
    <row r="7173" spans="1:31" x14ac:dyDescent="0.25">
      <c r="A7173">
        <v>2254300</v>
      </c>
      <c r="B7173">
        <v>1</v>
      </c>
      <c r="C7173" t="s">
        <v>80</v>
      </c>
      <c r="D7173" t="s">
        <v>100</v>
      </c>
      <c r="E7173" t="s">
        <v>132</v>
      </c>
      <c r="F7173" t="s">
        <v>20434</v>
      </c>
      <c r="G7173" t="s">
        <v>134</v>
      </c>
      <c r="H7173" t="s">
        <v>135</v>
      </c>
      <c r="I7173" t="s">
        <v>136</v>
      </c>
      <c r="J7173" t="s">
        <v>137</v>
      </c>
      <c r="K7173" t="s">
        <v>138</v>
      </c>
      <c r="L7173" t="s">
        <v>20512</v>
      </c>
      <c r="M7173" t="s">
        <v>20513</v>
      </c>
      <c r="N7173">
        <v>3.0963888879999999</v>
      </c>
      <c r="O7173">
        <v>0</v>
      </c>
      <c r="P7173">
        <v>1</v>
      </c>
      <c r="Q7173">
        <v>0</v>
      </c>
      <c r="R7173">
        <v>0</v>
      </c>
      <c r="S7173">
        <v>0</v>
      </c>
      <c r="T7173">
        <v>0</v>
      </c>
      <c r="U7173">
        <v>0</v>
      </c>
      <c r="V7173">
        <v>0</v>
      </c>
      <c r="W7173">
        <v>0</v>
      </c>
      <c r="X7173">
        <v>8.8779345674444461E-3</v>
      </c>
      <c r="Y7173">
        <v>0</v>
      </c>
      <c r="Z7173">
        <v>0</v>
      </c>
      <c r="AA7173">
        <v>0</v>
      </c>
      <c r="AB7173">
        <v>0</v>
      </c>
      <c r="AC7173">
        <v>0</v>
      </c>
      <c r="AD7173">
        <v>0</v>
      </c>
      <c r="AE7173">
        <v>8.8779345674444461E-3</v>
      </c>
    </row>
    <row r="7174" spans="1:31" x14ac:dyDescent="0.25">
      <c r="A7174">
        <v>2254302</v>
      </c>
      <c r="B7174">
        <v>1</v>
      </c>
      <c r="C7174" t="s">
        <v>80</v>
      </c>
      <c r="D7174" t="s">
        <v>100</v>
      </c>
      <c r="E7174" t="s">
        <v>132</v>
      </c>
      <c r="F7174" t="s">
        <v>20514</v>
      </c>
      <c r="G7174" t="s">
        <v>148</v>
      </c>
      <c r="H7174" t="s">
        <v>135</v>
      </c>
      <c r="I7174" t="s">
        <v>136</v>
      </c>
      <c r="J7174" t="s">
        <v>137</v>
      </c>
      <c r="K7174" t="s">
        <v>138</v>
      </c>
      <c r="L7174" t="s">
        <v>20515</v>
      </c>
      <c r="M7174" t="s">
        <v>20516</v>
      </c>
      <c r="N7174">
        <v>3.0444444439999998</v>
      </c>
      <c r="O7174">
        <v>0</v>
      </c>
      <c r="P7174">
        <v>1</v>
      </c>
      <c r="Q7174">
        <v>0</v>
      </c>
      <c r="R7174">
        <v>0</v>
      </c>
      <c r="S7174">
        <v>0</v>
      </c>
      <c r="T7174">
        <v>0</v>
      </c>
      <c r="U7174">
        <v>0</v>
      </c>
      <c r="V7174">
        <v>0</v>
      </c>
      <c r="W7174">
        <v>0</v>
      </c>
      <c r="X7174">
        <v>0</v>
      </c>
      <c r="Y7174">
        <v>0</v>
      </c>
      <c r="Z7174">
        <v>0</v>
      </c>
      <c r="AA7174">
        <v>0</v>
      </c>
      <c r="AB7174">
        <v>0</v>
      </c>
      <c r="AC7174">
        <v>0</v>
      </c>
      <c r="AD7174">
        <v>0</v>
      </c>
      <c r="AE7174">
        <v>0</v>
      </c>
    </row>
    <row r="7175" spans="1:31" x14ac:dyDescent="0.25">
      <c r="A7175">
        <v>2254306</v>
      </c>
      <c r="B7175">
        <v>1</v>
      </c>
      <c r="C7175" t="s">
        <v>80</v>
      </c>
      <c r="D7175" t="s">
        <v>104</v>
      </c>
      <c r="E7175" t="s">
        <v>182</v>
      </c>
      <c r="F7175" t="s">
        <v>20517</v>
      </c>
      <c r="G7175" t="s">
        <v>319</v>
      </c>
      <c r="H7175" t="s">
        <v>163</v>
      </c>
      <c r="I7175" t="s">
        <v>136</v>
      </c>
      <c r="J7175" t="s">
        <v>137</v>
      </c>
      <c r="K7175" t="s">
        <v>138</v>
      </c>
      <c r="L7175" t="s">
        <v>20518</v>
      </c>
      <c r="M7175" t="s">
        <v>20519</v>
      </c>
      <c r="N7175">
        <v>1.9097222220000001</v>
      </c>
      <c r="O7175">
        <v>0</v>
      </c>
      <c r="P7175">
        <v>407</v>
      </c>
      <c r="Q7175">
        <v>0</v>
      </c>
      <c r="R7175">
        <v>4</v>
      </c>
      <c r="S7175">
        <v>0</v>
      </c>
      <c r="T7175">
        <v>31</v>
      </c>
      <c r="U7175">
        <v>0</v>
      </c>
      <c r="V7175">
        <v>0</v>
      </c>
      <c r="W7175">
        <v>0</v>
      </c>
      <c r="X7175">
        <v>211.25774203442413</v>
      </c>
      <c r="Y7175">
        <v>0</v>
      </c>
      <c r="Z7175">
        <v>0.99294288673962683</v>
      </c>
      <c r="AA7175">
        <v>0</v>
      </c>
      <c r="AB7175">
        <v>25.889327732965892</v>
      </c>
      <c r="AC7175">
        <v>0</v>
      </c>
      <c r="AD7175">
        <v>0</v>
      </c>
      <c r="AE7175">
        <v>238.14001265412963</v>
      </c>
    </row>
    <row r="7176" spans="1:31" x14ac:dyDescent="0.25">
      <c r="A7176">
        <v>2254307</v>
      </c>
      <c r="B7176">
        <v>1</v>
      </c>
      <c r="C7176" t="s">
        <v>80</v>
      </c>
      <c r="D7176" t="s">
        <v>90</v>
      </c>
      <c r="E7176" t="s">
        <v>194</v>
      </c>
      <c r="F7176" t="s">
        <v>12158</v>
      </c>
      <c r="G7176" t="s">
        <v>179</v>
      </c>
      <c r="H7176" t="s">
        <v>135</v>
      </c>
      <c r="I7176" t="s">
        <v>136</v>
      </c>
      <c r="J7176" t="s">
        <v>137</v>
      </c>
      <c r="K7176" t="s">
        <v>138</v>
      </c>
      <c r="L7176" t="s">
        <v>20520</v>
      </c>
      <c r="M7176" t="s">
        <v>20521</v>
      </c>
      <c r="N7176">
        <v>0.94888888800000004</v>
      </c>
      <c r="O7176">
        <v>0</v>
      </c>
      <c r="P7176">
        <v>159</v>
      </c>
      <c r="Q7176">
        <v>0</v>
      </c>
      <c r="R7176">
        <v>0</v>
      </c>
      <c r="S7176">
        <v>0</v>
      </c>
      <c r="T7176">
        <v>4</v>
      </c>
      <c r="U7176">
        <v>0</v>
      </c>
      <c r="V7176">
        <v>0</v>
      </c>
      <c r="W7176">
        <v>0</v>
      </c>
      <c r="X7176">
        <v>44.755296719247504</v>
      </c>
      <c r="Y7176">
        <v>0</v>
      </c>
      <c r="Z7176">
        <v>0</v>
      </c>
      <c r="AA7176">
        <v>0</v>
      </c>
      <c r="AB7176">
        <v>0.42390272542606333</v>
      </c>
      <c r="AC7176">
        <v>0</v>
      </c>
      <c r="AD7176">
        <v>0</v>
      </c>
      <c r="AE7176">
        <v>45.179199444673564</v>
      </c>
    </row>
    <row r="7177" spans="1:31" x14ac:dyDescent="0.25">
      <c r="A7177">
        <v>2254308</v>
      </c>
      <c r="B7177">
        <v>1</v>
      </c>
      <c r="C7177" t="s">
        <v>80</v>
      </c>
      <c r="D7177" t="s">
        <v>93</v>
      </c>
      <c r="E7177" t="s">
        <v>132</v>
      </c>
      <c r="F7177" t="s">
        <v>20522</v>
      </c>
      <c r="G7177" t="s">
        <v>191</v>
      </c>
      <c r="H7177" t="s">
        <v>135</v>
      </c>
      <c r="I7177" t="s">
        <v>136</v>
      </c>
      <c r="J7177" t="s">
        <v>137</v>
      </c>
      <c r="K7177" t="s">
        <v>138</v>
      </c>
      <c r="L7177" t="s">
        <v>20523</v>
      </c>
      <c r="M7177" t="s">
        <v>20524</v>
      </c>
      <c r="N7177">
        <v>4.4791666660000002</v>
      </c>
      <c r="O7177">
        <v>0</v>
      </c>
      <c r="P7177">
        <v>0</v>
      </c>
      <c r="Q7177">
        <v>0</v>
      </c>
      <c r="R7177">
        <v>1</v>
      </c>
      <c r="S7177">
        <v>0</v>
      </c>
      <c r="T7177">
        <v>0</v>
      </c>
      <c r="U7177">
        <v>0</v>
      </c>
      <c r="V7177">
        <v>0</v>
      </c>
      <c r="W7177">
        <v>0</v>
      </c>
      <c r="X7177">
        <v>0</v>
      </c>
      <c r="Y7177">
        <v>0</v>
      </c>
      <c r="Z7177">
        <v>0.39921242279286667</v>
      </c>
      <c r="AA7177">
        <v>0</v>
      </c>
      <c r="AB7177">
        <v>0</v>
      </c>
      <c r="AC7177">
        <v>0</v>
      </c>
      <c r="AD7177">
        <v>0</v>
      </c>
      <c r="AE7177">
        <v>0.39921242279286667</v>
      </c>
    </row>
    <row r="7178" spans="1:31" x14ac:dyDescent="0.25">
      <c r="A7178">
        <v>2254309</v>
      </c>
      <c r="B7178">
        <v>1</v>
      </c>
      <c r="C7178" t="s">
        <v>80</v>
      </c>
      <c r="D7178" t="s">
        <v>96</v>
      </c>
      <c r="E7178" t="s">
        <v>132</v>
      </c>
      <c r="F7178" t="s">
        <v>20525</v>
      </c>
      <c r="G7178" t="s">
        <v>148</v>
      </c>
      <c r="H7178" t="s">
        <v>135</v>
      </c>
      <c r="I7178" t="s">
        <v>136</v>
      </c>
      <c r="J7178" t="s">
        <v>137</v>
      </c>
      <c r="K7178" t="s">
        <v>138</v>
      </c>
      <c r="L7178" t="s">
        <v>20526</v>
      </c>
      <c r="M7178" t="s">
        <v>20527</v>
      </c>
      <c r="N7178">
        <v>5.3666666660000004</v>
      </c>
      <c r="O7178">
        <v>0</v>
      </c>
      <c r="P7178">
        <v>1</v>
      </c>
      <c r="Q7178">
        <v>0</v>
      </c>
      <c r="R7178">
        <v>0</v>
      </c>
      <c r="S7178">
        <v>0</v>
      </c>
      <c r="T7178">
        <v>0</v>
      </c>
      <c r="U7178">
        <v>0</v>
      </c>
      <c r="V7178">
        <v>0</v>
      </c>
      <c r="W7178">
        <v>0</v>
      </c>
      <c r="X7178">
        <v>1.4579428938666667E-2</v>
      </c>
      <c r="Y7178">
        <v>0</v>
      </c>
      <c r="Z7178">
        <v>0</v>
      </c>
      <c r="AA7178">
        <v>0</v>
      </c>
      <c r="AB7178">
        <v>0</v>
      </c>
      <c r="AC7178">
        <v>0</v>
      </c>
      <c r="AD7178">
        <v>0</v>
      </c>
      <c r="AE7178">
        <v>1.4579428938666667E-2</v>
      </c>
    </row>
    <row r="7179" spans="1:31" x14ac:dyDescent="0.25">
      <c r="A7179">
        <v>2254310</v>
      </c>
      <c r="B7179">
        <v>1</v>
      </c>
      <c r="C7179" t="s">
        <v>80</v>
      </c>
      <c r="D7179" t="s">
        <v>100</v>
      </c>
      <c r="E7179" t="s">
        <v>132</v>
      </c>
      <c r="F7179" t="s">
        <v>20528</v>
      </c>
      <c r="G7179" t="s">
        <v>134</v>
      </c>
      <c r="H7179" t="s">
        <v>135</v>
      </c>
      <c r="I7179" t="s">
        <v>136</v>
      </c>
      <c r="J7179" t="s">
        <v>137</v>
      </c>
      <c r="K7179" t="s">
        <v>138</v>
      </c>
      <c r="L7179" t="s">
        <v>20529</v>
      </c>
      <c r="M7179" t="s">
        <v>20530</v>
      </c>
      <c r="N7179">
        <v>2.090833333</v>
      </c>
      <c r="O7179">
        <v>0</v>
      </c>
      <c r="P7179">
        <v>0</v>
      </c>
      <c r="Q7179">
        <v>0</v>
      </c>
      <c r="R7179">
        <v>1</v>
      </c>
      <c r="S7179">
        <v>0</v>
      </c>
      <c r="T7179">
        <v>0</v>
      </c>
      <c r="U7179">
        <v>0</v>
      </c>
      <c r="V7179">
        <v>0</v>
      </c>
      <c r="W7179">
        <v>0</v>
      </c>
      <c r="X7179">
        <v>0</v>
      </c>
      <c r="Y7179">
        <v>0</v>
      </c>
      <c r="Z7179">
        <v>1.4638457116229802</v>
      </c>
      <c r="AA7179">
        <v>0</v>
      </c>
      <c r="AB7179">
        <v>0</v>
      </c>
      <c r="AC7179">
        <v>0</v>
      </c>
      <c r="AD7179">
        <v>0</v>
      </c>
      <c r="AE7179">
        <v>1.4638457116229802</v>
      </c>
    </row>
    <row r="7180" spans="1:31" x14ac:dyDescent="0.25">
      <c r="A7180">
        <v>2254311</v>
      </c>
      <c r="B7180">
        <v>1</v>
      </c>
      <c r="C7180" t="s">
        <v>81</v>
      </c>
      <c r="D7180" t="s">
        <v>127</v>
      </c>
      <c r="E7180" t="s">
        <v>177</v>
      </c>
      <c r="F7180" t="s">
        <v>20531</v>
      </c>
      <c r="G7180" t="s">
        <v>1507</v>
      </c>
      <c r="H7180" t="s">
        <v>135</v>
      </c>
      <c r="I7180" t="s">
        <v>136</v>
      </c>
      <c r="J7180" t="s">
        <v>137</v>
      </c>
      <c r="K7180" t="s">
        <v>138</v>
      </c>
      <c r="L7180" t="s">
        <v>20532</v>
      </c>
      <c r="M7180" t="s">
        <v>20533</v>
      </c>
      <c r="N7180">
        <v>0.503611111</v>
      </c>
      <c r="O7180">
        <v>0</v>
      </c>
      <c r="P7180">
        <v>43</v>
      </c>
      <c r="Q7180">
        <v>0</v>
      </c>
      <c r="R7180">
        <v>0</v>
      </c>
      <c r="S7180">
        <v>0</v>
      </c>
      <c r="T7180">
        <v>0</v>
      </c>
      <c r="U7180">
        <v>0</v>
      </c>
      <c r="V7180">
        <v>0</v>
      </c>
      <c r="W7180">
        <v>0</v>
      </c>
      <c r="X7180">
        <v>4.5453129129036407</v>
      </c>
      <c r="Y7180">
        <v>0</v>
      </c>
      <c r="Z7180">
        <v>0</v>
      </c>
      <c r="AA7180">
        <v>0</v>
      </c>
      <c r="AB7180">
        <v>0</v>
      </c>
      <c r="AC7180">
        <v>0</v>
      </c>
      <c r="AD7180">
        <v>0</v>
      </c>
      <c r="AE7180">
        <v>4.5453129129036407</v>
      </c>
    </row>
    <row r="7181" spans="1:31" x14ac:dyDescent="0.25">
      <c r="A7181">
        <v>2254314</v>
      </c>
      <c r="B7181">
        <v>1</v>
      </c>
      <c r="C7181" t="s">
        <v>80</v>
      </c>
      <c r="D7181" t="s">
        <v>93</v>
      </c>
      <c r="E7181" t="s">
        <v>132</v>
      </c>
      <c r="F7181" t="s">
        <v>20534</v>
      </c>
      <c r="G7181" t="s">
        <v>170</v>
      </c>
      <c r="H7181" t="s">
        <v>135</v>
      </c>
      <c r="I7181" t="s">
        <v>136</v>
      </c>
      <c r="J7181" t="s">
        <v>137</v>
      </c>
      <c r="K7181" t="s">
        <v>138</v>
      </c>
      <c r="L7181" t="s">
        <v>20535</v>
      </c>
      <c r="M7181" t="s">
        <v>20536</v>
      </c>
      <c r="N7181">
        <v>3.761111111</v>
      </c>
      <c r="O7181">
        <v>0</v>
      </c>
      <c r="P7181">
        <v>0</v>
      </c>
      <c r="Q7181">
        <v>0</v>
      </c>
      <c r="R7181">
        <v>0</v>
      </c>
      <c r="S7181">
        <v>0</v>
      </c>
      <c r="T7181">
        <v>1</v>
      </c>
      <c r="U7181">
        <v>0</v>
      </c>
      <c r="V7181">
        <v>0</v>
      </c>
      <c r="W7181">
        <v>0</v>
      </c>
      <c r="X7181">
        <v>0</v>
      </c>
      <c r="Y7181">
        <v>0</v>
      </c>
      <c r="Z7181">
        <v>0</v>
      </c>
      <c r="AA7181">
        <v>0</v>
      </c>
      <c r="AB7181">
        <v>1.715157908785417</v>
      </c>
      <c r="AC7181">
        <v>0</v>
      </c>
      <c r="AD7181">
        <v>0</v>
      </c>
      <c r="AE7181">
        <v>1.715157908785417</v>
      </c>
    </row>
    <row r="7182" spans="1:31" x14ac:dyDescent="0.25">
      <c r="A7182">
        <v>2254315</v>
      </c>
      <c r="B7182">
        <v>1</v>
      </c>
      <c r="C7182" t="s">
        <v>80</v>
      </c>
      <c r="D7182" t="s">
        <v>104</v>
      </c>
      <c r="E7182" t="s">
        <v>132</v>
      </c>
      <c r="F7182" t="s">
        <v>20537</v>
      </c>
      <c r="G7182" t="s">
        <v>134</v>
      </c>
      <c r="H7182" t="s">
        <v>135</v>
      </c>
      <c r="I7182" t="s">
        <v>136</v>
      </c>
      <c r="J7182" t="s">
        <v>137</v>
      </c>
      <c r="K7182" t="s">
        <v>138</v>
      </c>
      <c r="L7182" t="s">
        <v>20538</v>
      </c>
      <c r="M7182" t="s">
        <v>20539</v>
      </c>
      <c r="N7182">
        <v>1.635</v>
      </c>
      <c r="O7182">
        <v>0</v>
      </c>
      <c r="P7182">
        <v>2</v>
      </c>
      <c r="Q7182">
        <v>0</v>
      </c>
      <c r="R7182">
        <v>0</v>
      </c>
      <c r="S7182">
        <v>0</v>
      </c>
      <c r="T7182">
        <v>0</v>
      </c>
      <c r="U7182">
        <v>0</v>
      </c>
      <c r="V7182">
        <v>0</v>
      </c>
      <c r="W7182">
        <v>0</v>
      </c>
      <c r="X7182">
        <v>0.49630753947749334</v>
      </c>
      <c r="Y7182">
        <v>0</v>
      </c>
      <c r="Z7182">
        <v>0</v>
      </c>
      <c r="AA7182">
        <v>0</v>
      </c>
      <c r="AB7182">
        <v>0</v>
      </c>
      <c r="AC7182">
        <v>0</v>
      </c>
      <c r="AD7182">
        <v>0</v>
      </c>
      <c r="AE7182">
        <v>0.49630753947749334</v>
      </c>
    </row>
    <row r="7183" spans="1:31" x14ac:dyDescent="0.25">
      <c r="A7183">
        <v>2254316</v>
      </c>
      <c r="B7183">
        <v>1</v>
      </c>
      <c r="C7183" t="s">
        <v>80</v>
      </c>
      <c r="D7183" t="s">
        <v>88</v>
      </c>
      <c r="E7183" t="s">
        <v>132</v>
      </c>
      <c r="F7183" t="s">
        <v>20540</v>
      </c>
      <c r="G7183" t="s">
        <v>191</v>
      </c>
      <c r="H7183" t="s">
        <v>135</v>
      </c>
      <c r="I7183" t="s">
        <v>136</v>
      </c>
      <c r="J7183" t="s">
        <v>137</v>
      </c>
      <c r="K7183" t="s">
        <v>138</v>
      </c>
      <c r="L7183" t="s">
        <v>20541</v>
      </c>
      <c r="M7183" t="s">
        <v>20542</v>
      </c>
      <c r="N7183">
        <v>0.76194444400000005</v>
      </c>
      <c r="O7183">
        <v>0</v>
      </c>
      <c r="P7183">
        <v>5</v>
      </c>
      <c r="Q7183">
        <v>0</v>
      </c>
      <c r="R7183">
        <v>0</v>
      </c>
      <c r="S7183">
        <v>0</v>
      </c>
      <c r="T7183">
        <v>1</v>
      </c>
      <c r="U7183">
        <v>0</v>
      </c>
      <c r="V7183">
        <v>0</v>
      </c>
      <c r="W7183">
        <v>0</v>
      </c>
      <c r="X7183">
        <v>0.89681539842152225</v>
      </c>
      <c r="Y7183">
        <v>0</v>
      </c>
      <c r="Z7183">
        <v>0</v>
      </c>
      <c r="AA7183">
        <v>0</v>
      </c>
      <c r="AB7183">
        <v>0.80407116413490276</v>
      </c>
      <c r="AC7183">
        <v>0</v>
      </c>
      <c r="AD7183">
        <v>0</v>
      </c>
      <c r="AE7183">
        <v>1.7008865625564251</v>
      </c>
    </row>
    <row r="7184" spans="1:31" x14ac:dyDescent="0.25">
      <c r="A7184">
        <v>2254317</v>
      </c>
      <c r="B7184">
        <v>1</v>
      </c>
      <c r="C7184" t="s">
        <v>81</v>
      </c>
      <c r="D7184" t="s">
        <v>127</v>
      </c>
      <c r="E7184" t="s">
        <v>194</v>
      </c>
      <c r="F7184" t="s">
        <v>20543</v>
      </c>
      <c r="G7184" t="s">
        <v>390</v>
      </c>
      <c r="H7184" t="s">
        <v>135</v>
      </c>
      <c r="I7184" t="s">
        <v>136</v>
      </c>
      <c r="J7184" t="s">
        <v>137</v>
      </c>
      <c r="K7184" t="s">
        <v>138</v>
      </c>
      <c r="L7184" t="s">
        <v>20544</v>
      </c>
      <c r="M7184" t="s">
        <v>20545</v>
      </c>
      <c r="N7184">
        <v>2.0408333330000001</v>
      </c>
      <c r="O7184">
        <v>0</v>
      </c>
      <c r="P7184">
        <v>5</v>
      </c>
      <c r="Q7184">
        <v>0</v>
      </c>
      <c r="R7184">
        <v>0</v>
      </c>
      <c r="S7184">
        <v>0</v>
      </c>
      <c r="T7184">
        <v>4</v>
      </c>
      <c r="U7184">
        <v>0</v>
      </c>
      <c r="V7184">
        <v>0</v>
      </c>
      <c r="W7184">
        <v>0</v>
      </c>
      <c r="X7184">
        <v>2.07896446117332</v>
      </c>
      <c r="Y7184">
        <v>0</v>
      </c>
      <c r="Z7184">
        <v>0</v>
      </c>
      <c r="AA7184">
        <v>0</v>
      </c>
      <c r="AB7184">
        <v>2.5621779858620402</v>
      </c>
      <c r="AC7184">
        <v>0</v>
      </c>
      <c r="AD7184">
        <v>0</v>
      </c>
      <c r="AE7184">
        <v>4.6411424470353602</v>
      </c>
    </row>
    <row r="7185" spans="1:31" x14ac:dyDescent="0.25">
      <c r="A7185">
        <v>2254318</v>
      </c>
      <c r="B7185">
        <v>1</v>
      </c>
      <c r="C7185" t="s">
        <v>80</v>
      </c>
      <c r="D7185" t="s">
        <v>85</v>
      </c>
      <c r="E7185" t="s">
        <v>141</v>
      </c>
      <c r="F7185" t="s">
        <v>20289</v>
      </c>
      <c r="G7185" t="s">
        <v>134</v>
      </c>
      <c r="H7185" t="s">
        <v>135</v>
      </c>
      <c r="I7185" t="s">
        <v>136</v>
      </c>
      <c r="J7185" t="s">
        <v>137</v>
      </c>
      <c r="K7185" t="s">
        <v>138</v>
      </c>
      <c r="L7185" t="s">
        <v>20546</v>
      </c>
      <c r="M7185" t="s">
        <v>20547</v>
      </c>
      <c r="N7185">
        <v>0.74972222200000005</v>
      </c>
      <c r="O7185">
        <v>0</v>
      </c>
      <c r="P7185">
        <v>592</v>
      </c>
      <c r="Q7185">
        <v>0</v>
      </c>
      <c r="R7185">
        <v>0</v>
      </c>
      <c r="S7185">
        <v>0</v>
      </c>
      <c r="T7185">
        <v>91</v>
      </c>
      <c r="U7185">
        <v>0</v>
      </c>
      <c r="V7185">
        <v>0</v>
      </c>
      <c r="W7185">
        <v>0</v>
      </c>
      <c r="X7185">
        <v>119.20722553096726</v>
      </c>
      <c r="Y7185">
        <v>0</v>
      </c>
      <c r="Z7185">
        <v>0</v>
      </c>
      <c r="AA7185">
        <v>0</v>
      </c>
      <c r="AB7185">
        <v>24.241610559456575</v>
      </c>
      <c r="AC7185">
        <v>0</v>
      </c>
      <c r="AD7185">
        <v>0</v>
      </c>
      <c r="AE7185">
        <v>143.44883609042384</v>
      </c>
    </row>
    <row r="7186" spans="1:31" x14ac:dyDescent="0.25">
      <c r="A7186">
        <v>2254319</v>
      </c>
      <c r="B7186">
        <v>1</v>
      </c>
      <c r="C7186" t="s">
        <v>80</v>
      </c>
      <c r="D7186" t="s">
        <v>100</v>
      </c>
      <c r="E7186" t="s">
        <v>132</v>
      </c>
      <c r="F7186" t="s">
        <v>20548</v>
      </c>
      <c r="G7186" t="s">
        <v>170</v>
      </c>
      <c r="H7186" t="s">
        <v>135</v>
      </c>
      <c r="I7186" t="s">
        <v>136</v>
      </c>
      <c r="J7186" t="s">
        <v>137</v>
      </c>
      <c r="K7186" t="s">
        <v>138</v>
      </c>
      <c r="L7186" t="s">
        <v>20549</v>
      </c>
      <c r="M7186" t="s">
        <v>20550</v>
      </c>
      <c r="N7186">
        <v>3.801666666</v>
      </c>
      <c r="O7186">
        <v>0</v>
      </c>
      <c r="P7186">
        <v>1</v>
      </c>
      <c r="Q7186">
        <v>0</v>
      </c>
      <c r="R7186">
        <v>0</v>
      </c>
      <c r="S7186">
        <v>0</v>
      </c>
      <c r="T7186">
        <v>0</v>
      </c>
      <c r="U7186">
        <v>0</v>
      </c>
      <c r="V7186">
        <v>0</v>
      </c>
      <c r="W7186">
        <v>0</v>
      </c>
      <c r="X7186">
        <v>2.3088939367203114</v>
      </c>
      <c r="Y7186">
        <v>0</v>
      </c>
      <c r="Z7186">
        <v>0</v>
      </c>
      <c r="AA7186">
        <v>0</v>
      </c>
      <c r="AB7186">
        <v>0</v>
      </c>
      <c r="AC7186">
        <v>0</v>
      </c>
      <c r="AD7186">
        <v>0</v>
      </c>
      <c r="AE7186">
        <v>2.3088939367203114</v>
      </c>
    </row>
    <row r="7187" spans="1:31" x14ac:dyDescent="0.25">
      <c r="A7187">
        <v>2254321</v>
      </c>
      <c r="B7187">
        <v>1</v>
      </c>
      <c r="C7187" t="s">
        <v>81</v>
      </c>
      <c r="D7187" t="s">
        <v>123</v>
      </c>
      <c r="E7187" t="s">
        <v>194</v>
      </c>
      <c r="F7187" t="s">
        <v>20551</v>
      </c>
      <c r="G7187" t="s">
        <v>390</v>
      </c>
      <c r="H7187" t="s">
        <v>135</v>
      </c>
      <c r="I7187" t="s">
        <v>136</v>
      </c>
      <c r="J7187" t="s">
        <v>137</v>
      </c>
      <c r="K7187" t="s">
        <v>138</v>
      </c>
      <c r="L7187" t="s">
        <v>20552</v>
      </c>
      <c r="M7187" t="s">
        <v>20553</v>
      </c>
      <c r="N7187">
        <v>2.0747222220000001</v>
      </c>
      <c r="O7187">
        <v>0</v>
      </c>
      <c r="P7187">
        <v>16</v>
      </c>
      <c r="Q7187">
        <v>0</v>
      </c>
      <c r="R7187">
        <v>5</v>
      </c>
      <c r="S7187">
        <v>0</v>
      </c>
      <c r="T7187">
        <v>6</v>
      </c>
      <c r="U7187">
        <v>0</v>
      </c>
      <c r="V7187">
        <v>0</v>
      </c>
      <c r="W7187">
        <v>0</v>
      </c>
      <c r="X7187">
        <v>3.7005650778730992</v>
      </c>
      <c r="Y7187">
        <v>0</v>
      </c>
      <c r="Z7187">
        <v>2.5310389708368173</v>
      </c>
      <c r="AA7187">
        <v>0</v>
      </c>
      <c r="AB7187">
        <v>0.38253964597823326</v>
      </c>
      <c r="AC7187">
        <v>0</v>
      </c>
      <c r="AD7187">
        <v>0</v>
      </c>
      <c r="AE7187">
        <v>6.61414369468815</v>
      </c>
    </row>
    <row r="7188" spans="1:31" x14ac:dyDescent="0.25">
      <c r="A7188">
        <v>2254323</v>
      </c>
      <c r="B7188">
        <v>1</v>
      </c>
      <c r="C7188" t="s">
        <v>81</v>
      </c>
      <c r="D7188" t="s">
        <v>118</v>
      </c>
      <c r="E7188" t="s">
        <v>132</v>
      </c>
      <c r="F7188" t="s">
        <v>20554</v>
      </c>
      <c r="G7188" t="s">
        <v>148</v>
      </c>
      <c r="H7188" t="s">
        <v>135</v>
      </c>
      <c r="I7188" t="s">
        <v>136</v>
      </c>
      <c r="J7188" t="s">
        <v>137</v>
      </c>
      <c r="K7188" t="s">
        <v>138</v>
      </c>
      <c r="L7188" t="s">
        <v>20555</v>
      </c>
      <c r="M7188" t="s">
        <v>20556</v>
      </c>
      <c r="N7188">
        <v>4.1102777770000003</v>
      </c>
      <c r="O7188">
        <v>0</v>
      </c>
      <c r="P7188">
        <v>1</v>
      </c>
      <c r="Q7188">
        <v>0</v>
      </c>
      <c r="R7188">
        <v>0</v>
      </c>
      <c r="S7188">
        <v>0</v>
      </c>
      <c r="T7188">
        <v>0</v>
      </c>
      <c r="U7188">
        <v>0</v>
      </c>
      <c r="V7188">
        <v>0</v>
      </c>
      <c r="W7188">
        <v>0</v>
      </c>
      <c r="X7188">
        <v>0.92918649428434674</v>
      </c>
      <c r="Y7188">
        <v>0</v>
      </c>
      <c r="Z7188">
        <v>0</v>
      </c>
      <c r="AA7188">
        <v>0</v>
      </c>
      <c r="AB7188">
        <v>0</v>
      </c>
      <c r="AC7188">
        <v>0</v>
      </c>
      <c r="AD7188">
        <v>0</v>
      </c>
      <c r="AE7188">
        <v>0.92918649428434674</v>
      </c>
    </row>
    <row r="7189" spans="1:31" x14ac:dyDescent="0.25">
      <c r="A7189">
        <v>2254324</v>
      </c>
      <c r="B7189">
        <v>1</v>
      </c>
      <c r="C7189" t="s">
        <v>80</v>
      </c>
      <c r="D7189" t="s">
        <v>84</v>
      </c>
      <c r="E7189" t="s">
        <v>182</v>
      </c>
      <c r="F7189" t="s">
        <v>20557</v>
      </c>
      <c r="G7189" t="s">
        <v>319</v>
      </c>
      <c r="H7189" t="s">
        <v>163</v>
      </c>
      <c r="I7189" t="s">
        <v>136</v>
      </c>
      <c r="J7189" t="s">
        <v>137</v>
      </c>
      <c r="K7189" t="s">
        <v>138</v>
      </c>
      <c r="L7189" t="s">
        <v>20558</v>
      </c>
      <c r="M7189" t="s">
        <v>20559</v>
      </c>
      <c r="N7189">
        <v>1.891388888</v>
      </c>
      <c r="O7189">
        <v>13</v>
      </c>
      <c r="P7189">
        <v>1106</v>
      </c>
      <c r="Q7189">
        <v>3</v>
      </c>
      <c r="R7189">
        <v>237</v>
      </c>
      <c r="S7189">
        <v>11</v>
      </c>
      <c r="T7189">
        <v>126</v>
      </c>
      <c r="U7189">
        <v>0</v>
      </c>
      <c r="V7189">
        <v>0</v>
      </c>
      <c r="W7189">
        <v>7.7098350955864472</v>
      </c>
      <c r="X7189">
        <v>485.63176747744745</v>
      </c>
      <c r="Y7189">
        <v>39.099509059980271</v>
      </c>
      <c r="Z7189">
        <v>147.91396844091071</v>
      </c>
      <c r="AA7189">
        <v>21.238902270492268</v>
      </c>
      <c r="AB7189">
        <v>104.13191321794578</v>
      </c>
      <c r="AC7189">
        <v>0</v>
      </c>
      <c r="AD7189">
        <v>0</v>
      </c>
      <c r="AE7189">
        <v>805.72589556236301</v>
      </c>
    </row>
    <row r="7190" spans="1:31" x14ac:dyDescent="0.25">
      <c r="A7190">
        <v>2254325</v>
      </c>
      <c r="B7190">
        <v>1</v>
      </c>
      <c r="C7190" t="s">
        <v>80</v>
      </c>
      <c r="D7190" t="s">
        <v>99</v>
      </c>
      <c r="E7190" t="s">
        <v>132</v>
      </c>
      <c r="F7190" t="s">
        <v>20560</v>
      </c>
      <c r="G7190" t="s">
        <v>148</v>
      </c>
      <c r="H7190" t="s">
        <v>135</v>
      </c>
      <c r="I7190" t="s">
        <v>136</v>
      </c>
      <c r="J7190" t="s">
        <v>137</v>
      </c>
      <c r="K7190" t="s">
        <v>138</v>
      </c>
      <c r="L7190" t="s">
        <v>20561</v>
      </c>
      <c r="M7190" t="s">
        <v>20562</v>
      </c>
      <c r="N7190">
        <v>1.4955555549999999</v>
      </c>
      <c r="O7190">
        <v>0</v>
      </c>
      <c r="P7190">
        <v>1</v>
      </c>
      <c r="Q7190">
        <v>0</v>
      </c>
      <c r="R7190">
        <v>0</v>
      </c>
      <c r="S7190">
        <v>0</v>
      </c>
      <c r="T7190">
        <v>0</v>
      </c>
      <c r="U7190">
        <v>0</v>
      </c>
      <c r="V7190">
        <v>0</v>
      </c>
      <c r="W7190">
        <v>0</v>
      </c>
      <c r="X7190">
        <v>0.23060948621206223</v>
      </c>
      <c r="Y7190">
        <v>0</v>
      </c>
      <c r="Z7190">
        <v>0</v>
      </c>
      <c r="AA7190">
        <v>0</v>
      </c>
      <c r="AB7190">
        <v>0</v>
      </c>
      <c r="AC7190">
        <v>0</v>
      </c>
      <c r="AD7190">
        <v>0</v>
      </c>
      <c r="AE7190">
        <v>0.23060948621206223</v>
      </c>
    </row>
    <row r="7191" spans="1:31" x14ac:dyDescent="0.25">
      <c r="A7191">
        <v>2254326</v>
      </c>
      <c r="B7191">
        <v>1</v>
      </c>
      <c r="C7191" t="s">
        <v>80</v>
      </c>
      <c r="D7191" t="s">
        <v>85</v>
      </c>
      <c r="E7191" t="s">
        <v>194</v>
      </c>
      <c r="F7191" t="s">
        <v>20280</v>
      </c>
      <c r="G7191" t="s">
        <v>235</v>
      </c>
      <c r="H7191" t="s">
        <v>135</v>
      </c>
      <c r="I7191" t="s">
        <v>136</v>
      </c>
      <c r="J7191" t="s">
        <v>137</v>
      </c>
      <c r="K7191" t="s">
        <v>138</v>
      </c>
      <c r="L7191" t="s">
        <v>20563</v>
      </c>
      <c r="M7191" t="s">
        <v>20564</v>
      </c>
      <c r="N7191">
        <v>2.7461111109999998</v>
      </c>
      <c r="O7191">
        <v>0</v>
      </c>
      <c r="P7191">
        <v>5</v>
      </c>
      <c r="Q7191">
        <v>0</v>
      </c>
      <c r="R7191">
        <v>0</v>
      </c>
      <c r="S7191">
        <v>0</v>
      </c>
      <c r="T7191">
        <v>4</v>
      </c>
      <c r="U7191">
        <v>0</v>
      </c>
      <c r="V7191">
        <v>0</v>
      </c>
      <c r="W7191">
        <v>0</v>
      </c>
      <c r="X7191">
        <v>3.346672444646043</v>
      </c>
      <c r="Y7191">
        <v>0</v>
      </c>
      <c r="Z7191">
        <v>0</v>
      </c>
      <c r="AA7191">
        <v>0</v>
      </c>
      <c r="AB7191">
        <v>5.9737048564257149</v>
      </c>
      <c r="AC7191">
        <v>0</v>
      </c>
      <c r="AD7191">
        <v>0</v>
      </c>
      <c r="AE7191">
        <v>9.3203773010717583</v>
      </c>
    </row>
    <row r="7192" spans="1:31" x14ac:dyDescent="0.25">
      <c r="A7192">
        <v>2254328</v>
      </c>
      <c r="B7192">
        <v>1</v>
      </c>
      <c r="C7192" t="s">
        <v>80</v>
      </c>
      <c r="D7192" t="s">
        <v>101</v>
      </c>
      <c r="E7192" t="s">
        <v>177</v>
      </c>
      <c r="F7192" t="s">
        <v>20565</v>
      </c>
      <c r="G7192" t="s">
        <v>235</v>
      </c>
      <c r="H7192" t="s">
        <v>135</v>
      </c>
      <c r="I7192" t="s">
        <v>136</v>
      </c>
      <c r="J7192" t="s">
        <v>137</v>
      </c>
      <c r="K7192" t="s">
        <v>138</v>
      </c>
      <c r="L7192" t="s">
        <v>20566</v>
      </c>
      <c r="M7192" t="s">
        <v>20567</v>
      </c>
      <c r="N7192">
        <v>4.3963888879999997</v>
      </c>
      <c r="O7192">
        <v>0</v>
      </c>
      <c r="P7192">
        <v>64</v>
      </c>
      <c r="Q7192">
        <v>0</v>
      </c>
      <c r="R7192">
        <v>0</v>
      </c>
      <c r="S7192">
        <v>0</v>
      </c>
      <c r="T7192">
        <v>0</v>
      </c>
      <c r="U7192">
        <v>0</v>
      </c>
      <c r="V7192">
        <v>0</v>
      </c>
      <c r="W7192">
        <v>0</v>
      </c>
      <c r="X7192">
        <v>43.840740297558803</v>
      </c>
      <c r="Y7192">
        <v>0</v>
      </c>
      <c r="Z7192">
        <v>0</v>
      </c>
      <c r="AA7192">
        <v>0</v>
      </c>
      <c r="AB7192">
        <v>0</v>
      </c>
      <c r="AC7192">
        <v>0</v>
      </c>
      <c r="AD7192">
        <v>0</v>
      </c>
      <c r="AE7192">
        <v>43.840740297558803</v>
      </c>
    </row>
    <row r="7193" spans="1:31" x14ac:dyDescent="0.25">
      <c r="A7193">
        <v>2254336</v>
      </c>
      <c r="B7193">
        <v>1</v>
      </c>
      <c r="C7193" t="s">
        <v>81</v>
      </c>
      <c r="D7193" t="s">
        <v>120</v>
      </c>
      <c r="E7193" t="s">
        <v>182</v>
      </c>
      <c r="F7193" t="s">
        <v>20568</v>
      </c>
      <c r="G7193" t="s">
        <v>174</v>
      </c>
      <c r="H7193" t="s">
        <v>163</v>
      </c>
      <c r="I7193" t="s">
        <v>136</v>
      </c>
      <c r="J7193" t="s">
        <v>137</v>
      </c>
      <c r="K7193" t="s">
        <v>138</v>
      </c>
      <c r="L7193" t="s">
        <v>20569</v>
      </c>
      <c r="M7193" t="s">
        <v>20570</v>
      </c>
      <c r="N7193">
        <v>0.26888888799999999</v>
      </c>
      <c r="O7193">
        <v>0</v>
      </c>
      <c r="P7193">
        <v>2039</v>
      </c>
      <c r="Q7193">
        <v>23</v>
      </c>
      <c r="R7193">
        <v>26</v>
      </c>
      <c r="S7193">
        <v>12</v>
      </c>
      <c r="T7193">
        <v>403</v>
      </c>
      <c r="U7193">
        <v>4</v>
      </c>
      <c r="V7193">
        <v>4</v>
      </c>
      <c r="W7193">
        <v>0</v>
      </c>
      <c r="X7193">
        <v>113.15654560101306</v>
      </c>
      <c r="Y7193">
        <v>3.5933267819597869</v>
      </c>
      <c r="Z7193">
        <v>0.62825170938239105</v>
      </c>
      <c r="AA7193">
        <v>14.61070719438176</v>
      </c>
      <c r="AB7193">
        <v>69.176156958821664</v>
      </c>
      <c r="AC7193">
        <v>40.016038105330807</v>
      </c>
      <c r="AD7193">
        <v>5.3248548023919113</v>
      </c>
      <c r="AE7193">
        <v>246.50588115328139</v>
      </c>
    </row>
    <row r="7194" spans="1:31" x14ac:dyDescent="0.25">
      <c r="A7194">
        <v>2254338</v>
      </c>
      <c r="B7194">
        <v>1</v>
      </c>
      <c r="C7194" t="s">
        <v>80</v>
      </c>
      <c r="D7194" t="s">
        <v>96</v>
      </c>
      <c r="E7194" t="s">
        <v>132</v>
      </c>
      <c r="F7194" t="s">
        <v>20571</v>
      </c>
      <c r="G7194" t="s">
        <v>152</v>
      </c>
      <c r="H7194" t="s">
        <v>135</v>
      </c>
      <c r="I7194" t="s">
        <v>136</v>
      </c>
      <c r="J7194" t="s">
        <v>137</v>
      </c>
      <c r="K7194" t="s">
        <v>138</v>
      </c>
      <c r="L7194" t="s">
        <v>20572</v>
      </c>
      <c r="M7194" t="s">
        <v>20573</v>
      </c>
      <c r="N7194">
        <v>4.3288888879999998</v>
      </c>
      <c r="O7194">
        <v>0</v>
      </c>
      <c r="P7194">
        <v>1</v>
      </c>
      <c r="Q7194">
        <v>0</v>
      </c>
      <c r="R7194">
        <v>0</v>
      </c>
      <c r="S7194">
        <v>0</v>
      </c>
      <c r="T7194">
        <v>0</v>
      </c>
      <c r="U7194">
        <v>0</v>
      </c>
      <c r="V7194">
        <v>0</v>
      </c>
      <c r="W7194">
        <v>0</v>
      </c>
      <c r="X7194">
        <v>1.0450635065695066</v>
      </c>
      <c r="Y7194">
        <v>0</v>
      </c>
      <c r="Z7194">
        <v>0</v>
      </c>
      <c r="AA7194">
        <v>0</v>
      </c>
      <c r="AB7194">
        <v>0</v>
      </c>
      <c r="AC7194">
        <v>0</v>
      </c>
      <c r="AD7194">
        <v>0</v>
      </c>
      <c r="AE7194">
        <v>1.0450635065695066</v>
      </c>
    </row>
    <row r="7195" spans="1:31" x14ac:dyDescent="0.25">
      <c r="A7195">
        <v>2254339</v>
      </c>
      <c r="B7195">
        <v>1</v>
      </c>
      <c r="C7195" t="s">
        <v>80</v>
      </c>
      <c r="D7195" t="s">
        <v>103</v>
      </c>
      <c r="E7195" t="s">
        <v>161</v>
      </c>
      <c r="F7195" t="s">
        <v>20477</v>
      </c>
      <c r="G7195" t="s">
        <v>174</v>
      </c>
      <c r="H7195" t="s">
        <v>163</v>
      </c>
      <c r="I7195" t="s">
        <v>136</v>
      </c>
      <c r="J7195" t="s">
        <v>137</v>
      </c>
      <c r="K7195" t="s">
        <v>138</v>
      </c>
      <c r="L7195" t="s">
        <v>20574</v>
      </c>
      <c r="M7195" t="s">
        <v>20575</v>
      </c>
      <c r="N7195">
        <v>1.9550000000000001</v>
      </c>
      <c r="O7195">
        <v>20</v>
      </c>
      <c r="P7195">
        <v>1634</v>
      </c>
      <c r="Q7195">
        <v>21</v>
      </c>
      <c r="R7195">
        <v>99</v>
      </c>
      <c r="S7195">
        <v>15</v>
      </c>
      <c r="T7195">
        <v>206</v>
      </c>
      <c r="U7195">
        <v>0</v>
      </c>
      <c r="V7195">
        <v>0</v>
      </c>
      <c r="W7195">
        <v>21.007414763429921</v>
      </c>
      <c r="X7195">
        <v>927.10873769821512</v>
      </c>
      <c r="Y7195">
        <v>136.73501916083427</v>
      </c>
      <c r="Z7195">
        <v>42.331903694717944</v>
      </c>
      <c r="AA7195">
        <v>155.31964727761809</v>
      </c>
      <c r="AB7195">
        <v>160.96609068636116</v>
      </c>
      <c r="AC7195">
        <v>0</v>
      </c>
      <c r="AD7195">
        <v>0</v>
      </c>
      <c r="AE7195">
        <v>1443.4688132811766</v>
      </c>
    </row>
    <row r="7196" spans="1:31" x14ac:dyDescent="0.25">
      <c r="A7196">
        <v>2254341</v>
      </c>
      <c r="B7196">
        <v>1</v>
      </c>
      <c r="C7196" t="s">
        <v>81</v>
      </c>
      <c r="D7196" t="s">
        <v>113</v>
      </c>
      <c r="E7196" t="s">
        <v>161</v>
      </c>
      <c r="F7196" t="s">
        <v>7293</v>
      </c>
      <c r="G7196" t="s">
        <v>174</v>
      </c>
      <c r="H7196" t="s">
        <v>163</v>
      </c>
      <c r="I7196" t="s">
        <v>261</v>
      </c>
      <c r="J7196" t="s">
        <v>137</v>
      </c>
      <c r="K7196" t="s">
        <v>138</v>
      </c>
      <c r="L7196" t="s">
        <v>20576</v>
      </c>
      <c r="M7196" t="s">
        <v>20577</v>
      </c>
      <c r="N7196">
        <v>1.6666666E-2</v>
      </c>
      <c r="O7196">
        <v>1</v>
      </c>
      <c r="P7196">
        <v>1570</v>
      </c>
      <c r="Q7196">
        <v>15</v>
      </c>
      <c r="R7196">
        <v>413</v>
      </c>
      <c r="S7196">
        <v>13</v>
      </c>
      <c r="T7196">
        <v>128</v>
      </c>
      <c r="U7196">
        <v>0</v>
      </c>
      <c r="V7196">
        <v>1</v>
      </c>
      <c r="W7196">
        <v>9.9887163432000013E-3</v>
      </c>
      <c r="X7196">
        <v>4.2278679359625331</v>
      </c>
      <c r="Y7196">
        <v>0.13071313643599999</v>
      </c>
      <c r="Z7196">
        <v>1.8126563594629332</v>
      </c>
      <c r="AA7196">
        <v>4.5318420356323337</v>
      </c>
      <c r="AB7196">
        <v>1.1912230725983997</v>
      </c>
      <c r="AC7196">
        <v>0</v>
      </c>
      <c r="AD7196">
        <v>8.6641751303333341E-3</v>
      </c>
      <c r="AE7196">
        <v>11.912955431565733</v>
      </c>
    </row>
    <row r="7197" spans="1:31" x14ac:dyDescent="0.25">
      <c r="A7197">
        <v>2254343</v>
      </c>
      <c r="B7197">
        <v>1</v>
      </c>
      <c r="C7197" t="s">
        <v>80</v>
      </c>
      <c r="D7197" t="s">
        <v>104</v>
      </c>
      <c r="E7197" t="s">
        <v>182</v>
      </c>
      <c r="F7197" t="s">
        <v>20578</v>
      </c>
      <c r="G7197" t="s">
        <v>319</v>
      </c>
      <c r="H7197" t="s">
        <v>163</v>
      </c>
      <c r="I7197" t="s">
        <v>136</v>
      </c>
      <c r="J7197" t="s">
        <v>137</v>
      </c>
      <c r="K7197" t="s">
        <v>138</v>
      </c>
      <c r="L7197" t="s">
        <v>20579</v>
      </c>
      <c r="M7197" t="s">
        <v>20580</v>
      </c>
      <c r="N7197">
        <v>2.5422222219999999</v>
      </c>
      <c r="O7197">
        <v>0</v>
      </c>
      <c r="P7197">
        <v>0</v>
      </c>
      <c r="Q7197">
        <v>0</v>
      </c>
      <c r="R7197">
        <v>0</v>
      </c>
      <c r="S7197">
        <v>1</v>
      </c>
      <c r="T7197">
        <v>0</v>
      </c>
      <c r="U7197">
        <v>0</v>
      </c>
      <c r="V7197">
        <v>0</v>
      </c>
      <c r="W7197">
        <v>0</v>
      </c>
      <c r="X7197">
        <v>0</v>
      </c>
      <c r="Y7197">
        <v>0</v>
      </c>
      <c r="Z7197">
        <v>0</v>
      </c>
      <c r="AA7197">
        <v>191.38236092046998</v>
      </c>
      <c r="AB7197">
        <v>0</v>
      </c>
      <c r="AC7197">
        <v>0</v>
      </c>
      <c r="AD7197">
        <v>0</v>
      </c>
      <c r="AE7197">
        <v>191.38236092046998</v>
      </c>
    </row>
    <row r="7198" spans="1:31" x14ac:dyDescent="0.25">
      <c r="A7198">
        <v>2254345</v>
      </c>
      <c r="B7198">
        <v>1</v>
      </c>
      <c r="C7198" t="s">
        <v>81</v>
      </c>
      <c r="D7198" t="s">
        <v>113</v>
      </c>
      <c r="E7198" t="s">
        <v>141</v>
      </c>
      <c r="F7198" t="s">
        <v>20581</v>
      </c>
      <c r="G7198" t="s">
        <v>152</v>
      </c>
      <c r="H7198" t="s">
        <v>135</v>
      </c>
      <c r="I7198" t="s">
        <v>136</v>
      </c>
      <c r="J7198" t="s">
        <v>3</v>
      </c>
      <c r="K7198" t="s">
        <v>138</v>
      </c>
      <c r="L7198" t="s">
        <v>20582</v>
      </c>
      <c r="M7198" t="s">
        <v>20583</v>
      </c>
      <c r="N7198">
        <v>1.911944444</v>
      </c>
      <c r="O7198">
        <v>0</v>
      </c>
      <c r="P7198">
        <v>42</v>
      </c>
      <c r="Q7198">
        <v>0</v>
      </c>
      <c r="R7198">
        <v>4</v>
      </c>
      <c r="S7198">
        <v>0</v>
      </c>
      <c r="T7198">
        <v>2</v>
      </c>
      <c r="U7198">
        <v>0</v>
      </c>
      <c r="V7198">
        <v>0</v>
      </c>
      <c r="W7198">
        <v>0</v>
      </c>
      <c r="X7198">
        <v>7.2309557702243925</v>
      </c>
      <c r="Y7198">
        <v>0</v>
      </c>
      <c r="Z7198">
        <v>0.35405224072586672</v>
      </c>
      <c r="AA7198">
        <v>0</v>
      </c>
      <c r="AB7198">
        <v>5.1907548977829627</v>
      </c>
      <c r="AC7198">
        <v>0</v>
      </c>
      <c r="AD7198">
        <v>0</v>
      </c>
      <c r="AE7198">
        <v>12.775762908733222</v>
      </c>
    </row>
    <row r="7199" spans="1:31" x14ac:dyDescent="0.25">
      <c r="A7199">
        <v>2254346</v>
      </c>
      <c r="B7199">
        <v>1</v>
      </c>
      <c r="C7199" t="s">
        <v>81</v>
      </c>
      <c r="D7199" t="s">
        <v>128</v>
      </c>
      <c r="E7199" t="s">
        <v>132</v>
      </c>
      <c r="F7199" t="s">
        <v>20584</v>
      </c>
      <c r="G7199" t="s">
        <v>191</v>
      </c>
      <c r="H7199" t="s">
        <v>135</v>
      </c>
      <c r="I7199" t="s">
        <v>136</v>
      </c>
      <c r="J7199" t="s">
        <v>137</v>
      </c>
      <c r="K7199" t="s">
        <v>138</v>
      </c>
      <c r="L7199" t="s">
        <v>20585</v>
      </c>
      <c r="M7199" t="s">
        <v>20586</v>
      </c>
      <c r="N7199">
        <v>2.826944444</v>
      </c>
      <c r="O7199">
        <v>0</v>
      </c>
      <c r="P7199">
        <v>1</v>
      </c>
      <c r="Q7199">
        <v>0</v>
      </c>
      <c r="R7199">
        <v>1</v>
      </c>
      <c r="S7199">
        <v>0</v>
      </c>
      <c r="T7199">
        <v>0</v>
      </c>
      <c r="U7199">
        <v>0</v>
      </c>
      <c r="V7199">
        <v>0</v>
      </c>
      <c r="W7199">
        <v>0</v>
      </c>
      <c r="X7199">
        <v>25.707593020189762</v>
      </c>
      <c r="Y7199">
        <v>0</v>
      </c>
      <c r="Z7199">
        <v>2.2682923301111111E-3</v>
      </c>
      <c r="AA7199">
        <v>0</v>
      </c>
      <c r="AB7199">
        <v>0</v>
      </c>
      <c r="AC7199">
        <v>0</v>
      </c>
      <c r="AD7199">
        <v>0</v>
      </c>
      <c r="AE7199">
        <v>25.709861312519873</v>
      </c>
    </row>
    <row r="7200" spans="1:31" x14ac:dyDescent="0.25">
      <c r="A7200">
        <v>2254350</v>
      </c>
      <c r="B7200">
        <v>1</v>
      </c>
      <c r="C7200" t="s">
        <v>80</v>
      </c>
      <c r="D7200" t="s">
        <v>108</v>
      </c>
      <c r="E7200" t="s">
        <v>141</v>
      </c>
      <c r="F7200" t="s">
        <v>20587</v>
      </c>
      <c r="G7200" t="s">
        <v>187</v>
      </c>
      <c r="H7200" t="s">
        <v>135</v>
      </c>
      <c r="I7200" t="s">
        <v>136</v>
      </c>
      <c r="J7200" t="s">
        <v>137</v>
      </c>
      <c r="K7200" t="s">
        <v>138</v>
      </c>
      <c r="L7200" t="s">
        <v>20588</v>
      </c>
      <c r="M7200" t="s">
        <v>20589</v>
      </c>
      <c r="N7200">
        <v>0.83722222199999996</v>
      </c>
      <c r="O7200">
        <v>0</v>
      </c>
      <c r="P7200">
        <v>32</v>
      </c>
      <c r="Q7200">
        <v>0</v>
      </c>
      <c r="R7200">
        <v>10</v>
      </c>
      <c r="S7200">
        <v>0</v>
      </c>
      <c r="T7200">
        <v>4</v>
      </c>
      <c r="U7200">
        <v>0</v>
      </c>
      <c r="V7200">
        <v>0</v>
      </c>
      <c r="W7200">
        <v>0</v>
      </c>
      <c r="X7200">
        <v>4.0943029000779365</v>
      </c>
      <c r="Y7200">
        <v>0</v>
      </c>
      <c r="Z7200">
        <v>0.63269687820017773</v>
      </c>
      <c r="AA7200">
        <v>0</v>
      </c>
      <c r="AB7200">
        <v>9.210180190924222E-2</v>
      </c>
      <c r="AC7200">
        <v>0</v>
      </c>
      <c r="AD7200">
        <v>0</v>
      </c>
      <c r="AE7200">
        <v>4.8191015801873567</v>
      </c>
    </row>
    <row r="7201" spans="1:31" x14ac:dyDescent="0.25">
      <c r="A7201">
        <v>2254353</v>
      </c>
      <c r="B7201">
        <v>1</v>
      </c>
      <c r="C7201" t="s">
        <v>80</v>
      </c>
      <c r="D7201" t="s">
        <v>108</v>
      </c>
      <c r="E7201" t="s">
        <v>132</v>
      </c>
      <c r="F7201" t="s">
        <v>20590</v>
      </c>
      <c r="G7201" t="s">
        <v>134</v>
      </c>
      <c r="H7201" t="s">
        <v>135</v>
      </c>
      <c r="I7201" t="s">
        <v>136</v>
      </c>
      <c r="J7201" t="s">
        <v>137</v>
      </c>
      <c r="K7201" t="s">
        <v>138</v>
      </c>
      <c r="L7201" t="s">
        <v>20591</v>
      </c>
      <c r="M7201" t="s">
        <v>20592</v>
      </c>
      <c r="N7201">
        <v>3.5586111109999998</v>
      </c>
      <c r="O7201">
        <v>0</v>
      </c>
      <c r="P7201">
        <v>1</v>
      </c>
      <c r="Q7201">
        <v>0</v>
      </c>
      <c r="R7201">
        <v>0</v>
      </c>
      <c r="S7201">
        <v>0</v>
      </c>
      <c r="T7201">
        <v>0</v>
      </c>
      <c r="U7201">
        <v>0</v>
      </c>
      <c r="V7201">
        <v>0</v>
      </c>
      <c r="W7201">
        <v>0</v>
      </c>
      <c r="X7201">
        <v>0.28256815978608002</v>
      </c>
      <c r="Y7201">
        <v>0</v>
      </c>
      <c r="Z7201">
        <v>0</v>
      </c>
      <c r="AA7201">
        <v>0</v>
      </c>
      <c r="AB7201">
        <v>0</v>
      </c>
      <c r="AC7201">
        <v>0</v>
      </c>
      <c r="AD7201">
        <v>0</v>
      </c>
      <c r="AE7201">
        <v>0.28256815978608002</v>
      </c>
    </row>
    <row r="7202" spans="1:31" x14ac:dyDescent="0.25">
      <c r="A7202">
        <v>2254355</v>
      </c>
      <c r="B7202">
        <v>1</v>
      </c>
      <c r="C7202" t="s">
        <v>80</v>
      </c>
      <c r="D7202" t="s">
        <v>90</v>
      </c>
      <c r="E7202" t="s">
        <v>132</v>
      </c>
      <c r="F7202" t="s">
        <v>20593</v>
      </c>
      <c r="G7202" t="s">
        <v>170</v>
      </c>
      <c r="H7202" t="s">
        <v>135</v>
      </c>
      <c r="I7202" t="s">
        <v>136</v>
      </c>
      <c r="J7202" t="s">
        <v>137</v>
      </c>
      <c r="K7202" t="s">
        <v>138</v>
      </c>
      <c r="L7202" t="s">
        <v>20594</v>
      </c>
      <c r="M7202" t="s">
        <v>20595</v>
      </c>
      <c r="N7202">
        <v>1.0108333329999999</v>
      </c>
      <c r="O7202">
        <v>0</v>
      </c>
      <c r="P7202">
        <v>8</v>
      </c>
      <c r="Q7202">
        <v>0</v>
      </c>
      <c r="R7202">
        <v>0</v>
      </c>
      <c r="S7202">
        <v>0</v>
      </c>
      <c r="T7202">
        <v>3</v>
      </c>
      <c r="U7202">
        <v>0</v>
      </c>
      <c r="V7202">
        <v>0</v>
      </c>
      <c r="W7202">
        <v>0</v>
      </c>
      <c r="X7202">
        <v>2.7656366213492989</v>
      </c>
      <c r="Y7202">
        <v>0</v>
      </c>
      <c r="Z7202">
        <v>0</v>
      </c>
      <c r="AA7202">
        <v>0</v>
      </c>
      <c r="AB7202">
        <v>2.5967697545590278</v>
      </c>
      <c r="AC7202">
        <v>0</v>
      </c>
      <c r="AD7202">
        <v>0</v>
      </c>
      <c r="AE7202">
        <v>5.3624063759083267</v>
      </c>
    </row>
    <row r="7203" spans="1:31" x14ac:dyDescent="0.25">
      <c r="A7203">
        <v>2254357</v>
      </c>
      <c r="B7203">
        <v>1</v>
      </c>
      <c r="C7203" t="s">
        <v>81</v>
      </c>
      <c r="D7203" t="s">
        <v>112</v>
      </c>
      <c r="E7203" t="s">
        <v>132</v>
      </c>
      <c r="F7203" t="s">
        <v>20596</v>
      </c>
      <c r="G7203" t="s">
        <v>170</v>
      </c>
      <c r="H7203" t="s">
        <v>135</v>
      </c>
      <c r="I7203" t="s">
        <v>136</v>
      </c>
      <c r="J7203" t="s">
        <v>137</v>
      </c>
      <c r="K7203" t="s">
        <v>138</v>
      </c>
      <c r="L7203" t="s">
        <v>20597</v>
      </c>
      <c r="M7203" t="s">
        <v>20598</v>
      </c>
      <c r="N7203">
        <v>2.125555555</v>
      </c>
      <c r="O7203">
        <v>0</v>
      </c>
      <c r="P7203">
        <v>1</v>
      </c>
      <c r="Q7203">
        <v>0</v>
      </c>
      <c r="R7203">
        <v>0</v>
      </c>
      <c r="S7203">
        <v>0</v>
      </c>
      <c r="T7203">
        <v>0</v>
      </c>
      <c r="U7203">
        <v>0</v>
      </c>
      <c r="V7203">
        <v>0</v>
      </c>
      <c r="W7203">
        <v>0</v>
      </c>
      <c r="X7203">
        <v>0.49440109209068672</v>
      </c>
      <c r="Y7203">
        <v>0</v>
      </c>
      <c r="Z7203">
        <v>0</v>
      </c>
      <c r="AA7203">
        <v>0</v>
      </c>
      <c r="AB7203">
        <v>0</v>
      </c>
      <c r="AC7203">
        <v>0</v>
      </c>
      <c r="AD7203">
        <v>0</v>
      </c>
      <c r="AE7203">
        <v>0.49440109209068672</v>
      </c>
    </row>
    <row r="7204" spans="1:31" x14ac:dyDescent="0.25">
      <c r="A7204">
        <v>2254358</v>
      </c>
      <c r="B7204">
        <v>1</v>
      </c>
      <c r="C7204" t="s">
        <v>80</v>
      </c>
      <c r="D7204" t="s">
        <v>93</v>
      </c>
      <c r="E7204" t="s">
        <v>132</v>
      </c>
      <c r="F7204" t="s">
        <v>20599</v>
      </c>
      <c r="G7204" t="s">
        <v>148</v>
      </c>
      <c r="H7204" t="s">
        <v>135</v>
      </c>
      <c r="I7204" t="s">
        <v>136</v>
      </c>
      <c r="J7204" t="s">
        <v>137</v>
      </c>
      <c r="K7204" t="s">
        <v>138</v>
      </c>
      <c r="L7204" t="s">
        <v>20600</v>
      </c>
      <c r="M7204" t="s">
        <v>20601</v>
      </c>
      <c r="N7204">
        <v>3.6133333329999999</v>
      </c>
      <c r="O7204">
        <v>0</v>
      </c>
      <c r="P7204">
        <v>2</v>
      </c>
      <c r="Q7204">
        <v>0</v>
      </c>
      <c r="R7204">
        <v>0</v>
      </c>
      <c r="S7204">
        <v>0</v>
      </c>
      <c r="T7204">
        <v>0</v>
      </c>
      <c r="U7204">
        <v>0</v>
      </c>
      <c r="V7204">
        <v>0</v>
      </c>
      <c r="W7204">
        <v>0</v>
      </c>
      <c r="X7204">
        <v>0.77655355294719985</v>
      </c>
      <c r="Y7204">
        <v>0</v>
      </c>
      <c r="Z7204">
        <v>0</v>
      </c>
      <c r="AA7204">
        <v>0</v>
      </c>
      <c r="AB7204">
        <v>0</v>
      </c>
      <c r="AC7204">
        <v>0</v>
      </c>
      <c r="AD7204">
        <v>0</v>
      </c>
      <c r="AE7204">
        <v>0.77655355294719985</v>
      </c>
    </row>
    <row r="7205" spans="1:31" x14ac:dyDescent="0.25">
      <c r="A7205">
        <v>2254359</v>
      </c>
      <c r="B7205">
        <v>1</v>
      </c>
      <c r="C7205" t="s">
        <v>80</v>
      </c>
      <c r="D7205" t="s">
        <v>82</v>
      </c>
      <c r="E7205" t="s">
        <v>132</v>
      </c>
      <c r="F7205" t="s">
        <v>20602</v>
      </c>
      <c r="G7205" t="s">
        <v>191</v>
      </c>
      <c r="H7205" t="s">
        <v>135</v>
      </c>
      <c r="I7205" t="s">
        <v>136</v>
      </c>
      <c r="J7205" t="s">
        <v>137</v>
      </c>
      <c r="K7205" t="s">
        <v>138</v>
      </c>
      <c r="L7205" t="s">
        <v>20603</v>
      </c>
      <c r="M7205" t="s">
        <v>20604</v>
      </c>
      <c r="N7205">
        <v>1.9936111110000001</v>
      </c>
      <c r="O7205">
        <v>0</v>
      </c>
      <c r="P7205">
        <v>9</v>
      </c>
      <c r="Q7205">
        <v>0</v>
      </c>
      <c r="R7205">
        <v>0</v>
      </c>
      <c r="S7205">
        <v>0</v>
      </c>
      <c r="T7205">
        <v>0</v>
      </c>
      <c r="U7205">
        <v>0</v>
      </c>
      <c r="V7205">
        <v>0</v>
      </c>
      <c r="W7205">
        <v>0</v>
      </c>
      <c r="X7205">
        <v>6.4302630389494491</v>
      </c>
      <c r="Y7205">
        <v>0</v>
      </c>
      <c r="Z7205">
        <v>0</v>
      </c>
      <c r="AA7205">
        <v>0</v>
      </c>
      <c r="AB7205">
        <v>0</v>
      </c>
      <c r="AC7205">
        <v>0</v>
      </c>
      <c r="AD7205">
        <v>0</v>
      </c>
      <c r="AE7205">
        <v>6.4302630389494491</v>
      </c>
    </row>
    <row r="7206" spans="1:31" x14ac:dyDescent="0.25">
      <c r="A7206">
        <v>2254360</v>
      </c>
      <c r="B7206">
        <v>1</v>
      </c>
      <c r="C7206" t="s">
        <v>80</v>
      </c>
      <c r="D7206" t="s">
        <v>96</v>
      </c>
      <c r="E7206" t="s">
        <v>132</v>
      </c>
      <c r="F7206" t="s">
        <v>20605</v>
      </c>
      <c r="G7206" t="s">
        <v>191</v>
      </c>
      <c r="H7206" t="s">
        <v>135</v>
      </c>
      <c r="I7206" t="s">
        <v>136</v>
      </c>
      <c r="J7206" t="s">
        <v>137</v>
      </c>
      <c r="K7206" t="s">
        <v>138</v>
      </c>
      <c r="L7206" t="s">
        <v>20606</v>
      </c>
      <c r="M7206" t="s">
        <v>20607</v>
      </c>
      <c r="N7206">
        <v>1.700555555</v>
      </c>
      <c r="O7206">
        <v>0</v>
      </c>
      <c r="P7206">
        <v>1</v>
      </c>
      <c r="Q7206">
        <v>0</v>
      </c>
      <c r="R7206">
        <v>0</v>
      </c>
      <c r="S7206">
        <v>0</v>
      </c>
      <c r="T7206">
        <v>0</v>
      </c>
      <c r="U7206">
        <v>0</v>
      </c>
      <c r="V7206">
        <v>0</v>
      </c>
      <c r="W7206">
        <v>0</v>
      </c>
      <c r="X7206">
        <v>0.10176867065659778</v>
      </c>
      <c r="Y7206">
        <v>0</v>
      </c>
      <c r="Z7206">
        <v>0</v>
      </c>
      <c r="AA7206">
        <v>0</v>
      </c>
      <c r="AB7206">
        <v>0</v>
      </c>
      <c r="AC7206">
        <v>0</v>
      </c>
      <c r="AD7206">
        <v>0</v>
      </c>
      <c r="AE7206">
        <v>0.10176867065659778</v>
      </c>
    </row>
    <row r="7207" spans="1:31" x14ac:dyDescent="0.25">
      <c r="A7207">
        <v>2254361</v>
      </c>
      <c r="B7207">
        <v>1</v>
      </c>
      <c r="C7207" t="s">
        <v>80</v>
      </c>
      <c r="D7207" t="s">
        <v>85</v>
      </c>
      <c r="E7207" t="s">
        <v>132</v>
      </c>
      <c r="F7207" t="s">
        <v>20608</v>
      </c>
      <c r="G7207" t="s">
        <v>148</v>
      </c>
      <c r="H7207" t="s">
        <v>135</v>
      </c>
      <c r="I7207" t="s">
        <v>136</v>
      </c>
      <c r="J7207" t="s">
        <v>137</v>
      </c>
      <c r="K7207" t="s">
        <v>138</v>
      </c>
      <c r="L7207" t="s">
        <v>20609</v>
      </c>
      <c r="M7207" t="s">
        <v>20610</v>
      </c>
      <c r="N7207">
        <v>1.0686111110000001</v>
      </c>
      <c r="O7207">
        <v>0</v>
      </c>
      <c r="P7207">
        <v>0</v>
      </c>
      <c r="Q7207">
        <v>0</v>
      </c>
      <c r="R7207">
        <v>0</v>
      </c>
      <c r="S7207">
        <v>0</v>
      </c>
      <c r="T7207">
        <v>1</v>
      </c>
      <c r="U7207">
        <v>0</v>
      </c>
      <c r="V7207">
        <v>0</v>
      </c>
      <c r="W7207">
        <v>0</v>
      </c>
      <c r="X7207">
        <v>0</v>
      </c>
      <c r="Y7207">
        <v>0</v>
      </c>
      <c r="Z7207">
        <v>0</v>
      </c>
      <c r="AA7207">
        <v>0</v>
      </c>
      <c r="AB7207">
        <v>0.26649337072343998</v>
      </c>
      <c r="AC7207">
        <v>0</v>
      </c>
      <c r="AD7207">
        <v>0</v>
      </c>
      <c r="AE7207">
        <v>0.26649337072343998</v>
      </c>
    </row>
    <row r="7208" spans="1:31" x14ac:dyDescent="0.25">
      <c r="A7208">
        <v>2254363</v>
      </c>
      <c r="B7208">
        <v>1</v>
      </c>
      <c r="C7208" t="s">
        <v>80</v>
      </c>
      <c r="D7208" t="s">
        <v>107</v>
      </c>
      <c r="E7208" t="s">
        <v>132</v>
      </c>
      <c r="F7208" t="s">
        <v>20611</v>
      </c>
      <c r="G7208" t="s">
        <v>170</v>
      </c>
      <c r="H7208" t="s">
        <v>135</v>
      </c>
      <c r="I7208" t="s">
        <v>136</v>
      </c>
      <c r="J7208" t="s">
        <v>137</v>
      </c>
      <c r="K7208" t="s">
        <v>138</v>
      </c>
      <c r="L7208" t="s">
        <v>20612</v>
      </c>
      <c r="M7208" t="s">
        <v>20613</v>
      </c>
      <c r="N7208">
        <v>1.8052777769999999</v>
      </c>
      <c r="O7208">
        <v>0</v>
      </c>
      <c r="P7208">
        <v>3</v>
      </c>
      <c r="Q7208">
        <v>0</v>
      </c>
      <c r="R7208">
        <v>0</v>
      </c>
      <c r="S7208">
        <v>0</v>
      </c>
      <c r="T7208">
        <v>0</v>
      </c>
      <c r="U7208">
        <v>0</v>
      </c>
      <c r="V7208">
        <v>0</v>
      </c>
      <c r="W7208">
        <v>0</v>
      </c>
      <c r="X7208">
        <v>2.9975811501675045</v>
      </c>
      <c r="Y7208">
        <v>0</v>
      </c>
      <c r="Z7208">
        <v>0</v>
      </c>
      <c r="AA7208">
        <v>0</v>
      </c>
      <c r="AB7208">
        <v>0</v>
      </c>
      <c r="AC7208">
        <v>0</v>
      </c>
      <c r="AD7208">
        <v>0</v>
      </c>
      <c r="AE7208">
        <v>2.9975811501675045</v>
      </c>
    </row>
    <row r="7209" spans="1:31" x14ac:dyDescent="0.25">
      <c r="A7209">
        <v>2254365</v>
      </c>
      <c r="B7209">
        <v>1</v>
      </c>
      <c r="C7209" t="s">
        <v>80</v>
      </c>
      <c r="D7209" t="s">
        <v>85</v>
      </c>
      <c r="E7209" t="s">
        <v>132</v>
      </c>
      <c r="F7209" t="s">
        <v>20614</v>
      </c>
      <c r="G7209" t="s">
        <v>191</v>
      </c>
      <c r="H7209" t="s">
        <v>135</v>
      </c>
      <c r="I7209" t="s">
        <v>136</v>
      </c>
      <c r="J7209" t="s">
        <v>137</v>
      </c>
      <c r="K7209" t="s">
        <v>138</v>
      </c>
      <c r="L7209" t="s">
        <v>20615</v>
      </c>
      <c r="M7209" t="s">
        <v>20616</v>
      </c>
      <c r="N7209">
        <v>0.90861111100000003</v>
      </c>
      <c r="O7209">
        <v>0</v>
      </c>
      <c r="P7209">
        <v>10</v>
      </c>
      <c r="Q7209">
        <v>0</v>
      </c>
      <c r="R7209">
        <v>0</v>
      </c>
      <c r="S7209">
        <v>0</v>
      </c>
      <c r="T7209">
        <v>0</v>
      </c>
      <c r="U7209">
        <v>0</v>
      </c>
      <c r="V7209">
        <v>0</v>
      </c>
      <c r="W7209">
        <v>0</v>
      </c>
      <c r="X7209">
        <v>2.2202231510914934</v>
      </c>
      <c r="Y7209">
        <v>0</v>
      </c>
      <c r="Z7209">
        <v>0</v>
      </c>
      <c r="AA7209">
        <v>0</v>
      </c>
      <c r="AB7209">
        <v>0</v>
      </c>
      <c r="AC7209">
        <v>0</v>
      </c>
      <c r="AD7209">
        <v>0</v>
      </c>
      <c r="AE7209">
        <v>2.2202231510914934</v>
      </c>
    </row>
    <row r="7210" spans="1:31" x14ac:dyDescent="0.25">
      <c r="A7210">
        <v>2254368</v>
      </c>
      <c r="B7210">
        <v>1</v>
      </c>
      <c r="C7210" t="s">
        <v>80</v>
      </c>
      <c r="D7210" t="s">
        <v>100</v>
      </c>
      <c r="E7210" t="s">
        <v>132</v>
      </c>
      <c r="F7210" t="s">
        <v>20617</v>
      </c>
      <c r="G7210" t="s">
        <v>148</v>
      </c>
      <c r="H7210" t="s">
        <v>135</v>
      </c>
      <c r="I7210" t="s">
        <v>136</v>
      </c>
      <c r="J7210" t="s">
        <v>137</v>
      </c>
      <c r="K7210" t="s">
        <v>138</v>
      </c>
      <c r="L7210" t="s">
        <v>20618</v>
      </c>
      <c r="M7210" t="s">
        <v>20619</v>
      </c>
      <c r="N7210">
        <v>1.6983333329999999</v>
      </c>
      <c r="O7210">
        <v>0</v>
      </c>
      <c r="P7210">
        <v>2</v>
      </c>
      <c r="Q7210">
        <v>0</v>
      </c>
      <c r="R7210">
        <v>0</v>
      </c>
      <c r="S7210">
        <v>0</v>
      </c>
      <c r="T7210">
        <v>0</v>
      </c>
      <c r="U7210">
        <v>0</v>
      </c>
      <c r="V7210">
        <v>0</v>
      </c>
      <c r="W7210">
        <v>0</v>
      </c>
      <c r="X7210">
        <v>0.55953246151624891</v>
      </c>
      <c r="Y7210">
        <v>0</v>
      </c>
      <c r="Z7210">
        <v>0</v>
      </c>
      <c r="AA7210">
        <v>0</v>
      </c>
      <c r="AB7210">
        <v>0</v>
      </c>
      <c r="AC7210">
        <v>0</v>
      </c>
      <c r="AD7210">
        <v>0</v>
      </c>
      <c r="AE7210">
        <v>0.55953246151624891</v>
      </c>
    </row>
    <row r="7211" spans="1:31" x14ac:dyDescent="0.25">
      <c r="A7211">
        <v>2254369</v>
      </c>
      <c r="B7211">
        <v>1</v>
      </c>
      <c r="C7211" t="s">
        <v>80</v>
      </c>
      <c r="D7211" t="s">
        <v>83</v>
      </c>
      <c r="E7211" t="s">
        <v>132</v>
      </c>
      <c r="F7211" t="s">
        <v>20620</v>
      </c>
      <c r="G7211" t="s">
        <v>152</v>
      </c>
      <c r="H7211" t="s">
        <v>135</v>
      </c>
      <c r="I7211" t="s">
        <v>136</v>
      </c>
      <c r="J7211" t="s">
        <v>137</v>
      </c>
      <c r="K7211" t="s">
        <v>138</v>
      </c>
      <c r="L7211" t="s">
        <v>20621</v>
      </c>
      <c r="M7211" t="s">
        <v>20622</v>
      </c>
      <c r="N7211">
        <v>1.426111111</v>
      </c>
      <c r="O7211">
        <v>0</v>
      </c>
      <c r="P7211">
        <v>4</v>
      </c>
      <c r="Q7211">
        <v>0</v>
      </c>
      <c r="R7211">
        <v>0</v>
      </c>
      <c r="S7211">
        <v>0</v>
      </c>
      <c r="T7211">
        <v>0</v>
      </c>
      <c r="U7211">
        <v>0</v>
      </c>
      <c r="V7211">
        <v>0</v>
      </c>
      <c r="W7211">
        <v>0</v>
      </c>
      <c r="X7211">
        <v>0.38089597604884001</v>
      </c>
      <c r="Y7211">
        <v>0</v>
      </c>
      <c r="Z7211">
        <v>0</v>
      </c>
      <c r="AA7211">
        <v>0</v>
      </c>
      <c r="AB7211">
        <v>0</v>
      </c>
      <c r="AC7211">
        <v>0</v>
      </c>
      <c r="AD7211">
        <v>0</v>
      </c>
      <c r="AE7211">
        <v>0.38089597604884001</v>
      </c>
    </row>
    <row r="7212" spans="1:31" x14ac:dyDescent="0.25">
      <c r="A7212">
        <v>2254370</v>
      </c>
      <c r="B7212">
        <v>1</v>
      </c>
      <c r="C7212" t="s">
        <v>80</v>
      </c>
      <c r="D7212" t="s">
        <v>110</v>
      </c>
      <c r="E7212" t="s">
        <v>132</v>
      </c>
      <c r="F7212" t="s">
        <v>20623</v>
      </c>
      <c r="G7212" t="s">
        <v>148</v>
      </c>
      <c r="H7212" t="s">
        <v>135</v>
      </c>
      <c r="I7212" t="s">
        <v>136</v>
      </c>
      <c r="J7212" t="s">
        <v>137</v>
      </c>
      <c r="K7212" t="s">
        <v>138</v>
      </c>
      <c r="L7212" t="s">
        <v>20624</v>
      </c>
      <c r="M7212" t="s">
        <v>20625</v>
      </c>
      <c r="N7212">
        <v>1.714722222</v>
      </c>
      <c r="O7212">
        <v>0</v>
      </c>
      <c r="P7212">
        <v>1</v>
      </c>
      <c r="Q7212">
        <v>0</v>
      </c>
      <c r="R7212">
        <v>0</v>
      </c>
      <c r="S7212">
        <v>0</v>
      </c>
      <c r="T7212">
        <v>0</v>
      </c>
      <c r="U7212">
        <v>0</v>
      </c>
      <c r="V7212">
        <v>0</v>
      </c>
      <c r="W7212">
        <v>0</v>
      </c>
      <c r="X7212">
        <v>0.19688541515461006</v>
      </c>
      <c r="Y7212">
        <v>0</v>
      </c>
      <c r="Z7212">
        <v>0</v>
      </c>
      <c r="AA7212">
        <v>0</v>
      </c>
      <c r="AB7212">
        <v>0</v>
      </c>
      <c r="AC7212">
        <v>0</v>
      </c>
      <c r="AD7212">
        <v>0</v>
      </c>
      <c r="AE7212">
        <v>0.19688541515461006</v>
      </c>
    </row>
    <row r="7213" spans="1:31" x14ac:dyDescent="0.25">
      <c r="A7213">
        <v>2254371</v>
      </c>
      <c r="B7213">
        <v>1</v>
      </c>
      <c r="C7213" t="s">
        <v>80</v>
      </c>
      <c r="D7213" t="s">
        <v>90</v>
      </c>
      <c r="E7213" t="s">
        <v>132</v>
      </c>
      <c r="F7213" t="s">
        <v>20626</v>
      </c>
      <c r="G7213" t="s">
        <v>148</v>
      </c>
      <c r="H7213" t="s">
        <v>135</v>
      </c>
      <c r="I7213" t="s">
        <v>136</v>
      </c>
      <c r="J7213" t="s">
        <v>137</v>
      </c>
      <c r="K7213" t="s">
        <v>138</v>
      </c>
      <c r="L7213" t="s">
        <v>20627</v>
      </c>
      <c r="M7213" t="s">
        <v>20628</v>
      </c>
      <c r="N7213">
        <v>1.6655555550000001</v>
      </c>
      <c r="O7213">
        <v>0</v>
      </c>
      <c r="P7213">
        <v>4</v>
      </c>
      <c r="Q7213">
        <v>0</v>
      </c>
      <c r="R7213">
        <v>0</v>
      </c>
      <c r="S7213">
        <v>0</v>
      </c>
      <c r="T7213">
        <v>1</v>
      </c>
      <c r="U7213">
        <v>0</v>
      </c>
      <c r="V7213">
        <v>0</v>
      </c>
      <c r="W7213">
        <v>0</v>
      </c>
      <c r="X7213">
        <v>0.57894589317931999</v>
      </c>
      <c r="Y7213">
        <v>0</v>
      </c>
      <c r="Z7213">
        <v>0</v>
      </c>
      <c r="AA7213">
        <v>0</v>
      </c>
      <c r="AB7213">
        <v>1.0927687557422221E-2</v>
      </c>
      <c r="AC7213">
        <v>0</v>
      </c>
      <c r="AD7213">
        <v>0</v>
      </c>
      <c r="AE7213">
        <v>0.58987358073674223</v>
      </c>
    </row>
    <row r="7214" spans="1:31" x14ac:dyDescent="0.25">
      <c r="A7214">
        <v>2254372</v>
      </c>
      <c r="B7214">
        <v>1</v>
      </c>
      <c r="C7214" t="s">
        <v>80</v>
      </c>
      <c r="D7214" t="s">
        <v>108</v>
      </c>
      <c r="E7214" t="s">
        <v>132</v>
      </c>
      <c r="F7214" t="s">
        <v>20629</v>
      </c>
      <c r="G7214" t="s">
        <v>148</v>
      </c>
      <c r="H7214" t="s">
        <v>135</v>
      </c>
      <c r="I7214" t="s">
        <v>136</v>
      </c>
      <c r="J7214" t="s">
        <v>137</v>
      </c>
      <c r="K7214" t="s">
        <v>138</v>
      </c>
      <c r="L7214" t="s">
        <v>20630</v>
      </c>
      <c r="M7214" t="s">
        <v>20631</v>
      </c>
      <c r="N7214">
        <v>1.7236111110000001</v>
      </c>
      <c r="O7214">
        <v>0</v>
      </c>
      <c r="P7214">
        <v>0</v>
      </c>
      <c r="Q7214">
        <v>0</v>
      </c>
      <c r="R7214">
        <v>0</v>
      </c>
      <c r="S7214">
        <v>0</v>
      </c>
      <c r="T7214">
        <v>1</v>
      </c>
      <c r="U7214">
        <v>0</v>
      </c>
      <c r="V7214">
        <v>0</v>
      </c>
      <c r="W7214">
        <v>0</v>
      </c>
      <c r="X7214">
        <v>0</v>
      </c>
      <c r="Y7214">
        <v>0</v>
      </c>
      <c r="Z7214">
        <v>0</v>
      </c>
      <c r="AA7214">
        <v>0</v>
      </c>
      <c r="AB7214">
        <v>1.3692868577935556E-2</v>
      </c>
      <c r="AC7214">
        <v>0</v>
      </c>
      <c r="AD7214">
        <v>0</v>
      </c>
      <c r="AE7214">
        <v>1.3692868577935556E-2</v>
      </c>
    </row>
    <row r="7215" spans="1:31" x14ac:dyDescent="0.25">
      <c r="A7215">
        <v>2254373</v>
      </c>
      <c r="B7215">
        <v>1</v>
      </c>
      <c r="C7215" t="s">
        <v>81</v>
      </c>
      <c r="D7215" t="s">
        <v>118</v>
      </c>
      <c r="E7215" t="s">
        <v>194</v>
      </c>
      <c r="F7215" t="s">
        <v>20632</v>
      </c>
      <c r="G7215" t="s">
        <v>179</v>
      </c>
      <c r="H7215" t="s">
        <v>135</v>
      </c>
      <c r="I7215" t="s">
        <v>136</v>
      </c>
      <c r="J7215" t="s">
        <v>137</v>
      </c>
      <c r="K7215" t="s">
        <v>138</v>
      </c>
      <c r="L7215" t="s">
        <v>20633</v>
      </c>
      <c r="M7215" t="s">
        <v>20634</v>
      </c>
      <c r="N7215">
        <v>0.326944444</v>
      </c>
      <c r="O7215">
        <v>0</v>
      </c>
      <c r="P7215">
        <v>4</v>
      </c>
      <c r="Q7215">
        <v>0</v>
      </c>
      <c r="R7215">
        <v>1</v>
      </c>
      <c r="S7215">
        <v>0</v>
      </c>
      <c r="T7215">
        <v>0</v>
      </c>
      <c r="U7215">
        <v>0</v>
      </c>
      <c r="V7215">
        <v>0</v>
      </c>
      <c r="W7215">
        <v>0</v>
      </c>
      <c r="X7215">
        <v>0.72546183835402678</v>
      </c>
      <c r="Y7215">
        <v>0</v>
      </c>
      <c r="Z7215">
        <v>2.2830072204333335E-2</v>
      </c>
      <c r="AA7215">
        <v>0</v>
      </c>
      <c r="AB7215">
        <v>0</v>
      </c>
      <c r="AC7215">
        <v>0</v>
      </c>
      <c r="AD7215">
        <v>0</v>
      </c>
      <c r="AE7215">
        <v>0.74829191055836008</v>
      </c>
    </row>
    <row r="7216" spans="1:31" x14ac:dyDescent="0.25">
      <c r="A7216">
        <v>2254375</v>
      </c>
      <c r="B7216">
        <v>1</v>
      </c>
      <c r="C7216" t="s">
        <v>80</v>
      </c>
      <c r="D7216" t="s">
        <v>95</v>
      </c>
      <c r="E7216" t="s">
        <v>132</v>
      </c>
      <c r="F7216" t="s">
        <v>20635</v>
      </c>
      <c r="G7216" t="s">
        <v>148</v>
      </c>
      <c r="H7216" t="s">
        <v>135</v>
      </c>
      <c r="I7216" t="s">
        <v>136</v>
      </c>
      <c r="J7216" t="s">
        <v>137</v>
      </c>
      <c r="K7216" t="s">
        <v>138</v>
      </c>
      <c r="L7216" t="s">
        <v>20636</v>
      </c>
      <c r="M7216" t="s">
        <v>20637</v>
      </c>
      <c r="N7216">
        <v>0.80944444400000004</v>
      </c>
      <c r="O7216">
        <v>0</v>
      </c>
      <c r="P7216">
        <v>2</v>
      </c>
      <c r="Q7216">
        <v>0</v>
      </c>
      <c r="R7216">
        <v>0</v>
      </c>
      <c r="S7216">
        <v>0</v>
      </c>
      <c r="T7216">
        <v>0</v>
      </c>
      <c r="U7216">
        <v>0</v>
      </c>
      <c r="V7216">
        <v>0</v>
      </c>
      <c r="W7216">
        <v>0</v>
      </c>
      <c r="X7216">
        <v>0.28565878630839003</v>
      </c>
      <c r="Y7216">
        <v>0</v>
      </c>
      <c r="Z7216">
        <v>0</v>
      </c>
      <c r="AA7216">
        <v>0</v>
      </c>
      <c r="AB7216">
        <v>0</v>
      </c>
      <c r="AC7216">
        <v>0</v>
      </c>
      <c r="AD7216">
        <v>0</v>
      </c>
      <c r="AE7216">
        <v>0.28565878630839003</v>
      </c>
    </row>
    <row r="7217" spans="1:31" x14ac:dyDescent="0.25">
      <c r="A7217">
        <v>2254376</v>
      </c>
      <c r="B7217">
        <v>1</v>
      </c>
      <c r="C7217" t="s">
        <v>81</v>
      </c>
      <c r="D7217" t="s">
        <v>118</v>
      </c>
      <c r="E7217" t="s">
        <v>194</v>
      </c>
      <c r="F7217" t="s">
        <v>20638</v>
      </c>
      <c r="G7217" t="s">
        <v>179</v>
      </c>
      <c r="H7217" t="s">
        <v>135</v>
      </c>
      <c r="I7217" t="s">
        <v>136</v>
      </c>
      <c r="J7217" t="s">
        <v>137</v>
      </c>
      <c r="K7217" t="s">
        <v>138</v>
      </c>
      <c r="L7217" t="s">
        <v>20639</v>
      </c>
      <c r="M7217" t="s">
        <v>20640</v>
      </c>
      <c r="N7217">
        <v>0.78666666600000001</v>
      </c>
      <c r="O7217">
        <v>0</v>
      </c>
      <c r="P7217">
        <v>39</v>
      </c>
      <c r="Q7217">
        <v>0</v>
      </c>
      <c r="R7217">
        <v>0</v>
      </c>
      <c r="S7217">
        <v>0</v>
      </c>
      <c r="T7217">
        <v>4</v>
      </c>
      <c r="U7217">
        <v>0</v>
      </c>
      <c r="V7217">
        <v>0</v>
      </c>
      <c r="W7217">
        <v>0</v>
      </c>
      <c r="X7217">
        <v>5.3678161905037474</v>
      </c>
      <c r="Y7217">
        <v>0</v>
      </c>
      <c r="Z7217">
        <v>0</v>
      </c>
      <c r="AA7217">
        <v>0</v>
      </c>
      <c r="AB7217">
        <v>0.31650497011952006</v>
      </c>
      <c r="AC7217">
        <v>0</v>
      </c>
      <c r="AD7217">
        <v>0</v>
      </c>
      <c r="AE7217">
        <v>5.6843211606232673</v>
      </c>
    </row>
    <row r="7218" spans="1:31" x14ac:dyDescent="0.25">
      <c r="A7218">
        <v>2254377</v>
      </c>
      <c r="B7218">
        <v>1</v>
      </c>
      <c r="C7218" t="s">
        <v>81</v>
      </c>
      <c r="D7218" t="s">
        <v>121</v>
      </c>
      <c r="E7218" t="s">
        <v>132</v>
      </c>
      <c r="F7218" t="s">
        <v>20641</v>
      </c>
      <c r="G7218" t="s">
        <v>170</v>
      </c>
      <c r="H7218" t="s">
        <v>135</v>
      </c>
      <c r="I7218" t="s">
        <v>136</v>
      </c>
      <c r="J7218" t="s">
        <v>137</v>
      </c>
      <c r="K7218" t="s">
        <v>138</v>
      </c>
      <c r="L7218" t="s">
        <v>20642</v>
      </c>
      <c r="M7218" t="s">
        <v>20643</v>
      </c>
      <c r="N7218">
        <v>1.6191666659999999</v>
      </c>
      <c r="O7218">
        <v>0</v>
      </c>
      <c r="P7218">
        <v>0</v>
      </c>
      <c r="Q7218">
        <v>0</v>
      </c>
      <c r="R7218">
        <v>1</v>
      </c>
      <c r="S7218">
        <v>0</v>
      </c>
      <c r="T7218">
        <v>0</v>
      </c>
      <c r="U7218">
        <v>0</v>
      </c>
      <c r="V7218">
        <v>0</v>
      </c>
      <c r="W7218">
        <v>0</v>
      </c>
      <c r="X7218">
        <v>0</v>
      </c>
      <c r="Y7218">
        <v>0</v>
      </c>
      <c r="Z7218">
        <v>2.0285715121186669</v>
      </c>
      <c r="AA7218">
        <v>0</v>
      </c>
      <c r="AB7218">
        <v>0</v>
      </c>
      <c r="AC7218">
        <v>0</v>
      </c>
      <c r="AD7218">
        <v>0</v>
      </c>
      <c r="AE7218">
        <v>2.0285715121186669</v>
      </c>
    </row>
    <row r="7219" spans="1:31" x14ac:dyDescent="0.25">
      <c r="A7219">
        <v>2254378</v>
      </c>
      <c r="B7219">
        <v>1</v>
      </c>
      <c r="C7219" t="s">
        <v>80</v>
      </c>
      <c r="D7219" t="s">
        <v>110</v>
      </c>
      <c r="E7219" t="s">
        <v>132</v>
      </c>
      <c r="F7219" t="s">
        <v>20644</v>
      </c>
      <c r="G7219" t="s">
        <v>179</v>
      </c>
      <c r="H7219" t="s">
        <v>135</v>
      </c>
      <c r="I7219" t="s">
        <v>136</v>
      </c>
      <c r="J7219" t="s">
        <v>137</v>
      </c>
      <c r="K7219" t="s">
        <v>138</v>
      </c>
      <c r="L7219" t="s">
        <v>20645</v>
      </c>
      <c r="M7219" t="s">
        <v>20646</v>
      </c>
      <c r="N7219">
        <v>1.9441666660000001</v>
      </c>
      <c r="O7219">
        <v>0</v>
      </c>
      <c r="P7219">
        <v>20</v>
      </c>
      <c r="Q7219">
        <v>0</v>
      </c>
      <c r="R7219">
        <v>0</v>
      </c>
      <c r="S7219">
        <v>0</v>
      </c>
      <c r="T7219">
        <v>3</v>
      </c>
      <c r="U7219">
        <v>0</v>
      </c>
      <c r="V7219">
        <v>0</v>
      </c>
      <c r="W7219">
        <v>0</v>
      </c>
      <c r="X7219">
        <v>12.266107793848764</v>
      </c>
      <c r="Y7219">
        <v>0</v>
      </c>
      <c r="Z7219">
        <v>0</v>
      </c>
      <c r="AA7219">
        <v>0</v>
      </c>
      <c r="AB7219">
        <v>15.701926729199508</v>
      </c>
      <c r="AC7219">
        <v>0</v>
      </c>
      <c r="AD7219">
        <v>0</v>
      </c>
      <c r="AE7219">
        <v>27.968034523048274</v>
      </c>
    </row>
    <row r="7220" spans="1:31" x14ac:dyDescent="0.25">
      <c r="A7220">
        <v>2254380</v>
      </c>
      <c r="B7220">
        <v>1</v>
      </c>
      <c r="C7220" t="s">
        <v>80</v>
      </c>
      <c r="D7220" t="s">
        <v>84</v>
      </c>
      <c r="E7220" t="s">
        <v>182</v>
      </c>
      <c r="F7220" t="s">
        <v>20647</v>
      </c>
      <c r="G7220" t="s">
        <v>1027</v>
      </c>
      <c r="H7220" t="s">
        <v>163</v>
      </c>
      <c r="I7220" t="s">
        <v>136</v>
      </c>
      <c r="J7220" t="s">
        <v>137</v>
      </c>
      <c r="K7220" t="s">
        <v>138</v>
      </c>
      <c r="L7220" t="s">
        <v>20648</v>
      </c>
      <c r="M7220" t="s">
        <v>20649</v>
      </c>
      <c r="N7220">
        <v>2.3224999999999998</v>
      </c>
      <c r="O7220">
        <v>0</v>
      </c>
      <c r="P7220">
        <v>28</v>
      </c>
      <c r="Q7220">
        <v>0</v>
      </c>
      <c r="R7220">
        <v>17</v>
      </c>
      <c r="S7220">
        <v>0</v>
      </c>
      <c r="T7220">
        <v>3</v>
      </c>
      <c r="U7220">
        <v>0</v>
      </c>
      <c r="V7220">
        <v>0</v>
      </c>
      <c r="W7220">
        <v>0</v>
      </c>
      <c r="X7220">
        <v>24.292382740619466</v>
      </c>
      <c r="Y7220">
        <v>0</v>
      </c>
      <c r="Z7220">
        <v>18.436877252248678</v>
      </c>
      <c r="AA7220">
        <v>0</v>
      </c>
      <c r="AB7220">
        <v>0.94607357927483327</v>
      </c>
      <c r="AC7220">
        <v>0</v>
      </c>
      <c r="AD7220">
        <v>0</v>
      </c>
      <c r="AE7220">
        <v>43.675333572142975</v>
      </c>
    </row>
    <row r="7221" spans="1:31" x14ac:dyDescent="0.25">
      <c r="A7221">
        <v>2254381</v>
      </c>
      <c r="B7221">
        <v>1</v>
      </c>
      <c r="C7221" t="s">
        <v>80</v>
      </c>
      <c r="D7221" t="s">
        <v>104</v>
      </c>
      <c r="E7221" t="s">
        <v>161</v>
      </c>
      <c r="F7221" t="s">
        <v>8832</v>
      </c>
      <c r="G7221" t="s">
        <v>1257</v>
      </c>
      <c r="H7221" t="s">
        <v>163</v>
      </c>
      <c r="I7221" t="s">
        <v>136</v>
      </c>
      <c r="J7221" t="s">
        <v>137</v>
      </c>
      <c r="K7221" t="s">
        <v>138</v>
      </c>
      <c r="L7221" t="s">
        <v>20650</v>
      </c>
      <c r="M7221" t="s">
        <v>20651</v>
      </c>
      <c r="N7221">
        <v>0.43111111099999999</v>
      </c>
      <c r="O7221">
        <v>0</v>
      </c>
      <c r="P7221">
        <v>350</v>
      </c>
      <c r="Q7221">
        <v>7</v>
      </c>
      <c r="R7221">
        <v>1</v>
      </c>
      <c r="S7221">
        <v>19</v>
      </c>
      <c r="T7221">
        <v>33</v>
      </c>
      <c r="U7221">
        <v>5</v>
      </c>
      <c r="V7221">
        <v>0</v>
      </c>
      <c r="W7221">
        <v>0</v>
      </c>
      <c r="X7221">
        <v>36.09677278303085</v>
      </c>
      <c r="Y7221">
        <v>35.361980963868781</v>
      </c>
      <c r="Z7221">
        <v>3.8215758342222222E-5</v>
      </c>
      <c r="AA7221">
        <v>155.69479301281035</v>
      </c>
      <c r="AB7221">
        <v>3.0220434680738797</v>
      </c>
      <c r="AC7221">
        <v>49.425241195348718</v>
      </c>
      <c r="AD7221">
        <v>0</v>
      </c>
      <c r="AE7221">
        <v>279.60086963889091</v>
      </c>
    </row>
    <row r="7222" spans="1:31" x14ac:dyDescent="0.25">
      <c r="A7222">
        <v>2254382</v>
      </c>
      <c r="B7222">
        <v>1</v>
      </c>
      <c r="C7222" t="s">
        <v>80</v>
      </c>
      <c r="D7222" t="s">
        <v>82</v>
      </c>
      <c r="E7222" t="s">
        <v>132</v>
      </c>
      <c r="F7222" t="s">
        <v>20652</v>
      </c>
      <c r="G7222" t="s">
        <v>148</v>
      </c>
      <c r="H7222" t="s">
        <v>135</v>
      </c>
      <c r="I7222" t="s">
        <v>136</v>
      </c>
      <c r="J7222" t="s">
        <v>137</v>
      </c>
      <c r="K7222" t="s">
        <v>138</v>
      </c>
      <c r="L7222" t="s">
        <v>20653</v>
      </c>
      <c r="M7222" t="s">
        <v>20654</v>
      </c>
      <c r="N7222">
        <v>2.7641666659999999</v>
      </c>
      <c r="O7222">
        <v>0</v>
      </c>
      <c r="P7222">
        <v>1</v>
      </c>
      <c r="Q7222">
        <v>0</v>
      </c>
      <c r="R7222">
        <v>0</v>
      </c>
      <c r="S7222">
        <v>0</v>
      </c>
      <c r="T7222">
        <v>0</v>
      </c>
      <c r="U7222">
        <v>0</v>
      </c>
      <c r="V7222">
        <v>0</v>
      </c>
      <c r="W7222">
        <v>0</v>
      </c>
      <c r="X7222">
        <v>1.0933516683540736</v>
      </c>
      <c r="Y7222">
        <v>0</v>
      </c>
      <c r="Z7222">
        <v>0</v>
      </c>
      <c r="AA7222">
        <v>0</v>
      </c>
      <c r="AB7222">
        <v>0</v>
      </c>
      <c r="AC7222">
        <v>0</v>
      </c>
      <c r="AD7222">
        <v>0</v>
      </c>
      <c r="AE7222">
        <v>1.0933516683540736</v>
      </c>
    </row>
    <row r="7223" spans="1:31" x14ac:dyDescent="0.25">
      <c r="A7223">
        <v>2254384</v>
      </c>
      <c r="B7223">
        <v>1</v>
      </c>
      <c r="C7223" t="s">
        <v>81</v>
      </c>
      <c r="D7223" t="s">
        <v>118</v>
      </c>
      <c r="E7223" t="s">
        <v>182</v>
      </c>
      <c r="F7223" t="s">
        <v>20655</v>
      </c>
      <c r="G7223" t="s">
        <v>319</v>
      </c>
      <c r="H7223" t="s">
        <v>163</v>
      </c>
      <c r="I7223" t="s">
        <v>136</v>
      </c>
      <c r="J7223" t="s">
        <v>137</v>
      </c>
      <c r="K7223" t="s">
        <v>138</v>
      </c>
      <c r="L7223" t="s">
        <v>20656</v>
      </c>
      <c r="M7223" t="s">
        <v>20657</v>
      </c>
      <c r="N7223">
        <v>1.03</v>
      </c>
      <c r="O7223">
        <v>0</v>
      </c>
      <c r="P7223">
        <v>419</v>
      </c>
      <c r="Q7223">
        <v>0</v>
      </c>
      <c r="R7223">
        <v>9</v>
      </c>
      <c r="S7223">
        <v>0</v>
      </c>
      <c r="T7223">
        <v>25</v>
      </c>
      <c r="U7223">
        <v>0</v>
      </c>
      <c r="V7223">
        <v>1</v>
      </c>
      <c r="W7223">
        <v>0</v>
      </c>
      <c r="X7223">
        <v>90.232933704249717</v>
      </c>
      <c r="Y7223">
        <v>0</v>
      </c>
      <c r="Z7223">
        <v>2.9188281394059845</v>
      </c>
      <c r="AA7223">
        <v>0</v>
      </c>
      <c r="AB7223">
        <v>8.0815973295076997</v>
      </c>
      <c r="AC7223">
        <v>0</v>
      </c>
      <c r="AD7223">
        <v>1.794264972683369</v>
      </c>
      <c r="AE7223">
        <v>103.02762414584677</v>
      </c>
    </row>
    <row r="7224" spans="1:31" x14ac:dyDescent="0.25">
      <c r="A7224">
        <v>2254385</v>
      </c>
      <c r="B7224">
        <v>1</v>
      </c>
      <c r="C7224" t="s">
        <v>80</v>
      </c>
      <c r="D7224" t="s">
        <v>106</v>
      </c>
      <c r="E7224" t="s">
        <v>194</v>
      </c>
      <c r="F7224" t="s">
        <v>20658</v>
      </c>
      <c r="G7224" t="s">
        <v>179</v>
      </c>
      <c r="H7224" t="s">
        <v>135</v>
      </c>
      <c r="I7224" t="s">
        <v>136</v>
      </c>
      <c r="J7224" t="s">
        <v>137</v>
      </c>
      <c r="K7224" t="s">
        <v>138</v>
      </c>
      <c r="L7224" t="s">
        <v>20659</v>
      </c>
      <c r="M7224" t="s">
        <v>20660</v>
      </c>
      <c r="N7224">
        <v>1.2775000000000001</v>
      </c>
      <c r="O7224">
        <v>0</v>
      </c>
      <c r="P7224">
        <v>0</v>
      </c>
      <c r="Q7224">
        <v>0</v>
      </c>
      <c r="R7224">
        <v>1</v>
      </c>
      <c r="S7224">
        <v>0</v>
      </c>
      <c r="T7224">
        <v>0</v>
      </c>
      <c r="U7224">
        <v>0</v>
      </c>
      <c r="V7224">
        <v>0</v>
      </c>
      <c r="W7224">
        <v>0</v>
      </c>
      <c r="X7224">
        <v>0</v>
      </c>
      <c r="Y7224">
        <v>0</v>
      </c>
      <c r="Z7224">
        <v>2.1726239808000001E-3</v>
      </c>
      <c r="AA7224">
        <v>0</v>
      </c>
      <c r="AB7224">
        <v>0</v>
      </c>
      <c r="AC7224">
        <v>0</v>
      </c>
      <c r="AD7224">
        <v>0</v>
      </c>
      <c r="AE7224">
        <v>2.1726239808000001E-3</v>
      </c>
    </row>
    <row r="7225" spans="1:31" x14ac:dyDescent="0.25">
      <c r="A7225">
        <v>2254389</v>
      </c>
      <c r="B7225">
        <v>1</v>
      </c>
      <c r="C7225" t="s">
        <v>80</v>
      </c>
      <c r="D7225" t="s">
        <v>105</v>
      </c>
      <c r="E7225" t="s">
        <v>132</v>
      </c>
      <c r="F7225" t="s">
        <v>20661</v>
      </c>
      <c r="G7225" t="s">
        <v>148</v>
      </c>
      <c r="H7225" t="s">
        <v>135</v>
      </c>
      <c r="I7225" t="s">
        <v>136</v>
      </c>
      <c r="J7225" t="s">
        <v>137</v>
      </c>
      <c r="K7225" t="s">
        <v>138</v>
      </c>
      <c r="L7225" t="s">
        <v>20662</v>
      </c>
      <c r="M7225" t="s">
        <v>20663</v>
      </c>
      <c r="N7225">
        <v>0.69194444399999999</v>
      </c>
      <c r="O7225">
        <v>0</v>
      </c>
      <c r="P7225">
        <v>1</v>
      </c>
      <c r="Q7225">
        <v>0</v>
      </c>
      <c r="R7225">
        <v>0</v>
      </c>
      <c r="S7225">
        <v>0</v>
      </c>
      <c r="T7225">
        <v>0</v>
      </c>
      <c r="U7225">
        <v>0</v>
      </c>
      <c r="V7225">
        <v>0</v>
      </c>
      <c r="W7225">
        <v>0</v>
      </c>
      <c r="X7225">
        <v>0.18654881057428002</v>
      </c>
      <c r="Y7225">
        <v>0</v>
      </c>
      <c r="Z7225">
        <v>0</v>
      </c>
      <c r="AA7225">
        <v>0</v>
      </c>
      <c r="AB7225">
        <v>0</v>
      </c>
      <c r="AC7225">
        <v>0</v>
      </c>
      <c r="AD7225">
        <v>0</v>
      </c>
      <c r="AE7225">
        <v>0.18654881057428002</v>
      </c>
    </row>
    <row r="7226" spans="1:31" x14ac:dyDescent="0.25">
      <c r="A7226">
        <v>2254393</v>
      </c>
      <c r="B7226">
        <v>1</v>
      </c>
      <c r="C7226" t="s">
        <v>80</v>
      </c>
      <c r="D7226" t="s">
        <v>82</v>
      </c>
      <c r="E7226" t="s">
        <v>177</v>
      </c>
      <c r="F7226" t="s">
        <v>20465</v>
      </c>
      <c r="G7226" t="s">
        <v>235</v>
      </c>
      <c r="H7226" t="s">
        <v>135</v>
      </c>
      <c r="I7226" t="s">
        <v>136</v>
      </c>
      <c r="J7226" t="s">
        <v>137</v>
      </c>
      <c r="K7226" t="s">
        <v>138</v>
      </c>
      <c r="L7226" t="s">
        <v>20664</v>
      </c>
      <c r="M7226" t="s">
        <v>20665</v>
      </c>
      <c r="N7226">
        <v>1.541111111</v>
      </c>
      <c r="O7226">
        <v>0</v>
      </c>
      <c r="P7226">
        <v>26</v>
      </c>
      <c r="Q7226">
        <v>0</v>
      </c>
      <c r="R7226">
        <v>0</v>
      </c>
      <c r="S7226">
        <v>0</v>
      </c>
      <c r="T7226">
        <v>15</v>
      </c>
      <c r="U7226">
        <v>0</v>
      </c>
      <c r="V7226">
        <v>0</v>
      </c>
      <c r="W7226">
        <v>0</v>
      </c>
      <c r="X7226">
        <v>15.500763994410363</v>
      </c>
      <c r="Y7226">
        <v>0</v>
      </c>
      <c r="Z7226">
        <v>0</v>
      </c>
      <c r="AA7226">
        <v>0</v>
      </c>
      <c r="AB7226">
        <v>14.034801356932393</v>
      </c>
      <c r="AC7226">
        <v>0</v>
      </c>
      <c r="AD7226">
        <v>0</v>
      </c>
      <c r="AE7226">
        <v>29.535565351342754</v>
      </c>
    </row>
    <row r="7227" spans="1:31" x14ac:dyDescent="0.25">
      <c r="A7227">
        <v>2254395</v>
      </c>
      <c r="B7227">
        <v>1</v>
      </c>
      <c r="C7227" t="s">
        <v>81</v>
      </c>
      <c r="D7227" t="s">
        <v>113</v>
      </c>
      <c r="E7227" t="s">
        <v>132</v>
      </c>
      <c r="F7227" t="s">
        <v>20666</v>
      </c>
      <c r="G7227" t="s">
        <v>148</v>
      </c>
      <c r="H7227" t="s">
        <v>135</v>
      </c>
      <c r="I7227" t="s">
        <v>136</v>
      </c>
      <c r="J7227" t="s">
        <v>137</v>
      </c>
      <c r="K7227" t="s">
        <v>138</v>
      </c>
      <c r="L7227" t="s">
        <v>20667</v>
      </c>
      <c r="M7227" t="s">
        <v>20668</v>
      </c>
      <c r="N7227">
        <v>1.4083333330000001</v>
      </c>
      <c r="O7227">
        <v>0</v>
      </c>
      <c r="P7227">
        <v>1</v>
      </c>
      <c r="Q7227">
        <v>0</v>
      </c>
      <c r="R7227">
        <v>0</v>
      </c>
      <c r="S7227">
        <v>0</v>
      </c>
      <c r="T7227">
        <v>0</v>
      </c>
      <c r="U7227">
        <v>0</v>
      </c>
      <c r="V7227">
        <v>0</v>
      </c>
      <c r="W7227">
        <v>0</v>
      </c>
      <c r="X7227">
        <v>0.20580790656533332</v>
      </c>
      <c r="Y7227">
        <v>0</v>
      </c>
      <c r="Z7227">
        <v>0</v>
      </c>
      <c r="AA7227">
        <v>0</v>
      </c>
      <c r="AB7227">
        <v>0</v>
      </c>
      <c r="AC7227">
        <v>0</v>
      </c>
      <c r="AD7227">
        <v>0</v>
      </c>
      <c r="AE7227">
        <v>0.20580790656533332</v>
      </c>
    </row>
    <row r="7228" spans="1:31" x14ac:dyDescent="0.25">
      <c r="A7228">
        <v>2254397</v>
      </c>
      <c r="B7228">
        <v>1</v>
      </c>
      <c r="C7228" t="s">
        <v>80</v>
      </c>
      <c r="D7228" t="s">
        <v>100</v>
      </c>
      <c r="E7228" t="s">
        <v>132</v>
      </c>
      <c r="F7228" t="s">
        <v>20669</v>
      </c>
      <c r="G7228" t="s">
        <v>148</v>
      </c>
      <c r="H7228" t="s">
        <v>135</v>
      </c>
      <c r="I7228" t="s">
        <v>136</v>
      </c>
      <c r="J7228" t="s">
        <v>137</v>
      </c>
      <c r="K7228" t="s">
        <v>138</v>
      </c>
      <c r="L7228" t="s">
        <v>20670</v>
      </c>
      <c r="M7228" t="s">
        <v>20671</v>
      </c>
      <c r="N7228">
        <v>1.8377777769999999</v>
      </c>
      <c r="O7228">
        <v>0</v>
      </c>
      <c r="P7228">
        <v>2</v>
      </c>
      <c r="Q7228">
        <v>0</v>
      </c>
      <c r="R7228">
        <v>0</v>
      </c>
      <c r="S7228">
        <v>0</v>
      </c>
      <c r="T7228">
        <v>1</v>
      </c>
      <c r="U7228">
        <v>0</v>
      </c>
      <c r="V7228">
        <v>0</v>
      </c>
      <c r="W7228">
        <v>0</v>
      </c>
      <c r="X7228">
        <v>1.0838591105341999</v>
      </c>
      <c r="Y7228">
        <v>0</v>
      </c>
      <c r="Z7228">
        <v>0</v>
      </c>
      <c r="AA7228">
        <v>0</v>
      </c>
      <c r="AB7228">
        <v>0.67604329045244438</v>
      </c>
      <c r="AC7228">
        <v>0</v>
      </c>
      <c r="AD7228">
        <v>0</v>
      </c>
      <c r="AE7228">
        <v>1.7599024009866442</v>
      </c>
    </row>
    <row r="7229" spans="1:31" x14ac:dyDescent="0.25">
      <c r="A7229">
        <v>2254398</v>
      </c>
      <c r="B7229">
        <v>1</v>
      </c>
      <c r="C7229" t="s">
        <v>80</v>
      </c>
      <c r="D7229" t="s">
        <v>103</v>
      </c>
      <c r="E7229" t="s">
        <v>161</v>
      </c>
      <c r="F7229" t="s">
        <v>2706</v>
      </c>
      <c r="G7229" t="s">
        <v>303</v>
      </c>
      <c r="H7229" t="s">
        <v>163</v>
      </c>
      <c r="I7229" t="s">
        <v>136</v>
      </c>
      <c r="J7229" t="s">
        <v>137</v>
      </c>
      <c r="K7229" t="s">
        <v>144</v>
      </c>
      <c r="L7229" t="s">
        <v>20672</v>
      </c>
      <c r="M7229" t="s">
        <v>20673</v>
      </c>
      <c r="N7229">
        <v>0.1875</v>
      </c>
      <c r="O7229">
        <v>3</v>
      </c>
      <c r="P7229">
        <v>1986</v>
      </c>
      <c r="Q7229">
        <v>21</v>
      </c>
      <c r="R7229">
        <v>269</v>
      </c>
      <c r="S7229">
        <v>29</v>
      </c>
      <c r="T7229">
        <v>648</v>
      </c>
      <c r="U7229">
        <v>2</v>
      </c>
      <c r="V7229">
        <v>1</v>
      </c>
      <c r="W7229">
        <v>0.14460807644325002</v>
      </c>
      <c r="X7229">
        <v>62.107693792035057</v>
      </c>
      <c r="Y7229">
        <v>9.2970187022891242</v>
      </c>
      <c r="Z7229">
        <v>6.5116210663320011</v>
      </c>
      <c r="AA7229">
        <v>10.161551245611747</v>
      </c>
      <c r="AB7229">
        <v>26.354698990893034</v>
      </c>
      <c r="AC7229">
        <v>5.3063996681535004</v>
      </c>
      <c r="AD7229">
        <v>0.23946373937325005</v>
      </c>
      <c r="AE7229">
        <v>120.12305528113097</v>
      </c>
    </row>
    <row r="7230" spans="1:31" x14ac:dyDescent="0.25">
      <c r="A7230">
        <v>2254400</v>
      </c>
      <c r="B7230">
        <v>1</v>
      </c>
      <c r="C7230" t="s">
        <v>81</v>
      </c>
      <c r="D7230" t="s">
        <v>112</v>
      </c>
      <c r="E7230" t="s">
        <v>132</v>
      </c>
      <c r="F7230" t="s">
        <v>20674</v>
      </c>
      <c r="G7230" t="s">
        <v>148</v>
      </c>
      <c r="H7230" t="s">
        <v>135</v>
      </c>
      <c r="I7230" t="s">
        <v>136</v>
      </c>
      <c r="J7230" t="s">
        <v>137</v>
      </c>
      <c r="K7230" t="s">
        <v>138</v>
      </c>
      <c r="L7230" t="s">
        <v>20675</v>
      </c>
      <c r="M7230" t="s">
        <v>20676</v>
      </c>
      <c r="N7230">
        <v>1.2813888879999999</v>
      </c>
      <c r="O7230">
        <v>0</v>
      </c>
      <c r="P7230">
        <v>3</v>
      </c>
      <c r="Q7230">
        <v>0</v>
      </c>
      <c r="R7230">
        <v>0</v>
      </c>
      <c r="S7230">
        <v>0</v>
      </c>
      <c r="T7230">
        <v>0</v>
      </c>
      <c r="U7230">
        <v>0</v>
      </c>
      <c r="V7230">
        <v>0</v>
      </c>
      <c r="W7230">
        <v>0</v>
      </c>
      <c r="X7230">
        <v>5.2616283769498402</v>
      </c>
      <c r="Y7230">
        <v>0</v>
      </c>
      <c r="Z7230">
        <v>0</v>
      </c>
      <c r="AA7230">
        <v>0</v>
      </c>
      <c r="AB7230">
        <v>0</v>
      </c>
      <c r="AC7230">
        <v>0</v>
      </c>
      <c r="AD7230">
        <v>0</v>
      </c>
      <c r="AE7230">
        <v>5.2616283769498402</v>
      </c>
    </row>
    <row r="7231" spans="1:31" x14ac:dyDescent="0.25">
      <c r="A7231">
        <v>2254405</v>
      </c>
      <c r="B7231">
        <v>1</v>
      </c>
      <c r="C7231" t="s">
        <v>81</v>
      </c>
      <c r="D7231" t="s">
        <v>123</v>
      </c>
      <c r="E7231" t="s">
        <v>194</v>
      </c>
      <c r="F7231" t="s">
        <v>20677</v>
      </c>
      <c r="G7231" t="s">
        <v>179</v>
      </c>
      <c r="H7231" t="s">
        <v>135</v>
      </c>
      <c r="I7231" t="s">
        <v>136</v>
      </c>
      <c r="J7231" t="s">
        <v>137</v>
      </c>
      <c r="K7231" t="s">
        <v>138</v>
      </c>
      <c r="L7231" t="s">
        <v>20678</v>
      </c>
      <c r="M7231" t="s">
        <v>20679</v>
      </c>
      <c r="N7231">
        <v>1.247222222</v>
      </c>
      <c r="O7231">
        <v>0</v>
      </c>
      <c r="P7231">
        <v>22</v>
      </c>
      <c r="Q7231">
        <v>0</v>
      </c>
      <c r="R7231">
        <v>0</v>
      </c>
      <c r="S7231">
        <v>0</v>
      </c>
      <c r="T7231">
        <v>10</v>
      </c>
      <c r="U7231">
        <v>0</v>
      </c>
      <c r="V7231">
        <v>0</v>
      </c>
      <c r="W7231">
        <v>0</v>
      </c>
      <c r="X7231">
        <v>8.6637612332442888</v>
      </c>
      <c r="Y7231">
        <v>0</v>
      </c>
      <c r="Z7231">
        <v>0</v>
      </c>
      <c r="AA7231">
        <v>0</v>
      </c>
      <c r="AB7231">
        <v>3.3700647080775723</v>
      </c>
      <c r="AC7231">
        <v>0</v>
      </c>
      <c r="AD7231">
        <v>0</v>
      </c>
      <c r="AE7231">
        <v>12.033825941321862</v>
      </c>
    </row>
    <row r="7232" spans="1:31" x14ac:dyDescent="0.25">
      <c r="A7232">
        <v>2254407</v>
      </c>
      <c r="B7232">
        <v>1</v>
      </c>
      <c r="C7232" t="s">
        <v>80</v>
      </c>
      <c r="D7232" t="s">
        <v>110</v>
      </c>
      <c r="E7232" t="s">
        <v>194</v>
      </c>
      <c r="F7232" t="s">
        <v>20680</v>
      </c>
      <c r="G7232" t="s">
        <v>179</v>
      </c>
      <c r="H7232" t="s">
        <v>135</v>
      </c>
      <c r="I7232" t="s">
        <v>136</v>
      </c>
      <c r="J7232" t="s">
        <v>137</v>
      </c>
      <c r="K7232" t="s">
        <v>138</v>
      </c>
      <c r="L7232" t="s">
        <v>20681</v>
      </c>
      <c r="M7232" t="s">
        <v>20682</v>
      </c>
      <c r="N7232">
        <v>0.94666666600000005</v>
      </c>
      <c r="O7232">
        <v>0</v>
      </c>
      <c r="P7232">
        <v>29</v>
      </c>
      <c r="Q7232">
        <v>0</v>
      </c>
      <c r="R7232">
        <v>0</v>
      </c>
      <c r="S7232">
        <v>0</v>
      </c>
      <c r="T7232">
        <v>4</v>
      </c>
      <c r="U7232">
        <v>0</v>
      </c>
      <c r="V7232">
        <v>0</v>
      </c>
      <c r="W7232">
        <v>0</v>
      </c>
      <c r="X7232">
        <v>9.3491506116094705</v>
      </c>
      <c r="Y7232">
        <v>0</v>
      </c>
      <c r="Z7232">
        <v>0</v>
      </c>
      <c r="AA7232">
        <v>0</v>
      </c>
      <c r="AB7232">
        <v>1.3275261566138197</v>
      </c>
      <c r="AC7232">
        <v>0</v>
      </c>
      <c r="AD7232">
        <v>0</v>
      </c>
      <c r="AE7232">
        <v>10.67667676822329</v>
      </c>
    </row>
    <row r="7233" spans="1:31" x14ac:dyDescent="0.25">
      <c r="A7233">
        <v>2254410</v>
      </c>
      <c r="B7233">
        <v>1</v>
      </c>
      <c r="C7233" t="s">
        <v>80</v>
      </c>
      <c r="D7233" t="s">
        <v>107</v>
      </c>
      <c r="E7233" t="s">
        <v>177</v>
      </c>
      <c r="F7233" t="s">
        <v>20683</v>
      </c>
      <c r="G7233" t="s">
        <v>235</v>
      </c>
      <c r="H7233" t="s">
        <v>135</v>
      </c>
      <c r="I7233" t="s">
        <v>136</v>
      </c>
      <c r="J7233" t="s">
        <v>137</v>
      </c>
      <c r="K7233" t="s">
        <v>138</v>
      </c>
      <c r="L7233" t="s">
        <v>20684</v>
      </c>
      <c r="M7233" t="s">
        <v>20685</v>
      </c>
      <c r="N7233">
        <v>1.4244444439999999</v>
      </c>
      <c r="O7233">
        <v>0</v>
      </c>
      <c r="P7233">
        <v>17</v>
      </c>
      <c r="Q7233">
        <v>0</v>
      </c>
      <c r="R7233">
        <v>0</v>
      </c>
      <c r="S7233">
        <v>0</v>
      </c>
      <c r="T7233">
        <v>1</v>
      </c>
      <c r="U7233">
        <v>0</v>
      </c>
      <c r="V7233">
        <v>0</v>
      </c>
      <c r="W7233">
        <v>0</v>
      </c>
      <c r="X7233">
        <v>7.2429797196238814</v>
      </c>
      <c r="Y7233">
        <v>0</v>
      </c>
      <c r="Z7233">
        <v>0</v>
      </c>
      <c r="AA7233">
        <v>0</v>
      </c>
      <c r="AB7233">
        <v>1.3150798013139304</v>
      </c>
      <c r="AC7233">
        <v>0</v>
      </c>
      <c r="AD7233">
        <v>0</v>
      </c>
      <c r="AE7233">
        <v>8.5580595209378121</v>
      </c>
    </row>
    <row r="7234" spans="1:31" x14ac:dyDescent="0.25">
      <c r="A7234">
        <v>2254411</v>
      </c>
      <c r="B7234">
        <v>1</v>
      </c>
      <c r="C7234" t="s">
        <v>80</v>
      </c>
      <c r="D7234" t="s">
        <v>106</v>
      </c>
      <c r="E7234" t="s">
        <v>194</v>
      </c>
      <c r="F7234" t="s">
        <v>20686</v>
      </c>
      <c r="G7234" t="s">
        <v>179</v>
      </c>
      <c r="H7234" t="s">
        <v>135</v>
      </c>
      <c r="I7234" t="s">
        <v>136</v>
      </c>
      <c r="J7234" t="s">
        <v>137</v>
      </c>
      <c r="K7234" t="s">
        <v>138</v>
      </c>
      <c r="L7234" t="s">
        <v>20687</v>
      </c>
      <c r="M7234" t="s">
        <v>20688</v>
      </c>
      <c r="N7234">
        <v>2.0927777769999998</v>
      </c>
      <c r="O7234">
        <v>0</v>
      </c>
      <c r="P7234">
        <v>18</v>
      </c>
      <c r="Q7234">
        <v>0</v>
      </c>
      <c r="R7234">
        <v>0</v>
      </c>
      <c r="S7234">
        <v>0</v>
      </c>
      <c r="T7234">
        <v>5</v>
      </c>
      <c r="U7234">
        <v>0</v>
      </c>
      <c r="V7234">
        <v>0</v>
      </c>
      <c r="W7234">
        <v>0</v>
      </c>
      <c r="X7234">
        <v>7.9188730965014607</v>
      </c>
      <c r="Y7234">
        <v>0</v>
      </c>
      <c r="Z7234">
        <v>0</v>
      </c>
      <c r="AA7234">
        <v>0</v>
      </c>
      <c r="AB7234">
        <v>1.9181776065092278</v>
      </c>
      <c r="AC7234">
        <v>0</v>
      </c>
      <c r="AD7234">
        <v>0</v>
      </c>
      <c r="AE7234">
        <v>9.8370507030106893</v>
      </c>
    </row>
    <row r="7235" spans="1:31" x14ac:dyDescent="0.25">
      <c r="A7235">
        <v>2254413</v>
      </c>
      <c r="B7235">
        <v>1</v>
      </c>
      <c r="C7235" t="s">
        <v>80</v>
      </c>
      <c r="D7235" t="s">
        <v>98</v>
      </c>
      <c r="E7235" t="s">
        <v>194</v>
      </c>
      <c r="F7235" t="s">
        <v>20689</v>
      </c>
      <c r="G7235" t="s">
        <v>390</v>
      </c>
      <c r="H7235" t="s">
        <v>135</v>
      </c>
      <c r="I7235" t="s">
        <v>136</v>
      </c>
      <c r="J7235" t="s">
        <v>137</v>
      </c>
      <c r="K7235" t="s">
        <v>138</v>
      </c>
      <c r="L7235" t="s">
        <v>20690</v>
      </c>
      <c r="M7235" t="s">
        <v>20691</v>
      </c>
      <c r="N7235">
        <v>2.065555555</v>
      </c>
      <c r="O7235">
        <v>0</v>
      </c>
      <c r="P7235">
        <v>0</v>
      </c>
      <c r="Q7235">
        <v>0</v>
      </c>
      <c r="R7235">
        <v>3</v>
      </c>
      <c r="S7235">
        <v>0</v>
      </c>
      <c r="T7235">
        <v>1</v>
      </c>
      <c r="U7235">
        <v>0</v>
      </c>
      <c r="V7235">
        <v>0</v>
      </c>
      <c r="W7235">
        <v>0</v>
      </c>
      <c r="X7235">
        <v>0</v>
      </c>
      <c r="Y7235">
        <v>0</v>
      </c>
      <c r="Z7235">
        <v>2.3133602711942127</v>
      </c>
      <c r="AA7235">
        <v>0</v>
      </c>
      <c r="AB7235">
        <v>4.3423987353296667E-2</v>
      </c>
      <c r="AC7235">
        <v>0</v>
      </c>
      <c r="AD7235">
        <v>0</v>
      </c>
      <c r="AE7235">
        <v>2.3567842585475094</v>
      </c>
    </row>
    <row r="7236" spans="1:31" x14ac:dyDescent="0.25">
      <c r="A7236">
        <v>2254418</v>
      </c>
      <c r="B7236">
        <v>1</v>
      </c>
      <c r="C7236" t="s">
        <v>81</v>
      </c>
      <c r="D7236" t="s">
        <v>119</v>
      </c>
      <c r="E7236" t="s">
        <v>141</v>
      </c>
      <c r="F7236" t="s">
        <v>20692</v>
      </c>
      <c r="G7236" t="s">
        <v>187</v>
      </c>
      <c r="H7236" t="s">
        <v>135</v>
      </c>
      <c r="I7236" t="s">
        <v>136</v>
      </c>
      <c r="J7236" t="s">
        <v>137</v>
      </c>
      <c r="K7236" t="s">
        <v>138</v>
      </c>
      <c r="L7236" t="s">
        <v>20693</v>
      </c>
      <c r="M7236" t="s">
        <v>20694</v>
      </c>
      <c r="N7236">
        <v>1.5691666660000001</v>
      </c>
      <c r="O7236">
        <v>0</v>
      </c>
      <c r="P7236">
        <v>10</v>
      </c>
      <c r="Q7236">
        <v>0</v>
      </c>
      <c r="R7236">
        <v>6</v>
      </c>
      <c r="S7236">
        <v>0</v>
      </c>
      <c r="T7236">
        <v>0</v>
      </c>
      <c r="U7236">
        <v>0</v>
      </c>
      <c r="V7236">
        <v>0</v>
      </c>
      <c r="W7236">
        <v>0</v>
      </c>
      <c r="X7236">
        <v>1.8917566686016756</v>
      </c>
      <c r="Y7236">
        <v>0</v>
      </c>
      <c r="Z7236">
        <v>2.2087267364766596</v>
      </c>
      <c r="AA7236">
        <v>0</v>
      </c>
      <c r="AB7236">
        <v>0</v>
      </c>
      <c r="AC7236">
        <v>0</v>
      </c>
      <c r="AD7236">
        <v>0</v>
      </c>
      <c r="AE7236">
        <v>4.100483405078335</v>
      </c>
    </row>
    <row r="7237" spans="1:31" x14ac:dyDescent="0.25">
      <c r="A7237">
        <v>2254419</v>
      </c>
      <c r="B7237">
        <v>1</v>
      </c>
      <c r="C7237" t="s">
        <v>80</v>
      </c>
      <c r="D7237" t="s">
        <v>102</v>
      </c>
      <c r="E7237" t="s">
        <v>132</v>
      </c>
      <c r="F7237" t="s">
        <v>20695</v>
      </c>
      <c r="G7237" t="s">
        <v>170</v>
      </c>
      <c r="H7237" t="s">
        <v>135</v>
      </c>
      <c r="I7237" t="s">
        <v>136</v>
      </c>
      <c r="J7237" t="s">
        <v>137</v>
      </c>
      <c r="K7237" t="s">
        <v>138</v>
      </c>
      <c r="L7237" t="s">
        <v>20696</v>
      </c>
      <c r="M7237" t="s">
        <v>20697</v>
      </c>
      <c r="N7237">
        <v>0.90333333299999996</v>
      </c>
      <c r="O7237">
        <v>0</v>
      </c>
      <c r="P7237">
        <v>20</v>
      </c>
      <c r="Q7237">
        <v>0</v>
      </c>
      <c r="R7237">
        <v>0</v>
      </c>
      <c r="S7237">
        <v>0</v>
      </c>
      <c r="T7237">
        <v>0</v>
      </c>
      <c r="U7237">
        <v>0</v>
      </c>
      <c r="V7237">
        <v>0</v>
      </c>
      <c r="W7237">
        <v>0</v>
      </c>
      <c r="X7237">
        <v>4.0416105040648649</v>
      </c>
      <c r="Y7237">
        <v>0</v>
      </c>
      <c r="Z7237">
        <v>0</v>
      </c>
      <c r="AA7237">
        <v>0</v>
      </c>
      <c r="AB7237">
        <v>0</v>
      </c>
      <c r="AC7237">
        <v>0</v>
      </c>
      <c r="AD7237">
        <v>0</v>
      </c>
      <c r="AE7237">
        <v>4.0416105040648649</v>
      </c>
    </row>
    <row r="7238" spans="1:31" x14ac:dyDescent="0.25">
      <c r="A7238">
        <v>2254422</v>
      </c>
      <c r="B7238">
        <v>1</v>
      </c>
      <c r="C7238" t="s">
        <v>80</v>
      </c>
      <c r="D7238" t="s">
        <v>96</v>
      </c>
      <c r="E7238" t="s">
        <v>194</v>
      </c>
      <c r="F7238" t="s">
        <v>6946</v>
      </c>
      <c r="G7238" t="s">
        <v>390</v>
      </c>
      <c r="H7238" t="s">
        <v>135</v>
      </c>
      <c r="I7238" t="s">
        <v>136</v>
      </c>
      <c r="J7238" t="s">
        <v>137</v>
      </c>
      <c r="K7238" t="s">
        <v>138</v>
      </c>
      <c r="L7238" t="s">
        <v>20698</v>
      </c>
      <c r="M7238" t="s">
        <v>20699</v>
      </c>
      <c r="N7238">
        <v>2.755833333</v>
      </c>
      <c r="O7238">
        <v>0</v>
      </c>
      <c r="P7238">
        <v>30</v>
      </c>
      <c r="Q7238">
        <v>0</v>
      </c>
      <c r="R7238">
        <v>3</v>
      </c>
      <c r="S7238">
        <v>0</v>
      </c>
      <c r="T7238">
        <v>2</v>
      </c>
      <c r="U7238">
        <v>0</v>
      </c>
      <c r="V7238">
        <v>0</v>
      </c>
      <c r="W7238">
        <v>0</v>
      </c>
      <c r="X7238">
        <v>24.210953697036381</v>
      </c>
      <c r="Y7238">
        <v>0</v>
      </c>
      <c r="Z7238">
        <v>6.5383078838518767</v>
      </c>
      <c r="AA7238">
        <v>0</v>
      </c>
      <c r="AB7238">
        <v>0.52494473882312787</v>
      </c>
      <c r="AC7238">
        <v>0</v>
      </c>
      <c r="AD7238">
        <v>0</v>
      </c>
      <c r="AE7238">
        <v>31.274206319711386</v>
      </c>
    </row>
    <row r="7239" spans="1:31" x14ac:dyDescent="0.25">
      <c r="A7239">
        <v>2254423</v>
      </c>
      <c r="B7239">
        <v>1</v>
      </c>
      <c r="C7239" t="s">
        <v>80</v>
      </c>
      <c r="D7239" t="s">
        <v>97</v>
      </c>
      <c r="E7239" t="s">
        <v>132</v>
      </c>
      <c r="F7239" t="s">
        <v>20214</v>
      </c>
      <c r="G7239" t="s">
        <v>170</v>
      </c>
      <c r="H7239" t="s">
        <v>135</v>
      </c>
      <c r="I7239" t="s">
        <v>136</v>
      </c>
      <c r="J7239" t="s">
        <v>137</v>
      </c>
      <c r="K7239" t="s">
        <v>138</v>
      </c>
      <c r="L7239" t="s">
        <v>20700</v>
      </c>
      <c r="M7239" t="s">
        <v>20701</v>
      </c>
      <c r="N7239">
        <v>2.23</v>
      </c>
      <c r="O7239">
        <v>0</v>
      </c>
      <c r="P7239">
        <v>1</v>
      </c>
      <c r="Q7239">
        <v>0</v>
      </c>
      <c r="R7239">
        <v>0</v>
      </c>
      <c r="S7239">
        <v>0</v>
      </c>
      <c r="T7239">
        <v>0</v>
      </c>
      <c r="U7239">
        <v>0</v>
      </c>
      <c r="V7239">
        <v>0</v>
      </c>
      <c r="W7239">
        <v>0</v>
      </c>
      <c r="X7239">
        <v>1.7176948116173998</v>
      </c>
      <c r="Y7239">
        <v>0</v>
      </c>
      <c r="Z7239">
        <v>0</v>
      </c>
      <c r="AA7239">
        <v>0</v>
      </c>
      <c r="AB7239">
        <v>0</v>
      </c>
      <c r="AC7239">
        <v>0</v>
      </c>
      <c r="AD7239">
        <v>0</v>
      </c>
      <c r="AE7239">
        <v>1.7176948116173998</v>
      </c>
    </row>
    <row r="7240" spans="1:31" x14ac:dyDescent="0.25">
      <c r="A7240">
        <v>2254424</v>
      </c>
      <c r="B7240">
        <v>1</v>
      </c>
      <c r="C7240" t="s">
        <v>81</v>
      </c>
      <c r="D7240" t="s">
        <v>112</v>
      </c>
      <c r="E7240" t="s">
        <v>177</v>
      </c>
      <c r="F7240" t="s">
        <v>20702</v>
      </c>
      <c r="G7240" t="s">
        <v>215</v>
      </c>
      <c r="H7240" t="s">
        <v>135</v>
      </c>
      <c r="I7240" t="s">
        <v>136</v>
      </c>
      <c r="J7240" t="s">
        <v>137</v>
      </c>
      <c r="K7240" t="s">
        <v>138</v>
      </c>
      <c r="L7240" t="s">
        <v>20703</v>
      </c>
      <c r="M7240" t="s">
        <v>20704</v>
      </c>
      <c r="N7240">
        <v>1.916388888</v>
      </c>
      <c r="O7240">
        <v>0</v>
      </c>
      <c r="P7240">
        <v>105</v>
      </c>
      <c r="Q7240">
        <v>0</v>
      </c>
      <c r="R7240">
        <v>0</v>
      </c>
      <c r="S7240">
        <v>0</v>
      </c>
      <c r="T7240">
        <v>7</v>
      </c>
      <c r="U7240">
        <v>0</v>
      </c>
      <c r="V7240">
        <v>0</v>
      </c>
      <c r="W7240">
        <v>0</v>
      </c>
      <c r="X7240">
        <v>50.142512758964898</v>
      </c>
      <c r="Y7240">
        <v>0</v>
      </c>
      <c r="Z7240">
        <v>0</v>
      </c>
      <c r="AA7240">
        <v>0</v>
      </c>
      <c r="AB7240">
        <v>17.616770794622244</v>
      </c>
      <c r="AC7240">
        <v>0</v>
      </c>
      <c r="AD7240">
        <v>0</v>
      </c>
      <c r="AE7240">
        <v>67.759283553587139</v>
      </c>
    </row>
    <row r="7241" spans="1:31" x14ac:dyDescent="0.25">
      <c r="A7241">
        <v>2254425</v>
      </c>
      <c r="B7241">
        <v>1</v>
      </c>
      <c r="C7241" t="s">
        <v>80</v>
      </c>
      <c r="D7241" t="s">
        <v>97</v>
      </c>
      <c r="E7241" t="s">
        <v>194</v>
      </c>
      <c r="F7241" t="s">
        <v>8933</v>
      </c>
      <c r="G7241" t="s">
        <v>179</v>
      </c>
      <c r="H7241" t="s">
        <v>135</v>
      </c>
      <c r="I7241" t="s">
        <v>136</v>
      </c>
      <c r="J7241" t="s">
        <v>137</v>
      </c>
      <c r="K7241" t="s">
        <v>138</v>
      </c>
      <c r="L7241" t="s">
        <v>20705</v>
      </c>
      <c r="M7241" t="s">
        <v>20706</v>
      </c>
      <c r="N7241">
        <v>2.3027777770000002</v>
      </c>
      <c r="O7241">
        <v>0</v>
      </c>
      <c r="P7241">
        <v>7</v>
      </c>
      <c r="Q7241">
        <v>0</v>
      </c>
      <c r="R7241">
        <v>15</v>
      </c>
      <c r="S7241">
        <v>0</v>
      </c>
      <c r="T7241">
        <v>2</v>
      </c>
      <c r="U7241">
        <v>0</v>
      </c>
      <c r="V7241">
        <v>0</v>
      </c>
      <c r="W7241">
        <v>0</v>
      </c>
      <c r="X7241">
        <v>7.3344905026209419</v>
      </c>
      <c r="Y7241">
        <v>0</v>
      </c>
      <c r="Z7241">
        <v>22.261849372834256</v>
      </c>
      <c r="AA7241">
        <v>0</v>
      </c>
      <c r="AB7241">
        <v>1.8375558731428501</v>
      </c>
      <c r="AC7241">
        <v>0</v>
      </c>
      <c r="AD7241">
        <v>0</v>
      </c>
      <c r="AE7241">
        <v>31.433895748598047</v>
      </c>
    </row>
    <row r="7242" spans="1:31" x14ac:dyDescent="0.25">
      <c r="A7242">
        <v>2254429</v>
      </c>
      <c r="B7242">
        <v>1</v>
      </c>
      <c r="C7242" t="s">
        <v>80</v>
      </c>
      <c r="D7242" t="s">
        <v>92</v>
      </c>
      <c r="E7242" t="s">
        <v>194</v>
      </c>
      <c r="F7242" t="s">
        <v>20707</v>
      </c>
      <c r="G7242" t="s">
        <v>390</v>
      </c>
      <c r="H7242" t="s">
        <v>135</v>
      </c>
      <c r="I7242" t="s">
        <v>136</v>
      </c>
      <c r="J7242" t="s">
        <v>137</v>
      </c>
      <c r="K7242" t="s">
        <v>138</v>
      </c>
      <c r="L7242" t="s">
        <v>20708</v>
      </c>
      <c r="M7242" t="s">
        <v>20709</v>
      </c>
      <c r="N7242">
        <v>0.89222222200000001</v>
      </c>
      <c r="O7242">
        <v>0</v>
      </c>
      <c r="P7242">
        <v>94</v>
      </c>
      <c r="Q7242">
        <v>0</v>
      </c>
      <c r="R7242">
        <v>0</v>
      </c>
      <c r="S7242">
        <v>0</v>
      </c>
      <c r="T7242">
        <v>9</v>
      </c>
      <c r="U7242">
        <v>0</v>
      </c>
      <c r="V7242">
        <v>0</v>
      </c>
      <c r="W7242">
        <v>0</v>
      </c>
      <c r="X7242">
        <v>30.570501160220189</v>
      </c>
      <c r="Y7242">
        <v>0</v>
      </c>
      <c r="Z7242">
        <v>0</v>
      </c>
      <c r="AA7242">
        <v>0</v>
      </c>
      <c r="AB7242">
        <v>2.62725519574012</v>
      </c>
      <c r="AC7242">
        <v>0</v>
      </c>
      <c r="AD7242">
        <v>0</v>
      </c>
      <c r="AE7242">
        <v>33.197756355960308</v>
      </c>
    </row>
    <row r="7243" spans="1:31" x14ac:dyDescent="0.25">
      <c r="A7243">
        <v>2254435</v>
      </c>
      <c r="B7243">
        <v>1</v>
      </c>
      <c r="C7243" t="s">
        <v>81</v>
      </c>
      <c r="D7243" t="s">
        <v>122</v>
      </c>
      <c r="E7243" t="s">
        <v>194</v>
      </c>
      <c r="F7243" t="s">
        <v>20710</v>
      </c>
      <c r="G7243" t="s">
        <v>1909</v>
      </c>
      <c r="H7243" t="s">
        <v>135</v>
      </c>
      <c r="I7243" t="s">
        <v>136</v>
      </c>
      <c r="J7243" t="s">
        <v>137</v>
      </c>
      <c r="K7243" t="s">
        <v>138</v>
      </c>
      <c r="L7243" t="s">
        <v>20711</v>
      </c>
      <c r="M7243" t="s">
        <v>20712</v>
      </c>
      <c r="N7243">
        <v>0.94083333300000005</v>
      </c>
      <c r="O7243">
        <v>0</v>
      </c>
      <c r="P7243">
        <v>233</v>
      </c>
      <c r="Q7243">
        <v>0</v>
      </c>
      <c r="R7243">
        <v>1</v>
      </c>
      <c r="S7243">
        <v>0</v>
      </c>
      <c r="T7243">
        <v>23</v>
      </c>
      <c r="U7243">
        <v>0</v>
      </c>
      <c r="V7243">
        <v>0</v>
      </c>
      <c r="W7243">
        <v>0</v>
      </c>
      <c r="X7243">
        <v>52.076459738137238</v>
      </c>
      <c r="Y7243">
        <v>0</v>
      </c>
      <c r="Z7243">
        <v>0.14029509916454666</v>
      </c>
      <c r="AA7243">
        <v>0</v>
      </c>
      <c r="AB7243">
        <v>11.440204174974948</v>
      </c>
      <c r="AC7243">
        <v>0</v>
      </c>
      <c r="AD7243">
        <v>0</v>
      </c>
      <c r="AE7243">
        <v>63.656959012276729</v>
      </c>
    </row>
    <row r="7244" spans="1:31" x14ac:dyDescent="0.25">
      <c r="A7244">
        <v>2254436</v>
      </c>
      <c r="B7244">
        <v>1</v>
      </c>
      <c r="C7244" t="s">
        <v>80</v>
      </c>
      <c r="D7244" t="s">
        <v>95</v>
      </c>
      <c r="E7244" t="s">
        <v>194</v>
      </c>
      <c r="F7244" t="s">
        <v>20713</v>
      </c>
      <c r="G7244" t="s">
        <v>390</v>
      </c>
      <c r="H7244" t="s">
        <v>135</v>
      </c>
      <c r="I7244" t="s">
        <v>136</v>
      </c>
      <c r="J7244" t="s">
        <v>137</v>
      </c>
      <c r="K7244" t="s">
        <v>138</v>
      </c>
      <c r="L7244" t="s">
        <v>20714</v>
      </c>
      <c r="M7244" t="s">
        <v>20715</v>
      </c>
      <c r="N7244">
        <v>4.4047222220000002</v>
      </c>
      <c r="O7244">
        <v>0</v>
      </c>
      <c r="P7244">
        <v>36</v>
      </c>
      <c r="Q7244">
        <v>0</v>
      </c>
      <c r="R7244">
        <v>1</v>
      </c>
      <c r="S7244">
        <v>0</v>
      </c>
      <c r="T7244">
        <v>2</v>
      </c>
      <c r="U7244">
        <v>0</v>
      </c>
      <c r="V7244">
        <v>0</v>
      </c>
      <c r="W7244">
        <v>0</v>
      </c>
      <c r="X7244">
        <v>62.776428573475329</v>
      </c>
      <c r="Y7244">
        <v>0</v>
      </c>
      <c r="Z7244">
        <v>2.0837670292184698</v>
      </c>
      <c r="AA7244">
        <v>0</v>
      </c>
      <c r="AB7244">
        <v>13.058440125570776</v>
      </c>
      <c r="AC7244">
        <v>0</v>
      </c>
      <c r="AD7244">
        <v>0</v>
      </c>
      <c r="AE7244">
        <v>77.918635728264576</v>
      </c>
    </row>
    <row r="7245" spans="1:31" x14ac:dyDescent="0.25">
      <c r="A7245">
        <v>2254437</v>
      </c>
      <c r="B7245">
        <v>1</v>
      </c>
      <c r="C7245" t="s">
        <v>81</v>
      </c>
      <c r="D7245" t="s">
        <v>128</v>
      </c>
      <c r="E7245" t="s">
        <v>132</v>
      </c>
      <c r="F7245" t="s">
        <v>20716</v>
      </c>
      <c r="G7245" t="s">
        <v>148</v>
      </c>
      <c r="H7245" t="s">
        <v>135</v>
      </c>
      <c r="I7245" t="s">
        <v>136</v>
      </c>
      <c r="J7245" t="s">
        <v>137</v>
      </c>
      <c r="K7245" t="s">
        <v>138</v>
      </c>
      <c r="L7245" t="s">
        <v>20717</v>
      </c>
      <c r="M7245" t="s">
        <v>20718</v>
      </c>
      <c r="N7245">
        <v>1.696388888</v>
      </c>
      <c r="O7245">
        <v>0</v>
      </c>
      <c r="P7245">
        <v>1</v>
      </c>
      <c r="Q7245">
        <v>0</v>
      </c>
      <c r="R7245">
        <v>0</v>
      </c>
      <c r="S7245">
        <v>0</v>
      </c>
      <c r="T7245">
        <v>0</v>
      </c>
      <c r="U7245">
        <v>0</v>
      </c>
      <c r="V7245">
        <v>0</v>
      </c>
      <c r="W7245">
        <v>0</v>
      </c>
      <c r="X7245">
        <v>0.37173910186077003</v>
      </c>
      <c r="Y7245">
        <v>0</v>
      </c>
      <c r="Z7245">
        <v>0</v>
      </c>
      <c r="AA7245">
        <v>0</v>
      </c>
      <c r="AB7245">
        <v>0</v>
      </c>
      <c r="AC7245">
        <v>0</v>
      </c>
      <c r="AD7245">
        <v>0</v>
      </c>
      <c r="AE7245">
        <v>0.37173910186077003</v>
      </c>
    </row>
    <row r="7246" spans="1:31" x14ac:dyDescent="0.25">
      <c r="A7246">
        <v>2254439</v>
      </c>
      <c r="B7246">
        <v>1</v>
      </c>
      <c r="C7246" t="s">
        <v>80</v>
      </c>
      <c r="D7246" t="s">
        <v>93</v>
      </c>
      <c r="E7246" t="s">
        <v>132</v>
      </c>
      <c r="F7246" t="s">
        <v>20719</v>
      </c>
      <c r="G7246" t="s">
        <v>148</v>
      </c>
      <c r="H7246" t="s">
        <v>135</v>
      </c>
      <c r="I7246" t="s">
        <v>136</v>
      </c>
      <c r="J7246" t="s">
        <v>137</v>
      </c>
      <c r="K7246" t="s">
        <v>138</v>
      </c>
      <c r="L7246" t="s">
        <v>20720</v>
      </c>
      <c r="M7246" t="s">
        <v>20721</v>
      </c>
      <c r="N7246">
        <v>1.628333333</v>
      </c>
      <c r="O7246">
        <v>0</v>
      </c>
      <c r="P7246">
        <v>1</v>
      </c>
      <c r="Q7246">
        <v>0</v>
      </c>
      <c r="R7246">
        <v>0</v>
      </c>
      <c r="S7246">
        <v>0</v>
      </c>
      <c r="T7246">
        <v>0</v>
      </c>
      <c r="U7246">
        <v>0</v>
      </c>
      <c r="V7246">
        <v>0</v>
      </c>
      <c r="W7246">
        <v>0</v>
      </c>
      <c r="X7246">
        <v>0.68207298221286006</v>
      </c>
      <c r="Y7246">
        <v>0</v>
      </c>
      <c r="Z7246">
        <v>0</v>
      </c>
      <c r="AA7246">
        <v>0</v>
      </c>
      <c r="AB7246">
        <v>0</v>
      </c>
      <c r="AC7246">
        <v>0</v>
      </c>
      <c r="AD7246">
        <v>0</v>
      </c>
      <c r="AE7246">
        <v>0.68207298221286006</v>
      </c>
    </row>
    <row r="7247" spans="1:31" x14ac:dyDescent="0.25">
      <c r="A7247">
        <v>2254442</v>
      </c>
      <c r="B7247">
        <v>1</v>
      </c>
      <c r="C7247" t="s">
        <v>80</v>
      </c>
      <c r="D7247" t="s">
        <v>96</v>
      </c>
      <c r="E7247" t="s">
        <v>132</v>
      </c>
      <c r="F7247" t="s">
        <v>20722</v>
      </c>
      <c r="G7247" t="s">
        <v>191</v>
      </c>
      <c r="H7247" t="s">
        <v>135</v>
      </c>
      <c r="I7247" t="s">
        <v>136</v>
      </c>
      <c r="J7247" t="s">
        <v>137</v>
      </c>
      <c r="K7247" t="s">
        <v>138</v>
      </c>
      <c r="L7247" t="s">
        <v>20723</v>
      </c>
      <c r="M7247" t="s">
        <v>20724</v>
      </c>
      <c r="N7247">
        <v>1.198055555</v>
      </c>
      <c r="O7247">
        <v>0</v>
      </c>
      <c r="P7247">
        <v>6</v>
      </c>
      <c r="Q7247">
        <v>0</v>
      </c>
      <c r="R7247">
        <v>0</v>
      </c>
      <c r="S7247">
        <v>0</v>
      </c>
      <c r="T7247">
        <v>3</v>
      </c>
      <c r="U7247">
        <v>0</v>
      </c>
      <c r="V7247">
        <v>0</v>
      </c>
      <c r="W7247">
        <v>0</v>
      </c>
      <c r="X7247">
        <v>4.2253733605654658</v>
      </c>
      <c r="Y7247">
        <v>0</v>
      </c>
      <c r="Z7247">
        <v>0</v>
      </c>
      <c r="AA7247">
        <v>0</v>
      </c>
      <c r="AB7247">
        <v>1.3166216983938068</v>
      </c>
      <c r="AC7247">
        <v>0</v>
      </c>
      <c r="AD7247">
        <v>0</v>
      </c>
      <c r="AE7247">
        <v>5.541995058959273</v>
      </c>
    </row>
    <row r="7248" spans="1:31" x14ac:dyDescent="0.25">
      <c r="A7248">
        <v>2254443</v>
      </c>
      <c r="B7248">
        <v>1</v>
      </c>
      <c r="C7248" t="s">
        <v>80</v>
      </c>
      <c r="D7248" t="s">
        <v>90</v>
      </c>
      <c r="E7248" t="s">
        <v>132</v>
      </c>
      <c r="F7248" t="s">
        <v>20725</v>
      </c>
      <c r="G7248" t="s">
        <v>148</v>
      </c>
      <c r="H7248" t="s">
        <v>135</v>
      </c>
      <c r="I7248" t="s">
        <v>136</v>
      </c>
      <c r="J7248" t="s">
        <v>137</v>
      </c>
      <c r="K7248" t="s">
        <v>138</v>
      </c>
      <c r="L7248" t="s">
        <v>20726</v>
      </c>
      <c r="M7248" t="s">
        <v>20727</v>
      </c>
      <c r="N7248">
        <v>2.1886111110000002</v>
      </c>
      <c r="O7248">
        <v>0</v>
      </c>
      <c r="P7248">
        <v>3</v>
      </c>
      <c r="Q7248">
        <v>0</v>
      </c>
      <c r="R7248">
        <v>0</v>
      </c>
      <c r="S7248">
        <v>0</v>
      </c>
      <c r="T7248">
        <v>0</v>
      </c>
      <c r="U7248">
        <v>0</v>
      </c>
      <c r="V7248">
        <v>0</v>
      </c>
      <c r="W7248">
        <v>0</v>
      </c>
      <c r="X7248">
        <v>2.0409734662641585</v>
      </c>
      <c r="Y7248">
        <v>0</v>
      </c>
      <c r="Z7248">
        <v>0</v>
      </c>
      <c r="AA7248">
        <v>0</v>
      </c>
      <c r="AB7248">
        <v>0</v>
      </c>
      <c r="AC7248">
        <v>0</v>
      </c>
      <c r="AD7248">
        <v>0</v>
      </c>
      <c r="AE7248">
        <v>2.0409734662641585</v>
      </c>
    </row>
    <row r="7249" spans="1:31" x14ac:dyDescent="0.25">
      <c r="A7249">
        <v>2254446</v>
      </c>
      <c r="B7249">
        <v>1</v>
      </c>
      <c r="C7249" t="s">
        <v>80</v>
      </c>
      <c r="D7249" t="s">
        <v>92</v>
      </c>
      <c r="E7249" t="s">
        <v>132</v>
      </c>
      <c r="F7249" t="s">
        <v>20728</v>
      </c>
      <c r="G7249" t="s">
        <v>148</v>
      </c>
      <c r="H7249" t="s">
        <v>135</v>
      </c>
      <c r="I7249" t="s">
        <v>136</v>
      </c>
      <c r="J7249" t="s">
        <v>137</v>
      </c>
      <c r="K7249" t="s">
        <v>138</v>
      </c>
      <c r="L7249" t="s">
        <v>20729</v>
      </c>
      <c r="M7249" t="s">
        <v>20730</v>
      </c>
      <c r="N7249">
        <v>0.80833333299999999</v>
      </c>
      <c r="O7249">
        <v>0</v>
      </c>
      <c r="P7249">
        <v>1</v>
      </c>
      <c r="Q7249">
        <v>0</v>
      </c>
      <c r="R7249">
        <v>0</v>
      </c>
      <c r="S7249">
        <v>0</v>
      </c>
      <c r="T7249">
        <v>0</v>
      </c>
      <c r="U7249">
        <v>0</v>
      </c>
      <c r="V7249">
        <v>0</v>
      </c>
      <c r="W7249">
        <v>0</v>
      </c>
      <c r="X7249">
        <v>0.1239503129466</v>
      </c>
      <c r="Y7249">
        <v>0</v>
      </c>
      <c r="Z7249">
        <v>0</v>
      </c>
      <c r="AA7249">
        <v>0</v>
      </c>
      <c r="AB7249">
        <v>0</v>
      </c>
      <c r="AC7249">
        <v>0</v>
      </c>
      <c r="AD7249">
        <v>0</v>
      </c>
      <c r="AE7249">
        <v>0.1239503129466</v>
      </c>
    </row>
    <row r="7250" spans="1:31" x14ac:dyDescent="0.25">
      <c r="A7250">
        <v>2254451</v>
      </c>
      <c r="B7250">
        <v>1</v>
      </c>
      <c r="C7250" t="s">
        <v>81</v>
      </c>
      <c r="D7250" t="s">
        <v>128</v>
      </c>
      <c r="E7250" t="s">
        <v>194</v>
      </c>
      <c r="F7250" t="s">
        <v>12283</v>
      </c>
      <c r="G7250" t="s">
        <v>179</v>
      </c>
      <c r="H7250" t="s">
        <v>135</v>
      </c>
      <c r="I7250" t="s">
        <v>136</v>
      </c>
      <c r="J7250" t="s">
        <v>137</v>
      </c>
      <c r="K7250" t="s">
        <v>138</v>
      </c>
      <c r="L7250" t="s">
        <v>20731</v>
      </c>
      <c r="M7250" t="s">
        <v>20732</v>
      </c>
      <c r="N7250">
        <v>5.2619444440000001</v>
      </c>
      <c r="O7250">
        <v>0</v>
      </c>
      <c r="P7250">
        <v>8</v>
      </c>
      <c r="Q7250">
        <v>0</v>
      </c>
      <c r="R7250">
        <v>0</v>
      </c>
      <c r="S7250">
        <v>0</v>
      </c>
      <c r="T7250">
        <v>1</v>
      </c>
      <c r="U7250">
        <v>0</v>
      </c>
      <c r="V7250">
        <v>0</v>
      </c>
      <c r="W7250">
        <v>0</v>
      </c>
      <c r="X7250">
        <v>5.3413190286936363</v>
      </c>
      <c r="Y7250">
        <v>0</v>
      </c>
      <c r="Z7250">
        <v>0</v>
      </c>
      <c r="AA7250">
        <v>0</v>
      </c>
      <c r="AB7250">
        <v>4.5060735100240272</v>
      </c>
      <c r="AC7250">
        <v>0</v>
      </c>
      <c r="AD7250">
        <v>0</v>
      </c>
      <c r="AE7250">
        <v>9.8473925387176635</v>
      </c>
    </row>
    <row r="7251" spans="1:31" x14ac:dyDescent="0.25">
      <c r="A7251">
        <v>2254454</v>
      </c>
      <c r="B7251">
        <v>1</v>
      </c>
      <c r="C7251" t="s">
        <v>81</v>
      </c>
      <c r="D7251" t="s">
        <v>122</v>
      </c>
      <c r="E7251" t="s">
        <v>194</v>
      </c>
      <c r="F7251" t="s">
        <v>19800</v>
      </c>
      <c r="G7251" t="s">
        <v>179</v>
      </c>
      <c r="H7251" t="s">
        <v>135</v>
      </c>
      <c r="I7251" t="s">
        <v>136</v>
      </c>
      <c r="J7251" t="s">
        <v>137</v>
      </c>
      <c r="K7251" t="s">
        <v>138</v>
      </c>
      <c r="L7251" t="s">
        <v>20733</v>
      </c>
      <c r="M7251" t="s">
        <v>20734</v>
      </c>
      <c r="N7251">
        <v>5.3966666659999998</v>
      </c>
      <c r="O7251">
        <v>0</v>
      </c>
      <c r="P7251">
        <v>6</v>
      </c>
      <c r="Q7251">
        <v>0</v>
      </c>
      <c r="R7251">
        <v>0</v>
      </c>
      <c r="S7251">
        <v>0</v>
      </c>
      <c r="T7251">
        <v>1</v>
      </c>
      <c r="U7251">
        <v>0</v>
      </c>
      <c r="V7251">
        <v>0</v>
      </c>
      <c r="W7251">
        <v>0</v>
      </c>
      <c r="X7251">
        <v>3.0850264794833397</v>
      </c>
      <c r="Y7251">
        <v>0</v>
      </c>
      <c r="Z7251">
        <v>0</v>
      </c>
      <c r="AA7251">
        <v>0</v>
      </c>
      <c r="AB7251">
        <v>4.1837299476280003E-2</v>
      </c>
      <c r="AC7251">
        <v>0</v>
      </c>
      <c r="AD7251">
        <v>0</v>
      </c>
      <c r="AE7251">
        <v>3.1268637789596196</v>
      </c>
    </row>
    <row r="7252" spans="1:31" x14ac:dyDescent="0.25">
      <c r="A7252">
        <v>2254456</v>
      </c>
      <c r="B7252">
        <v>1</v>
      </c>
      <c r="C7252" t="s">
        <v>80</v>
      </c>
      <c r="D7252" t="s">
        <v>108</v>
      </c>
      <c r="E7252" t="s">
        <v>194</v>
      </c>
      <c r="F7252" t="s">
        <v>20735</v>
      </c>
      <c r="G7252" t="s">
        <v>179</v>
      </c>
      <c r="H7252" t="s">
        <v>135</v>
      </c>
      <c r="I7252" t="s">
        <v>136</v>
      </c>
      <c r="J7252" t="s">
        <v>137</v>
      </c>
      <c r="K7252" t="s">
        <v>138</v>
      </c>
      <c r="L7252" t="s">
        <v>20736</v>
      </c>
      <c r="M7252" t="s">
        <v>20737</v>
      </c>
      <c r="N7252">
        <v>1.73</v>
      </c>
      <c r="O7252">
        <v>0</v>
      </c>
      <c r="P7252">
        <v>15</v>
      </c>
      <c r="Q7252">
        <v>0</v>
      </c>
      <c r="R7252">
        <v>4</v>
      </c>
      <c r="S7252">
        <v>0</v>
      </c>
      <c r="T7252">
        <v>0</v>
      </c>
      <c r="U7252">
        <v>0</v>
      </c>
      <c r="V7252">
        <v>0</v>
      </c>
      <c r="W7252">
        <v>0</v>
      </c>
      <c r="X7252">
        <v>2.3085801360160003</v>
      </c>
      <c r="Y7252">
        <v>0</v>
      </c>
      <c r="Z7252">
        <v>0.38694979700645338</v>
      </c>
      <c r="AA7252">
        <v>0</v>
      </c>
      <c r="AB7252">
        <v>0</v>
      </c>
      <c r="AC7252">
        <v>0</v>
      </c>
      <c r="AD7252">
        <v>0</v>
      </c>
      <c r="AE7252">
        <v>2.6955299330224536</v>
      </c>
    </row>
    <row r="7253" spans="1:31" x14ac:dyDescent="0.25">
      <c r="A7253">
        <v>2254461</v>
      </c>
      <c r="B7253">
        <v>1</v>
      </c>
      <c r="C7253" t="s">
        <v>80</v>
      </c>
      <c r="D7253" t="s">
        <v>83</v>
      </c>
      <c r="E7253" t="s">
        <v>194</v>
      </c>
      <c r="F7253" t="s">
        <v>20738</v>
      </c>
      <c r="G7253" t="s">
        <v>390</v>
      </c>
      <c r="H7253" t="s">
        <v>135</v>
      </c>
      <c r="I7253" t="s">
        <v>136</v>
      </c>
      <c r="J7253" t="s">
        <v>137</v>
      </c>
      <c r="K7253" t="s">
        <v>138</v>
      </c>
      <c r="L7253" t="s">
        <v>20739</v>
      </c>
      <c r="M7253" t="s">
        <v>20740</v>
      </c>
      <c r="N7253">
        <v>1.9822222220000001</v>
      </c>
      <c r="O7253">
        <v>0</v>
      </c>
      <c r="P7253">
        <v>59</v>
      </c>
      <c r="Q7253">
        <v>0</v>
      </c>
      <c r="R7253">
        <v>0</v>
      </c>
      <c r="S7253">
        <v>0</v>
      </c>
      <c r="T7253">
        <v>15</v>
      </c>
      <c r="U7253">
        <v>0</v>
      </c>
      <c r="V7253">
        <v>0</v>
      </c>
      <c r="W7253">
        <v>0</v>
      </c>
      <c r="X7253">
        <v>46.829589343366337</v>
      </c>
      <c r="Y7253">
        <v>0</v>
      </c>
      <c r="Z7253">
        <v>0</v>
      </c>
      <c r="AA7253">
        <v>0</v>
      </c>
      <c r="AB7253">
        <v>7.0362424410723765</v>
      </c>
      <c r="AC7253">
        <v>0</v>
      </c>
      <c r="AD7253">
        <v>0</v>
      </c>
      <c r="AE7253">
        <v>53.865831784438711</v>
      </c>
    </row>
    <row r="7254" spans="1:31" x14ac:dyDescent="0.25">
      <c r="A7254">
        <v>2254462</v>
      </c>
      <c r="B7254">
        <v>1</v>
      </c>
      <c r="C7254" t="s">
        <v>80</v>
      </c>
      <c r="D7254" t="s">
        <v>83</v>
      </c>
      <c r="E7254" t="s">
        <v>182</v>
      </c>
      <c r="F7254" t="s">
        <v>20741</v>
      </c>
      <c r="G7254" t="s">
        <v>174</v>
      </c>
      <c r="H7254" t="s">
        <v>163</v>
      </c>
      <c r="I7254" t="s">
        <v>136</v>
      </c>
      <c r="J7254" t="s">
        <v>137</v>
      </c>
      <c r="K7254" t="s">
        <v>138</v>
      </c>
      <c r="L7254" t="s">
        <v>20742</v>
      </c>
      <c r="M7254" t="s">
        <v>20743</v>
      </c>
      <c r="N7254">
        <v>0.65861111100000003</v>
      </c>
      <c r="O7254">
        <v>0</v>
      </c>
      <c r="P7254">
        <v>1021</v>
      </c>
      <c r="Q7254">
        <v>0</v>
      </c>
      <c r="R7254">
        <v>0</v>
      </c>
      <c r="S7254">
        <v>7</v>
      </c>
      <c r="T7254">
        <v>37</v>
      </c>
      <c r="U7254">
        <v>6</v>
      </c>
      <c r="V7254">
        <v>1</v>
      </c>
      <c r="W7254">
        <v>0</v>
      </c>
      <c r="X7254">
        <v>241.06114139827713</v>
      </c>
      <c r="Y7254">
        <v>0</v>
      </c>
      <c r="Z7254">
        <v>0</v>
      </c>
      <c r="AA7254">
        <v>103.35738359220653</v>
      </c>
      <c r="AB7254">
        <v>7.8611953473271612</v>
      </c>
      <c r="AC7254">
        <v>356.74948939172083</v>
      </c>
      <c r="AD7254">
        <v>2.4992990398704458</v>
      </c>
      <c r="AE7254">
        <v>711.52850876940215</v>
      </c>
    </row>
    <row r="7255" spans="1:31" x14ac:dyDescent="0.25">
      <c r="A7255">
        <v>2254463</v>
      </c>
      <c r="B7255">
        <v>1</v>
      </c>
      <c r="C7255" t="s">
        <v>80</v>
      </c>
      <c r="D7255" t="s">
        <v>107</v>
      </c>
      <c r="E7255" t="s">
        <v>194</v>
      </c>
      <c r="F7255" t="s">
        <v>4044</v>
      </c>
      <c r="G7255" t="s">
        <v>179</v>
      </c>
      <c r="H7255" t="s">
        <v>135</v>
      </c>
      <c r="I7255" t="s">
        <v>136</v>
      </c>
      <c r="J7255" t="s">
        <v>137</v>
      </c>
      <c r="K7255" t="s">
        <v>138</v>
      </c>
      <c r="L7255" t="s">
        <v>20744</v>
      </c>
      <c r="M7255" t="s">
        <v>20745</v>
      </c>
      <c r="N7255">
        <v>1.443888888</v>
      </c>
      <c r="O7255">
        <v>0</v>
      </c>
      <c r="P7255">
        <v>41</v>
      </c>
      <c r="Q7255">
        <v>0</v>
      </c>
      <c r="R7255">
        <v>2</v>
      </c>
      <c r="S7255">
        <v>0</v>
      </c>
      <c r="T7255">
        <v>16</v>
      </c>
      <c r="U7255">
        <v>0</v>
      </c>
      <c r="V7255">
        <v>0</v>
      </c>
      <c r="W7255">
        <v>0</v>
      </c>
      <c r="X7255">
        <v>10.620461789832763</v>
      </c>
      <c r="Y7255">
        <v>0</v>
      </c>
      <c r="Z7255">
        <v>0.25883955010563997</v>
      </c>
      <c r="AA7255">
        <v>0</v>
      </c>
      <c r="AB7255">
        <v>7.2983691875857701</v>
      </c>
      <c r="AC7255">
        <v>0</v>
      </c>
      <c r="AD7255">
        <v>0</v>
      </c>
      <c r="AE7255">
        <v>18.177670527524171</v>
      </c>
    </row>
    <row r="7256" spans="1:31" x14ac:dyDescent="0.25">
      <c r="A7256">
        <v>2254465</v>
      </c>
      <c r="B7256">
        <v>1</v>
      </c>
      <c r="C7256" t="s">
        <v>80</v>
      </c>
      <c r="D7256" t="s">
        <v>93</v>
      </c>
      <c r="E7256" t="s">
        <v>132</v>
      </c>
      <c r="F7256" t="s">
        <v>20746</v>
      </c>
      <c r="G7256" t="s">
        <v>134</v>
      </c>
      <c r="H7256" t="s">
        <v>135</v>
      </c>
      <c r="I7256" t="s">
        <v>136</v>
      </c>
      <c r="J7256" t="s">
        <v>137</v>
      </c>
      <c r="K7256" t="s">
        <v>138</v>
      </c>
      <c r="L7256" t="s">
        <v>20747</v>
      </c>
      <c r="M7256" t="s">
        <v>20748</v>
      </c>
      <c r="N7256">
        <v>0.78583333300000002</v>
      </c>
      <c r="O7256">
        <v>0</v>
      </c>
      <c r="P7256">
        <v>0</v>
      </c>
      <c r="Q7256">
        <v>0</v>
      </c>
      <c r="R7256">
        <v>0</v>
      </c>
      <c r="S7256">
        <v>0</v>
      </c>
      <c r="T7256">
        <v>1</v>
      </c>
      <c r="U7256">
        <v>0</v>
      </c>
      <c r="V7256">
        <v>0</v>
      </c>
      <c r="W7256">
        <v>0</v>
      </c>
      <c r="X7256">
        <v>0</v>
      </c>
      <c r="Y7256">
        <v>0</v>
      </c>
      <c r="Z7256">
        <v>0</v>
      </c>
      <c r="AA7256">
        <v>0</v>
      </c>
      <c r="AB7256">
        <v>0.31359839360387998</v>
      </c>
      <c r="AC7256">
        <v>0</v>
      </c>
      <c r="AD7256">
        <v>0</v>
      </c>
      <c r="AE7256">
        <v>0.31359839360387998</v>
      </c>
    </row>
    <row r="7257" spans="1:31" x14ac:dyDescent="0.25">
      <c r="A7257">
        <v>2254468</v>
      </c>
      <c r="B7257">
        <v>1</v>
      </c>
      <c r="C7257" t="s">
        <v>80</v>
      </c>
      <c r="D7257" t="s">
        <v>94</v>
      </c>
      <c r="E7257" t="s">
        <v>273</v>
      </c>
      <c r="F7257" t="s">
        <v>7331</v>
      </c>
      <c r="G7257" t="s">
        <v>174</v>
      </c>
      <c r="H7257" t="s">
        <v>163</v>
      </c>
      <c r="I7257" t="s">
        <v>136</v>
      </c>
      <c r="J7257" t="s">
        <v>137</v>
      </c>
      <c r="K7257" t="s">
        <v>138</v>
      </c>
      <c r="L7257" t="s">
        <v>20749</v>
      </c>
      <c r="M7257" t="s">
        <v>20750</v>
      </c>
      <c r="N7257">
        <v>0.28166666600000001</v>
      </c>
      <c r="O7257">
        <v>0</v>
      </c>
      <c r="P7257">
        <v>0</v>
      </c>
      <c r="Q7257">
        <v>1</v>
      </c>
      <c r="R7257">
        <v>127</v>
      </c>
      <c r="S7257">
        <v>0</v>
      </c>
      <c r="T7257">
        <v>6</v>
      </c>
      <c r="U7257">
        <v>0</v>
      </c>
      <c r="V7257">
        <v>0</v>
      </c>
      <c r="W7257">
        <v>0</v>
      </c>
      <c r="X7257">
        <v>0</v>
      </c>
      <c r="Y7257">
        <v>0.3202417206255867</v>
      </c>
      <c r="Z7257">
        <v>41.185215677100295</v>
      </c>
      <c r="AA7257">
        <v>0</v>
      </c>
      <c r="AB7257">
        <v>1.3454504629991333</v>
      </c>
      <c r="AC7257">
        <v>0</v>
      </c>
      <c r="AD7257">
        <v>0</v>
      </c>
      <c r="AE7257">
        <v>42.850907860725016</v>
      </c>
    </row>
    <row r="7258" spans="1:31" x14ac:dyDescent="0.25">
      <c r="A7258">
        <v>2254469</v>
      </c>
      <c r="B7258">
        <v>1</v>
      </c>
      <c r="C7258" t="s">
        <v>81</v>
      </c>
      <c r="D7258" t="s">
        <v>122</v>
      </c>
      <c r="E7258" t="s">
        <v>273</v>
      </c>
      <c r="F7258" t="s">
        <v>3647</v>
      </c>
      <c r="G7258" t="s">
        <v>174</v>
      </c>
      <c r="H7258" t="s">
        <v>163</v>
      </c>
      <c r="I7258" t="s">
        <v>136</v>
      </c>
      <c r="J7258" t="s">
        <v>137</v>
      </c>
      <c r="K7258" t="s">
        <v>138</v>
      </c>
      <c r="L7258" t="s">
        <v>20751</v>
      </c>
      <c r="M7258" t="s">
        <v>20752</v>
      </c>
      <c r="N7258">
        <v>0.56694444399999999</v>
      </c>
      <c r="O7258">
        <v>24</v>
      </c>
      <c r="P7258">
        <v>838</v>
      </c>
      <c r="Q7258">
        <v>68</v>
      </c>
      <c r="R7258">
        <v>34</v>
      </c>
      <c r="S7258">
        <v>23</v>
      </c>
      <c r="T7258">
        <v>52</v>
      </c>
      <c r="U7258">
        <v>0</v>
      </c>
      <c r="V7258">
        <v>2</v>
      </c>
      <c r="W7258">
        <v>2.3865369749676399</v>
      </c>
      <c r="X7258">
        <v>62.309326330181847</v>
      </c>
      <c r="Y7258">
        <v>26.577624508854704</v>
      </c>
      <c r="Z7258">
        <v>4.3062894943980625</v>
      </c>
      <c r="AA7258">
        <v>43.635936932831584</v>
      </c>
      <c r="AB7258">
        <v>6.0487717130014707</v>
      </c>
      <c r="AC7258">
        <v>0</v>
      </c>
      <c r="AD7258">
        <v>0.15512531613866781</v>
      </c>
      <c r="AE7258">
        <v>145.41961127037399</v>
      </c>
    </row>
    <row r="7259" spans="1:31" x14ac:dyDescent="0.25">
      <c r="A7259">
        <v>2254470</v>
      </c>
      <c r="B7259">
        <v>1</v>
      </c>
      <c r="C7259" t="s">
        <v>80</v>
      </c>
      <c r="D7259" t="s">
        <v>97</v>
      </c>
      <c r="E7259" t="s">
        <v>405</v>
      </c>
      <c r="F7259" t="s">
        <v>622</v>
      </c>
      <c r="G7259" t="s">
        <v>174</v>
      </c>
      <c r="H7259" t="s">
        <v>163</v>
      </c>
      <c r="I7259" t="s">
        <v>136</v>
      </c>
      <c r="J7259" t="s">
        <v>137</v>
      </c>
      <c r="K7259" t="s">
        <v>138</v>
      </c>
      <c r="L7259" t="s">
        <v>20753</v>
      </c>
      <c r="M7259" t="s">
        <v>20754</v>
      </c>
      <c r="N7259">
        <v>2.3519444439999999</v>
      </c>
      <c r="O7259">
        <v>3</v>
      </c>
      <c r="P7259">
        <v>727</v>
      </c>
      <c r="Q7259">
        <v>5</v>
      </c>
      <c r="R7259">
        <v>0</v>
      </c>
      <c r="S7259">
        <v>11</v>
      </c>
      <c r="T7259">
        <v>10</v>
      </c>
      <c r="U7259">
        <v>1</v>
      </c>
      <c r="V7259">
        <v>0</v>
      </c>
      <c r="W7259">
        <v>299.11342399595077</v>
      </c>
      <c r="X7259">
        <v>430.33004967372835</v>
      </c>
      <c r="Y7259">
        <v>51.650242296763793</v>
      </c>
      <c r="Z7259">
        <v>0</v>
      </c>
      <c r="AA7259">
        <v>429.05208308550573</v>
      </c>
      <c r="AB7259">
        <v>22.586530275335214</v>
      </c>
      <c r="AC7259">
        <v>5.9908643218892772</v>
      </c>
      <c r="AD7259">
        <v>0</v>
      </c>
      <c r="AE7259">
        <v>1238.7231936491733</v>
      </c>
    </row>
    <row r="7260" spans="1:31" x14ac:dyDescent="0.25">
      <c r="A7260">
        <v>2254471</v>
      </c>
      <c r="B7260">
        <v>1</v>
      </c>
      <c r="C7260" t="s">
        <v>80</v>
      </c>
      <c r="D7260" t="s">
        <v>95</v>
      </c>
      <c r="E7260" t="s">
        <v>273</v>
      </c>
      <c r="F7260" t="s">
        <v>4602</v>
      </c>
      <c r="G7260" t="s">
        <v>174</v>
      </c>
      <c r="H7260" t="s">
        <v>163</v>
      </c>
      <c r="I7260" t="s">
        <v>136</v>
      </c>
      <c r="J7260" t="s">
        <v>137</v>
      </c>
      <c r="K7260" t="s">
        <v>138</v>
      </c>
      <c r="L7260" t="s">
        <v>20755</v>
      </c>
      <c r="M7260" t="s">
        <v>20756</v>
      </c>
      <c r="N7260">
        <v>0.195833333</v>
      </c>
      <c r="O7260">
        <v>0</v>
      </c>
      <c r="P7260">
        <v>0</v>
      </c>
      <c r="Q7260">
        <v>0</v>
      </c>
      <c r="R7260">
        <v>0</v>
      </c>
      <c r="S7260">
        <v>1</v>
      </c>
      <c r="T7260">
        <v>0</v>
      </c>
      <c r="U7260">
        <v>1</v>
      </c>
      <c r="V7260">
        <v>0</v>
      </c>
      <c r="W7260">
        <v>0</v>
      </c>
      <c r="X7260">
        <v>0</v>
      </c>
      <c r="Y7260">
        <v>0</v>
      </c>
      <c r="Z7260">
        <v>0</v>
      </c>
      <c r="AA7260">
        <v>7.9250863078673994</v>
      </c>
      <c r="AB7260">
        <v>0</v>
      </c>
      <c r="AC7260">
        <v>0.23650489611139999</v>
      </c>
      <c r="AD7260">
        <v>0</v>
      </c>
      <c r="AE7260">
        <v>8.1615912039787997</v>
      </c>
    </row>
    <row r="7261" spans="1:31" x14ac:dyDescent="0.25">
      <c r="A7261">
        <v>2254473</v>
      </c>
      <c r="B7261">
        <v>1</v>
      </c>
      <c r="C7261" t="s">
        <v>80</v>
      </c>
      <c r="D7261" t="s">
        <v>98</v>
      </c>
      <c r="E7261" t="s">
        <v>132</v>
      </c>
      <c r="F7261" t="s">
        <v>20757</v>
      </c>
      <c r="G7261" t="s">
        <v>148</v>
      </c>
      <c r="H7261" t="s">
        <v>135</v>
      </c>
      <c r="I7261" t="s">
        <v>136</v>
      </c>
      <c r="J7261" t="s">
        <v>137</v>
      </c>
      <c r="K7261" t="s">
        <v>138</v>
      </c>
      <c r="L7261" t="s">
        <v>20758</v>
      </c>
      <c r="M7261" t="s">
        <v>20759</v>
      </c>
      <c r="N7261">
        <v>1.557222222</v>
      </c>
      <c r="O7261">
        <v>0</v>
      </c>
      <c r="P7261">
        <v>0</v>
      </c>
      <c r="Q7261">
        <v>0</v>
      </c>
      <c r="R7261">
        <v>0</v>
      </c>
      <c r="S7261">
        <v>0</v>
      </c>
      <c r="T7261">
        <v>1</v>
      </c>
      <c r="U7261">
        <v>0</v>
      </c>
      <c r="V7261">
        <v>0</v>
      </c>
      <c r="W7261">
        <v>0</v>
      </c>
      <c r="X7261">
        <v>0</v>
      </c>
      <c r="Y7261">
        <v>0</v>
      </c>
      <c r="Z7261">
        <v>0</v>
      </c>
      <c r="AA7261">
        <v>0</v>
      </c>
      <c r="AB7261">
        <v>6.4578628370666664E-4</v>
      </c>
      <c r="AC7261">
        <v>0</v>
      </c>
      <c r="AD7261">
        <v>0</v>
      </c>
      <c r="AE7261">
        <v>6.4578628370666664E-4</v>
      </c>
    </row>
    <row r="7262" spans="1:31" x14ac:dyDescent="0.25">
      <c r="A7262">
        <v>2254477</v>
      </c>
      <c r="B7262">
        <v>1</v>
      </c>
      <c r="C7262" t="s">
        <v>80</v>
      </c>
      <c r="D7262" t="s">
        <v>85</v>
      </c>
      <c r="E7262" t="s">
        <v>132</v>
      </c>
      <c r="F7262" t="s">
        <v>20760</v>
      </c>
      <c r="G7262" t="s">
        <v>191</v>
      </c>
      <c r="H7262" t="s">
        <v>135</v>
      </c>
      <c r="I7262" t="s">
        <v>136</v>
      </c>
      <c r="J7262" t="s">
        <v>137</v>
      </c>
      <c r="K7262" t="s">
        <v>138</v>
      </c>
      <c r="L7262" t="s">
        <v>20761</v>
      </c>
      <c r="M7262" t="s">
        <v>20762</v>
      </c>
      <c r="N7262">
        <v>1.351111111</v>
      </c>
      <c r="O7262">
        <v>0</v>
      </c>
      <c r="P7262">
        <v>5</v>
      </c>
      <c r="Q7262">
        <v>0</v>
      </c>
      <c r="R7262">
        <v>0</v>
      </c>
      <c r="S7262">
        <v>0</v>
      </c>
      <c r="T7262">
        <v>0</v>
      </c>
      <c r="U7262">
        <v>0</v>
      </c>
      <c r="V7262">
        <v>0</v>
      </c>
      <c r="W7262">
        <v>0</v>
      </c>
      <c r="X7262">
        <v>2.1470061374157514</v>
      </c>
      <c r="Y7262">
        <v>0</v>
      </c>
      <c r="Z7262">
        <v>0</v>
      </c>
      <c r="AA7262">
        <v>0</v>
      </c>
      <c r="AB7262">
        <v>0</v>
      </c>
      <c r="AC7262">
        <v>0</v>
      </c>
      <c r="AD7262">
        <v>0</v>
      </c>
      <c r="AE7262">
        <v>2.1470061374157514</v>
      </c>
    </row>
    <row r="7263" spans="1:31" x14ac:dyDescent="0.25">
      <c r="A7263">
        <v>2254478</v>
      </c>
      <c r="B7263">
        <v>1</v>
      </c>
      <c r="C7263" t="s">
        <v>80</v>
      </c>
      <c r="D7263" t="s">
        <v>92</v>
      </c>
      <c r="E7263" t="s">
        <v>141</v>
      </c>
      <c r="F7263" t="s">
        <v>20763</v>
      </c>
      <c r="G7263" t="s">
        <v>187</v>
      </c>
      <c r="H7263" t="s">
        <v>135</v>
      </c>
      <c r="I7263" t="s">
        <v>136</v>
      </c>
      <c r="J7263" t="s">
        <v>137</v>
      </c>
      <c r="K7263" t="s">
        <v>138</v>
      </c>
      <c r="L7263" t="s">
        <v>20764</v>
      </c>
      <c r="M7263" t="s">
        <v>20765</v>
      </c>
      <c r="N7263">
        <v>0.49083333299999998</v>
      </c>
      <c r="O7263">
        <v>0</v>
      </c>
      <c r="P7263">
        <v>137</v>
      </c>
      <c r="Q7263">
        <v>0</v>
      </c>
      <c r="R7263">
        <v>0</v>
      </c>
      <c r="S7263">
        <v>0</v>
      </c>
      <c r="T7263">
        <v>13</v>
      </c>
      <c r="U7263">
        <v>0</v>
      </c>
      <c r="V7263">
        <v>1</v>
      </c>
      <c r="W7263">
        <v>0</v>
      </c>
      <c r="X7263">
        <v>20.166202552995962</v>
      </c>
      <c r="Y7263">
        <v>0</v>
      </c>
      <c r="Z7263">
        <v>0</v>
      </c>
      <c r="AA7263">
        <v>0</v>
      </c>
      <c r="AB7263">
        <v>1.6986949415646135</v>
      </c>
      <c r="AC7263">
        <v>0</v>
      </c>
      <c r="AD7263">
        <v>3.9262870329993337E-2</v>
      </c>
      <c r="AE7263">
        <v>21.904160364890569</v>
      </c>
    </row>
    <row r="7264" spans="1:31" x14ac:dyDescent="0.25">
      <c r="A7264">
        <v>2254480</v>
      </c>
      <c r="B7264">
        <v>1</v>
      </c>
      <c r="C7264" t="s">
        <v>81</v>
      </c>
      <c r="D7264" t="s">
        <v>122</v>
      </c>
      <c r="E7264" t="s">
        <v>132</v>
      </c>
      <c r="F7264" t="s">
        <v>20766</v>
      </c>
      <c r="G7264" t="s">
        <v>148</v>
      </c>
      <c r="H7264" t="s">
        <v>135</v>
      </c>
      <c r="I7264" t="s">
        <v>136</v>
      </c>
      <c r="J7264" t="s">
        <v>137</v>
      </c>
      <c r="K7264" t="s">
        <v>138</v>
      </c>
      <c r="L7264" t="s">
        <v>20767</v>
      </c>
      <c r="M7264" t="s">
        <v>20768</v>
      </c>
      <c r="N7264">
        <v>4.9019444439999997</v>
      </c>
      <c r="O7264">
        <v>0</v>
      </c>
      <c r="P7264">
        <v>2</v>
      </c>
      <c r="Q7264">
        <v>0</v>
      </c>
      <c r="R7264">
        <v>0</v>
      </c>
      <c r="S7264">
        <v>0</v>
      </c>
      <c r="T7264">
        <v>0</v>
      </c>
      <c r="U7264">
        <v>0</v>
      </c>
      <c r="V7264">
        <v>0</v>
      </c>
      <c r="W7264">
        <v>0</v>
      </c>
      <c r="X7264">
        <v>3.0430267889427778E-2</v>
      </c>
      <c r="Y7264">
        <v>0</v>
      </c>
      <c r="Z7264">
        <v>0</v>
      </c>
      <c r="AA7264">
        <v>0</v>
      </c>
      <c r="AB7264">
        <v>0</v>
      </c>
      <c r="AC7264">
        <v>0</v>
      </c>
      <c r="AD7264">
        <v>0</v>
      </c>
      <c r="AE7264">
        <v>3.0430267889427778E-2</v>
      </c>
    </row>
    <row r="7265" spans="1:31" x14ac:dyDescent="0.25">
      <c r="A7265">
        <v>2254487</v>
      </c>
      <c r="B7265">
        <v>1</v>
      </c>
      <c r="C7265" t="s">
        <v>80</v>
      </c>
      <c r="D7265" t="s">
        <v>90</v>
      </c>
      <c r="E7265" t="s">
        <v>132</v>
      </c>
      <c r="F7265" t="s">
        <v>20769</v>
      </c>
      <c r="G7265" t="s">
        <v>148</v>
      </c>
      <c r="H7265" t="s">
        <v>135</v>
      </c>
      <c r="I7265" t="s">
        <v>136</v>
      </c>
      <c r="J7265" t="s">
        <v>137</v>
      </c>
      <c r="K7265" t="s">
        <v>138</v>
      </c>
      <c r="L7265" t="s">
        <v>20770</v>
      </c>
      <c r="M7265" t="s">
        <v>20771</v>
      </c>
      <c r="N7265">
        <v>1.132777777</v>
      </c>
      <c r="O7265">
        <v>0</v>
      </c>
      <c r="P7265">
        <v>3</v>
      </c>
      <c r="Q7265">
        <v>0</v>
      </c>
      <c r="R7265">
        <v>0</v>
      </c>
      <c r="S7265">
        <v>0</v>
      </c>
      <c r="T7265">
        <v>0</v>
      </c>
      <c r="U7265">
        <v>0</v>
      </c>
      <c r="V7265">
        <v>0</v>
      </c>
      <c r="W7265">
        <v>0</v>
      </c>
      <c r="X7265">
        <v>0.56265617258970013</v>
      </c>
      <c r="Y7265">
        <v>0</v>
      </c>
      <c r="Z7265">
        <v>0</v>
      </c>
      <c r="AA7265">
        <v>0</v>
      </c>
      <c r="AB7265">
        <v>0</v>
      </c>
      <c r="AC7265">
        <v>0</v>
      </c>
      <c r="AD7265">
        <v>0</v>
      </c>
      <c r="AE7265">
        <v>0.56265617258970013</v>
      </c>
    </row>
    <row r="7266" spans="1:31" x14ac:dyDescent="0.25">
      <c r="A7266">
        <v>2254489</v>
      </c>
      <c r="B7266">
        <v>1</v>
      </c>
      <c r="C7266" t="s">
        <v>80</v>
      </c>
      <c r="D7266" t="s">
        <v>106</v>
      </c>
      <c r="E7266" t="s">
        <v>132</v>
      </c>
      <c r="F7266" t="s">
        <v>20772</v>
      </c>
      <c r="G7266" t="s">
        <v>148</v>
      </c>
      <c r="H7266" t="s">
        <v>135</v>
      </c>
      <c r="I7266" t="s">
        <v>136</v>
      </c>
      <c r="J7266" t="s">
        <v>137</v>
      </c>
      <c r="K7266" t="s">
        <v>138</v>
      </c>
      <c r="L7266" t="s">
        <v>20773</v>
      </c>
      <c r="M7266" t="s">
        <v>20774</v>
      </c>
      <c r="N7266">
        <v>0.57305555500000005</v>
      </c>
      <c r="O7266">
        <v>0</v>
      </c>
      <c r="P7266">
        <v>1</v>
      </c>
      <c r="Q7266">
        <v>0</v>
      </c>
      <c r="R7266">
        <v>0</v>
      </c>
      <c r="S7266">
        <v>0</v>
      </c>
      <c r="T7266">
        <v>0</v>
      </c>
      <c r="U7266">
        <v>0</v>
      </c>
      <c r="V7266">
        <v>0</v>
      </c>
      <c r="W7266">
        <v>0</v>
      </c>
      <c r="X7266">
        <v>2.8277840063806667E-2</v>
      </c>
      <c r="Y7266">
        <v>0</v>
      </c>
      <c r="Z7266">
        <v>0</v>
      </c>
      <c r="AA7266">
        <v>0</v>
      </c>
      <c r="AB7266">
        <v>0</v>
      </c>
      <c r="AC7266">
        <v>0</v>
      </c>
      <c r="AD7266">
        <v>0</v>
      </c>
      <c r="AE7266">
        <v>2.8277840063806667E-2</v>
      </c>
    </row>
    <row r="7267" spans="1:31" x14ac:dyDescent="0.25">
      <c r="A7267">
        <v>2254490</v>
      </c>
      <c r="B7267">
        <v>1</v>
      </c>
      <c r="C7267" t="s">
        <v>80</v>
      </c>
      <c r="D7267" t="s">
        <v>84</v>
      </c>
      <c r="E7267" t="s">
        <v>132</v>
      </c>
      <c r="F7267" t="s">
        <v>20775</v>
      </c>
      <c r="G7267" t="s">
        <v>148</v>
      </c>
      <c r="H7267" t="s">
        <v>135</v>
      </c>
      <c r="I7267" t="s">
        <v>136</v>
      </c>
      <c r="J7267" t="s">
        <v>137</v>
      </c>
      <c r="K7267" t="s">
        <v>138</v>
      </c>
      <c r="L7267" t="s">
        <v>20776</v>
      </c>
      <c r="M7267" t="s">
        <v>20777</v>
      </c>
      <c r="N7267">
        <v>2.8786111110000001</v>
      </c>
      <c r="O7267">
        <v>0</v>
      </c>
      <c r="P7267">
        <v>6</v>
      </c>
      <c r="Q7267">
        <v>0</v>
      </c>
      <c r="R7267">
        <v>0</v>
      </c>
      <c r="S7267">
        <v>0</v>
      </c>
      <c r="T7267">
        <v>0</v>
      </c>
      <c r="U7267">
        <v>0</v>
      </c>
      <c r="V7267">
        <v>0</v>
      </c>
      <c r="W7267">
        <v>0</v>
      </c>
      <c r="X7267">
        <v>3.5588444436093423</v>
      </c>
      <c r="Y7267">
        <v>0</v>
      </c>
      <c r="Z7267">
        <v>0</v>
      </c>
      <c r="AA7267">
        <v>0</v>
      </c>
      <c r="AB7267">
        <v>0</v>
      </c>
      <c r="AC7267">
        <v>0</v>
      </c>
      <c r="AD7267">
        <v>0</v>
      </c>
      <c r="AE7267">
        <v>3.5588444436093423</v>
      </c>
    </row>
    <row r="7268" spans="1:31" x14ac:dyDescent="0.25">
      <c r="A7268">
        <v>2254491</v>
      </c>
      <c r="B7268">
        <v>1</v>
      </c>
      <c r="C7268" t="s">
        <v>80</v>
      </c>
      <c r="D7268" t="s">
        <v>105</v>
      </c>
      <c r="E7268" t="s">
        <v>132</v>
      </c>
      <c r="F7268" t="s">
        <v>20778</v>
      </c>
      <c r="G7268" t="s">
        <v>148</v>
      </c>
      <c r="H7268" t="s">
        <v>135</v>
      </c>
      <c r="I7268" t="s">
        <v>136</v>
      </c>
      <c r="J7268" t="s">
        <v>137</v>
      </c>
      <c r="K7268" t="s">
        <v>138</v>
      </c>
      <c r="L7268" t="s">
        <v>20779</v>
      </c>
      <c r="M7268" t="s">
        <v>20780</v>
      </c>
      <c r="N7268">
        <v>3.46</v>
      </c>
      <c r="O7268">
        <v>0</v>
      </c>
      <c r="P7268">
        <v>1</v>
      </c>
      <c r="Q7268">
        <v>0</v>
      </c>
      <c r="R7268">
        <v>0</v>
      </c>
      <c r="S7268">
        <v>0</v>
      </c>
      <c r="T7268">
        <v>1</v>
      </c>
      <c r="U7268">
        <v>0</v>
      </c>
      <c r="V7268">
        <v>0</v>
      </c>
      <c r="W7268">
        <v>0</v>
      </c>
      <c r="X7268">
        <v>0.36396572246125003</v>
      </c>
      <c r="Y7268">
        <v>0</v>
      </c>
      <c r="Z7268">
        <v>0</v>
      </c>
      <c r="AA7268">
        <v>0</v>
      </c>
      <c r="AB7268">
        <v>1.1117227323222223E-3</v>
      </c>
      <c r="AC7268">
        <v>0</v>
      </c>
      <c r="AD7268">
        <v>0</v>
      </c>
      <c r="AE7268">
        <v>0.36507744519357227</v>
      </c>
    </row>
    <row r="7269" spans="1:31" x14ac:dyDescent="0.25">
      <c r="A7269">
        <v>2254492</v>
      </c>
      <c r="B7269">
        <v>1</v>
      </c>
      <c r="C7269" t="s">
        <v>80</v>
      </c>
      <c r="D7269" t="s">
        <v>105</v>
      </c>
      <c r="E7269" t="s">
        <v>132</v>
      </c>
      <c r="F7269" t="s">
        <v>20781</v>
      </c>
      <c r="G7269" t="s">
        <v>148</v>
      </c>
      <c r="H7269" t="s">
        <v>135</v>
      </c>
      <c r="I7269" t="s">
        <v>136</v>
      </c>
      <c r="J7269" t="s">
        <v>137</v>
      </c>
      <c r="K7269" t="s">
        <v>138</v>
      </c>
      <c r="L7269" t="s">
        <v>20782</v>
      </c>
      <c r="M7269" t="s">
        <v>20783</v>
      </c>
      <c r="N7269">
        <v>2.3230555549999998</v>
      </c>
      <c r="O7269">
        <v>0</v>
      </c>
      <c r="P7269">
        <v>1</v>
      </c>
      <c r="Q7269">
        <v>0</v>
      </c>
      <c r="R7269">
        <v>0</v>
      </c>
      <c r="S7269">
        <v>0</v>
      </c>
      <c r="T7269">
        <v>0</v>
      </c>
      <c r="U7269">
        <v>0</v>
      </c>
      <c r="V7269">
        <v>0</v>
      </c>
      <c r="W7269">
        <v>0</v>
      </c>
      <c r="X7269">
        <v>1.14085630184722</v>
      </c>
      <c r="Y7269">
        <v>0</v>
      </c>
      <c r="Z7269">
        <v>0</v>
      </c>
      <c r="AA7269">
        <v>0</v>
      </c>
      <c r="AB7269">
        <v>0</v>
      </c>
      <c r="AC7269">
        <v>0</v>
      </c>
      <c r="AD7269">
        <v>0</v>
      </c>
      <c r="AE7269">
        <v>1.14085630184722</v>
      </c>
    </row>
    <row r="7270" spans="1:31" x14ac:dyDescent="0.25">
      <c r="A7270">
        <v>2254494</v>
      </c>
      <c r="B7270">
        <v>1</v>
      </c>
      <c r="C7270" t="s">
        <v>80</v>
      </c>
      <c r="D7270" t="s">
        <v>90</v>
      </c>
      <c r="E7270" t="s">
        <v>141</v>
      </c>
      <c r="F7270" t="s">
        <v>20784</v>
      </c>
      <c r="G7270" t="s">
        <v>134</v>
      </c>
      <c r="H7270" t="s">
        <v>135</v>
      </c>
      <c r="I7270" t="s">
        <v>136</v>
      </c>
      <c r="J7270" t="s">
        <v>137</v>
      </c>
      <c r="K7270" t="s">
        <v>138</v>
      </c>
      <c r="L7270" t="s">
        <v>20785</v>
      </c>
      <c r="M7270" t="s">
        <v>20786</v>
      </c>
      <c r="N7270">
        <v>0.27611111100000002</v>
      </c>
      <c r="O7270">
        <v>0</v>
      </c>
      <c r="P7270">
        <v>328</v>
      </c>
      <c r="Q7270">
        <v>0</v>
      </c>
      <c r="R7270">
        <v>0</v>
      </c>
      <c r="S7270">
        <v>0</v>
      </c>
      <c r="T7270">
        <v>15</v>
      </c>
      <c r="U7270">
        <v>0</v>
      </c>
      <c r="V7270">
        <v>0</v>
      </c>
      <c r="W7270">
        <v>0</v>
      </c>
      <c r="X7270">
        <v>27.707252519191265</v>
      </c>
      <c r="Y7270">
        <v>0</v>
      </c>
      <c r="Z7270">
        <v>0</v>
      </c>
      <c r="AA7270">
        <v>0</v>
      </c>
      <c r="AB7270">
        <v>1.2885229863709315</v>
      </c>
      <c r="AC7270">
        <v>0</v>
      </c>
      <c r="AD7270">
        <v>0</v>
      </c>
      <c r="AE7270">
        <v>28.995775505562197</v>
      </c>
    </row>
    <row r="7271" spans="1:31" x14ac:dyDescent="0.25">
      <c r="A7271">
        <v>2254495</v>
      </c>
      <c r="B7271">
        <v>1</v>
      </c>
      <c r="C7271" t="s">
        <v>80</v>
      </c>
      <c r="D7271" t="s">
        <v>82</v>
      </c>
      <c r="E7271" t="s">
        <v>177</v>
      </c>
      <c r="F7271" t="s">
        <v>1553</v>
      </c>
      <c r="G7271" t="s">
        <v>179</v>
      </c>
      <c r="H7271" t="s">
        <v>135</v>
      </c>
      <c r="I7271" t="s">
        <v>136</v>
      </c>
      <c r="J7271" t="s">
        <v>137</v>
      </c>
      <c r="K7271" t="s">
        <v>138</v>
      </c>
      <c r="L7271" t="s">
        <v>20787</v>
      </c>
      <c r="M7271" t="s">
        <v>20788</v>
      </c>
      <c r="N7271">
        <v>2.3766666660000002</v>
      </c>
      <c r="O7271">
        <v>0</v>
      </c>
      <c r="P7271">
        <v>25</v>
      </c>
      <c r="Q7271">
        <v>0</v>
      </c>
      <c r="R7271">
        <v>0</v>
      </c>
      <c r="S7271">
        <v>0</v>
      </c>
      <c r="T7271">
        <v>36</v>
      </c>
      <c r="U7271">
        <v>0</v>
      </c>
      <c r="V7271">
        <v>0</v>
      </c>
      <c r="W7271">
        <v>0</v>
      </c>
      <c r="X7271">
        <v>27.789750728820383</v>
      </c>
      <c r="Y7271">
        <v>0</v>
      </c>
      <c r="Z7271">
        <v>0</v>
      </c>
      <c r="AA7271">
        <v>0</v>
      </c>
      <c r="AB7271">
        <v>40.637945971402488</v>
      </c>
      <c r="AC7271">
        <v>0</v>
      </c>
      <c r="AD7271">
        <v>0</v>
      </c>
      <c r="AE7271">
        <v>68.427696700222867</v>
      </c>
    </row>
    <row r="7272" spans="1:31" x14ac:dyDescent="0.25">
      <c r="A7272">
        <v>2254496</v>
      </c>
      <c r="B7272">
        <v>1</v>
      </c>
      <c r="C7272" t="s">
        <v>81</v>
      </c>
      <c r="D7272" t="s">
        <v>122</v>
      </c>
      <c r="E7272" t="s">
        <v>273</v>
      </c>
      <c r="F7272" t="s">
        <v>9402</v>
      </c>
      <c r="G7272" t="s">
        <v>174</v>
      </c>
      <c r="H7272" t="s">
        <v>163</v>
      </c>
      <c r="I7272" t="s">
        <v>136</v>
      </c>
      <c r="J7272" t="s">
        <v>137</v>
      </c>
      <c r="K7272" t="s">
        <v>138</v>
      </c>
      <c r="L7272" t="s">
        <v>20789</v>
      </c>
      <c r="M7272" t="s">
        <v>20790</v>
      </c>
      <c r="N7272">
        <v>0.94166666600000004</v>
      </c>
      <c r="O7272">
        <v>24</v>
      </c>
      <c r="P7272">
        <v>838</v>
      </c>
      <c r="Q7272">
        <v>68</v>
      </c>
      <c r="R7272">
        <v>34</v>
      </c>
      <c r="S7272">
        <v>23</v>
      </c>
      <c r="T7272">
        <v>52</v>
      </c>
      <c r="U7272">
        <v>0</v>
      </c>
      <c r="V7272">
        <v>2</v>
      </c>
      <c r="W7272">
        <v>3.7073724617583332</v>
      </c>
      <c r="X7272">
        <v>101.22036530608989</v>
      </c>
      <c r="Y7272">
        <v>43.984602301645047</v>
      </c>
      <c r="Z7272">
        <v>6.9316938740816996</v>
      </c>
      <c r="AA7272">
        <v>74.361227928353003</v>
      </c>
      <c r="AB7272">
        <v>9.9379196092511606</v>
      </c>
      <c r="AC7272">
        <v>0</v>
      </c>
      <c r="AD7272">
        <v>0.26176884333008887</v>
      </c>
      <c r="AE7272">
        <v>240.40495032450923</v>
      </c>
    </row>
    <row r="7273" spans="1:31" x14ac:dyDescent="0.25">
      <c r="A7273">
        <v>2254497</v>
      </c>
      <c r="B7273">
        <v>1</v>
      </c>
      <c r="C7273" t="s">
        <v>81</v>
      </c>
      <c r="D7273" t="s">
        <v>128</v>
      </c>
      <c r="E7273" t="s">
        <v>182</v>
      </c>
      <c r="F7273" t="s">
        <v>20791</v>
      </c>
      <c r="G7273" t="s">
        <v>1858</v>
      </c>
      <c r="H7273" t="s">
        <v>163</v>
      </c>
      <c r="I7273" t="s">
        <v>136</v>
      </c>
      <c r="J7273" t="s">
        <v>137</v>
      </c>
      <c r="K7273" t="s">
        <v>138</v>
      </c>
      <c r="L7273" t="s">
        <v>20792</v>
      </c>
      <c r="M7273" t="s">
        <v>20793</v>
      </c>
      <c r="N7273">
        <v>1.8633333329999999</v>
      </c>
      <c r="O7273">
        <v>0</v>
      </c>
      <c r="P7273">
        <v>2628</v>
      </c>
      <c r="Q7273">
        <v>0</v>
      </c>
      <c r="R7273">
        <v>8</v>
      </c>
      <c r="S7273">
        <v>1</v>
      </c>
      <c r="T7273">
        <v>156</v>
      </c>
      <c r="U7273">
        <v>0</v>
      </c>
      <c r="V7273">
        <v>0</v>
      </c>
      <c r="W7273">
        <v>0</v>
      </c>
      <c r="X7273">
        <v>1261.7356862292129</v>
      </c>
      <c r="Y7273">
        <v>0</v>
      </c>
      <c r="Z7273">
        <v>2.3733289275626936</v>
      </c>
      <c r="AA7273">
        <v>1.888766715534</v>
      </c>
      <c r="AB7273">
        <v>93.375050936828174</v>
      </c>
      <c r="AC7273">
        <v>0</v>
      </c>
      <c r="AD7273">
        <v>0</v>
      </c>
      <c r="AE7273">
        <v>1359.3728328091377</v>
      </c>
    </row>
    <row r="7274" spans="1:31" x14ac:dyDescent="0.25">
      <c r="A7274">
        <v>2254498</v>
      </c>
      <c r="B7274">
        <v>1</v>
      </c>
      <c r="C7274" t="s">
        <v>80</v>
      </c>
      <c r="D7274" t="s">
        <v>94</v>
      </c>
      <c r="E7274" t="s">
        <v>273</v>
      </c>
      <c r="F7274" t="s">
        <v>927</v>
      </c>
      <c r="G7274" t="s">
        <v>174</v>
      </c>
      <c r="H7274" t="s">
        <v>163</v>
      </c>
      <c r="I7274" t="s">
        <v>136</v>
      </c>
      <c r="J7274" t="s">
        <v>137</v>
      </c>
      <c r="K7274" t="s">
        <v>138</v>
      </c>
      <c r="L7274" t="s">
        <v>20794</v>
      </c>
      <c r="M7274" t="s">
        <v>20795</v>
      </c>
      <c r="N7274">
        <v>0.51</v>
      </c>
      <c r="O7274">
        <v>0</v>
      </c>
      <c r="P7274">
        <v>0</v>
      </c>
      <c r="Q7274">
        <v>1</v>
      </c>
      <c r="R7274">
        <v>127</v>
      </c>
      <c r="S7274">
        <v>0</v>
      </c>
      <c r="T7274">
        <v>6</v>
      </c>
      <c r="U7274">
        <v>0</v>
      </c>
      <c r="V7274">
        <v>0</v>
      </c>
      <c r="W7274">
        <v>0</v>
      </c>
      <c r="X7274">
        <v>0</v>
      </c>
      <c r="Y7274">
        <v>0.57616539641807996</v>
      </c>
      <c r="Z7274">
        <v>71.386286381802591</v>
      </c>
      <c r="AA7274">
        <v>0</v>
      </c>
      <c r="AB7274">
        <v>2.3871449926038601</v>
      </c>
      <c r="AC7274">
        <v>0</v>
      </c>
      <c r="AD7274">
        <v>0</v>
      </c>
      <c r="AE7274">
        <v>74.349596770824533</v>
      </c>
    </row>
    <row r="7275" spans="1:31" x14ac:dyDescent="0.25">
      <c r="A7275">
        <v>2254501</v>
      </c>
      <c r="B7275">
        <v>1</v>
      </c>
      <c r="C7275" t="s">
        <v>80</v>
      </c>
      <c r="D7275" t="s">
        <v>100</v>
      </c>
      <c r="E7275" t="s">
        <v>132</v>
      </c>
      <c r="F7275" t="s">
        <v>20796</v>
      </c>
      <c r="G7275" t="s">
        <v>148</v>
      </c>
      <c r="H7275" t="s">
        <v>135</v>
      </c>
      <c r="I7275" t="s">
        <v>136</v>
      </c>
      <c r="J7275" t="s">
        <v>137</v>
      </c>
      <c r="K7275" t="s">
        <v>138</v>
      </c>
      <c r="L7275" t="s">
        <v>20797</v>
      </c>
      <c r="M7275" t="s">
        <v>20798</v>
      </c>
      <c r="N7275">
        <v>1.626666666</v>
      </c>
      <c r="O7275">
        <v>0</v>
      </c>
      <c r="P7275">
        <v>1</v>
      </c>
      <c r="Q7275">
        <v>0</v>
      </c>
      <c r="R7275">
        <v>0</v>
      </c>
      <c r="S7275">
        <v>0</v>
      </c>
      <c r="T7275">
        <v>0</v>
      </c>
      <c r="U7275">
        <v>0</v>
      </c>
      <c r="V7275">
        <v>0</v>
      </c>
      <c r="W7275">
        <v>0</v>
      </c>
      <c r="X7275">
        <v>3.285696373659E-2</v>
      </c>
      <c r="Y7275">
        <v>0</v>
      </c>
      <c r="Z7275">
        <v>0</v>
      </c>
      <c r="AA7275">
        <v>0</v>
      </c>
      <c r="AB7275">
        <v>0</v>
      </c>
      <c r="AC7275">
        <v>0</v>
      </c>
      <c r="AD7275">
        <v>0</v>
      </c>
      <c r="AE7275">
        <v>3.285696373659E-2</v>
      </c>
    </row>
    <row r="7276" spans="1:31" x14ac:dyDescent="0.25">
      <c r="A7276">
        <v>2254502</v>
      </c>
      <c r="B7276">
        <v>1</v>
      </c>
      <c r="C7276" t="s">
        <v>80</v>
      </c>
      <c r="D7276" t="s">
        <v>95</v>
      </c>
      <c r="E7276" t="s">
        <v>273</v>
      </c>
      <c r="F7276" t="s">
        <v>2548</v>
      </c>
      <c r="G7276" t="s">
        <v>174</v>
      </c>
      <c r="H7276" t="s">
        <v>163</v>
      </c>
      <c r="I7276" t="s">
        <v>136</v>
      </c>
      <c r="J7276" t="s">
        <v>137</v>
      </c>
      <c r="K7276" t="s">
        <v>138</v>
      </c>
      <c r="L7276" t="s">
        <v>20799</v>
      </c>
      <c r="M7276" t="s">
        <v>20800</v>
      </c>
      <c r="N7276">
        <v>0.31055555499999998</v>
      </c>
      <c r="O7276">
        <v>6</v>
      </c>
      <c r="P7276">
        <v>2333</v>
      </c>
      <c r="Q7276">
        <v>27</v>
      </c>
      <c r="R7276">
        <v>24</v>
      </c>
      <c r="S7276">
        <v>24</v>
      </c>
      <c r="T7276">
        <v>147</v>
      </c>
      <c r="U7276">
        <v>1</v>
      </c>
      <c r="V7276">
        <v>0</v>
      </c>
      <c r="W7276">
        <v>2.4526280349658967</v>
      </c>
      <c r="X7276">
        <v>188.22256432362559</v>
      </c>
      <c r="Y7276">
        <v>23.579801380391416</v>
      </c>
      <c r="Z7276">
        <v>1.3975985236158399</v>
      </c>
      <c r="AA7276">
        <v>44.603834463610838</v>
      </c>
      <c r="AB7276">
        <v>24.293246979332505</v>
      </c>
      <c r="AC7276">
        <v>0.29903242346755549</v>
      </c>
      <c r="AD7276">
        <v>0</v>
      </c>
      <c r="AE7276">
        <v>284.84870612900966</v>
      </c>
    </row>
    <row r="7277" spans="1:31" x14ac:dyDescent="0.25">
      <c r="A7277">
        <v>2254507</v>
      </c>
      <c r="B7277">
        <v>1</v>
      </c>
      <c r="C7277" t="s">
        <v>80</v>
      </c>
      <c r="D7277" t="s">
        <v>82</v>
      </c>
      <c r="E7277" t="s">
        <v>132</v>
      </c>
      <c r="F7277" t="s">
        <v>20801</v>
      </c>
      <c r="G7277" t="s">
        <v>148</v>
      </c>
      <c r="H7277" t="s">
        <v>135</v>
      </c>
      <c r="I7277" t="s">
        <v>136</v>
      </c>
      <c r="J7277" t="s">
        <v>137</v>
      </c>
      <c r="K7277" t="s">
        <v>138</v>
      </c>
      <c r="L7277" t="s">
        <v>20802</v>
      </c>
      <c r="M7277" t="s">
        <v>20803</v>
      </c>
      <c r="N7277">
        <v>2.7213888879999999</v>
      </c>
      <c r="O7277">
        <v>0</v>
      </c>
      <c r="P7277">
        <v>3</v>
      </c>
      <c r="Q7277">
        <v>0</v>
      </c>
      <c r="R7277">
        <v>0</v>
      </c>
      <c r="S7277">
        <v>0</v>
      </c>
      <c r="T7277">
        <v>0</v>
      </c>
      <c r="U7277">
        <v>0</v>
      </c>
      <c r="V7277">
        <v>0</v>
      </c>
      <c r="W7277">
        <v>0</v>
      </c>
      <c r="X7277">
        <v>10.124582230794781</v>
      </c>
      <c r="Y7277">
        <v>0</v>
      </c>
      <c r="Z7277">
        <v>0</v>
      </c>
      <c r="AA7277">
        <v>0</v>
      </c>
      <c r="AB7277">
        <v>0</v>
      </c>
      <c r="AC7277">
        <v>0</v>
      </c>
      <c r="AD7277">
        <v>0</v>
      </c>
      <c r="AE7277">
        <v>10.124582230794781</v>
      </c>
    </row>
    <row r="7278" spans="1:31" x14ac:dyDescent="0.25">
      <c r="A7278">
        <v>2254508</v>
      </c>
      <c r="B7278">
        <v>1</v>
      </c>
      <c r="C7278" t="s">
        <v>81</v>
      </c>
      <c r="D7278" t="s">
        <v>127</v>
      </c>
      <c r="E7278" t="s">
        <v>182</v>
      </c>
      <c r="F7278" t="s">
        <v>20804</v>
      </c>
      <c r="G7278" t="s">
        <v>319</v>
      </c>
      <c r="H7278" t="s">
        <v>163</v>
      </c>
      <c r="I7278" t="s">
        <v>136</v>
      </c>
      <c r="J7278" t="s">
        <v>137</v>
      </c>
      <c r="K7278" t="s">
        <v>138</v>
      </c>
      <c r="L7278" t="s">
        <v>20805</v>
      </c>
      <c r="M7278" t="s">
        <v>20806</v>
      </c>
      <c r="N7278">
        <v>1.785833333</v>
      </c>
      <c r="O7278">
        <v>0</v>
      </c>
      <c r="P7278">
        <v>165</v>
      </c>
      <c r="Q7278">
        <v>0</v>
      </c>
      <c r="R7278">
        <v>16</v>
      </c>
      <c r="S7278">
        <v>0</v>
      </c>
      <c r="T7278">
        <v>20</v>
      </c>
      <c r="U7278">
        <v>0</v>
      </c>
      <c r="V7278">
        <v>0</v>
      </c>
      <c r="W7278">
        <v>0</v>
      </c>
      <c r="X7278">
        <v>65.876797653547044</v>
      </c>
      <c r="Y7278">
        <v>0</v>
      </c>
      <c r="Z7278">
        <v>4.1484670007888749</v>
      </c>
      <c r="AA7278">
        <v>0</v>
      </c>
      <c r="AB7278">
        <v>8.2671974871344442</v>
      </c>
      <c r="AC7278">
        <v>0</v>
      </c>
      <c r="AD7278">
        <v>0</v>
      </c>
      <c r="AE7278">
        <v>78.292462141470352</v>
      </c>
    </row>
    <row r="7279" spans="1:31" x14ac:dyDescent="0.25">
      <c r="A7279">
        <v>2254510</v>
      </c>
      <c r="B7279">
        <v>1</v>
      </c>
      <c r="C7279" t="s">
        <v>81</v>
      </c>
      <c r="D7279" t="s">
        <v>127</v>
      </c>
      <c r="E7279" t="s">
        <v>161</v>
      </c>
      <c r="F7279" t="s">
        <v>881</v>
      </c>
      <c r="G7279" t="s">
        <v>174</v>
      </c>
      <c r="H7279" t="s">
        <v>163</v>
      </c>
      <c r="I7279" t="s">
        <v>136</v>
      </c>
      <c r="J7279" t="s">
        <v>137</v>
      </c>
      <c r="K7279" t="s">
        <v>138</v>
      </c>
      <c r="L7279" t="s">
        <v>20807</v>
      </c>
      <c r="M7279" t="s">
        <v>20808</v>
      </c>
      <c r="N7279">
        <v>0.96777777700000001</v>
      </c>
      <c r="O7279">
        <v>3</v>
      </c>
      <c r="P7279">
        <v>59</v>
      </c>
      <c r="Q7279">
        <v>95</v>
      </c>
      <c r="R7279">
        <v>88</v>
      </c>
      <c r="S7279">
        <v>2</v>
      </c>
      <c r="T7279">
        <v>7</v>
      </c>
      <c r="U7279">
        <v>1</v>
      </c>
      <c r="V7279">
        <v>1</v>
      </c>
      <c r="W7279">
        <v>0.41310808681404898</v>
      </c>
      <c r="X7279">
        <v>11.633035566754419</v>
      </c>
      <c r="Y7279">
        <v>45.913750820019445</v>
      </c>
      <c r="Z7279">
        <v>53.6123810222429</v>
      </c>
      <c r="AA7279">
        <v>6.0958255897471592</v>
      </c>
      <c r="AB7279">
        <v>2.3213668975929669</v>
      </c>
      <c r="AC7279">
        <v>96.431069326498758</v>
      </c>
      <c r="AD7279">
        <v>0</v>
      </c>
      <c r="AE7279">
        <v>216.4205373096697</v>
      </c>
    </row>
    <row r="7280" spans="1:31" x14ac:dyDescent="0.25">
      <c r="A7280">
        <v>2254511</v>
      </c>
      <c r="B7280">
        <v>1</v>
      </c>
      <c r="C7280" t="s">
        <v>81</v>
      </c>
      <c r="D7280" t="s">
        <v>120</v>
      </c>
      <c r="E7280" t="s">
        <v>141</v>
      </c>
      <c r="F7280" t="s">
        <v>20809</v>
      </c>
      <c r="G7280" t="s">
        <v>187</v>
      </c>
      <c r="H7280" t="s">
        <v>135</v>
      </c>
      <c r="I7280" t="s">
        <v>136</v>
      </c>
      <c r="J7280" t="s">
        <v>137</v>
      </c>
      <c r="K7280" t="s">
        <v>138</v>
      </c>
      <c r="L7280" t="s">
        <v>20810</v>
      </c>
      <c r="M7280" t="s">
        <v>20811</v>
      </c>
      <c r="N7280">
        <v>1.631388888</v>
      </c>
      <c r="O7280">
        <v>0</v>
      </c>
      <c r="P7280">
        <v>318</v>
      </c>
      <c r="Q7280">
        <v>0</v>
      </c>
      <c r="R7280">
        <v>5</v>
      </c>
      <c r="S7280">
        <v>0</v>
      </c>
      <c r="T7280">
        <v>36</v>
      </c>
      <c r="U7280">
        <v>0</v>
      </c>
      <c r="V7280">
        <v>0</v>
      </c>
      <c r="W7280">
        <v>0</v>
      </c>
      <c r="X7280">
        <v>81.955728269738444</v>
      </c>
      <c r="Y7280">
        <v>0</v>
      </c>
      <c r="Z7280">
        <v>5.1177188613833344</v>
      </c>
      <c r="AA7280">
        <v>0</v>
      </c>
      <c r="AB7280">
        <v>7.8788443496332352</v>
      </c>
      <c r="AC7280">
        <v>0</v>
      </c>
      <c r="AD7280">
        <v>0</v>
      </c>
      <c r="AE7280">
        <v>94.952291480755022</v>
      </c>
    </row>
    <row r="7281" spans="1:31" x14ac:dyDescent="0.25">
      <c r="A7281">
        <v>2254513</v>
      </c>
      <c r="B7281">
        <v>1</v>
      </c>
      <c r="C7281" t="s">
        <v>80</v>
      </c>
      <c r="D7281" t="s">
        <v>94</v>
      </c>
      <c r="E7281" t="s">
        <v>132</v>
      </c>
      <c r="F7281" t="s">
        <v>20812</v>
      </c>
      <c r="G7281" t="s">
        <v>148</v>
      </c>
      <c r="H7281" t="s">
        <v>135</v>
      </c>
      <c r="I7281" t="s">
        <v>136</v>
      </c>
      <c r="J7281" t="s">
        <v>137</v>
      </c>
      <c r="K7281" t="s">
        <v>138</v>
      </c>
      <c r="L7281" t="s">
        <v>20813</v>
      </c>
      <c r="M7281" t="s">
        <v>20814</v>
      </c>
      <c r="N7281">
        <v>2.1613888879999998</v>
      </c>
      <c r="O7281">
        <v>0</v>
      </c>
      <c r="P7281">
        <v>6</v>
      </c>
      <c r="Q7281">
        <v>0</v>
      </c>
      <c r="R7281">
        <v>0</v>
      </c>
      <c r="S7281">
        <v>0</v>
      </c>
      <c r="T7281">
        <v>0</v>
      </c>
      <c r="U7281">
        <v>0</v>
      </c>
      <c r="V7281">
        <v>0</v>
      </c>
      <c r="W7281">
        <v>0</v>
      </c>
      <c r="X7281">
        <v>3.8925581335599695</v>
      </c>
      <c r="Y7281">
        <v>0</v>
      </c>
      <c r="Z7281">
        <v>0</v>
      </c>
      <c r="AA7281">
        <v>0</v>
      </c>
      <c r="AB7281">
        <v>0</v>
      </c>
      <c r="AC7281">
        <v>0</v>
      </c>
      <c r="AD7281">
        <v>0</v>
      </c>
      <c r="AE7281">
        <v>3.8925581335599695</v>
      </c>
    </row>
    <row r="7282" spans="1:31" x14ac:dyDescent="0.25">
      <c r="A7282">
        <v>2254515</v>
      </c>
      <c r="B7282">
        <v>1</v>
      </c>
      <c r="C7282" t="s">
        <v>81</v>
      </c>
      <c r="D7282" t="s">
        <v>128</v>
      </c>
      <c r="E7282" t="s">
        <v>194</v>
      </c>
      <c r="F7282" t="s">
        <v>20815</v>
      </c>
      <c r="G7282" t="s">
        <v>179</v>
      </c>
      <c r="H7282" t="s">
        <v>135</v>
      </c>
      <c r="I7282" t="s">
        <v>136</v>
      </c>
      <c r="J7282" t="s">
        <v>137</v>
      </c>
      <c r="K7282" t="s">
        <v>138</v>
      </c>
      <c r="L7282" t="s">
        <v>20816</v>
      </c>
      <c r="M7282" t="s">
        <v>20817</v>
      </c>
      <c r="N7282">
        <v>4.7275</v>
      </c>
      <c r="O7282">
        <v>0</v>
      </c>
      <c r="P7282">
        <v>59</v>
      </c>
      <c r="Q7282">
        <v>0</v>
      </c>
      <c r="R7282">
        <v>0</v>
      </c>
      <c r="S7282">
        <v>0</v>
      </c>
      <c r="T7282">
        <v>8</v>
      </c>
      <c r="U7282">
        <v>0</v>
      </c>
      <c r="V7282">
        <v>0</v>
      </c>
      <c r="W7282">
        <v>0</v>
      </c>
      <c r="X7282">
        <v>26.901488098026128</v>
      </c>
      <c r="Y7282">
        <v>0</v>
      </c>
      <c r="Z7282">
        <v>0</v>
      </c>
      <c r="AA7282">
        <v>0</v>
      </c>
      <c r="AB7282">
        <v>1.5911860476168842</v>
      </c>
      <c r="AC7282">
        <v>0</v>
      </c>
      <c r="AD7282">
        <v>0</v>
      </c>
      <c r="AE7282">
        <v>28.492674145643011</v>
      </c>
    </row>
    <row r="7283" spans="1:31" x14ac:dyDescent="0.25">
      <c r="A7283">
        <v>2254517</v>
      </c>
      <c r="B7283">
        <v>1</v>
      </c>
      <c r="C7283" t="s">
        <v>80</v>
      </c>
      <c r="D7283" t="s">
        <v>108</v>
      </c>
      <c r="E7283" t="s">
        <v>161</v>
      </c>
      <c r="F7283" t="s">
        <v>20818</v>
      </c>
      <c r="G7283" t="s">
        <v>174</v>
      </c>
      <c r="H7283" t="s">
        <v>163</v>
      </c>
      <c r="I7283" t="s">
        <v>261</v>
      </c>
      <c r="J7283" t="s">
        <v>137</v>
      </c>
      <c r="K7283" t="s">
        <v>138</v>
      </c>
      <c r="L7283" t="s">
        <v>20819</v>
      </c>
      <c r="M7283" t="s">
        <v>20820</v>
      </c>
      <c r="N7283">
        <v>8.3333330000000001E-3</v>
      </c>
      <c r="O7283">
        <v>0</v>
      </c>
      <c r="P7283">
        <v>464</v>
      </c>
      <c r="Q7283">
        <v>0</v>
      </c>
      <c r="R7283">
        <v>52</v>
      </c>
      <c r="S7283">
        <v>1</v>
      </c>
      <c r="T7283">
        <v>59</v>
      </c>
      <c r="U7283">
        <v>0</v>
      </c>
      <c r="V7283">
        <v>0</v>
      </c>
      <c r="W7283">
        <v>0</v>
      </c>
      <c r="X7283">
        <v>0.46288211619086672</v>
      </c>
      <c r="Y7283">
        <v>0</v>
      </c>
      <c r="Z7283">
        <v>2.1688068778283335E-2</v>
      </c>
      <c r="AA7283">
        <v>8.5505228024999984E-3</v>
      </c>
      <c r="AB7283">
        <v>0.10407955603630002</v>
      </c>
      <c r="AC7283">
        <v>0</v>
      </c>
      <c r="AD7283">
        <v>0</v>
      </c>
      <c r="AE7283">
        <v>0.5972002638079501</v>
      </c>
    </row>
    <row r="7284" spans="1:31" x14ac:dyDescent="0.25">
      <c r="A7284">
        <v>2254519</v>
      </c>
      <c r="B7284">
        <v>1</v>
      </c>
      <c r="C7284" t="s">
        <v>80</v>
      </c>
      <c r="D7284" t="s">
        <v>98</v>
      </c>
      <c r="E7284" t="s">
        <v>141</v>
      </c>
      <c r="F7284" t="s">
        <v>20821</v>
      </c>
      <c r="G7284" t="s">
        <v>187</v>
      </c>
      <c r="H7284" t="s">
        <v>135</v>
      </c>
      <c r="I7284" t="s">
        <v>136</v>
      </c>
      <c r="J7284" t="s">
        <v>137</v>
      </c>
      <c r="K7284" t="s">
        <v>138</v>
      </c>
      <c r="L7284" t="s">
        <v>20822</v>
      </c>
      <c r="M7284" t="s">
        <v>20823</v>
      </c>
      <c r="N7284">
        <v>1.0663888880000001</v>
      </c>
      <c r="O7284">
        <v>0</v>
      </c>
      <c r="P7284">
        <v>3</v>
      </c>
      <c r="Q7284">
        <v>0</v>
      </c>
      <c r="R7284">
        <v>9</v>
      </c>
      <c r="S7284">
        <v>0</v>
      </c>
      <c r="T7284">
        <v>2</v>
      </c>
      <c r="U7284">
        <v>0</v>
      </c>
      <c r="V7284">
        <v>0</v>
      </c>
      <c r="W7284">
        <v>0</v>
      </c>
      <c r="X7284">
        <v>1.4996356418635199</v>
      </c>
      <c r="Y7284">
        <v>0</v>
      </c>
      <c r="Z7284">
        <v>3.0252082692282896</v>
      </c>
      <c r="AA7284">
        <v>0</v>
      </c>
      <c r="AB7284">
        <v>1.1683411849994734</v>
      </c>
      <c r="AC7284">
        <v>0</v>
      </c>
      <c r="AD7284">
        <v>0</v>
      </c>
      <c r="AE7284">
        <v>5.6931850960912831</v>
      </c>
    </row>
    <row r="7285" spans="1:31" x14ac:dyDescent="0.25">
      <c r="A7285">
        <v>2254520</v>
      </c>
      <c r="B7285">
        <v>1</v>
      </c>
      <c r="C7285" t="s">
        <v>80</v>
      </c>
      <c r="D7285" t="s">
        <v>84</v>
      </c>
      <c r="E7285" t="s">
        <v>405</v>
      </c>
      <c r="F7285" t="s">
        <v>20824</v>
      </c>
      <c r="G7285" t="s">
        <v>3430</v>
      </c>
      <c r="H7285" t="s">
        <v>163</v>
      </c>
      <c r="I7285" t="s">
        <v>136</v>
      </c>
      <c r="J7285" t="s">
        <v>137</v>
      </c>
      <c r="K7285" t="s">
        <v>138</v>
      </c>
      <c r="L7285" t="s">
        <v>20825</v>
      </c>
      <c r="M7285" t="s">
        <v>20826</v>
      </c>
      <c r="N7285">
        <v>1.0452777769999999</v>
      </c>
      <c r="O7285">
        <v>0</v>
      </c>
      <c r="P7285">
        <v>8338</v>
      </c>
      <c r="Q7285">
        <v>0</v>
      </c>
      <c r="R7285">
        <v>0</v>
      </c>
      <c r="S7285">
        <v>1</v>
      </c>
      <c r="T7285">
        <v>642</v>
      </c>
      <c r="U7285">
        <v>0</v>
      </c>
      <c r="V7285">
        <v>1</v>
      </c>
      <c r="W7285">
        <v>0</v>
      </c>
      <c r="X7285">
        <v>2202.9758111364586</v>
      </c>
      <c r="Y7285">
        <v>0</v>
      </c>
      <c r="Z7285">
        <v>0</v>
      </c>
      <c r="AA7285">
        <v>106.66823863172401</v>
      </c>
      <c r="AB7285">
        <v>407.68220434607434</v>
      </c>
      <c r="AC7285">
        <v>0</v>
      </c>
      <c r="AD7285">
        <v>2.0957720347780224</v>
      </c>
      <c r="AE7285">
        <v>2719.4220261490345</v>
      </c>
    </row>
    <row r="7286" spans="1:31" x14ac:dyDescent="0.25">
      <c r="A7286">
        <v>2254523</v>
      </c>
      <c r="B7286">
        <v>1</v>
      </c>
      <c r="C7286" t="s">
        <v>81</v>
      </c>
      <c r="D7286" t="s">
        <v>116</v>
      </c>
      <c r="E7286" t="s">
        <v>273</v>
      </c>
      <c r="F7286" t="s">
        <v>20827</v>
      </c>
      <c r="G7286" t="s">
        <v>174</v>
      </c>
      <c r="H7286" t="s">
        <v>163</v>
      </c>
      <c r="I7286" t="s">
        <v>136</v>
      </c>
      <c r="J7286" t="s">
        <v>137</v>
      </c>
      <c r="K7286" t="s">
        <v>138</v>
      </c>
      <c r="L7286" t="s">
        <v>20828</v>
      </c>
      <c r="M7286" t="s">
        <v>20829</v>
      </c>
      <c r="N7286">
        <v>0.83583333299999996</v>
      </c>
      <c r="O7286">
        <v>0</v>
      </c>
      <c r="P7286">
        <v>769</v>
      </c>
      <c r="Q7286">
        <v>0</v>
      </c>
      <c r="R7286">
        <v>42</v>
      </c>
      <c r="S7286">
        <v>0</v>
      </c>
      <c r="T7286">
        <v>229</v>
      </c>
      <c r="U7286">
        <v>1</v>
      </c>
      <c r="V7286">
        <v>0</v>
      </c>
      <c r="W7286">
        <v>0</v>
      </c>
      <c r="X7286">
        <v>94.647228417149122</v>
      </c>
      <c r="Y7286">
        <v>0</v>
      </c>
      <c r="Z7286">
        <v>3.0928177128750947</v>
      </c>
      <c r="AA7286">
        <v>0</v>
      </c>
      <c r="AB7286">
        <v>37.469770651105591</v>
      </c>
      <c r="AC7286">
        <v>3.1306291141564135</v>
      </c>
      <c r="AD7286">
        <v>0</v>
      </c>
      <c r="AE7286">
        <v>138.34044589528622</v>
      </c>
    </row>
    <row r="7287" spans="1:31" x14ac:dyDescent="0.25">
      <c r="A7287">
        <v>2254527</v>
      </c>
      <c r="B7287">
        <v>1</v>
      </c>
      <c r="C7287" t="s">
        <v>80</v>
      </c>
      <c r="D7287" t="s">
        <v>109</v>
      </c>
      <c r="E7287" t="s">
        <v>194</v>
      </c>
      <c r="F7287" t="s">
        <v>20830</v>
      </c>
      <c r="G7287" t="s">
        <v>179</v>
      </c>
      <c r="H7287" t="s">
        <v>135</v>
      </c>
      <c r="I7287" t="s">
        <v>136</v>
      </c>
      <c r="J7287" t="s">
        <v>137</v>
      </c>
      <c r="K7287" t="s">
        <v>138</v>
      </c>
      <c r="L7287" t="s">
        <v>20831</v>
      </c>
      <c r="M7287" t="s">
        <v>20832</v>
      </c>
      <c r="N7287">
        <v>4.9302777769999997</v>
      </c>
      <c r="O7287">
        <v>0</v>
      </c>
      <c r="P7287">
        <v>24</v>
      </c>
      <c r="Q7287">
        <v>0</v>
      </c>
      <c r="R7287">
        <v>3</v>
      </c>
      <c r="S7287">
        <v>0</v>
      </c>
      <c r="T7287">
        <v>4</v>
      </c>
      <c r="U7287">
        <v>0</v>
      </c>
      <c r="V7287">
        <v>0</v>
      </c>
      <c r="W7287">
        <v>0</v>
      </c>
      <c r="X7287">
        <v>24.775722361170242</v>
      </c>
      <c r="Y7287">
        <v>0</v>
      </c>
      <c r="Z7287">
        <v>0.92695946736816115</v>
      </c>
      <c r="AA7287">
        <v>0</v>
      </c>
      <c r="AB7287">
        <v>2.0876662081853739</v>
      </c>
      <c r="AC7287">
        <v>0</v>
      </c>
      <c r="AD7287">
        <v>0</v>
      </c>
      <c r="AE7287">
        <v>27.790348036723778</v>
      </c>
    </row>
    <row r="7288" spans="1:31" x14ac:dyDescent="0.25">
      <c r="A7288">
        <v>2254531</v>
      </c>
      <c r="B7288">
        <v>1</v>
      </c>
      <c r="C7288" t="s">
        <v>80</v>
      </c>
      <c r="D7288" t="s">
        <v>94</v>
      </c>
      <c r="E7288" t="s">
        <v>194</v>
      </c>
      <c r="F7288" t="s">
        <v>20833</v>
      </c>
      <c r="G7288" t="s">
        <v>179</v>
      </c>
      <c r="H7288" t="s">
        <v>135</v>
      </c>
      <c r="I7288" t="s">
        <v>136</v>
      </c>
      <c r="J7288" t="s">
        <v>137</v>
      </c>
      <c r="K7288" t="s">
        <v>138</v>
      </c>
      <c r="L7288" t="s">
        <v>20834</v>
      </c>
      <c r="M7288" t="s">
        <v>20835</v>
      </c>
      <c r="N7288">
        <v>1.6541666660000001</v>
      </c>
      <c r="O7288">
        <v>0</v>
      </c>
      <c r="P7288">
        <v>60</v>
      </c>
      <c r="Q7288">
        <v>0</v>
      </c>
      <c r="R7288">
        <v>0</v>
      </c>
      <c r="S7288">
        <v>0</v>
      </c>
      <c r="T7288">
        <v>5</v>
      </c>
      <c r="U7288">
        <v>0</v>
      </c>
      <c r="V7288">
        <v>0</v>
      </c>
      <c r="W7288">
        <v>0</v>
      </c>
      <c r="X7288">
        <v>24.849675867289434</v>
      </c>
      <c r="Y7288">
        <v>0</v>
      </c>
      <c r="Z7288">
        <v>0</v>
      </c>
      <c r="AA7288">
        <v>0</v>
      </c>
      <c r="AB7288">
        <v>4.3251040923276207</v>
      </c>
      <c r="AC7288">
        <v>0</v>
      </c>
      <c r="AD7288">
        <v>0</v>
      </c>
      <c r="AE7288">
        <v>29.174779959617055</v>
      </c>
    </row>
    <row r="7289" spans="1:31" x14ac:dyDescent="0.25">
      <c r="A7289">
        <v>2254533</v>
      </c>
      <c r="B7289">
        <v>1</v>
      </c>
      <c r="C7289" t="s">
        <v>81</v>
      </c>
      <c r="D7289" t="s">
        <v>122</v>
      </c>
      <c r="E7289" t="s">
        <v>273</v>
      </c>
      <c r="F7289" t="s">
        <v>9402</v>
      </c>
      <c r="G7289" t="s">
        <v>174</v>
      </c>
      <c r="H7289" t="s">
        <v>163</v>
      </c>
      <c r="I7289" t="s">
        <v>136</v>
      </c>
      <c r="J7289" t="s">
        <v>137</v>
      </c>
      <c r="K7289" t="s">
        <v>138</v>
      </c>
      <c r="L7289" t="s">
        <v>20836</v>
      </c>
      <c r="M7289" t="s">
        <v>20837</v>
      </c>
      <c r="N7289">
        <v>0.33611111100000002</v>
      </c>
      <c r="O7289">
        <v>24</v>
      </c>
      <c r="P7289">
        <v>838</v>
      </c>
      <c r="Q7289">
        <v>68</v>
      </c>
      <c r="R7289">
        <v>34</v>
      </c>
      <c r="S7289">
        <v>23</v>
      </c>
      <c r="T7289">
        <v>52</v>
      </c>
      <c r="U7289">
        <v>0</v>
      </c>
      <c r="V7289">
        <v>2</v>
      </c>
      <c r="W7289">
        <v>1.1444912132925336</v>
      </c>
      <c r="X7289">
        <v>34.02743513706853</v>
      </c>
      <c r="Y7289">
        <v>15.55923737261398</v>
      </c>
      <c r="Z7289">
        <v>2.3389667004857992</v>
      </c>
      <c r="AA7289">
        <v>26.025520995443568</v>
      </c>
      <c r="AB7289">
        <v>3.4299574724849511</v>
      </c>
      <c r="AC7289">
        <v>0</v>
      </c>
      <c r="AD7289">
        <v>9.3812225929644458E-2</v>
      </c>
      <c r="AE7289">
        <v>82.619421117319007</v>
      </c>
    </row>
    <row r="7290" spans="1:31" x14ac:dyDescent="0.25">
      <c r="A7290">
        <v>2254536</v>
      </c>
      <c r="B7290">
        <v>1</v>
      </c>
      <c r="C7290" t="s">
        <v>80</v>
      </c>
      <c r="D7290" t="s">
        <v>96</v>
      </c>
      <c r="E7290" t="s">
        <v>132</v>
      </c>
      <c r="F7290" t="s">
        <v>20838</v>
      </c>
      <c r="G7290" t="s">
        <v>148</v>
      </c>
      <c r="H7290" t="s">
        <v>135</v>
      </c>
      <c r="I7290" t="s">
        <v>136</v>
      </c>
      <c r="J7290" t="s">
        <v>137</v>
      </c>
      <c r="K7290" t="s">
        <v>138</v>
      </c>
      <c r="L7290" t="s">
        <v>20839</v>
      </c>
      <c r="M7290" t="s">
        <v>20840</v>
      </c>
      <c r="N7290">
        <v>1.0900000000000001</v>
      </c>
      <c r="O7290">
        <v>0</v>
      </c>
      <c r="P7290">
        <v>5</v>
      </c>
      <c r="Q7290">
        <v>0</v>
      </c>
      <c r="R7290">
        <v>0</v>
      </c>
      <c r="S7290">
        <v>0</v>
      </c>
      <c r="T7290">
        <v>0</v>
      </c>
      <c r="U7290">
        <v>0</v>
      </c>
      <c r="V7290">
        <v>0</v>
      </c>
      <c r="W7290">
        <v>0</v>
      </c>
      <c r="X7290">
        <v>1.9694158640232302</v>
      </c>
      <c r="Y7290">
        <v>0</v>
      </c>
      <c r="Z7290">
        <v>0</v>
      </c>
      <c r="AA7290">
        <v>0</v>
      </c>
      <c r="AB7290">
        <v>0</v>
      </c>
      <c r="AC7290">
        <v>0</v>
      </c>
      <c r="AD7290">
        <v>0</v>
      </c>
      <c r="AE7290">
        <v>1.9694158640232302</v>
      </c>
    </row>
    <row r="7291" spans="1:31" x14ac:dyDescent="0.25">
      <c r="A7291">
        <v>2254537</v>
      </c>
      <c r="B7291">
        <v>1</v>
      </c>
      <c r="C7291" t="s">
        <v>81</v>
      </c>
      <c r="D7291" t="s">
        <v>123</v>
      </c>
      <c r="E7291" t="s">
        <v>182</v>
      </c>
      <c r="F7291" t="s">
        <v>20841</v>
      </c>
      <c r="G7291" t="s">
        <v>174</v>
      </c>
      <c r="H7291" t="s">
        <v>163</v>
      </c>
      <c r="I7291" t="s">
        <v>136</v>
      </c>
      <c r="J7291" t="s">
        <v>137</v>
      </c>
      <c r="K7291" t="s">
        <v>138</v>
      </c>
      <c r="L7291" t="s">
        <v>20842</v>
      </c>
      <c r="M7291" t="s">
        <v>20843</v>
      </c>
      <c r="N7291">
        <v>0.96388888800000005</v>
      </c>
      <c r="O7291">
        <v>0</v>
      </c>
      <c r="P7291">
        <v>0</v>
      </c>
      <c r="Q7291">
        <v>0</v>
      </c>
      <c r="R7291">
        <v>0</v>
      </c>
      <c r="S7291">
        <v>0</v>
      </c>
      <c r="T7291">
        <v>0</v>
      </c>
      <c r="U7291">
        <v>1</v>
      </c>
      <c r="V7291">
        <v>0</v>
      </c>
      <c r="W7291">
        <v>0</v>
      </c>
      <c r="X7291">
        <v>0</v>
      </c>
      <c r="Y7291">
        <v>0</v>
      </c>
      <c r="Z7291">
        <v>0</v>
      </c>
      <c r="AA7291">
        <v>0</v>
      </c>
      <c r="AB7291">
        <v>0</v>
      </c>
      <c r="AC7291">
        <v>59.843438812286294</v>
      </c>
      <c r="AD7291">
        <v>0</v>
      </c>
      <c r="AE7291">
        <v>59.843438812286294</v>
      </c>
    </row>
    <row r="7292" spans="1:31" x14ac:dyDescent="0.25">
      <c r="A7292">
        <v>2254538</v>
      </c>
      <c r="B7292">
        <v>1</v>
      </c>
      <c r="C7292" t="s">
        <v>80</v>
      </c>
      <c r="D7292" t="s">
        <v>108</v>
      </c>
      <c r="E7292" t="s">
        <v>194</v>
      </c>
      <c r="F7292" t="s">
        <v>20844</v>
      </c>
      <c r="G7292" t="s">
        <v>179</v>
      </c>
      <c r="H7292" t="s">
        <v>135</v>
      </c>
      <c r="I7292" t="s">
        <v>136</v>
      </c>
      <c r="J7292" t="s">
        <v>137</v>
      </c>
      <c r="K7292" t="s">
        <v>138</v>
      </c>
      <c r="L7292" t="s">
        <v>20845</v>
      </c>
      <c r="M7292" t="s">
        <v>20846</v>
      </c>
      <c r="N7292">
        <v>3.0277777769999998</v>
      </c>
      <c r="O7292">
        <v>0</v>
      </c>
      <c r="P7292">
        <v>21</v>
      </c>
      <c r="Q7292">
        <v>0</v>
      </c>
      <c r="R7292">
        <v>6</v>
      </c>
      <c r="S7292">
        <v>0</v>
      </c>
      <c r="T7292">
        <v>4</v>
      </c>
      <c r="U7292">
        <v>0</v>
      </c>
      <c r="V7292">
        <v>0</v>
      </c>
      <c r="W7292">
        <v>0</v>
      </c>
      <c r="X7292">
        <v>8.9966084078159732</v>
      </c>
      <c r="Y7292">
        <v>0</v>
      </c>
      <c r="Z7292">
        <v>1.8842798838374695</v>
      </c>
      <c r="AA7292">
        <v>0</v>
      </c>
      <c r="AB7292">
        <v>0.22499072509200002</v>
      </c>
      <c r="AC7292">
        <v>0</v>
      </c>
      <c r="AD7292">
        <v>0</v>
      </c>
      <c r="AE7292">
        <v>11.105879016745444</v>
      </c>
    </row>
    <row r="7293" spans="1:31" x14ac:dyDescent="0.25">
      <c r="A7293">
        <v>2255020</v>
      </c>
      <c r="B7293">
        <v>1</v>
      </c>
      <c r="C7293" t="s">
        <v>81</v>
      </c>
      <c r="D7293" t="s">
        <v>123</v>
      </c>
      <c r="E7293" t="s">
        <v>194</v>
      </c>
      <c r="F7293" t="s">
        <v>20847</v>
      </c>
      <c r="G7293" t="s">
        <v>179</v>
      </c>
      <c r="H7293" t="s">
        <v>135</v>
      </c>
      <c r="I7293" t="s">
        <v>136</v>
      </c>
      <c r="J7293" t="s">
        <v>137</v>
      </c>
      <c r="K7293" t="s">
        <v>138</v>
      </c>
      <c r="L7293" t="s">
        <v>20848</v>
      </c>
      <c r="M7293" t="s">
        <v>20849</v>
      </c>
      <c r="N7293">
        <v>1.561388888</v>
      </c>
      <c r="O7293">
        <v>0</v>
      </c>
      <c r="P7293">
        <v>0</v>
      </c>
      <c r="Q7293">
        <v>0</v>
      </c>
      <c r="R7293">
        <v>1</v>
      </c>
      <c r="S7293">
        <v>0</v>
      </c>
      <c r="T7293">
        <v>7</v>
      </c>
      <c r="U7293">
        <v>0</v>
      </c>
      <c r="V7293">
        <v>0</v>
      </c>
      <c r="W7293">
        <v>0</v>
      </c>
      <c r="X7293">
        <v>0</v>
      </c>
      <c r="Y7293">
        <v>0</v>
      </c>
      <c r="Z7293">
        <v>0.18479719384497781</v>
      </c>
      <c r="AA7293">
        <v>0</v>
      </c>
      <c r="AB7293">
        <v>21.491448183502733</v>
      </c>
      <c r="AC7293">
        <v>0</v>
      </c>
      <c r="AD7293">
        <v>0</v>
      </c>
      <c r="AE7293">
        <v>21.676245377347712</v>
      </c>
    </row>
    <row r="7294" spans="1:31" x14ac:dyDescent="0.25">
      <c r="A7294">
        <v>2254897</v>
      </c>
      <c r="B7294">
        <v>1</v>
      </c>
      <c r="C7294" t="s">
        <v>80</v>
      </c>
      <c r="D7294" t="s">
        <v>110</v>
      </c>
      <c r="E7294" t="s">
        <v>132</v>
      </c>
      <c r="F7294" t="s">
        <v>20850</v>
      </c>
      <c r="G7294" t="s">
        <v>191</v>
      </c>
      <c r="H7294" t="s">
        <v>135</v>
      </c>
      <c r="I7294" t="s">
        <v>136</v>
      </c>
      <c r="J7294" t="s">
        <v>137</v>
      </c>
      <c r="K7294" t="s">
        <v>138</v>
      </c>
      <c r="L7294" t="s">
        <v>20851</v>
      </c>
      <c r="M7294" t="s">
        <v>20852</v>
      </c>
      <c r="N7294">
        <v>2.7905555550000001</v>
      </c>
      <c r="O7294">
        <v>0</v>
      </c>
      <c r="P7294">
        <v>3</v>
      </c>
      <c r="Q7294">
        <v>0</v>
      </c>
      <c r="R7294">
        <v>0</v>
      </c>
      <c r="S7294">
        <v>0</v>
      </c>
      <c r="T7294">
        <v>1</v>
      </c>
      <c r="U7294">
        <v>0</v>
      </c>
      <c r="V7294">
        <v>0</v>
      </c>
      <c r="W7294">
        <v>0</v>
      </c>
      <c r="X7294">
        <v>1.6195460546490947</v>
      </c>
      <c r="Y7294">
        <v>0</v>
      </c>
      <c r="Z7294">
        <v>0</v>
      </c>
      <c r="AA7294">
        <v>0</v>
      </c>
      <c r="AB7294">
        <v>12.560861125570177</v>
      </c>
      <c r="AC7294">
        <v>0</v>
      </c>
      <c r="AD7294">
        <v>0</v>
      </c>
      <c r="AE7294">
        <v>14.180407180219273</v>
      </c>
    </row>
    <row r="7295" spans="1:31" x14ac:dyDescent="0.25">
      <c r="A7295">
        <v>2254711</v>
      </c>
      <c r="B7295">
        <v>1</v>
      </c>
      <c r="C7295" t="s">
        <v>80</v>
      </c>
      <c r="D7295" t="s">
        <v>110</v>
      </c>
      <c r="E7295" t="s">
        <v>182</v>
      </c>
      <c r="F7295" t="s">
        <v>20853</v>
      </c>
      <c r="G7295" t="s">
        <v>143</v>
      </c>
      <c r="H7295" t="s">
        <v>163</v>
      </c>
      <c r="I7295" t="s">
        <v>136</v>
      </c>
      <c r="J7295" t="s">
        <v>137</v>
      </c>
      <c r="K7295" t="s">
        <v>144</v>
      </c>
      <c r="L7295" t="s">
        <v>20854</v>
      </c>
      <c r="M7295" t="s">
        <v>20855</v>
      </c>
      <c r="N7295">
        <v>1.425</v>
      </c>
      <c r="O7295">
        <v>0</v>
      </c>
      <c r="P7295">
        <v>104</v>
      </c>
      <c r="Q7295">
        <v>0</v>
      </c>
      <c r="R7295">
        <v>0</v>
      </c>
      <c r="S7295">
        <v>0</v>
      </c>
      <c r="T7295">
        <v>14</v>
      </c>
      <c r="U7295">
        <v>0</v>
      </c>
      <c r="V7295">
        <v>0</v>
      </c>
      <c r="W7295">
        <v>0</v>
      </c>
      <c r="X7295">
        <v>56.385881599115741</v>
      </c>
      <c r="Y7295">
        <v>0</v>
      </c>
      <c r="Z7295">
        <v>0</v>
      </c>
      <c r="AA7295">
        <v>0</v>
      </c>
      <c r="AB7295">
        <v>47.502300153878998</v>
      </c>
      <c r="AC7295">
        <v>0</v>
      </c>
      <c r="AD7295">
        <v>0</v>
      </c>
      <c r="AE7295">
        <v>103.88818175299474</v>
      </c>
    </row>
    <row r="7296" spans="1:31" x14ac:dyDescent="0.25">
      <c r="A7296">
        <v>2254811</v>
      </c>
      <c r="B7296">
        <v>1</v>
      </c>
      <c r="C7296" t="s">
        <v>81</v>
      </c>
      <c r="D7296" t="s">
        <v>120</v>
      </c>
      <c r="E7296" t="s">
        <v>141</v>
      </c>
      <c r="F7296" t="s">
        <v>20856</v>
      </c>
      <c r="G7296" t="s">
        <v>187</v>
      </c>
      <c r="H7296" t="s">
        <v>135</v>
      </c>
      <c r="I7296" t="s">
        <v>136</v>
      </c>
      <c r="J7296" t="s">
        <v>137</v>
      </c>
      <c r="K7296" t="s">
        <v>138</v>
      </c>
      <c r="L7296" t="s">
        <v>20857</v>
      </c>
      <c r="M7296" t="s">
        <v>20858</v>
      </c>
      <c r="N7296">
        <v>0.53222222200000002</v>
      </c>
      <c r="O7296">
        <v>0</v>
      </c>
      <c r="P7296">
        <v>325</v>
      </c>
      <c r="Q7296">
        <v>0</v>
      </c>
      <c r="R7296">
        <v>2</v>
      </c>
      <c r="S7296">
        <v>0</v>
      </c>
      <c r="T7296">
        <v>26</v>
      </c>
      <c r="U7296">
        <v>0</v>
      </c>
      <c r="V7296">
        <v>0</v>
      </c>
      <c r="W7296">
        <v>0</v>
      </c>
      <c r="X7296">
        <v>62.809015493050389</v>
      </c>
      <c r="Y7296">
        <v>0</v>
      </c>
      <c r="Z7296">
        <v>7.1872489406666674E-4</v>
      </c>
      <c r="AA7296">
        <v>0</v>
      </c>
      <c r="AB7296">
        <v>8.5846673782689304</v>
      </c>
      <c r="AC7296">
        <v>0</v>
      </c>
      <c r="AD7296">
        <v>0</v>
      </c>
      <c r="AE7296">
        <v>71.394401596213385</v>
      </c>
    </row>
    <row r="7297" spans="1:31" x14ac:dyDescent="0.25">
      <c r="A7297">
        <v>2255103</v>
      </c>
      <c r="B7297">
        <v>1</v>
      </c>
      <c r="C7297" t="s">
        <v>80</v>
      </c>
      <c r="D7297" t="s">
        <v>108</v>
      </c>
      <c r="E7297" t="s">
        <v>161</v>
      </c>
      <c r="F7297" t="s">
        <v>20859</v>
      </c>
      <c r="G7297" t="s">
        <v>174</v>
      </c>
      <c r="H7297" t="s">
        <v>163</v>
      </c>
      <c r="I7297" t="s">
        <v>136</v>
      </c>
      <c r="J7297" t="s">
        <v>137</v>
      </c>
      <c r="K7297" t="s">
        <v>138</v>
      </c>
      <c r="L7297" t="s">
        <v>20860</v>
      </c>
      <c r="M7297" t="s">
        <v>20861</v>
      </c>
      <c r="N7297">
        <v>1.474444444</v>
      </c>
      <c r="O7297">
        <v>0</v>
      </c>
      <c r="P7297">
        <v>120</v>
      </c>
      <c r="Q7297">
        <v>0</v>
      </c>
      <c r="R7297">
        <v>41</v>
      </c>
      <c r="S7297">
        <v>2</v>
      </c>
      <c r="T7297">
        <v>14</v>
      </c>
      <c r="U7297">
        <v>0</v>
      </c>
      <c r="V7297">
        <v>0</v>
      </c>
      <c r="W7297">
        <v>0</v>
      </c>
      <c r="X7297">
        <v>21.618540657817373</v>
      </c>
      <c r="Y7297">
        <v>0</v>
      </c>
      <c r="Z7297">
        <v>7.7110743501113488</v>
      </c>
      <c r="AA7297">
        <v>3.1099213638377226</v>
      </c>
      <c r="AB7297">
        <v>4.8950398548302037</v>
      </c>
      <c r="AC7297">
        <v>0</v>
      </c>
      <c r="AD7297">
        <v>0</v>
      </c>
      <c r="AE7297">
        <v>37.334576226596646</v>
      </c>
    </row>
    <row r="7298" spans="1:31" x14ac:dyDescent="0.25">
      <c r="A7298">
        <v>2254940</v>
      </c>
      <c r="B7298">
        <v>1</v>
      </c>
      <c r="C7298" t="s">
        <v>80</v>
      </c>
      <c r="D7298" t="s">
        <v>104</v>
      </c>
      <c r="E7298" t="s">
        <v>194</v>
      </c>
      <c r="F7298" t="s">
        <v>20862</v>
      </c>
      <c r="G7298" t="s">
        <v>143</v>
      </c>
      <c r="H7298" t="s">
        <v>135</v>
      </c>
      <c r="I7298" t="s">
        <v>136</v>
      </c>
      <c r="J7298" t="s">
        <v>137</v>
      </c>
      <c r="K7298" t="s">
        <v>144</v>
      </c>
      <c r="L7298" t="s">
        <v>20863</v>
      </c>
      <c r="M7298" t="s">
        <v>20864</v>
      </c>
      <c r="N7298">
        <v>3.5861111110000001</v>
      </c>
      <c r="O7298">
        <v>0</v>
      </c>
      <c r="P7298">
        <v>109</v>
      </c>
      <c r="Q7298">
        <v>0</v>
      </c>
      <c r="R7298">
        <v>11</v>
      </c>
      <c r="S7298">
        <v>0</v>
      </c>
      <c r="T7298">
        <v>29</v>
      </c>
      <c r="U7298">
        <v>0</v>
      </c>
      <c r="V7298">
        <v>0</v>
      </c>
      <c r="W7298">
        <v>0</v>
      </c>
      <c r="X7298">
        <v>82.233693792780429</v>
      </c>
      <c r="Y7298">
        <v>0</v>
      </c>
      <c r="Z7298">
        <v>7.2281950259464782</v>
      </c>
      <c r="AA7298">
        <v>0</v>
      </c>
      <c r="AB7298">
        <v>23.93190226929379</v>
      </c>
      <c r="AC7298">
        <v>0</v>
      </c>
      <c r="AD7298">
        <v>0</v>
      </c>
      <c r="AE7298">
        <v>113.39379108802069</v>
      </c>
    </row>
    <row r="7299" spans="1:31" x14ac:dyDescent="0.25">
      <c r="A7299">
        <v>2254914</v>
      </c>
      <c r="B7299">
        <v>1</v>
      </c>
      <c r="C7299" t="s">
        <v>80</v>
      </c>
      <c r="D7299" t="s">
        <v>83</v>
      </c>
      <c r="E7299" t="s">
        <v>177</v>
      </c>
      <c r="F7299" t="s">
        <v>20865</v>
      </c>
      <c r="G7299" t="s">
        <v>215</v>
      </c>
      <c r="H7299" t="s">
        <v>135</v>
      </c>
      <c r="I7299" t="s">
        <v>136</v>
      </c>
      <c r="J7299" t="s">
        <v>137</v>
      </c>
      <c r="K7299" t="s">
        <v>138</v>
      </c>
      <c r="L7299" t="s">
        <v>20866</v>
      </c>
      <c r="M7299" t="s">
        <v>20867</v>
      </c>
      <c r="N7299">
        <v>1.429166666</v>
      </c>
      <c r="O7299">
        <v>0</v>
      </c>
      <c r="P7299">
        <v>29</v>
      </c>
      <c r="Q7299">
        <v>0</v>
      </c>
      <c r="R7299">
        <v>0</v>
      </c>
      <c r="S7299">
        <v>0</v>
      </c>
      <c r="T7299">
        <v>10</v>
      </c>
      <c r="U7299">
        <v>0</v>
      </c>
      <c r="V7299">
        <v>1</v>
      </c>
      <c r="W7299">
        <v>0</v>
      </c>
      <c r="X7299">
        <v>21.677256963945236</v>
      </c>
      <c r="Y7299">
        <v>0</v>
      </c>
      <c r="Z7299">
        <v>0</v>
      </c>
      <c r="AA7299">
        <v>0</v>
      </c>
      <c r="AB7299">
        <v>9.7337362519598045</v>
      </c>
      <c r="AC7299">
        <v>0</v>
      </c>
      <c r="AD7299">
        <v>25.019388101632913</v>
      </c>
      <c r="AE7299">
        <v>56.43038131753795</v>
      </c>
    </row>
    <row r="7300" spans="1:31" x14ac:dyDescent="0.25">
      <c r="A7300">
        <v>2254728</v>
      </c>
      <c r="B7300">
        <v>1</v>
      </c>
      <c r="C7300" t="s">
        <v>81</v>
      </c>
      <c r="D7300" t="s">
        <v>115</v>
      </c>
      <c r="E7300" t="s">
        <v>132</v>
      </c>
      <c r="F7300" t="s">
        <v>20868</v>
      </c>
      <c r="G7300" t="s">
        <v>148</v>
      </c>
      <c r="H7300" t="s">
        <v>135</v>
      </c>
      <c r="I7300" t="s">
        <v>136</v>
      </c>
      <c r="J7300" t="s">
        <v>137</v>
      </c>
      <c r="K7300" t="s">
        <v>138</v>
      </c>
      <c r="L7300" t="s">
        <v>20869</v>
      </c>
      <c r="M7300" t="s">
        <v>20870</v>
      </c>
      <c r="N7300">
        <v>0.65138888800000005</v>
      </c>
      <c r="O7300">
        <v>0</v>
      </c>
      <c r="P7300">
        <v>13</v>
      </c>
      <c r="Q7300">
        <v>0</v>
      </c>
      <c r="R7300">
        <v>0</v>
      </c>
      <c r="S7300">
        <v>0</v>
      </c>
      <c r="T7300">
        <v>1</v>
      </c>
      <c r="U7300">
        <v>0</v>
      </c>
      <c r="V7300">
        <v>0</v>
      </c>
      <c r="W7300">
        <v>0</v>
      </c>
      <c r="X7300">
        <v>2.2251422561446401</v>
      </c>
      <c r="Y7300">
        <v>0</v>
      </c>
      <c r="Z7300">
        <v>0</v>
      </c>
      <c r="AA7300">
        <v>0</v>
      </c>
      <c r="AB7300">
        <v>1.374461316311191</v>
      </c>
      <c r="AC7300">
        <v>0</v>
      </c>
      <c r="AD7300">
        <v>0</v>
      </c>
      <c r="AE7300">
        <v>3.5996035724558313</v>
      </c>
    </row>
    <row r="7301" spans="1:31" x14ac:dyDescent="0.25">
      <c r="A7301">
        <v>2254628</v>
      </c>
      <c r="B7301">
        <v>1</v>
      </c>
      <c r="C7301" t="s">
        <v>80</v>
      </c>
      <c r="D7301" t="s">
        <v>93</v>
      </c>
      <c r="E7301" t="s">
        <v>132</v>
      </c>
      <c r="F7301" t="s">
        <v>20871</v>
      </c>
      <c r="G7301" t="s">
        <v>191</v>
      </c>
      <c r="H7301" t="s">
        <v>135</v>
      </c>
      <c r="I7301" t="s">
        <v>136</v>
      </c>
      <c r="J7301" t="s">
        <v>137</v>
      </c>
      <c r="K7301" t="s">
        <v>138</v>
      </c>
      <c r="L7301" t="s">
        <v>20872</v>
      </c>
      <c r="M7301" t="s">
        <v>20873</v>
      </c>
      <c r="N7301">
        <v>0.61027777699999997</v>
      </c>
      <c r="O7301">
        <v>0</v>
      </c>
      <c r="P7301">
        <v>8</v>
      </c>
      <c r="Q7301">
        <v>0</v>
      </c>
      <c r="R7301">
        <v>0</v>
      </c>
      <c r="S7301">
        <v>0</v>
      </c>
      <c r="T7301">
        <v>0</v>
      </c>
      <c r="U7301">
        <v>0</v>
      </c>
      <c r="V7301">
        <v>0</v>
      </c>
      <c r="W7301">
        <v>0</v>
      </c>
      <c r="X7301">
        <v>1.6374970747378899</v>
      </c>
      <c r="Y7301">
        <v>0</v>
      </c>
      <c r="Z7301">
        <v>0</v>
      </c>
      <c r="AA7301">
        <v>0</v>
      </c>
      <c r="AB7301">
        <v>0</v>
      </c>
      <c r="AC7301">
        <v>0</v>
      </c>
      <c r="AD7301">
        <v>0</v>
      </c>
      <c r="AE7301">
        <v>1.6374970747378899</v>
      </c>
    </row>
    <row r="7302" spans="1:31" x14ac:dyDescent="0.25">
      <c r="A7302">
        <v>2254748</v>
      </c>
      <c r="B7302">
        <v>1</v>
      </c>
      <c r="C7302" t="s">
        <v>80</v>
      </c>
      <c r="D7302" t="s">
        <v>104</v>
      </c>
      <c r="E7302" t="s">
        <v>194</v>
      </c>
      <c r="F7302" t="s">
        <v>20874</v>
      </c>
      <c r="G7302" t="s">
        <v>143</v>
      </c>
      <c r="H7302" t="s">
        <v>135</v>
      </c>
      <c r="I7302" t="s">
        <v>136</v>
      </c>
      <c r="J7302" t="s">
        <v>137</v>
      </c>
      <c r="K7302" t="s">
        <v>144</v>
      </c>
      <c r="L7302" t="s">
        <v>20875</v>
      </c>
      <c r="M7302" t="s">
        <v>20876</v>
      </c>
      <c r="N7302">
        <v>4.835</v>
      </c>
      <c r="O7302">
        <v>0</v>
      </c>
      <c r="P7302">
        <v>197</v>
      </c>
      <c r="Q7302">
        <v>0</v>
      </c>
      <c r="R7302">
        <v>0</v>
      </c>
      <c r="S7302">
        <v>0</v>
      </c>
      <c r="T7302">
        <v>42</v>
      </c>
      <c r="U7302">
        <v>0</v>
      </c>
      <c r="V7302">
        <v>1</v>
      </c>
      <c r="W7302">
        <v>0</v>
      </c>
      <c r="X7302">
        <v>252.78149111000806</v>
      </c>
      <c r="Y7302">
        <v>0</v>
      </c>
      <c r="Z7302">
        <v>0</v>
      </c>
      <c r="AA7302">
        <v>0</v>
      </c>
      <c r="AB7302">
        <v>84.792154876428526</v>
      </c>
      <c r="AC7302">
        <v>0</v>
      </c>
      <c r="AD7302">
        <v>13.864617834687698</v>
      </c>
      <c r="AE7302">
        <v>351.43826382112428</v>
      </c>
    </row>
    <row r="7303" spans="1:31" x14ac:dyDescent="0.25">
      <c r="A7303">
        <v>2255040</v>
      </c>
      <c r="B7303">
        <v>1</v>
      </c>
      <c r="C7303" t="s">
        <v>80</v>
      </c>
      <c r="D7303" t="s">
        <v>103</v>
      </c>
      <c r="E7303" t="s">
        <v>273</v>
      </c>
      <c r="F7303" t="s">
        <v>20877</v>
      </c>
      <c r="G7303" t="s">
        <v>174</v>
      </c>
      <c r="H7303" t="s">
        <v>163</v>
      </c>
      <c r="I7303" t="s">
        <v>136</v>
      </c>
      <c r="J7303" t="s">
        <v>137</v>
      </c>
      <c r="K7303" t="s">
        <v>138</v>
      </c>
      <c r="L7303" t="s">
        <v>20878</v>
      </c>
      <c r="M7303" t="s">
        <v>20879</v>
      </c>
      <c r="N7303">
        <v>0.87555555500000004</v>
      </c>
      <c r="O7303">
        <v>0</v>
      </c>
      <c r="P7303">
        <v>88</v>
      </c>
      <c r="Q7303">
        <v>15</v>
      </c>
      <c r="R7303">
        <v>37</v>
      </c>
      <c r="S7303">
        <v>2</v>
      </c>
      <c r="T7303">
        <v>13</v>
      </c>
      <c r="U7303">
        <v>1</v>
      </c>
      <c r="V7303">
        <v>0</v>
      </c>
      <c r="W7303">
        <v>0</v>
      </c>
      <c r="X7303">
        <v>22.119800972256527</v>
      </c>
      <c r="Y7303">
        <v>16.528257102885856</v>
      </c>
      <c r="Z7303">
        <v>39.77515324911959</v>
      </c>
      <c r="AA7303">
        <v>2.1453838588280556</v>
      </c>
      <c r="AB7303">
        <v>7.705526031883644</v>
      </c>
      <c r="AC7303">
        <v>12.968180789919103</v>
      </c>
      <c r="AD7303">
        <v>0</v>
      </c>
      <c r="AE7303">
        <v>101.24230200489279</v>
      </c>
    </row>
    <row r="7304" spans="1:31" x14ac:dyDescent="0.25">
      <c r="A7304">
        <v>2254542</v>
      </c>
      <c r="B7304">
        <v>1</v>
      </c>
      <c r="C7304" t="s">
        <v>80</v>
      </c>
      <c r="D7304" t="s">
        <v>108</v>
      </c>
      <c r="E7304" t="s">
        <v>161</v>
      </c>
      <c r="F7304" t="s">
        <v>20880</v>
      </c>
      <c r="G7304" t="s">
        <v>174</v>
      </c>
      <c r="H7304" t="s">
        <v>163</v>
      </c>
      <c r="I7304" t="s">
        <v>136</v>
      </c>
      <c r="J7304" t="s">
        <v>137</v>
      </c>
      <c r="K7304" t="s">
        <v>138</v>
      </c>
      <c r="L7304" t="s">
        <v>20881</v>
      </c>
      <c r="M7304" t="s">
        <v>20882</v>
      </c>
      <c r="N7304">
        <v>1.3266666659999999</v>
      </c>
      <c r="O7304">
        <v>0</v>
      </c>
      <c r="P7304">
        <v>50</v>
      </c>
      <c r="Q7304">
        <v>0</v>
      </c>
      <c r="R7304">
        <v>29</v>
      </c>
      <c r="S7304">
        <v>0</v>
      </c>
      <c r="T7304">
        <v>16</v>
      </c>
      <c r="U7304">
        <v>0</v>
      </c>
      <c r="V7304">
        <v>0</v>
      </c>
      <c r="W7304">
        <v>0</v>
      </c>
      <c r="X7304">
        <v>20.189572248576162</v>
      </c>
      <c r="Y7304">
        <v>0</v>
      </c>
      <c r="Z7304">
        <v>17.376284095518429</v>
      </c>
      <c r="AA7304">
        <v>0</v>
      </c>
      <c r="AB7304">
        <v>6.2037361591754321</v>
      </c>
      <c r="AC7304">
        <v>0</v>
      </c>
      <c r="AD7304">
        <v>0</v>
      </c>
      <c r="AE7304">
        <v>43.769592503270026</v>
      </c>
    </row>
    <row r="7305" spans="1:31" x14ac:dyDescent="0.25">
      <c r="A7305">
        <v>2254983</v>
      </c>
      <c r="B7305">
        <v>1</v>
      </c>
      <c r="C7305" t="s">
        <v>81</v>
      </c>
      <c r="D7305" t="s">
        <v>112</v>
      </c>
      <c r="E7305" t="s">
        <v>194</v>
      </c>
      <c r="F7305" t="s">
        <v>20883</v>
      </c>
      <c r="G7305" t="s">
        <v>179</v>
      </c>
      <c r="H7305" t="s">
        <v>135</v>
      </c>
      <c r="I7305" t="s">
        <v>136</v>
      </c>
      <c r="J7305" t="s">
        <v>137</v>
      </c>
      <c r="K7305" t="s">
        <v>138</v>
      </c>
      <c r="L7305" t="s">
        <v>20884</v>
      </c>
      <c r="M7305" t="s">
        <v>20885</v>
      </c>
      <c r="N7305">
        <v>2.5811111109999998</v>
      </c>
      <c r="O7305">
        <v>0</v>
      </c>
      <c r="P7305">
        <v>46</v>
      </c>
      <c r="Q7305">
        <v>0</v>
      </c>
      <c r="R7305">
        <v>0</v>
      </c>
      <c r="S7305">
        <v>0</v>
      </c>
      <c r="T7305">
        <v>2</v>
      </c>
      <c r="U7305">
        <v>0</v>
      </c>
      <c r="V7305">
        <v>0</v>
      </c>
      <c r="W7305">
        <v>0</v>
      </c>
      <c r="X7305">
        <v>13.442091409572161</v>
      </c>
      <c r="Y7305">
        <v>0</v>
      </c>
      <c r="Z7305">
        <v>0</v>
      </c>
      <c r="AA7305">
        <v>0</v>
      </c>
      <c r="AB7305">
        <v>1.5262423993534666</v>
      </c>
      <c r="AC7305">
        <v>0</v>
      </c>
      <c r="AD7305">
        <v>0</v>
      </c>
      <c r="AE7305">
        <v>14.968333808925628</v>
      </c>
    </row>
    <row r="7306" spans="1:31" x14ac:dyDescent="0.25">
      <c r="A7306">
        <v>2254668</v>
      </c>
      <c r="B7306">
        <v>1</v>
      </c>
      <c r="C7306" t="s">
        <v>81</v>
      </c>
      <c r="D7306" t="s">
        <v>118</v>
      </c>
      <c r="E7306" t="s">
        <v>182</v>
      </c>
      <c r="F7306" t="s">
        <v>20886</v>
      </c>
      <c r="G7306" t="s">
        <v>319</v>
      </c>
      <c r="H7306" t="s">
        <v>163</v>
      </c>
      <c r="I7306" t="s">
        <v>136</v>
      </c>
      <c r="J7306" t="s">
        <v>137</v>
      </c>
      <c r="K7306" t="s">
        <v>138</v>
      </c>
      <c r="L7306" t="s">
        <v>20887</v>
      </c>
      <c r="M7306" t="s">
        <v>20888</v>
      </c>
      <c r="N7306">
        <v>1.1091666659999999</v>
      </c>
      <c r="O7306">
        <v>0</v>
      </c>
      <c r="P7306">
        <v>165</v>
      </c>
      <c r="Q7306">
        <v>60</v>
      </c>
      <c r="R7306">
        <v>23</v>
      </c>
      <c r="S7306">
        <v>5</v>
      </c>
      <c r="T7306">
        <v>12</v>
      </c>
      <c r="U7306">
        <v>0</v>
      </c>
      <c r="V7306">
        <v>0</v>
      </c>
      <c r="W7306">
        <v>0</v>
      </c>
      <c r="X7306">
        <v>37.244571120907999</v>
      </c>
      <c r="Y7306">
        <v>60.030025160065371</v>
      </c>
      <c r="Z7306">
        <v>14.037536723875009</v>
      </c>
      <c r="AA7306">
        <v>13.323912991650539</v>
      </c>
      <c r="AB7306">
        <v>14.830812266750666</v>
      </c>
      <c r="AC7306">
        <v>0</v>
      </c>
      <c r="AD7306">
        <v>0</v>
      </c>
      <c r="AE7306">
        <v>139.46685826324958</v>
      </c>
    </row>
    <row r="7307" spans="1:31" x14ac:dyDescent="0.25">
      <c r="A7307">
        <v>2255000</v>
      </c>
      <c r="B7307">
        <v>1</v>
      </c>
      <c r="C7307" t="s">
        <v>80</v>
      </c>
      <c r="D7307" t="s">
        <v>97</v>
      </c>
      <c r="E7307" t="s">
        <v>177</v>
      </c>
      <c r="F7307" t="s">
        <v>14626</v>
      </c>
      <c r="G7307" t="s">
        <v>179</v>
      </c>
      <c r="H7307" t="s">
        <v>135</v>
      </c>
      <c r="I7307" t="s">
        <v>136</v>
      </c>
      <c r="J7307" t="s">
        <v>137</v>
      </c>
      <c r="K7307" t="s">
        <v>138</v>
      </c>
      <c r="L7307" t="s">
        <v>20889</v>
      </c>
      <c r="M7307" t="s">
        <v>20890</v>
      </c>
      <c r="N7307">
        <v>2.3416666660000001</v>
      </c>
      <c r="O7307">
        <v>0</v>
      </c>
      <c r="P7307">
        <v>23</v>
      </c>
      <c r="Q7307">
        <v>0</v>
      </c>
      <c r="R7307">
        <v>0</v>
      </c>
      <c r="S7307">
        <v>0</v>
      </c>
      <c r="T7307">
        <v>0</v>
      </c>
      <c r="U7307">
        <v>0</v>
      </c>
      <c r="V7307">
        <v>0</v>
      </c>
      <c r="W7307">
        <v>0</v>
      </c>
      <c r="X7307">
        <v>39.298825182762279</v>
      </c>
      <c r="Y7307">
        <v>0</v>
      </c>
      <c r="Z7307">
        <v>0</v>
      </c>
      <c r="AA7307">
        <v>0</v>
      </c>
      <c r="AB7307">
        <v>0</v>
      </c>
      <c r="AC7307">
        <v>0</v>
      </c>
      <c r="AD7307">
        <v>0</v>
      </c>
      <c r="AE7307">
        <v>39.298825182762279</v>
      </c>
    </row>
    <row r="7308" spans="1:31" x14ac:dyDescent="0.25">
      <c r="A7308">
        <v>2254708</v>
      </c>
      <c r="B7308">
        <v>1</v>
      </c>
      <c r="C7308" t="s">
        <v>80</v>
      </c>
      <c r="D7308" t="s">
        <v>96</v>
      </c>
      <c r="E7308" t="s">
        <v>177</v>
      </c>
      <c r="F7308" t="s">
        <v>20891</v>
      </c>
      <c r="G7308" t="s">
        <v>235</v>
      </c>
      <c r="H7308" t="s">
        <v>135</v>
      </c>
      <c r="I7308" t="s">
        <v>136</v>
      </c>
      <c r="J7308" t="s">
        <v>137</v>
      </c>
      <c r="K7308" t="s">
        <v>138</v>
      </c>
      <c r="L7308" t="s">
        <v>20892</v>
      </c>
      <c r="M7308" t="s">
        <v>20893</v>
      </c>
      <c r="N7308">
        <v>3.6175000000000002</v>
      </c>
      <c r="O7308">
        <v>0</v>
      </c>
      <c r="P7308">
        <v>0</v>
      </c>
      <c r="Q7308">
        <v>0</v>
      </c>
      <c r="R7308">
        <v>0</v>
      </c>
      <c r="S7308">
        <v>0</v>
      </c>
      <c r="T7308">
        <v>1</v>
      </c>
      <c r="U7308">
        <v>0</v>
      </c>
      <c r="V7308">
        <v>0</v>
      </c>
      <c r="W7308">
        <v>0</v>
      </c>
      <c r="X7308">
        <v>0</v>
      </c>
      <c r="Y7308">
        <v>0</v>
      </c>
      <c r="Z7308">
        <v>0</v>
      </c>
      <c r="AA7308">
        <v>0</v>
      </c>
      <c r="AB7308">
        <v>6.8752440876786247</v>
      </c>
      <c r="AC7308">
        <v>0</v>
      </c>
      <c r="AD7308">
        <v>0</v>
      </c>
      <c r="AE7308">
        <v>6.8752440876786247</v>
      </c>
    </row>
    <row r="7309" spans="1:31" x14ac:dyDescent="0.25">
      <c r="A7309">
        <v>2254900</v>
      </c>
      <c r="B7309">
        <v>1</v>
      </c>
      <c r="C7309" t="s">
        <v>80</v>
      </c>
      <c r="D7309" t="s">
        <v>97</v>
      </c>
      <c r="E7309" t="s">
        <v>182</v>
      </c>
      <c r="F7309" t="s">
        <v>20894</v>
      </c>
      <c r="G7309" t="s">
        <v>143</v>
      </c>
      <c r="H7309" t="s">
        <v>163</v>
      </c>
      <c r="I7309" t="s">
        <v>136</v>
      </c>
      <c r="J7309" t="s">
        <v>137</v>
      </c>
      <c r="K7309" t="s">
        <v>144</v>
      </c>
      <c r="L7309" t="s">
        <v>20895</v>
      </c>
      <c r="M7309" t="s">
        <v>20896</v>
      </c>
      <c r="N7309">
        <v>0.41805555500000002</v>
      </c>
      <c r="O7309">
        <v>0</v>
      </c>
      <c r="P7309">
        <v>89</v>
      </c>
      <c r="Q7309">
        <v>0</v>
      </c>
      <c r="R7309">
        <v>35</v>
      </c>
      <c r="S7309">
        <v>0</v>
      </c>
      <c r="T7309">
        <v>19</v>
      </c>
      <c r="U7309">
        <v>0</v>
      </c>
      <c r="V7309">
        <v>0</v>
      </c>
      <c r="W7309">
        <v>0</v>
      </c>
      <c r="X7309">
        <v>16.027662137619131</v>
      </c>
      <c r="Y7309">
        <v>0</v>
      </c>
      <c r="Z7309">
        <v>5.8994534396080978</v>
      </c>
      <c r="AA7309">
        <v>0</v>
      </c>
      <c r="AB7309">
        <v>10.269504249599036</v>
      </c>
      <c r="AC7309">
        <v>0</v>
      </c>
      <c r="AD7309">
        <v>0</v>
      </c>
      <c r="AE7309">
        <v>32.196619826826264</v>
      </c>
    </row>
    <row r="7310" spans="1:31" x14ac:dyDescent="0.25">
      <c r="A7310">
        <v>2254960</v>
      </c>
      <c r="B7310">
        <v>1</v>
      </c>
      <c r="C7310" t="s">
        <v>80</v>
      </c>
      <c r="D7310" t="s">
        <v>108</v>
      </c>
      <c r="E7310" t="s">
        <v>161</v>
      </c>
      <c r="F7310" t="s">
        <v>20897</v>
      </c>
      <c r="G7310" t="s">
        <v>319</v>
      </c>
      <c r="H7310" t="s">
        <v>163</v>
      </c>
      <c r="I7310" t="s">
        <v>136</v>
      </c>
      <c r="J7310" t="s">
        <v>137</v>
      </c>
      <c r="K7310" t="s">
        <v>138</v>
      </c>
      <c r="L7310" t="s">
        <v>20898</v>
      </c>
      <c r="M7310" t="s">
        <v>20899</v>
      </c>
      <c r="N7310">
        <v>1.6802777769999999</v>
      </c>
      <c r="O7310">
        <v>0</v>
      </c>
      <c r="P7310">
        <v>628</v>
      </c>
      <c r="Q7310">
        <v>0</v>
      </c>
      <c r="R7310">
        <v>405</v>
      </c>
      <c r="S7310">
        <v>5</v>
      </c>
      <c r="T7310">
        <v>204</v>
      </c>
      <c r="U7310">
        <v>1</v>
      </c>
      <c r="V7310">
        <v>0</v>
      </c>
      <c r="W7310">
        <v>0</v>
      </c>
      <c r="X7310">
        <v>252.1221994175678</v>
      </c>
      <c r="Y7310">
        <v>0</v>
      </c>
      <c r="Z7310">
        <v>205.76905799782071</v>
      </c>
      <c r="AA7310">
        <v>29.92787749931686</v>
      </c>
      <c r="AB7310">
        <v>278.04026272056188</v>
      </c>
      <c r="AC7310">
        <v>258.97825777075855</v>
      </c>
      <c r="AD7310">
        <v>0</v>
      </c>
      <c r="AE7310">
        <v>1024.8376554060258</v>
      </c>
    </row>
    <row r="7311" spans="1:31" x14ac:dyDescent="0.25">
      <c r="A7311">
        <v>2254562</v>
      </c>
      <c r="B7311">
        <v>1</v>
      </c>
      <c r="C7311" t="s">
        <v>80</v>
      </c>
      <c r="D7311" t="s">
        <v>90</v>
      </c>
      <c r="E7311" t="s">
        <v>132</v>
      </c>
      <c r="F7311" t="s">
        <v>20900</v>
      </c>
      <c r="G7311" t="s">
        <v>148</v>
      </c>
      <c r="H7311" t="s">
        <v>135</v>
      </c>
      <c r="I7311" t="s">
        <v>136</v>
      </c>
      <c r="J7311" t="s">
        <v>137</v>
      </c>
      <c r="K7311" t="s">
        <v>138</v>
      </c>
      <c r="L7311" t="s">
        <v>20901</v>
      </c>
      <c r="M7311" t="s">
        <v>20902</v>
      </c>
      <c r="N7311">
        <v>2.3777777769999999</v>
      </c>
      <c r="O7311">
        <v>0</v>
      </c>
      <c r="P7311">
        <v>2</v>
      </c>
      <c r="Q7311">
        <v>0</v>
      </c>
      <c r="R7311">
        <v>0</v>
      </c>
      <c r="S7311">
        <v>0</v>
      </c>
      <c r="T7311">
        <v>0</v>
      </c>
      <c r="U7311">
        <v>0</v>
      </c>
      <c r="V7311">
        <v>0</v>
      </c>
      <c r="W7311">
        <v>0</v>
      </c>
      <c r="X7311">
        <v>1.6652447110642468</v>
      </c>
      <c r="Y7311">
        <v>0</v>
      </c>
      <c r="Z7311">
        <v>0</v>
      </c>
      <c r="AA7311">
        <v>0</v>
      </c>
      <c r="AB7311">
        <v>0</v>
      </c>
      <c r="AC7311">
        <v>0</v>
      </c>
      <c r="AD7311">
        <v>0</v>
      </c>
      <c r="AE7311">
        <v>1.6652447110642468</v>
      </c>
    </row>
    <row r="7312" spans="1:31" x14ac:dyDescent="0.25">
      <c r="A7312">
        <v>2254774</v>
      </c>
      <c r="B7312">
        <v>1</v>
      </c>
      <c r="C7312" t="s">
        <v>80</v>
      </c>
      <c r="D7312" t="s">
        <v>98</v>
      </c>
      <c r="E7312" t="s">
        <v>132</v>
      </c>
      <c r="F7312" t="s">
        <v>20903</v>
      </c>
      <c r="G7312" t="s">
        <v>148</v>
      </c>
      <c r="H7312" t="s">
        <v>135</v>
      </c>
      <c r="I7312" t="s">
        <v>136</v>
      </c>
      <c r="J7312" t="s">
        <v>137</v>
      </c>
      <c r="K7312" t="s">
        <v>138</v>
      </c>
      <c r="L7312" t="s">
        <v>20904</v>
      </c>
      <c r="M7312" t="s">
        <v>20905</v>
      </c>
      <c r="N7312">
        <v>2.2197222220000001</v>
      </c>
      <c r="O7312">
        <v>0</v>
      </c>
      <c r="P7312">
        <v>0</v>
      </c>
      <c r="Q7312">
        <v>0</v>
      </c>
      <c r="R7312">
        <v>6</v>
      </c>
      <c r="S7312">
        <v>0</v>
      </c>
      <c r="T7312">
        <v>2</v>
      </c>
      <c r="U7312">
        <v>0</v>
      </c>
      <c r="V7312">
        <v>0</v>
      </c>
      <c r="W7312">
        <v>0</v>
      </c>
      <c r="X7312">
        <v>0</v>
      </c>
      <c r="Y7312">
        <v>0</v>
      </c>
      <c r="Z7312">
        <v>6.9274196166612958</v>
      </c>
      <c r="AA7312">
        <v>0</v>
      </c>
      <c r="AB7312">
        <v>0.97309322646711782</v>
      </c>
      <c r="AC7312">
        <v>0</v>
      </c>
      <c r="AD7312">
        <v>0</v>
      </c>
      <c r="AE7312">
        <v>7.9005128431284133</v>
      </c>
    </row>
    <row r="7313" spans="1:31" x14ac:dyDescent="0.25">
      <c r="A7313">
        <v>2254751</v>
      </c>
      <c r="B7313">
        <v>1</v>
      </c>
      <c r="C7313" t="s">
        <v>80</v>
      </c>
      <c r="D7313" t="s">
        <v>92</v>
      </c>
      <c r="E7313" t="s">
        <v>132</v>
      </c>
      <c r="F7313" t="s">
        <v>20906</v>
      </c>
      <c r="G7313" t="s">
        <v>170</v>
      </c>
      <c r="H7313" t="s">
        <v>135</v>
      </c>
      <c r="I7313" t="s">
        <v>136</v>
      </c>
      <c r="J7313" t="s">
        <v>137</v>
      </c>
      <c r="K7313" t="s">
        <v>138</v>
      </c>
      <c r="L7313" t="s">
        <v>20907</v>
      </c>
      <c r="M7313" t="s">
        <v>20908</v>
      </c>
      <c r="N7313">
        <v>5.5875000000000004</v>
      </c>
      <c r="O7313">
        <v>0</v>
      </c>
      <c r="P7313">
        <v>4</v>
      </c>
      <c r="Q7313">
        <v>0</v>
      </c>
      <c r="R7313">
        <v>0</v>
      </c>
      <c r="S7313">
        <v>0</v>
      </c>
      <c r="T7313">
        <v>1</v>
      </c>
      <c r="U7313">
        <v>0</v>
      </c>
      <c r="V7313">
        <v>0</v>
      </c>
      <c r="W7313">
        <v>0</v>
      </c>
      <c r="X7313">
        <v>4.9996162640732011</v>
      </c>
      <c r="Y7313">
        <v>0</v>
      </c>
      <c r="Z7313">
        <v>0</v>
      </c>
      <c r="AA7313">
        <v>0</v>
      </c>
      <c r="AB7313">
        <v>5.5929258890679296</v>
      </c>
      <c r="AC7313">
        <v>0</v>
      </c>
      <c r="AD7313">
        <v>0</v>
      </c>
      <c r="AE7313">
        <v>10.592542153141132</v>
      </c>
    </row>
    <row r="7314" spans="1:31" x14ac:dyDescent="0.25">
      <c r="A7314">
        <v>2254937</v>
      </c>
      <c r="B7314">
        <v>1</v>
      </c>
      <c r="C7314" t="s">
        <v>81</v>
      </c>
      <c r="D7314" t="s">
        <v>112</v>
      </c>
      <c r="E7314" t="s">
        <v>194</v>
      </c>
      <c r="F7314" t="s">
        <v>20909</v>
      </c>
      <c r="G7314" t="s">
        <v>179</v>
      </c>
      <c r="H7314" t="s">
        <v>135</v>
      </c>
      <c r="I7314" t="s">
        <v>136</v>
      </c>
      <c r="J7314" t="s">
        <v>137</v>
      </c>
      <c r="K7314" t="s">
        <v>138</v>
      </c>
      <c r="L7314" t="s">
        <v>20910</v>
      </c>
      <c r="M7314" t="s">
        <v>20911</v>
      </c>
      <c r="N7314">
        <v>4.0744444440000001</v>
      </c>
      <c r="O7314">
        <v>0</v>
      </c>
      <c r="P7314">
        <v>3</v>
      </c>
      <c r="Q7314">
        <v>0</v>
      </c>
      <c r="R7314">
        <v>0</v>
      </c>
      <c r="S7314">
        <v>0</v>
      </c>
      <c r="T7314">
        <v>0</v>
      </c>
      <c r="U7314">
        <v>0</v>
      </c>
      <c r="V7314">
        <v>0</v>
      </c>
      <c r="W7314">
        <v>0</v>
      </c>
      <c r="X7314">
        <v>0.38998851600426676</v>
      </c>
      <c r="Y7314">
        <v>0</v>
      </c>
      <c r="Z7314">
        <v>0</v>
      </c>
      <c r="AA7314">
        <v>0</v>
      </c>
      <c r="AB7314">
        <v>0</v>
      </c>
      <c r="AC7314">
        <v>0</v>
      </c>
      <c r="AD7314">
        <v>0</v>
      </c>
      <c r="AE7314">
        <v>0.38998851600426676</v>
      </c>
    </row>
    <row r="7315" spans="1:31" x14ac:dyDescent="0.25">
      <c r="A7315">
        <v>2254794</v>
      </c>
      <c r="B7315">
        <v>1</v>
      </c>
      <c r="C7315" t="s">
        <v>80</v>
      </c>
      <c r="D7315" t="s">
        <v>87</v>
      </c>
      <c r="E7315" t="s">
        <v>132</v>
      </c>
      <c r="F7315" t="s">
        <v>20912</v>
      </c>
      <c r="G7315" t="s">
        <v>148</v>
      </c>
      <c r="H7315" t="s">
        <v>135</v>
      </c>
      <c r="I7315" t="s">
        <v>136</v>
      </c>
      <c r="J7315" t="s">
        <v>137</v>
      </c>
      <c r="K7315" t="s">
        <v>138</v>
      </c>
      <c r="L7315" t="s">
        <v>20913</v>
      </c>
      <c r="M7315" t="s">
        <v>20914</v>
      </c>
      <c r="N7315">
        <v>1.8644444440000001</v>
      </c>
      <c r="O7315">
        <v>0</v>
      </c>
      <c r="P7315">
        <v>1</v>
      </c>
      <c r="Q7315">
        <v>0</v>
      </c>
      <c r="R7315">
        <v>0</v>
      </c>
      <c r="S7315">
        <v>0</v>
      </c>
      <c r="T7315">
        <v>0</v>
      </c>
      <c r="U7315">
        <v>0</v>
      </c>
      <c r="V7315">
        <v>0</v>
      </c>
      <c r="W7315">
        <v>0</v>
      </c>
      <c r="X7315">
        <v>1.1337492603735821</v>
      </c>
      <c r="Y7315">
        <v>0</v>
      </c>
      <c r="Z7315">
        <v>0</v>
      </c>
      <c r="AA7315">
        <v>0</v>
      </c>
      <c r="AB7315">
        <v>0</v>
      </c>
      <c r="AC7315">
        <v>0</v>
      </c>
      <c r="AD7315">
        <v>0</v>
      </c>
      <c r="AE7315">
        <v>1.1337492603735821</v>
      </c>
    </row>
    <row r="7316" spans="1:31" x14ac:dyDescent="0.25">
      <c r="A7316">
        <v>2254894</v>
      </c>
      <c r="B7316">
        <v>1</v>
      </c>
      <c r="C7316" t="s">
        <v>80</v>
      </c>
      <c r="D7316" t="s">
        <v>93</v>
      </c>
      <c r="E7316" t="s">
        <v>182</v>
      </c>
      <c r="F7316" t="s">
        <v>20915</v>
      </c>
      <c r="G7316" t="s">
        <v>143</v>
      </c>
      <c r="H7316" t="s">
        <v>163</v>
      </c>
      <c r="I7316" t="s">
        <v>136</v>
      </c>
      <c r="J7316" t="s">
        <v>137</v>
      </c>
      <c r="K7316" t="s">
        <v>144</v>
      </c>
      <c r="L7316" t="s">
        <v>20916</v>
      </c>
      <c r="M7316" t="s">
        <v>20917</v>
      </c>
      <c r="N7316">
        <v>3.082777777</v>
      </c>
      <c r="O7316">
        <v>0</v>
      </c>
      <c r="P7316">
        <v>5</v>
      </c>
      <c r="Q7316">
        <v>0</v>
      </c>
      <c r="R7316">
        <v>0</v>
      </c>
      <c r="S7316">
        <v>0</v>
      </c>
      <c r="T7316">
        <v>98</v>
      </c>
      <c r="U7316">
        <v>0</v>
      </c>
      <c r="V7316">
        <v>2</v>
      </c>
      <c r="W7316">
        <v>0</v>
      </c>
      <c r="X7316">
        <v>1.5265887450356279</v>
      </c>
      <c r="Y7316">
        <v>0</v>
      </c>
      <c r="Z7316">
        <v>0</v>
      </c>
      <c r="AA7316">
        <v>0</v>
      </c>
      <c r="AB7316">
        <v>298.92972233539729</v>
      </c>
      <c r="AC7316">
        <v>0</v>
      </c>
      <c r="AD7316">
        <v>50.71333531620617</v>
      </c>
      <c r="AE7316">
        <v>351.16964639663905</v>
      </c>
    </row>
    <row r="7317" spans="1:31" x14ac:dyDescent="0.25">
      <c r="A7317">
        <v>2254874</v>
      </c>
      <c r="B7317">
        <v>1</v>
      </c>
      <c r="C7317" t="s">
        <v>81</v>
      </c>
      <c r="D7317" t="s">
        <v>113</v>
      </c>
      <c r="E7317" t="s">
        <v>194</v>
      </c>
      <c r="F7317" t="s">
        <v>20918</v>
      </c>
      <c r="G7317" t="s">
        <v>143</v>
      </c>
      <c r="H7317" t="s">
        <v>135</v>
      </c>
      <c r="I7317" t="s">
        <v>136</v>
      </c>
      <c r="J7317" t="s">
        <v>137</v>
      </c>
      <c r="K7317" t="s">
        <v>144</v>
      </c>
      <c r="L7317" t="s">
        <v>20919</v>
      </c>
      <c r="M7317" t="s">
        <v>20920</v>
      </c>
      <c r="N7317">
        <v>3.5538888879999999</v>
      </c>
      <c r="O7317">
        <v>0</v>
      </c>
      <c r="P7317">
        <v>11</v>
      </c>
      <c r="Q7317">
        <v>0</v>
      </c>
      <c r="R7317">
        <v>5</v>
      </c>
      <c r="S7317">
        <v>0</v>
      </c>
      <c r="T7317">
        <v>1</v>
      </c>
      <c r="U7317">
        <v>0</v>
      </c>
      <c r="V7317">
        <v>0</v>
      </c>
      <c r="W7317">
        <v>0</v>
      </c>
      <c r="X7317">
        <v>3.5944948117318183</v>
      </c>
      <c r="Y7317">
        <v>0</v>
      </c>
      <c r="Z7317">
        <v>8.1902613534217785</v>
      </c>
      <c r="AA7317">
        <v>0</v>
      </c>
      <c r="AB7317">
        <v>9.7285700224179443</v>
      </c>
      <c r="AC7317">
        <v>0</v>
      </c>
      <c r="AD7317">
        <v>0</v>
      </c>
      <c r="AE7317">
        <v>21.513326187571543</v>
      </c>
    </row>
    <row r="7318" spans="1:31" x14ac:dyDescent="0.25">
      <c r="A7318">
        <v>2254625</v>
      </c>
      <c r="B7318">
        <v>1</v>
      </c>
      <c r="C7318" t="s">
        <v>80</v>
      </c>
      <c r="D7318" t="s">
        <v>110</v>
      </c>
      <c r="E7318" t="s">
        <v>194</v>
      </c>
      <c r="F7318" t="s">
        <v>20921</v>
      </c>
      <c r="G7318" t="s">
        <v>152</v>
      </c>
      <c r="H7318" t="s">
        <v>135</v>
      </c>
      <c r="I7318" t="s">
        <v>136</v>
      </c>
      <c r="J7318" t="s">
        <v>3</v>
      </c>
      <c r="K7318" t="s">
        <v>138</v>
      </c>
      <c r="L7318" t="s">
        <v>20922</v>
      </c>
      <c r="M7318" t="s">
        <v>20923</v>
      </c>
      <c r="N7318">
        <v>4.3388888879999996</v>
      </c>
      <c r="O7318">
        <v>0</v>
      </c>
      <c r="P7318">
        <v>303</v>
      </c>
      <c r="Q7318">
        <v>0</v>
      </c>
      <c r="R7318">
        <v>0</v>
      </c>
      <c r="S7318">
        <v>0</v>
      </c>
      <c r="T7318">
        <v>12</v>
      </c>
      <c r="U7318">
        <v>0</v>
      </c>
      <c r="V7318">
        <v>0</v>
      </c>
      <c r="W7318">
        <v>0</v>
      </c>
      <c r="X7318">
        <v>340.78504953363506</v>
      </c>
      <c r="Y7318">
        <v>0</v>
      </c>
      <c r="Z7318">
        <v>0</v>
      </c>
      <c r="AA7318">
        <v>0</v>
      </c>
      <c r="AB7318">
        <v>32.227119292292606</v>
      </c>
      <c r="AC7318">
        <v>0</v>
      </c>
      <c r="AD7318">
        <v>0</v>
      </c>
      <c r="AE7318">
        <v>373.01216882592769</v>
      </c>
    </row>
    <row r="7319" spans="1:31" x14ac:dyDescent="0.25">
      <c r="A7319">
        <v>2254731</v>
      </c>
      <c r="B7319">
        <v>1</v>
      </c>
      <c r="C7319" t="s">
        <v>80</v>
      </c>
      <c r="D7319" t="s">
        <v>99</v>
      </c>
      <c r="E7319" t="s">
        <v>132</v>
      </c>
      <c r="F7319" t="s">
        <v>20924</v>
      </c>
      <c r="G7319" t="s">
        <v>191</v>
      </c>
      <c r="H7319" t="s">
        <v>135</v>
      </c>
      <c r="I7319" t="s">
        <v>136</v>
      </c>
      <c r="J7319" t="s">
        <v>137</v>
      </c>
      <c r="K7319" t="s">
        <v>138</v>
      </c>
      <c r="L7319" t="s">
        <v>20925</v>
      </c>
      <c r="M7319" t="s">
        <v>20926</v>
      </c>
      <c r="N7319">
        <v>4.949166666</v>
      </c>
      <c r="O7319">
        <v>0</v>
      </c>
      <c r="P7319">
        <v>1</v>
      </c>
      <c r="Q7319">
        <v>0</v>
      </c>
      <c r="R7319">
        <v>0</v>
      </c>
      <c r="S7319">
        <v>0</v>
      </c>
      <c r="T7319">
        <v>0</v>
      </c>
      <c r="U7319">
        <v>0</v>
      </c>
      <c r="V7319">
        <v>0</v>
      </c>
      <c r="W7319">
        <v>0</v>
      </c>
      <c r="X7319">
        <v>5.5722312339400002</v>
      </c>
      <c r="Y7319">
        <v>0</v>
      </c>
      <c r="Z7319">
        <v>0</v>
      </c>
      <c r="AA7319">
        <v>0</v>
      </c>
      <c r="AB7319">
        <v>0</v>
      </c>
      <c r="AC7319">
        <v>0</v>
      </c>
      <c r="AD7319">
        <v>0</v>
      </c>
      <c r="AE7319">
        <v>5.5722312339400002</v>
      </c>
    </row>
    <row r="7320" spans="1:31" x14ac:dyDescent="0.25">
      <c r="A7320">
        <v>2255086</v>
      </c>
      <c r="B7320">
        <v>1</v>
      </c>
      <c r="C7320" t="s">
        <v>81</v>
      </c>
      <c r="D7320" t="s">
        <v>114</v>
      </c>
      <c r="E7320" t="s">
        <v>194</v>
      </c>
      <c r="F7320" t="s">
        <v>4416</v>
      </c>
      <c r="G7320" t="s">
        <v>179</v>
      </c>
      <c r="H7320" t="s">
        <v>135</v>
      </c>
      <c r="I7320" t="s">
        <v>136</v>
      </c>
      <c r="J7320" t="s">
        <v>137</v>
      </c>
      <c r="K7320" t="s">
        <v>138</v>
      </c>
      <c r="L7320" t="s">
        <v>20927</v>
      </c>
      <c r="M7320" t="s">
        <v>20928</v>
      </c>
      <c r="N7320">
        <v>1.431944444</v>
      </c>
      <c r="O7320">
        <v>0</v>
      </c>
      <c r="P7320">
        <v>11</v>
      </c>
      <c r="Q7320">
        <v>0</v>
      </c>
      <c r="R7320">
        <v>0</v>
      </c>
      <c r="S7320">
        <v>0</v>
      </c>
      <c r="T7320">
        <v>0</v>
      </c>
      <c r="U7320">
        <v>0</v>
      </c>
      <c r="V7320">
        <v>0</v>
      </c>
      <c r="W7320">
        <v>0</v>
      </c>
      <c r="X7320">
        <v>0.55102101113235558</v>
      </c>
      <c r="Y7320">
        <v>0</v>
      </c>
      <c r="Z7320">
        <v>0</v>
      </c>
      <c r="AA7320">
        <v>0</v>
      </c>
      <c r="AB7320">
        <v>0</v>
      </c>
      <c r="AC7320">
        <v>0</v>
      </c>
      <c r="AD7320">
        <v>0</v>
      </c>
      <c r="AE7320">
        <v>0.55102101113235558</v>
      </c>
    </row>
    <row r="7321" spans="1:31" x14ac:dyDescent="0.25">
      <c r="A7321">
        <v>2254831</v>
      </c>
      <c r="B7321">
        <v>1</v>
      </c>
      <c r="C7321" t="s">
        <v>80</v>
      </c>
      <c r="D7321" t="s">
        <v>98</v>
      </c>
      <c r="E7321" t="s">
        <v>132</v>
      </c>
      <c r="F7321" t="s">
        <v>20929</v>
      </c>
      <c r="G7321" t="s">
        <v>148</v>
      </c>
      <c r="H7321" t="s">
        <v>135</v>
      </c>
      <c r="I7321" t="s">
        <v>136</v>
      </c>
      <c r="J7321" t="s">
        <v>137</v>
      </c>
      <c r="K7321" t="s">
        <v>138</v>
      </c>
      <c r="L7321" t="s">
        <v>20930</v>
      </c>
      <c r="M7321" t="s">
        <v>20931</v>
      </c>
      <c r="N7321">
        <v>5.09</v>
      </c>
      <c r="O7321">
        <v>0</v>
      </c>
      <c r="P7321">
        <v>1</v>
      </c>
      <c r="Q7321">
        <v>0</v>
      </c>
      <c r="R7321">
        <v>0</v>
      </c>
      <c r="S7321">
        <v>0</v>
      </c>
      <c r="T7321">
        <v>0</v>
      </c>
      <c r="U7321">
        <v>0</v>
      </c>
      <c r="V7321">
        <v>0</v>
      </c>
      <c r="W7321">
        <v>0</v>
      </c>
      <c r="X7321">
        <v>1.4189911901988357</v>
      </c>
      <c r="Y7321">
        <v>0</v>
      </c>
      <c r="Z7321">
        <v>0</v>
      </c>
      <c r="AA7321">
        <v>0</v>
      </c>
      <c r="AB7321">
        <v>0</v>
      </c>
      <c r="AC7321">
        <v>0</v>
      </c>
      <c r="AD7321">
        <v>0</v>
      </c>
      <c r="AE7321">
        <v>1.4189911901988357</v>
      </c>
    </row>
    <row r="7322" spans="1:31" x14ac:dyDescent="0.25">
      <c r="A7322">
        <v>2254880</v>
      </c>
      <c r="B7322">
        <v>1</v>
      </c>
      <c r="C7322" t="s">
        <v>80</v>
      </c>
      <c r="D7322" t="s">
        <v>96</v>
      </c>
      <c r="E7322" t="s">
        <v>161</v>
      </c>
      <c r="F7322" t="s">
        <v>20932</v>
      </c>
      <c r="G7322" t="s">
        <v>196</v>
      </c>
      <c r="H7322" t="s">
        <v>163</v>
      </c>
      <c r="I7322" t="s">
        <v>136</v>
      </c>
      <c r="J7322" t="s">
        <v>137</v>
      </c>
      <c r="K7322" t="s">
        <v>144</v>
      </c>
      <c r="L7322" t="s">
        <v>20933</v>
      </c>
      <c r="M7322" t="s">
        <v>20934</v>
      </c>
      <c r="N7322">
        <v>3.5877777769999999</v>
      </c>
      <c r="O7322">
        <v>0</v>
      </c>
      <c r="P7322">
        <v>34</v>
      </c>
      <c r="Q7322">
        <v>0</v>
      </c>
      <c r="R7322">
        <v>0</v>
      </c>
      <c r="S7322">
        <v>7</v>
      </c>
      <c r="T7322">
        <v>30</v>
      </c>
      <c r="U7322">
        <v>0</v>
      </c>
      <c r="V7322">
        <v>0</v>
      </c>
      <c r="W7322">
        <v>0</v>
      </c>
      <c r="X7322">
        <v>116.01208579010388</v>
      </c>
      <c r="Y7322">
        <v>0</v>
      </c>
      <c r="Z7322">
        <v>0</v>
      </c>
      <c r="AA7322">
        <v>1323.845019286794</v>
      </c>
      <c r="AB7322">
        <v>494.11027167248892</v>
      </c>
      <c r="AC7322">
        <v>0</v>
      </c>
      <c r="AD7322">
        <v>0</v>
      </c>
      <c r="AE7322">
        <v>1933.9673767493869</v>
      </c>
    </row>
    <row r="7323" spans="1:31" x14ac:dyDescent="0.25">
      <c r="A7323">
        <v>2254571</v>
      </c>
      <c r="B7323">
        <v>1</v>
      </c>
      <c r="C7323" t="s">
        <v>81</v>
      </c>
      <c r="D7323" t="s">
        <v>122</v>
      </c>
      <c r="E7323" t="s">
        <v>194</v>
      </c>
      <c r="F7323" t="s">
        <v>20935</v>
      </c>
      <c r="G7323" t="s">
        <v>179</v>
      </c>
      <c r="H7323" t="s">
        <v>135</v>
      </c>
      <c r="I7323" t="s">
        <v>136</v>
      </c>
      <c r="J7323" t="s">
        <v>137</v>
      </c>
      <c r="K7323" t="s">
        <v>138</v>
      </c>
      <c r="L7323" t="s">
        <v>20936</v>
      </c>
      <c r="M7323" t="s">
        <v>20937</v>
      </c>
      <c r="N7323">
        <v>7.9966666660000003</v>
      </c>
      <c r="O7323">
        <v>0</v>
      </c>
      <c r="P7323">
        <v>16</v>
      </c>
      <c r="Q7323">
        <v>0</v>
      </c>
      <c r="R7323">
        <v>0</v>
      </c>
      <c r="S7323">
        <v>0</v>
      </c>
      <c r="T7323">
        <v>3</v>
      </c>
      <c r="U7323">
        <v>0</v>
      </c>
      <c r="V7323">
        <v>0</v>
      </c>
      <c r="W7323">
        <v>0</v>
      </c>
      <c r="X7323">
        <v>15.654410893145736</v>
      </c>
      <c r="Y7323">
        <v>0</v>
      </c>
      <c r="Z7323">
        <v>0</v>
      </c>
      <c r="AA7323">
        <v>0</v>
      </c>
      <c r="AB7323">
        <v>2.2020675573650443</v>
      </c>
      <c r="AC7323">
        <v>0</v>
      </c>
      <c r="AD7323">
        <v>0</v>
      </c>
      <c r="AE7323">
        <v>17.856478450510778</v>
      </c>
    </row>
    <row r="7324" spans="1:31" x14ac:dyDescent="0.25">
      <c r="A7324">
        <v>2254903</v>
      </c>
      <c r="B7324">
        <v>1</v>
      </c>
      <c r="C7324" t="s">
        <v>80</v>
      </c>
      <c r="D7324" t="s">
        <v>99</v>
      </c>
      <c r="E7324" t="s">
        <v>194</v>
      </c>
      <c r="F7324" t="s">
        <v>20938</v>
      </c>
      <c r="G7324" t="s">
        <v>179</v>
      </c>
      <c r="H7324" t="s">
        <v>135</v>
      </c>
      <c r="I7324" t="s">
        <v>136</v>
      </c>
      <c r="J7324" t="s">
        <v>137</v>
      </c>
      <c r="K7324" t="s">
        <v>138</v>
      </c>
      <c r="L7324" t="s">
        <v>20939</v>
      </c>
      <c r="M7324" t="s">
        <v>20940</v>
      </c>
      <c r="N7324">
        <v>2.7316666660000002</v>
      </c>
      <c r="O7324">
        <v>0</v>
      </c>
      <c r="P7324">
        <v>0</v>
      </c>
      <c r="Q7324">
        <v>0</v>
      </c>
      <c r="R7324">
        <v>0</v>
      </c>
      <c r="S7324">
        <v>0</v>
      </c>
      <c r="T7324">
        <v>0</v>
      </c>
      <c r="U7324">
        <v>0</v>
      </c>
      <c r="V7324">
        <v>1</v>
      </c>
      <c r="W7324">
        <v>0</v>
      </c>
      <c r="X7324">
        <v>0</v>
      </c>
      <c r="Y7324">
        <v>0</v>
      </c>
      <c r="Z7324">
        <v>0</v>
      </c>
      <c r="AA7324">
        <v>0</v>
      </c>
      <c r="AB7324">
        <v>0</v>
      </c>
      <c r="AC7324">
        <v>0</v>
      </c>
      <c r="AD7324">
        <v>462.02612859218732</v>
      </c>
      <c r="AE7324">
        <v>462.02612859218732</v>
      </c>
    </row>
    <row r="7325" spans="1:31" x14ac:dyDescent="0.25">
      <c r="A7325">
        <v>2254926</v>
      </c>
      <c r="B7325">
        <v>1</v>
      </c>
      <c r="C7325" t="s">
        <v>81</v>
      </c>
      <c r="D7325" t="s">
        <v>128</v>
      </c>
      <c r="E7325" t="s">
        <v>177</v>
      </c>
      <c r="F7325" t="s">
        <v>20941</v>
      </c>
      <c r="G7325" t="s">
        <v>1507</v>
      </c>
      <c r="H7325" t="s">
        <v>135</v>
      </c>
      <c r="I7325" t="s">
        <v>136</v>
      </c>
      <c r="J7325" t="s">
        <v>137</v>
      </c>
      <c r="K7325" t="s">
        <v>138</v>
      </c>
      <c r="L7325" t="s">
        <v>20942</v>
      </c>
      <c r="M7325" t="s">
        <v>20943</v>
      </c>
      <c r="N7325">
        <v>1.3969444440000001</v>
      </c>
      <c r="O7325">
        <v>0</v>
      </c>
      <c r="P7325">
        <v>37</v>
      </c>
      <c r="Q7325">
        <v>0</v>
      </c>
      <c r="R7325">
        <v>0</v>
      </c>
      <c r="S7325">
        <v>0</v>
      </c>
      <c r="T7325">
        <v>8</v>
      </c>
      <c r="U7325">
        <v>0</v>
      </c>
      <c r="V7325">
        <v>0</v>
      </c>
      <c r="W7325">
        <v>0</v>
      </c>
      <c r="X7325">
        <v>11.564651736404375</v>
      </c>
      <c r="Y7325">
        <v>0</v>
      </c>
      <c r="Z7325">
        <v>0</v>
      </c>
      <c r="AA7325">
        <v>0</v>
      </c>
      <c r="AB7325">
        <v>5.1118355596724729</v>
      </c>
      <c r="AC7325">
        <v>0</v>
      </c>
      <c r="AD7325">
        <v>0</v>
      </c>
      <c r="AE7325">
        <v>16.67648729607685</v>
      </c>
    </row>
    <row r="7326" spans="1:31" x14ac:dyDescent="0.25">
      <c r="A7326">
        <v>2255095</v>
      </c>
      <c r="B7326">
        <v>1</v>
      </c>
      <c r="C7326" t="s">
        <v>80</v>
      </c>
      <c r="D7326" t="s">
        <v>108</v>
      </c>
      <c r="E7326" t="s">
        <v>182</v>
      </c>
      <c r="F7326" t="s">
        <v>20944</v>
      </c>
      <c r="G7326" t="s">
        <v>1027</v>
      </c>
      <c r="H7326" t="s">
        <v>163</v>
      </c>
      <c r="I7326" t="s">
        <v>136</v>
      </c>
      <c r="J7326" t="s">
        <v>137</v>
      </c>
      <c r="K7326" t="s">
        <v>138</v>
      </c>
      <c r="L7326" t="s">
        <v>20945</v>
      </c>
      <c r="M7326" t="s">
        <v>20946</v>
      </c>
      <c r="N7326">
        <v>2.6722222219999998</v>
      </c>
      <c r="O7326">
        <v>0</v>
      </c>
      <c r="P7326">
        <v>31</v>
      </c>
      <c r="Q7326">
        <v>0</v>
      </c>
      <c r="R7326">
        <v>16</v>
      </c>
      <c r="S7326">
        <v>0</v>
      </c>
      <c r="T7326">
        <v>7</v>
      </c>
      <c r="U7326">
        <v>0</v>
      </c>
      <c r="V7326">
        <v>0</v>
      </c>
      <c r="W7326">
        <v>0</v>
      </c>
      <c r="X7326">
        <v>8.7502620410584768</v>
      </c>
      <c r="Y7326">
        <v>0</v>
      </c>
      <c r="Z7326">
        <v>2.7363730961753272</v>
      </c>
      <c r="AA7326">
        <v>0</v>
      </c>
      <c r="AB7326">
        <v>8.0685268497213158</v>
      </c>
      <c r="AC7326">
        <v>0</v>
      </c>
      <c r="AD7326">
        <v>0</v>
      </c>
      <c r="AE7326">
        <v>19.55516198695512</v>
      </c>
    </row>
    <row r="7327" spans="1:31" x14ac:dyDescent="0.25">
      <c r="A7327">
        <v>2255072</v>
      </c>
      <c r="B7327">
        <v>1</v>
      </c>
      <c r="C7327" t="s">
        <v>80</v>
      </c>
      <c r="D7327" t="s">
        <v>98</v>
      </c>
      <c r="E7327" t="s">
        <v>132</v>
      </c>
      <c r="F7327" t="s">
        <v>20947</v>
      </c>
      <c r="G7327" t="s">
        <v>148</v>
      </c>
      <c r="H7327" t="s">
        <v>135</v>
      </c>
      <c r="I7327" t="s">
        <v>136</v>
      </c>
      <c r="J7327" t="s">
        <v>137</v>
      </c>
      <c r="K7327" t="s">
        <v>138</v>
      </c>
      <c r="L7327" t="s">
        <v>20948</v>
      </c>
      <c r="M7327" t="s">
        <v>20949</v>
      </c>
      <c r="N7327">
        <v>2.0702777769999998</v>
      </c>
      <c r="O7327">
        <v>0</v>
      </c>
      <c r="P7327">
        <v>0</v>
      </c>
      <c r="Q7327">
        <v>0</v>
      </c>
      <c r="R7327">
        <v>0</v>
      </c>
      <c r="S7327">
        <v>0</v>
      </c>
      <c r="T7327">
        <v>1</v>
      </c>
      <c r="U7327">
        <v>0</v>
      </c>
      <c r="V7327">
        <v>0</v>
      </c>
      <c r="W7327">
        <v>0</v>
      </c>
      <c r="X7327">
        <v>0</v>
      </c>
      <c r="Y7327">
        <v>0</v>
      </c>
      <c r="Z7327">
        <v>0</v>
      </c>
      <c r="AA7327">
        <v>0</v>
      </c>
      <c r="AB7327">
        <v>5.1252200438444459E-4</v>
      </c>
      <c r="AC7327">
        <v>0</v>
      </c>
      <c r="AD7327">
        <v>0</v>
      </c>
      <c r="AE7327">
        <v>5.1252200438444459E-4</v>
      </c>
    </row>
    <row r="7328" spans="1:31" x14ac:dyDescent="0.25">
      <c r="A7328">
        <v>2254740</v>
      </c>
      <c r="B7328">
        <v>1</v>
      </c>
      <c r="C7328" t="s">
        <v>80</v>
      </c>
      <c r="D7328" t="s">
        <v>89</v>
      </c>
      <c r="E7328" t="s">
        <v>132</v>
      </c>
      <c r="F7328" t="s">
        <v>20950</v>
      </c>
      <c r="G7328" t="s">
        <v>191</v>
      </c>
      <c r="H7328" t="s">
        <v>135</v>
      </c>
      <c r="I7328" t="s">
        <v>136</v>
      </c>
      <c r="J7328" t="s">
        <v>137</v>
      </c>
      <c r="K7328" t="s">
        <v>138</v>
      </c>
      <c r="L7328" t="s">
        <v>20951</v>
      </c>
      <c r="M7328" t="s">
        <v>20952</v>
      </c>
      <c r="N7328">
        <v>1.0333333330000001</v>
      </c>
      <c r="O7328">
        <v>0</v>
      </c>
      <c r="P7328">
        <v>0</v>
      </c>
      <c r="Q7328">
        <v>0</v>
      </c>
      <c r="R7328">
        <v>0</v>
      </c>
      <c r="S7328">
        <v>0</v>
      </c>
      <c r="T7328">
        <v>1</v>
      </c>
      <c r="U7328">
        <v>0</v>
      </c>
      <c r="V7328">
        <v>0</v>
      </c>
      <c r="W7328">
        <v>0</v>
      </c>
      <c r="X7328">
        <v>0</v>
      </c>
      <c r="Y7328">
        <v>0</v>
      </c>
      <c r="Z7328">
        <v>0</v>
      </c>
      <c r="AA7328">
        <v>0</v>
      </c>
      <c r="AB7328">
        <v>2.0059986584846667</v>
      </c>
      <c r="AC7328">
        <v>0</v>
      </c>
      <c r="AD7328">
        <v>0</v>
      </c>
      <c r="AE7328">
        <v>2.0059986584846667</v>
      </c>
    </row>
    <row r="7329" spans="1:31" x14ac:dyDescent="0.25">
      <c r="A7329">
        <v>2254717</v>
      </c>
      <c r="B7329">
        <v>1</v>
      </c>
      <c r="C7329" t="s">
        <v>80</v>
      </c>
      <c r="D7329" t="s">
        <v>93</v>
      </c>
      <c r="E7329" t="s">
        <v>273</v>
      </c>
      <c r="F7329" t="s">
        <v>20953</v>
      </c>
      <c r="G7329" t="s">
        <v>319</v>
      </c>
      <c r="H7329" t="s">
        <v>163</v>
      </c>
      <c r="I7329" t="s">
        <v>136</v>
      </c>
      <c r="J7329" t="s">
        <v>137</v>
      </c>
      <c r="K7329" t="s">
        <v>138</v>
      </c>
      <c r="L7329" t="s">
        <v>20954</v>
      </c>
      <c r="M7329" t="s">
        <v>20955</v>
      </c>
      <c r="N7329">
        <v>0.64583333300000001</v>
      </c>
      <c r="O7329">
        <v>0</v>
      </c>
      <c r="P7329">
        <v>184</v>
      </c>
      <c r="Q7329">
        <v>0</v>
      </c>
      <c r="R7329">
        <v>93</v>
      </c>
      <c r="S7329">
        <v>1</v>
      </c>
      <c r="T7329">
        <v>50</v>
      </c>
      <c r="U7329">
        <v>0</v>
      </c>
      <c r="V7329">
        <v>0</v>
      </c>
      <c r="W7329">
        <v>0</v>
      </c>
      <c r="X7329">
        <v>51.954783845115053</v>
      </c>
      <c r="Y7329">
        <v>0</v>
      </c>
      <c r="Z7329">
        <v>38.11788718681418</v>
      </c>
      <c r="AA7329">
        <v>1.0768277524959999</v>
      </c>
      <c r="AB7329">
        <v>29.732795236420543</v>
      </c>
      <c r="AC7329">
        <v>0</v>
      </c>
      <c r="AD7329">
        <v>0</v>
      </c>
      <c r="AE7329">
        <v>120.88229402084578</v>
      </c>
    </row>
    <row r="7330" spans="1:31" x14ac:dyDescent="0.25">
      <c r="A7330">
        <v>2254694</v>
      </c>
      <c r="B7330">
        <v>1</v>
      </c>
      <c r="C7330" t="s">
        <v>80</v>
      </c>
      <c r="D7330" t="s">
        <v>106</v>
      </c>
      <c r="E7330" t="s">
        <v>161</v>
      </c>
      <c r="F7330" t="s">
        <v>20956</v>
      </c>
      <c r="G7330" t="s">
        <v>196</v>
      </c>
      <c r="H7330" t="s">
        <v>163</v>
      </c>
      <c r="I7330" t="s">
        <v>136</v>
      </c>
      <c r="J7330" t="s">
        <v>137</v>
      </c>
      <c r="K7330" t="s">
        <v>144</v>
      </c>
      <c r="L7330" t="s">
        <v>20957</v>
      </c>
      <c r="M7330" t="s">
        <v>20958</v>
      </c>
      <c r="N7330">
        <v>7.9430555549999999</v>
      </c>
      <c r="O7330">
        <v>0</v>
      </c>
      <c r="P7330">
        <v>1</v>
      </c>
      <c r="Q7330">
        <v>36</v>
      </c>
      <c r="R7330">
        <v>154</v>
      </c>
      <c r="S7330">
        <v>10</v>
      </c>
      <c r="T7330">
        <v>28</v>
      </c>
      <c r="U7330">
        <v>0</v>
      </c>
      <c r="V7330">
        <v>0</v>
      </c>
      <c r="W7330">
        <v>0</v>
      </c>
      <c r="X7330">
        <v>0</v>
      </c>
      <c r="Y7330">
        <v>279.66799491898786</v>
      </c>
      <c r="Z7330">
        <v>1065.6913621363315</v>
      </c>
      <c r="AA7330">
        <v>110.39216100294591</v>
      </c>
      <c r="AB7330">
        <v>457.37100308200161</v>
      </c>
      <c r="AC7330">
        <v>0</v>
      </c>
      <c r="AD7330">
        <v>0</v>
      </c>
      <c r="AE7330">
        <v>1913.1225211402668</v>
      </c>
    </row>
    <row r="7331" spans="1:31" x14ac:dyDescent="0.25">
      <c r="A7331">
        <v>2255089</v>
      </c>
      <c r="B7331">
        <v>1</v>
      </c>
      <c r="C7331" t="s">
        <v>80</v>
      </c>
      <c r="D7331" t="s">
        <v>108</v>
      </c>
      <c r="E7331" t="s">
        <v>161</v>
      </c>
      <c r="F7331" t="s">
        <v>20959</v>
      </c>
      <c r="G7331" t="s">
        <v>174</v>
      </c>
      <c r="H7331" t="s">
        <v>163</v>
      </c>
      <c r="I7331" t="s">
        <v>261</v>
      </c>
      <c r="J7331" t="s">
        <v>137</v>
      </c>
      <c r="K7331" t="s">
        <v>138</v>
      </c>
      <c r="L7331" t="s">
        <v>20960</v>
      </c>
      <c r="M7331" t="s">
        <v>20961</v>
      </c>
      <c r="N7331">
        <v>5.8333329999999996E-3</v>
      </c>
      <c r="O7331">
        <v>0</v>
      </c>
      <c r="P7331">
        <v>875</v>
      </c>
      <c r="Q7331">
        <v>0</v>
      </c>
      <c r="R7331">
        <v>102</v>
      </c>
      <c r="S7331">
        <v>9</v>
      </c>
      <c r="T7331">
        <v>96</v>
      </c>
      <c r="U7331">
        <v>0</v>
      </c>
      <c r="V7331">
        <v>0</v>
      </c>
      <c r="W7331">
        <v>0</v>
      </c>
      <c r="X7331">
        <v>0.60954522186035409</v>
      </c>
      <c r="Y7331">
        <v>0</v>
      </c>
      <c r="Z7331">
        <v>3.9912069250270001E-2</v>
      </c>
      <c r="AA7331">
        <v>0.19370391515000171</v>
      </c>
      <c r="AB7331">
        <v>0.27781183857000008</v>
      </c>
      <c r="AC7331">
        <v>0</v>
      </c>
      <c r="AD7331">
        <v>0</v>
      </c>
      <c r="AE7331">
        <v>1.1209730448306259</v>
      </c>
    </row>
    <row r="7332" spans="1:31" x14ac:dyDescent="0.25">
      <c r="A7332">
        <v>2254554</v>
      </c>
      <c r="B7332">
        <v>1</v>
      </c>
      <c r="C7332" t="s">
        <v>81</v>
      </c>
      <c r="D7332" t="s">
        <v>122</v>
      </c>
      <c r="E7332" t="s">
        <v>182</v>
      </c>
      <c r="F7332" t="s">
        <v>20962</v>
      </c>
      <c r="G7332" t="s">
        <v>1547</v>
      </c>
      <c r="H7332" t="s">
        <v>163</v>
      </c>
      <c r="I7332" t="s">
        <v>136</v>
      </c>
      <c r="J7332" t="s">
        <v>137</v>
      </c>
      <c r="K7332" t="s">
        <v>138</v>
      </c>
      <c r="L7332" t="s">
        <v>20963</v>
      </c>
      <c r="M7332" t="s">
        <v>20964</v>
      </c>
      <c r="N7332">
        <v>6.0986111110000003</v>
      </c>
      <c r="O7332">
        <v>0</v>
      </c>
      <c r="P7332">
        <v>44</v>
      </c>
      <c r="Q7332">
        <v>0</v>
      </c>
      <c r="R7332">
        <v>0</v>
      </c>
      <c r="S7332">
        <v>0</v>
      </c>
      <c r="T7332">
        <v>2</v>
      </c>
      <c r="U7332">
        <v>0</v>
      </c>
      <c r="V7332">
        <v>0</v>
      </c>
      <c r="W7332">
        <v>0</v>
      </c>
      <c r="X7332">
        <v>24.525158320711057</v>
      </c>
      <c r="Y7332">
        <v>0</v>
      </c>
      <c r="Z7332">
        <v>0</v>
      </c>
      <c r="AA7332">
        <v>0</v>
      </c>
      <c r="AB7332">
        <v>4.12136621846075</v>
      </c>
      <c r="AC7332">
        <v>0</v>
      </c>
      <c r="AD7332">
        <v>0</v>
      </c>
      <c r="AE7332">
        <v>28.646524539171807</v>
      </c>
    </row>
    <row r="7333" spans="1:31" x14ac:dyDescent="0.25">
      <c r="A7333">
        <v>2254803</v>
      </c>
      <c r="B7333">
        <v>1</v>
      </c>
      <c r="C7333" t="s">
        <v>80</v>
      </c>
      <c r="D7333" t="s">
        <v>96</v>
      </c>
      <c r="E7333" t="s">
        <v>132</v>
      </c>
      <c r="F7333" t="s">
        <v>20965</v>
      </c>
      <c r="G7333" t="s">
        <v>148</v>
      </c>
      <c r="H7333" t="s">
        <v>135</v>
      </c>
      <c r="I7333" t="s">
        <v>136</v>
      </c>
      <c r="J7333" t="s">
        <v>137</v>
      </c>
      <c r="K7333" t="s">
        <v>138</v>
      </c>
      <c r="L7333" t="s">
        <v>20966</v>
      </c>
      <c r="M7333" t="s">
        <v>20967</v>
      </c>
      <c r="N7333">
        <v>7.6122222219999998</v>
      </c>
      <c r="O7333">
        <v>0</v>
      </c>
      <c r="P7333">
        <v>1</v>
      </c>
      <c r="Q7333">
        <v>0</v>
      </c>
      <c r="R7333">
        <v>0</v>
      </c>
      <c r="S7333">
        <v>0</v>
      </c>
      <c r="T7333">
        <v>0</v>
      </c>
      <c r="U7333">
        <v>0</v>
      </c>
      <c r="V7333">
        <v>0</v>
      </c>
      <c r="W7333">
        <v>0</v>
      </c>
      <c r="X7333">
        <v>4.8049365443929348</v>
      </c>
      <c r="Y7333">
        <v>0</v>
      </c>
      <c r="Z7333">
        <v>0</v>
      </c>
      <c r="AA7333">
        <v>0</v>
      </c>
      <c r="AB7333">
        <v>0</v>
      </c>
      <c r="AC7333">
        <v>0</v>
      </c>
      <c r="AD7333">
        <v>0</v>
      </c>
      <c r="AE7333">
        <v>4.8049365443929348</v>
      </c>
    </row>
    <row r="7334" spans="1:31" x14ac:dyDescent="0.25">
      <c r="A7334">
        <v>2255112</v>
      </c>
      <c r="B7334">
        <v>1</v>
      </c>
      <c r="C7334" t="s">
        <v>80</v>
      </c>
      <c r="D7334" t="s">
        <v>107</v>
      </c>
      <c r="E7334" t="s">
        <v>132</v>
      </c>
      <c r="F7334" t="s">
        <v>20968</v>
      </c>
      <c r="G7334" t="s">
        <v>148</v>
      </c>
      <c r="H7334" t="s">
        <v>135</v>
      </c>
      <c r="I7334" t="s">
        <v>136</v>
      </c>
      <c r="J7334" t="s">
        <v>137</v>
      </c>
      <c r="K7334" t="s">
        <v>138</v>
      </c>
      <c r="L7334" t="s">
        <v>20969</v>
      </c>
      <c r="M7334" t="s">
        <v>20970</v>
      </c>
      <c r="N7334">
        <v>1.915</v>
      </c>
      <c r="O7334">
        <v>0</v>
      </c>
      <c r="P7334">
        <v>2</v>
      </c>
      <c r="Q7334">
        <v>0</v>
      </c>
      <c r="R7334">
        <v>0</v>
      </c>
      <c r="S7334">
        <v>0</v>
      </c>
      <c r="T7334">
        <v>0</v>
      </c>
      <c r="U7334">
        <v>0</v>
      </c>
      <c r="V7334">
        <v>0</v>
      </c>
      <c r="W7334">
        <v>0</v>
      </c>
      <c r="X7334">
        <v>0.9922980345304333</v>
      </c>
      <c r="Y7334">
        <v>0</v>
      </c>
      <c r="Z7334">
        <v>0</v>
      </c>
      <c r="AA7334">
        <v>0</v>
      </c>
      <c r="AB7334">
        <v>0</v>
      </c>
      <c r="AC7334">
        <v>0</v>
      </c>
      <c r="AD7334">
        <v>0</v>
      </c>
      <c r="AE7334">
        <v>0.9922980345304333</v>
      </c>
    </row>
    <row r="7335" spans="1:31" x14ac:dyDescent="0.25">
      <c r="A7335">
        <v>2254863</v>
      </c>
      <c r="B7335">
        <v>1</v>
      </c>
      <c r="C7335" t="s">
        <v>80</v>
      </c>
      <c r="D7335" t="s">
        <v>82</v>
      </c>
      <c r="E7335" t="s">
        <v>132</v>
      </c>
      <c r="F7335" t="s">
        <v>20971</v>
      </c>
      <c r="G7335" t="s">
        <v>170</v>
      </c>
      <c r="H7335" t="s">
        <v>135</v>
      </c>
      <c r="I7335" t="s">
        <v>136</v>
      </c>
      <c r="J7335" t="s">
        <v>137</v>
      </c>
      <c r="K7335" t="s">
        <v>138</v>
      </c>
      <c r="L7335" t="s">
        <v>20972</v>
      </c>
      <c r="M7335" t="s">
        <v>20973</v>
      </c>
      <c r="N7335">
        <v>3.508611111</v>
      </c>
      <c r="O7335">
        <v>0</v>
      </c>
      <c r="P7335">
        <v>1</v>
      </c>
      <c r="Q7335">
        <v>0</v>
      </c>
      <c r="R7335">
        <v>0</v>
      </c>
      <c r="S7335">
        <v>0</v>
      </c>
      <c r="T7335">
        <v>0</v>
      </c>
      <c r="U7335">
        <v>0</v>
      </c>
      <c r="V7335">
        <v>0</v>
      </c>
      <c r="W7335">
        <v>0</v>
      </c>
      <c r="X7335">
        <v>0</v>
      </c>
      <c r="Y7335">
        <v>0</v>
      </c>
      <c r="Z7335">
        <v>0</v>
      </c>
      <c r="AA7335">
        <v>0</v>
      </c>
      <c r="AB7335">
        <v>0</v>
      </c>
      <c r="AC7335">
        <v>0</v>
      </c>
      <c r="AD7335">
        <v>0</v>
      </c>
      <c r="AE7335">
        <v>0</v>
      </c>
    </row>
    <row r="7336" spans="1:31" x14ac:dyDescent="0.25">
      <c r="A7336">
        <v>2254657</v>
      </c>
      <c r="B7336">
        <v>1</v>
      </c>
      <c r="C7336" t="s">
        <v>81</v>
      </c>
      <c r="D7336" t="s">
        <v>121</v>
      </c>
      <c r="E7336" t="s">
        <v>194</v>
      </c>
      <c r="F7336" t="s">
        <v>20974</v>
      </c>
      <c r="G7336" t="s">
        <v>179</v>
      </c>
      <c r="H7336" t="s">
        <v>135</v>
      </c>
      <c r="I7336" t="s">
        <v>136</v>
      </c>
      <c r="J7336" t="s">
        <v>137</v>
      </c>
      <c r="K7336" t="s">
        <v>138</v>
      </c>
      <c r="L7336" t="s">
        <v>20975</v>
      </c>
      <c r="M7336" t="s">
        <v>20976</v>
      </c>
      <c r="N7336">
        <v>1.4488888879999999</v>
      </c>
      <c r="O7336">
        <v>0</v>
      </c>
      <c r="P7336">
        <v>55</v>
      </c>
      <c r="Q7336">
        <v>0</v>
      </c>
      <c r="R7336">
        <v>11</v>
      </c>
      <c r="S7336">
        <v>0</v>
      </c>
      <c r="T7336">
        <v>1</v>
      </c>
      <c r="U7336">
        <v>0</v>
      </c>
      <c r="V7336">
        <v>0</v>
      </c>
      <c r="W7336">
        <v>0</v>
      </c>
      <c r="X7336">
        <v>22.431231165387445</v>
      </c>
      <c r="Y7336">
        <v>0</v>
      </c>
      <c r="Z7336">
        <v>0.56132713886207009</v>
      </c>
      <c r="AA7336">
        <v>0</v>
      </c>
      <c r="AB7336">
        <v>0</v>
      </c>
      <c r="AC7336">
        <v>0</v>
      </c>
      <c r="AD7336">
        <v>0</v>
      </c>
      <c r="AE7336">
        <v>22.992558304249513</v>
      </c>
    </row>
    <row r="7337" spans="1:31" x14ac:dyDescent="0.25">
      <c r="A7337">
        <v>2254654</v>
      </c>
      <c r="B7337">
        <v>1</v>
      </c>
      <c r="C7337" t="s">
        <v>80</v>
      </c>
      <c r="D7337" t="s">
        <v>109</v>
      </c>
      <c r="E7337" t="s">
        <v>132</v>
      </c>
      <c r="F7337" t="s">
        <v>20977</v>
      </c>
      <c r="G7337" t="s">
        <v>134</v>
      </c>
      <c r="H7337" t="s">
        <v>135</v>
      </c>
      <c r="I7337" t="s">
        <v>136</v>
      </c>
      <c r="J7337" t="s">
        <v>137</v>
      </c>
      <c r="K7337" t="s">
        <v>138</v>
      </c>
      <c r="L7337" t="s">
        <v>20978</v>
      </c>
      <c r="M7337" t="s">
        <v>20979</v>
      </c>
      <c r="N7337">
        <v>2.4866666660000001</v>
      </c>
      <c r="O7337">
        <v>0</v>
      </c>
      <c r="P7337">
        <v>1</v>
      </c>
      <c r="Q7337">
        <v>0</v>
      </c>
      <c r="R7337">
        <v>0</v>
      </c>
      <c r="S7337">
        <v>0</v>
      </c>
      <c r="T7337">
        <v>0</v>
      </c>
      <c r="U7337">
        <v>0</v>
      </c>
      <c r="V7337">
        <v>0</v>
      </c>
      <c r="W7337">
        <v>0</v>
      </c>
      <c r="X7337">
        <v>1.3964646510266668E-2</v>
      </c>
      <c r="Y7337">
        <v>0</v>
      </c>
      <c r="Z7337">
        <v>0</v>
      </c>
      <c r="AA7337">
        <v>0</v>
      </c>
      <c r="AB7337">
        <v>0</v>
      </c>
      <c r="AC7337">
        <v>0</v>
      </c>
      <c r="AD7337">
        <v>0</v>
      </c>
      <c r="AE7337">
        <v>1.3964646510266668E-2</v>
      </c>
    </row>
    <row r="7338" spans="1:31" x14ac:dyDescent="0.25">
      <c r="A7338">
        <v>2254989</v>
      </c>
      <c r="B7338">
        <v>1</v>
      </c>
      <c r="C7338" t="s">
        <v>80</v>
      </c>
      <c r="D7338" t="s">
        <v>105</v>
      </c>
      <c r="E7338" t="s">
        <v>132</v>
      </c>
      <c r="F7338" t="s">
        <v>20980</v>
      </c>
      <c r="G7338" t="s">
        <v>152</v>
      </c>
      <c r="H7338" t="s">
        <v>135</v>
      </c>
      <c r="I7338" t="s">
        <v>136</v>
      </c>
      <c r="J7338" t="s">
        <v>3</v>
      </c>
      <c r="K7338" t="s">
        <v>138</v>
      </c>
      <c r="L7338" t="s">
        <v>20981</v>
      </c>
      <c r="M7338" t="s">
        <v>20982</v>
      </c>
      <c r="N7338">
        <v>0.73472222200000004</v>
      </c>
      <c r="O7338">
        <v>0</v>
      </c>
      <c r="P7338">
        <v>5</v>
      </c>
      <c r="Q7338">
        <v>0</v>
      </c>
      <c r="R7338">
        <v>0</v>
      </c>
      <c r="S7338">
        <v>0</v>
      </c>
      <c r="T7338">
        <v>0</v>
      </c>
      <c r="U7338">
        <v>0</v>
      </c>
      <c r="V7338">
        <v>0</v>
      </c>
      <c r="W7338">
        <v>0</v>
      </c>
      <c r="X7338">
        <v>0.70642973613470206</v>
      </c>
      <c r="Y7338">
        <v>0</v>
      </c>
      <c r="Z7338">
        <v>0</v>
      </c>
      <c r="AA7338">
        <v>0</v>
      </c>
      <c r="AB7338">
        <v>0</v>
      </c>
      <c r="AC7338">
        <v>0</v>
      </c>
      <c r="AD7338">
        <v>0</v>
      </c>
      <c r="AE7338">
        <v>0.70642973613470206</v>
      </c>
    </row>
    <row r="7339" spans="1:31" x14ac:dyDescent="0.25">
      <c r="A7339">
        <v>2254697</v>
      </c>
      <c r="B7339">
        <v>1</v>
      </c>
      <c r="C7339" t="s">
        <v>80</v>
      </c>
      <c r="D7339" t="s">
        <v>93</v>
      </c>
      <c r="E7339" t="s">
        <v>194</v>
      </c>
      <c r="F7339" t="s">
        <v>20983</v>
      </c>
      <c r="G7339" t="s">
        <v>179</v>
      </c>
      <c r="H7339" t="s">
        <v>135</v>
      </c>
      <c r="I7339" t="s">
        <v>136</v>
      </c>
      <c r="J7339" t="s">
        <v>137</v>
      </c>
      <c r="K7339" t="s">
        <v>138</v>
      </c>
      <c r="L7339" t="s">
        <v>20984</v>
      </c>
      <c r="M7339" t="s">
        <v>20985</v>
      </c>
      <c r="N7339">
        <v>1.99</v>
      </c>
      <c r="O7339">
        <v>0</v>
      </c>
      <c r="P7339">
        <v>4</v>
      </c>
      <c r="Q7339">
        <v>0</v>
      </c>
      <c r="R7339">
        <v>10</v>
      </c>
      <c r="S7339">
        <v>0</v>
      </c>
      <c r="T7339">
        <v>3</v>
      </c>
      <c r="U7339">
        <v>0</v>
      </c>
      <c r="V7339">
        <v>0</v>
      </c>
      <c r="W7339">
        <v>0</v>
      </c>
      <c r="X7339">
        <v>1.52721083384072</v>
      </c>
      <c r="Y7339">
        <v>0</v>
      </c>
      <c r="Z7339">
        <v>0.47977344221856011</v>
      </c>
      <c r="AA7339">
        <v>0</v>
      </c>
      <c r="AB7339">
        <v>4.0015106727393661</v>
      </c>
      <c r="AC7339">
        <v>0</v>
      </c>
      <c r="AD7339">
        <v>0</v>
      </c>
      <c r="AE7339">
        <v>6.0084949487986457</v>
      </c>
    </row>
    <row r="7340" spans="1:31" x14ac:dyDescent="0.25">
      <c r="A7340">
        <v>2254820</v>
      </c>
      <c r="B7340">
        <v>1</v>
      </c>
      <c r="C7340" t="s">
        <v>80</v>
      </c>
      <c r="D7340" t="s">
        <v>105</v>
      </c>
      <c r="E7340" t="s">
        <v>182</v>
      </c>
      <c r="F7340" t="s">
        <v>20986</v>
      </c>
      <c r="G7340" t="s">
        <v>319</v>
      </c>
      <c r="H7340" t="s">
        <v>163</v>
      </c>
      <c r="I7340" t="s">
        <v>136</v>
      </c>
      <c r="J7340" t="s">
        <v>137</v>
      </c>
      <c r="K7340" t="s">
        <v>138</v>
      </c>
      <c r="L7340" t="s">
        <v>20987</v>
      </c>
      <c r="M7340" t="s">
        <v>20988</v>
      </c>
      <c r="N7340">
        <v>2.5022222219999999</v>
      </c>
      <c r="O7340">
        <v>0</v>
      </c>
      <c r="P7340">
        <v>0</v>
      </c>
      <c r="Q7340">
        <v>2</v>
      </c>
      <c r="R7340">
        <v>0</v>
      </c>
      <c r="S7340">
        <v>0</v>
      </c>
      <c r="T7340">
        <v>0</v>
      </c>
      <c r="U7340">
        <v>0</v>
      </c>
      <c r="V7340">
        <v>0</v>
      </c>
      <c r="W7340">
        <v>0</v>
      </c>
      <c r="X7340">
        <v>0</v>
      </c>
      <c r="Y7340">
        <v>60.465224343687765</v>
      </c>
      <c r="Z7340">
        <v>0</v>
      </c>
      <c r="AA7340">
        <v>0</v>
      </c>
      <c r="AB7340">
        <v>0</v>
      </c>
      <c r="AC7340">
        <v>0</v>
      </c>
      <c r="AD7340">
        <v>0</v>
      </c>
      <c r="AE7340">
        <v>60.465224343687765</v>
      </c>
    </row>
    <row r="7341" spans="1:31" x14ac:dyDescent="0.25">
      <c r="A7341">
        <v>2255026</v>
      </c>
      <c r="B7341">
        <v>1</v>
      </c>
      <c r="C7341" t="s">
        <v>81</v>
      </c>
      <c r="D7341" t="s">
        <v>122</v>
      </c>
      <c r="E7341" t="s">
        <v>194</v>
      </c>
      <c r="F7341" t="s">
        <v>20989</v>
      </c>
      <c r="G7341" t="s">
        <v>179</v>
      </c>
      <c r="H7341" t="s">
        <v>135</v>
      </c>
      <c r="I7341" t="s">
        <v>136</v>
      </c>
      <c r="J7341" t="s">
        <v>137</v>
      </c>
      <c r="K7341" t="s">
        <v>138</v>
      </c>
      <c r="L7341" t="s">
        <v>20990</v>
      </c>
      <c r="M7341" t="s">
        <v>20991</v>
      </c>
      <c r="N7341">
        <v>1.0863888880000001</v>
      </c>
      <c r="O7341">
        <v>0</v>
      </c>
      <c r="P7341">
        <v>76</v>
      </c>
      <c r="Q7341">
        <v>0</v>
      </c>
      <c r="R7341">
        <v>0</v>
      </c>
      <c r="S7341">
        <v>0</v>
      </c>
      <c r="T7341">
        <v>8</v>
      </c>
      <c r="U7341">
        <v>0</v>
      </c>
      <c r="V7341">
        <v>0</v>
      </c>
      <c r="W7341">
        <v>0</v>
      </c>
      <c r="X7341">
        <v>35.084110583564566</v>
      </c>
      <c r="Y7341">
        <v>0</v>
      </c>
      <c r="Z7341">
        <v>0</v>
      </c>
      <c r="AA7341">
        <v>0</v>
      </c>
      <c r="AB7341">
        <v>15.698285808981968</v>
      </c>
      <c r="AC7341">
        <v>0</v>
      </c>
      <c r="AD7341">
        <v>0</v>
      </c>
      <c r="AE7341">
        <v>50.782396392546531</v>
      </c>
    </row>
    <row r="7342" spans="1:31" x14ac:dyDescent="0.25">
      <c r="A7342">
        <v>2255069</v>
      </c>
      <c r="B7342">
        <v>1</v>
      </c>
      <c r="C7342" t="s">
        <v>80</v>
      </c>
      <c r="D7342" t="s">
        <v>93</v>
      </c>
      <c r="E7342" t="s">
        <v>273</v>
      </c>
      <c r="F7342" t="s">
        <v>16529</v>
      </c>
      <c r="G7342" t="s">
        <v>174</v>
      </c>
      <c r="H7342" t="s">
        <v>163</v>
      </c>
      <c r="I7342" t="s">
        <v>136</v>
      </c>
      <c r="J7342" t="s">
        <v>137</v>
      </c>
      <c r="K7342" t="s">
        <v>138</v>
      </c>
      <c r="L7342" t="s">
        <v>20992</v>
      </c>
      <c r="M7342" t="s">
        <v>20993</v>
      </c>
      <c r="N7342">
        <v>0.70305555500000005</v>
      </c>
      <c r="O7342">
        <v>0</v>
      </c>
      <c r="P7342">
        <v>193</v>
      </c>
      <c r="Q7342">
        <v>2</v>
      </c>
      <c r="R7342">
        <v>45</v>
      </c>
      <c r="S7342">
        <v>3</v>
      </c>
      <c r="T7342">
        <v>40</v>
      </c>
      <c r="U7342">
        <v>0</v>
      </c>
      <c r="V7342">
        <v>0</v>
      </c>
      <c r="W7342">
        <v>0</v>
      </c>
      <c r="X7342">
        <v>13.217382307853093</v>
      </c>
      <c r="Y7342">
        <v>8.2482784714959997E-2</v>
      </c>
      <c r="Z7342">
        <v>3.9698067810851727</v>
      </c>
      <c r="AA7342">
        <v>2.3979336008187087</v>
      </c>
      <c r="AB7342">
        <v>6.3203707886235678</v>
      </c>
      <c r="AC7342">
        <v>0</v>
      </c>
      <c r="AD7342">
        <v>0</v>
      </c>
      <c r="AE7342">
        <v>25.987976263095501</v>
      </c>
    </row>
    <row r="7343" spans="1:31" x14ac:dyDescent="0.25">
      <c r="A7343">
        <v>2254946</v>
      </c>
      <c r="B7343">
        <v>1</v>
      </c>
      <c r="C7343" t="s">
        <v>81</v>
      </c>
      <c r="D7343" t="s">
        <v>113</v>
      </c>
      <c r="E7343" t="s">
        <v>132</v>
      </c>
      <c r="F7343" t="s">
        <v>20994</v>
      </c>
      <c r="G7343" t="s">
        <v>148</v>
      </c>
      <c r="H7343" t="s">
        <v>135</v>
      </c>
      <c r="I7343" t="s">
        <v>136</v>
      </c>
      <c r="J7343" t="s">
        <v>137</v>
      </c>
      <c r="K7343" t="s">
        <v>138</v>
      </c>
      <c r="L7343" t="s">
        <v>20995</v>
      </c>
      <c r="M7343" t="s">
        <v>20996</v>
      </c>
      <c r="N7343">
        <v>2.6941666660000001</v>
      </c>
      <c r="O7343">
        <v>0</v>
      </c>
      <c r="P7343">
        <v>0</v>
      </c>
      <c r="Q7343">
        <v>0</v>
      </c>
      <c r="R7343">
        <v>0</v>
      </c>
      <c r="S7343">
        <v>0</v>
      </c>
      <c r="T7343">
        <v>1</v>
      </c>
      <c r="U7343">
        <v>0</v>
      </c>
      <c r="V7343">
        <v>0</v>
      </c>
      <c r="W7343">
        <v>0</v>
      </c>
      <c r="X7343">
        <v>0</v>
      </c>
      <c r="Y7343">
        <v>0</v>
      </c>
      <c r="Z7343">
        <v>0</v>
      </c>
      <c r="AA7343">
        <v>0</v>
      </c>
      <c r="AB7343">
        <v>4.1520440856385417</v>
      </c>
      <c r="AC7343">
        <v>0</v>
      </c>
      <c r="AD7343">
        <v>0</v>
      </c>
      <c r="AE7343">
        <v>4.1520440856385417</v>
      </c>
    </row>
    <row r="7344" spans="1:31" x14ac:dyDescent="0.25">
      <c r="A7344">
        <v>2255109</v>
      </c>
      <c r="B7344">
        <v>1</v>
      </c>
      <c r="C7344" t="s">
        <v>80</v>
      </c>
      <c r="D7344" t="s">
        <v>110</v>
      </c>
      <c r="E7344" t="s">
        <v>194</v>
      </c>
      <c r="F7344" t="s">
        <v>20997</v>
      </c>
      <c r="G7344" t="s">
        <v>179</v>
      </c>
      <c r="H7344" t="s">
        <v>135</v>
      </c>
      <c r="I7344" t="s">
        <v>136</v>
      </c>
      <c r="J7344" t="s">
        <v>137</v>
      </c>
      <c r="K7344" t="s">
        <v>138</v>
      </c>
      <c r="L7344" t="s">
        <v>20998</v>
      </c>
      <c r="M7344" t="s">
        <v>20999</v>
      </c>
      <c r="N7344">
        <v>0.40749999999999997</v>
      </c>
      <c r="O7344">
        <v>0</v>
      </c>
      <c r="P7344">
        <v>266</v>
      </c>
      <c r="Q7344">
        <v>0</v>
      </c>
      <c r="R7344">
        <v>0</v>
      </c>
      <c r="S7344">
        <v>0</v>
      </c>
      <c r="T7344">
        <v>5</v>
      </c>
      <c r="U7344">
        <v>0</v>
      </c>
      <c r="V7344">
        <v>0</v>
      </c>
      <c r="W7344">
        <v>0</v>
      </c>
      <c r="X7344">
        <v>39.363231909316504</v>
      </c>
      <c r="Y7344">
        <v>0</v>
      </c>
      <c r="Z7344">
        <v>0</v>
      </c>
      <c r="AA7344">
        <v>0</v>
      </c>
      <c r="AB7344">
        <v>0.54921962190100493</v>
      </c>
      <c r="AC7344">
        <v>0</v>
      </c>
      <c r="AD7344">
        <v>0</v>
      </c>
      <c r="AE7344">
        <v>39.912451531217506</v>
      </c>
    </row>
    <row r="7345" spans="1:31" x14ac:dyDescent="0.25">
      <c r="A7345">
        <v>2255006</v>
      </c>
      <c r="B7345">
        <v>1</v>
      </c>
      <c r="C7345" t="s">
        <v>81</v>
      </c>
      <c r="D7345" t="s">
        <v>112</v>
      </c>
      <c r="E7345" t="s">
        <v>273</v>
      </c>
      <c r="F7345" t="s">
        <v>7232</v>
      </c>
      <c r="G7345" t="s">
        <v>174</v>
      </c>
      <c r="H7345" t="s">
        <v>163</v>
      </c>
      <c r="I7345" t="s">
        <v>136</v>
      </c>
      <c r="J7345" t="s">
        <v>137</v>
      </c>
      <c r="K7345" t="s">
        <v>138</v>
      </c>
      <c r="L7345" t="s">
        <v>21000</v>
      </c>
      <c r="M7345" t="s">
        <v>21001</v>
      </c>
      <c r="N7345">
        <v>0.98916666600000003</v>
      </c>
      <c r="O7345">
        <v>0</v>
      </c>
      <c r="P7345">
        <v>400</v>
      </c>
      <c r="Q7345">
        <v>0</v>
      </c>
      <c r="R7345">
        <v>42</v>
      </c>
      <c r="S7345">
        <v>6</v>
      </c>
      <c r="T7345">
        <v>62</v>
      </c>
      <c r="U7345">
        <v>3</v>
      </c>
      <c r="V7345">
        <v>0</v>
      </c>
      <c r="W7345">
        <v>0</v>
      </c>
      <c r="X7345">
        <v>180.43762806283641</v>
      </c>
      <c r="Y7345">
        <v>0</v>
      </c>
      <c r="Z7345">
        <v>6.221342456683737</v>
      </c>
      <c r="AA7345">
        <v>29.712982003694353</v>
      </c>
      <c r="AB7345">
        <v>30.080489411231259</v>
      </c>
      <c r="AC7345">
        <v>189.37357056885679</v>
      </c>
      <c r="AD7345">
        <v>0</v>
      </c>
      <c r="AE7345">
        <v>435.82601250330254</v>
      </c>
    </row>
    <row r="7346" spans="1:31" x14ac:dyDescent="0.25">
      <c r="A7346">
        <v>2254631</v>
      </c>
      <c r="B7346">
        <v>1</v>
      </c>
      <c r="C7346" t="s">
        <v>80</v>
      </c>
      <c r="D7346" t="s">
        <v>82</v>
      </c>
      <c r="E7346" t="s">
        <v>132</v>
      </c>
      <c r="F7346" t="s">
        <v>21002</v>
      </c>
      <c r="G7346" t="s">
        <v>191</v>
      </c>
      <c r="H7346" t="s">
        <v>135</v>
      </c>
      <c r="I7346" t="s">
        <v>136</v>
      </c>
      <c r="J7346" t="s">
        <v>137</v>
      </c>
      <c r="K7346" t="s">
        <v>138</v>
      </c>
      <c r="L7346" t="s">
        <v>21003</v>
      </c>
      <c r="M7346" t="s">
        <v>21004</v>
      </c>
      <c r="N7346">
        <v>1.0694444439999999</v>
      </c>
      <c r="O7346">
        <v>0</v>
      </c>
      <c r="P7346">
        <v>0</v>
      </c>
      <c r="Q7346">
        <v>0</v>
      </c>
      <c r="R7346">
        <v>0</v>
      </c>
      <c r="S7346">
        <v>0</v>
      </c>
      <c r="T7346">
        <v>1</v>
      </c>
      <c r="U7346">
        <v>0</v>
      </c>
      <c r="V7346">
        <v>0</v>
      </c>
      <c r="W7346">
        <v>0</v>
      </c>
      <c r="X7346">
        <v>0</v>
      </c>
      <c r="Y7346">
        <v>0</v>
      </c>
      <c r="Z7346">
        <v>0</v>
      </c>
      <c r="AA7346">
        <v>0</v>
      </c>
      <c r="AB7346">
        <v>0.79211389989199998</v>
      </c>
      <c r="AC7346">
        <v>0</v>
      </c>
      <c r="AD7346">
        <v>0</v>
      </c>
      <c r="AE7346">
        <v>0.79211389989199998</v>
      </c>
    </row>
    <row r="7347" spans="1:31" x14ac:dyDescent="0.25">
      <c r="A7347">
        <v>2255009</v>
      </c>
      <c r="B7347">
        <v>1</v>
      </c>
      <c r="C7347" t="s">
        <v>80</v>
      </c>
      <c r="D7347" t="s">
        <v>82</v>
      </c>
      <c r="E7347" t="s">
        <v>177</v>
      </c>
      <c r="F7347" t="s">
        <v>1553</v>
      </c>
      <c r="G7347" t="s">
        <v>179</v>
      </c>
      <c r="H7347" t="s">
        <v>135</v>
      </c>
      <c r="I7347" t="s">
        <v>136</v>
      </c>
      <c r="J7347" t="s">
        <v>137</v>
      </c>
      <c r="K7347" t="s">
        <v>138</v>
      </c>
      <c r="L7347" t="s">
        <v>21005</v>
      </c>
      <c r="M7347" t="s">
        <v>21006</v>
      </c>
      <c r="N7347">
        <v>2.4075000000000002</v>
      </c>
      <c r="O7347">
        <v>0</v>
      </c>
      <c r="P7347">
        <v>25</v>
      </c>
      <c r="Q7347">
        <v>0</v>
      </c>
      <c r="R7347">
        <v>0</v>
      </c>
      <c r="S7347">
        <v>0</v>
      </c>
      <c r="T7347">
        <v>36</v>
      </c>
      <c r="U7347">
        <v>0</v>
      </c>
      <c r="V7347">
        <v>0</v>
      </c>
      <c r="W7347">
        <v>0</v>
      </c>
      <c r="X7347">
        <v>33.46799080312055</v>
      </c>
      <c r="Y7347">
        <v>0</v>
      </c>
      <c r="Z7347">
        <v>0</v>
      </c>
      <c r="AA7347">
        <v>0</v>
      </c>
      <c r="AB7347">
        <v>59.977748500594871</v>
      </c>
      <c r="AC7347">
        <v>0</v>
      </c>
      <c r="AD7347">
        <v>0</v>
      </c>
      <c r="AE7347">
        <v>93.445739303715413</v>
      </c>
    </row>
    <row r="7348" spans="1:31" x14ac:dyDescent="0.25">
      <c r="A7348">
        <v>2254966</v>
      </c>
      <c r="B7348">
        <v>1</v>
      </c>
      <c r="C7348" t="s">
        <v>80</v>
      </c>
      <c r="D7348" t="s">
        <v>101</v>
      </c>
      <c r="E7348" t="s">
        <v>132</v>
      </c>
      <c r="F7348" t="s">
        <v>21007</v>
      </c>
      <c r="G7348" t="s">
        <v>148</v>
      </c>
      <c r="H7348" t="s">
        <v>135</v>
      </c>
      <c r="I7348" t="s">
        <v>136</v>
      </c>
      <c r="J7348" t="s">
        <v>137</v>
      </c>
      <c r="K7348" t="s">
        <v>138</v>
      </c>
      <c r="L7348" t="s">
        <v>21008</v>
      </c>
      <c r="M7348" t="s">
        <v>21009</v>
      </c>
      <c r="N7348">
        <v>1.9652777770000001</v>
      </c>
      <c r="O7348">
        <v>0</v>
      </c>
      <c r="P7348">
        <v>0</v>
      </c>
      <c r="Q7348">
        <v>0</v>
      </c>
      <c r="R7348">
        <v>0</v>
      </c>
      <c r="S7348">
        <v>0</v>
      </c>
      <c r="T7348">
        <v>1</v>
      </c>
      <c r="U7348">
        <v>0</v>
      </c>
      <c r="V7348">
        <v>0</v>
      </c>
      <c r="W7348">
        <v>0</v>
      </c>
      <c r="X7348">
        <v>0</v>
      </c>
      <c r="Y7348">
        <v>0</v>
      </c>
      <c r="Z7348">
        <v>0</v>
      </c>
      <c r="AA7348">
        <v>0</v>
      </c>
      <c r="AB7348">
        <v>2.4034870575383502</v>
      </c>
      <c r="AC7348">
        <v>0</v>
      </c>
      <c r="AD7348">
        <v>0</v>
      </c>
      <c r="AE7348">
        <v>2.4034870575383502</v>
      </c>
    </row>
    <row r="7349" spans="1:31" x14ac:dyDescent="0.25">
      <c r="A7349">
        <v>2254651</v>
      </c>
      <c r="B7349">
        <v>1</v>
      </c>
      <c r="C7349" t="s">
        <v>81</v>
      </c>
      <c r="D7349" t="s">
        <v>123</v>
      </c>
      <c r="E7349" t="s">
        <v>132</v>
      </c>
      <c r="F7349" t="s">
        <v>21010</v>
      </c>
      <c r="G7349" t="s">
        <v>148</v>
      </c>
      <c r="H7349" t="s">
        <v>135</v>
      </c>
      <c r="I7349" t="s">
        <v>136</v>
      </c>
      <c r="J7349" t="s">
        <v>137</v>
      </c>
      <c r="K7349" t="s">
        <v>138</v>
      </c>
      <c r="L7349" t="s">
        <v>21011</v>
      </c>
      <c r="M7349" t="s">
        <v>21012</v>
      </c>
      <c r="N7349">
        <v>0.96944444399999996</v>
      </c>
      <c r="O7349">
        <v>0</v>
      </c>
      <c r="P7349">
        <v>9</v>
      </c>
      <c r="Q7349">
        <v>0</v>
      </c>
      <c r="R7349">
        <v>0</v>
      </c>
      <c r="S7349">
        <v>0</v>
      </c>
      <c r="T7349">
        <v>0</v>
      </c>
      <c r="U7349">
        <v>0</v>
      </c>
      <c r="V7349">
        <v>0</v>
      </c>
      <c r="W7349">
        <v>0</v>
      </c>
      <c r="X7349">
        <v>3.3277507795093952</v>
      </c>
      <c r="Y7349">
        <v>0</v>
      </c>
      <c r="Z7349">
        <v>0</v>
      </c>
      <c r="AA7349">
        <v>0</v>
      </c>
      <c r="AB7349">
        <v>0</v>
      </c>
      <c r="AC7349">
        <v>0</v>
      </c>
      <c r="AD7349">
        <v>0</v>
      </c>
      <c r="AE7349">
        <v>3.3277507795093952</v>
      </c>
    </row>
    <row r="7350" spans="1:31" x14ac:dyDescent="0.25">
      <c r="A7350">
        <v>2254843</v>
      </c>
      <c r="B7350">
        <v>1</v>
      </c>
      <c r="C7350" t="s">
        <v>81</v>
      </c>
      <c r="D7350" t="s">
        <v>112</v>
      </c>
      <c r="E7350" t="s">
        <v>182</v>
      </c>
      <c r="F7350" t="s">
        <v>1546</v>
      </c>
      <c r="G7350" t="s">
        <v>1547</v>
      </c>
      <c r="H7350" t="s">
        <v>163</v>
      </c>
      <c r="I7350" t="s">
        <v>136</v>
      </c>
      <c r="J7350" t="s">
        <v>137</v>
      </c>
      <c r="K7350" t="s">
        <v>138</v>
      </c>
      <c r="L7350" t="s">
        <v>21013</v>
      </c>
      <c r="M7350" t="s">
        <v>21014</v>
      </c>
      <c r="N7350">
        <v>2.511111111</v>
      </c>
      <c r="O7350">
        <v>0</v>
      </c>
      <c r="P7350">
        <v>39</v>
      </c>
      <c r="Q7350">
        <v>0</v>
      </c>
      <c r="R7350">
        <v>17</v>
      </c>
      <c r="S7350">
        <v>0</v>
      </c>
      <c r="T7350">
        <v>3</v>
      </c>
      <c r="U7350">
        <v>0</v>
      </c>
      <c r="V7350">
        <v>0</v>
      </c>
      <c r="W7350">
        <v>0</v>
      </c>
      <c r="X7350">
        <v>16.380791587226895</v>
      </c>
      <c r="Y7350">
        <v>0</v>
      </c>
      <c r="Z7350">
        <v>11.418690005505066</v>
      </c>
      <c r="AA7350">
        <v>0</v>
      </c>
      <c r="AB7350">
        <v>9.684224316272708</v>
      </c>
      <c r="AC7350">
        <v>0</v>
      </c>
      <c r="AD7350">
        <v>0</v>
      </c>
      <c r="AE7350">
        <v>37.483705909004669</v>
      </c>
    </row>
    <row r="7351" spans="1:31" x14ac:dyDescent="0.25">
      <c r="A7351">
        <v>2254923</v>
      </c>
      <c r="B7351">
        <v>1</v>
      </c>
      <c r="C7351" t="s">
        <v>80</v>
      </c>
      <c r="D7351" t="s">
        <v>97</v>
      </c>
      <c r="E7351" t="s">
        <v>132</v>
      </c>
      <c r="F7351" t="s">
        <v>21015</v>
      </c>
      <c r="G7351" t="s">
        <v>148</v>
      </c>
      <c r="H7351" t="s">
        <v>135</v>
      </c>
      <c r="I7351" t="s">
        <v>136</v>
      </c>
      <c r="J7351" t="s">
        <v>137</v>
      </c>
      <c r="K7351" t="s">
        <v>138</v>
      </c>
      <c r="L7351" t="s">
        <v>21016</v>
      </c>
      <c r="M7351" t="s">
        <v>21017</v>
      </c>
      <c r="N7351">
        <v>1.0774999999999999</v>
      </c>
      <c r="O7351">
        <v>0</v>
      </c>
      <c r="P7351">
        <v>1</v>
      </c>
      <c r="Q7351">
        <v>0</v>
      </c>
      <c r="R7351">
        <v>0</v>
      </c>
      <c r="S7351">
        <v>0</v>
      </c>
      <c r="T7351">
        <v>0</v>
      </c>
      <c r="U7351">
        <v>0</v>
      </c>
      <c r="V7351">
        <v>0</v>
      </c>
      <c r="W7351">
        <v>0</v>
      </c>
      <c r="X7351">
        <v>0.2053011509405889</v>
      </c>
      <c r="Y7351">
        <v>0</v>
      </c>
      <c r="Z7351">
        <v>0</v>
      </c>
      <c r="AA7351">
        <v>0</v>
      </c>
      <c r="AB7351">
        <v>0</v>
      </c>
      <c r="AC7351">
        <v>0</v>
      </c>
      <c r="AD7351">
        <v>0</v>
      </c>
      <c r="AE7351">
        <v>0.2053011509405889</v>
      </c>
    </row>
    <row r="7352" spans="1:31" x14ac:dyDescent="0.25">
      <c r="A7352">
        <v>2254617</v>
      </c>
      <c r="B7352">
        <v>1</v>
      </c>
      <c r="C7352" t="s">
        <v>80</v>
      </c>
      <c r="D7352" t="s">
        <v>82</v>
      </c>
      <c r="E7352" t="s">
        <v>177</v>
      </c>
      <c r="F7352" t="s">
        <v>1553</v>
      </c>
      <c r="G7352" t="s">
        <v>179</v>
      </c>
      <c r="H7352" t="s">
        <v>135</v>
      </c>
      <c r="I7352" t="s">
        <v>136</v>
      </c>
      <c r="J7352" t="s">
        <v>137</v>
      </c>
      <c r="K7352" t="s">
        <v>138</v>
      </c>
      <c r="L7352" t="s">
        <v>21018</v>
      </c>
      <c r="M7352" t="s">
        <v>21019</v>
      </c>
      <c r="N7352">
        <v>1.927777777</v>
      </c>
      <c r="O7352">
        <v>0</v>
      </c>
      <c r="P7352">
        <v>25</v>
      </c>
      <c r="Q7352">
        <v>0</v>
      </c>
      <c r="R7352">
        <v>0</v>
      </c>
      <c r="S7352">
        <v>0</v>
      </c>
      <c r="T7352">
        <v>36</v>
      </c>
      <c r="U7352">
        <v>0</v>
      </c>
      <c r="V7352">
        <v>0</v>
      </c>
      <c r="W7352">
        <v>0</v>
      </c>
      <c r="X7352">
        <v>23.23615206042215</v>
      </c>
      <c r="Y7352">
        <v>0</v>
      </c>
      <c r="Z7352">
        <v>0</v>
      </c>
      <c r="AA7352">
        <v>0</v>
      </c>
      <c r="AB7352">
        <v>45.439104685305161</v>
      </c>
      <c r="AC7352">
        <v>0</v>
      </c>
      <c r="AD7352">
        <v>0</v>
      </c>
      <c r="AE7352">
        <v>68.67525674572731</v>
      </c>
    </row>
    <row r="7353" spans="1:31" x14ac:dyDescent="0.25">
      <c r="A7353">
        <v>2254995</v>
      </c>
      <c r="B7353">
        <v>1</v>
      </c>
      <c r="C7353" t="s">
        <v>80</v>
      </c>
      <c r="D7353" t="s">
        <v>93</v>
      </c>
      <c r="E7353" t="s">
        <v>273</v>
      </c>
      <c r="F7353" t="s">
        <v>21020</v>
      </c>
      <c r="G7353" t="s">
        <v>174</v>
      </c>
      <c r="H7353" t="s">
        <v>163</v>
      </c>
      <c r="I7353" t="s">
        <v>261</v>
      </c>
      <c r="J7353" t="s">
        <v>137</v>
      </c>
      <c r="K7353" t="s">
        <v>138</v>
      </c>
      <c r="L7353" t="s">
        <v>21021</v>
      </c>
      <c r="M7353" t="s">
        <v>21022</v>
      </c>
      <c r="N7353">
        <v>1.1111111E-2</v>
      </c>
      <c r="O7353">
        <v>0</v>
      </c>
      <c r="P7353">
        <v>1624</v>
      </c>
      <c r="Q7353">
        <v>35</v>
      </c>
      <c r="R7353">
        <v>153</v>
      </c>
      <c r="S7353">
        <v>14</v>
      </c>
      <c r="T7353">
        <v>240</v>
      </c>
      <c r="U7353">
        <v>1</v>
      </c>
      <c r="V7353">
        <v>1</v>
      </c>
      <c r="W7353">
        <v>0</v>
      </c>
      <c r="X7353">
        <v>4.7760774391907868</v>
      </c>
      <c r="Y7353">
        <v>0.33449161694740004</v>
      </c>
      <c r="Z7353">
        <v>1.0002267625982215</v>
      </c>
      <c r="AA7353">
        <v>0.90429728025093337</v>
      </c>
      <c r="AB7353">
        <v>1.3070602662560895</v>
      </c>
      <c r="AC7353">
        <v>4.0161540287344</v>
      </c>
      <c r="AD7353">
        <v>0.39482348769422226</v>
      </c>
      <c r="AE7353">
        <v>12.733130881672052</v>
      </c>
    </row>
    <row r="7354" spans="1:31" x14ac:dyDescent="0.25">
      <c r="A7354">
        <v>2254623</v>
      </c>
      <c r="B7354">
        <v>1</v>
      </c>
      <c r="C7354" t="s">
        <v>80</v>
      </c>
      <c r="D7354" t="s">
        <v>85</v>
      </c>
      <c r="E7354" t="s">
        <v>177</v>
      </c>
      <c r="F7354" t="s">
        <v>21023</v>
      </c>
      <c r="G7354" t="s">
        <v>179</v>
      </c>
      <c r="H7354" t="s">
        <v>135</v>
      </c>
      <c r="I7354" t="s">
        <v>136</v>
      </c>
      <c r="J7354" t="s">
        <v>137</v>
      </c>
      <c r="K7354" t="s">
        <v>138</v>
      </c>
      <c r="L7354" t="s">
        <v>21024</v>
      </c>
      <c r="M7354" t="s">
        <v>21025</v>
      </c>
      <c r="N7354">
        <v>2.346666666</v>
      </c>
      <c r="O7354">
        <v>0</v>
      </c>
      <c r="P7354">
        <v>219</v>
      </c>
      <c r="Q7354">
        <v>0</v>
      </c>
      <c r="R7354">
        <v>0</v>
      </c>
      <c r="S7354">
        <v>0</v>
      </c>
      <c r="T7354">
        <v>28</v>
      </c>
      <c r="U7354">
        <v>0</v>
      </c>
      <c r="V7354">
        <v>0</v>
      </c>
      <c r="W7354">
        <v>0</v>
      </c>
      <c r="X7354">
        <v>151.62410730361742</v>
      </c>
      <c r="Y7354">
        <v>0</v>
      </c>
      <c r="Z7354">
        <v>0</v>
      </c>
      <c r="AA7354">
        <v>0</v>
      </c>
      <c r="AB7354">
        <v>39.812951530505842</v>
      </c>
      <c r="AC7354">
        <v>0</v>
      </c>
      <c r="AD7354">
        <v>0</v>
      </c>
      <c r="AE7354">
        <v>191.43705883412326</v>
      </c>
    </row>
    <row r="7355" spans="1:31" x14ac:dyDescent="0.25">
      <c r="A7355">
        <v>2254955</v>
      </c>
      <c r="B7355">
        <v>1</v>
      </c>
      <c r="C7355" t="s">
        <v>80</v>
      </c>
      <c r="D7355" t="s">
        <v>100</v>
      </c>
      <c r="E7355" t="s">
        <v>177</v>
      </c>
      <c r="F7355" t="s">
        <v>21026</v>
      </c>
      <c r="G7355" t="s">
        <v>215</v>
      </c>
      <c r="H7355" t="s">
        <v>135</v>
      </c>
      <c r="I7355" t="s">
        <v>136</v>
      </c>
      <c r="J7355" t="s">
        <v>137</v>
      </c>
      <c r="K7355" t="s">
        <v>138</v>
      </c>
      <c r="L7355" t="s">
        <v>21027</v>
      </c>
      <c r="M7355" t="s">
        <v>21028</v>
      </c>
      <c r="N7355">
        <v>0.46611111100000002</v>
      </c>
      <c r="O7355">
        <v>0</v>
      </c>
      <c r="P7355">
        <v>23</v>
      </c>
      <c r="Q7355">
        <v>0</v>
      </c>
      <c r="R7355">
        <v>0</v>
      </c>
      <c r="S7355">
        <v>0</v>
      </c>
      <c r="T7355">
        <v>5</v>
      </c>
      <c r="U7355">
        <v>0</v>
      </c>
      <c r="V7355">
        <v>0</v>
      </c>
      <c r="W7355">
        <v>0</v>
      </c>
      <c r="X7355">
        <v>2.7236697898527553</v>
      </c>
      <c r="Y7355">
        <v>0</v>
      </c>
      <c r="Z7355">
        <v>0</v>
      </c>
      <c r="AA7355">
        <v>0</v>
      </c>
      <c r="AB7355">
        <v>4.0168433083781334</v>
      </c>
      <c r="AC7355">
        <v>0</v>
      </c>
      <c r="AD7355">
        <v>0</v>
      </c>
      <c r="AE7355">
        <v>6.7405130982308883</v>
      </c>
    </row>
    <row r="7356" spans="1:31" x14ac:dyDescent="0.25">
      <c r="A7356">
        <v>2254726</v>
      </c>
      <c r="B7356">
        <v>1</v>
      </c>
      <c r="C7356" t="s">
        <v>80</v>
      </c>
      <c r="D7356" t="s">
        <v>96</v>
      </c>
      <c r="E7356" t="s">
        <v>132</v>
      </c>
      <c r="F7356" t="s">
        <v>21029</v>
      </c>
      <c r="G7356" t="s">
        <v>170</v>
      </c>
      <c r="H7356" t="s">
        <v>135</v>
      </c>
      <c r="I7356" t="s">
        <v>136</v>
      </c>
      <c r="J7356" t="s">
        <v>137</v>
      </c>
      <c r="K7356" t="s">
        <v>138</v>
      </c>
      <c r="L7356" t="s">
        <v>21030</v>
      </c>
      <c r="M7356" t="s">
        <v>21031</v>
      </c>
      <c r="N7356">
        <v>7.3152777770000004</v>
      </c>
      <c r="O7356">
        <v>0</v>
      </c>
      <c r="P7356">
        <v>1</v>
      </c>
      <c r="Q7356">
        <v>0</v>
      </c>
      <c r="R7356">
        <v>0</v>
      </c>
      <c r="S7356">
        <v>0</v>
      </c>
      <c r="T7356">
        <v>0</v>
      </c>
      <c r="U7356">
        <v>0</v>
      </c>
      <c r="V7356">
        <v>0</v>
      </c>
      <c r="W7356">
        <v>0</v>
      </c>
      <c r="X7356">
        <v>0.57809863211372225</v>
      </c>
      <c r="Y7356">
        <v>0</v>
      </c>
      <c r="Z7356">
        <v>0</v>
      </c>
      <c r="AA7356">
        <v>0</v>
      </c>
      <c r="AB7356">
        <v>0</v>
      </c>
      <c r="AC7356">
        <v>0</v>
      </c>
      <c r="AD7356">
        <v>0</v>
      </c>
      <c r="AE7356">
        <v>0.57809863211372225</v>
      </c>
    </row>
    <row r="7357" spans="1:31" x14ac:dyDescent="0.25">
      <c r="A7357">
        <v>2255081</v>
      </c>
      <c r="B7357">
        <v>1</v>
      </c>
      <c r="C7357" t="s">
        <v>80</v>
      </c>
      <c r="D7357" t="s">
        <v>97</v>
      </c>
      <c r="E7357" t="s">
        <v>132</v>
      </c>
      <c r="F7357" t="s">
        <v>21032</v>
      </c>
      <c r="G7357" t="s">
        <v>148</v>
      </c>
      <c r="H7357" t="s">
        <v>135</v>
      </c>
      <c r="I7357" t="s">
        <v>136</v>
      </c>
      <c r="J7357" t="s">
        <v>137</v>
      </c>
      <c r="K7357" t="s">
        <v>138</v>
      </c>
      <c r="L7357" t="s">
        <v>21033</v>
      </c>
      <c r="M7357" t="s">
        <v>21034</v>
      </c>
      <c r="N7357">
        <v>1.4530555549999999</v>
      </c>
      <c r="O7357">
        <v>0</v>
      </c>
      <c r="P7357">
        <v>0</v>
      </c>
      <c r="Q7357">
        <v>0</v>
      </c>
      <c r="R7357">
        <v>0</v>
      </c>
      <c r="S7357">
        <v>0</v>
      </c>
      <c r="T7357">
        <v>1</v>
      </c>
      <c r="U7357">
        <v>0</v>
      </c>
      <c r="V7357">
        <v>0</v>
      </c>
      <c r="W7357">
        <v>0</v>
      </c>
      <c r="X7357">
        <v>0</v>
      </c>
      <c r="Y7357">
        <v>0</v>
      </c>
      <c r="Z7357">
        <v>0</v>
      </c>
      <c r="AA7357">
        <v>0</v>
      </c>
      <c r="AB7357">
        <v>0</v>
      </c>
      <c r="AC7357">
        <v>0</v>
      </c>
      <c r="AD7357">
        <v>0</v>
      </c>
      <c r="AE7357">
        <v>0</v>
      </c>
    </row>
    <row r="7358" spans="1:31" x14ac:dyDescent="0.25">
      <c r="A7358">
        <v>2255038</v>
      </c>
      <c r="B7358">
        <v>1</v>
      </c>
      <c r="C7358" t="s">
        <v>80</v>
      </c>
      <c r="D7358" t="s">
        <v>96</v>
      </c>
      <c r="E7358" t="s">
        <v>177</v>
      </c>
      <c r="F7358" t="s">
        <v>21035</v>
      </c>
      <c r="G7358" t="s">
        <v>235</v>
      </c>
      <c r="H7358" t="s">
        <v>135</v>
      </c>
      <c r="I7358" t="s">
        <v>136</v>
      </c>
      <c r="J7358" t="s">
        <v>137</v>
      </c>
      <c r="K7358" t="s">
        <v>138</v>
      </c>
      <c r="L7358" t="s">
        <v>21036</v>
      </c>
      <c r="M7358" t="s">
        <v>21037</v>
      </c>
      <c r="N7358">
        <v>5.6486111110000001</v>
      </c>
      <c r="O7358">
        <v>0</v>
      </c>
      <c r="P7358">
        <v>25</v>
      </c>
      <c r="Q7358">
        <v>0</v>
      </c>
      <c r="R7358">
        <v>0</v>
      </c>
      <c r="S7358">
        <v>0</v>
      </c>
      <c r="T7358">
        <v>22</v>
      </c>
      <c r="U7358">
        <v>0</v>
      </c>
      <c r="V7358">
        <v>0</v>
      </c>
      <c r="W7358">
        <v>0</v>
      </c>
      <c r="X7358">
        <v>94.506032789843857</v>
      </c>
      <c r="Y7358">
        <v>0</v>
      </c>
      <c r="Z7358">
        <v>0</v>
      </c>
      <c r="AA7358">
        <v>0</v>
      </c>
      <c r="AB7358">
        <v>93.10504867260444</v>
      </c>
      <c r="AC7358">
        <v>0</v>
      </c>
      <c r="AD7358">
        <v>0</v>
      </c>
      <c r="AE7358">
        <v>187.61108146244828</v>
      </c>
    </row>
    <row r="7359" spans="1:31" x14ac:dyDescent="0.25">
      <c r="A7359">
        <v>2254769</v>
      </c>
      <c r="B7359">
        <v>1</v>
      </c>
      <c r="C7359" t="s">
        <v>80</v>
      </c>
      <c r="D7359" t="s">
        <v>108</v>
      </c>
      <c r="E7359" t="s">
        <v>161</v>
      </c>
      <c r="F7359" t="s">
        <v>20859</v>
      </c>
      <c r="G7359" t="s">
        <v>174</v>
      </c>
      <c r="H7359" t="s">
        <v>163</v>
      </c>
      <c r="I7359" t="s">
        <v>136</v>
      </c>
      <c r="J7359" t="s">
        <v>137</v>
      </c>
      <c r="K7359" t="s">
        <v>138</v>
      </c>
      <c r="L7359" t="s">
        <v>21038</v>
      </c>
      <c r="M7359" t="s">
        <v>21039</v>
      </c>
      <c r="N7359">
        <v>0.135833333</v>
      </c>
      <c r="O7359">
        <v>0</v>
      </c>
      <c r="P7359">
        <v>151</v>
      </c>
      <c r="Q7359">
        <v>0</v>
      </c>
      <c r="R7359">
        <v>57</v>
      </c>
      <c r="S7359">
        <v>2</v>
      </c>
      <c r="T7359">
        <v>21</v>
      </c>
      <c r="U7359">
        <v>0</v>
      </c>
      <c r="V7359">
        <v>0</v>
      </c>
      <c r="W7359">
        <v>0</v>
      </c>
      <c r="X7359">
        <v>2.7959909815476007</v>
      </c>
      <c r="Y7359">
        <v>0</v>
      </c>
      <c r="Z7359">
        <v>1.1839173769734783</v>
      </c>
      <c r="AA7359">
        <v>0.45229840572141666</v>
      </c>
      <c r="AB7359">
        <v>1.8680848916168213</v>
      </c>
      <c r="AC7359">
        <v>0</v>
      </c>
      <c r="AD7359">
        <v>0</v>
      </c>
      <c r="AE7359">
        <v>6.3002916558593167</v>
      </c>
    </row>
    <row r="7360" spans="1:31" x14ac:dyDescent="0.25">
      <c r="A7360">
        <v>2254932</v>
      </c>
      <c r="B7360">
        <v>1</v>
      </c>
      <c r="C7360" t="s">
        <v>80</v>
      </c>
      <c r="D7360" t="s">
        <v>110</v>
      </c>
      <c r="E7360" t="s">
        <v>132</v>
      </c>
      <c r="F7360" t="s">
        <v>21040</v>
      </c>
      <c r="G7360" t="s">
        <v>148</v>
      </c>
      <c r="H7360" t="s">
        <v>135</v>
      </c>
      <c r="I7360" t="s">
        <v>136</v>
      </c>
      <c r="J7360" t="s">
        <v>137</v>
      </c>
      <c r="K7360" t="s">
        <v>138</v>
      </c>
      <c r="L7360" t="s">
        <v>21041</v>
      </c>
      <c r="M7360" t="s">
        <v>21042</v>
      </c>
      <c r="N7360">
        <v>2.8230555549999998</v>
      </c>
      <c r="O7360">
        <v>0</v>
      </c>
      <c r="P7360">
        <v>5</v>
      </c>
      <c r="Q7360">
        <v>0</v>
      </c>
      <c r="R7360">
        <v>0</v>
      </c>
      <c r="S7360">
        <v>0</v>
      </c>
      <c r="T7360">
        <v>0</v>
      </c>
      <c r="U7360">
        <v>0</v>
      </c>
      <c r="V7360">
        <v>0</v>
      </c>
      <c r="W7360">
        <v>0</v>
      </c>
      <c r="X7360">
        <v>4.6904326936169021</v>
      </c>
      <c r="Y7360">
        <v>0</v>
      </c>
      <c r="Z7360">
        <v>0</v>
      </c>
      <c r="AA7360">
        <v>0</v>
      </c>
      <c r="AB7360">
        <v>0</v>
      </c>
      <c r="AC7360">
        <v>0</v>
      </c>
      <c r="AD7360">
        <v>0</v>
      </c>
      <c r="AE7360">
        <v>4.6904326936169021</v>
      </c>
    </row>
    <row r="7361" spans="1:31" x14ac:dyDescent="0.25">
      <c r="A7361">
        <v>2254783</v>
      </c>
      <c r="B7361">
        <v>1</v>
      </c>
      <c r="C7361" t="s">
        <v>81</v>
      </c>
      <c r="D7361" t="s">
        <v>118</v>
      </c>
      <c r="E7361" t="s">
        <v>194</v>
      </c>
      <c r="F7361" t="s">
        <v>21043</v>
      </c>
      <c r="G7361" t="s">
        <v>179</v>
      </c>
      <c r="H7361" t="s">
        <v>135</v>
      </c>
      <c r="I7361" t="s">
        <v>136</v>
      </c>
      <c r="J7361" t="s">
        <v>137</v>
      </c>
      <c r="K7361" t="s">
        <v>138</v>
      </c>
      <c r="L7361" t="s">
        <v>21044</v>
      </c>
      <c r="M7361" t="s">
        <v>21045</v>
      </c>
      <c r="N7361">
        <v>1.839722222</v>
      </c>
      <c r="O7361">
        <v>0</v>
      </c>
      <c r="P7361">
        <v>0</v>
      </c>
      <c r="Q7361">
        <v>0</v>
      </c>
      <c r="R7361">
        <v>1</v>
      </c>
      <c r="S7361">
        <v>0</v>
      </c>
      <c r="T7361">
        <v>0</v>
      </c>
      <c r="U7361">
        <v>0</v>
      </c>
      <c r="V7361">
        <v>0</v>
      </c>
      <c r="W7361">
        <v>0</v>
      </c>
      <c r="X7361">
        <v>0</v>
      </c>
      <c r="Y7361">
        <v>0</v>
      </c>
      <c r="Z7361">
        <v>0.10247926145815557</v>
      </c>
      <c r="AA7361">
        <v>0</v>
      </c>
      <c r="AB7361">
        <v>0</v>
      </c>
      <c r="AC7361">
        <v>0</v>
      </c>
      <c r="AD7361">
        <v>0</v>
      </c>
      <c r="AE7361">
        <v>0.10247926145815557</v>
      </c>
    </row>
    <row r="7362" spans="1:31" x14ac:dyDescent="0.25">
      <c r="A7362">
        <v>2254643</v>
      </c>
      <c r="B7362">
        <v>1</v>
      </c>
      <c r="C7362" t="s">
        <v>81</v>
      </c>
      <c r="D7362" t="s">
        <v>127</v>
      </c>
      <c r="E7362" t="s">
        <v>194</v>
      </c>
      <c r="F7362" t="s">
        <v>21046</v>
      </c>
      <c r="G7362" t="s">
        <v>390</v>
      </c>
      <c r="H7362" t="s">
        <v>135</v>
      </c>
      <c r="I7362" t="s">
        <v>136</v>
      </c>
      <c r="J7362" t="s">
        <v>137</v>
      </c>
      <c r="K7362" t="s">
        <v>138</v>
      </c>
      <c r="L7362" t="s">
        <v>21047</v>
      </c>
      <c r="M7362" t="s">
        <v>21048</v>
      </c>
      <c r="N7362">
        <v>3.1086111110000001</v>
      </c>
      <c r="O7362">
        <v>0</v>
      </c>
      <c r="P7362">
        <v>32</v>
      </c>
      <c r="Q7362">
        <v>0</v>
      </c>
      <c r="R7362">
        <v>4</v>
      </c>
      <c r="S7362">
        <v>0</v>
      </c>
      <c r="T7362">
        <v>7</v>
      </c>
      <c r="U7362">
        <v>0</v>
      </c>
      <c r="V7362">
        <v>0</v>
      </c>
      <c r="W7362">
        <v>0</v>
      </c>
      <c r="X7362">
        <v>16.554026556684644</v>
      </c>
      <c r="Y7362">
        <v>0</v>
      </c>
      <c r="Z7362">
        <v>1.4762664958134801</v>
      </c>
      <c r="AA7362">
        <v>0</v>
      </c>
      <c r="AB7362">
        <v>7.2544074348275451</v>
      </c>
      <c r="AC7362">
        <v>0</v>
      </c>
      <c r="AD7362">
        <v>0</v>
      </c>
      <c r="AE7362">
        <v>25.284700487325669</v>
      </c>
    </row>
    <row r="7363" spans="1:31" x14ac:dyDescent="0.25">
      <c r="A7363">
        <v>2254975</v>
      </c>
      <c r="B7363">
        <v>1</v>
      </c>
      <c r="C7363" t="s">
        <v>80</v>
      </c>
      <c r="D7363" t="s">
        <v>93</v>
      </c>
      <c r="E7363" t="s">
        <v>132</v>
      </c>
      <c r="F7363" t="s">
        <v>21049</v>
      </c>
      <c r="G7363" t="s">
        <v>148</v>
      </c>
      <c r="H7363" t="s">
        <v>135</v>
      </c>
      <c r="I7363" t="s">
        <v>136</v>
      </c>
      <c r="J7363" t="s">
        <v>137</v>
      </c>
      <c r="K7363" t="s">
        <v>138</v>
      </c>
      <c r="L7363" t="s">
        <v>21050</v>
      </c>
      <c r="M7363" t="s">
        <v>21051</v>
      </c>
      <c r="N7363">
        <v>2.1208333330000002</v>
      </c>
      <c r="O7363">
        <v>0</v>
      </c>
      <c r="P7363">
        <v>0</v>
      </c>
      <c r="Q7363">
        <v>0</v>
      </c>
      <c r="R7363">
        <v>1</v>
      </c>
      <c r="S7363">
        <v>0</v>
      </c>
      <c r="T7363">
        <v>0</v>
      </c>
      <c r="U7363">
        <v>0</v>
      </c>
      <c r="V7363">
        <v>0</v>
      </c>
      <c r="W7363">
        <v>0</v>
      </c>
      <c r="X7363">
        <v>0</v>
      </c>
      <c r="Y7363">
        <v>0</v>
      </c>
      <c r="Z7363">
        <v>0.64243851411234454</v>
      </c>
      <c r="AA7363">
        <v>0</v>
      </c>
      <c r="AB7363">
        <v>0</v>
      </c>
      <c r="AC7363">
        <v>0</v>
      </c>
      <c r="AD7363">
        <v>0</v>
      </c>
      <c r="AE7363">
        <v>0.64243851411234454</v>
      </c>
    </row>
    <row r="7364" spans="1:31" x14ac:dyDescent="0.25">
      <c r="A7364">
        <v>2254952</v>
      </c>
      <c r="B7364">
        <v>1</v>
      </c>
      <c r="C7364" t="s">
        <v>80</v>
      </c>
      <c r="D7364" t="s">
        <v>110</v>
      </c>
      <c r="E7364" t="s">
        <v>132</v>
      </c>
      <c r="F7364" t="s">
        <v>21052</v>
      </c>
      <c r="G7364" t="s">
        <v>148</v>
      </c>
      <c r="H7364" t="s">
        <v>135</v>
      </c>
      <c r="I7364" t="s">
        <v>136</v>
      </c>
      <c r="J7364" t="s">
        <v>137</v>
      </c>
      <c r="K7364" t="s">
        <v>138</v>
      </c>
      <c r="L7364" t="s">
        <v>21053</v>
      </c>
      <c r="M7364" t="s">
        <v>21054</v>
      </c>
      <c r="N7364">
        <v>3.1850000000000001</v>
      </c>
      <c r="O7364">
        <v>0</v>
      </c>
      <c r="P7364">
        <v>1</v>
      </c>
      <c r="Q7364">
        <v>0</v>
      </c>
      <c r="R7364">
        <v>0</v>
      </c>
      <c r="S7364">
        <v>0</v>
      </c>
      <c r="T7364">
        <v>0</v>
      </c>
      <c r="U7364">
        <v>0</v>
      </c>
      <c r="V7364">
        <v>0</v>
      </c>
      <c r="W7364">
        <v>0</v>
      </c>
      <c r="X7364">
        <v>0.55107502327736446</v>
      </c>
      <c r="Y7364">
        <v>0</v>
      </c>
      <c r="Z7364">
        <v>0</v>
      </c>
      <c r="AA7364">
        <v>0</v>
      </c>
      <c r="AB7364">
        <v>0</v>
      </c>
      <c r="AC7364">
        <v>0</v>
      </c>
      <c r="AD7364">
        <v>0</v>
      </c>
      <c r="AE7364">
        <v>0.55107502327736446</v>
      </c>
    </row>
    <row r="7365" spans="1:31" x14ac:dyDescent="0.25">
      <c r="A7365">
        <v>2254998</v>
      </c>
      <c r="B7365">
        <v>1</v>
      </c>
      <c r="C7365" t="s">
        <v>80</v>
      </c>
      <c r="D7365" t="s">
        <v>103</v>
      </c>
      <c r="E7365" t="s">
        <v>132</v>
      </c>
      <c r="F7365" t="s">
        <v>21055</v>
      </c>
      <c r="G7365" t="s">
        <v>148</v>
      </c>
      <c r="H7365" t="s">
        <v>135</v>
      </c>
      <c r="I7365" t="s">
        <v>136</v>
      </c>
      <c r="J7365" t="s">
        <v>137</v>
      </c>
      <c r="K7365" t="s">
        <v>138</v>
      </c>
      <c r="L7365" t="s">
        <v>21056</v>
      </c>
      <c r="M7365" t="s">
        <v>21057</v>
      </c>
      <c r="N7365">
        <v>1.6263888879999999</v>
      </c>
      <c r="O7365">
        <v>0</v>
      </c>
      <c r="P7365">
        <v>1</v>
      </c>
      <c r="Q7365">
        <v>0</v>
      </c>
      <c r="R7365">
        <v>0</v>
      </c>
      <c r="S7365">
        <v>0</v>
      </c>
      <c r="T7365">
        <v>0</v>
      </c>
      <c r="U7365">
        <v>0</v>
      </c>
      <c r="V7365">
        <v>0</v>
      </c>
      <c r="W7365">
        <v>0</v>
      </c>
      <c r="X7365">
        <v>0</v>
      </c>
      <c r="Y7365">
        <v>0</v>
      </c>
      <c r="Z7365">
        <v>0</v>
      </c>
      <c r="AA7365">
        <v>0</v>
      </c>
      <c r="AB7365">
        <v>0</v>
      </c>
      <c r="AC7365">
        <v>0</v>
      </c>
      <c r="AD7365">
        <v>0</v>
      </c>
      <c r="AE7365">
        <v>0</v>
      </c>
    </row>
    <row r="7366" spans="1:31" x14ac:dyDescent="0.25">
      <c r="A7366">
        <v>2255098</v>
      </c>
      <c r="B7366">
        <v>1</v>
      </c>
      <c r="C7366" t="s">
        <v>81</v>
      </c>
      <c r="D7366" t="s">
        <v>120</v>
      </c>
      <c r="E7366" t="s">
        <v>194</v>
      </c>
      <c r="F7366" t="s">
        <v>21058</v>
      </c>
      <c r="G7366" t="s">
        <v>179</v>
      </c>
      <c r="H7366" t="s">
        <v>135</v>
      </c>
      <c r="I7366" t="s">
        <v>136</v>
      </c>
      <c r="J7366" t="s">
        <v>137</v>
      </c>
      <c r="K7366" t="s">
        <v>138</v>
      </c>
      <c r="L7366" t="s">
        <v>21059</v>
      </c>
      <c r="M7366" t="s">
        <v>21060</v>
      </c>
      <c r="N7366">
        <v>0.94027777700000004</v>
      </c>
      <c r="O7366">
        <v>0</v>
      </c>
      <c r="P7366">
        <v>6</v>
      </c>
      <c r="Q7366">
        <v>0</v>
      </c>
      <c r="R7366">
        <v>2</v>
      </c>
      <c r="S7366">
        <v>0</v>
      </c>
      <c r="T7366">
        <v>3</v>
      </c>
      <c r="U7366">
        <v>0</v>
      </c>
      <c r="V7366">
        <v>0</v>
      </c>
      <c r="W7366">
        <v>0</v>
      </c>
      <c r="X7366">
        <v>0.85365596252696119</v>
      </c>
      <c r="Y7366">
        <v>0</v>
      </c>
      <c r="Z7366">
        <v>0.12992852986808334</v>
      </c>
      <c r="AA7366">
        <v>0</v>
      </c>
      <c r="AB7366">
        <v>2.2881155996182172</v>
      </c>
      <c r="AC7366">
        <v>0</v>
      </c>
      <c r="AD7366">
        <v>0</v>
      </c>
      <c r="AE7366">
        <v>3.271700092013262</v>
      </c>
    </row>
    <row r="7367" spans="1:31" x14ac:dyDescent="0.25">
      <c r="A7367">
        <v>2254912</v>
      </c>
      <c r="B7367">
        <v>1</v>
      </c>
      <c r="C7367" t="s">
        <v>81</v>
      </c>
      <c r="D7367" t="s">
        <v>128</v>
      </c>
      <c r="E7367" t="s">
        <v>132</v>
      </c>
      <c r="F7367" t="s">
        <v>21061</v>
      </c>
      <c r="G7367" t="s">
        <v>148</v>
      </c>
      <c r="H7367" t="s">
        <v>135</v>
      </c>
      <c r="I7367" t="s">
        <v>136</v>
      </c>
      <c r="J7367" t="s">
        <v>137</v>
      </c>
      <c r="K7367" t="s">
        <v>138</v>
      </c>
      <c r="L7367" t="s">
        <v>21062</v>
      </c>
      <c r="M7367" t="s">
        <v>21063</v>
      </c>
      <c r="N7367">
        <v>7.289722222</v>
      </c>
      <c r="O7367">
        <v>0</v>
      </c>
      <c r="P7367">
        <v>1</v>
      </c>
      <c r="Q7367">
        <v>0</v>
      </c>
      <c r="R7367">
        <v>0</v>
      </c>
      <c r="S7367">
        <v>0</v>
      </c>
      <c r="T7367">
        <v>0</v>
      </c>
      <c r="U7367">
        <v>0</v>
      </c>
      <c r="V7367">
        <v>0</v>
      </c>
      <c r="W7367">
        <v>0</v>
      </c>
      <c r="X7367">
        <v>1.3647332645925845</v>
      </c>
      <c r="Y7367">
        <v>0</v>
      </c>
      <c r="Z7367">
        <v>0</v>
      </c>
      <c r="AA7367">
        <v>0</v>
      </c>
      <c r="AB7367">
        <v>0</v>
      </c>
      <c r="AC7367">
        <v>0</v>
      </c>
      <c r="AD7367">
        <v>0</v>
      </c>
      <c r="AE7367">
        <v>1.3647332645925845</v>
      </c>
    </row>
    <row r="7368" spans="1:31" x14ac:dyDescent="0.25">
      <c r="A7368">
        <v>2254557</v>
      </c>
      <c r="B7368">
        <v>1</v>
      </c>
      <c r="C7368" t="s">
        <v>80</v>
      </c>
      <c r="D7368" t="s">
        <v>110</v>
      </c>
      <c r="E7368" t="s">
        <v>182</v>
      </c>
      <c r="F7368" t="s">
        <v>21064</v>
      </c>
      <c r="G7368" t="s">
        <v>303</v>
      </c>
      <c r="H7368" t="s">
        <v>163</v>
      </c>
      <c r="I7368" t="s">
        <v>136</v>
      </c>
      <c r="J7368" t="s">
        <v>137</v>
      </c>
      <c r="K7368" t="s">
        <v>144</v>
      </c>
      <c r="L7368" t="s">
        <v>21065</v>
      </c>
      <c r="M7368" t="s">
        <v>21066</v>
      </c>
      <c r="N7368">
        <v>0.230833333</v>
      </c>
      <c r="O7368">
        <v>0</v>
      </c>
      <c r="P7368">
        <v>589</v>
      </c>
      <c r="Q7368">
        <v>0</v>
      </c>
      <c r="R7368">
        <v>0</v>
      </c>
      <c r="S7368">
        <v>5</v>
      </c>
      <c r="T7368">
        <v>226</v>
      </c>
      <c r="U7368">
        <v>1</v>
      </c>
      <c r="V7368">
        <v>2</v>
      </c>
      <c r="W7368">
        <v>0</v>
      </c>
      <c r="X7368">
        <v>35.703157211774084</v>
      </c>
      <c r="Y7368">
        <v>0</v>
      </c>
      <c r="Z7368">
        <v>0</v>
      </c>
      <c r="AA7368">
        <v>23.940762883453978</v>
      </c>
      <c r="AB7368">
        <v>42.902276937664034</v>
      </c>
      <c r="AC7368">
        <v>11.4706660391409</v>
      </c>
      <c r="AD7368">
        <v>1.2807249762642301</v>
      </c>
      <c r="AE7368">
        <v>115.29758804829721</v>
      </c>
    </row>
    <row r="7369" spans="1:31" x14ac:dyDescent="0.25">
      <c r="A7369">
        <v>2254706</v>
      </c>
      <c r="B7369">
        <v>1</v>
      </c>
      <c r="C7369" t="s">
        <v>80</v>
      </c>
      <c r="D7369" t="s">
        <v>104</v>
      </c>
      <c r="E7369" t="s">
        <v>405</v>
      </c>
      <c r="F7369" t="s">
        <v>21067</v>
      </c>
      <c r="G7369" t="s">
        <v>174</v>
      </c>
      <c r="H7369" t="s">
        <v>163</v>
      </c>
      <c r="I7369" t="s">
        <v>136</v>
      </c>
      <c r="J7369" t="s">
        <v>137</v>
      </c>
      <c r="K7369" t="s">
        <v>138</v>
      </c>
      <c r="L7369" t="s">
        <v>21068</v>
      </c>
      <c r="M7369" t="s">
        <v>21069</v>
      </c>
      <c r="N7369">
        <v>0.194722222</v>
      </c>
      <c r="O7369">
        <v>3</v>
      </c>
      <c r="P7369">
        <v>215</v>
      </c>
      <c r="Q7369">
        <v>23</v>
      </c>
      <c r="R7369">
        <v>304</v>
      </c>
      <c r="S7369">
        <v>56</v>
      </c>
      <c r="T7369">
        <v>82</v>
      </c>
      <c r="U7369">
        <v>19</v>
      </c>
      <c r="V7369">
        <v>2</v>
      </c>
      <c r="W7369">
        <v>8.2353474685874772</v>
      </c>
      <c r="X7369">
        <v>14.231951420146174</v>
      </c>
      <c r="Y7369">
        <v>2.4039370501109025</v>
      </c>
      <c r="Z7369">
        <v>16.849372238673919</v>
      </c>
      <c r="AA7369">
        <v>333.24264080454032</v>
      </c>
      <c r="AB7369">
        <v>25.793548598194235</v>
      </c>
      <c r="AC7369">
        <v>1276.1715031742476</v>
      </c>
      <c r="AD7369">
        <v>2.09274940383894</v>
      </c>
      <c r="AE7369">
        <v>1679.0210501583394</v>
      </c>
    </row>
    <row r="7370" spans="1:31" x14ac:dyDescent="0.25">
      <c r="A7370">
        <v>2254660</v>
      </c>
      <c r="B7370">
        <v>1</v>
      </c>
      <c r="C7370" t="s">
        <v>80</v>
      </c>
      <c r="D7370" t="s">
        <v>104</v>
      </c>
      <c r="E7370" t="s">
        <v>182</v>
      </c>
      <c r="F7370" t="s">
        <v>21070</v>
      </c>
      <c r="G7370" t="s">
        <v>319</v>
      </c>
      <c r="H7370" t="s">
        <v>163</v>
      </c>
      <c r="I7370" t="s">
        <v>136</v>
      </c>
      <c r="J7370" t="s">
        <v>137</v>
      </c>
      <c r="K7370" t="s">
        <v>138</v>
      </c>
      <c r="L7370" t="s">
        <v>21071</v>
      </c>
      <c r="M7370" t="s">
        <v>21072</v>
      </c>
      <c r="N7370">
        <v>1.5080555550000001</v>
      </c>
      <c r="O7370">
        <v>0</v>
      </c>
      <c r="P7370">
        <v>1</v>
      </c>
      <c r="Q7370">
        <v>0</v>
      </c>
      <c r="R7370">
        <v>7</v>
      </c>
      <c r="S7370">
        <v>0</v>
      </c>
      <c r="T7370">
        <v>1</v>
      </c>
      <c r="U7370">
        <v>0</v>
      </c>
      <c r="V7370">
        <v>0</v>
      </c>
      <c r="W7370">
        <v>0</v>
      </c>
      <c r="X7370">
        <v>6.8510076801600005E-3</v>
      </c>
      <c r="Y7370">
        <v>0</v>
      </c>
      <c r="Z7370">
        <v>1.6606004163419006</v>
      </c>
      <c r="AA7370">
        <v>0</v>
      </c>
      <c r="AB7370">
        <v>1.3531174862675556E-2</v>
      </c>
      <c r="AC7370">
        <v>0</v>
      </c>
      <c r="AD7370">
        <v>0</v>
      </c>
      <c r="AE7370">
        <v>1.6809825988847362</v>
      </c>
    </row>
    <row r="7371" spans="1:31" x14ac:dyDescent="0.25">
      <c r="A7371">
        <v>2255058</v>
      </c>
      <c r="B7371">
        <v>1</v>
      </c>
      <c r="C7371" t="s">
        <v>80</v>
      </c>
      <c r="D7371" t="s">
        <v>82</v>
      </c>
      <c r="E7371" t="s">
        <v>132</v>
      </c>
      <c r="F7371" t="s">
        <v>21073</v>
      </c>
      <c r="G7371" t="s">
        <v>148</v>
      </c>
      <c r="H7371" t="s">
        <v>135</v>
      </c>
      <c r="I7371" t="s">
        <v>136</v>
      </c>
      <c r="J7371" t="s">
        <v>137</v>
      </c>
      <c r="K7371" t="s">
        <v>138</v>
      </c>
      <c r="L7371" t="s">
        <v>21074</v>
      </c>
      <c r="M7371" t="s">
        <v>21075</v>
      </c>
      <c r="N7371">
        <v>1.2938888879999999</v>
      </c>
      <c r="O7371">
        <v>0</v>
      </c>
      <c r="P7371">
        <v>0</v>
      </c>
      <c r="Q7371">
        <v>0</v>
      </c>
      <c r="R7371">
        <v>0</v>
      </c>
      <c r="S7371">
        <v>0</v>
      </c>
      <c r="T7371">
        <v>1</v>
      </c>
      <c r="U7371">
        <v>0</v>
      </c>
      <c r="V7371">
        <v>0</v>
      </c>
      <c r="W7371">
        <v>0</v>
      </c>
      <c r="X7371">
        <v>0</v>
      </c>
      <c r="Y7371">
        <v>0</v>
      </c>
      <c r="Z7371">
        <v>0</v>
      </c>
      <c r="AA7371">
        <v>0</v>
      </c>
      <c r="AB7371">
        <v>18.212441389383969</v>
      </c>
      <c r="AC7371">
        <v>0</v>
      </c>
      <c r="AD7371">
        <v>0</v>
      </c>
      <c r="AE7371">
        <v>18.212441389383969</v>
      </c>
    </row>
    <row r="7372" spans="1:31" x14ac:dyDescent="0.25">
      <c r="A7372">
        <v>2254915</v>
      </c>
      <c r="B7372">
        <v>1</v>
      </c>
      <c r="C7372" t="s">
        <v>80</v>
      </c>
      <c r="D7372" t="s">
        <v>87</v>
      </c>
      <c r="E7372" t="s">
        <v>132</v>
      </c>
      <c r="F7372" t="s">
        <v>21076</v>
      </c>
      <c r="G7372" t="s">
        <v>191</v>
      </c>
      <c r="H7372" t="s">
        <v>135</v>
      </c>
      <c r="I7372" t="s">
        <v>136</v>
      </c>
      <c r="J7372" t="s">
        <v>137</v>
      </c>
      <c r="K7372" t="s">
        <v>138</v>
      </c>
      <c r="L7372" t="s">
        <v>21077</v>
      </c>
      <c r="M7372" t="s">
        <v>21078</v>
      </c>
      <c r="N7372">
        <v>7.2119444440000002</v>
      </c>
      <c r="O7372">
        <v>0</v>
      </c>
      <c r="P7372">
        <v>0</v>
      </c>
      <c r="Q7372">
        <v>0</v>
      </c>
      <c r="R7372">
        <v>0</v>
      </c>
      <c r="S7372">
        <v>0</v>
      </c>
      <c r="T7372">
        <v>0</v>
      </c>
      <c r="U7372">
        <v>0</v>
      </c>
      <c r="V7372">
        <v>1</v>
      </c>
      <c r="W7372">
        <v>0</v>
      </c>
      <c r="X7372">
        <v>0</v>
      </c>
      <c r="Y7372">
        <v>0</v>
      </c>
      <c r="Z7372">
        <v>0</v>
      </c>
      <c r="AA7372">
        <v>0</v>
      </c>
      <c r="AB7372">
        <v>0</v>
      </c>
      <c r="AC7372">
        <v>0</v>
      </c>
      <c r="AD7372">
        <v>139.77367568529516</v>
      </c>
      <c r="AE7372">
        <v>139.77367568529516</v>
      </c>
    </row>
    <row r="7373" spans="1:31" x14ac:dyDescent="0.25">
      <c r="A7373">
        <v>2254680</v>
      </c>
      <c r="B7373">
        <v>1</v>
      </c>
      <c r="C7373" t="s">
        <v>81</v>
      </c>
      <c r="D7373" t="s">
        <v>113</v>
      </c>
      <c r="E7373" t="s">
        <v>141</v>
      </c>
      <c r="F7373" t="s">
        <v>21079</v>
      </c>
      <c r="G7373" t="s">
        <v>143</v>
      </c>
      <c r="H7373" t="s">
        <v>135</v>
      </c>
      <c r="I7373" t="s">
        <v>136</v>
      </c>
      <c r="J7373" t="s">
        <v>137</v>
      </c>
      <c r="K7373" t="s">
        <v>144</v>
      </c>
      <c r="L7373" t="s">
        <v>21080</v>
      </c>
      <c r="M7373" t="s">
        <v>21081</v>
      </c>
      <c r="N7373">
        <v>8.1263888879999993</v>
      </c>
      <c r="O7373">
        <v>0</v>
      </c>
      <c r="P7373">
        <v>366</v>
      </c>
      <c r="Q7373">
        <v>0</v>
      </c>
      <c r="R7373">
        <v>0</v>
      </c>
      <c r="S7373">
        <v>0</v>
      </c>
      <c r="T7373">
        <v>11</v>
      </c>
      <c r="U7373">
        <v>0</v>
      </c>
      <c r="V7373">
        <v>0</v>
      </c>
      <c r="W7373">
        <v>0</v>
      </c>
      <c r="X7373">
        <v>740.39659296034165</v>
      </c>
      <c r="Y7373">
        <v>0</v>
      </c>
      <c r="Z7373">
        <v>0</v>
      </c>
      <c r="AA7373">
        <v>0</v>
      </c>
      <c r="AB7373">
        <v>58.350526402262759</v>
      </c>
      <c r="AC7373">
        <v>0</v>
      </c>
      <c r="AD7373">
        <v>0</v>
      </c>
      <c r="AE7373">
        <v>798.74711936260439</v>
      </c>
    </row>
    <row r="7374" spans="1:31" x14ac:dyDescent="0.25">
      <c r="A7374">
        <v>2254723</v>
      </c>
      <c r="B7374">
        <v>1</v>
      </c>
      <c r="C7374" t="s">
        <v>81</v>
      </c>
      <c r="D7374" t="s">
        <v>123</v>
      </c>
      <c r="E7374" t="s">
        <v>141</v>
      </c>
      <c r="F7374" t="s">
        <v>21082</v>
      </c>
      <c r="G7374" t="s">
        <v>143</v>
      </c>
      <c r="H7374" t="s">
        <v>135</v>
      </c>
      <c r="I7374" t="s">
        <v>136</v>
      </c>
      <c r="J7374" t="s">
        <v>137</v>
      </c>
      <c r="K7374" t="s">
        <v>144</v>
      </c>
      <c r="L7374" t="s">
        <v>21083</v>
      </c>
      <c r="M7374" t="s">
        <v>21084</v>
      </c>
      <c r="N7374">
        <v>6.7366666659999996</v>
      </c>
      <c r="O7374">
        <v>0</v>
      </c>
      <c r="P7374">
        <v>0</v>
      </c>
      <c r="Q7374">
        <v>0</v>
      </c>
      <c r="R7374">
        <v>0</v>
      </c>
      <c r="S7374">
        <v>1</v>
      </c>
      <c r="T7374">
        <v>0</v>
      </c>
      <c r="U7374">
        <v>0</v>
      </c>
      <c r="V7374">
        <v>0</v>
      </c>
      <c r="W7374">
        <v>0</v>
      </c>
      <c r="X7374">
        <v>0</v>
      </c>
      <c r="Y7374">
        <v>0</v>
      </c>
      <c r="Z7374">
        <v>0</v>
      </c>
      <c r="AA7374">
        <v>22.025925809917307</v>
      </c>
      <c r="AB7374">
        <v>0</v>
      </c>
      <c r="AC7374">
        <v>0</v>
      </c>
      <c r="AD7374">
        <v>0</v>
      </c>
      <c r="AE7374">
        <v>22.025925809917307</v>
      </c>
    </row>
    <row r="7375" spans="1:31" x14ac:dyDescent="0.25">
      <c r="A7375">
        <v>2254872</v>
      </c>
      <c r="B7375">
        <v>1</v>
      </c>
      <c r="C7375" t="s">
        <v>80</v>
      </c>
      <c r="D7375" t="s">
        <v>94</v>
      </c>
      <c r="E7375" t="s">
        <v>161</v>
      </c>
      <c r="F7375" t="s">
        <v>21085</v>
      </c>
      <c r="G7375" t="s">
        <v>174</v>
      </c>
      <c r="H7375" t="s">
        <v>163</v>
      </c>
      <c r="I7375" t="s">
        <v>261</v>
      </c>
      <c r="J7375" t="s">
        <v>137</v>
      </c>
      <c r="K7375" t="s">
        <v>138</v>
      </c>
      <c r="L7375" t="s">
        <v>21086</v>
      </c>
      <c r="M7375" t="s">
        <v>21087</v>
      </c>
      <c r="N7375">
        <v>8.3333330000000001E-3</v>
      </c>
      <c r="O7375">
        <v>0</v>
      </c>
      <c r="P7375">
        <v>324</v>
      </c>
      <c r="Q7375">
        <v>0</v>
      </c>
      <c r="R7375">
        <v>1</v>
      </c>
      <c r="S7375">
        <v>4</v>
      </c>
      <c r="T7375">
        <v>13</v>
      </c>
      <c r="U7375">
        <v>1</v>
      </c>
      <c r="V7375">
        <v>0</v>
      </c>
      <c r="W7375">
        <v>0</v>
      </c>
      <c r="X7375">
        <v>0.24873314660436679</v>
      </c>
      <c r="Y7375">
        <v>0</v>
      </c>
      <c r="Z7375">
        <v>8.4443372066666665E-5</v>
      </c>
      <c r="AA7375">
        <v>5.2505480813333325E-2</v>
      </c>
      <c r="AB7375">
        <v>1.3451821059600003E-2</v>
      </c>
      <c r="AC7375">
        <v>0.65349947736500003</v>
      </c>
      <c r="AD7375">
        <v>0</v>
      </c>
      <c r="AE7375">
        <v>0.96827436921436683</v>
      </c>
    </row>
    <row r="7376" spans="1:31" x14ac:dyDescent="0.25">
      <c r="A7376">
        <v>2254700</v>
      </c>
      <c r="B7376">
        <v>1</v>
      </c>
      <c r="C7376" t="s">
        <v>81</v>
      </c>
      <c r="D7376" t="s">
        <v>123</v>
      </c>
      <c r="E7376" t="s">
        <v>141</v>
      </c>
      <c r="F7376" t="s">
        <v>6556</v>
      </c>
      <c r="G7376" t="s">
        <v>143</v>
      </c>
      <c r="H7376" t="s">
        <v>135</v>
      </c>
      <c r="I7376" t="s">
        <v>136</v>
      </c>
      <c r="J7376" t="s">
        <v>137</v>
      </c>
      <c r="K7376" t="s">
        <v>144</v>
      </c>
      <c r="L7376" t="s">
        <v>21088</v>
      </c>
      <c r="M7376" t="s">
        <v>21089</v>
      </c>
      <c r="N7376">
        <v>7.3877777770000002</v>
      </c>
      <c r="O7376">
        <v>0</v>
      </c>
      <c r="P7376">
        <v>513</v>
      </c>
      <c r="Q7376">
        <v>0</v>
      </c>
      <c r="R7376">
        <v>0</v>
      </c>
      <c r="S7376">
        <v>0</v>
      </c>
      <c r="T7376">
        <v>34</v>
      </c>
      <c r="U7376">
        <v>0</v>
      </c>
      <c r="V7376">
        <v>1</v>
      </c>
      <c r="W7376">
        <v>0</v>
      </c>
      <c r="X7376">
        <v>829.73781205045077</v>
      </c>
      <c r="Y7376">
        <v>0</v>
      </c>
      <c r="Z7376">
        <v>0</v>
      </c>
      <c r="AA7376">
        <v>0</v>
      </c>
      <c r="AB7376">
        <v>91.918968094985942</v>
      </c>
      <c r="AC7376">
        <v>0</v>
      </c>
      <c r="AD7376">
        <v>36.651052412882692</v>
      </c>
      <c r="AE7376">
        <v>958.30783255831943</v>
      </c>
    </row>
    <row r="7377" spans="1:31" x14ac:dyDescent="0.25">
      <c r="A7377">
        <v>2255015</v>
      </c>
      <c r="B7377">
        <v>1</v>
      </c>
      <c r="C7377" t="s">
        <v>80</v>
      </c>
      <c r="D7377" t="s">
        <v>87</v>
      </c>
      <c r="E7377" t="s">
        <v>141</v>
      </c>
      <c r="F7377" t="s">
        <v>857</v>
      </c>
      <c r="G7377" t="s">
        <v>235</v>
      </c>
      <c r="H7377" t="s">
        <v>135</v>
      </c>
      <c r="I7377" t="s">
        <v>136</v>
      </c>
      <c r="J7377" t="s">
        <v>137</v>
      </c>
      <c r="K7377" t="s">
        <v>138</v>
      </c>
      <c r="L7377" t="s">
        <v>21090</v>
      </c>
      <c r="M7377" t="s">
        <v>21091</v>
      </c>
      <c r="N7377">
        <v>4.0588888880000003</v>
      </c>
      <c r="O7377">
        <v>0</v>
      </c>
      <c r="P7377">
        <v>531</v>
      </c>
      <c r="Q7377">
        <v>0</v>
      </c>
      <c r="R7377">
        <v>0</v>
      </c>
      <c r="S7377">
        <v>0</v>
      </c>
      <c r="T7377">
        <v>123</v>
      </c>
      <c r="U7377">
        <v>0</v>
      </c>
      <c r="V7377">
        <v>0</v>
      </c>
      <c r="W7377">
        <v>0</v>
      </c>
      <c r="X7377">
        <v>640.15892453443394</v>
      </c>
      <c r="Y7377">
        <v>0</v>
      </c>
      <c r="Z7377">
        <v>0</v>
      </c>
      <c r="AA7377">
        <v>0</v>
      </c>
      <c r="AB7377">
        <v>252.39549834188244</v>
      </c>
      <c r="AC7377">
        <v>0</v>
      </c>
      <c r="AD7377">
        <v>0</v>
      </c>
      <c r="AE7377">
        <v>892.55442287631638</v>
      </c>
    </row>
    <row r="7378" spans="1:31" x14ac:dyDescent="0.25">
      <c r="A7378">
        <v>2254743</v>
      </c>
      <c r="B7378">
        <v>1</v>
      </c>
      <c r="C7378" t="s">
        <v>80</v>
      </c>
      <c r="D7378" t="s">
        <v>110</v>
      </c>
      <c r="E7378" t="s">
        <v>194</v>
      </c>
      <c r="F7378" t="s">
        <v>21092</v>
      </c>
      <c r="G7378" t="s">
        <v>143</v>
      </c>
      <c r="H7378" t="s">
        <v>135</v>
      </c>
      <c r="I7378" t="s">
        <v>136</v>
      </c>
      <c r="J7378" t="s">
        <v>137</v>
      </c>
      <c r="K7378" t="s">
        <v>144</v>
      </c>
      <c r="L7378" t="s">
        <v>21093</v>
      </c>
      <c r="M7378" t="s">
        <v>21094</v>
      </c>
      <c r="N7378">
        <v>4.3444444439999996</v>
      </c>
      <c r="O7378">
        <v>0</v>
      </c>
      <c r="P7378">
        <v>226</v>
      </c>
      <c r="Q7378">
        <v>0</v>
      </c>
      <c r="R7378">
        <v>0</v>
      </c>
      <c r="S7378">
        <v>0</v>
      </c>
      <c r="T7378">
        <v>13</v>
      </c>
      <c r="U7378">
        <v>0</v>
      </c>
      <c r="V7378">
        <v>0</v>
      </c>
      <c r="W7378">
        <v>0</v>
      </c>
      <c r="X7378">
        <v>317.35972859343099</v>
      </c>
      <c r="Y7378">
        <v>0</v>
      </c>
      <c r="Z7378">
        <v>0</v>
      </c>
      <c r="AA7378">
        <v>0</v>
      </c>
      <c r="AB7378">
        <v>56.044572568086508</v>
      </c>
      <c r="AC7378">
        <v>0</v>
      </c>
      <c r="AD7378">
        <v>0</v>
      </c>
      <c r="AE7378">
        <v>373.40430116151748</v>
      </c>
    </row>
    <row r="7379" spans="1:31" x14ac:dyDescent="0.25">
      <c r="A7379">
        <v>2254935</v>
      </c>
      <c r="B7379">
        <v>1</v>
      </c>
      <c r="C7379" t="s">
        <v>81</v>
      </c>
      <c r="D7379" t="s">
        <v>112</v>
      </c>
      <c r="E7379" t="s">
        <v>273</v>
      </c>
      <c r="F7379" t="s">
        <v>21095</v>
      </c>
      <c r="G7379" t="s">
        <v>174</v>
      </c>
      <c r="H7379" t="s">
        <v>163</v>
      </c>
      <c r="I7379" t="s">
        <v>136</v>
      </c>
      <c r="J7379" t="s">
        <v>137</v>
      </c>
      <c r="K7379" t="s">
        <v>138</v>
      </c>
      <c r="L7379" t="s">
        <v>21096</v>
      </c>
      <c r="M7379" t="s">
        <v>21097</v>
      </c>
      <c r="N7379">
        <v>0.41416666600000002</v>
      </c>
      <c r="O7379">
        <v>0</v>
      </c>
      <c r="P7379">
        <v>400</v>
      </c>
      <c r="Q7379">
        <v>0</v>
      </c>
      <c r="R7379">
        <v>42</v>
      </c>
      <c r="S7379">
        <v>6</v>
      </c>
      <c r="T7379">
        <v>62</v>
      </c>
      <c r="U7379">
        <v>3</v>
      </c>
      <c r="V7379">
        <v>0</v>
      </c>
      <c r="W7379">
        <v>0</v>
      </c>
      <c r="X7379">
        <v>69.949335315217738</v>
      </c>
      <c r="Y7379">
        <v>0</v>
      </c>
      <c r="Z7379">
        <v>2.3069921277851684</v>
      </c>
      <c r="AA7379">
        <v>48.186610374151222</v>
      </c>
      <c r="AB7379">
        <v>14.836873498064024</v>
      </c>
      <c r="AC7379">
        <v>124.54178092849921</v>
      </c>
      <c r="AD7379">
        <v>0</v>
      </c>
      <c r="AE7379">
        <v>259.82159224371736</v>
      </c>
    </row>
    <row r="7380" spans="1:31" x14ac:dyDescent="0.25">
      <c r="A7380">
        <v>2254978</v>
      </c>
      <c r="B7380">
        <v>1</v>
      </c>
      <c r="C7380" t="s">
        <v>80</v>
      </c>
      <c r="D7380" t="s">
        <v>92</v>
      </c>
      <c r="E7380" t="s">
        <v>132</v>
      </c>
      <c r="F7380" t="s">
        <v>21098</v>
      </c>
      <c r="G7380" t="s">
        <v>148</v>
      </c>
      <c r="H7380" t="s">
        <v>135</v>
      </c>
      <c r="I7380" t="s">
        <v>136</v>
      </c>
      <c r="J7380" t="s">
        <v>137</v>
      </c>
      <c r="K7380" t="s">
        <v>138</v>
      </c>
      <c r="L7380" t="s">
        <v>21099</v>
      </c>
      <c r="M7380" t="s">
        <v>21100</v>
      </c>
      <c r="N7380">
        <v>2.1666666659999998</v>
      </c>
      <c r="O7380">
        <v>0</v>
      </c>
      <c r="P7380">
        <v>11</v>
      </c>
      <c r="Q7380">
        <v>0</v>
      </c>
      <c r="R7380">
        <v>0</v>
      </c>
      <c r="S7380">
        <v>0</v>
      </c>
      <c r="T7380">
        <v>0</v>
      </c>
      <c r="U7380">
        <v>0</v>
      </c>
      <c r="V7380">
        <v>0</v>
      </c>
      <c r="W7380">
        <v>0</v>
      </c>
      <c r="X7380">
        <v>5.8917477404548624</v>
      </c>
      <c r="Y7380">
        <v>0</v>
      </c>
      <c r="Z7380">
        <v>0</v>
      </c>
      <c r="AA7380">
        <v>0</v>
      </c>
      <c r="AB7380">
        <v>0</v>
      </c>
      <c r="AC7380">
        <v>0</v>
      </c>
      <c r="AD7380">
        <v>0</v>
      </c>
      <c r="AE7380">
        <v>5.8917477404548624</v>
      </c>
    </row>
    <row r="7381" spans="1:31" x14ac:dyDescent="0.25">
      <c r="A7381">
        <v>2254829</v>
      </c>
      <c r="B7381">
        <v>1</v>
      </c>
      <c r="C7381" t="s">
        <v>80</v>
      </c>
      <c r="D7381" t="s">
        <v>105</v>
      </c>
      <c r="E7381" t="s">
        <v>132</v>
      </c>
      <c r="F7381" t="s">
        <v>21101</v>
      </c>
      <c r="G7381" t="s">
        <v>170</v>
      </c>
      <c r="H7381" t="s">
        <v>135</v>
      </c>
      <c r="I7381" t="s">
        <v>136</v>
      </c>
      <c r="J7381" t="s">
        <v>137</v>
      </c>
      <c r="K7381" t="s">
        <v>138</v>
      </c>
      <c r="L7381" t="s">
        <v>21102</v>
      </c>
      <c r="M7381" t="s">
        <v>21103</v>
      </c>
      <c r="N7381">
        <v>6.1602777770000001</v>
      </c>
      <c r="O7381">
        <v>0</v>
      </c>
      <c r="P7381">
        <v>1</v>
      </c>
      <c r="Q7381">
        <v>0</v>
      </c>
      <c r="R7381">
        <v>0</v>
      </c>
      <c r="S7381">
        <v>0</v>
      </c>
      <c r="T7381">
        <v>0</v>
      </c>
      <c r="U7381">
        <v>0</v>
      </c>
      <c r="V7381">
        <v>0</v>
      </c>
      <c r="W7381">
        <v>0</v>
      </c>
      <c r="X7381">
        <v>2.4281186961389403</v>
      </c>
      <c r="Y7381">
        <v>0</v>
      </c>
      <c r="Z7381">
        <v>0</v>
      </c>
      <c r="AA7381">
        <v>0</v>
      </c>
      <c r="AB7381">
        <v>0</v>
      </c>
      <c r="AC7381">
        <v>0</v>
      </c>
      <c r="AD7381">
        <v>0</v>
      </c>
      <c r="AE7381">
        <v>2.4281186961389403</v>
      </c>
    </row>
    <row r="7382" spans="1:31" x14ac:dyDescent="0.25">
      <c r="A7382">
        <v>2254686</v>
      </c>
      <c r="B7382">
        <v>1</v>
      </c>
      <c r="C7382" t="s">
        <v>80</v>
      </c>
      <c r="D7382" t="s">
        <v>93</v>
      </c>
      <c r="E7382" t="s">
        <v>132</v>
      </c>
      <c r="F7382" t="s">
        <v>21104</v>
      </c>
      <c r="G7382" t="s">
        <v>191</v>
      </c>
      <c r="H7382" t="s">
        <v>135</v>
      </c>
      <c r="I7382" t="s">
        <v>136</v>
      </c>
      <c r="J7382" t="s">
        <v>137</v>
      </c>
      <c r="K7382" t="s">
        <v>138</v>
      </c>
      <c r="L7382" t="s">
        <v>21105</v>
      </c>
      <c r="M7382" t="s">
        <v>21106</v>
      </c>
      <c r="N7382">
        <v>0.89111111099999996</v>
      </c>
      <c r="O7382">
        <v>0</v>
      </c>
      <c r="P7382">
        <v>1</v>
      </c>
      <c r="Q7382">
        <v>0</v>
      </c>
      <c r="R7382">
        <v>0</v>
      </c>
      <c r="S7382">
        <v>0</v>
      </c>
      <c r="T7382">
        <v>0</v>
      </c>
      <c r="U7382">
        <v>0</v>
      </c>
      <c r="V7382">
        <v>0</v>
      </c>
      <c r="W7382">
        <v>0</v>
      </c>
      <c r="X7382">
        <v>5.0328845910808891E-2</v>
      </c>
      <c r="Y7382">
        <v>0</v>
      </c>
      <c r="Z7382">
        <v>0</v>
      </c>
      <c r="AA7382">
        <v>0</v>
      </c>
      <c r="AB7382">
        <v>0</v>
      </c>
      <c r="AC7382">
        <v>0</v>
      </c>
      <c r="AD7382">
        <v>0</v>
      </c>
      <c r="AE7382">
        <v>5.0328845910808891E-2</v>
      </c>
    </row>
    <row r="7383" spans="1:31" x14ac:dyDescent="0.25">
      <c r="A7383">
        <v>2254715</v>
      </c>
      <c r="B7383">
        <v>1</v>
      </c>
      <c r="C7383" t="s">
        <v>80</v>
      </c>
      <c r="D7383" t="s">
        <v>92</v>
      </c>
      <c r="E7383" t="s">
        <v>132</v>
      </c>
      <c r="F7383" t="s">
        <v>21107</v>
      </c>
      <c r="G7383" t="s">
        <v>191</v>
      </c>
      <c r="H7383" t="s">
        <v>135</v>
      </c>
      <c r="I7383" t="s">
        <v>136</v>
      </c>
      <c r="J7383" t="s">
        <v>137</v>
      </c>
      <c r="K7383" t="s">
        <v>138</v>
      </c>
      <c r="L7383" t="s">
        <v>21108</v>
      </c>
      <c r="M7383" t="s">
        <v>21109</v>
      </c>
      <c r="N7383">
        <v>1.1972222219999999</v>
      </c>
      <c r="O7383">
        <v>0</v>
      </c>
      <c r="P7383">
        <v>1</v>
      </c>
      <c r="Q7383">
        <v>0</v>
      </c>
      <c r="R7383">
        <v>0</v>
      </c>
      <c r="S7383">
        <v>0</v>
      </c>
      <c r="T7383">
        <v>0</v>
      </c>
      <c r="U7383">
        <v>0</v>
      </c>
      <c r="V7383">
        <v>0</v>
      </c>
      <c r="W7383">
        <v>0</v>
      </c>
      <c r="X7383">
        <v>0.65372111506980457</v>
      </c>
      <c r="Y7383">
        <v>0</v>
      </c>
      <c r="Z7383">
        <v>0</v>
      </c>
      <c r="AA7383">
        <v>0</v>
      </c>
      <c r="AB7383">
        <v>0</v>
      </c>
      <c r="AC7383">
        <v>0</v>
      </c>
      <c r="AD7383">
        <v>0</v>
      </c>
      <c r="AE7383">
        <v>0.65372111506980457</v>
      </c>
    </row>
    <row r="7384" spans="1:31" x14ac:dyDescent="0.25">
      <c r="A7384">
        <v>2254646</v>
      </c>
      <c r="B7384">
        <v>1</v>
      </c>
      <c r="C7384" t="s">
        <v>80</v>
      </c>
      <c r="D7384" t="s">
        <v>108</v>
      </c>
      <c r="E7384" t="s">
        <v>182</v>
      </c>
      <c r="F7384" t="s">
        <v>21110</v>
      </c>
      <c r="G7384" t="s">
        <v>1027</v>
      </c>
      <c r="H7384" t="s">
        <v>163</v>
      </c>
      <c r="I7384" t="s">
        <v>136</v>
      </c>
      <c r="J7384" t="s">
        <v>137</v>
      </c>
      <c r="K7384" t="s">
        <v>138</v>
      </c>
      <c r="L7384" t="s">
        <v>21111</v>
      </c>
      <c r="M7384" t="s">
        <v>21112</v>
      </c>
      <c r="N7384">
        <v>2.6872222219999999</v>
      </c>
      <c r="O7384">
        <v>0</v>
      </c>
      <c r="P7384">
        <v>30</v>
      </c>
      <c r="Q7384">
        <v>0</v>
      </c>
      <c r="R7384">
        <v>9</v>
      </c>
      <c r="S7384">
        <v>0</v>
      </c>
      <c r="T7384">
        <v>1</v>
      </c>
      <c r="U7384">
        <v>0</v>
      </c>
      <c r="V7384">
        <v>0</v>
      </c>
      <c r="W7384">
        <v>0</v>
      </c>
      <c r="X7384">
        <v>10.326560292027308</v>
      </c>
      <c r="Y7384">
        <v>0</v>
      </c>
      <c r="Z7384">
        <v>1.5111698275851335</v>
      </c>
      <c r="AA7384">
        <v>0</v>
      </c>
      <c r="AB7384">
        <v>0.18628177293656778</v>
      </c>
      <c r="AC7384">
        <v>0</v>
      </c>
      <c r="AD7384">
        <v>0</v>
      </c>
      <c r="AE7384">
        <v>12.024011892549009</v>
      </c>
    </row>
    <row r="7385" spans="1:31" x14ac:dyDescent="0.25">
      <c r="A7385">
        <v>2254569</v>
      </c>
      <c r="B7385">
        <v>1</v>
      </c>
      <c r="C7385" t="s">
        <v>80</v>
      </c>
      <c r="D7385" t="s">
        <v>96</v>
      </c>
      <c r="E7385" t="s">
        <v>177</v>
      </c>
      <c r="F7385" t="s">
        <v>21113</v>
      </c>
      <c r="G7385" t="s">
        <v>390</v>
      </c>
      <c r="H7385" t="s">
        <v>135</v>
      </c>
      <c r="I7385" t="s">
        <v>136</v>
      </c>
      <c r="J7385" t="s">
        <v>137</v>
      </c>
      <c r="K7385" t="s">
        <v>138</v>
      </c>
      <c r="L7385" t="s">
        <v>21114</v>
      </c>
      <c r="M7385" t="s">
        <v>21115</v>
      </c>
      <c r="N7385">
        <v>1.008888888</v>
      </c>
      <c r="O7385">
        <v>0</v>
      </c>
      <c r="P7385">
        <v>7</v>
      </c>
      <c r="Q7385">
        <v>0</v>
      </c>
      <c r="R7385">
        <v>0</v>
      </c>
      <c r="S7385">
        <v>0</v>
      </c>
      <c r="T7385">
        <v>1</v>
      </c>
      <c r="U7385">
        <v>0</v>
      </c>
      <c r="V7385">
        <v>0</v>
      </c>
      <c r="W7385">
        <v>0</v>
      </c>
      <c r="X7385">
        <v>3.6987009231721353</v>
      </c>
      <c r="Y7385">
        <v>0</v>
      </c>
      <c r="Z7385">
        <v>0</v>
      </c>
      <c r="AA7385">
        <v>0</v>
      </c>
      <c r="AB7385">
        <v>0.63112181068077555</v>
      </c>
      <c r="AC7385">
        <v>0</v>
      </c>
      <c r="AD7385">
        <v>0</v>
      </c>
      <c r="AE7385">
        <v>4.3298227338529109</v>
      </c>
    </row>
    <row r="7386" spans="1:31" x14ac:dyDescent="0.25">
      <c r="A7386">
        <v>2255041</v>
      </c>
      <c r="B7386">
        <v>1</v>
      </c>
      <c r="C7386" t="s">
        <v>80</v>
      </c>
      <c r="D7386" t="s">
        <v>108</v>
      </c>
      <c r="E7386" t="s">
        <v>132</v>
      </c>
      <c r="F7386" t="s">
        <v>21116</v>
      </c>
      <c r="G7386" t="s">
        <v>148</v>
      </c>
      <c r="H7386" t="s">
        <v>135</v>
      </c>
      <c r="I7386" t="s">
        <v>136</v>
      </c>
      <c r="J7386" t="s">
        <v>137</v>
      </c>
      <c r="K7386" t="s">
        <v>138</v>
      </c>
      <c r="L7386" t="s">
        <v>21117</v>
      </c>
      <c r="M7386" t="s">
        <v>21118</v>
      </c>
      <c r="N7386">
        <v>3.4283333329999999</v>
      </c>
      <c r="O7386">
        <v>0</v>
      </c>
      <c r="P7386">
        <v>1</v>
      </c>
      <c r="Q7386">
        <v>0</v>
      </c>
      <c r="R7386">
        <v>0</v>
      </c>
      <c r="S7386">
        <v>0</v>
      </c>
      <c r="T7386">
        <v>0</v>
      </c>
      <c r="U7386">
        <v>0</v>
      </c>
      <c r="V7386">
        <v>0</v>
      </c>
      <c r="W7386">
        <v>0</v>
      </c>
      <c r="X7386">
        <v>0.76883750581092014</v>
      </c>
      <c r="Y7386">
        <v>0</v>
      </c>
      <c r="Z7386">
        <v>0</v>
      </c>
      <c r="AA7386">
        <v>0</v>
      </c>
      <c r="AB7386">
        <v>0</v>
      </c>
      <c r="AC7386">
        <v>0</v>
      </c>
      <c r="AD7386">
        <v>0</v>
      </c>
      <c r="AE7386">
        <v>0.76883750581092014</v>
      </c>
    </row>
    <row r="7387" spans="1:31" x14ac:dyDescent="0.25">
      <c r="A7387">
        <v>2254755</v>
      </c>
      <c r="B7387">
        <v>1</v>
      </c>
      <c r="C7387" t="s">
        <v>80</v>
      </c>
      <c r="D7387" t="s">
        <v>96</v>
      </c>
      <c r="E7387" t="s">
        <v>182</v>
      </c>
      <c r="F7387" t="s">
        <v>21119</v>
      </c>
      <c r="G7387" t="s">
        <v>1963</v>
      </c>
      <c r="H7387" t="s">
        <v>163</v>
      </c>
      <c r="I7387" t="s">
        <v>136</v>
      </c>
      <c r="J7387" t="s">
        <v>137</v>
      </c>
      <c r="K7387" t="s">
        <v>138</v>
      </c>
      <c r="L7387" t="s">
        <v>21120</v>
      </c>
      <c r="M7387" t="s">
        <v>21121</v>
      </c>
      <c r="N7387">
        <v>7.2520416660000002</v>
      </c>
      <c r="O7387">
        <v>0</v>
      </c>
      <c r="P7387">
        <v>0</v>
      </c>
      <c r="Q7387">
        <v>0</v>
      </c>
      <c r="R7387">
        <v>0</v>
      </c>
      <c r="S7387">
        <v>1</v>
      </c>
      <c r="T7387">
        <v>0</v>
      </c>
      <c r="U7387">
        <v>0</v>
      </c>
      <c r="V7387">
        <v>0</v>
      </c>
      <c r="W7387">
        <v>0</v>
      </c>
      <c r="X7387">
        <v>0</v>
      </c>
      <c r="Y7387">
        <v>0</v>
      </c>
      <c r="Z7387">
        <v>0</v>
      </c>
      <c r="AA7387">
        <v>928.46028240016619</v>
      </c>
      <c r="AB7387">
        <v>0</v>
      </c>
      <c r="AC7387">
        <v>0</v>
      </c>
      <c r="AD7387">
        <v>0</v>
      </c>
      <c r="AE7387">
        <v>928.46028240016619</v>
      </c>
    </row>
    <row r="7388" spans="1:31" x14ac:dyDescent="0.25">
      <c r="A7388">
        <v>2254861</v>
      </c>
      <c r="B7388">
        <v>1</v>
      </c>
      <c r="C7388" t="s">
        <v>80</v>
      </c>
      <c r="D7388" t="s">
        <v>97</v>
      </c>
      <c r="E7388" t="s">
        <v>132</v>
      </c>
      <c r="F7388" t="s">
        <v>21122</v>
      </c>
      <c r="G7388" t="s">
        <v>148</v>
      </c>
      <c r="H7388" t="s">
        <v>135</v>
      </c>
      <c r="I7388" t="s">
        <v>136</v>
      </c>
      <c r="J7388" t="s">
        <v>137</v>
      </c>
      <c r="K7388" t="s">
        <v>138</v>
      </c>
      <c r="L7388" t="s">
        <v>21123</v>
      </c>
      <c r="M7388" t="s">
        <v>21124</v>
      </c>
      <c r="N7388">
        <v>2.2169444440000001</v>
      </c>
      <c r="O7388">
        <v>0</v>
      </c>
      <c r="P7388">
        <v>1</v>
      </c>
      <c r="Q7388">
        <v>0</v>
      </c>
      <c r="R7388">
        <v>0</v>
      </c>
      <c r="S7388">
        <v>0</v>
      </c>
      <c r="T7388">
        <v>0</v>
      </c>
      <c r="U7388">
        <v>0</v>
      </c>
      <c r="V7388">
        <v>0</v>
      </c>
      <c r="W7388">
        <v>0</v>
      </c>
      <c r="X7388">
        <v>0.27967752716314448</v>
      </c>
      <c r="Y7388">
        <v>0</v>
      </c>
      <c r="Z7388">
        <v>0</v>
      </c>
      <c r="AA7388">
        <v>0</v>
      </c>
      <c r="AB7388">
        <v>0</v>
      </c>
      <c r="AC7388">
        <v>0</v>
      </c>
      <c r="AD7388">
        <v>0</v>
      </c>
      <c r="AE7388">
        <v>0.27967752716314448</v>
      </c>
    </row>
    <row r="7389" spans="1:31" x14ac:dyDescent="0.25">
      <c r="A7389">
        <v>2254563</v>
      </c>
      <c r="B7389">
        <v>1</v>
      </c>
      <c r="C7389" t="s">
        <v>80</v>
      </c>
      <c r="D7389" t="s">
        <v>82</v>
      </c>
      <c r="E7389" t="s">
        <v>177</v>
      </c>
      <c r="F7389" t="s">
        <v>1553</v>
      </c>
      <c r="G7389" t="s">
        <v>179</v>
      </c>
      <c r="H7389" t="s">
        <v>135</v>
      </c>
      <c r="I7389" t="s">
        <v>136</v>
      </c>
      <c r="J7389" t="s">
        <v>137</v>
      </c>
      <c r="K7389" t="s">
        <v>138</v>
      </c>
      <c r="L7389" t="s">
        <v>21125</v>
      </c>
      <c r="M7389" t="s">
        <v>21126</v>
      </c>
      <c r="N7389">
        <v>2.3325</v>
      </c>
      <c r="O7389">
        <v>0</v>
      </c>
      <c r="P7389">
        <v>25</v>
      </c>
      <c r="Q7389">
        <v>0</v>
      </c>
      <c r="R7389">
        <v>0</v>
      </c>
      <c r="S7389">
        <v>0</v>
      </c>
      <c r="T7389">
        <v>36</v>
      </c>
      <c r="U7389">
        <v>0</v>
      </c>
      <c r="V7389">
        <v>0</v>
      </c>
      <c r="W7389">
        <v>0</v>
      </c>
      <c r="X7389">
        <v>24.458497513634203</v>
      </c>
      <c r="Y7389">
        <v>0</v>
      </c>
      <c r="Z7389">
        <v>0</v>
      </c>
      <c r="AA7389">
        <v>0</v>
      </c>
      <c r="AB7389">
        <v>38.871861733745803</v>
      </c>
      <c r="AC7389">
        <v>0</v>
      </c>
      <c r="AD7389">
        <v>0</v>
      </c>
      <c r="AE7389">
        <v>63.330359247380002</v>
      </c>
    </row>
    <row r="7390" spans="1:31" x14ac:dyDescent="0.25">
      <c r="A7390">
        <v>2254901</v>
      </c>
      <c r="B7390">
        <v>1</v>
      </c>
      <c r="C7390" t="s">
        <v>80</v>
      </c>
      <c r="D7390" t="s">
        <v>95</v>
      </c>
      <c r="E7390" t="s">
        <v>161</v>
      </c>
      <c r="F7390" t="s">
        <v>21127</v>
      </c>
      <c r="G7390" t="s">
        <v>174</v>
      </c>
      <c r="H7390" t="s">
        <v>163</v>
      </c>
      <c r="I7390" t="s">
        <v>136</v>
      </c>
      <c r="J7390" t="s">
        <v>137</v>
      </c>
      <c r="K7390" t="s">
        <v>138</v>
      </c>
      <c r="L7390" t="s">
        <v>21128</v>
      </c>
      <c r="M7390" t="s">
        <v>21129</v>
      </c>
      <c r="N7390">
        <v>1.5338888879999999</v>
      </c>
      <c r="O7390">
        <v>0</v>
      </c>
      <c r="P7390">
        <v>0</v>
      </c>
      <c r="Q7390">
        <v>0</v>
      </c>
      <c r="R7390">
        <v>0</v>
      </c>
      <c r="S7390">
        <v>2</v>
      </c>
      <c r="T7390">
        <v>0</v>
      </c>
      <c r="U7390">
        <v>0</v>
      </c>
      <c r="V7390">
        <v>0</v>
      </c>
      <c r="W7390">
        <v>0</v>
      </c>
      <c r="X7390">
        <v>0</v>
      </c>
      <c r="Y7390">
        <v>0</v>
      </c>
      <c r="Z7390">
        <v>0</v>
      </c>
      <c r="AA7390">
        <v>43.954566456588651</v>
      </c>
      <c r="AB7390">
        <v>0</v>
      </c>
      <c r="AC7390">
        <v>0</v>
      </c>
      <c r="AD7390">
        <v>0</v>
      </c>
      <c r="AE7390">
        <v>43.954566456588651</v>
      </c>
    </row>
    <row r="7391" spans="1:31" x14ac:dyDescent="0.25">
      <c r="A7391">
        <v>2255001</v>
      </c>
      <c r="B7391">
        <v>1</v>
      </c>
      <c r="C7391" t="s">
        <v>80</v>
      </c>
      <c r="D7391" t="s">
        <v>108</v>
      </c>
      <c r="E7391" t="s">
        <v>194</v>
      </c>
      <c r="F7391" t="s">
        <v>21130</v>
      </c>
      <c r="G7391" t="s">
        <v>390</v>
      </c>
      <c r="H7391" t="s">
        <v>135</v>
      </c>
      <c r="I7391" t="s">
        <v>136</v>
      </c>
      <c r="J7391" t="s">
        <v>137</v>
      </c>
      <c r="K7391" t="s">
        <v>138</v>
      </c>
      <c r="L7391" t="s">
        <v>21131</v>
      </c>
      <c r="M7391" t="s">
        <v>21132</v>
      </c>
      <c r="N7391">
        <v>1.283055555</v>
      </c>
      <c r="O7391">
        <v>0</v>
      </c>
      <c r="P7391">
        <v>15</v>
      </c>
      <c r="Q7391">
        <v>0</v>
      </c>
      <c r="R7391">
        <v>4</v>
      </c>
      <c r="S7391">
        <v>0</v>
      </c>
      <c r="T7391">
        <v>2</v>
      </c>
      <c r="U7391">
        <v>0</v>
      </c>
      <c r="V7391">
        <v>0</v>
      </c>
      <c r="W7391">
        <v>0</v>
      </c>
      <c r="X7391">
        <v>4.5646792733725707</v>
      </c>
      <c r="Y7391">
        <v>0</v>
      </c>
      <c r="Z7391">
        <v>0.38289072154199999</v>
      </c>
      <c r="AA7391">
        <v>0</v>
      </c>
      <c r="AB7391">
        <v>0.18806455654079332</v>
      </c>
      <c r="AC7391">
        <v>0</v>
      </c>
      <c r="AD7391">
        <v>0</v>
      </c>
      <c r="AE7391">
        <v>5.1356345514553645</v>
      </c>
    </row>
    <row r="7392" spans="1:31" x14ac:dyDescent="0.25">
      <c r="A7392">
        <v>2254709</v>
      </c>
      <c r="B7392">
        <v>1</v>
      </c>
      <c r="C7392" t="s">
        <v>80</v>
      </c>
      <c r="D7392" t="s">
        <v>99</v>
      </c>
      <c r="E7392" t="s">
        <v>182</v>
      </c>
      <c r="F7392" t="s">
        <v>21133</v>
      </c>
      <c r="G7392" t="s">
        <v>196</v>
      </c>
      <c r="H7392" t="s">
        <v>163</v>
      </c>
      <c r="I7392" t="s">
        <v>136</v>
      </c>
      <c r="J7392" t="s">
        <v>137</v>
      </c>
      <c r="K7392" t="s">
        <v>144</v>
      </c>
      <c r="L7392" t="s">
        <v>21134</v>
      </c>
      <c r="M7392" t="s">
        <v>21135</v>
      </c>
      <c r="N7392">
        <v>3.5216666659999998</v>
      </c>
      <c r="O7392">
        <v>1</v>
      </c>
      <c r="P7392">
        <v>275</v>
      </c>
      <c r="Q7392">
        <v>0</v>
      </c>
      <c r="R7392">
        <v>6</v>
      </c>
      <c r="S7392">
        <v>0</v>
      </c>
      <c r="T7392">
        <v>12</v>
      </c>
      <c r="U7392">
        <v>0</v>
      </c>
      <c r="V7392">
        <v>0</v>
      </c>
      <c r="W7392">
        <v>30.675458038813282</v>
      </c>
      <c r="X7392">
        <v>306.1849900096725</v>
      </c>
      <c r="Y7392">
        <v>0</v>
      </c>
      <c r="Z7392">
        <v>0.61578174050813017</v>
      </c>
      <c r="AA7392">
        <v>0</v>
      </c>
      <c r="AB7392">
        <v>28.731673989658912</v>
      </c>
      <c r="AC7392">
        <v>0</v>
      </c>
      <c r="AD7392">
        <v>0</v>
      </c>
      <c r="AE7392">
        <v>366.20790377865285</v>
      </c>
    </row>
    <row r="7393" spans="1:31" x14ac:dyDescent="0.25">
      <c r="A7393">
        <v>2254583</v>
      </c>
      <c r="B7393">
        <v>1</v>
      </c>
      <c r="C7393" t="s">
        <v>81</v>
      </c>
      <c r="D7393" t="s">
        <v>120</v>
      </c>
      <c r="E7393" t="s">
        <v>161</v>
      </c>
      <c r="F7393" t="s">
        <v>8123</v>
      </c>
      <c r="G7393" t="s">
        <v>174</v>
      </c>
      <c r="H7393" t="s">
        <v>163</v>
      </c>
      <c r="I7393" t="s">
        <v>261</v>
      </c>
      <c r="J7393" t="s">
        <v>137</v>
      </c>
      <c r="K7393" t="s">
        <v>138</v>
      </c>
      <c r="L7393" t="s">
        <v>21136</v>
      </c>
      <c r="M7393" t="s">
        <v>21137</v>
      </c>
      <c r="N7393">
        <v>5.5555550000000002E-3</v>
      </c>
      <c r="O7393">
        <v>0</v>
      </c>
      <c r="P7393">
        <v>898</v>
      </c>
      <c r="Q7393">
        <v>33</v>
      </c>
      <c r="R7393">
        <v>63</v>
      </c>
      <c r="S7393">
        <v>7</v>
      </c>
      <c r="T7393">
        <v>63</v>
      </c>
      <c r="U7393">
        <v>0</v>
      </c>
      <c r="V7393">
        <v>0</v>
      </c>
      <c r="W7393">
        <v>0</v>
      </c>
      <c r="X7393">
        <v>0.83331614291132294</v>
      </c>
      <c r="Y7393">
        <v>6.20698968467778E-2</v>
      </c>
      <c r="Z7393">
        <v>7.8057021803566662E-2</v>
      </c>
      <c r="AA7393">
        <v>0.1591429041138222</v>
      </c>
      <c r="AB7393">
        <v>6.6475985607266669E-2</v>
      </c>
      <c r="AC7393">
        <v>0</v>
      </c>
      <c r="AD7393">
        <v>0</v>
      </c>
      <c r="AE7393">
        <v>1.1990619512827563</v>
      </c>
    </row>
    <row r="7394" spans="1:31" x14ac:dyDescent="0.25">
      <c r="A7394">
        <v>2254632</v>
      </c>
      <c r="B7394">
        <v>1</v>
      </c>
      <c r="C7394" t="s">
        <v>80</v>
      </c>
      <c r="D7394" t="s">
        <v>94</v>
      </c>
      <c r="E7394" t="s">
        <v>132</v>
      </c>
      <c r="F7394" t="s">
        <v>21138</v>
      </c>
      <c r="G7394" t="s">
        <v>148</v>
      </c>
      <c r="H7394" t="s">
        <v>135</v>
      </c>
      <c r="I7394" t="s">
        <v>136</v>
      </c>
      <c r="J7394" t="s">
        <v>137</v>
      </c>
      <c r="K7394" t="s">
        <v>138</v>
      </c>
      <c r="L7394" t="s">
        <v>21139</v>
      </c>
      <c r="M7394" t="s">
        <v>21140</v>
      </c>
      <c r="N7394">
        <v>3.3394444440000002</v>
      </c>
      <c r="O7394">
        <v>0</v>
      </c>
      <c r="P7394">
        <v>1</v>
      </c>
      <c r="Q7394">
        <v>0</v>
      </c>
      <c r="R7394">
        <v>0</v>
      </c>
      <c r="S7394">
        <v>0</v>
      </c>
      <c r="T7394">
        <v>0</v>
      </c>
      <c r="U7394">
        <v>0</v>
      </c>
      <c r="V7394">
        <v>0</v>
      </c>
      <c r="W7394">
        <v>0</v>
      </c>
      <c r="X7394">
        <v>0</v>
      </c>
      <c r="Y7394">
        <v>0</v>
      </c>
      <c r="Z7394">
        <v>0</v>
      </c>
      <c r="AA7394">
        <v>0</v>
      </c>
      <c r="AB7394">
        <v>0</v>
      </c>
      <c r="AC7394">
        <v>0</v>
      </c>
      <c r="AD7394">
        <v>0</v>
      </c>
      <c r="AE7394">
        <v>0</v>
      </c>
    </row>
    <row r="7395" spans="1:31" x14ac:dyDescent="0.25">
      <c r="A7395">
        <v>2254938</v>
      </c>
      <c r="B7395">
        <v>1</v>
      </c>
      <c r="C7395" t="s">
        <v>80</v>
      </c>
      <c r="D7395" t="s">
        <v>97</v>
      </c>
      <c r="E7395" t="s">
        <v>132</v>
      </c>
      <c r="F7395" t="s">
        <v>21141</v>
      </c>
      <c r="G7395" t="s">
        <v>148</v>
      </c>
      <c r="H7395" t="s">
        <v>135</v>
      </c>
      <c r="I7395" t="s">
        <v>136</v>
      </c>
      <c r="J7395" t="s">
        <v>137</v>
      </c>
      <c r="K7395" t="s">
        <v>138</v>
      </c>
      <c r="L7395" t="s">
        <v>21142</v>
      </c>
      <c r="M7395" t="s">
        <v>21143</v>
      </c>
      <c r="N7395">
        <v>3.9733333329999998</v>
      </c>
      <c r="O7395">
        <v>0</v>
      </c>
      <c r="P7395">
        <v>3</v>
      </c>
      <c r="Q7395">
        <v>0</v>
      </c>
      <c r="R7395">
        <v>0</v>
      </c>
      <c r="S7395">
        <v>0</v>
      </c>
      <c r="T7395">
        <v>0</v>
      </c>
      <c r="U7395">
        <v>0</v>
      </c>
      <c r="V7395">
        <v>0</v>
      </c>
      <c r="W7395">
        <v>0</v>
      </c>
      <c r="X7395">
        <v>4.7805719490614269</v>
      </c>
      <c r="Y7395">
        <v>0</v>
      </c>
      <c r="Z7395">
        <v>0</v>
      </c>
      <c r="AA7395">
        <v>0</v>
      </c>
      <c r="AB7395">
        <v>0</v>
      </c>
      <c r="AC7395">
        <v>0</v>
      </c>
      <c r="AD7395">
        <v>0</v>
      </c>
      <c r="AE7395">
        <v>4.7805719490614269</v>
      </c>
    </row>
    <row r="7396" spans="1:31" x14ac:dyDescent="0.25">
      <c r="A7396">
        <v>2254775</v>
      </c>
      <c r="B7396">
        <v>1</v>
      </c>
      <c r="C7396" t="s">
        <v>80</v>
      </c>
      <c r="D7396" t="s">
        <v>96</v>
      </c>
      <c r="E7396" t="s">
        <v>132</v>
      </c>
      <c r="F7396" t="s">
        <v>21144</v>
      </c>
      <c r="G7396" t="s">
        <v>148</v>
      </c>
      <c r="H7396" t="s">
        <v>135</v>
      </c>
      <c r="I7396" t="s">
        <v>136</v>
      </c>
      <c r="J7396" t="s">
        <v>137</v>
      </c>
      <c r="K7396" t="s">
        <v>138</v>
      </c>
      <c r="L7396" t="s">
        <v>21145</v>
      </c>
      <c r="M7396" t="s">
        <v>21146</v>
      </c>
      <c r="N7396">
        <v>7.1311111110000001</v>
      </c>
      <c r="O7396">
        <v>0</v>
      </c>
      <c r="P7396">
        <v>1</v>
      </c>
      <c r="Q7396">
        <v>0</v>
      </c>
      <c r="R7396">
        <v>0</v>
      </c>
      <c r="S7396">
        <v>0</v>
      </c>
      <c r="T7396">
        <v>0</v>
      </c>
      <c r="U7396">
        <v>0</v>
      </c>
      <c r="V7396">
        <v>0</v>
      </c>
      <c r="W7396">
        <v>0</v>
      </c>
      <c r="X7396">
        <v>2.2143175910449555</v>
      </c>
      <c r="Y7396">
        <v>0</v>
      </c>
      <c r="Z7396">
        <v>0</v>
      </c>
      <c r="AA7396">
        <v>0</v>
      </c>
      <c r="AB7396">
        <v>0</v>
      </c>
      <c r="AC7396">
        <v>0</v>
      </c>
      <c r="AD7396">
        <v>0</v>
      </c>
      <c r="AE7396">
        <v>2.2143175910449555</v>
      </c>
    </row>
    <row r="7397" spans="1:31" x14ac:dyDescent="0.25">
      <c r="A7397">
        <v>2254961</v>
      </c>
      <c r="B7397">
        <v>1</v>
      </c>
      <c r="C7397" t="s">
        <v>80</v>
      </c>
      <c r="D7397" t="s">
        <v>98</v>
      </c>
      <c r="E7397" t="s">
        <v>194</v>
      </c>
      <c r="F7397" t="s">
        <v>4393</v>
      </c>
      <c r="G7397" t="s">
        <v>179</v>
      </c>
      <c r="H7397" t="s">
        <v>135</v>
      </c>
      <c r="I7397" t="s">
        <v>136</v>
      </c>
      <c r="J7397" t="s">
        <v>137</v>
      </c>
      <c r="K7397" t="s">
        <v>138</v>
      </c>
      <c r="L7397" t="s">
        <v>21147</v>
      </c>
      <c r="M7397" t="s">
        <v>21148</v>
      </c>
      <c r="N7397">
        <v>1.240555555</v>
      </c>
      <c r="O7397">
        <v>0</v>
      </c>
      <c r="P7397">
        <v>0</v>
      </c>
      <c r="Q7397">
        <v>0</v>
      </c>
      <c r="R7397">
        <v>1</v>
      </c>
      <c r="S7397">
        <v>0</v>
      </c>
      <c r="T7397">
        <v>1</v>
      </c>
      <c r="U7397">
        <v>0</v>
      </c>
      <c r="V7397">
        <v>0</v>
      </c>
      <c r="W7397">
        <v>0</v>
      </c>
      <c r="X7397">
        <v>0</v>
      </c>
      <c r="Y7397">
        <v>0</v>
      </c>
      <c r="Z7397">
        <v>0.70012829766102236</v>
      </c>
      <c r="AA7397">
        <v>0</v>
      </c>
      <c r="AB7397">
        <v>1.1793197546723291</v>
      </c>
      <c r="AC7397">
        <v>0</v>
      </c>
      <c r="AD7397">
        <v>0</v>
      </c>
      <c r="AE7397">
        <v>1.8794480523333514</v>
      </c>
    </row>
    <row r="7398" spans="1:31" x14ac:dyDescent="0.25">
      <c r="A7398">
        <v>2254895</v>
      </c>
      <c r="B7398">
        <v>1</v>
      </c>
      <c r="C7398" t="s">
        <v>80</v>
      </c>
      <c r="D7398" t="s">
        <v>94</v>
      </c>
      <c r="E7398" t="s">
        <v>194</v>
      </c>
      <c r="F7398" t="s">
        <v>21149</v>
      </c>
      <c r="G7398" t="s">
        <v>179</v>
      </c>
      <c r="H7398" t="s">
        <v>135</v>
      </c>
      <c r="I7398" t="s">
        <v>136</v>
      </c>
      <c r="J7398" t="s">
        <v>137</v>
      </c>
      <c r="K7398" t="s">
        <v>138</v>
      </c>
      <c r="L7398" t="s">
        <v>21150</v>
      </c>
      <c r="M7398" t="s">
        <v>21151</v>
      </c>
      <c r="N7398">
        <v>2.5638888880000001</v>
      </c>
      <c r="O7398">
        <v>0</v>
      </c>
      <c r="P7398">
        <v>1</v>
      </c>
      <c r="Q7398">
        <v>0</v>
      </c>
      <c r="R7398">
        <v>7</v>
      </c>
      <c r="S7398">
        <v>0</v>
      </c>
      <c r="T7398">
        <v>1</v>
      </c>
      <c r="U7398">
        <v>0</v>
      </c>
      <c r="V7398">
        <v>0</v>
      </c>
      <c r="W7398">
        <v>0</v>
      </c>
      <c r="X7398">
        <v>0.53440944236400001</v>
      </c>
      <c r="Y7398">
        <v>0</v>
      </c>
      <c r="Z7398">
        <v>7.2249080387983895</v>
      </c>
      <c r="AA7398">
        <v>0</v>
      </c>
      <c r="AB7398">
        <v>23.010186050019001</v>
      </c>
      <c r="AC7398">
        <v>0</v>
      </c>
      <c r="AD7398">
        <v>0</v>
      </c>
      <c r="AE7398">
        <v>30.769503531181392</v>
      </c>
    </row>
    <row r="7399" spans="1:31" x14ac:dyDescent="0.25">
      <c r="A7399">
        <v>2254818</v>
      </c>
      <c r="B7399">
        <v>1</v>
      </c>
      <c r="C7399" t="s">
        <v>80</v>
      </c>
      <c r="D7399" t="s">
        <v>90</v>
      </c>
      <c r="E7399" t="s">
        <v>194</v>
      </c>
      <c r="F7399" t="s">
        <v>4618</v>
      </c>
      <c r="G7399" t="s">
        <v>196</v>
      </c>
      <c r="H7399" t="s">
        <v>135</v>
      </c>
      <c r="I7399" t="s">
        <v>136</v>
      </c>
      <c r="J7399" t="s">
        <v>137</v>
      </c>
      <c r="K7399" t="s">
        <v>144</v>
      </c>
      <c r="L7399" t="s">
        <v>21152</v>
      </c>
      <c r="M7399" t="s">
        <v>21153</v>
      </c>
      <c r="N7399">
        <v>0.36499999999999999</v>
      </c>
      <c r="O7399">
        <v>0</v>
      </c>
      <c r="P7399">
        <v>159</v>
      </c>
      <c r="Q7399">
        <v>0</v>
      </c>
      <c r="R7399">
        <v>0</v>
      </c>
      <c r="S7399">
        <v>0</v>
      </c>
      <c r="T7399">
        <v>8</v>
      </c>
      <c r="U7399">
        <v>0</v>
      </c>
      <c r="V7399">
        <v>0</v>
      </c>
      <c r="W7399">
        <v>0</v>
      </c>
      <c r="X7399">
        <v>25.982645101480475</v>
      </c>
      <c r="Y7399">
        <v>0</v>
      </c>
      <c r="Z7399">
        <v>0</v>
      </c>
      <c r="AA7399">
        <v>0</v>
      </c>
      <c r="AB7399">
        <v>1.4948407833314201</v>
      </c>
      <c r="AC7399">
        <v>0</v>
      </c>
      <c r="AD7399">
        <v>0</v>
      </c>
      <c r="AE7399">
        <v>27.477485884811895</v>
      </c>
    </row>
    <row r="7400" spans="1:31" x14ac:dyDescent="0.25">
      <c r="A7400">
        <v>2254652</v>
      </c>
      <c r="B7400">
        <v>1</v>
      </c>
      <c r="C7400" t="s">
        <v>80</v>
      </c>
      <c r="D7400" t="s">
        <v>104</v>
      </c>
      <c r="E7400" t="s">
        <v>182</v>
      </c>
      <c r="F7400" t="s">
        <v>21154</v>
      </c>
      <c r="G7400" t="s">
        <v>319</v>
      </c>
      <c r="H7400" t="s">
        <v>163</v>
      </c>
      <c r="I7400" t="s">
        <v>136</v>
      </c>
      <c r="J7400" t="s">
        <v>137</v>
      </c>
      <c r="K7400" t="s">
        <v>138</v>
      </c>
      <c r="L7400" t="s">
        <v>21155</v>
      </c>
      <c r="M7400" t="s">
        <v>21156</v>
      </c>
      <c r="N7400">
        <v>1.7383333329999999</v>
      </c>
      <c r="O7400">
        <v>0</v>
      </c>
      <c r="P7400">
        <v>2</v>
      </c>
      <c r="Q7400">
        <v>0</v>
      </c>
      <c r="R7400">
        <v>13</v>
      </c>
      <c r="S7400">
        <v>0</v>
      </c>
      <c r="T7400">
        <v>2</v>
      </c>
      <c r="U7400">
        <v>0</v>
      </c>
      <c r="V7400">
        <v>0</v>
      </c>
      <c r="W7400">
        <v>0</v>
      </c>
      <c r="X7400">
        <v>2.40543659651218</v>
      </c>
      <c r="Y7400">
        <v>0</v>
      </c>
      <c r="Z7400">
        <v>2.7616942926409584</v>
      </c>
      <c r="AA7400">
        <v>0</v>
      </c>
      <c r="AB7400">
        <v>0.39332794648135339</v>
      </c>
      <c r="AC7400">
        <v>0</v>
      </c>
      <c r="AD7400">
        <v>0</v>
      </c>
      <c r="AE7400">
        <v>5.5604588356344919</v>
      </c>
    </row>
    <row r="7401" spans="1:31" x14ac:dyDescent="0.25">
      <c r="A7401">
        <v>2254981</v>
      </c>
      <c r="B7401">
        <v>1</v>
      </c>
      <c r="C7401" t="s">
        <v>80</v>
      </c>
      <c r="D7401" t="s">
        <v>94</v>
      </c>
      <c r="E7401" t="s">
        <v>132</v>
      </c>
      <c r="F7401" t="s">
        <v>21157</v>
      </c>
      <c r="G7401" t="s">
        <v>191</v>
      </c>
      <c r="H7401" t="s">
        <v>135</v>
      </c>
      <c r="I7401" t="s">
        <v>136</v>
      </c>
      <c r="J7401" t="s">
        <v>137</v>
      </c>
      <c r="K7401" t="s">
        <v>138</v>
      </c>
      <c r="L7401" t="s">
        <v>21158</v>
      </c>
      <c r="M7401" t="s">
        <v>21159</v>
      </c>
      <c r="N7401">
        <v>1.5027777769999999</v>
      </c>
      <c r="O7401">
        <v>0</v>
      </c>
      <c r="P7401">
        <v>0</v>
      </c>
      <c r="Q7401">
        <v>0</v>
      </c>
      <c r="R7401">
        <v>0</v>
      </c>
      <c r="S7401">
        <v>0</v>
      </c>
      <c r="T7401">
        <v>1</v>
      </c>
      <c r="U7401">
        <v>0</v>
      </c>
      <c r="V7401">
        <v>0</v>
      </c>
      <c r="W7401">
        <v>0</v>
      </c>
      <c r="X7401">
        <v>0</v>
      </c>
      <c r="Y7401">
        <v>0</v>
      </c>
      <c r="Z7401">
        <v>0</v>
      </c>
      <c r="AA7401">
        <v>0</v>
      </c>
      <c r="AB7401">
        <v>0.15421290925750891</v>
      </c>
      <c r="AC7401">
        <v>0</v>
      </c>
      <c r="AD7401">
        <v>0</v>
      </c>
      <c r="AE7401">
        <v>0.15421290925750891</v>
      </c>
    </row>
    <row r="7402" spans="1:31" x14ac:dyDescent="0.25">
      <c r="A7402">
        <v>2254626</v>
      </c>
      <c r="B7402">
        <v>1</v>
      </c>
      <c r="C7402" t="s">
        <v>80</v>
      </c>
      <c r="D7402" t="s">
        <v>92</v>
      </c>
      <c r="E7402" t="s">
        <v>132</v>
      </c>
      <c r="F7402" t="s">
        <v>20211</v>
      </c>
      <c r="G7402" t="s">
        <v>191</v>
      </c>
      <c r="H7402" t="s">
        <v>135</v>
      </c>
      <c r="I7402" t="s">
        <v>136</v>
      </c>
      <c r="J7402" t="s">
        <v>137</v>
      </c>
      <c r="K7402" t="s">
        <v>138</v>
      </c>
      <c r="L7402" t="s">
        <v>21160</v>
      </c>
      <c r="M7402" t="s">
        <v>21161</v>
      </c>
      <c r="N7402">
        <v>3.4427777769999999</v>
      </c>
      <c r="O7402">
        <v>0</v>
      </c>
      <c r="P7402">
        <v>2</v>
      </c>
      <c r="Q7402">
        <v>0</v>
      </c>
      <c r="R7402">
        <v>0</v>
      </c>
      <c r="S7402">
        <v>0</v>
      </c>
      <c r="T7402">
        <v>0</v>
      </c>
      <c r="U7402">
        <v>0</v>
      </c>
      <c r="V7402">
        <v>0</v>
      </c>
      <c r="W7402">
        <v>0</v>
      </c>
      <c r="X7402">
        <v>15.402980363001001</v>
      </c>
      <c r="Y7402">
        <v>0</v>
      </c>
      <c r="Z7402">
        <v>0</v>
      </c>
      <c r="AA7402">
        <v>0</v>
      </c>
      <c r="AB7402">
        <v>0</v>
      </c>
      <c r="AC7402">
        <v>0</v>
      </c>
      <c r="AD7402">
        <v>0</v>
      </c>
      <c r="AE7402">
        <v>15.402980363001001</v>
      </c>
    </row>
    <row r="7403" spans="1:31" x14ac:dyDescent="0.25">
      <c r="A7403">
        <v>2255087</v>
      </c>
      <c r="B7403">
        <v>1</v>
      </c>
      <c r="C7403" t="s">
        <v>80</v>
      </c>
      <c r="D7403" t="s">
        <v>110</v>
      </c>
      <c r="E7403" t="s">
        <v>132</v>
      </c>
      <c r="F7403" t="s">
        <v>21162</v>
      </c>
      <c r="G7403" t="s">
        <v>191</v>
      </c>
      <c r="H7403" t="s">
        <v>135</v>
      </c>
      <c r="I7403" t="s">
        <v>136</v>
      </c>
      <c r="J7403" t="s">
        <v>137</v>
      </c>
      <c r="K7403" t="s">
        <v>138</v>
      </c>
      <c r="L7403" t="s">
        <v>21163</v>
      </c>
      <c r="M7403" t="s">
        <v>21164</v>
      </c>
      <c r="N7403">
        <v>1.04</v>
      </c>
      <c r="O7403">
        <v>0</v>
      </c>
      <c r="P7403">
        <v>2</v>
      </c>
      <c r="Q7403">
        <v>0</v>
      </c>
      <c r="R7403">
        <v>0</v>
      </c>
      <c r="S7403">
        <v>0</v>
      </c>
      <c r="T7403">
        <v>0</v>
      </c>
      <c r="U7403">
        <v>0</v>
      </c>
      <c r="V7403">
        <v>0</v>
      </c>
      <c r="W7403">
        <v>0</v>
      </c>
      <c r="X7403">
        <v>0.96375487044847119</v>
      </c>
      <c r="Y7403">
        <v>0</v>
      </c>
      <c r="Z7403">
        <v>0</v>
      </c>
      <c r="AA7403">
        <v>0</v>
      </c>
      <c r="AB7403">
        <v>0</v>
      </c>
      <c r="AC7403">
        <v>0</v>
      </c>
      <c r="AD7403">
        <v>0</v>
      </c>
      <c r="AE7403">
        <v>0.96375487044847119</v>
      </c>
    </row>
    <row r="7404" spans="1:31" x14ac:dyDescent="0.25">
      <c r="A7404">
        <v>2254875</v>
      </c>
      <c r="B7404">
        <v>1</v>
      </c>
      <c r="C7404" t="s">
        <v>81</v>
      </c>
      <c r="D7404" t="s">
        <v>113</v>
      </c>
      <c r="E7404" t="s">
        <v>161</v>
      </c>
      <c r="F7404" t="s">
        <v>21165</v>
      </c>
      <c r="G7404" t="s">
        <v>174</v>
      </c>
      <c r="H7404" t="s">
        <v>163</v>
      </c>
      <c r="I7404" t="s">
        <v>136</v>
      </c>
      <c r="J7404" t="s">
        <v>137</v>
      </c>
      <c r="K7404" t="s">
        <v>138</v>
      </c>
      <c r="L7404" t="s">
        <v>21166</v>
      </c>
      <c r="M7404" t="s">
        <v>21167</v>
      </c>
      <c r="N7404">
        <v>0.71972222200000002</v>
      </c>
      <c r="O7404">
        <v>0</v>
      </c>
      <c r="P7404">
        <v>340</v>
      </c>
      <c r="Q7404">
        <v>21</v>
      </c>
      <c r="R7404">
        <v>3</v>
      </c>
      <c r="S7404">
        <v>11</v>
      </c>
      <c r="T7404">
        <v>10</v>
      </c>
      <c r="U7404">
        <v>2</v>
      </c>
      <c r="V7404">
        <v>0</v>
      </c>
      <c r="W7404">
        <v>0</v>
      </c>
      <c r="X7404">
        <v>40.461163272818609</v>
      </c>
      <c r="Y7404">
        <v>26.493187240565241</v>
      </c>
      <c r="Z7404">
        <v>1.57582578493494</v>
      </c>
      <c r="AA7404">
        <v>113.58857788745031</v>
      </c>
      <c r="AB7404">
        <v>7.3967681165500681</v>
      </c>
      <c r="AC7404">
        <v>56.216102605474894</v>
      </c>
      <c r="AD7404">
        <v>0</v>
      </c>
      <c r="AE7404">
        <v>245.73162490779407</v>
      </c>
    </row>
    <row r="7405" spans="1:31" x14ac:dyDescent="0.25">
      <c r="A7405">
        <v>2254838</v>
      </c>
      <c r="B7405">
        <v>1</v>
      </c>
      <c r="C7405" t="s">
        <v>81</v>
      </c>
      <c r="D7405" t="s">
        <v>112</v>
      </c>
      <c r="E7405" t="s">
        <v>132</v>
      </c>
      <c r="F7405" t="s">
        <v>21168</v>
      </c>
      <c r="G7405" t="s">
        <v>170</v>
      </c>
      <c r="H7405" t="s">
        <v>135</v>
      </c>
      <c r="I7405" t="s">
        <v>136</v>
      </c>
      <c r="J7405" t="s">
        <v>137</v>
      </c>
      <c r="K7405" t="s">
        <v>138</v>
      </c>
      <c r="L7405" t="s">
        <v>21169</v>
      </c>
      <c r="M7405" t="s">
        <v>21170</v>
      </c>
      <c r="N7405">
        <v>3.9950000000000001</v>
      </c>
      <c r="O7405">
        <v>0</v>
      </c>
      <c r="P7405">
        <v>13</v>
      </c>
      <c r="Q7405">
        <v>0</v>
      </c>
      <c r="R7405">
        <v>0</v>
      </c>
      <c r="S7405">
        <v>0</v>
      </c>
      <c r="T7405">
        <v>2</v>
      </c>
      <c r="U7405">
        <v>0</v>
      </c>
      <c r="V7405">
        <v>0</v>
      </c>
      <c r="W7405">
        <v>0</v>
      </c>
      <c r="X7405">
        <v>11.775395719417588</v>
      </c>
      <c r="Y7405">
        <v>0</v>
      </c>
      <c r="Z7405">
        <v>0</v>
      </c>
      <c r="AA7405">
        <v>0</v>
      </c>
      <c r="AB7405">
        <v>0.79207535546411989</v>
      </c>
      <c r="AC7405">
        <v>0</v>
      </c>
      <c r="AD7405">
        <v>0</v>
      </c>
      <c r="AE7405">
        <v>12.567471074881707</v>
      </c>
    </row>
    <row r="7406" spans="1:31" x14ac:dyDescent="0.25">
      <c r="A7406">
        <v>2254881</v>
      </c>
      <c r="B7406">
        <v>1</v>
      </c>
      <c r="C7406" t="s">
        <v>80</v>
      </c>
      <c r="D7406" t="s">
        <v>97</v>
      </c>
      <c r="E7406" t="s">
        <v>132</v>
      </c>
      <c r="F7406" t="s">
        <v>21171</v>
      </c>
      <c r="G7406" t="s">
        <v>170</v>
      </c>
      <c r="H7406" t="s">
        <v>135</v>
      </c>
      <c r="I7406" t="s">
        <v>136</v>
      </c>
      <c r="J7406" t="s">
        <v>137</v>
      </c>
      <c r="K7406" t="s">
        <v>138</v>
      </c>
      <c r="L7406" t="s">
        <v>21172</v>
      </c>
      <c r="M7406" t="s">
        <v>21173</v>
      </c>
      <c r="N7406">
        <v>5.94</v>
      </c>
      <c r="O7406">
        <v>0</v>
      </c>
      <c r="P7406">
        <v>1</v>
      </c>
      <c r="Q7406">
        <v>0</v>
      </c>
      <c r="R7406">
        <v>0</v>
      </c>
      <c r="S7406">
        <v>0</v>
      </c>
      <c r="T7406">
        <v>0</v>
      </c>
      <c r="U7406">
        <v>0</v>
      </c>
      <c r="V7406">
        <v>0</v>
      </c>
      <c r="W7406">
        <v>0</v>
      </c>
      <c r="X7406">
        <v>0</v>
      </c>
      <c r="Y7406">
        <v>0</v>
      </c>
      <c r="Z7406">
        <v>0</v>
      </c>
      <c r="AA7406">
        <v>0</v>
      </c>
      <c r="AB7406">
        <v>0</v>
      </c>
      <c r="AC7406">
        <v>0</v>
      </c>
      <c r="AD7406">
        <v>0</v>
      </c>
      <c r="AE7406">
        <v>0</v>
      </c>
    </row>
    <row r="7407" spans="1:31" x14ac:dyDescent="0.25">
      <c r="A7407">
        <v>2254689</v>
      </c>
      <c r="B7407">
        <v>1</v>
      </c>
      <c r="C7407" t="s">
        <v>80</v>
      </c>
      <c r="D7407" t="s">
        <v>82</v>
      </c>
      <c r="E7407" t="s">
        <v>132</v>
      </c>
      <c r="F7407" t="s">
        <v>21174</v>
      </c>
      <c r="G7407" t="s">
        <v>170</v>
      </c>
      <c r="H7407" t="s">
        <v>135</v>
      </c>
      <c r="I7407" t="s">
        <v>136</v>
      </c>
      <c r="J7407" t="s">
        <v>137</v>
      </c>
      <c r="K7407" t="s">
        <v>138</v>
      </c>
      <c r="L7407" t="s">
        <v>21175</v>
      </c>
      <c r="M7407" t="s">
        <v>21176</v>
      </c>
      <c r="N7407">
        <v>1.6869444440000001</v>
      </c>
      <c r="O7407">
        <v>0</v>
      </c>
      <c r="P7407">
        <v>2</v>
      </c>
      <c r="Q7407">
        <v>0</v>
      </c>
      <c r="R7407">
        <v>0</v>
      </c>
      <c r="S7407">
        <v>0</v>
      </c>
      <c r="T7407">
        <v>0</v>
      </c>
      <c r="U7407">
        <v>0</v>
      </c>
      <c r="V7407">
        <v>0</v>
      </c>
      <c r="W7407">
        <v>0</v>
      </c>
      <c r="X7407">
        <v>1.0850126229033468</v>
      </c>
      <c r="Y7407">
        <v>0</v>
      </c>
      <c r="Z7407">
        <v>0</v>
      </c>
      <c r="AA7407">
        <v>0</v>
      </c>
      <c r="AB7407">
        <v>0</v>
      </c>
      <c r="AC7407">
        <v>0</v>
      </c>
      <c r="AD7407">
        <v>0</v>
      </c>
      <c r="AE7407">
        <v>1.0850126229033468</v>
      </c>
    </row>
    <row r="7408" spans="1:31" x14ac:dyDescent="0.25">
      <c r="A7408">
        <v>2255067</v>
      </c>
      <c r="B7408">
        <v>1</v>
      </c>
      <c r="C7408" t="s">
        <v>80</v>
      </c>
      <c r="D7408" t="s">
        <v>90</v>
      </c>
      <c r="E7408" t="s">
        <v>194</v>
      </c>
      <c r="F7408" t="s">
        <v>17155</v>
      </c>
      <c r="G7408" t="s">
        <v>235</v>
      </c>
      <c r="H7408" t="s">
        <v>135</v>
      </c>
      <c r="I7408" t="s">
        <v>136</v>
      </c>
      <c r="J7408" t="s">
        <v>137</v>
      </c>
      <c r="K7408" t="s">
        <v>138</v>
      </c>
      <c r="L7408" t="s">
        <v>21177</v>
      </c>
      <c r="M7408" t="s">
        <v>21178</v>
      </c>
      <c r="N7408">
        <v>0.77194444399999995</v>
      </c>
      <c r="O7408">
        <v>0</v>
      </c>
      <c r="P7408">
        <v>143</v>
      </c>
      <c r="Q7408">
        <v>0</v>
      </c>
      <c r="R7408">
        <v>0</v>
      </c>
      <c r="S7408">
        <v>0</v>
      </c>
      <c r="T7408">
        <v>12</v>
      </c>
      <c r="U7408">
        <v>0</v>
      </c>
      <c r="V7408">
        <v>0</v>
      </c>
      <c r="W7408">
        <v>0</v>
      </c>
      <c r="X7408">
        <v>39.686268787788173</v>
      </c>
      <c r="Y7408">
        <v>0</v>
      </c>
      <c r="Z7408">
        <v>0</v>
      </c>
      <c r="AA7408">
        <v>0</v>
      </c>
      <c r="AB7408">
        <v>5.2348762941607747</v>
      </c>
      <c r="AC7408">
        <v>0</v>
      </c>
      <c r="AD7408">
        <v>0</v>
      </c>
      <c r="AE7408">
        <v>44.92114508194895</v>
      </c>
    </row>
    <row r="7409" spans="1:31" x14ac:dyDescent="0.25">
      <c r="A7409">
        <v>2255044</v>
      </c>
      <c r="B7409">
        <v>1</v>
      </c>
      <c r="C7409" t="s">
        <v>81</v>
      </c>
      <c r="D7409" t="s">
        <v>128</v>
      </c>
      <c r="E7409" t="s">
        <v>132</v>
      </c>
      <c r="F7409" t="s">
        <v>21179</v>
      </c>
      <c r="G7409" t="s">
        <v>191</v>
      </c>
      <c r="H7409" t="s">
        <v>135</v>
      </c>
      <c r="I7409" t="s">
        <v>136</v>
      </c>
      <c r="J7409" t="s">
        <v>137</v>
      </c>
      <c r="K7409" t="s">
        <v>138</v>
      </c>
      <c r="L7409" t="s">
        <v>21180</v>
      </c>
      <c r="M7409" t="s">
        <v>21181</v>
      </c>
      <c r="N7409">
        <v>2.8644444440000001</v>
      </c>
      <c r="O7409">
        <v>0</v>
      </c>
      <c r="P7409">
        <v>14</v>
      </c>
      <c r="Q7409">
        <v>0</v>
      </c>
      <c r="R7409">
        <v>0</v>
      </c>
      <c r="S7409">
        <v>0</v>
      </c>
      <c r="T7409">
        <v>2</v>
      </c>
      <c r="U7409">
        <v>0</v>
      </c>
      <c r="V7409">
        <v>0</v>
      </c>
      <c r="W7409">
        <v>0</v>
      </c>
      <c r="X7409">
        <v>11.275793659411738</v>
      </c>
      <c r="Y7409">
        <v>0</v>
      </c>
      <c r="Z7409">
        <v>0</v>
      </c>
      <c r="AA7409">
        <v>0</v>
      </c>
      <c r="AB7409">
        <v>1.5506342179903714</v>
      </c>
      <c r="AC7409">
        <v>0</v>
      </c>
      <c r="AD7409">
        <v>0</v>
      </c>
      <c r="AE7409">
        <v>12.826427877402109</v>
      </c>
    </row>
    <row r="7410" spans="1:31" x14ac:dyDescent="0.25">
      <c r="A7410">
        <v>2254672</v>
      </c>
      <c r="B7410">
        <v>1</v>
      </c>
      <c r="C7410" t="s">
        <v>81</v>
      </c>
      <c r="D7410" t="s">
        <v>122</v>
      </c>
      <c r="E7410" t="s">
        <v>273</v>
      </c>
      <c r="F7410" t="s">
        <v>8411</v>
      </c>
      <c r="G7410" t="s">
        <v>196</v>
      </c>
      <c r="H7410" t="s">
        <v>163</v>
      </c>
      <c r="I7410" t="s">
        <v>136</v>
      </c>
      <c r="J7410" t="s">
        <v>137</v>
      </c>
      <c r="K7410" t="s">
        <v>144</v>
      </c>
      <c r="L7410" t="s">
        <v>21182</v>
      </c>
      <c r="M7410" t="s">
        <v>21183</v>
      </c>
      <c r="N7410">
        <v>0.47194444400000002</v>
      </c>
      <c r="O7410">
        <v>14</v>
      </c>
      <c r="P7410">
        <v>904</v>
      </c>
      <c r="Q7410">
        <v>1</v>
      </c>
      <c r="R7410">
        <v>23</v>
      </c>
      <c r="S7410">
        <v>5</v>
      </c>
      <c r="T7410">
        <v>65</v>
      </c>
      <c r="U7410">
        <v>1</v>
      </c>
      <c r="V7410">
        <v>0</v>
      </c>
      <c r="W7410">
        <v>1.3928726884573395</v>
      </c>
      <c r="X7410">
        <v>49.997281128262671</v>
      </c>
      <c r="Y7410">
        <v>1.611720669489778E-2</v>
      </c>
      <c r="Z7410">
        <v>1.4947389875939159</v>
      </c>
      <c r="AA7410">
        <v>56.285353087324729</v>
      </c>
      <c r="AB7410">
        <v>7.4555451055303514</v>
      </c>
      <c r="AC7410">
        <v>1.9858780347007001</v>
      </c>
      <c r="AD7410">
        <v>0</v>
      </c>
      <c r="AE7410">
        <v>118.6277862385646</v>
      </c>
    </row>
    <row r="7411" spans="1:31" x14ac:dyDescent="0.25">
      <c r="A7411">
        <v>2254649</v>
      </c>
      <c r="B7411">
        <v>1</v>
      </c>
      <c r="C7411" t="s">
        <v>80</v>
      </c>
      <c r="D7411" t="s">
        <v>106</v>
      </c>
      <c r="E7411" t="s">
        <v>132</v>
      </c>
      <c r="F7411" t="s">
        <v>21184</v>
      </c>
      <c r="G7411" t="s">
        <v>148</v>
      </c>
      <c r="H7411" t="s">
        <v>135</v>
      </c>
      <c r="I7411" t="s">
        <v>136</v>
      </c>
      <c r="J7411" t="s">
        <v>137</v>
      </c>
      <c r="K7411" t="s">
        <v>138</v>
      </c>
      <c r="L7411" t="s">
        <v>21185</v>
      </c>
      <c r="M7411" t="s">
        <v>21186</v>
      </c>
      <c r="N7411">
        <v>1.5538888879999999</v>
      </c>
      <c r="O7411">
        <v>0</v>
      </c>
      <c r="P7411">
        <v>0</v>
      </c>
      <c r="Q7411">
        <v>0</v>
      </c>
      <c r="R7411">
        <v>1</v>
      </c>
      <c r="S7411">
        <v>0</v>
      </c>
      <c r="T7411">
        <v>0</v>
      </c>
      <c r="U7411">
        <v>0</v>
      </c>
      <c r="V7411">
        <v>0</v>
      </c>
      <c r="W7411">
        <v>0</v>
      </c>
      <c r="X7411">
        <v>0</v>
      </c>
      <c r="Y7411">
        <v>0</v>
      </c>
      <c r="Z7411">
        <v>0.75687808418687119</v>
      </c>
      <c r="AA7411">
        <v>0</v>
      </c>
      <c r="AB7411">
        <v>0</v>
      </c>
      <c r="AC7411">
        <v>0</v>
      </c>
      <c r="AD7411">
        <v>0</v>
      </c>
      <c r="AE7411">
        <v>0.75687808418687119</v>
      </c>
    </row>
    <row r="7412" spans="1:31" x14ac:dyDescent="0.25">
      <c r="A7412">
        <v>2254812</v>
      </c>
      <c r="B7412">
        <v>1</v>
      </c>
      <c r="C7412" t="s">
        <v>80</v>
      </c>
      <c r="D7412" t="s">
        <v>104</v>
      </c>
      <c r="E7412" t="s">
        <v>132</v>
      </c>
      <c r="F7412" t="s">
        <v>21187</v>
      </c>
      <c r="G7412" t="s">
        <v>148</v>
      </c>
      <c r="H7412" t="s">
        <v>135</v>
      </c>
      <c r="I7412" t="s">
        <v>136</v>
      </c>
      <c r="J7412" t="s">
        <v>137</v>
      </c>
      <c r="K7412" t="s">
        <v>138</v>
      </c>
      <c r="L7412" t="s">
        <v>21188</v>
      </c>
      <c r="M7412" t="s">
        <v>21189</v>
      </c>
      <c r="N7412">
        <v>2.131388888</v>
      </c>
      <c r="O7412">
        <v>0</v>
      </c>
      <c r="P7412">
        <v>1</v>
      </c>
      <c r="Q7412">
        <v>0</v>
      </c>
      <c r="R7412">
        <v>0</v>
      </c>
      <c r="S7412">
        <v>0</v>
      </c>
      <c r="T7412">
        <v>0</v>
      </c>
      <c r="U7412">
        <v>0</v>
      </c>
      <c r="V7412">
        <v>0</v>
      </c>
      <c r="W7412">
        <v>0</v>
      </c>
      <c r="X7412">
        <v>8.6360026698866672E-3</v>
      </c>
      <c r="Y7412">
        <v>0</v>
      </c>
      <c r="Z7412">
        <v>0</v>
      </c>
      <c r="AA7412">
        <v>0</v>
      </c>
      <c r="AB7412">
        <v>0</v>
      </c>
      <c r="AC7412">
        <v>0</v>
      </c>
      <c r="AD7412">
        <v>0</v>
      </c>
      <c r="AE7412">
        <v>8.6360026698866672E-3</v>
      </c>
    </row>
    <row r="7413" spans="1:31" x14ac:dyDescent="0.25">
      <c r="A7413">
        <v>2254712</v>
      </c>
      <c r="B7413">
        <v>1</v>
      </c>
      <c r="C7413" t="s">
        <v>81</v>
      </c>
      <c r="D7413" t="s">
        <v>118</v>
      </c>
      <c r="E7413" t="s">
        <v>182</v>
      </c>
      <c r="F7413" t="s">
        <v>21190</v>
      </c>
      <c r="G7413" t="s">
        <v>319</v>
      </c>
      <c r="H7413" t="s">
        <v>163</v>
      </c>
      <c r="I7413" t="s">
        <v>136</v>
      </c>
      <c r="J7413" t="s">
        <v>137</v>
      </c>
      <c r="K7413" t="s">
        <v>138</v>
      </c>
      <c r="L7413" t="s">
        <v>21191</v>
      </c>
      <c r="M7413" t="s">
        <v>21192</v>
      </c>
      <c r="N7413">
        <v>2.3224999999999998</v>
      </c>
      <c r="O7413">
        <v>0</v>
      </c>
      <c r="P7413">
        <v>0</v>
      </c>
      <c r="Q7413">
        <v>18</v>
      </c>
      <c r="R7413">
        <v>0</v>
      </c>
      <c r="S7413">
        <v>1</v>
      </c>
      <c r="T7413">
        <v>0</v>
      </c>
      <c r="U7413">
        <v>1</v>
      </c>
      <c r="V7413">
        <v>0</v>
      </c>
      <c r="W7413">
        <v>0</v>
      </c>
      <c r="X7413">
        <v>0</v>
      </c>
      <c r="Y7413">
        <v>23.530550469571956</v>
      </c>
      <c r="Z7413">
        <v>0</v>
      </c>
      <c r="AA7413">
        <v>59.077126869824909</v>
      </c>
      <c r="AB7413">
        <v>0</v>
      </c>
      <c r="AC7413">
        <v>150.88160491428943</v>
      </c>
      <c r="AD7413">
        <v>0</v>
      </c>
      <c r="AE7413">
        <v>233.4892822536863</v>
      </c>
    </row>
    <row r="7414" spans="1:31" x14ac:dyDescent="0.25">
      <c r="A7414">
        <v>2255004</v>
      </c>
      <c r="B7414">
        <v>1</v>
      </c>
      <c r="C7414" t="s">
        <v>81</v>
      </c>
      <c r="D7414" t="s">
        <v>120</v>
      </c>
      <c r="E7414" t="s">
        <v>273</v>
      </c>
      <c r="F7414" t="s">
        <v>21193</v>
      </c>
      <c r="G7414" t="s">
        <v>174</v>
      </c>
      <c r="H7414" t="s">
        <v>163</v>
      </c>
      <c r="I7414" t="s">
        <v>136</v>
      </c>
      <c r="J7414" t="s">
        <v>137</v>
      </c>
      <c r="K7414" t="s">
        <v>138</v>
      </c>
      <c r="L7414" t="s">
        <v>21194</v>
      </c>
      <c r="M7414" t="s">
        <v>21195</v>
      </c>
      <c r="N7414">
        <v>0.43083333299999999</v>
      </c>
      <c r="O7414">
        <v>0</v>
      </c>
      <c r="P7414">
        <v>472</v>
      </c>
      <c r="Q7414">
        <v>0</v>
      </c>
      <c r="R7414">
        <v>9</v>
      </c>
      <c r="S7414">
        <v>0</v>
      </c>
      <c r="T7414">
        <v>56</v>
      </c>
      <c r="U7414">
        <v>0</v>
      </c>
      <c r="V7414">
        <v>0</v>
      </c>
      <c r="W7414">
        <v>0</v>
      </c>
      <c r="X7414">
        <v>32.008926096765734</v>
      </c>
      <c r="Y7414">
        <v>0</v>
      </c>
      <c r="Z7414">
        <v>6.3880964220565808</v>
      </c>
      <c r="AA7414">
        <v>0</v>
      </c>
      <c r="AB7414">
        <v>12.873443101974102</v>
      </c>
      <c r="AC7414">
        <v>0</v>
      </c>
      <c r="AD7414">
        <v>0</v>
      </c>
      <c r="AE7414">
        <v>51.270465620796415</v>
      </c>
    </row>
    <row r="7415" spans="1:31" x14ac:dyDescent="0.25">
      <c r="A7415">
        <v>2254964</v>
      </c>
      <c r="B7415">
        <v>1</v>
      </c>
      <c r="C7415" t="s">
        <v>80</v>
      </c>
      <c r="D7415" t="s">
        <v>90</v>
      </c>
      <c r="E7415" t="s">
        <v>194</v>
      </c>
      <c r="F7415" t="s">
        <v>14097</v>
      </c>
      <c r="G7415" t="s">
        <v>235</v>
      </c>
      <c r="H7415" t="s">
        <v>135</v>
      </c>
      <c r="I7415" t="s">
        <v>136</v>
      </c>
      <c r="J7415" t="s">
        <v>137</v>
      </c>
      <c r="K7415" t="s">
        <v>138</v>
      </c>
      <c r="L7415" t="s">
        <v>21196</v>
      </c>
      <c r="M7415" t="s">
        <v>21197</v>
      </c>
      <c r="N7415">
        <v>4.2113888880000001</v>
      </c>
      <c r="O7415">
        <v>0</v>
      </c>
      <c r="P7415">
        <v>164</v>
      </c>
      <c r="Q7415">
        <v>0</v>
      </c>
      <c r="R7415">
        <v>0</v>
      </c>
      <c r="S7415">
        <v>0</v>
      </c>
      <c r="T7415">
        <v>21</v>
      </c>
      <c r="U7415">
        <v>0</v>
      </c>
      <c r="V7415">
        <v>0</v>
      </c>
      <c r="W7415">
        <v>0</v>
      </c>
      <c r="X7415">
        <v>288.24241350816294</v>
      </c>
      <c r="Y7415">
        <v>0</v>
      </c>
      <c r="Z7415">
        <v>0</v>
      </c>
      <c r="AA7415">
        <v>0</v>
      </c>
      <c r="AB7415">
        <v>48.706303385035895</v>
      </c>
      <c r="AC7415">
        <v>0</v>
      </c>
      <c r="AD7415">
        <v>0</v>
      </c>
      <c r="AE7415">
        <v>336.94871689319882</v>
      </c>
    </row>
    <row r="7416" spans="1:31" x14ac:dyDescent="0.25">
      <c r="A7416">
        <v>2255084</v>
      </c>
      <c r="B7416">
        <v>1</v>
      </c>
      <c r="C7416" t="s">
        <v>80</v>
      </c>
      <c r="D7416" t="s">
        <v>102</v>
      </c>
      <c r="E7416" t="s">
        <v>132</v>
      </c>
      <c r="F7416" t="s">
        <v>21198</v>
      </c>
      <c r="G7416" t="s">
        <v>148</v>
      </c>
      <c r="H7416" t="s">
        <v>135</v>
      </c>
      <c r="I7416" t="s">
        <v>136</v>
      </c>
      <c r="J7416" t="s">
        <v>137</v>
      </c>
      <c r="K7416" t="s">
        <v>138</v>
      </c>
      <c r="L7416" t="s">
        <v>21199</v>
      </c>
      <c r="M7416" t="s">
        <v>21200</v>
      </c>
      <c r="N7416">
        <v>1.456388888</v>
      </c>
      <c r="O7416">
        <v>0</v>
      </c>
      <c r="P7416">
        <v>2</v>
      </c>
      <c r="Q7416">
        <v>0</v>
      </c>
      <c r="R7416">
        <v>0</v>
      </c>
      <c r="S7416">
        <v>0</v>
      </c>
      <c r="T7416">
        <v>0</v>
      </c>
      <c r="U7416">
        <v>0</v>
      </c>
      <c r="V7416">
        <v>0</v>
      </c>
      <c r="W7416">
        <v>0</v>
      </c>
      <c r="X7416">
        <v>0.63180993323003121</v>
      </c>
      <c r="Y7416">
        <v>0</v>
      </c>
      <c r="Z7416">
        <v>0</v>
      </c>
      <c r="AA7416">
        <v>0</v>
      </c>
      <c r="AB7416">
        <v>0</v>
      </c>
      <c r="AC7416">
        <v>0</v>
      </c>
      <c r="AD7416">
        <v>0</v>
      </c>
      <c r="AE7416">
        <v>0.63180993323003121</v>
      </c>
    </row>
    <row r="7417" spans="1:31" x14ac:dyDescent="0.25">
      <c r="A7417">
        <v>2254772</v>
      </c>
      <c r="B7417">
        <v>1</v>
      </c>
      <c r="C7417" t="s">
        <v>80</v>
      </c>
      <c r="D7417" t="s">
        <v>84</v>
      </c>
      <c r="E7417" t="s">
        <v>132</v>
      </c>
      <c r="F7417" t="s">
        <v>21201</v>
      </c>
      <c r="G7417" t="s">
        <v>134</v>
      </c>
      <c r="H7417" t="s">
        <v>135</v>
      </c>
      <c r="I7417" t="s">
        <v>136</v>
      </c>
      <c r="J7417" t="s">
        <v>137</v>
      </c>
      <c r="K7417" t="s">
        <v>138</v>
      </c>
      <c r="L7417" t="s">
        <v>21202</v>
      </c>
      <c r="M7417" t="s">
        <v>21203</v>
      </c>
      <c r="N7417">
        <v>1.6477777769999999</v>
      </c>
      <c r="O7417">
        <v>0</v>
      </c>
      <c r="P7417">
        <v>0</v>
      </c>
      <c r="Q7417">
        <v>0</v>
      </c>
      <c r="R7417">
        <v>0</v>
      </c>
      <c r="S7417">
        <v>0</v>
      </c>
      <c r="T7417">
        <v>2</v>
      </c>
      <c r="U7417">
        <v>0</v>
      </c>
      <c r="V7417">
        <v>0</v>
      </c>
      <c r="W7417">
        <v>0</v>
      </c>
      <c r="X7417">
        <v>0</v>
      </c>
      <c r="Y7417">
        <v>0</v>
      </c>
      <c r="Z7417">
        <v>0</v>
      </c>
      <c r="AA7417">
        <v>0</v>
      </c>
      <c r="AB7417">
        <v>0.97624907113769011</v>
      </c>
      <c r="AC7417">
        <v>0</v>
      </c>
      <c r="AD7417">
        <v>0</v>
      </c>
      <c r="AE7417">
        <v>0.97624907113769011</v>
      </c>
    </row>
    <row r="7418" spans="1:31" x14ac:dyDescent="0.25">
      <c r="A7418">
        <v>2254941</v>
      </c>
      <c r="B7418">
        <v>1</v>
      </c>
      <c r="C7418" t="s">
        <v>80</v>
      </c>
      <c r="D7418" t="s">
        <v>104</v>
      </c>
      <c r="E7418" t="s">
        <v>194</v>
      </c>
      <c r="F7418" t="s">
        <v>19424</v>
      </c>
      <c r="G7418" t="s">
        <v>143</v>
      </c>
      <c r="H7418" t="s">
        <v>135</v>
      </c>
      <c r="I7418" t="s">
        <v>136</v>
      </c>
      <c r="J7418" t="s">
        <v>137</v>
      </c>
      <c r="K7418" t="s">
        <v>144</v>
      </c>
      <c r="L7418" t="s">
        <v>21204</v>
      </c>
      <c r="M7418" t="s">
        <v>21205</v>
      </c>
      <c r="N7418">
        <v>3.5763888879999999</v>
      </c>
      <c r="O7418">
        <v>0</v>
      </c>
      <c r="P7418">
        <v>183</v>
      </c>
      <c r="Q7418">
        <v>0</v>
      </c>
      <c r="R7418">
        <v>1</v>
      </c>
      <c r="S7418">
        <v>0</v>
      </c>
      <c r="T7418">
        <v>5</v>
      </c>
      <c r="U7418">
        <v>0</v>
      </c>
      <c r="V7418">
        <v>0</v>
      </c>
      <c r="W7418">
        <v>0</v>
      </c>
      <c r="X7418">
        <v>152.69041764207401</v>
      </c>
      <c r="Y7418">
        <v>0</v>
      </c>
      <c r="Z7418">
        <v>0.78381101107952222</v>
      </c>
      <c r="AA7418">
        <v>0</v>
      </c>
      <c r="AB7418">
        <v>3.2491061603983891</v>
      </c>
      <c r="AC7418">
        <v>0</v>
      </c>
      <c r="AD7418">
        <v>0</v>
      </c>
      <c r="AE7418">
        <v>156.72333481355193</v>
      </c>
    </row>
    <row r="7419" spans="1:31" x14ac:dyDescent="0.25">
      <c r="A7419">
        <v>2254921</v>
      </c>
      <c r="B7419">
        <v>1</v>
      </c>
      <c r="C7419" t="s">
        <v>80</v>
      </c>
      <c r="D7419" t="s">
        <v>90</v>
      </c>
      <c r="E7419" t="s">
        <v>194</v>
      </c>
      <c r="F7419" t="s">
        <v>17155</v>
      </c>
      <c r="G7419" t="s">
        <v>235</v>
      </c>
      <c r="H7419" t="s">
        <v>135</v>
      </c>
      <c r="I7419" t="s">
        <v>136</v>
      </c>
      <c r="J7419" t="s">
        <v>137</v>
      </c>
      <c r="K7419" t="s">
        <v>138</v>
      </c>
      <c r="L7419" t="s">
        <v>21206</v>
      </c>
      <c r="M7419" t="s">
        <v>21207</v>
      </c>
      <c r="N7419">
        <v>2.5330555549999998</v>
      </c>
      <c r="O7419">
        <v>0</v>
      </c>
      <c r="P7419">
        <v>143</v>
      </c>
      <c r="Q7419">
        <v>0</v>
      </c>
      <c r="R7419">
        <v>0</v>
      </c>
      <c r="S7419">
        <v>0</v>
      </c>
      <c r="T7419">
        <v>12</v>
      </c>
      <c r="U7419">
        <v>0</v>
      </c>
      <c r="V7419">
        <v>0</v>
      </c>
      <c r="W7419">
        <v>0</v>
      </c>
      <c r="X7419">
        <v>117.05497536221532</v>
      </c>
      <c r="Y7419">
        <v>0</v>
      </c>
      <c r="Z7419">
        <v>0</v>
      </c>
      <c r="AA7419">
        <v>0</v>
      </c>
      <c r="AB7419">
        <v>26.416990407933547</v>
      </c>
      <c r="AC7419">
        <v>0</v>
      </c>
      <c r="AD7419">
        <v>0</v>
      </c>
      <c r="AE7419">
        <v>143.47196577014887</v>
      </c>
    </row>
    <row r="7420" spans="1:31" x14ac:dyDescent="0.25">
      <c r="A7420">
        <v>2254543</v>
      </c>
      <c r="B7420">
        <v>1</v>
      </c>
      <c r="C7420" t="s">
        <v>80</v>
      </c>
      <c r="D7420" t="s">
        <v>97</v>
      </c>
      <c r="E7420" t="s">
        <v>132</v>
      </c>
      <c r="F7420" t="s">
        <v>21208</v>
      </c>
      <c r="G7420" t="s">
        <v>170</v>
      </c>
      <c r="H7420" t="s">
        <v>135</v>
      </c>
      <c r="I7420" t="s">
        <v>136</v>
      </c>
      <c r="J7420" t="s">
        <v>137</v>
      </c>
      <c r="K7420" t="s">
        <v>138</v>
      </c>
      <c r="L7420" t="s">
        <v>21209</v>
      </c>
      <c r="M7420" t="s">
        <v>21210</v>
      </c>
      <c r="N7420">
        <v>1.0319444440000001</v>
      </c>
      <c r="O7420">
        <v>0</v>
      </c>
      <c r="P7420">
        <v>1</v>
      </c>
      <c r="Q7420">
        <v>0</v>
      </c>
      <c r="R7420">
        <v>0</v>
      </c>
      <c r="S7420">
        <v>0</v>
      </c>
      <c r="T7420">
        <v>1</v>
      </c>
      <c r="U7420">
        <v>0</v>
      </c>
      <c r="V7420">
        <v>0</v>
      </c>
      <c r="W7420">
        <v>0</v>
      </c>
      <c r="X7420">
        <v>0.29100113288050006</v>
      </c>
      <c r="Y7420">
        <v>0</v>
      </c>
      <c r="Z7420">
        <v>0</v>
      </c>
      <c r="AA7420">
        <v>0</v>
      </c>
      <c r="AB7420">
        <v>0.85093287205312484</v>
      </c>
      <c r="AC7420">
        <v>0</v>
      </c>
      <c r="AD7420">
        <v>0</v>
      </c>
      <c r="AE7420">
        <v>1.1419340049336248</v>
      </c>
    </row>
    <row r="7421" spans="1:31" x14ac:dyDescent="0.25">
      <c r="A7421">
        <v>2254729</v>
      </c>
      <c r="B7421">
        <v>1</v>
      </c>
      <c r="C7421" t="s">
        <v>80</v>
      </c>
      <c r="D7421" t="s">
        <v>96</v>
      </c>
      <c r="E7421" t="s">
        <v>194</v>
      </c>
      <c r="F7421" t="s">
        <v>4883</v>
      </c>
      <c r="G7421" t="s">
        <v>179</v>
      </c>
      <c r="H7421" t="s">
        <v>135</v>
      </c>
      <c r="I7421" t="s">
        <v>136</v>
      </c>
      <c r="J7421" t="s">
        <v>137</v>
      </c>
      <c r="K7421" t="s">
        <v>138</v>
      </c>
      <c r="L7421" t="s">
        <v>21211</v>
      </c>
      <c r="M7421" t="s">
        <v>21212</v>
      </c>
      <c r="N7421">
        <v>4.2125000000000004</v>
      </c>
      <c r="O7421">
        <v>0</v>
      </c>
      <c r="P7421">
        <v>47</v>
      </c>
      <c r="Q7421">
        <v>0</v>
      </c>
      <c r="R7421">
        <v>0</v>
      </c>
      <c r="S7421">
        <v>0</v>
      </c>
      <c r="T7421">
        <v>13</v>
      </c>
      <c r="U7421">
        <v>0</v>
      </c>
      <c r="V7421">
        <v>0</v>
      </c>
      <c r="W7421">
        <v>0</v>
      </c>
      <c r="X7421">
        <v>95.590330925291369</v>
      </c>
      <c r="Y7421">
        <v>0</v>
      </c>
      <c r="Z7421">
        <v>0</v>
      </c>
      <c r="AA7421">
        <v>0</v>
      </c>
      <c r="AB7421">
        <v>22.112881338639092</v>
      </c>
      <c r="AC7421">
        <v>0</v>
      </c>
      <c r="AD7421">
        <v>0</v>
      </c>
      <c r="AE7421">
        <v>117.70321226393045</v>
      </c>
    </row>
    <row r="7422" spans="1:31" x14ac:dyDescent="0.25">
      <c r="A7422">
        <v>2255027</v>
      </c>
      <c r="B7422">
        <v>1</v>
      </c>
      <c r="C7422" t="s">
        <v>81</v>
      </c>
      <c r="D7422" t="s">
        <v>113</v>
      </c>
      <c r="E7422" t="s">
        <v>132</v>
      </c>
      <c r="F7422" t="s">
        <v>21213</v>
      </c>
      <c r="G7422" t="s">
        <v>148</v>
      </c>
      <c r="H7422" t="s">
        <v>135</v>
      </c>
      <c r="I7422" t="s">
        <v>136</v>
      </c>
      <c r="J7422" t="s">
        <v>137</v>
      </c>
      <c r="K7422" t="s">
        <v>138</v>
      </c>
      <c r="L7422" t="s">
        <v>21214</v>
      </c>
      <c r="M7422" t="s">
        <v>21215</v>
      </c>
      <c r="N7422">
        <v>2.3391666660000001</v>
      </c>
      <c r="O7422">
        <v>0</v>
      </c>
      <c r="P7422">
        <v>22</v>
      </c>
      <c r="Q7422">
        <v>0</v>
      </c>
      <c r="R7422">
        <v>0</v>
      </c>
      <c r="S7422">
        <v>0</v>
      </c>
      <c r="T7422">
        <v>1</v>
      </c>
      <c r="U7422">
        <v>0</v>
      </c>
      <c r="V7422">
        <v>0</v>
      </c>
      <c r="W7422">
        <v>0</v>
      </c>
      <c r="X7422">
        <v>27.404568209199681</v>
      </c>
      <c r="Y7422">
        <v>0</v>
      </c>
      <c r="Z7422">
        <v>0</v>
      </c>
      <c r="AA7422">
        <v>0</v>
      </c>
      <c r="AB7422">
        <v>13.273986589181501</v>
      </c>
      <c r="AC7422">
        <v>0</v>
      </c>
      <c r="AD7422">
        <v>0</v>
      </c>
      <c r="AE7422">
        <v>40.678554798381185</v>
      </c>
    </row>
    <row r="7423" spans="1:31" x14ac:dyDescent="0.25">
      <c r="A7423">
        <v>2254586</v>
      </c>
      <c r="B7423">
        <v>1</v>
      </c>
      <c r="C7423" t="s">
        <v>81</v>
      </c>
      <c r="D7423" t="s">
        <v>128</v>
      </c>
      <c r="E7423" t="s">
        <v>132</v>
      </c>
      <c r="F7423" t="s">
        <v>21216</v>
      </c>
      <c r="G7423" t="s">
        <v>191</v>
      </c>
      <c r="H7423" t="s">
        <v>135</v>
      </c>
      <c r="I7423" t="s">
        <v>136</v>
      </c>
      <c r="J7423" t="s">
        <v>137</v>
      </c>
      <c r="K7423" t="s">
        <v>138</v>
      </c>
      <c r="L7423" t="s">
        <v>21217</v>
      </c>
      <c r="M7423" t="s">
        <v>21218</v>
      </c>
      <c r="N7423">
        <v>0.74</v>
      </c>
      <c r="O7423">
        <v>0</v>
      </c>
      <c r="P7423">
        <v>7</v>
      </c>
      <c r="Q7423">
        <v>0</v>
      </c>
      <c r="R7423">
        <v>0</v>
      </c>
      <c r="S7423">
        <v>0</v>
      </c>
      <c r="T7423">
        <v>0</v>
      </c>
      <c r="U7423">
        <v>0</v>
      </c>
      <c r="V7423">
        <v>0</v>
      </c>
      <c r="W7423">
        <v>0</v>
      </c>
      <c r="X7423">
        <v>0.5653325482022401</v>
      </c>
      <c r="Y7423">
        <v>0</v>
      </c>
      <c r="Z7423">
        <v>0</v>
      </c>
      <c r="AA7423">
        <v>0</v>
      </c>
      <c r="AB7423">
        <v>0</v>
      </c>
      <c r="AC7423">
        <v>0</v>
      </c>
      <c r="AD7423">
        <v>0</v>
      </c>
      <c r="AE7423">
        <v>0.5653325482022401</v>
      </c>
    </row>
    <row r="7424" spans="1:31" x14ac:dyDescent="0.25">
      <c r="A7424">
        <v>2254738</v>
      </c>
      <c r="B7424">
        <v>1</v>
      </c>
      <c r="C7424" t="s">
        <v>81</v>
      </c>
      <c r="D7424" t="s">
        <v>123</v>
      </c>
      <c r="E7424" t="s">
        <v>177</v>
      </c>
      <c r="F7424" t="s">
        <v>21219</v>
      </c>
      <c r="G7424" t="s">
        <v>143</v>
      </c>
      <c r="H7424" t="s">
        <v>135</v>
      </c>
      <c r="I7424" t="s">
        <v>136</v>
      </c>
      <c r="J7424" t="s">
        <v>137</v>
      </c>
      <c r="K7424" t="s">
        <v>144</v>
      </c>
      <c r="L7424" t="s">
        <v>21220</v>
      </c>
      <c r="M7424" t="s">
        <v>21221</v>
      </c>
      <c r="N7424">
        <v>7.2991666659999996</v>
      </c>
      <c r="O7424">
        <v>0</v>
      </c>
      <c r="P7424">
        <v>82</v>
      </c>
      <c r="Q7424">
        <v>0</v>
      </c>
      <c r="R7424">
        <v>0</v>
      </c>
      <c r="S7424">
        <v>0</v>
      </c>
      <c r="T7424">
        <v>4</v>
      </c>
      <c r="U7424">
        <v>0</v>
      </c>
      <c r="V7424">
        <v>0</v>
      </c>
      <c r="W7424">
        <v>0</v>
      </c>
      <c r="X7424">
        <v>150.57425104355659</v>
      </c>
      <c r="Y7424">
        <v>0</v>
      </c>
      <c r="Z7424">
        <v>0</v>
      </c>
      <c r="AA7424">
        <v>0</v>
      </c>
      <c r="AB7424">
        <v>15.157733494452724</v>
      </c>
      <c r="AC7424">
        <v>0</v>
      </c>
      <c r="AD7424">
        <v>0</v>
      </c>
      <c r="AE7424">
        <v>165.7319845380093</v>
      </c>
    </row>
    <row r="7425" spans="1:31" x14ac:dyDescent="0.25">
      <c r="A7425">
        <v>2255070</v>
      </c>
      <c r="B7425">
        <v>1</v>
      </c>
      <c r="C7425" t="s">
        <v>80</v>
      </c>
      <c r="D7425" t="s">
        <v>99</v>
      </c>
      <c r="E7425" t="s">
        <v>194</v>
      </c>
      <c r="F7425" t="s">
        <v>21222</v>
      </c>
      <c r="G7425" t="s">
        <v>235</v>
      </c>
      <c r="H7425" t="s">
        <v>135</v>
      </c>
      <c r="I7425" t="s">
        <v>136</v>
      </c>
      <c r="J7425" t="s">
        <v>137</v>
      </c>
      <c r="K7425" t="s">
        <v>138</v>
      </c>
      <c r="L7425" t="s">
        <v>21223</v>
      </c>
      <c r="M7425" t="s">
        <v>21224</v>
      </c>
      <c r="N7425">
        <v>1.5919444439999999</v>
      </c>
      <c r="O7425">
        <v>0</v>
      </c>
      <c r="P7425">
        <v>40</v>
      </c>
      <c r="Q7425">
        <v>0</v>
      </c>
      <c r="R7425">
        <v>1</v>
      </c>
      <c r="S7425">
        <v>0</v>
      </c>
      <c r="T7425">
        <v>4</v>
      </c>
      <c r="U7425">
        <v>0</v>
      </c>
      <c r="V7425">
        <v>0</v>
      </c>
      <c r="W7425">
        <v>0</v>
      </c>
      <c r="X7425">
        <v>15.942121232188606</v>
      </c>
      <c r="Y7425">
        <v>0</v>
      </c>
      <c r="Z7425">
        <v>0.73961945517621785</v>
      </c>
      <c r="AA7425">
        <v>0</v>
      </c>
      <c r="AB7425">
        <v>1.8847730897713586</v>
      </c>
      <c r="AC7425">
        <v>0</v>
      </c>
      <c r="AD7425">
        <v>0</v>
      </c>
      <c r="AE7425">
        <v>18.56651377713618</v>
      </c>
    </row>
    <row r="7426" spans="1:31" x14ac:dyDescent="0.25">
      <c r="A7426">
        <v>2255093</v>
      </c>
      <c r="B7426">
        <v>1</v>
      </c>
      <c r="C7426" t="s">
        <v>80</v>
      </c>
      <c r="D7426" t="s">
        <v>104</v>
      </c>
      <c r="E7426" t="s">
        <v>194</v>
      </c>
      <c r="F7426" t="s">
        <v>21225</v>
      </c>
      <c r="G7426" t="s">
        <v>1257</v>
      </c>
      <c r="H7426" t="s">
        <v>135</v>
      </c>
      <c r="I7426" t="s">
        <v>136</v>
      </c>
      <c r="J7426" t="s">
        <v>137</v>
      </c>
      <c r="K7426" t="s">
        <v>138</v>
      </c>
      <c r="L7426" t="s">
        <v>21226</v>
      </c>
      <c r="M7426" t="s">
        <v>21227</v>
      </c>
      <c r="N7426">
        <v>0.38555555499999999</v>
      </c>
      <c r="O7426">
        <v>0</v>
      </c>
      <c r="P7426">
        <v>76</v>
      </c>
      <c r="Q7426">
        <v>0</v>
      </c>
      <c r="R7426">
        <v>0</v>
      </c>
      <c r="S7426">
        <v>0</v>
      </c>
      <c r="T7426">
        <v>45</v>
      </c>
      <c r="U7426">
        <v>0</v>
      </c>
      <c r="V7426">
        <v>0</v>
      </c>
      <c r="W7426">
        <v>0</v>
      </c>
      <c r="X7426">
        <v>9.8002745753928124</v>
      </c>
      <c r="Y7426">
        <v>0</v>
      </c>
      <c r="Z7426">
        <v>0</v>
      </c>
      <c r="AA7426">
        <v>0</v>
      </c>
      <c r="AB7426">
        <v>9.4517696987217299</v>
      </c>
      <c r="AC7426">
        <v>0</v>
      </c>
      <c r="AD7426">
        <v>0</v>
      </c>
      <c r="AE7426">
        <v>19.252044274114542</v>
      </c>
    </row>
    <row r="7427" spans="1:31" x14ac:dyDescent="0.25">
      <c r="A7427">
        <v>2254993</v>
      </c>
      <c r="B7427">
        <v>1</v>
      </c>
      <c r="C7427" t="s">
        <v>80</v>
      </c>
      <c r="D7427" t="s">
        <v>96</v>
      </c>
      <c r="E7427" t="s">
        <v>132</v>
      </c>
      <c r="F7427" t="s">
        <v>21228</v>
      </c>
      <c r="G7427" t="s">
        <v>170</v>
      </c>
      <c r="H7427" t="s">
        <v>135</v>
      </c>
      <c r="I7427" t="s">
        <v>136</v>
      </c>
      <c r="J7427" t="s">
        <v>137</v>
      </c>
      <c r="K7427" t="s">
        <v>138</v>
      </c>
      <c r="L7427" t="s">
        <v>21229</v>
      </c>
      <c r="M7427" t="s">
        <v>21230</v>
      </c>
      <c r="N7427">
        <v>8.5930555549999994</v>
      </c>
      <c r="O7427">
        <v>0</v>
      </c>
      <c r="P7427">
        <v>2</v>
      </c>
      <c r="Q7427">
        <v>0</v>
      </c>
      <c r="R7427">
        <v>0</v>
      </c>
      <c r="S7427">
        <v>0</v>
      </c>
      <c r="T7427">
        <v>0</v>
      </c>
      <c r="U7427">
        <v>0</v>
      </c>
      <c r="V7427">
        <v>0</v>
      </c>
      <c r="W7427">
        <v>0</v>
      </c>
      <c r="X7427">
        <v>0.58102035304041677</v>
      </c>
      <c r="Y7427">
        <v>0</v>
      </c>
      <c r="Z7427">
        <v>0</v>
      </c>
      <c r="AA7427">
        <v>0</v>
      </c>
      <c r="AB7427">
        <v>0</v>
      </c>
      <c r="AC7427">
        <v>0</v>
      </c>
      <c r="AD7427">
        <v>0</v>
      </c>
      <c r="AE7427">
        <v>0.58102035304041677</v>
      </c>
    </row>
    <row r="7428" spans="1:31" x14ac:dyDescent="0.25">
      <c r="A7428">
        <v>2254907</v>
      </c>
      <c r="B7428">
        <v>1</v>
      </c>
      <c r="C7428" t="s">
        <v>81</v>
      </c>
      <c r="D7428" t="s">
        <v>123</v>
      </c>
      <c r="E7428" t="s">
        <v>194</v>
      </c>
      <c r="F7428" t="s">
        <v>21231</v>
      </c>
      <c r="G7428" t="s">
        <v>8494</v>
      </c>
      <c r="H7428" t="s">
        <v>135</v>
      </c>
      <c r="I7428" t="s">
        <v>136</v>
      </c>
      <c r="J7428" t="s">
        <v>137</v>
      </c>
      <c r="K7428" t="s">
        <v>138</v>
      </c>
      <c r="L7428" t="s">
        <v>21232</v>
      </c>
      <c r="M7428" t="s">
        <v>21233</v>
      </c>
      <c r="N7428">
        <v>3.974722222</v>
      </c>
      <c r="O7428">
        <v>0</v>
      </c>
      <c r="P7428">
        <v>0</v>
      </c>
      <c r="Q7428">
        <v>0</v>
      </c>
      <c r="R7428">
        <v>8</v>
      </c>
      <c r="S7428">
        <v>0</v>
      </c>
      <c r="T7428">
        <v>14</v>
      </c>
      <c r="U7428">
        <v>0</v>
      </c>
      <c r="V7428">
        <v>0</v>
      </c>
      <c r="W7428">
        <v>0</v>
      </c>
      <c r="X7428">
        <v>0</v>
      </c>
      <c r="Y7428">
        <v>0</v>
      </c>
      <c r="Z7428">
        <v>4.2375988991144045</v>
      </c>
      <c r="AA7428">
        <v>0</v>
      </c>
      <c r="AB7428">
        <v>50.069922044660956</v>
      </c>
      <c r="AC7428">
        <v>0</v>
      </c>
      <c r="AD7428">
        <v>0</v>
      </c>
      <c r="AE7428">
        <v>54.307520943775359</v>
      </c>
    </row>
    <row r="7429" spans="1:31" x14ac:dyDescent="0.25">
      <c r="A7429">
        <v>2255007</v>
      </c>
      <c r="B7429">
        <v>1</v>
      </c>
      <c r="C7429" t="s">
        <v>80</v>
      </c>
      <c r="D7429" t="s">
        <v>108</v>
      </c>
      <c r="E7429" t="s">
        <v>132</v>
      </c>
      <c r="F7429" t="s">
        <v>13105</v>
      </c>
      <c r="G7429" t="s">
        <v>148</v>
      </c>
      <c r="H7429" t="s">
        <v>135</v>
      </c>
      <c r="I7429" t="s">
        <v>136</v>
      </c>
      <c r="J7429" t="s">
        <v>137</v>
      </c>
      <c r="K7429" t="s">
        <v>138</v>
      </c>
      <c r="L7429" t="s">
        <v>21234</v>
      </c>
      <c r="M7429" t="s">
        <v>21235</v>
      </c>
      <c r="N7429">
        <v>1.9502777769999999</v>
      </c>
      <c r="O7429">
        <v>0</v>
      </c>
      <c r="P7429">
        <v>1</v>
      </c>
      <c r="Q7429">
        <v>0</v>
      </c>
      <c r="R7429">
        <v>0</v>
      </c>
      <c r="S7429">
        <v>0</v>
      </c>
      <c r="T7429">
        <v>0</v>
      </c>
      <c r="U7429">
        <v>0</v>
      </c>
      <c r="V7429">
        <v>0</v>
      </c>
      <c r="W7429">
        <v>0</v>
      </c>
      <c r="X7429">
        <v>0.55053408900203005</v>
      </c>
      <c r="Y7429">
        <v>0</v>
      </c>
      <c r="Z7429">
        <v>0</v>
      </c>
      <c r="AA7429">
        <v>0</v>
      </c>
      <c r="AB7429">
        <v>0</v>
      </c>
      <c r="AC7429">
        <v>0</v>
      </c>
      <c r="AD7429">
        <v>0</v>
      </c>
      <c r="AE7429">
        <v>0.55053408900203005</v>
      </c>
    </row>
    <row r="7430" spans="1:31" x14ac:dyDescent="0.25">
      <c r="A7430">
        <v>2255053</v>
      </c>
      <c r="B7430">
        <v>1</v>
      </c>
      <c r="C7430" t="s">
        <v>80</v>
      </c>
      <c r="D7430" t="s">
        <v>83</v>
      </c>
      <c r="E7430" t="s">
        <v>132</v>
      </c>
      <c r="F7430" t="s">
        <v>21236</v>
      </c>
      <c r="G7430" t="s">
        <v>148</v>
      </c>
      <c r="H7430" t="s">
        <v>135</v>
      </c>
      <c r="I7430" t="s">
        <v>136</v>
      </c>
      <c r="J7430" t="s">
        <v>137</v>
      </c>
      <c r="K7430" t="s">
        <v>138</v>
      </c>
      <c r="L7430" t="s">
        <v>21237</v>
      </c>
      <c r="M7430" t="s">
        <v>21238</v>
      </c>
      <c r="N7430">
        <v>2.284166666</v>
      </c>
      <c r="O7430">
        <v>0</v>
      </c>
      <c r="P7430">
        <v>0</v>
      </c>
      <c r="Q7430">
        <v>0</v>
      </c>
      <c r="R7430">
        <v>0</v>
      </c>
      <c r="S7430">
        <v>0</v>
      </c>
      <c r="T7430">
        <v>9</v>
      </c>
      <c r="U7430">
        <v>0</v>
      </c>
      <c r="V7430">
        <v>0</v>
      </c>
      <c r="W7430">
        <v>0</v>
      </c>
      <c r="X7430">
        <v>0</v>
      </c>
      <c r="Y7430">
        <v>0</v>
      </c>
      <c r="Z7430">
        <v>0</v>
      </c>
      <c r="AA7430">
        <v>0</v>
      </c>
      <c r="AB7430">
        <v>12.215847869472386</v>
      </c>
      <c r="AC7430">
        <v>0</v>
      </c>
      <c r="AD7430">
        <v>0</v>
      </c>
      <c r="AE7430">
        <v>12.215847869472386</v>
      </c>
    </row>
    <row r="7431" spans="1:31" x14ac:dyDescent="0.25">
      <c r="A7431">
        <v>2254824</v>
      </c>
      <c r="B7431">
        <v>1</v>
      </c>
      <c r="C7431" t="s">
        <v>81</v>
      </c>
      <c r="D7431" t="s">
        <v>127</v>
      </c>
      <c r="E7431" t="s">
        <v>141</v>
      </c>
      <c r="F7431" t="s">
        <v>21239</v>
      </c>
      <c r="G7431" t="s">
        <v>187</v>
      </c>
      <c r="H7431" t="s">
        <v>135</v>
      </c>
      <c r="I7431" t="s">
        <v>136</v>
      </c>
      <c r="J7431" t="s">
        <v>137</v>
      </c>
      <c r="K7431" t="s">
        <v>138</v>
      </c>
      <c r="L7431" t="s">
        <v>21240</v>
      </c>
      <c r="M7431" t="s">
        <v>21241</v>
      </c>
      <c r="N7431">
        <v>1.396111111</v>
      </c>
      <c r="O7431">
        <v>0</v>
      </c>
      <c r="P7431">
        <v>0</v>
      </c>
      <c r="Q7431">
        <v>0</v>
      </c>
      <c r="R7431">
        <v>8</v>
      </c>
      <c r="S7431">
        <v>0</v>
      </c>
      <c r="T7431">
        <v>0</v>
      </c>
      <c r="U7431">
        <v>0</v>
      </c>
      <c r="V7431">
        <v>0</v>
      </c>
      <c r="W7431">
        <v>0</v>
      </c>
      <c r="X7431">
        <v>0</v>
      </c>
      <c r="Y7431">
        <v>0</v>
      </c>
      <c r="Z7431">
        <v>3.3651827666079912</v>
      </c>
      <c r="AA7431">
        <v>0</v>
      </c>
      <c r="AB7431">
        <v>0</v>
      </c>
      <c r="AC7431">
        <v>0</v>
      </c>
      <c r="AD7431">
        <v>0</v>
      </c>
      <c r="AE7431">
        <v>3.3651827666079912</v>
      </c>
    </row>
    <row r="7432" spans="1:31" x14ac:dyDescent="0.25">
      <c r="A7432">
        <v>2254638</v>
      </c>
      <c r="B7432">
        <v>1</v>
      </c>
      <c r="C7432" t="s">
        <v>80</v>
      </c>
      <c r="D7432" t="s">
        <v>83</v>
      </c>
      <c r="E7432" t="s">
        <v>177</v>
      </c>
      <c r="F7432" t="s">
        <v>21242</v>
      </c>
      <c r="G7432" t="s">
        <v>179</v>
      </c>
      <c r="H7432" t="s">
        <v>135</v>
      </c>
      <c r="I7432" t="s">
        <v>136</v>
      </c>
      <c r="J7432" t="s">
        <v>137</v>
      </c>
      <c r="K7432" t="s">
        <v>138</v>
      </c>
      <c r="L7432" t="s">
        <v>21243</v>
      </c>
      <c r="M7432" t="s">
        <v>21244</v>
      </c>
      <c r="N7432">
        <v>0.83527777700000005</v>
      </c>
      <c r="O7432">
        <v>0</v>
      </c>
      <c r="P7432">
        <v>0</v>
      </c>
      <c r="Q7432">
        <v>0</v>
      </c>
      <c r="R7432">
        <v>0</v>
      </c>
      <c r="S7432">
        <v>0</v>
      </c>
      <c r="T7432">
        <v>23</v>
      </c>
      <c r="U7432">
        <v>0</v>
      </c>
      <c r="V7432">
        <v>1</v>
      </c>
      <c r="W7432">
        <v>0</v>
      </c>
      <c r="X7432">
        <v>0</v>
      </c>
      <c r="Y7432">
        <v>0</v>
      </c>
      <c r="Z7432">
        <v>0</v>
      </c>
      <c r="AA7432">
        <v>0</v>
      </c>
      <c r="AB7432">
        <v>29.22309547084285</v>
      </c>
      <c r="AC7432">
        <v>0</v>
      </c>
      <c r="AD7432">
        <v>153.79624861032653</v>
      </c>
      <c r="AE7432">
        <v>183.01934408116938</v>
      </c>
    </row>
    <row r="7433" spans="1:31" x14ac:dyDescent="0.25">
      <c r="A7433">
        <v>2254924</v>
      </c>
      <c r="B7433">
        <v>1</v>
      </c>
      <c r="C7433" t="s">
        <v>80</v>
      </c>
      <c r="D7433" t="s">
        <v>96</v>
      </c>
      <c r="E7433" t="s">
        <v>194</v>
      </c>
      <c r="F7433" t="s">
        <v>4883</v>
      </c>
      <c r="G7433" t="s">
        <v>179</v>
      </c>
      <c r="H7433" t="s">
        <v>135</v>
      </c>
      <c r="I7433" t="s">
        <v>136</v>
      </c>
      <c r="J7433" t="s">
        <v>137</v>
      </c>
      <c r="K7433" t="s">
        <v>138</v>
      </c>
      <c r="L7433" t="s">
        <v>21245</v>
      </c>
      <c r="M7433" t="s">
        <v>21246</v>
      </c>
      <c r="N7433">
        <v>3.0049999999999999</v>
      </c>
      <c r="O7433">
        <v>0</v>
      </c>
      <c r="P7433">
        <v>47</v>
      </c>
      <c r="Q7433">
        <v>0</v>
      </c>
      <c r="R7433">
        <v>0</v>
      </c>
      <c r="S7433">
        <v>0</v>
      </c>
      <c r="T7433">
        <v>13</v>
      </c>
      <c r="U7433">
        <v>0</v>
      </c>
      <c r="V7433">
        <v>0</v>
      </c>
      <c r="W7433">
        <v>0</v>
      </c>
      <c r="X7433">
        <v>65.46414052282563</v>
      </c>
      <c r="Y7433">
        <v>0</v>
      </c>
      <c r="Z7433">
        <v>0</v>
      </c>
      <c r="AA7433">
        <v>0</v>
      </c>
      <c r="AB7433">
        <v>13.146736738093617</v>
      </c>
      <c r="AC7433">
        <v>0</v>
      </c>
      <c r="AD7433">
        <v>0</v>
      </c>
      <c r="AE7433">
        <v>78.610877260919253</v>
      </c>
    </row>
    <row r="7434" spans="1:31" x14ac:dyDescent="0.25">
      <c r="A7434">
        <v>2255030</v>
      </c>
      <c r="B7434">
        <v>1</v>
      </c>
      <c r="C7434" t="s">
        <v>80</v>
      </c>
      <c r="D7434" t="s">
        <v>106</v>
      </c>
      <c r="E7434" t="s">
        <v>182</v>
      </c>
      <c r="F7434" t="s">
        <v>21247</v>
      </c>
      <c r="G7434" t="s">
        <v>2631</v>
      </c>
      <c r="H7434" t="s">
        <v>163</v>
      </c>
      <c r="I7434" t="s">
        <v>136</v>
      </c>
      <c r="J7434" t="s">
        <v>137</v>
      </c>
      <c r="K7434" t="s">
        <v>138</v>
      </c>
      <c r="L7434" t="s">
        <v>21248</v>
      </c>
      <c r="M7434" t="s">
        <v>21249</v>
      </c>
      <c r="N7434">
        <v>0.31777777699999998</v>
      </c>
      <c r="O7434">
        <v>0</v>
      </c>
      <c r="P7434">
        <v>57</v>
      </c>
      <c r="Q7434">
        <v>0</v>
      </c>
      <c r="R7434">
        <v>5</v>
      </c>
      <c r="S7434">
        <v>0</v>
      </c>
      <c r="T7434">
        <v>13</v>
      </c>
      <c r="U7434">
        <v>0</v>
      </c>
      <c r="V7434">
        <v>0</v>
      </c>
      <c r="W7434">
        <v>0</v>
      </c>
      <c r="X7434">
        <v>7.3769233428201435</v>
      </c>
      <c r="Y7434">
        <v>0</v>
      </c>
      <c r="Z7434">
        <v>1.5893940303841601</v>
      </c>
      <c r="AA7434">
        <v>0</v>
      </c>
      <c r="AB7434">
        <v>1.6467332385192581</v>
      </c>
      <c r="AC7434">
        <v>0</v>
      </c>
      <c r="AD7434">
        <v>0</v>
      </c>
      <c r="AE7434">
        <v>10.613050611723562</v>
      </c>
    </row>
    <row r="7435" spans="1:31" x14ac:dyDescent="0.25">
      <c r="A7435">
        <v>2254781</v>
      </c>
      <c r="B7435">
        <v>1</v>
      </c>
      <c r="C7435" t="s">
        <v>80</v>
      </c>
      <c r="D7435" t="s">
        <v>88</v>
      </c>
      <c r="E7435" t="s">
        <v>132</v>
      </c>
      <c r="F7435" t="s">
        <v>1595</v>
      </c>
      <c r="G7435" t="s">
        <v>170</v>
      </c>
      <c r="H7435" t="s">
        <v>135</v>
      </c>
      <c r="I7435" t="s">
        <v>136</v>
      </c>
      <c r="J7435" t="s">
        <v>137</v>
      </c>
      <c r="K7435" t="s">
        <v>138</v>
      </c>
      <c r="L7435" t="s">
        <v>21250</v>
      </c>
      <c r="M7435" t="s">
        <v>21251</v>
      </c>
      <c r="N7435">
        <v>3.7425000000000002</v>
      </c>
      <c r="O7435">
        <v>0</v>
      </c>
      <c r="P7435">
        <v>18</v>
      </c>
      <c r="Q7435">
        <v>0</v>
      </c>
      <c r="R7435">
        <v>0</v>
      </c>
      <c r="S7435">
        <v>0</v>
      </c>
      <c r="T7435">
        <v>0</v>
      </c>
      <c r="U7435">
        <v>0</v>
      </c>
      <c r="V7435">
        <v>0</v>
      </c>
      <c r="W7435">
        <v>0</v>
      </c>
      <c r="X7435">
        <v>23.101706141432022</v>
      </c>
      <c r="Y7435">
        <v>0</v>
      </c>
      <c r="Z7435">
        <v>0</v>
      </c>
      <c r="AA7435">
        <v>0</v>
      </c>
      <c r="AB7435">
        <v>0</v>
      </c>
      <c r="AC7435">
        <v>0</v>
      </c>
      <c r="AD7435">
        <v>0</v>
      </c>
      <c r="AE7435">
        <v>23.101706141432022</v>
      </c>
    </row>
    <row r="7436" spans="1:31" x14ac:dyDescent="0.25">
      <c r="A7436">
        <v>2254904</v>
      </c>
      <c r="B7436">
        <v>1</v>
      </c>
      <c r="C7436" t="s">
        <v>80</v>
      </c>
      <c r="D7436" t="s">
        <v>90</v>
      </c>
      <c r="E7436" t="s">
        <v>182</v>
      </c>
      <c r="F7436" t="s">
        <v>21252</v>
      </c>
      <c r="G7436" t="s">
        <v>143</v>
      </c>
      <c r="H7436" t="s">
        <v>163</v>
      </c>
      <c r="I7436" t="s">
        <v>136</v>
      </c>
      <c r="J7436" t="s">
        <v>137</v>
      </c>
      <c r="K7436" t="s">
        <v>144</v>
      </c>
      <c r="L7436" t="s">
        <v>21253</v>
      </c>
      <c r="M7436" t="s">
        <v>21254</v>
      </c>
      <c r="N7436">
        <v>9.9652777770000007</v>
      </c>
      <c r="O7436">
        <v>0</v>
      </c>
      <c r="P7436">
        <v>559</v>
      </c>
      <c r="Q7436">
        <v>0</v>
      </c>
      <c r="R7436">
        <v>0</v>
      </c>
      <c r="S7436">
        <v>0</v>
      </c>
      <c r="T7436">
        <v>49</v>
      </c>
      <c r="U7436">
        <v>0</v>
      </c>
      <c r="V7436">
        <v>0</v>
      </c>
      <c r="W7436">
        <v>0</v>
      </c>
      <c r="X7436">
        <v>1587.1553460911814</v>
      </c>
      <c r="Y7436">
        <v>0</v>
      </c>
      <c r="Z7436">
        <v>0</v>
      </c>
      <c r="AA7436">
        <v>0</v>
      </c>
      <c r="AB7436">
        <v>426.83738550398704</v>
      </c>
      <c r="AC7436">
        <v>0</v>
      </c>
      <c r="AD7436">
        <v>0</v>
      </c>
      <c r="AE7436">
        <v>2013.9927315951684</v>
      </c>
    </row>
    <row r="7437" spans="1:31" x14ac:dyDescent="0.25">
      <c r="A7437">
        <v>2254927</v>
      </c>
      <c r="B7437">
        <v>1</v>
      </c>
      <c r="C7437" t="s">
        <v>80</v>
      </c>
      <c r="D7437" t="s">
        <v>106</v>
      </c>
      <c r="E7437" t="s">
        <v>141</v>
      </c>
      <c r="F7437" t="s">
        <v>21255</v>
      </c>
      <c r="G7437" t="s">
        <v>187</v>
      </c>
      <c r="H7437" t="s">
        <v>135</v>
      </c>
      <c r="I7437" t="s">
        <v>136</v>
      </c>
      <c r="J7437" t="s">
        <v>137</v>
      </c>
      <c r="K7437" t="s">
        <v>138</v>
      </c>
      <c r="L7437" t="s">
        <v>21256</v>
      </c>
      <c r="M7437" t="s">
        <v>21257</v>
      </c>
      <c r="N7437">
        <v>4.2322222219999999</v>
      </c>
      <c r="O7437">
        <v>0</v>
      </c>
      <c r="P7437">
        <v>83</v>
      </c>
      <c r="Q7437">
        <v>0</v>
      </c>
      <c r="R7437">
        <v>1</v>
      </c>
      <c r="S7437">
        <v>0</v>
      </c>
      <c r="T7437">
        <v>5</v>
      </c>
      <c r="U7437">
        <v>0</v>
      </c>
      <c r="V7437">
        <v>0</v>
      </c>
      <c r="W7437">
        <v>0</v>
      </c>
      <c r="X7437">
        <v>85.789473518127622</v>
      </c>
      <c r="Y7437">
        <v>0</v>
      </c>
      <c r="Z7437">
        <v>1.4300850265289777</v>
      </c>
      <c r="AA7437">
        <v>0</v>
      </c>
      <c r="AB7437">
        <v>8.4057397634439752</v>
      </c>
      <c r="AC7437">
        <v>0</v>
      </c>
      <c r="AD7437">
        <v>0</v>
      </c>
      <c r="AE7437">
        <v>95.625298308100568</v>
      </c>
    </row>
    <row r="7438" spans="1:31" x14ac:dyDescent="0.25">
      <c r="A7438">
        <v>2254595</v>
      </c>
      <c r="B7438">
        <v>1</v>
      </c>
      <c r="C7438" t="s">
        <v>80</v>
      </c>
      <c r="D7438" t="s">
        <v>110</v>
      </c>
      <c r="E7438" t="s">
        <v>132</v>
      </c>
      <c r="F7438" t="s">
        <v>20644</v>
      </c>
      <c r="G7438" t="s">
        <v>179</v>
      </c>
      <c r="H7438" t="s">
        <v>135</v>
      </c>
      <c r="I7438" t="s">
        <v>136</v>
      </c>
      <c r="J7438" t="s">
        <v>137</v>
      </c>
      <c r="K7438" t="s">
        <v>138</v>
      </c>
      <c r="L7438" t="s">
        <v>21258</v>
      </c>
      <c r="M7438" t="s">
        <v>21259</v>
      </c>
      <c r="N7438">
        <v>0.91888888800000001</v>
      </c>
      <c r="O7438">
        <v>0</v>
      </c>
      <c r="P7438">
        <v>20</v>
      </c>
      <c r="Q7438">
        <v>0</v>
      </c>
      <c r="R7438">
        <v>0</v>
      </c>
      <c r="S7438">
        <v>0</v>
      </c>
      <c r="T7438">
        <v>3</v>
      </c>
      <c r="U7438">
        <v>0</v>
      </c>
      <c r="V7438">
        <v>0</v>
      </c>
      <c r="W7438">
        <v>0</v>
      </c>
      <c r="X7438">
        <v>4.9745109150477989</v>
      </c>
      <c r="Y7438">
        <v>0</v>
      </c>
      <c r="Z7438">
        <v>0</v>
      </c>
      <c r="AA7438">
        <v>0</v>
      </c>
      <c r="AB7438">
        <v>6.9802362937691136</v>
      </c>
      <c r="AC7438">
        <v>0</v>
      </c>
      <c r="AD7438">
        <v>0</v>
      </c>
      <c r="AE7438">
        <v>11.954747208816912</v>
      </c>
    </row>
    <row r="7439" spans="1:31" x14ac:dyDescent="0.25">
      <c r="A7439">
        <v>2254741</v>
      </c>
      <c r="B7439">
        <v>1</v>
      </c>
      <c r="C7439" t="s">
        <v>80</v>
      </c>
      <c r="D7439" t="s">
        <v>92</v>
      </c>
      <c r="E7439" t="s">
        <v>132</v>
      </c>
      <c r="F7439" t="s">
        <v>21260</v>
      </c>
      <c r="G7439" t="s">
        <v>148</v>
      </c>
      <c r="H7439" t="s">
        <v>135</v>
      </c>
      <c r="I7439" t="s">
        <v>136</v>
      </c>
      <c r="J7439" t="s">
        <v>137</v>
      </c>
      <c r="K7439" t="s">
        <v>138</v>
      </c>
      <c r="L7439" t="s">
        <v>21261</v>
      </c>
      <c r="M7439" t="s">
        <v>21262</v>
      </c>
      <c r="N7439">
        <v>1.6472222219999999</v>
      </c>
      <c r="O7439">
        <v>0</v>
      </c>
      <c r="P7439">
        <v>1</v>
      </c>
      <c r="Q7439">
        <v>0</v>
      </c>
      <c r="R7439">
        <v>0</v>
      </c>
      <c r="S7439">
        <v>0</v>
      </c>
      <c r="T7439">
        <v>0</v>
      </c>
      <c r="U7439">
        <v>0</v>
      </c>
      <c r="V7439">
        <v>0</v>
      </c>
      <c r="W7439">
        <v>0</v>
      </c>
      <c r="X7439">
        <v>1.09896796132368</v>
      </c>
      <c r="Y7439">
        <v>0</v>
      </c>
      <c r="Z7439">
        <v>0</v>
      </c>
      <c r="AA7439">
        <v>0</v>
      </c>
      <c r="AB7439">
        <v>0</v>
      </c>
      <c r="AC7439">
        <v>0</v>
      </c>
      <c r="AD7439">
        <v>0</v>
      </c>
      <c r="AE7439">
        <v>1.09896796132368</v>
      </c>
    </row>
    <row r="7440" spans="1:31" x14ac:dyDescent="0.25">
      <c r="A7440">
        <v>2254718</v>
      </c>
      <c r="B7440">
        <v>1</v>
      </c>
      <c r="C7440" t="s">
        <v>80</v>
      </c>
      <c r="D7440" t="s">
        <v>107</v>
      </c>
      <c r="E7440" t="s">
        <v>161</v>
      </c>
      <c r="F7440" t="s">
        <v>21263</v>
      </c>
      <c r="G7440" t="s">
        <v>174</v>
      </c>
      <c r="H7440" t="s">
        <v>163</v>
      </c>
      <c r="I7440" t="s">
        <v>136</v>
      </c>
      <c r="J7440" t="s">
        <v>137</v>
      </c>
      <c r="K7440" t="s">
        <v>138</v>
      </c>
      <c r="L7440" t="s">
        <v>21264</v>
      </c>
      <c r="M7440" t="s">
        <v>21265</v>
      </c>
      <c r="N7440">
        <v>1.0313888879999999</v>
      </c>
      <c r="O7440">
        <v>0</v>
      </c>
      <c r="P7440">
        <v>236</v>
      </c>
      <c r="Q7440">
        <v>13</v>
      </c>
      <c r="R7440">
        <v>52</v>
      </c>
      <c r="S7440">
        <v>6</v>
      </c>
      <c r="T7440">
        <v>26</v>
      </c>
      <c r="U7440">
        <v>1</v>
      </c>
      <c r="V7440">
        <v>0</v>
      </c>
      <c r="W7440">
        <v>0</v>
      </c>
      <c r="X7440">
        <v>37.619021188365977</v>
      </c>
      <c r="Y7440">
        <v>211.0141883183893</v>
      </c>
      <c r="Z7440">
        <v>19.338660618505365</v>
      </c>
      <c r="AA7440">
        <v>4.8685056640283957</v>
      </c>
      <c r="AB7440">
        <v>14.973586731986209</v>
      </c>
      <c r="AC7440">
        <v>207.92302652440475</v>
      </c>
      <c r="AD7440">
        <v>0</v>
      </c>
      <c r="AE7440">
        <v>495.73698904567999</v>
      </c>
    </row>
    <row r="7441" spans="1:31" x14ac:dyDescent="0.25">
      <c r="A7441">
        <v>2254695</v>
      </c>
      <c r="B7441">
        <v>1</v>
      </c>
      <c r="C7441" t="s">
        <v>80</v>
      </c>
      <c r="D7441" t="s">
        <v>85</v>
      </c>
      <c r="E7441" t="s">
        <v>132</v>
      </c>
      <c r="F7441" t="s">
        <v>21266</v>
      </c>
      <c r="G7441" t="s">
        <v>191</v>
      </c>
      <c r="H7441" t="s">
        <v>135</v>
      </c>
      <c r="I7441" t="s">
        <v>136</v>
      </c>
      <c r="J7441" t="s">
        <v>137</v>
      </c>
      <c r="K7441" t="s">
        <v>138</v>
      </c>
      <c r="L7441" t="s">
        <v>21267</v>
      </c>
      <c r="M7441" t="s">
        <v>21268</v>
      </c>
      <c r="N7441">
        <v>1.4475</v>
      </c>
      <c r="O7441">
        <v>0</v>
      </c>
      <c r="P7441">
        <v>1</v>
      </c>
      <c r="Q7441">
        <v>0</v>
      </c>
      <c r="R7441">
        <v>0</v>
      </c>
      <c r="S7441">
        <v>0</v>
      </c>
      <c r="T7441">
        <v>0</v>
      </c>
      <c r="U7441">
        <v>0</v>
      </c>
      <c r="V7441">
        <v>0</v>
      </c>
      <c r="W7441">
        <v>0</v>
      </c>
      <c r="X7441">
        <v>0.74921695988832004</v>
      </c>
      <c r="Y7441">
        <v>0</v>
      </c>
      <c r="Z7441">
        <v>0</v>
      </c>
      <c r="AA7441">
        <v>0</v>
      </c>
      <c r="AB7441">
        <v>0</v>
      </c>
      <c r="AC7441">
        <v>0</v>
      </c>
      <c r="AD7441">
        <v>0</v>
      </c>
      <c r="AE7441">
        <v>0.74921695988832004</v>
      </c>
    </row>
    <row r="7442" spans="1:31" x14ac:dyDescent="0.25">
      <c r="A7442">
        <v>2255090</v>
      </c>
      <c r="B7442">
        <v>1</v>
      </c>
      <c r="C7442" t="s">
        <v>80</v>
      </c>
      <c r="D7442" t="s">
        <v>94</v>
      </c>
      <c r="E7442" t="s">
        <v>273</v>
      </c>
      <c r="F7442" t="s">
        <v>21269</v>
      </c>
      <c r="G7442" t="s">
        <v>174</v>
      </c>
      <c r="H7442" t="s">
        <v>163</v>
      </c>
      <c r="I7442" t="s">
        <v>136</v>
      </c>
      <c r="J7442" t="s">
        <v>137</v>
      </c>
      <c r="K7442" t="s">
        <v>138</v>
      </c>
      <c r="L7442" t="s">
        <v>21270</v>
      </c>
      <c r="M7442" t="s">
        <v>21271</v>
      </c>
      <c r="N7442">
        <v>1.2691666660000001</v>
      </c>
      <c r="O7442">
        <v>0</v>
      </c>
      <c r="P7442">
        <v>314</v>
      </c>
      <c r="Q7442">
        <v>0</v>
      </c>
      <c r="R7442">
        <v>0</v>
      </c>
      <c r="S7442">
        <v>0</v>
      </c>
      <c r="T7442">
        <v>75</v>
      </c>
      <c r="U7442">
        <v>0</v>
      </c>
      <c r="V7442">
        <v>0</v>
      </c>
      <c r="W7442">
        <v>0</v>
      </c>
      <c r="X7442">
        <v>82.238798506983542</v>
      </c>
      <c r="Y7442">
        <v>0</v>
      </c>
      <c r="Z7442">
        <v>0</v>
      </c>
      <c r="AA7442">
        <v>0</v>
      </c>
      <c r="AB7442">
        <v>69.706960252615602</v>
      </c>
      <c r="AC7442">
        <v>0</v>
      </c>
      <c r="AD7442">
        <v>0</v>
      </c>
      <c r="AE7442">
        <v>151.94575875959913</v>
      </c>
    </row>
    <row r="7443" spans="1:31" x14ac:dyDescent="0.25">
      <c r="A7443">
        <v>2254910</v>
      </c>
      <c r="B7443">
        <v>1</v>
      </c>
      <c r="C7443" t="s">
        <v>80</v>
      </c>
      <c r="D7443" t="s">
        <v>92</v>
      </c>
      <c r="E7443" t="s">
        <v>132</v>
      </c>
      <c r="F7443" t="s">
        <v>21272</v>
      </c>
      <c r="G7443" t="s">
        <v>191</v>
      </c>
      <c r="H7443" t="s">
        <v>135</v>
      </c>
      <c r="I7443" t="s">
        <v>136</v>
      </c>
      <c r="J7443" t="s">
        <v>137</v>
      </c>
      <c r="K7443" t="s">
        <v>138</v>
      </c>
      <c r="L7443" t="s">
        <v>21273</v>
      </c>
      <c r="M7443" t="s">
        <v>21274</v>
      </c>
      <c r="N7443">
        <v>1.606666666</v>
      </c>
      <c r="O7443">
        <v>0</v>
      </c>
      <c r="P7443">
        <v>1</v>
      </c>
      <c r="Q7443">
        <v>0</v>
      </c>
      <c r="R7443">
        <v>0</v>
      </c>
      <c r="S7443">
        <v>0</v>
      </c>
      <c r="T7443">
        <v>0</v>
      </c>
      <c r="U7443">
        <v>0</v>
      </c>
      <c r="V7443">
        <v>0</v>
      </c>
      <c r="W7443">
        <v>0</v>
      </c>
      <c r="X7443">
        <v>1.4877442248516088</v>
      </c>
      <c r="Y7443">
        <v>0</v>
      </c>
      <c r="Z7443">
        <v>0</v>
      </c>
      <c r="AA7443">
        <v>0</v>
      </c>
      <c r="AB7443">
        <v>0</v>
      </c>
      <c r="AC7443">
        <v>0</v>
      </c>
      <c r="AD7443">
        <v>0</v>
      </c>
      <c r="AE7443">
        <v>1.4877442248516088</v>
      </c>
    </row>
    <row r="7444" spans="1:31" x14ac:dyDescent="0.25">
      <c r="A7444">
        <v>2255056</v>
      </c>
      <c r="B7444">
        <v>1</v>
      </c>
      <c r="C7444" t="s">
        <v>81</v>
      </c>
      <c r="D7444" t="s">
        <v>113</v>
      </c>
      <c r="E7444" t="s">
        <v>132</v>
      </c>
      <c r="F7444" t="s">
        <v>21275</v>
      </c>
      <c r="G7444" t="s">
        <v>148</v>
      </c>
      <c r="H7444" t="s">
        <v>135</v>
      </c>
      <c r="I7444" t="s">
        <v>136</v>
      </c>
      <c r="J7444" t="s">
        <v>137</v>
      </c>
      <c r="K7444" t="s">
        <v>138</v>
      </c>
      <c r="L7444" t="s">
        <v>21276</v>
      </c>
      <c r="M7444" t="s">
        <v>21277</v>
      </c>
      <c r="N7444">
        <v>2.221666666</v>
      </c>
      <c r="O7444">
        <v>0</v>
      </c>
      <c r="P7444">
        <v>1</v>
      </c>
      <c r="Q7444">
        <v>0</v>
      </c>
      <c r="R7444">
        <v>0</v>
      </c>
      <c r="S7444">
        <v>0</v>
      </c>
      <c r="T7444">
        <v>0</v>
      </c>
      <c r="U7444">
        <v>0</v>
      </c>
      <c r="V7444">
        <v>0</v>
      </c>
      <c r="W7444">
        <v>0</v>
      </c>
      <c r="X7444">
        <v>0.72474088992935837</v>
      </c>
      <c r="Y7444">
        <v>0</v>
      </c>
      <c r="Z7444">
        <v>0</v>
      </c>
      <c r="AA7444">
        <v>0</v>
      </c>
      <c r="AB7444">
        <v>0</v>
      </c>
      <c r="AC7444">
        <v>0</v>
      </c>
      <c r="AD7444">
        <v>0</v>
      </c>
      <c r="AE7444">
        <v>0.72474088992935837</v>
      </c>
    </row>
    <row r="7445" spans="1:31" x14ac:dyDescent="0.25">
      <c r="A7445">
        <v>2254655</v>
      </c>
      <c r="B7445">
        <v>1</v>
      </c>
      <c r="C7445" t="s">
        <v>81</v>
      </c>
      <c r="D7445" t="s">
        <v>113</v>
      </c>
      <c r="E7445" t="s">
        <v>132</v>
      </c>
      <c r="F7445" t="s">
        <v>21278</v>
      </c>
      <c r="G7445" t="s">
        <v>148</v>
      </c>
      <c r="H7445" t="s">
        <v>135</v>
      </c>
      <c r="I7445" t="s">
        <v>136</v>
      </c>
      <c r="J7445" t="s">
        <v>137</v>
      </c>
      <c r="K7445" t="s">
        <v>138</v>
      </c>
      <c r="L7445" t="s">
        <v>21279</v>
      </c>
      <c r="M7445" t="s">
        <v>21280</v>
      </c>
      <c r="N7445">
        <v>2.241944444</v>
      </c>
      <c r="O7445">
        <v>0</v>
      </c>
      <c r="P7445">
        <v>1</v>
      </c>
      <c r="Q7445">
        <v>0</v>
      </c>
      <c r="R7445">
        <v>0</v>
      </c>
      <c r="S7445">
        <v>0</v>
      </c>
      <c r="T7445">
        <v>0</v>
      </c>
      <c r="U7445">
        <v>0</v>
      </c>
      <c r="V7445">
        <v>0</v>
      </c>
      <c r="W7445">
        <v>0</v>
      </c>
      <c r="X7445">
        <v>0.14102779491447112</v>
      </c>
      <c r="Y7445">
        <v>0</v>
      </c>
      <c r="Z7445">
        <v>0</v>
      </c>
      <c r="AA7445">
        <v>0</v>
      </c>
      <c r="AB7445">
        <v>0</v>
      </c>
      <c r="AC7445">
        <v>0</v>
      </c>
      <c r="AD7445">
        <v>0</v>
      </c>
      <c r="AE7445">
        <v>0.14102779491447112</v>
      </c>
    </row>
    <row r="7446" spans="1:31" x14ac:dyDescent="0.25">
      <c r="A7446">
        <v>2254990</v>
      </c>
      <c r="B7446">
        <v>1</v>
      </c>
      <c r="C7446" t="s">
        <v>80</v>
      </c>
      <c r="D7446" t="s">
        <v>84</v>
      </c>
      <c r="E7446" t="s">
        <v>132</v>
      </c>
      <c r="F7446" t="s">
        <v>21281</v>
      </c>
      <c r="G7446" t="s">
        <v>191</v>
      </c>
      <c r="H7446" t="s">
        <v>135</v>
      </c>
      <c r="I7446" t="s">
        <v>136</v>
      </c>
      <c r="J7446" t="s">
        <v>137</v>
      </c>
      <c r="K7446" t="s">
        <v>138</v>
      </c>
      <c r="L7446" t="s">
        <v>21282</v>
      </c>
      <c r="M7446" t="s">
        <v>21283</v>
      </c>
      <c r="N7446">
        <v>2.6488888880000001</v>
      </c>
      <c r="O7446">
        <v>0</v>
      </c>
      <c r="P7446">
        <v>0</v>
      </c>
      <c r="Q7446">
        <v>0</v>
      </c>
      <c r="R7446">
        <v>0</v>
      </c>
      <c r="S7446">
        <v>0</v>
      </c>
      <c r="T7446">
        <v>1</v>
      </c>
      <c r="U7446">
        <v>0</v>
      </c>
      <c r="V7446">
        <v>0</v>
      </c>
      <c r="W7446">
        <v>0</v>
      </c>
      <c r="X7446">
        <v>0</v>
      </c>
      <c r="Y7446">
        <v>0</v>
      </c>
      <c r="Z7446">
        <v>0</v>
      </c>
      <c r="AA7446">
        <v>0</v>
      </c>
      <c r="AB7446">
        <v>0.23590024170595553</v>
      </c>
      <c r="AC7446">
        <v>0</v>
      </c>
      <c r="AD7446">
        <v>0</v>
      </c>
      <c r="AE7446">
        <v>0.23590024170595553</v>
      </c>
    </row>
    <row r="7447" spans="1:31" x14ac:dyDescent="0.25">
      <c r="A7447">
        <v>2254841</v>
      </c>
      <c r="B7447">
        <v>1</v>
      </c>
      <c r="C7447" t="s">
        <v>80</v>
      </c>
      <c r="D7447" t="s">
        <v>82</v>
      </c>
      <c r="E7447" t="s">
        <v>132</v>
      </c>
      <c r="F7447" t="s">
        <v>21284</v>
      </c>
      <c r="G7447" t="s">
        <v>148</v>
      </c>
      <c r="H7447" t="s">
        <v>135</v>
      </c>
      <c r="I7447" t="s">
        <v>136</v>
      </c>
      <c r="J7447" t="s">
        <v>137</v>
      </c>
      <c r="K7447" t="s">
        <v>138</v>
      </c>
      <c r="L7447" t="s">
        <v>21285</v>
      </c>
      <c r="M7447" t="s">
        <v>21286</v>
      </c>
      <c r="N7447">
        <v>0.88333333300000005</v>
      </c>
      <c r="O7447">
        <v>0</v>
      </c>
      <c r="P7447">
        <v>1</v>
      </c>
      <c r="Q7447">
        <v>0</v>
      </c>
      <c r="R7447">
        <v>0</v>
      </c>
      <c r="S7447">
        <v>0</v>
      </c>
      <c r="T7447">
        <v>0</v>
      </c>
      <c r="U7447">
        <v>0</v>
      </c>
      <c r="V7447">
        <v>0</v>
      </c>
      <c r="W7447">
        <v>0</v>
      </c>
      <c r="X7447">
        <v>2.19553273058E-2</v>
      </c>
      <c r="Y7447">
        <v>0</v>
      </c>
      <c r="Z7447">
        <v>0</v>
      </c>
      <c r="AA7447">
        <v>0</v>
      </c>
      <c r="AB7447">
        <v>0</v>
      </c>
      <c r="AC7447">
        <v>0</v>
      </c>
      <c r="AD7447">
        <v>0</v>
      </c>
      <c r="AE7447">
        <v>2.19553273058E-2</v>
      </c>
    </row>
    <row r="7448" spans="1:31" x14ac:dyDescent="0.25">
      <c r="A7448">
        <v>2254721</v>
      </c>
      <c r="B7448">
        <v>1</v>
      </c>
      <c r="C7448" t="s">
        <v>80</v>
      </c>
      <c r="D7448" t="s">
        <v>94</v>
      </c>
      <c r="E7448" t="s">
        <v>273</v>
      </c>
      <c r="F7448" t="s">
        <v>1516</v>
      </c>
      <c r="G7448" t="s">
        <v>174</v>
      </c>
      <c r="H7448" t="s">
        <v>163</v>
      </c>
      <c r="I7448" t="s">
        <v>136</v>
      </c>
      <c r="J7448" t="s">
        <v>137</v>
      </c>
      <c r="K7448" t="s">
        <v>138</v>
      </c>
      <c r="L7448" t="s">
        <v>21287</v>
      </c>
      <c r="M7448" t="s">
        <v>21288</v>
      </c>
      <c r="N7448">
        <v>1.821111111</v>
      </c>
      <c r="O7448">
        <v>0</v>
      </c>
      <c r="P7448">
        <v>0</v>
      </c>
      <c r="Q7448">
        <v>19</v>
      </c>
      <c r="R7448">
        <v>5</v>
      </c>
      <c r="S7448">
        <v>9</v>
      </c>
      <c r="T7448">
        <v>1</v>
      </c>
      <c r="U7448">
        <v>4</v>
      </c>
      <c r="V7448">
        <v>0</v>
      </c>
      <c r="W7448">
        <v>0</v>
      </c>
      <c r="X7448">
        <v>0</v>
      </c>
      <c r="Y7448">
        <v>801.31536141474714</v>
      </c>
      <c r="Z7448">
        <v>2.5808185960993413</v>
      </c>
      <c r="AA7448">
        <v>124.41330092924575</v>
      </c>
      <c r="AB7448">
        <v>3.5116787804815415</v>
      </c>
      <c r="AC7448">
        <v>1874.6626223606668</v>
      </c>
      <c r="AD7448">
        <v>0</v>
      </c>
      <c r="AE7448">
        <v>2806.4837820812409</v>
      </c>
    </row>
    <row r="7449" spans="1:31" x14ac:dyDescent="0.25">
      <c r="A7449">
        <v>2255076</v>
      </c>
      <c r="B7449">
        <v>1</v>
      </c>
      <c r="C7449" t="s">
        <v>80</v>
      </c>
      <c r="D7449" t="s">
        <v>85</v>
      </c>
      <c r="E7449" t="s">
        <v>405</v>
      </c>
      <c r="F7449" t="s">
        <v>21289</v>
      </c>
      <c r="G7449" t="s">
        <v>174</v>
      </c>
      <c r="H7449" t="s">
        <v>163</v>
      </c>
      <c r="I7449" t="s">
        <v>136</v>
      </c>
      <c r="J7449" t="s">
        <v>137</v>
      </c>
      <c r="K7449" t="s">
        <v>138</v>
      </c>
      <c r="L7449" t="s">
        <v>21290</v>
      </c>
      <c r="M7449" t="s">
        <v>21291</v>
      </c>
      <c r="N7449">
        <v>0.99527777699999997</v>
      </c>
      <c r="O7449">
        <v>0</v>
      </c>
      <c r="P7449">
        <v>5101</v>
      </c>
      <c r="Q7449">
        <v>0</v>
      </c>
      <c r="R7449">
        <v>0</v>
      </c>
      <c r="S7449">
        <v>0</v>
      </c>
      <c r="T7449">
        <v>666</v>
      </c>
      <c r="U7449">
        <v>0</v>
      </c>
      <c r="V7449">
        <v>1</v>
      </c>
      <c r="W7449">
        <v>0</v>
      </c>
      <c r="X7449">
        <v>1499.9678300814601</v>
      </c>
      <c r="Y7449">
        <v>0</v>
      </c>
      <c r="Z7449">
        <v>0</v>
      </c>
      <c r="AA7449">
        <v>0</v>
      </c>
      <c r="AB7449">
        <v>348.42336302738187</v>
      </c>
      <c r="AC7449">
        <v>0</v>
      </c>
      <c r="AD7449">
        <v>2.1132383372505532</v>
      </c>
      <c r="AE7449">
        <v>1850.5044314460924</v>
      </c>
    </row>
    <row r="7450" spans="1:31" x14ac:dyDescent="0.25">
      <c r="A7450">
        <v>2254778</v>
      </c>
      <c r="B7450">
        <v>1</v>
      </c>
      <c r="C7450" t="s">
        <v>81</v>
      </c>
      <c r="D7450" t="s">
        <v>113</v>
      </c>
      <c r="E7450" t="s">
        <v>182</v>
      </c>
      <c r="F7450" t="s">
        <v>21292</v>
      </c>
      <c r="G7450" t="s">
        <v>196</v>
      </c>
      <c r="H7450" t="s">
        <v>163</v>
      </c>
      <c r="I7450" t="s">
        <v>136</v>
      </c>
      <c r="J7450" t="s">
        <v>137</v>
      </c>
      <c r="K7450" t="s">
        <v>144</v>
      </c>
      <c r="L7450" t="s">
        <v>21293</v>
      </c>
      <c r="M7450" t="s">
        <v>21294</v>
      </c>
      <c r="N7450">
        <v>2.503333333</v>
      </c>
      <c r="O7450">
        <v>0</v>
      </c>
      <c r="P7450">
        <v>387</v>
      </c>
      <c r="Q7450">
        <v>1</v>
      </c>
      <c r="R7450">
        <v>22</v>
      </c>
      <c r="S7450">
        <v>1</v>
      </c>
      <c r="T7450">
        <v>16</v>
      </c>
      <c r="U7450">
        <v>1</v>
      </c>
      <c r="V7450">
        <v>0</v>
      </c>
      <c r="W7450">
        <v>0</v>
      </c>
      <c r="X7450">
        <v>108.80941157534286</v>
      </c>
      <c r="Y7450">
        <v>0.60001495204013999</v>
      </c>
      <c r="Z7450">
        <v>11.54252645042051</v>
      </c>
      <c r="AA7450">
        <v>41.601026214757809</v>
      </c>
      <c r="AB7450">
        <v>37.609712119828743</v>
      </c>
      <c r="AC7450">
        <v>537.76495570006352</v>
      </c>
      <c r="AD7450">
        <v>0</v>
      </c>
      <c r="AE7450">
        <v>737.92764701245358</v>
      </c>
    </row>
    <row r="7451" spans="1:31" x14ac:dyDescent="0.25">
      <c r="A7451">
        <v>2254884</v>
      </c>
      <c r="B7451">
        <v>1</v>
      </c>
      <c r="C7451" t="s">
        <v>80</v>
      </c>
      <c r="D7451" t="s">
        <v>82</v>
      </c>
      <c r="E7451" t="s">
        <v>132</v>
      </c>
      <c r="F7451" t="s">
        <v>21295</v>
      </c>
      <c r="G7451" t="s">
        <v>191</v>
      </c>
      <c r="H7451" t="s">
        <v>135</v>
      </c>
      <c r="I7451" t="s">
        <v>136</v>
      </c>
      <c r="J7451" t="s">
        <v>137</v>
      </c>
      <c r="K7451" t="s">
        <v>138</v>
      </c>
      <c r="L7451" t="s">
        <v>21296</v>
      </c>
      <c r="M7451" t="s">
        <v>21297</v>
      </c>
      <c r="N7451">
        <v>3.3761111110000002</v>
      </c>
      <c r="O7451">
        <v>0</v>
      </c>
      <c r="P7451">
        <v>10</v>
      </c>
      <c r="Q7451">
        <v>0</v>
      </c>
      <c r="R7451">
        <v>0</v>
      </c>
      <c r="S7451">
        <v>0</v>
      </c>
      <c r="T7451">
        <v>0</v>
      </c>
      <c r="U7451">
        <v>0</v>
      </c>
      <c r="V7451">
        <v>0</v>
      </c>
      <c r="W7451">
        <v>0</v>
      </c>
      <c r="X7451">
        <v>12.14794369966765</v>
      </c>
      <c r="Y7451">
        <v>0</v>
      </c>
      <c r="Z7451">
        <v>0</v>
      </c>
      <c r="AA7451">
        <v>0</v>
      </c>
      <c r="AB7451">
        <v>0</v>
      </c>
      <c r="AC7451">
        <v>0</v>
      </c>
      <c r="AD7451">
        <v>0</v>
      </c>
      <c r="AE7451">
        <v>12.14794369966765</v>
      </c>
    </row>
    <row r="7452" spans="1:31" x14ac:dyDescent="0.25">
      <c r="A7452">
        <v>2254784</v>
      </c>
      <c r="B7452">
        <v>1</v>
      </c>
      <c r="C7452" t="s">
        <v>81</v>
      </c>
      <c r="D7452" t="s">
        <v>128</v>
      </c>
      <c r="E7452" t="s">
        <v>132</v>
      </c>
      <c r="F7452" t="s">
        <v>21298</v>
      </c>
      <c r="G7452" t="s">
        <v>134</v>
      </c>
      <c r="H7452" t="s">
        <v>135</v>
      </c>
      <c r="I7452" t="s">
        <v>136</v>
      </c>
      <c r="J7452" t="s">
        <v>137</v>
      </c>
      <c r="K7452" t="s">
        <v>138</v>
      </c>
      <c r="L7452" t="s">
        <v>21299</v>
      </c>
      <c r="M7452" t="s">
        <v>21300</v>
      </c>
      <c r="N7452">
        <v>1.175277777</v>
      </c>
      <c r="O7452">
        <v>0</v>
      </c>
      <c r="P7452">
        <v>6</v>
      </c>
      <c r="Q7452">
        <v>0</v>
      </c>
      <c r="R7452">
        <v>0</v>
      </c>
      <c r="S7452">
        <v>0</v>
      </c>
      <c r="T7452">
        <v>0</v>
      </c>
      <c r="U7452">
        <v>0</v>
      </c>
      <c r="V7452">
        <v>0</v>
      </c>
      <c r="W7452">
        <v>0</v>
      </c>
      <c r="X7452">
        <v>1.7934662987801699</v>
      </c>
      <c r="Y7452">
        <v>0</v>
      </c>
      <c r="Z7452">
        <v>0</v>
      </c>
      <c r="AA7452">
        <v>0</v>
      </c>
      <c r="AB7452">
        <v>0</v>
      </c>
      <c r="AC7452">
        <v>0</v>
      </c>
      <c r="AD7452">
        <v>0</v>
      </c>
      <c r="AE7452">
        <v>1.7934662987801699</v>
      </c>
    </row>
    <row r="7453" spans="1:31" x14ac:dyDescent="0.25">
      <c r="A7453">
        <v>2254635</v>
      </c>
      <c r="B7453">
        <v>1</v>
      </c>
      <c r="C7453" t="s">
        <v>80</v>
      </c>
      <c r="D7453" t="s">
        <v>101</v>
      </c>
      <c r="E7453" t="s">
        <v>194</v>
      </c>
      <c r="F7453" t="s">
        <v>21301</v>
      </c>
      <c r="G7453" t="s">
        <v>472</v>
      </c>
      <c r="H7453" t="s">
        <v>135</v>
      </c>
      <c r="I7453" t="s">
        <v>136</v>
      </c>
      <c r="J7453" t="s">
        <v>137</v>
      </c>
      <c r="K7453" t="s">
        <v>138</v>
      </c>
      <c r="L7453" t="s">
        <v>21302</v>
      </c>
      <c r="M7453" t="s">
        <v>21303</v>
      </c>
      <c r="N7453">
        <v>1.4624999999999999</v>
      </c>
      <c r="O7453">
        <v>0</v>
      </c>
      <c r="P7453">
        <v>47</v>
      </c>
      <c r="Q7453">
        <v>0</v>
      </c>
      <c r="R7453">
        <v>0</v>
      </c>
      <c r="S7453">
        <v>0</v>
      </c>
      <c r="T7453">
        <v>2</v>
      </c>
      <c r="U7453">
        <v>0</v>
      </c>
      <c r="V7453">
        <v>0</v>
      </c>
      <c r="W7453">
        <v>0</v>
      </c>
      <c r="X7453">
        <v>19.438008533418209</v>
      </c>
      <c r="Y7453">
        <v>0</v>
      </c>
      <c r="Z7453">
        <v>0</v>
      </c>
      <c r="AA7453">
        <v>0</v>
      </c>
      <c r="AB7453">
        <v>2.6502237519983334</v>
      </c>
      <c r="AC7453">
        <v>0</v>
      </c>
      <c r="AD7453">
        <v>0</v>
      </c>
      <c r="AE7453">
        <v>22.088232285416542</v>
      </c>
    </row>
    <row r="7454" spans="1:31" x14ac:dyDescent="0.25">
      <c r="A7454">
        <v>2254644</v>
      </c>
      <c r="B7454">
        <v>1</v>
      </c>
      <c r="C7454" t="s">
        <v>81</v>
      </c>
      <c r="D7454" t="s">
        <v>115</v>
      </c>
      <c r="E7454" t="s">
        <v>182</v>
      </c>
      <c r="F7454" t="s">
        <v>21304</v>
      </c>
      <c r="G7454" t="s">
        <v>319</v>
      </c>
      <c r="H7454" t="s">
        <v>163</v>
      </c>
      <c r="I7454" t="s">
        <v>136</v>
      </c>
      <c r="J7454" t="s">
        <v>137</v>
      </c>
      <c r="K7454" t="s">
        <v>138</v>
      </c>
      <c r="L7454" t="s">
        <v>21305</v>
      </c>
      <c r="M7454" t="s">
        <v>21306</v>
      </c>
      <c r="N7454">
        <v>1.2838888879999999</v>
      </c>
      <c r="O7454">
        <v>0</v>
      </c>
      <c r="P7454">
        <v>140</v>
      </c>
      <c r="Q7454">
        <v>0</v>
      </c>
      <c r="R7454">
        <v>0</v>
      </c>
      <c r="S7454">
        <v>0</v>
      </c>
      <c r="T7454">
        <v>9</v>
      </c>
      <c r="U7454">
        <v>0</v>
      </c>
      <c r="V7454">
        <v>0</v>
      </c>
      <c r="W7454">
        <v>0</v>
      </c>
      <c r="X7454">
        <v>25.617955090763417</v>
      </c>
      <c r="Y7454">
        <v>0</v>
      </c>
      <c r="Z7454">
        <v>0</v>
      </c>
      <c r="AA7454">
        <v>0</v>
      </c>
      <c r="AB7454">
        <v>6.3917716412976997</v>
      </c>
      <c r="AC7454">
        <v>0</v>
      </c>
      <c r="AD7454">
        <v>0</v>
      </c>
      <c r="AE7454">
        <v>32.009726732061118</v>
      </c>
    </row>
    <row r="7455" spans="1:31" x14ac:dyDescent="0.25">
      <c r="A7455">
        <v>2254976</v>
      </c>
      <c r="B7455">
        <v>1</v>
      </c>
      <c r="C7455" t="s">
        <v>81</v>
      </c>
      <c r="D7455" t="s">
        <v>113</v>
      </c>
      <c r="E7455" t="s">
        <v>132</v>
      </c>
      <c r="F7455" t="s">
        <v>21307</v>
      </c>
      <c r="G7455" t="s">
        <v>148</v>
      </c>
      <c r="H7455" t="s">
        <v>135</v>
      </c>
      <c r="I7455" t="s">
        <v>136</v>
      </c>
      <c r="J7455" t="s">
        <v>137</v>
      </c>
      <c r="K7455" t="s">
        <v>138</v>
      </c>
      <c r="L7455" t="s">
        <v>21308</v>
      </c>
      <c r="M7455" t="s">
        <v>21309</v>
      </c>
      <c r="N7455">
        <v>2.1519444440000002</v>
      </c>
      <c r="O7455">
        <v>0</v>
      </c>
      <c r="P7455">
        <v>1</v>
      </c>
      <c r="Q7455">
        <v>0</v>
      </c>
      <c r="R7455">
        <v>0</v>
      </c>
      <c r="S7455">
        <v>0</v>
      </c>
      <c r="T7455">
        <v>1</v>
      </c>
      <c r="U7455">
        <v>0</v>
      </c>
      <c r="V7455">
        <v>0</v>
      </c>
      <c r="W7455">
        <v>0</v>
      </c>
      <c r="X7455">
        <v>0.69185978129839454</v>
      </c>
      <c r="Y7455">
        <v>0</v>
      </c>
      <c r="Z7455">
        <v>0</v>
      </c>
      <c r="AA7455">
        <v>0</v>
      </c>
      <c r="AB7455">
        <v>3.0737013225394865</v>
      </c>
      <c r="AC7455">
        <v>0</v>
      </c>
      <c r="AD7455">
        <v>0</v>
      </c>
      <c r="AE7455">
        <v>3.7655611038378809</v>
      </c>
    </row>
    <row r="7456" spans="1:31" x14ac:dyDescent="0.25">
      <c r="A7456">
        <v>2255022</v>
      </c>
      <c r="B7456">
        <v>1</v>
      </c>
      <c r="C7456" t="s">
        <v>80</v>
      </c>
      <c r="D7456" t="s">
        <v>95</v>
      </c>
      <c r="E7456" t="s">
        <v>182</v>
      </c>
      <c r="F7456" t="s">
        <v>21310</v>
      </c>
      <c r="G7456" t="s">
        <v>1027</v>
      </c>
      <c r="H7456" t="s">
        <v>163</v>
      </c>
      <c r="I7456" t="s">
        <v>136</v>
      </c>
      <c r="J7456" t="s">
        <v>137</v>
      </c>
      <c r="K7456" t="s">
        <v>138</v>
      </c>
      <c r="L7456" t="s">
        <v>21311</v>
      </c>
      <c r="M7456" t="s">
        <v>21312</v>
      </c>
      <c r="N7456">
        <v>1.806944444</v>
      </c>
      <c r="O7456">
        <v>0</v>
      </c>
      <c r="P7456">
        <v>123</v>
      </c>
      <c r="Q7456">
        <v>0</v>
      </c>
      <c r="R7456">
        <v>0</v>
      </c>
      <c r="S7456">
        <v>2</v>
      </c>
      <c r="T7456">
        <v>5</v>
      </c>
      <c r="U7456">
        <v>0</v>
      </c>
      <c r="V7456">
        <v>0</v>
      </c>
      <c r="W7456">
        <v>0</v>
      </c>
      <c r="X7456">
        <v>90.741213722051327</v>
      </c>
      <c r="Y7456">
        <v>0</v>
      </c>
      <c r="Z7456">
        <v>0</v>
      </c>
      <c r="AA7456">
        <v>2.1944057575862219</v>
      </c>
      <c r="AB7456">
        <v>7.0559209021126916</v>
      </c>
      <c r="AC7456">
        <v>0</v>
      </c>
      <c r="AD7456">
        <v>0</v>
      </c>
      <c r="AE7456">
        <v>99.991540381750241</v>
      </c>
    </row>
    <row r="7457" spans="1:31" x14ac:dyDescent="0.25">
      <c r="A7457">
        <v>2254813</v>
      </c>
      <c r="B7457">
        <v>1</v>
      </c>
      <c r="C7457" t="s">
        <v>81</v>
      </c>
      <c r="D7457" t="s">
        <v>117</v>
      </c>
      <c r="E7457" t="s">
        <v>273</v>
      </c>
      <c r="F7457" t="s">
        <v>21313</v>
      </c>
      <c r="G7457" t="s">
        <v>174</v>
      </c>
      <c r="H7457" t="s">
        <v>163</v>
      </c>
      <c r="I7457" t="s">
        <v>261</v>
      </c>
      <c r="J7457" t="s">
        <v>137</v>
      </c>
      <c r="K7457" t="s">
        <v>138</v>
      </c>
      <c r="L7457" t="s">
        <v>21314</v>
      </c>
      <c r="M7457" t="s">
        <v>21315</v>
      </c>
      <c r="N7457">
        <v>4.7222222000000001E-2</v>
      </c>
      <c r="O7457">
        <v>2</v>
      </c>
      <c r="P7457">
        <v>538</v>
      </c>
      <c r="Q7457">
        <v>12</v>
      </c>
      <c r="R7457">
        <v>38</v>
      </c>
      <c r="S7457">
        <v>10</v>
      </c>
      <c r="T7457">
        <v>21</v>
      </c>
      <c r="U7457">
        <v>1</v>
      </c>
      <c r="V7457">
        <v>0</v>
      </c>
      <c r="W7457">
        <v>5.486452182657222E-2</v>
      </c>
      <c r="X7457">
        <v>2.8000400952359676</v>
      </c>
      <c r="Y7457">
        <v>0.19322145045101108</v>
      </c>
      <c r="Z7457">
        <v>0.24777011725102774</v>
      </c>
      <c r="AA7457">
        <v>2.2846166342090002</v>
      </c>
      <c r="AB7457">
        <v>0.61974561124926664</v>
      </c>
      <c r="AC7457">
        <v>0.11806445662899999</v>
      </c>
      <c r="AD7457">
        <v>0</v>
      </c>
      <c r="AE7457">
        <v>6.3183228868518455</v>
      </c>
    </row>
    <row r="7458" spans="1:31" x14ac:dyDescent="0.25">
      <c r="A7458">
        <v>2254707</v>
      </c>
      <c r="B7458">
        <v>1</v>
      </c>
      <c r="C7458" t="s">
        <v>81</v>
      </c>
      <c r="D7458" t="s">
        <v>115</v>
      </c>
      <c r="E7458" t="s">
        <v>141</v>
      </c>
      <c r="F7458" t="s">
        <v>19504</v>
      </c>
      <c r="G7458" t="s">
        <v>187</v>
      </c>
      <c r="H7458" t="s">
        <v>135</v>
      </c>
      <c r="I7458" t="s">
        <v>136</v>
      </c>
      <c r="J7458" t="s">
        <v>137</v>
      </c>
      <c r="K7458" t="s">
        <v>138</v>
      </c>
      <c r="L7458" t="s">
        <v>21316</v>
      </c>
      <c r="M7458" t="s">
        <v>21317</v>
      </c>
      <c r="N7458">
        <v>1.237777777</v>
      </c>
      <c r="O7458">
        <v>0</v>
      </c>
      <c r="P7458">
        <v>25</v>
      </c>
      <c r="Q7458">
        <v>0</v>
      </c>
      <c r="R7458">
        <v>0</v>
      </c>
      <c r="S7458">
        <v>0</v>
      </c>
      <c r="T7458">
        <v>1</v>
      </c>
      <c r="U7458">
        <v>0</v>
      </c>
      <c r="V7458">
        <v>0</v>
      </c>
      <c r="W7458">
        <v>0</v>
      </c>
      <c r="X7458">
        <v>2.0456309112403064</v>
      </c>
      <c r="Y7458">
        <v>0</v>
      </c>
      <c r="Z7458">
        <v>0</v>
      </c>
      <c r="AA7458">
        <v>0</v>
      </c>
      <c r="AB7458">
        <v>2.408429987555083</v>
      </c>
      <c r="AC7458">
        <v>0</v>
      </c>
      <c r="AD7458">
        <v>0</v>
      </c>
      <c r="AE7458">
        <v>4.4540608987953894</v>
      </c>
    </row>
    <row r="7459" spans="1:31" x14ac:dyDescent="0.25">
      <c r="A7459">
        <v>2254953</v>
      </c>
      <c r="B7459">
        <v>1</v>
      </c>
      <c r="C7459" t="s">
        <v>81</v>
      </c>
      <c r="D7459" t="s">
        <v>120</v>
      </c>
      <c r="E7459" t="s">
        <v>194</v>
      </c>
      <c r="F7459" t="s">
        <v>21318</v>
      </c>
      <c r="G7459" t="s">
        <v>179</v>
      </c>
      <c r="H7459" t="s">
        <v>135</v>
      </c>
      <c r="I7459" t="s">
        <v>136</v>
      </c>
      <c r="J7459" t="s">
        <v>137</v>
      </c>
      <c r="K7459" t="s">
        <v>138</v>
      </c>
      <c r="L7459" t="s">
        <v>21319</v>
      </c>
      <c r="M7459" t="s">
        <v>21320</v>
      </c>
      <c r="N7459">
        <v>1.4269444440000001</v>
      </c>
      <c r="O7459">
        <v>0</v>
      </c>
      <c r="P7459">
        <v>134</v>
      </c>
      <c r="Q7459">
        <v>0</v>
      </c>
      <c r="R7459">
        <v>4</v>
      </c>
      <c r="S7459">
        <v>0</v>
      </c>
      <c r="T7459">
        <v>21</v>
      </c>
      <c r="U7459">
        <v>0</v>
      </c>
      <c r="V7459">
        <v>0</v>
      </c>
      <c r="W7459">
        <v>0</v>
      </c>
      <c r="X7459">
        <v>43.918889644681521</v>
      </c>
      <c r="Y7459">
        <v>0</v>
      </c>
      <c r="Z7459">
        <v>1.4033287029853625</v>
      </c>
      <c r="AA7459">
        <v>0</v>
      </c>
      <c r="AB7459">
        <v>15.9989774262026</v>
      </c>
      <c r="AC7459">
        <v>0</v>
      </c>
      <c r="AD7459">
        <v>0</v>
      </c>
      <c r="AE7459">
        <v>61.321195773869484</v>
      </c>
    </row>
    <row r="7460" spans="1:31" x14ac:dyDescent="0.25">
      <c r="A7460">
        <v>2254750</v>
      </c>
      <c r="B7460">
        <v>1</v>
      </c>
      <c r="C7460" t="s">
        <v>80</v>
      </c>
      <c r="D7460" t="s">
        <v>100</v>
      </c>
      <c r="E7460" t="s">
        <v>132</v>
      </c>
      <c r="F7460" t="s">
        <v>21321</v>
      </c>
      <c r="G7460" t="s">
        <v>148</v>
      </c>
      <c r="H7460" t="s">
        <v>135</v>
      </c>
      <c r="I7460" t="s">
        <v>136</v>
      </c>
      <c r="J7460" t="s">
        <v>137</v>
      </c>
      <c r="K7460" t="s">
        <v>138</v>
      </c>
      <c r="L7460" t="s">
        <v>21322</v>
      </c>
      <c r="M7460" t="s">
        <v>21323</v>
      </c>
      <c r="N7460">
        <v>2.2825000000000002</v>
      </c>
      <c r="O7460">
        <v>0</v>
      </c>
      <c r="P7460">
        <v>1</v>
      </c>
      <c r="Q7460">
        <v>0</v>
      </c>
      <c r="R7460">
        <v>0</v>
      </c>
      <c r="S7460">
        <v>0</v>
      </c>
      <c r="T7460">
        <v>0</v>
      </c>
      <c r="U7460">
        <v>0</v>
      </c>
      <c r="V7460">
        <v>0</v>
      </c>
      <c r="W7460">
        <v>0</v>
      </c>
      <c r="X7460">
        <v>2.2708541676787868</v>
      </c>
      <c r="Y7460">
        <v>0</v>
      </c>
      <c r="Z7460">
        <v>0</v>
      </c>
      <c r="AA7460">
        <v>0</v>
      </c>
      <c r="AB7460">
        <v>0</v>
      </c>
      <c r="AC7460">
        <v>0</v>
      </c>
      <c r="AD7460">
        <v>0</v>
      </c>
      <c r="AE7460">
        <v>2.2708541676787868</v>
      </c>
    </row>
    <row r="7461" spans="1:31" x14ac:dyDescent="0.25">
      <c r="A7461">
        <v>2255036</v>
      </c>
      <c r="B7461">
        <v>1</v>
      </c>
      <c r="C7461" t="s">
        <v>80</v>
      </c>
      <c r="D7461" t="s">
        <v>101</v>
      </c>
      <c r="E7461" t="s">
        <v>132</v>
      </c>
      <c r="F7461" t="s">
        <v>21324</v>
      </c>
      <c r="G7461" t="s">
        <v>148</v>
      </c>
      <c r="H7461" t="s">
        <v>135</v>
      </c>
      <c r="I7461" t="s">
        <v>136</v>
      </c>
      <c r="J7461" t="s">
        <v>137</v>
      </c>
      <c r="K7461" t="s">
        <v>138</v>
      </c>
      <c r="L7461" t="s">
        <v>21325</v>
      </c>
      <c r="M7461" t="s">
        <v>21326</v>
      </c>
      <c r="N7461">
        <v>1.3344444440000001</v>
      </c>
      <c r="O7461">
        <v>0</v>
      </c>
      <c r="P7461">
        <v>1</v>
      </c>
      <c r="Q7461">
        <v>0</v>
      </c>
      <c r="R7461">
        <v>0</v>
      </c>
      <c r="S7461">
        <v>0</v>
      </c>
      <c r="T7461">
        <v>0</v>
      </c>
      <c r="U7461">
        <v>0</v>
      </c>
      <c r="V7461">
        <v>0</v>
      </c>
      <c r="W7461">
        <v>0</v>
      </c>
      <c r="X7461">
        <v>2.1691254751460002E-2</v>
      </c>
      <c r="Y7461">
        <v>0</v>
      </c>
      <c r="Z7461">
        <v>0</v>
      </c>
      <c r="AA7461">
        <v>0</v>
      </c>
      <c r="AB7461">
        <v>0</v>
      </c>
      <c r="AC7461">
        <v>0</v>
      </c>
      <c r="AD7461">
        <v>0</v>
      </c>
      <c r="AE7461">
        <v>2.1691254751460002E-2</v>
      </c>
    </row>
    <row r="7462" spans="1:31" x14ac:dyDescent="0.25">
      <c r="A7462">
        <v>2255059</v>
      </c>
      <c r="B7462">
        <v>1</v>
      </c>
      <c r="C7462" t="s">
        <v>80</v>
      </c>
      <c r="D7462" t="s">
        <v>107</v>
      </c>
      <c r="E7462" t="s">
        <v>182</v>
      </c>
      <c r="F7462" t="s">
        <v>21327</v>
      </c>
      <c r="G7462" t="s">
        <v>21328</v>
      </c>
      <c r="H7462" t="s">
        <v>163</v>
      </c>
      <c r="I7462" t="s">
        <v>136</v>
      </c>
      <c r="J7462" t="s">
        <v>137</v>
      </c>
      <c r="K7462" t="s">
        <v>138</v>
      </c>
      <c r="L7462" t="s">
        <v>21329</v>
      </c>
      <c r="M7462" t="s">
        <v>21330</v>
      </c>
      <c r="N7462">
        <v>0.64694444399999995</v>
      </c>
      <c r="O7462">
        <v>0</v>
      </c>
      <c r="P7462">
        <v>302</v>
      </c>
      <c r="Q7462">
        <v>0</v>
      </c>
      <c r="R7462">
        <v>8</v>
      </c>
      <c r="S7462">
        <v>0</v>
      </c>
      <c r="T7462">
        <v>38</v>
      </c>
      <c r="U7462">
        <v>0</v>
      </c>
      <c r="V7462">
        <v>0</v>
      </c>
      <c r="W7462">
        <v>0</v>
      </c>
      <c r="X7462">
        <v>46.63883303936759</v>
      </c>
      <c r="Y7462">
        <v>0</v>
      </c>
      <c r="Z7462">
        <v>1.1804145354786848</v>
      </c>
      <c r="AA7462">
        <v>0</v>
      </c>
      <c r="AB7462">
        <v>6.7473169339788974</v>
      </c>
      <c r="AC7462">
        <v>0</v>
      </c>
      <c r="AD7462">
        <v>0</v>
      </c>
      <c r="AE7462">
        <v>54.566564508825167</v>
      </c>
    </row>
    <row r="7463" spans="1:31" x14ac:dyDescent="0.25">
      <c r="A7463">
        <v>2254893</v>
      </c>
      <c r="B7463">
        <v>1</v>
      </c>
      <c r="C7463" t="s">
        <v>80</v>
      </c>
      <c r="D7463" t="s">
        <v>104</v>
      </c>
      <c r="E7463" t="s">
        <v>132</v>
      </c>
      <c r="F7463" t="s">
        <v>21331</v>
      </c>
      <c r="G7463" t="s">
        <v>191</v>
      </c>
      <c r="H7463" t="s">
        <v>135</v>
      </c>
      <c r="I7463" t="s">
        <v>136</v>
      </c>
      <c r="J7463" t="s">
        <v>137</v>
      </c>
      <c r="K7463" t="s">
        <v>138</v>
      </c>
      <c r="L7463" t="s">
        <v>21332</v>
      </c>
      <c r="M7463" t="s">
        <v>21333</v>
      </c>
      <c r="N7463">
        <v>2.096666666</v>
      </c>
      <c r="O7463">
        <v>0</v>
      </c>
      <c r="P7463">
        <v>0</v>
      </c>
      <c r="Q7463">
        <v>0</v>
      </c>
      <c r="R7463">
        <v>0</v>
      </c>
      <c r="S7463">
        <v>0</v>
      </c>
      <c r="T7463">
        <v>1</v>
      </c>
      <c r="U7463">
        <v>0</v>
      </c>
      <c r="V7463">
        <v>0</v>
      </c>
      <c r="W7463">
        <v>0</v>
      </c>
      <c r="X7463">
        <v>0</v>
      </c>
      <c r="Y7463">
        <v>0</v>
      </c>
      <c r="Z7463">
        <v>0</v>
      </c>
      <c r="AA7463">
        <v>0</v>
      </c>
      <c r="AB7463">
        <v>5.1479851693137783E-2</v>
      </c>
      <c r="AC7463">
        <v>0</v>
      </c>
      <c r="AD7463">
        <v>0</v>
      </c>
      <c r="AE7463">
        <v>5.1479851693137783E-2</v>
      </c>
    </row>
    <row r="7464" spans="1:31" x14ac:dyDescent="0.25">
      <c r="A7464">
        <v>2254873</v>
      </c>
      <c r="B7464">
        <v>1</v>
      </c>
      <c r="C7464" t="s">
        <v>81</v>
      </c>
      <c r="D7464" t="s">
        <v>127</v>
      </c>
      <c r="E7464" t="s">
        <v>132</v>
      </c>
      <c r="F7464" t="s">
        <v>21334</v>
      </c>
      <c r="G7464" t="s">
        <v>191</v>
      </c>
      <c r="H7464" t="s">
        <v>135</v>
      </c>
      <c r="I7464" t="s">
        <v>136</v>
      </c>
      <c r="J7464" t="s">
        <v>137</v>
      </c>
      <c r="K7464" t="s">
        <v>138</v>
      </c>
      <c r="L7464" t="s">
        <v>21335</v>
      </c>
      <c r="M7464" t="s">
        <v>21336</v>
      </c>
      <c r="N7464">
        <v>4.3727777769999996</v>
      </c>
      <c r="O7464">
        <v>0</v>
      </c>
      <c r="P7464">
        <v>0</v>
      </c>
      <c r="Q7464">
        <v>0</v>
      </c>
      <c r="R7464">
        <v>8</v>
      </c>
      <c r="S7464">
        <v>0</v>
      </c>
      <c r="T7464">
        <v>1</v>
      </c>
      <c r="U7464">
        <v>0</v>
      </c>
      <c r="V7464">
        <v>0</v>
      </c>
      <c r="W7464">
        <v>0</v>
      </c>
      <c r="X7464">
        <v>0</v>
      </c>
      <c r="Y7464">
        <v>0</v>
      </c>
      <c r="Z7464">
        <v>96.973107688461099</v>
      </c>
      <c r="AA7464">
        <v>0</v>
      </c>
      <c r="AB7464">
        <v>5.9863800579773629</v>
      </c>
      <c r="AC7464">
        <v>0</v>
      </c>
      <c r="AD7464">
        <v>0</v>
      </c>
      <c r="AE7464">
        <v>102.95948774643846</v>
      </c>
    </row>
    <row r="7465" spans="1:31" x14ac:dyDescent="0.25">
      <c r="A7465">
        <v>2255079</v>
      </c>
      <c r="B7465">
        <v>1</v>
      </c>
      <c r="C7465" t="s">
        <v>81</v>
      </c>
      <c r="D7465" t="s">
        <v>113</v>
      </c>
      <c r="E7465" t="s">
        <v>141</v>
      </c>
      <c r="F7465" t="s">
        <v>21337</v>
      </c>
      <c r="G7465" t="s">
        <v>390</v>
      </c>
      <c r="H7465" t="s">
        <v>135</v>
      </c>
      <c r="I7465" t="s">
        <v>136</v>
      </c>
      <c r="J7465" t="s">
        <v>137</v>
      </c>
      <c r="K7465" t="s">
        <v>138</v>
      </c>
      <c r="L7465" t="s">
        <v>21338</v>
      </c>
      <c r="M7465" t="s">
        <v>21339</v>
      </c>
      <c r="N7465">
        <v>3.9758333330000002</v>
      </c>
      <c r="O7465">
        <v>0</v>
      </c>
      <c r="P7465">
        <v>128</v>
      </c>
      <c r="Q7465">
        <v>0</v>
      </c>
      <c r="R7465">
        <v>6</v>
      </c>
      <c r="S7465">
        <v>0</v>
      </c>
      <c r="T7465">
        <v>9</v>
      </c>
      <c r="U7465">
        <v>0</v>
      </c>
      <c r="V7465">
        <v>1</v>
      </c>
      <c r="W7465">
        <v>0</v>
      </c>
      <c r="X7465">
        <v>62.829031385050094</v>
      </c>
      <c r="Y7465">
        <v>0</v>
      </c>
      <c r="Z7465">
        <v>1.0626359958998077</v>
      </c>
      <c r="AA7465">
        <v>0</v>
      </c>
      <c r="AB7465">
        <v>15.733457136242111</v>
      </c>
      <c r="AC7465">
        <v>0</v>
      </c>
      <c r="AD7465">
        <v>1.8137451187445335</v>
      </c>
      <c r="AE7465">
        <v>81.438869635936555</v>
      </c>
    </row>
    <row r="7466" spans="1:31" x14ac:dyDescent="0.25">
      <c r="A7466">
        <v>2254641</v>
      </c>
      <c r="B7466">
        <v>1</v>
      </c>
      <c r="C7466" t="s">
        <v>81</v>
      </c>
      <c r="D7466" t="s">
        <v>112</v>
      </c>
      <c r="E7466" t="s">
        <v>273</v>
      </c>
      <c r="F7466" t="s">
        <v>2328</v>
      </c>
      <c r="G7466" t="s">
        <v>174</v>
      </c>
      <c r="H7466" t="s">
        <v>163</v>
      </c>
      <c r="I7466" t="s">
        <v>261</v>
      </c>
      <c r="J7466" t="s">
        <v>137</v>
      </c>
      <c r="K7466" t="s">
        <v>138</v>
      </c>
      <c r="L7466" t="s">
        <v>21340</v>
      </c>
      <c r="M7466" t="s">
        <v>21341</v>
      </c>
      <c r="N7466">
        <v>4.6944444000000002E-2</v>
      </c>
      <c r="O7466">
        <v>0</v>
      </c>
      <c r="P7466">
        <v>1282</v>
      </c>
      <c r="Q7466">
        <v>5</v>
      </c>
      <c r="R7466">
        <v>39</v>
      </c>
      <c r="S7466">
        <v>8</v>
      </c>
      <c r="T7466">
        <v>69</v>
      </c>
      <c r="U7466">
        <v>1</v>
      </c>
      <c r="V7466">
        <v>1</v>
      </c>
      <c r="W7466">
        <v>0</v>
      </c>
      <c r="X7466">
        <v>4.7448045766928741</v>
      </c>
      <c r="Y7466">
        <v>1.5292012531249999</v>
      </c>
      <c r="Z7466">
        <v>0.20195369810624664</v>
      </c>
      <c r="AA7466">
        <v>1.5043002078666394</v>
      </c>
      <c r="AB7466">
        <v>1.5529613931946982</v>
      </c>
      <c r="AC7466">
        <v>1.2519242048141112E-2</v>
      </c>
      <c r="AD7466">
        <v>1.0928789127822222E-3</v>
      </c>
      <c r="AE7466">
        <v>9.5468332499463813</v>
      </c>
    </row>
    <row r="7467" spans="1:31" x14ac:dyDescent="0.25">
      <c r="A7467">
        <v>2254973</v>
      </c>
      <c r="B7467">
        <v>1</v>
      </c>
      <c r="C7467" t="s">
        <v>80</v>
      </c>
      <c r="D7467" t="s">
        <v>96</v>
      </c>
      <c r="E7467" t="s">
        <v>132</v>
      </c>
      <c r="F7467" t="s">
        <v>21342</v>
      </c>
      <c r="G7467" t="s">
        <v>148</v>
      </c>
      <c r="H7467" t="s">
        <v>135</v>
      </c>
      <c r="I7467" t="s">
        <v>136</v>
      </c>
      <c r="J7467" t="s">
        <v>137</v>
      </c>
      <c r="K7467" t="s">
        <v>138</v>
      </c>
      <c r="L7467" t="s">
        <v>21343</v>
      </c>
      <c r="M7467" t="s">
        <v>21344</v>
      </c>
      <c r="N7467">
        <v>6.0049999999999999</v>
      </c>
      <c r="O7467">
        <v>0</v>
      </c>
      <c r="P7467">
        <v>1</v>
      </c>
      <c r="Q7467">
        <v>0</v>
      </c>
      <c r="R7467">
        <v>0</v>
      </c>
      <c r="S7467">
        <v>0</v>
      </c>
      <c r="T7467">
        <v>0</v>
      </c>
      <c r="U7467">
        <v>0</v>
      </c>
      <c r="V7467">
        <v>0</v>
      </c>
      <c r="W7467">
        <v>0</v>
      </c>
      <c r="X7467">
        <v>2.6864280722319602</v>
      </c>
      <c r="Y7467">
        <v>0</v>
      </c>
      <c r="Z7467">
        <v>0</v>
      </c>
      <c r="AA7467">
        <v>0</v>
      </c>
      <c r="AB7467">
        <v>0</v>
      </c>
      <c r="AC7467">
        <v>0</v>
      </c>
      <c r="AD7467">
        <v>0</v>
      </c>
      <c r="AE7467">
        <v>2.6864280722319602</v>
      </c>
    </row>
    <row r="7468" spans="1:31" x14ac:dyDescent="0.25">
      <c r="A7468">
        <v>2254996</v>
      </c>
      <c r="B7468">
        <v>1</v>
      </c>
      <c r="C7468" t="s">
        <v>81</v>
      </c>
      <c r="D7468" t="s">
        <v>116</v>
      </c>
      <c r="E7468" t="s">
        <v>194</v>
      </c>
      <c r="F7468" t="s">
        <v>21345</v>
      </c>
      <c r="G7468" t="s">
        <v>179</v>
      </c>
      <c r="H7468" t="s">
        <v>135</v>
      </c>
      <c r="I7468" t="s">
        <v>136</v>
      </c>
      <c r="J7468" t="s">
        <v>137</v>
      </c>
      <c r="K7468" t="s">
        <v>138</v>
      </c>
      <c r="L7468" t="s">
        <v>21346</v>
      </c>
      <c r="M7468" t="s">
        <v>21347</v>
      </c>
      <c r="N7468">
        <v>1.7175</v>
      </c>
      <c r="O7468">
        <v>0</v>
      </c>
      <c r="P7468">
        <v>0</v>
      </c>
      <c r="Q7468">
        <v>0</v>
      </c>
      <c r="R7468">
        <v>5</v>
      </c>
      <c r="S7468">
        <v>0</v>
      </c>
      <c r="T7468">
        <v>0</v>
      </c>
      <c r="U7468">
        <v>0</v>
      </c>
      <c r="V7468">
        <v>0</v>
      </c>
      <c r="W7468">
        <v>0</v>
      </c>
      <c r="X7468">
        <v>0</v>
      </c>
      <c r="Y7468">
        <v>0</v>
      </c>
      <c r="Z7468">
        <v>1.1861370220677754</v>
      </c>
      <c r="AA7468">
        <v>0</v>
      </c>
      <c r="AB7468">
        <v>0</v>
      </c>
      <c r="AC7468">
        <v>0</v>
      </c>
      <c r="AD7468">
        <v>0</v>
      </c>
      <c r="AE7468">
        <v>1.1861370220677754</v>
      </c>
    </row>
    <row r="7469" spans="1:31" x14ac:dyDescent="0.25">
      <c r="A7469">
        <v>2255019</v>
      </c>
      <c r="B7469">
        <v>1</v>
      </c>
      <c r="C7469" t="s">
        <v>80</v>
      </c>
      <c r="D7469" t="s">
        <v>99</v>
      </c>
      <c r="E7469" t="s">
        <v>194</v>
      </c>
      <c r="F7469" t="s">
        <v>21348</v>
      </c>
      <c r="G7469" t="s">
        <v>390</v>
      </c>
      <c r="H7469" t="s">
        <v>135</v>
      </c>
      <c r="I7469" t="s">
        <v>136</v>
      </c>
      <c r="J7469" t="s">
        <v>137</v>
      </c>
      <c r="K7469" t="s">
        <v>138</v>
      </c>
      <c r="L7469" t="s">
        <v>21349</v>
      </c>
      <c r="M7469" t="s">
        <v>21350</v>
      </c>
      <c r="N7469">
        <v>1.7791666660000001</v>
      </c>
      <c r="O7469">
        <v>0</v>
      </c>
      <c r="P7469">
        <v>72</v>
      </c>
      <c r="Q7469">
        <v>0</v>
      </c>
      <c r="R7469">
        <v>0</v>
      </c>
      <c r="S7469">
        <v>0</v>
      </c>
      <c r="T7469">
        <v>2</v>
      </c>
      <c r="U7469">
        <v>0</v>
      </c>
      <c r="V7469">
        <v>0</v>
      </c>
      <c r="W7469">
        <v>0</v>
      </c>
      <c r="X7469">
        <v>22.56334648265172</v>
      </c>
      <c r="Y7469">
        <v>0</v>
      </c>
      <c r="Z7469">
        <v>0</v>
      </c>
      <c r="AA7469">
        <v>0</v>
      </c>
      <c r="AB7469">
        <v>4.3662174161777783</v>
      </c>
      <c r="AC7469">
        <v>0</v>
      </c>
      <c r="AD7469">
        <v>0</v>
      </c>
      <c r="AE7469">
        <v>26.9295638988295</v>
      </c>
    </row>
    <row r="7470" spans="1:31" x14ac:dyDescent="0.25">
      <c r="A7470">
        <v>2254624</v>
      </c>
      <c r="B7470">
        <v>1</v>
      </c>
      <c r="C7470" t="s">
        <v>80</v>
      </c>
      <c r="D7470" t="s">
        <v>103</v>
      </c>
      <c r="E7470" t="s">
        <v>141</v>
      </c>
      <c r="F7470" t="s">
        <v>7441</v>
      </c>
      <c r="G7470" t="s">
        <v>179</v>
      </c>
      <c r="H7470" t="s">
        <v>135</v>
      </c>
      <c r="I7470" t="s">
        <v>136</v>
      </c>
      <c r="J7470" t="s">
        <v>137</v>
      </c>
      <c r="K7470" t="s">
        <v>138</v>
      </c>
      <c r="L7470" t="s">
        <v>21351</v>
      </c>
      <c r="M7470" t="s">
        <v>21352</v>
      </c>
      <c r="N7470">
        <v>1.1563888879999999</v>
      </c>
      <c r="O7470">
        <v>0</v>
      </c>
      <c r="P7470">
        <v>1617</v>
      </c>
      <c r="Q7470">
        <v>0</v>
      </c>
      <c r="R7470">
        <v>1</v>
      </c>
      <c r="S7470">
        <v>0</v>
      </c>
      <c r="T7470">
        <v>82</v>
      </c>
      <c r="U7470">
        <v>0</v>
      </c>
      <c r="V7470">
        <v>0</v>
      </c>
      <c r="W7470">
        <v>0</v>
      </c>
      <c r="X7470">
        <v>578.96078260162062</v>
      </c>
      <c r="Y7470">
        <v>0</v>
      </c>
      <c r="Z7470">
        <v>3.2156720668216669E-2</v>
      </c>
      <c r="AA7470">
        <v>0</v>
      </c>
      <c r="AB7470">
        <v>54.416437423286958</v>
      </c>
      <c r="AC7470">
        <v>0</v>
      </c>
      <c r="AD7470">
        <v>0</v>
      </c>
      <c r="AE7470">
        <v>633.40937674557586</v>
      </c>
    </row>
    <row r="7471" spans="1:31" x14ac:dyDescent="0.25">
      <c r="A7471">
        <v>2255042</v>
      </c>
      <c r="B7471">
        <v>1</v>
      </c>
      <c r="C7471" t="s">
        <v>81</v>
      </c>
      <c r="D7471" t="s">
        <v>122</v>
      </c>
      <c r="E7471" t="s">
        <v>132</v>
      </c>
      <c r="F7471" t="s">
        <v>21353</v>
      </c>
      <c r="G7471" t="s">
        <v>148</v>
      </c>
      <c r="H7471" t="s">
        <v>135</v>
      </c>
      <c r="I7471" t="s">
        <v>136</v>
      </c>
      <c r="J7471" t="s">
        <v>137</v>
      </c>
      <c r="K7471" t="s">
        <v>138</v>
      </c>
      <c r="L7471" t="s">
        <v>21354</v>
      </c>
      <c r="M7471" t="s">
        <v>21355</v>
      </c>
      <c r="N7471">
        <v>1.304166666</v>
      </c>
      <c r="O7471">
        <v>0</v>
      </c>
      <c r="P7471">
        <v>3</v>
      </c>
      <c r="Q7471">
        <v>0</v>
      </c>
      <c r="R7471">
        <v>0</v>
      </c>
      <c r="S7471">
        <v>0</v>
      </c>
      <c r="T7471">
        <v>0</v>
      </c>
      <c r="U7471">
        <v>0</v>
      </c>
      <c r="V7471">
        <v>0</v>
      </c>
      <c r="W7471">
        <v>0</v>
      </c>
      <c r="X7471">
        <v>1.3444129501327753</v>
      </c>
      <c r="Y7471">
        <v>0</v>
      </c>
      <c r="Z7471">
        <v>0</v>
      </c>
      <c r="AA7471">
        <v>0</v>
      </c>
      <c r="AB7471">
        <v>0</v>
      </c>
      <c r="AC7471">
        <v>0</v>
      </c>
      <c r="AD7471">
        <v>0</v>
      </c>
      <c r="AE7471">
        <v>1.3444129501327753</v>
      </c>
    </row>
    <row r="7472" spans="1:31" x14ac:dyDescent="0.25">
      <c r="A7472">
        <v>2254850</v>
      </c>
      <c r="B7472">
        <v>1</v>
      </c>
      <c r="C7472" t="s">
        <v>80</v>
      </c>
      <c r="D7472" t="s">
        <v>94</v>
      </c>
      <c r="E7472" t="s">
        <v>405</v>
      </c>
      <c r="F7472" t="s">
        <v>21356</v>
      </c>
      <c r="G7472" t="s">
        <v>303</v>
      </c>
      <c r="H7472" t="s">
        <v>163</v>
      </c>
      <c r="I7472" t="s">
        <v>136</v>
      </c>
      <c r="J7472" t="s">
        <v>137</v>
      </c>
      <c r="K7472" t="s">
        <v>138</v>
      </c>
      <c r="L7472" t="s">
        <v>21357</v>
      </c>
      <c r="M7472" t="s">
        <v>21358</v>
      </c>
      <c r="N7472">
        <v>0.37222222199999999</v>
      </c>
      <c r="O7472">
        <v>2</v>
      </c>
      <c r="P7472">
        <v>1880</v>
      </c>
      <c r="Q7472">
        <v>38</v>
      </c>
      <c r="R7472">
        <v>405</v>
      </c>
      <c r="S7472">
        <v>29</v>
      </c>
      <c r="T7472">
        <v>230</v>
      </c>
      <c r="U7472">
        <v>15</v>
      </c>
      <c r="V7472">
        <v>0</v>
      </c>
      <c r="W7472">
        <v>0.93503896850000012</v>
      </c>
      <c r="X7472">
        <v>142.79270673932976</v>
      </c>
      <c r="Y7472">
        <v>18.638179613876119</v>
      </c>
      <c r="Z7472">
        <v>110.05344299255985</v>
      </c>
      <c r="AA7472">
        <v>124.85320544657645</v>
      </c>
      <c r="AB7472">
        <v>65.82930321418678</v>
      </c>
      <c r="AC7472">
        <v>2624.6949890147075</v>
      </c>
      <c r="AD7472">
        <v>0</v>
      </c>
      <c r="AE7472">
        <v>3087.7968659897365</v>
      </c>
    </row>
    <row r="7473" spans="1:31" x14ac:dyDescent="0.25">
      <c r="A7473">
        <v>2254710</v>
      </c>
      <c r="B7473">
        <v>1</v>
      </c>
      <c r="C7473" t="s">
        <v>80</v>
      </c>
      <c r="D7473" t="s">
        <v>107</v>
      </c>
      <c r="E7473" t="s">
        <v>132</v>
      </c>
      <c r="F7473" t="s">
        <v>21359</v>
      </c>
      <c r="G7473" t="s">
        <v>152</v>
      </c>
      <c r="H7473" t="s">
        <v>135</v>
      </c>
      <c r="I7473" t="s">
        <v>136</v>
      </c>
      <c r="J7473" t="s">
        <v>3</v>
      </c>
      <c r="K7473" t="s">
        <v>138</v>
      </c>
      <c r="L7473" t="s">
        <v>21360</v>
      </c>
      <c r="M7473" t="s">
        <v>21361</v>
      </c>
      <c r="N7473">
        <v>3.6286111110000001</v>
      </c>
      <c r="O7473">
        <v>0</v>
      </c>
      <c r="P7473">
        <v>1</v>
      </c>
      <c r="Q7473">
        <v>0</v>
      </c>
      <c r="R7473">
        <v>0</v>
      </c>
      <c r="S7473">
        <v>0</v>
      </c>
      <c r="T7473">
        <v>0</v>
      </c>
      <c r="U7473">
        <v>0</v>
      </c>
      <c r="V7473">
        <v>0</v>
      </c>
      <c r="W7473">
        <v>0</v>
      </c>
      <c r="X7473">
        <v>3.2355668719691488</v>
      </c>
      <c r="Y7473">
        <v>0</v>
      </c>
      <c r="Z7473">
        <v>0</v>
      </c>
      <c r="AA7473">
        <v>0</v>
      </c>
      <c r="AB7473">
        <v>0</v>
      </c>
      <c r="AC7473">
        <v>0</v>
      </c>
      <c r="AD7473">
        <v>0</v>
      </c>
      <c r="AE7473">
        <v>3.2355668719691488</v>
      </c>
    </row>
    <row r="7474" spans="1:31" x14ac:dyDescent="0.25">
      <c r="A7474">
        <v>2254956</v>
      </c>
      <c r="B7474">
        <v>1</v>
      </c>
      <c r="C7474" t="s">
        <v>81</v>
      </c>
      <c r="D7474" t="s">
        <v>119</v>
      </c>
      <c r="E7474" t="s">
        <v>194</v>
      </c>
      <c r="F7474" t="s">
        <v>4460</v>
      </c>
      <c r="G7474" t="s">
        <v>885</v>
      </c>
      <c r="H7474" t="s">
        <v>135</v>
      </c>
      <c r="I7474" t="s">
        <v>136</v>
      </c>
      <c r="J7474" t="s">
        <v>137</v>
      </c>
      <c r="K7474" t="s">
        <v>138</v>
      </c>
      <c r="L7474" t="s">
        <v>21362</v>
      </c>
      <c r="M7474" t="s">
        <v>21363</v>
      </c>
      <c r="N7474">
        <v>2.9638888880000001</v>
      </c>
      <c r="O7474">
        <v>0</v>
      </c>
      <c r="P7474">
        <v>48</v>
      </c>
      <c r="Q7474">
        <v>0</v>
      </c>
      <c r="R7474">
        <v>0</v>
      </c>
      <c r="S7474">
        <v>0</v>
      </c>
      <c r="T7474">
        <v>2</v>
      </c>
      <c r="U7474">
        <v>0</v>
      </c>
      <c r="V7474">
        <v>0</v>
      </c>
      <c r="W7474">
        <v>0</v>
      </c>
      <c r="X7474">
        <v>9.6812666483544785</v>
      </c>
      <c r="Y7474">
        <v>0</v>
      </c>
      <c r="Z7474">
        <v>0</v>
      </c>
      <c r="AA7474">
        <v>0</v>
      </c>
      <c r="AB7474">
        <v>0.75243803153068667</v>
      </c>
      <c r="AC7474">
        <v>0</v>
      </c>
      <c r="AD7474">
        <v>0</v>
      </c>
      <c r="AE7474">
        <v>10.433704679885166</v>
      </c>
    </row>
    <row r="7475" spans="1:31" x14ac:dyDescent="0.25">
      <c r="A7475">
        <v>2255102</v>
      </c>
      <c r="B7475">
        <v>1</v>
      </c>
      <c r="C7475" t="s">
        <v>81</v>
      </c>
      <c r="D7475" t="s">
        <v>128</v>
      </c>
      <c r="E7475" t="s">
        <v>132</v>
      </c>
      <c r="F7475" t="s">
        <v>21364</v>
      </c>
      <c r="G7475" t="s">
        <v>148</v>
      </c>
      <c r="H7475" t="s">
        <v>135</v>
      </c>
      <c r="I7475" t="s">
        <v>136</v>
      </c>
      <c r="J7475" t="s">
        <v>137</v>
      </c>
      <c r="K7475" t="s">
        <v>138</v>
      </c>
      <c r="L7475" t="s">
        <v>21365</v>
      </c>
      <c r="M7475" t="s">
        <v>21366</v>
      </c>
      <c r="N7475">
        <v>1.704722222</v>
      </c>
      <c r="O7475">
        <v>0</v>
      </c>
      <c r="P7475">
        <v>1</v>
      </c>
      <c r="Q7475">
        <v>0</v>
      </c>
      <c r="R7475">
        <v>0</v>
      </c>
      <c r="S7475">
        <v>0</v>
      </c>
      <c r="T7475">
        <v>0</v>
      </c>
      <c r="U7475">
        <v>0</v>
      </c>
      <c r="V7475">
        <v>0</v>
      </c>
      <c r="W7475">
        <v>0</v>
      </c>
      <c r="X7475">
        <v>0.21625373331558889</v>
      </c>
      <c r="Y7475">
        <v>0</v>
      </c>
      <c r="Z7475">
        <v>0</v>
      </c>
      <c r="AA7475">
        <v>0</v>
      </c>
      <c r="AB7475">
        <v>0</v>
      </c>
      <c r="AC7475">
        <v>0</v>
      </c>
      <c r="AD7475">
        <v>0</v>
      </c>
      <c r="AE7475">
        <v>0.21625373331558889</v>
      </c>
    </row>
    <row r="7476" spans="1:31" x14ac:dyDescent="0.25">
      <c r="A7476">
        <v>2255082</v>
      </c>
      <c r="B7476">
        <v>1</v>
      </c>
      <c r="C7476" t="s">
        <v>80</v>
      </c>
      <c r="D7476" t="s">
        <v>96</v>
      </c>
      <c r="E7476" t="s">
        <v>132</v>
      </c>
      <c r="F7476" t="s">
        <v>21367</v>
      </c>
      <c r="G7476" t="s">
        <v>148</v>
      </c>
      <c r="H7476" t="s">
        <v>135</v>
      </c>
      <c r="I7476" t="s">
        <v>136</v>
      </c>
      <c r="J7476" t="s">
        <v>137</v>
      </c>
      <c r="K7476" t="s">
        <v>138</v>
      </c>
      <c r="L7476" t="s">
        <v>21368</v>
      </c>
      <c r="M7476" t="s">
        <v>21369</v>
      </c>
      <c r="N7476">
        <v>1.738888888</v>
      </c>
      <c r="O7476">
        <v>0</v>
      </c>
      <c r="P7476">
        <v>1</v>
      </c>
      <c r="Q7476">
        <v>0</v>
      </c>
      <c r="R7476">
        <v>0</v>
      </c>
      <c r="S7476">
        <v>0</v>
      </c>
      <c r="T7476">
        <v>0</v>
      </c>
      <c r="U7476">
        <v>0</v>
      </c>
      <c r="V7476">
        <v>0</v>
      </c>
      <c r="W7476">
        <v>0</v>
      </c>
      <c r="X7476">
        <v>0.27236146309421783</v>
      </c>
      <c r="Y7476">
        <v>0</v>
      </c>
      <c r="Z7476">
        <v>0</v>
      </c>
      <c r="AA7476">
        <v>0</v>
      </c>
      <c r="AB7476">
        <v>0</v>
      </c>
      <c r="AC7476">
        <v>0</v>
      </c>
      <c r="AD7476">
        <v>0</v>
      </c>
      <c r="AE7476">
        <v>0.27236146309421783</v>
      </c>
    </row>
    <row r="7477" spans="1:31" x14ac:dyDescent="0.25">
      <c r="A7477">
        <v>2254584</v>
      </c>
      <c r="B7477">
        <v>1</v>
      </c>
      <c r="C7477" t="s">
        <v>81</v>
      </c>
      <c r="D7477" t="s">
        <v>123</v>
      </c>
      <c r="E7477" t="s">
        <v>182</v>
      </c>
      <c r="F7477" t="s">
        <v>7956</v>
      </c>
      <c r="G7477" t="s">
        <v>174</v>
      </c>
      <c r="H7477" t="s">
        <v>163</v>
      </c>
      <c r="I7477" t="s">
        <v>136</v>
      </c>
      <c r="J7477" t="s">
        <v>137</v>
      </c>
      <c r="K7477" t="s">
        <v>138</v>
      </c>
      <c r="L7477" t="s">
        <v>21370</v>
      </c>
      <c r="M7477" t="s">
        <v>21371</v>
      </c>
      <c r="N7477">
        <v>1.371388888</v>
      </c>
      <c r="O7477">
        <v>0</v>
      </c>
      <c r="P7477">
        <v>0</v>
      </c>
      <c r="Q7477">
        <v>0</v>
      </c>
      <c r="R7477">
        <v>0</v>
      </c>
      <c r="S7477">
        <v>0</v>
      </c>
      <c r="T7477">
        <v>1</v>
      </c>
      <c r="U7477">
        <v>2</v>
      </c>
      <c r="V7477">
        <v>0</v>
      </c>
      <c r="W7477">
        <v>0</v>
      </c>
      <c r="X7477">
        <v>0</v>
      </c>
      <c r="Y7477">
        <v>0</v>
      </c>
      <c r="Z7477">
        <v>0</v>
      </c>
      <c r="AA7477">
        <v>0</v>
      </c>
      <c r="AB7477">
        <v>0.53682821926986013</v>
      </c>
      <c r="AC7477">
        <v>265.26140464786914</v>
      </c>
      <c r="AD7477">
        <v>0</v>
      </c>
      <c r="AE7477">
        <v>265.79823286713901</v>
      </c>
    </row>
    <row r="7478" spans="1:31" x14ac:dyDescent="0.25">
      <c r="A7478">
        <v>2255105</v>
      </c>
      <c r="B7478">
        <v>1</v>
      </c>
      <c r="C7478" t="s">
        <v>80</v>
      </c>
      <c r="D7478" t="s">
        <v>110</v>
      </c>
      <c r="E7478" t="s">
        <v>132</v>
      </c>
      <c r="F7478" t="s">
        <v>20644</v>
      </c>
      <c r="G7478" t="s">
        <v>179</v>
      </c>
      <c r="H7478" t="s">
        <v>135</v>
      </c>
      <c r="I7478" t="s">
        <v>136</v>
      </c>
      <c r="J7478" t="s">
        <v>137</v>
      </c>
      <c r="K7478" t="s">
        <v>138</v>
      </c>
      <c r="L7478" t="s">
        <v>21372</v>
      </c>
      <c r="M7478" t="s">
        <v>21373</v>
      </c>
      <c r="N7478">
        <v>2.6911111110000001</v>
      </c>
      <c r="O7478">
        <v>0</v>
      </c>
      <c r="P7478">
        <v>20</v>
      </c>
      <c r="Q7478">
        <v>0</v>
      </c>
      <c r="R7478">
        <v>0</v>
      </c>
      <c r="S7478">
        <v>0</v>
      </c>
      <c r="T7478">
        <v>3</v>
      </c>
      <c r="U7478">
        <v>0</v>
      </c>
      <c r="V7478">
        <v>0</v>
      </c>
      <c r="W7478">
        <v>0</v>
      </c>
      <c r="X7478">
        <v>16.427327826814452</v>
      </c>
      <c r="Y7478">
        <v>0</v>
      </c>
      <c r="Z7478">
        <v>0</v>
      </c>
      <c r="AA7478">
        <v>0</v>
      </c>
      <c r="AB7478">
        <v>20.859088104325274</v>
      </c>
      <c r="AC7478">
        <v>0</v>
      </c>
      <c r="AD7478">
        <v>0</v>
      </c>
      <c r="AE7478">
        <v>37.286415931139729</v>
      </c>
    </row>
    <row r="7479" spans="1:31" x14ac:dyDescent="0.25">
      <c r="A7479">
        <v>2254747</v>
      </c>
      <c r="B7479">
        <v>1</v>
      </c>
      <c r="C7479" t="s">
        <v>80</v>
      </c>
      <c r="D7479" t="s">
        <v>93</v>
      </c>
      <c r="E7479" t="s">
        <v>182</v>
      </c>
      <c r="F7479" t="s">
        <v>21374</v>
      </c>
      <c r="G7479" t="s">
        <v>319</v>
      </c>
      <c r="H7479" t="s">
        <v>163</v>
      </c>
      <c r="I7479" t="s">
        <v>136</v>
      </c>
      <c r="J7479" t="s">
        <v>137</v>
      </c>
      <c r="K7479" t="s">
        <v>138</v>
      </c>
      <c r="L7479" t="s">
        <v>21375</v>
      </c>
      <c r="M7479" t="s">
        <v>21376</v>
      </c>
      <c r="N7479">
        <v>1.6125</v>
      </c>
      <c r="O7479">
        <v>0</v>
      </c>
      <c r="P7479">
        <v>38</v>
      </c>
      <c r="Q7479">
        <v>0</v>
      </c>
      <c r="R7479">
        <v>22</v>
      </c>
      <c r="S7479">
        <v>0</v>
      </c>
      <c r="T7479">
        <v>11</v>
      </c>
      <c r="U7479">
        <v>0</v>
      </c>
      <c r="V7479">
        <v>0</v>
      </c>
      <c r="W7479">
        <v>0</v>
      </c>
      <c r="X7479">
        <v>36.563211689894814</v>
      </c>
      <c r="Y7479">
        <v>0</v>
      </c>
      <c r="Z7479">
        <v>20.457706126012685</v>
      </c>
      <c r="AA7479">
        <v>0</v>
      </c>
      <c r="AB7479">
        <v>17.094883059014151</v>
      </c>
      <c r="AC7479">
        <v>0</v>
      </c>
      <c r="AD7479">
        <v>0</v>
      </c>
      <c r="AE7479">
        <v>74.115800874921646</v>
      </c>
    </row>
    <row r="7480" spans="1:31" x14ac:dyDescent="0.25">
      <c r="A7480">
        <v>2254913</v>
      </c>
      <c r="B7480">
        <v>1</v>
      </c>
      <c r="C7480" t="s">
        <v>80</v>
      </c>
      <c r="D7480" t="s">
        <v>96</v>
      </c>
      <c r="E7480" t="s">
        <v>132</v>
      </c>
      <c r="F7480" t="s">
        <v>1214</v>
      </c>
      <c r="G7480" t="s">
        <v>170</v>
      </c>
      <c r="H7480" t="s">
        <v>135</v>
      </c>
      <c r="I7480" t="s">
        <v>136</v>
      </c>
      <c r="J7480" t="s">
        <v>137</v>
      </c>
      <c r="K7480" t="s">
        <v>138</v>
      </c>
      <c r="L7480" t="s">
        <v>21377</v>
      </c>
      <c r="M7480" t="s">
        <v>21378</v>
      </c>
      <c r="N7480">
        <v>5.551666666</v>
      </c>
      <c r="O7480">
        <v>0</v>
      </c>
      <c r="P7480">
        <v>1</v>
      </c>
      <c r="Q7480">
        <v>0</v>
      </c>
      <c r="R7480">
        <v>0</v>
      </c>
      <c r="S7480">
        <v>0</v>
      </c>
      <c r="T7480">
        <v>0</v>
      </c>
      <c r="U7480">
        <v>0</v>
      </c>
      <c r="V7480">
        <v>0</v>
      </c>
      <c r="W7480">
        <v>0</v>
      </c>
      <c r="X7480">
        <v>2.8905834855775505</v>
      </c>
      <c r="Y7480">
        <v>0</v>
      </c>
      <c r="Z7480">
        <v>0</v>
      </c>
      <c r="AA7480">
        <v>0</v>
      </c>
      <c r="AB7480">
        <v>0</v>
      </c>
      <c r="AC7480">
        <v>0</v>
      </c>
      <c r="AD7480">
        <v>0</v>
      </c>
      <c r="AE7480">
        <v>2.8905834855775505</v>
      </c>
    </row>
    <row r="7481" spans="1:31" x14ac:dyDescent="0.25">
      <c r="A7481">
        <v>2255062</v>
      </c>
      <c r="B7481">
        <v>1</v>
      </c>
      <c r="C7481" t="s">
        <v>80</v>
      </c>
      <c r="D7481" t="s">
        <v>105</v>
      </c>
      <c r="E7481" t="s">
        <v>132</v>
      </c>
      <c r="F7481" t="s">
        <v>21379</v>
      </c>
      <c r="G7481" t="s">
        <v>148</v>
      </c>
      <c r="H7481" t="s">
        <v>135</v>
      </c>
      <c r="I7481" t="s">
        <v>136</v>
      </c>
      <c r="J7481" t="s">
        <v>137</v>
      </c>
      <c r="K7481" t="s">
        <v>138</v>
      </c>
      <c r="L7481" t="s">
        <v>21380</v>
      </c>
      <c r="M7481" t="s">
        <v>21381</v>
      </c>
      <c r="N7481">
        <v>1.0805555549999999</v>
      </c>
      <c r="O7481">
        <v>0</v>
      </c>
      <c r="P7481">
        <v>1</v>
      </c>
      <c r="Q7481">
        <v>0</v>
      </c>
      <c r="R7481">
        <v>0</v>
      </c>
      <c r="S7481">
        <v>0</v>
      </c>
      <c r="T7481">
        <v>1</v>
      </c>
      <c r="U7481">
        <v>0</v>
      </c>
      <c r="V7481">
        <v>0</v>
      </c>
      <c r="W7481">
        <v>0</v>
      </c>
      <c r="X7481">
        <v>5.4065632630488896E-3</v>
      </c>
      <c r="Y7481">
        <v>0</v>
      </c>
      <c r="Z7481">
        <v>0</v>
      </c>
      <c r="AA7481">
        <v>0</v>
      </c>
      <c r="AB7481">
        <v>0</v>
      </c>
      <c r="AC7481">
        <v>0</v>
      </c>
      <c r="AD7481">
        <v>0</v>
      </c>
      <c r="AE7481">
        <v>5.4065632630488896E-3</v>
      </c>
    </row>
    <row r="7482" spans="1:31" x14ac:dyDescent="0.25">
      <c r="A7482">
        <v>2254890</v>
      </c>
      <c r="B7482">
        <v>1</v>
      </c>
      <c r="C7482" t="s">
        <v>80</v>
      </c>
      <c r="D7482" t="s">
        <v>82</v>
      </c>
      <c r="E7482" t="s">
        <v>132</v>
      </c>
      <c r="F7482" t="s">
        <v>21382</v>
      </c>
      <c r="G7482" t="s">
        <v>170</v>
      </c>
      <c r="H7482" t="s">
        <v>135</v>
      </c>
      <c r="I7482" t="s">
        <v>136</v>
      </c>
      <c r="J7482" t="s">
        <v>137</v>
      </c>
      <c r="K7482" t="s">
        <v>138</v>
      </c>
      <c r="L7482" t="s">
        <v>21383</v>
      </c>
      <c r="M7482" t="s">
        <v>21384</v>
      </c>
      <c r="N7482">
        <v>1.2269444439999999</v>
      </c>
      <c r="O7482">
        <v>0</v>
      </c>
      <c r="P7482">
        <v>1</v>
      </c>
      <c r="Q7482">
        <v>0</v>
      </c>
      <c r="R7482">
        <v>0</v>
      </c>
      <c r="S7482">
        <v>0</v>
      </c>
      <c r="T7482">
        <v>0</v>
      </c>
      <c r="U7482">
        <v>0</v>
      </c>
      <c r="V7482">
        <v>0</v>
      </c>
      <c r="W7482">
        <v>0</v>
      </c>
      <c r="X7482">
        <v>0.27540480364707332</v>
      </c>
      <c r="Y7482">
        <v>0</v>
      </c>
      <c r="Z7482">
        <v>0</v>
      </c>
      <c r="AA7482">
        <v>0</v>
      </c>
      <c r="AB7482">
        <v>0</v>
      </c>
      <c r="AC7482">
        <v>0</v>
      </c>
      <c r="AD7482">
        <v>0</v>
      </c>
      <c r="AE7482">
        <v>0.27540480364707332</v>
      </c>
    </row>
    <row r="7483" spans="1:31" x14ac:dyDescent="0.25">
      <c r="A7483">
        <v>2255039</v>
      </c>
      <c r="B7483">
        <v>1</v>
      </c>
      <c r="C7483" t="s">
        <v>80</v>
      </c>
      <c r="D7483" t="s">
        <v>89</v>
      </c>
      <c r="E7483" t="s">
        <v>132</v>
      </c>
      <c r="F7483" t="s">
        <v>21385</v>
      </c>
      <c r="G7483" t="s">
        <v>170</v>
      </c>
      <c r="H7483" t="s">
        <v>135</v>
      </c>
      <c r="I7483" t="s">
        <v>136</v>
      </c>
      <c r="J7483" t="s">
        <v>137</v>
      </c>
      <c r="K7483" t="s">
        <v>138</v>
      </c>
      <c r="L7483" t="s">
        <v>21386</v>
      </c>
      <c r="M7483" t="s">
        <v>21387</v>
      </c>
      <c r="N7483">
        <v>0.85027777699999996</v>
      </c>
      <c r="O7483">
        <v>0</v>
      </c>
      <c r="P7483">
        <v>1</v>
      </c>
      <c r="Q7483">
        <v>0</v>
      </c>
      <c r="R7483">
        <v>0</v>
      </c>
      <c r="S7483">
        <v>0</v>
      </c>
      <c r="T7483">
        <v>0</v>
      </c>
      <c r="U7483">
        <v>0</v>
      </c>
      <c r="V7483">
        <v>0</v>
      </c>
      <c r="W7483">
        <v>0</v>
      </c>
      <c r="X7483">
        <v>0.99423634771040226</v>
      </c>
      <c r="Y7483">
        <v>0</v>
      </c>
      <c r="Z7483">
        <v>0</v>
      </c>
      <c r="AA7483">
        <v>0</v>
      </c>
      <c r="AB7483">
        <v>0</v>
      </c>
      <c r="AC7483">
        <v>0</v>
      </c>
      <c r="AD7483">
        <v>0</v>
      </c>
      <c r="AE7483">
        <v>0.99423634771040226</v>
      </c>
    </row>
    <row r="7484" spans="1:31" x14ac:dyDescent="0.25">
      <c r="A7484">
        <v>2254870</v>
      </c>
      <c r="B7484">
        <v>1</v>
      </c>
      <c r="C7484" t="s">
        <v>80</v>
      </c>
      <c r="D7484" t="s">
        <v>98</v>
      </c>
      <c r="E7484" t="s">
        <v>161</v>
      </c>
      <c r="F7484" t="s">
        <v>21388</v>
      </c>
      <c r="G7484" t="s">
        <v>174</v>
      </c>
      <c r="H7484" t="s">
        <v>163</v>
      </c>
      <c r="I7484" t="s">
        <v>136</v>
      </c>
      <c r="J7484" t="s">
        <v>137</v>
      </c>
      <c r="K7484" t="s">
        <v>138</v>
      </c>
      <c r="L7484" t="s">
        <v>21389</v>
      </c>
      <c r="M7484" t="s">
        <v>21390</v>
      </c>
      <c r="N7484">
        <v>1.6816666659999999</v>
      </c>
      <c r="O7484">
        <v>0</v>
      </c>
      <c r="P7484">
        <v>558</v>
      </c>
      <c r="Q7484">
        <v>14</v>
      </c>
      <c r="R7484">
        <v>38</v>
      </c>
      <c r="S7484">
        <v>5</v>
      </c>
      <c r="T7484">
        <v>96</v>
      </c>
      <c r="U7484">
        <v>0</v>
      </c>
      <c r="V7484">
        <v>0</v>
      </c>
      <c r="W7484">
        <v>0</v>
      </c>
      <c r="X7484">
        <v>133.05128578283382</v>
      </c>
      <c r="Y7484">
        <v>5.2431934014026638</v>
      </c>
      <c r="Z7484">
        <v>2.3191529881146655</v>
      </c>
      <c r="AA7484">
        <v>19.108094962485726</v>
      </c>
      <c r="AB7484">
        <v>64.131139265691218</v>
      </c>
      <c r="AC7484">
        <v>0</v>
      </c>
      <c r="AD7484">
        <v>0</v>
      </c>
      <c r="AE7484">
        <v>223.85286640052809</v>
      </c>
    </row>
    <row r="7485" spans="1:31" x14ac:dyDescent="0.25">
      <c r="A7485">
        <v>2254770</v>
      </c>
      <c r="B7485">
        <v>1</v>
      </c>
      <c r="C7485" t="s">
        <v>80</v>
      </c>
      <c r="D7485" t="s">
        <v>106</v>
      </c>
      <c r="E7485" t="s">
        <v>132</v>
      </c>
      <c r="F7485" t="s">
        <v>21391</v>
      </c>
      <c r="G7485" t="s">
        <v>148</v>
      </c>
      <c r="H7485" t="s">
        <v>135</v>
      </c>
      <c r="I7485" t="s">
        <v>136</v>
      </c>
      <c r="J7485" t="s">
        <v>137</v>
      </c>
      <c r="K7485" t="s">
        <v>138</v>
      </c>
      <c r="L7485" t="s">
        <v>21392</v>
      </c>
      <c r="M7485" t="s">
        <v>21393</v>
      </c>
      <c r="N7485">
        <v>1.3819444439999999</v>
      </c>
      <c r="O7485">
        <v>0</v>
      </c>
      <c r="P7485">
        <v>1</v>
      </c>
      <c r="Q7485">
        <v>0</v>
      </c>
      <c r="R7485">
        <v>0</v>
      </c>
      <c r="S7485">
        <v>0</v>
      </c>
      <c r="T7485">
        <v>0</v>
      </c>
      <c r="U7485">
        <v>0</v>
      </c>
      <c r="V7485">
        <v>0</v>
      </c>
      <c r="W7485">
        <v>0</v>
      </c>
      <c r="X7485">
        <v>0.15934143255030001</v>
      </c>
      <c r="Y7485">
        <v>0</v>
      </c>
      <c r="Z7485">
        <v>0</v>
      </c>
      <c r="AA7485">
        <v>0</v>
      </c>
      <c r="AB7485">
        <v>0</v>
      </c>
      <c r="AC7485">
        <v>0</v>
      </c>
      <c r="AD7485">
        <v>0</v>
      </c>
      <c r="AE7485">
        <v>0.15934143255030001</v>
      </c>
    </row>
    <row r="7486" spans="1:31" x14ac:dyDescent="0.25">
      <c r="A7486">
        <v>2254578</v>
      </c>
      <c r="B7486">
        <v>1</v>
      </c>
      <c r="C7486" t="s">
        <v>80</v>
      </c>
      <c r="D7486" t="s">
        <v>88</v>
      </c>
      <c r="E7486" t="s">
        <v>182</v>
      </c>
      <c r="F7486" t="s">
        <v>21394</v>
      </c>
      <c r="G7486" t="s">
        <v>303</v>
      </c>
      <c r="H7486" t="s">
        <v>163</v>
      </c>
      <c r="I7486" t="s">
        <v>136</v>
      </c>
      <c r="J7486" t="s">
        <v>137</v>
      </c>
      <c r="K7486" t="s">
        <v>144</v>
      </c>
      <c r="L7486" t="s">
        <v>21395</v>
      </c>
      <c r="M7486" t="s">
        <v>21396</v>
      </c>
      <c r="N7486">
        <v>0.113055555</v>
      </c>
      <c r="O7486">
        <v>0</v>
      </c>
      <c r="P7486">
        <v>2700</v>
      </c>
      <c r="Q7486">
        <v>0</v>
      </c>
      <c r="R7486">
        <v>0</v>
      </c>
      <c r="S7486">
        <v>1</v>
      </c>
      <c r="T7486">
        <v>91</v>
      </c>
      <c r="U7486">
        <v>0</v>
      </c>
      <c r="V7486">
        <v>0</v>
      </c>
      <c r="W7486">
        <v>0</v>
      </c>
      <c r="X7486">
        <v>74.711797873838108</v>
      </c>
      <c r="Y7486">
        <v>0</v>
      </c>
      <c r="Z7486">
        <v>0</v>
      </c>
      <c r="AA7486">
        <v>1.62877922010804</v>
      </c>
      <c r="AB7486">
        <v>4.789099211855163</v>
      </c>
      <c r="AC7486">
        <v>0</v>
      </c>
      <c r="AD7486">
        <v>0</v>
      </c>
      <c r="AE7486">
        <v>81.129676305801311</v>
      </c>
    </row>
    <row r="7487" spans="1:31" x14ac:dyDescent="0.25">
      <c r="A7487">
        <v>2254876</v>
      </c>
      <c r="B7487">
        <v>1</v>
      </c>
      <c r="C7487" t="s">
        <v>80</v>
      </c>
      <c r="D7487" t="s">
        <v>107</v>
      </c>
      <c r="E7487" t="s">
        <v>194</v>
      </c>
      <c r="F7487" t="s">
        <v>21397</v>
      </c>
      <c r="G7487" t="s">
        <v>179</v>
      </c>
      <c r="H7487" t="s">
        <v>135</v>
      </c>
      <c r="I7487" t="s">
        <v>136</v>
      </c>
      <c r="J7487" t="s">
        <v>137</v>
      </c>
      <c r="K7487" t="s">
        <v>138</v>
      </c>
      <c r="L7487" t="s">
        <v>21398</v>
      </c>
      <c r="M7487" t="s">
        <v>21399</v>
      </c>
      <c r="N7487">
        <v>1.9422222220000001</v>
      </c>
      <c r="O7487">
        <v>0</v>
      </c>
      <c r="P7487">
        <v>58</v>
      </c>
      <c r="Q7487">
        <v>0</v>
      </c>
      <c r="R7487">
        <v>0</v>
      </c>
      <c r="S7487">
        <v>0</v>
      </c>
      <c r="T7487">
        <v>1</v>
      </c>
      <c r="U7487">
        <v>0</v>
      </c>
      <c r="V7487">
        <v>0</v>
      </c>
      <c r="W7487">
        <v>0</v>
      </c>
      <c r="X7487">
        <v>41.429271548403932</v>
      </c>
      <c r="Y7487">
        <v>0</v>
      </c>
      <c r="Z7487">
        <v>0</v>
      </c>
      <c r="AA7487">
        <v>0</v>
      </c>
      <c r="AB7487">
        <v>0.61928324839160886</v>
      </c>
      <c r="AC7487">
        <v>0</v>
      </c>
      <c r="AD7487">
        <v>0</v>
      </c>
      <c r="AE7487">
        <v>42.048554796795543</v>
      </c>
    </row>
    <row r="7488" spans="1:31" x14ac:dyDescent="0.25">
      <c r="A7488">
        <v>2254541</v>
      </c>
      <c r="B7488">
        <v>1</v>
      </c>
      <c r="C7488" t="s">
        <v>81</v>
      </c>
      <c r="D7488" t="s">
        <v>120</v>
      </c>
      <c r="E7488" t="s">
        <v>132</v>
      </c>
      <c r="F7488" t="s">
        <v>21400</v>
      </c>
      <c r="G7488" t="s">
        <v>148</v>
      </c>
      <c r="H7488" t="s">
        <v>135</v>
      </c>
      <c r="I7488" t="s">
        <v>136</v>
      </c>
      <c r="J7488" t="s">
        <v>137</v>
      </c>
      <c r="K7488" t="s">
        <v>138</v>
      </c>
      <c r="L7488" t="s">
        <v>21401</v>
      </c>
      <c r="M7488" t="s">
        <v>21402</v>
      </c>
      <c r="N7488">
        <v>1.6788888879999999</v>
      </c>
      <c r="O7488">
        <v>0</v>
      </c>
      <c r="P7488">
        <v>0</v>
      </c>
      <c r="Q7488">
        <v>0</v>
      </c>
      <c r="R7488">
        <v>0</v>
      </c>
      <c r="S7488">
        <v>0</v>
      </c>
      <c r="T7488">
        <v>1</v>
      </c>
      <c r="U7488">
        <v>0</v>
      </c>
      <c r="V7488">
        <v>0</v>
      </c>
      <c r="W7488">
        <v>0</v>
      </c>
      <c r="X7488">
        <v>0</v>
      </c>
      <c r="Y7488">
        <v>0</v>
      </c>
      <c r="Z7488">
        <v>0</v>
      </c>
      <c r="AA7488">
        <v>0</v>
      </c>
      <c r="AB7488">
        <v>0.22039277732293111</v>
      </c>
      <c r="AC7488">
        <v>0</v>
      </c>
      <c r="AD7488">
        <v>0</v>
      </c>
      <c r="AE7488">
        <v>0.22039277732293111</v>
      </c>
    </row>
    <row r="7489" spans="1:31" x14ac:dyDescent="0.25">
      <c r="A7489">
        <v>2254684</v>
      </c>
      <c r="B7489">
        <v>1</v>
      </c>
      <c r="C7489" t="s">
        <v>80</v>
      </c>
      <c r="D7489" t="s">
        <v>96</v>
      </c>
      <c r="E7489" t="s">
        <v>132</v>
      </c>
      <c r="F7489" t="s">
        <v>21403</v>
      </c>
      <c r="G7489" t="s">
        <v>170</v>
      </c>
      <c r="H7489" t="s">
        <v>135</v>
      </c>
      <c r="I7489" t="s">
        <v>136</v>
      </c>
      <c r="J7489" t="s">
        <v>137</v>
      </c>
      <c r="K7489" t="s">
        <v>138</v>
      </c>
      <c r="L7489" t="s">
        <v>21404</v>
      </c>
      <c r="M7489" t="s">
        <v>21405</v>
      </c>
      <c r="N7489">
        <v>1.58</v>
      </c>
      <c r="O7489">
        <v>0</v>
      </c>
      <c r="P7489">
        <v>1</v>
      </c>
      <c r="Q7489">
        <v>0</v>
      </c>
      <c r="R7489">
        <v>0</v>
      </c>
      <c r="S7489">
        <v>0</v>
      </c>
      <c r="T7489">
        <v>0</v>
      </c>
      <c r="U7489">
        <v>0</v>
      </c>
      <c r="V7489">
        <v>0</v>
      </c>
      <c r="W7489">
        <v>0</v>
      </c>
      <c r="X7489">
        <v>1.3279679711013335</v>
      </c>
      <c r="Y7489">
        <v>0</v>
      </c>
      <c r="Z7489">
        <v>0</v>
      </c>
      <c r="AA7489">
        <v>0</v>
      </c>
      <c r="AB7489">
        <v>0</v>
      </c>
      <c r="AC7489">
        <v>0</v>
      </c>
      <c r="AD7489">
        <v>0</v>
      </c>
      <c r="AE7489">
        <v>1.3279679711013335</v>
      </c>
    </row>
    <row r="7490" spans="1:31" x14ac:dyDescent="0.25">
      <c r="A7490">
        <v>2254690</v>
      </c>
      <c r="B7490">
        <v>1</v>
      </c>
      <c r="C7490" t="s">
        <v>80</v>
      </c>
      <c r="D7490" t="s">
        <v>84</v>
      </c>
      <c r="E7490" t="s">
        <v>132</v>
      </c>
      <c r="F7490" t="s">
        <v>21406</v>
      </c>
      <c r="G7490" t="s">
        <v>191</v>
      </c>
      <c r="H7490" t="s">
        <v>135</v>
      </c>
      <c r="I7490" t="s">
        <v>136</v>
      </c>
      <c r="J7490" t="s">
        <v>137</v>
      </c>
      <c r="K7490" t="s">
        <v>138</v>
      </c>
      <c r="L7490" t="s">
        <v>21407</v>
      </c>
      <c r="M7490" t="s">
        <v>21408</v>
      </c>
      <c r="N7490">
        <v>2.7852777770000001</v>
      </c>
      <c r="O7490">
        <v>0</v>
      </c>
      <c r="P7490">
        <v>0</v>
      </c>
      <c r="Q7490">
        <v>0</v>
      </c>
      <c r="R7490">
        <v>0</v>
      </c>
      <c r="S7490">
        <v>0</v>
      </c>
      <c r="T7490">
        <v>1</v>
      </c>
      <c r="U7490">
        <v>0</v>
      </c>
      <c r="V7490">
        <v>0</v>
      </c>
      <c r="W7490">
        <v>0</v>
      </c>
      <c r="X7490">
        <v>0</v>
      </c>
      <c r="Y7490">
        <v>0</v>
      </c>
      <c r="Z7490">
        <v>0</v>
      </c>
      <c r="AA7490">
        <v>0</v>
      </c>
      <c r="AB7490">
        <v>5.3597999650736661</v>
      </c>
      <c r="AC7490">
        <v>0</v>
      </c>
      <c r="AD7490">
        <v>0</v>
      </c>
      <c r="AE7490">
        <v>5.3597999650736661</v>
      </c>
    </row>
    <row r="7491" spans="1:31" x14ac:dyDescent="0.25">
      <c r="A7491">
        <v>2255091</v>
      </c>
      <c r="B7491">
        <v>1</v>
      </c>
      <c r="C7491" t="s">
        <v>80</v>
      </c>
      <c r="D7491" t="s">
        <v>99</v>
      </c>
      <c r="E7491" t="s">
        <v>194</v>
      </c>
      <c r="F7491" t="s">
        <v>21409</v>
      </c>
      <c r="G7491" t="s">
        <v>390</v>
      </c>
      <c r="H7491" t="s">
        <v>135</v>
      </c>
      <c r="I7491" t="s">
        <v>136</v>
      </c>
      <c r="J7491" t="s">
        <v>137</v>
      </c>
      <c r="K7491" t="s">
        <v>138</v>
      </c>
      <c r="L7491" t="s">
        <v>21410</v>
      </c>
      <c r="M7491" t="s">
        <v>21411</v>
      </c>
      <c r="N7491">
        <v>3.3063888879999999</v>
      </c>
      <c r="O7491">
        <v>0</v>
      </c>
      <c r="P7491">
        <v>7</v>
      </c>
      <c r="Q7491">
        <v>0</v>
      </c>
      <c r="R7491">
        <v>0</v>
      </c>
      <c r="S7491">
        <v>0</v>
      </c>
      <c r="T7491">
        <v>1</v>
      </c>
      <c r="U7491">
        <v>0</v>
      </c>
      <c r="V7491">
        <v>0</v>
      </c>
      <c r="W7491">
        <v>0</v>
      </c>
      <c r="X7491">
        <v>2.5218031565984571</v>
      </c>
      <c r="Y7491">
        <v>0</v>
      </c>
      <c r="Z7491">
        <v>0</v>
      </c>
      <c r="AA7491">
        <v>0</v>
      </c>
      <c r="AB7491">
        <v>0</v>
      </c>
      <c r="AC7491">
        <v>0</v>
      </c>
      <c r="AD7491">
        <v>0</v>
      </c>
      <c r="AE7491">
        <v>2.5218031565984571</v>
      </c>
    </row>
    <row r="7492" spans="1:31" x14ac:dyDescent="0.25">
      <c r="A7492">
        <v>2254613</v>
      </c>
      <c r="B7492">
        <v>1</v>
      </c>
      <c r="C7492" t="s">
        <v>80</v>
      </c>
      <c r="D7492" t="s">
        <v>82</v>
      </c>
      <c r="E7492" t="s">
        <v>132</v>
      </c>
      <c r="F7492" t="s">
        <v>21412</v>
      </c>
      <c r="G7492" t="s">
        <v>191</v>
      </c>
      <c r="H7492" t="s">
        <v>135</v>
      </c>
      <c r="I7492" t="s">
        <v>136</v>
      </c>
      <c r="J7492" t="s">
        <v>137</v>
      </c>
      <c r="K7492" t="s">
        <v>138</v>
      </c>
      <c r="L7492" t="s">
        <v>21413</v>
      </c>
      <c r="M7492" t="s">
        <v>21414</v>
      </c>
      <c r="N7492">
        <v>2.7716666659999998</v>
      </c>
      <c r="O7492">
        <v>0</v>
      </c>
      <c r="P7492">
        <v>1</v>
      </c>
      <c r="Q7492">
        <v>0</v>
      </c>
      <c r="R7492">
        <v>0</v>
      </c>
      <c r="S7492">
        <v>0</v>
      </c>
      <c r="T7492">
        <v>0</v>
      </c>
      <c r="U7492">
        <v>0</v>
      </c>
      <c r="V7492">
        <v>0</v>
      </c>
      <c r="W7492">
        <v>0</v>
      </c>
      <c r="X7492">
        <v>9.3042338698581695</v>
      </c>
      <c r="Y7492">
        <v>0</v>
      </c>
      <c r="Z7492">
        <v>0</v>
      </c>
      <c r="AA7492">
        <v>0</v>
      </c>
      <c r="AB7492">
        <v>0</v>
      </c>
      <c r="AC7492">
        <v>0</v>
      </c>
      <c r="AD7492">
        <v>0</v>
      </c>
      <c r="AE7492">
        <v>9.3042338698581695</v>
      </c>
    </row>
    <row r="7493" spans="1:31" x14ac:dyDescent="0.25">
      <c r="A7493">
        <v>2254567</v>
      </c>
      <c r="B7493">
        <v>1</v>
      </c>
      <c r="C7493" t="s">
        <v>80</v>
      </c>
      <c r="D7493" t="s">
        <v>85</v>
      </c>
      <c r="E7493" t="s">
        <v>182</v>
      </c>
      <c r="F7493" t="s">
        <v>21415</v>
      </c>
      <c r="G7493" t="s">
        <v>303</v>
      </c>
      <c r="H7493" t="s">
        <v>163</v>
      </c>
      <c r="I7493" t="s">
        <v>136</v>
      </c>
      <c r="J7493" t="s">
        <v>137</v>
      </c>
      <c r="K7493" t="s">
        <v>144</v>
      </c>
      <c r="L7493" t="s">
        <v>21416</v>
      </c>
      <c r="M7493" t="s">
        <v>21417</v>
      </c>
      <c r="N7493">
        <v>0.24361111099999999</v>
      </c>
      <c r="O7493">
        <v>0</v>
      </c>
      <c r="P7493">
        <v>1542</v>
      </c>
      <c r="Q7493">
        <v>0</v>
      </c>
      <c r="R7493">
        <v>0</v>
      </c>
      <c r="S7493">
        <v>0</v>
      </c>
      <c r="T7493">
        <v>80</v>
      </c>
      <c r="U7493">
        <v>0</v>
      </c>
      <c r="V7493">
        <v>0</v>
      </c>
      <c r="W7493">
        <v>0</v>
      </c>
      <c r="X7493">
        <v>93.531535878632141</v>
      </c>
      <c r="Y7493">
        <v>0</v>
      </c>
      <c r="Z7493">
        <v>0</v>
      </c>
      <c r="AA7493">
        <v>0</v>
      </c>
      <c r="AB7493">
        <v>6.7720572630887403</v>
      </c>
      <c r="AC7493">
        <v>0</v>
      </c>
      <c r="AD7493">
        <v>0</v>
      </c>
      <c r="AE7493">
        <v>100.30359314172088</v>
      </c>
    </row>
    <row r="7494" spans="1:31" x14ac:dyDescent="0.25">
      <c r="A7494">
        <v>2254899</v>
      </c>
      <c r="B7494">
        <v>1</v>
      </c>
      <c r="C7494" t="s">
        <v>80</v>
      </c>
      <c r="D7494" t="s">
        <v>85</v>
      </c>
      <c r="E7494" t="s">
        <v>132</v>
      </c>
      <c r="F7494" t="s">
        <v>21418</v>
      </c>
      <c r="G7494" t="s">
        <v>134</v>
      </c>
      <c r="H7494" t="s">
        <v>135</v>
      </c>
      <c r="I7494" t="s">
        <v>136</v>
      </c>
      <c r="J7494" t="s">
        <v>137</v>
      </c>
      <c r="K7494" t="s">
        <v>138</v>
      </c>
      <c r="L7494" t="s">
        <v>21419</v>
      </c>
      <c r="M7494" t="s">
        <v>21420</v>
      </c>
      <c r="N7494">
        <v>1.3047222220000001</v>
      </c>
      <c r="O7494">
        <v>0</v>
      </c>
      <c r="P7494">
        <v>0</v>
      </c>
      <c r="Q7494">
        <v>0</v>
      </c>
      <c r="R7494">
        <v>0</v>
      </c>
      <c r="S7494">
        <v>0</v>
      </c>
      <c r="T7494">
        <v>2</v>
      </c>
      <c r="U7494">
        <v>0</v>
      </c>
      <c r="V7494">
        <v>0</v>
      </c>
      <c r="W7494">
        <v>0</v>
      </c>
      <c r="X7494">
        <v>0</v>
      </c>
      <c r="Y7494">
        <v>0</v>
      </c>
      <c r="Z7494">
        <v>0</v>
      </c>
      <c r="AA7494">
        <v>0</v>
      </c>
      <c r="AB7494">
        <v>0.47141173398738218</v>
      </c>
      <c r="AC7494">
        <v>0</v>
      </c>
      <c r="AD7494">
        <v>0</v>
      </c>
      <c r="AE7494">
        <v>0.47141173398738218</v>
      </c>
    </row>
    <row r="7495" spans="1:31" x14ac:dyDescent="0.25">
      <c r="A7495">
        <v>2254859</v>
      </c>
      <c r="B7495">
        <v>1</v>
      </c>
      <c r="C7495" t="s">
        <v>80</v>
      </c>
      <c r="D7495" t="s">
        <v>92</v>
      </c>
      <c r="E7495" t="s">
        <v>132</v>
      </c>
      <c r="F7495" t="s">
        <v>21421</v>
      </c>
      <c r="G7495" t="s">
        <v>148</v>
      </c>
      <c r="H7495" t="s">
        <v>135</v>
      </c>
      <c r="I7495" t="s">
        <v>136</v>
      </c>
      <c r="J7495" t="s">
        <v>137</v>
      </c>
      <c r="K7495" t="s">
        <v>138</v>
      </c>
      <c r="L7495" t="s">
        <v>21422</v>
      </c>
      <c r="M7495" t="s">
        <v>21423</v>
      </c>
      <c r="N7495">
        <v>5.1802777769999997</v>
      </c>
      <c r="O7495">
        <v>0</v>
      </c>
      <c r="P7495">
        <v>1</v>
      </c>
      <c r="Q7495">
        <v>0</v>
      </c>
      <c r="R7495">
        <v>0</v>
      </c>
      <c r="S7495">
        <v>0</v>
      </c>
      <c r="T7495">
        <v>0</v>
      </c>
      <c r="U7495">
        <v>0</v>
      </c>
      <c r="V7495">
        <v>0</v>
      </c>
      <c r="W7495">
        <v>0</v>
      </c>
      <c r="X7495">
        <v>2.12283379190225</v>
      </c>
      <c r="Y7495">
        <v>0</v>
      </c>
      <c r="Z7495">
        <v>0</v>
      </c>
      <c r="AA7495">
        <v>0</v>
      </c>
      <c r="AB7495">
        <v>0</v>
      </c>
      <c r="AC7495">
        <v>0</v>
      </c>
      <c r="AD7495">
        <v>0</v>
      </c>
      <c r="AE7495">
        <v>2.12283379190225</v>
      </c>
    </row>
    <row r="7496" spans="1:31" x14ac:dyDescent="0.25">
      <c r="A7496">
        <v>2254630</v>
      </c>
      <c r="B7496">
        <v>1</v>
      </c>
      <c r="C7496" t="s">
        <v>81</v>
      </c>
      <c r="D7496" t="s">
        <v>128</v>
      </c>
      <c r="E7496" t="s">
        <v>132</v>
      </c>
      <c r="F7496" t="s">
        <v>21424</v>
      </c>
      <c r="G7496" t="s">
        <v>148</v>
      </c>
      <c r="H7496" t="s">
        <v>135</v>
      </c>
      <c r="I7496" t="s">
        <v>136</v>
      </c>
      <c r="J7496" t="s">
        <v>137</v>
      </c>
      <c r="K7496" t="s">
        <v>138</v>
      </c>
      <c r="L7496" t="s">
        <v>21425</v>
      </c>
      <c r="M7496" t="s">
        <v>21426</v>
      </c>
      <c r="N7496">
        <v>3.31</v>
      </c>
      <c r="O7496">
        <v>0</v>
      </c>
      <c r="P7496">
        <v>7</v>
      </c>
      <c r="Q7496">
        <v>0</v>
      </c>
      <c r="R7496">
        <v>0</v>
      </c>
      <c r="S7496">
        <v>0</v>
      </c>
      <c r="T7496">
        <v>0</v>
      </c>
      <c r="U7496">
        <v>0</v>
      </c>
      <c r="V7496">
        <v>0</v>
      </c>
      <c r="W7496">
        <v>0</v>
      </c>
      <c r="X7496">
        <v>7.4851172503557288</v>
      </c>
      <c r="Y7496">
        <v>0</v>
      </c>
      <c r="Z7496">
        <v>0</v>
      </c>
      <c r="AA7496">
        <v>0</v>
      </c>
      <c r="AB7496">
        <v>0</v>
      </c>
      <c r="AC7496">
        <v>0</v>
      </c>
      <c r="AD7496">
        <v>0</v>
      </c>
      <c r="AE7496">
        <v>7.4851172503557288</v>
      </c>
    </row>
    <row r="7497" spans="1:31" x14ac:dyDescent="0.25">
      <c r="A7497">
        <v>2255108</v>
      </c>
      <c r="B7497">
        <v>1</v>
      </c>
      <c r="C7497" t="s">
        <v>80</v>
      </c>
      <c r="D7497" t="s">
        <v>93</v>
      </c>
      <c r="E7497" t="s">
        <v>132</v>
      </c>
      <c r="F7497" t="s">
        <v>21427</v>
      </c>
      <c r="G7497" t="s">
        <v>191</v>
      </c>
      <c r="H7497" t="s">
        <v>135</v>
      </c>
      <c r="I7497" t="s">
        <v>136</v>
      </c>
      <c r="J7497" t="s">
        <v>137</v>
      </c>
      <c r="K7497" t="s">
        <v>138</v>
      </c>
      <c r="L7497" t="s">
        <v>21428</v>
      </c>
      <c r="M7497" t="s">
        <v>21429</v>
      </c>
      <c r="N7497">
        <v>1.470277777</v>
      </c>
      <c r="O7497">
        <v>0</v>
      </c>
      <c r="P7497">
        <v>0</v>
      </c>
      <c r="Q7497">
        <v>0</v>
      </c>
      <c r="R7497">
        <v>0</v>
      </c>
      <c r="S7497">
        <v>0</v>
      </c>
      <c r="T7497">
        <v>1</v>
      </c>
      <c r="U7497">
        <v>0</v>
      </c>
      <c r="V7497">
        <v>0</v>
      </c>
      <c r="W7497">
        <v>0</v>
      </c>
      <c r="X7497">
        <v>0</v>
      </c>
      <c r="Y7497">
        <v>0</v>
      </c>
      <c r="Z7497">
        <v>0</v>
      </c>
      <c r="AA7497">
        <v>0</v>
      </c>
      <c r="AB7497">
        <v>0.17128250241469889</v>
      </c>
      <c r="AC7497">
        <v>0</v>
      </c>
      <c r="AD7497">
        <v>0</v>
      </c>
      <c r="AE7497">
        <v>0.17128250241469889</v>
      </c>
    </row>
    <row r="7498" spans="1:31" x14ac:dyDescent="0.25">
      <c r="A7498">
        <v>2254842</v>
      </c>
      <c r="B7498">
        <v>1</v>
      </c>
      <c r="C7498" t="s">
        <v>81</v>
      </c>
      <c r="D7498" t="s">
        <v>115</v>
      </c>
      <c r="E7498" t="s">
        <v>182</v>
      </c>
      <c r="F7498" t="s">
        <v>21430</v>
      </c>
      <c r="G7498" t="s">
        <v>319</v>
      </c>
      <c r="H7498" t="s">
        <v>163</v>
      </c>
      <c r="I7498" t="s">
        <v>136</v>
      </c>
      <c r="J7498" t="s">
        <v>137</v>
      </c>
      <c r="K7498" t="s">
        <v>138</v>
      </c>
      <c r="L7498" t="s">
        <v>21431</v>
      </c>
      <c r="M7498" t="s">
        <v>21432</v>
      </c>
      <c r="N7498">
        <v>0.81583333300000005</v>
      </c>
      <c r="O7498">
        <v>0</v>
      </c>
      <c r="P7498">
        <v>179</v>
      </c>
      <c r="Q7498">
        <v>0</v>
      </c>
      <c r="R7498">
        <v>2</v>
      </c>
      <c r="S7498">
        <v>0</v>
      </c>
      <c r="T7498">
        <v>12</v>
      </c>
      <c r="U7498">
        <v>0</v>
      </c>
      <c r="V7498">
        <v>0</v>
      </c>
      <c r="W7498">
        <v>0</v>
      </c>
      <c r="X7498">
        <v>13.339753553170661</v>
      </c>
      <c r="Y7498">
        <v>0</v>
      </c>
      <c r="Z7498">
        <v>0.42389482466323664</v>
      </c>
      <c r="AA7498">
        <v>0</v>
      </c>
      <c r="AB7498">
        <v>3.3261755217332398</v>
      </c>
      <c r="AC7498">
        <v>0</v>
      </c>
      <c r="AD7498">
        <v>0</v>
      </c>
      <c r="AE7498">
        <v>17.089823899567136</v>
      </c>
    </row>
    <row r="7499" spans="1:31" x14ac:dyDescent="0.25">
      <c r="A7499">
        <v>2254965</v>
      </c>
      <c r="B7499">
        <v>1</v>
      </c>
      <c r="C7499" t="s">
        <v>80</v>
      </c>
      <c r="D7499" t="s">
        <v>110</v>
      </c>
      <c r="E7499" t="s">
        <v>141</v>
      </c>
      <c r="F7499" t="s">
        <v>16291</v>
      </c>
      <c r="G7499" t="s">
        <v>1257</v>
      </c>
      <c r="H7499" t="s">
        <v>135</v>
      </c>
      <c r="I7499" t="s">
        <v>136</v>
      </c>
      <c r="J7499" t="s">
        <v>137</v>
      </c>
      <c r="K7499" t="s">
        <v>138</v>
      </c>
      <c r="L7499" t="s">
        <v>21433</v>
      </c>
      <c r="M7499" t="s">
        <v>21434</v>
      </c>
      <c r="N7499">
        <v>1.1613888880000001</v>
      </c>
      <c r="O7499">
        <v>0</v>
      </c>
      <c r="P7499">
        <v>104</v>
      </c>
      <c r="Q7499">
        <v>0</v>
      </c>
      <c r="R7499">
        <v>0</v>
      </c>
      <c r="S7499">
        <v>0</v>
      </c>
      <c r="T7499">
        <v>14</v>
      </c>
      <c r="U7499">
        <v>0</v>
      </c>
      <c r="V7499">
        <v>0</v>
      </c>
      <c r="W7499">
        <v>0</v>
      </c>
      <c r="X7499">
        <v>42.397394342420746</v>
      </c>
      <c r="Y7499">
        <v>0</v>
      </c>
      <c r="Z7499">
        <v>0</v>
      </c>
      <c r="AA7499">
        <v>0</v>
      </c>
      <c r="AB7499">
        <v>31.165118140229936</v>
      </c>
      <c r="AC7499">
        <v>0</v>
      </c>
      <c r="AD7499">
        <v>0</v>
      </c>
      <c r="AE7499">
        <v>73.562512482650675</v>
      </c>
    </row>
    <row r="7500" spans="1:31" x14ac:dyDescent="0.25">
      <c r="A7500">
        <v>2254673</v>
      </c>
      <c r="B7500">
        <v>1</v>
      </c>
      <c r="C7500" t="s">
        <v>80</v>
      </c>
      <c r="D7500" t="s">
        <v>105</v>
      </c>
      <c r="E7500" t="s">
        <v>194</v>
      </c>
      <c r="F7500" t="s">
        <v>21435</v>
      </c>
      <c r="G7500" t="s">
        <v>179</v>
      </c>
      <c r="H7500" t="s">
        <v>135</v>
      </c>
      <c r="I7500" t="s">
        <v>136</v>
      </c>
      <c r="J7500" t="s">
        <v>137</v>
      </c>
      <c r="K7500" t="s">
        <v>138</v>
      </c>
      <c r="L7500" t="s">
        <v>21436</v>
      </c>
      <c r="M7500" t="s">
        <v>21437</v>
      </c>
      <c r="N7500">
        <v>1.011666666</v>
      </c>
      <c r="O7500">
        <v>0</v>
      </c>
      <c r="P7500">
        <v>30</v>
      </c>
      <c r="Q7500">
        <v>0</v>
      </c>
      <c r="R7500">
        <v>0</v>
      </c>
      <c r="S7500">
        <v>0</v>
      </c>
      <c r="T7500">
        <v>2</v>
      </c>
      <c r="U7500">
        <v>0</v>
      </c>
      <c r="V7500">
        <v>0</v>
      </c>
      <c r="W7500">
        <v>0</v>
      </c>
      <c r="X7500">
        <v>13.261306409920945</v>
      </c>
      <c r="Y7500">
        <v>0</v>
      </c>
      <c r="Z7500">
        <v>0</v>
      </c>
      <c r="AA7500">
        <v>0</v>
      </c>
      <c r="AB7500">
        <v>4.5634587735348897E-2</v>
      </c>
      <c r="AC7500">
        <v>0</v>
      </c>
      <c r="AD7500">
        <v>0</v>
      </c>
      <c r="AE7500">
        <v>13.306940997656293</v>
      </c>
    </row>
    <row r="7501" spans="1:31" x14ac:dyDescent="0.25">
      <c r="A7501">
        <v>2254779</v>
      </c>
      <c r="B7501">
        <v>1</v>
      </c>
      <c r="C7501" t="s">
        <v>80</v>
      </c>
      <c r="D7501" t="s">
        <v>97</v>
      </c>
      <c r="E7501" t="s">
        <v>132</v>
      </c>
      <c r="F7501" t="s">
        <v>21438</v>
      </c>
      <c r="G7501" t="s">
        <v>170</v>
      </c>
      <c r="H7501" t="s">
        <v>135</v>
      </c>
      <c r="I7501" t="s">
        <v>136</v>
      </c>
      <c r="J7501" t="s">
        <v>137</v>
      </c>
      <c r="K7501" t="s">
        <v>138</v>
      </c>
      <c r="L7501" t="s">
        <v>21439</v>
      </c>
      <c r="M7501" t="s">
        <v>21440</v>
      </c>
      <c r="N7501">
        <v>1.756388888</v>
      </c>
      <c r="O7501">
        <v>0</v>
      </c>
      <c r="P7501">
        <v>1</v>
      </c>
      <c r="Q7501">
        <v>0</v>
      </c>
      <c r="R7501">
        <v>0</v>
      </c>
      <c r="S7501">
        <v>0</v>
      </c>
      <c r="T7501">
        <v>0</v>
      </c>
      <c r="U7501">
        <v>0</v>
      </c>
      <c r="V7501">
        <v>0</v>
      </c>
      <c r="W7501">
        <v>0</v>
      </c>
      <c r="X7501">
        <v>6.5777051857472202</v>
      </c>
      <c r="Y7501">
        <v>0</v>
      </c>
      <c r="Z7501">
        <v>0</v>
      </c>
      <c r="AA7501">
        <v>0</v>
      </c>
      <c r="AB7501">
        <v>0</v>
      </c>
      <c r="AC7501">
        <v>0</v>
      </c>
      <c r="AD7501">
        <v>0</v>
      </c>
      <c r="AE7501">
        <v>6.5777051857472202</v>
      </c>
    </row>
    <row r="7502" spans="1:31" x14ac:dyDescent="0.25">
      <c r="A7502">
        <v>2254587</v>
      </c>
      <c r="B7502">
        <v>1</v>
      </c>
      <c r="C7502" t="s">
        <v>81</v>
      </c>
      <c r="D7502" t="s">
        <v>128</v>
      </c>
      <c r="E7502" t="s">
        <v>161</v>
      </c>
      <c r="F7502" t="s">
        <v>10018</v>
      </c>
      <c r="G7502" t="s">
        <v>174</v>
      </c>
      <c r="H7502" t="s">
        <v>163</v>
      </c>
      <c r="I7502" t="s">
        <v>136</v>
      </c>
      <c r="J7502" t="s">
        <v>137</v>
      </c>
      <c r="K7502" t="s">
        <v>138</v>
      </c>
      <c r="L7502" t="s">
        <v>21441</v>
      </c>
      <c r="M7502" t="s">
        <v>21442</v>
      </c>
      <c r="N7502">
        <v>0.11694444399999999</v>
      </c>
      <c r="O7502">
        <v>0</v>
      </c>
      <c r="P7502">
        <v>1224</v>
      </c>
      <c r="Q7502">
        <v>4</v>
      </c>
      <c r="R7502">
        <v>2</v>
      </c>
      <c r="S7502">
        <v>10</v>
      </c>
      <c r="T7502">
        <v>90</v>
      </c>
      <c r="U7502">
        <v>1</v>
      </c>
      <c r="V7502">
        <v>0</v>
      </c>
      <c r="W7502">
        <v>0</v>
      </c>
      <c r="X7502">
        <v>13.250408211486183</v>
      </c>
      <c r="Y7502">
        <v>0.26192523683125002</v>
      </c>
      <c r="Z7502">
        <v>5.2233968964522232E-2</v>
      </c>
      <c r="AA7502">
        <v>3.455320491189954</v>
      </c>
      <c r="AB7502">
        <v>0.991494649445539</v>
      </c>
      <c r="AC7502">
        <v>0.15263112848752222</v>
      </c>
      <c r="AD7502">
        <v>0</v>
      </c>
      <c r="AE7502">
        <v>18.164013686404967</v>
      </c>
    </row>
    <row r="7503" spans="1:31" x14ac:dyDescent="0.25">
      <c r="A7503">
        <v>2254836</v>
      </c>
      <c r="B7503">
        <v>1</v>
      </c>
      <c r="C7503" t="s">
        <v>80</v>
      </c>
      <c r="D7503" t="s">
        <v>104</v>
      </c>
      <c r="E7503" t="s">
        <v>182</v>
      </c>
      <c r="F7503" t="s">
        <v>21443</v>
      </c>
      <c r="G7503" t="s">
        <v>319</v>
      </c>
      <c r="H7503" t="s">
        <v>163</v>
      </c>
      <c r="I7503" t="s">
        <v>136</v>
      </c>
      <c r="J7503" t="s">
        <v>137</v>
      </c>
      <c r="K7503" t="s">
        <v>138</v>
      </c>
      <c r="L7503" t="s">
        <v>21444</v>
      </c>
      <c r="M7503" t="s">
        <v>21445</v>
      </c>
      <c r="N7503">
        <v>1.788888888</v>
      </c>
      <c r="O7503">
        <v>0</v>
      </c>
      <c r="P7503">
        <v>0</v>
      </c>
      <c r="Q7503">
        <v>0</v>
      </c>
      <c r="R7503">
        <v>0</v>
      </c>
      <c r="S7503">
        <v>0</v>
      </c>
      <c r="T7503">
        <v>2</v>
      </c>
      <c r="U7503">
        <v>0</v>
      </c>
      <c r="V7503">
        <v>0</v>
      </c>
      <c r="W7503">
        <v>0</v>
      </c>
      <c r="X7503">
        <v>0</v>
      </c>
      <c r="Y7503">
        <v>0</v>
      </c>
      <c r="Z7503">
        <v>0</v>
      </c>
      <c r="AA7503">
        <v>0</v>
      </c>
      <c r="AB7503">
        <v>6.6027770899567226</v>
      </c>
      <c r="AC7503">
        <v>0</v>
      </c>
      <c r="AD7503">
        <v>0</v>
      </c>
      <c r="AE7503">
        <v>6.6027770899567226</v>
      </c>
    </row>
    <row r="7504" spans="1:31" x14ac:dyDescent="0.25">
      <c r="A7504">
        <v>2254736</v>
      </c>
      <c r="B7504">
        <v>1</v>
      </c>
      <c r="C7504" t="s">
        <v>81</v>
      </c>
      <c r="D7504" t="s">
        <v>128</v>
      </c>
      <c r="E7504" t="s">
        <v>194</v>
      </c>
      <c r="F7504" t="s">
        <v>1426</v>
      </c>
      <c r="G7504" t="s">
        <v>143</v>
      </c>
      <c r="H7504" t="s">
        <v>135</v>
      </c>
      <c r="I7504" t="s">
        <v>136</v>
      </c>
      <c r="J7504" t="s">
        <v>137</v>
      </c>
      <c r="K7504" t="s">
        <v>144</v>
      </c>
      <c r="L7504" t="s">
        <v>21446</v>
      </c>
      <c r="M7504" t="s">
        <v>21447</v>
      </c>
      <c r="N7504">
        <v>8.0511111110000009</v>
      </c>
      <c r="O7504">
        <v>0</v>
      </c>
      <c r="P7504">
        <v>300</v>
      </c>
      <c r="Q7504">
        <v>0</v>
      </c>
      <c r="R7504">
        <v>0</v>
      </c>
      <c r="S7504">
        <v>0</v>
      </c>
      <c r="T7504">
        <v>18</v>
      </c>
      <c r="U7504">
        <v>0</v>
      </c>
      <c r="V7504">
        <v>0</v>
      </c>
      <c r="W7504">
        <v>0</v>
      </c>
      <c r="X7504">
        <v>730.99217006699769</v>
      </c>
      <c r="Y7504">
        <v>0</v>
      </c>
      <c r="Z7504">
        <v>0</v>
      </c>
      <c r="AA7504">
        <v>0</v>
      </c>
      <c r="AB7504">
        <v>205.09505546830104</v>
      </c>
      <c r="AC7504">
        <v>0</v>
      </c>
      <c r="AD7504">
        <v>0</v>
      </c>
      <c r="AE7504">
        <v>936.08722553529878</v>
      </c>
    </row>
    <row r="7505" spans="1:31" x14ac:dyDescent="0.25">
      <c r="A7505">
        <v>2255028</v>
      </c>
      <c r="B7505">
        <v>1</v>
      </c>
      <c r="C7505" t="s">
        <v>81</v>
      </c>
      <c r="D7505" t="s">
        <v>127</v>
      </c>
      <c r="E7505" t="s">
        <v>194</v>
      </c>
      <c r="F7505" t="s">
        <v>21448</v>
      </c>
      <c r="G7505" t="s">
        <v>1031</v>
      </c>
      <c r="H7505" t="s">
        <v>135</v>
      </c>
      <c r="I7505" t="s">
        <v>136</v>
      </c>
      <c r="J7505" t="s">
        <v>137</v>
      </c>
      <c r="K7505" t="s">
        <v>138</v>
      </c>
      <c r="L7505" t="s">
        <v>21449</v>
      </c>
      <c r="M7505" t="s">
        <v>21450</v>
      </c>
      <c r="N7505">
        <v>2.0566666659999999</v>
      </c>
      <c r="O7505">
        <v>0</v>
      </c>
      <c r="P7505">
        <v>56</v>
      </c>
      <c r="Q7505">
        <v>0</v>
      </c>
      <c r="R7505">
        <v>0</v>
      </c>
      <c r="S7505">
        <v>0</v>
      </c>
      <c r="T7505">
        <v>1</v>
      </c>
      <c r="U7505">
        <v>0</v>
      </c>
      <c r="V7505">
        <v>0</v>
      </c>
      <c r="W7505">
        <v>0</v>
      </c>
      <c r="X7505">
        <v>36.939750767858946</v>
      </c>
      <c r="Y7505">
        <v>0</v>
      </c>
      <c r="Z7505">
        <v>0</v>
      </c>
      <c r="AA7505">
        <v>0</v>
      </c>
      <c r="AB7505">
        <v>0</v>
      </c>
      <c r="AC7505">
        <v>0</v>
      </c>
      <c r="AD7505">
        <v>0</v>
      </c>
      <c r="AE7505">
        <v>36.939750767858946</v>
      </c>
    </row>
    <row r="7506" spans="1:31" x14ac:dyDescent="0.25">
      <c r="A7506">
        <v>2254670</v>
      </c>
      <c r="B7506">
        <v>1</v>
      </c>
      <c r="C7506" t="s">
        <v>80</v>
      </c>
      <c r="D7506" t="s">
        <v>110</v>
      </c>
      <c r="E7506" t="s">
        <v>182</v>
      </c>
      <c r="F7506" t="s">
        <v>21451</v>
      </c>
      <c r="G7506" t="s">
        <v>143</v>
      </c>
      <c r="H7506" t="s">
        <v>163</v>
      </c>
      <c r="I7506" t="s">
        <v>136</v>
      </c>
      <c r="J7506" t="s">
        <v>137</v>
      </c>
      <c r="K7506" t="s">
        <v>144</v>
      </c>
      <c r="L7506" t="s">
        <v>21452</v>
      </c>
      <c r="M7506" t="s">
        <v>21453</v>
      </c>
      <c r="N7506">
        <v>5.733333333</v>
      </c>
      <c r="O7506">
        <v>0</v>
      </c>
      <c r="P7506">
        <v>716</v>
      </c>
      <c r="Q7506">
        <v>0</v>
      </c>
      <c r="R7506">
        <v>0</v>
      </c>
      <c r="S7506">
        <v>5</v>
      </c>
      <c r="T7506">
        <v>230</v>
      </c>
      <c r="U7506">
        <v>1</v>
      </c>
      <c r="V7506">
        <v>2</v>
      </c>
      <c r="W7506">
        <v>0</v>
      </c>
      <c r="X7506">
        <v>1364.2866194709159</v>
      </c>
      <c r="Y7506">
        <v>0</v>
      </c>
      <c r="Z7506">
        <v>0</v>
      </c>
      <c r="AA7506">
        <v>987.28982406432021</v>
      </c>
      <c r="AB7506">
        <v>2406.5580879956333</v>
      </c>
      <c r="AC7506">
        <v>903.85943815894802</v>
      </c>
      <c r="AD7506">
        <v>171.46314746326081</v>
      </c>
      <c r="AE7506">
        <v>5833.4571171530788</v>
      </c>
    </row>
    <row r="7507" spans="1:31" x14ac:dyDescent="0.25">
      <c r="A7507">
        <v>2254693</v>
      </c>
      <c r="B7507">
        <v>1</v>
      </c>
      <c r="C7507" t="s">
        <v>81</v>
      </c>
      <c r="D7507" t="s">
        <v>112</v>
      </c>
      <c r="E7507" t="s">
        <v>273</v>
      </c>
      <c r="F7507" t="s">
        <v>21454</v>
      </c>
      <c r="G7507" t="s">
        <v>196</v>
      </c>
      <c r="H7507" t="s">
        <v>163</v>
      </c>
      <c r="I7507" t="s">
        <v>136</v>
      </c>
      <c r="J7507" t="s">
        <v>137</v>
      </c>
      <c r="K7507" t="s">
        <v>144</v>
      </c>
      <c r="L7507" t="s">
        <v>21455</v>
      </c>
      <c r="M7507" t="s">
        <v>21456</v>
      </c>
      <c r="N7507">
        <v>5.4244444439999997</v>
      </c>
      <c r="O7507">
        <v>0</v>
      </c>
      <c r="P7507">
        <v>428</v>
      </c>
      <c r="Q7507">
        <v>7</v>
      </c>
      <c r="R7507">
        <v>15</v>
      </c>
      <c r="S7507">
        <v>1</v>
      </c>
      <c r="T7507">
        <v>28</v>
      </c>
      <c r="U7507">
        <v>0</v>
      </c>
      <c r="V7507">
        <v>0</v>
      </c>
      <c r="W7507">
        <v>0</v>
      </c>
      <c r="X7507">
        <v>443.28074122851928</v>
      </c>
      <c r="Y7507">
        <v>8.5219801393174937</v>
      </c>
      <c r="Z7507">
        <v>3.8040774801513613</v>
      </c>
      <c r="AA7507">
        <v>52.222744519043204</v>
      </c>
      <c r="AB7507">
        <v>69.11755740291477</v>
      </c>
      <c r="AC7507">
        <v>0</v>
      </c>
      <c r="AD7507">
        <v>0</v>
      </c>
      <c r="AE7507">
        <v>576.94710076994613</v>
      </c>
    </row>
    <row r="7508" spans="1:31" x14ac:dyDescent="0.25">
      <c r="A7508">
        <v>2255065</v>
      </c>
      <c r="B7508">
        <v>1</v>
      </c>
      <c r="C7508" t="s">
        <v>80</v>
      </c>
      <c r="D7508" t="s">
        <v>95</v>
      </c>
      <c r="E7508" t="s">
        <v>132</v>
      </c>
      <c r="F7508" t="s">
        <v>20635</v>
      </c>
      <c r="G7508" t="s">
        <v>148</v>
      </c>
      <c r="H7508" t="s">
        <v>135</v>
      </c>
      <c r="I7508" t="s">
        <v>136</v>
      </c>
      <c r="J7508" t="s">
        <v>137</v>
      </c>
      <c r="K7508" t="s">
        <v>138</v>
      </c>
      <c r="L7508" t="s">
        <v>21457</v>
      </c>
      <c r="M7508" t="s">
        <v>21458</v>
      </c>
      <c r="N7508">
        <v>0.51916666600000005</v>
      </c>
      <c r="O7508">
        <v>0</v>
      </c>
      <c r="P7508">
        <v>2</v>
      </c>
      <c r="Q7508">
        <v>0</v>
      </c>
      <c r="R7508">
        <v>0</v>
      </c>
      <c r="S7508">
        <v>0</v>
      </c>
      <c r="T7508">
        <v>0</v>
      </c>
      <c r="U7508">
        <v>0</v>
      </c>
      <c r="V7508">
        <v>0</v>
      </c>
      <c r="W7508">
        <v>0</v>
      </c>
      <c r="X7508">
        <v>0.21459886284655505</v>
      </c>
      <c r="Y7508">
        <v>0</v>
      </c>
      <c r="Z7508">
        <v>0</v>
      </c>
      <c r="AA7508">
        <v>0</v>
      </c>
      <c r="AB7508">
        <v>0</v>
      </c>
      <c r="AC7508">
        <v>0</v>
      </c>
      <c r="AD7508">
        <v>0</v>
      </c>
      <c r="AE7508">
        <v>0.21459886284655505</v>
      </c>
    </row>
    <row r="7509" spans="1:31" x14ac:dyDescent="0.25">
      <c r="A7509">
        <v>2254816</v>
      </c>
      <c r="B7509">
        <v>1</v>
      </c>
      <c r="C7509" t="s">
        <v>80</v>
      </c>
      <c r="D7509" t="s">
        <v>94</v>
      </c>
      <c r="E7509" t="s">
        <v>132</v>
      </c>
      <c r="F7509" t="s">
        <v>21459</v>
      </c>
      <c r="G7509" t="s">
        <v>191</v>
      </c>
      <c r="H7509" t="s">
        <v>135</v>
      </c>
      <c r="I7509" t="s">
        <v>136</v>
      </c>
      <c r="J7509" t="s">
        <v>137</v>
      </c>
      <c r="K7509" t="s">
        <v>138</v>
      </c>
      <c r="L7509" t="s">
        <v>21460</v>
      </c>
      <c r="M7509" t="s">
        <v>21461</v>
      </c>
      <c r="N7509">
        <v>4.3333333329999997</v>
      </c>
      <c r="O7509">
        <v>0</v>
      </c>
      <c r="P7509">
        <v>1</v>
      </c>
      <c r="Q7509">
        <v>0</v>
      </c>
      <c r="R7509">
        <v>0</v>
      </c>
      <c r="S7509">
        <v>0</v>
      </c>
      <c r="T7509">
        <v>1</v>
      </c>
      <c r="U7509">
        <v>0</v>
      </c>
      <c r="V7509">
        <v>0</v>
      </c>
      <c r="W7509">
        <v>0</v>
      </c>
      <c r="X7509">
        <v>2.6588365993765337</v>
      </c>
      <c r="Y7509">
        <v>0</v>
      </c>
      <c r="Z7509">
        <v>0</v>
      </c>
      <c r="AA7509">
        <v>0</v>
      </c>
      <c r="AB7509">
        <v>7.7391991866333338</v>
      </c>
      <c r="AC7509">
        <v>0</v>
      </c>
      <c r="AD7509">
        <v>0</v>
      </c>
      <c r="AE7509">
        <v>10.398035786009867</v>
      </c>
    </row>
    <row r="7510" spans="1:31" x14ac:dyDescent="0.25">
      <c r="A7510">
        <v>2254862</v>
      </c>
      <c r="B7510">
        <v>1</v>
      </c>
      <c r="C7510" t="s">
        <v>80</v>
      </c>
      <c r="D7510" t="s">
        <v>103</v>
      </c>
      <c r="E7510" t="s">
        <v>132</v>
      </c>
      <c r="F7510" t="s">
        <v>21462</v>
      </c>
      <c r="G7510" t="s">
        <v>148</v>
      </c>
      <c r="H7510" t="s">
        <v>135</v>
      </c>
      <c r="I7510" t="s">
        <v>136</v>
      </c>
      <c r="J7510" t="s">
        <v>137</v>
      </c>
      <c r="K7510" t="s">
        <v>138</v>
      </c>
      <c r="L7510" t="s">
        <v>21463</v>
      </c>
      <c r="M7510" t="s">
        <v>21464</v>
      </c>
      <c r="N7510">
        <v>1.424722222</v>
      </c>
      <c r="O7510">
        <v>0</v>
      </c>
      <c r="P7510">
        <v>1</v>
      </c>
      <c r="Q7510">
        <v>0</v>
      </c>
      <c r="R7510">
        <v>0</v>
      </c>
      <c r="S7510">
        <v>0</v>
      </c>
      <c r="T7510">
        <v>0</v>
      </c>
      <c r="U7510">
        <v>0</v>
      </c>
      <c r="V7510">
        <v>0</v>
      </c>
      <c r="W7510">
        <v>0</v>
      </c>
      <c r="X7510">
        <v>0</v>
      </c>
      <c r="Y7510">
        <v>0</v>
      </c>
      <c r="Z7510">
        <v>0</v>
      </c>
      <c r="AA7510">
        <v>0</v>
      </c>
      <c r="AB7510">
        <v>0</v>
      </c>
      <c r="AC7510">
        <v>0</v>
      </c>
      <c r="AD7510">
        <v>0</v>
      </c>
      <c r="AE7510">
        <v>0</v>
      </c>
    </row>
    <row r="7511" spans="1:31" x14ac:dyDescent="0.25">
      <c r="A7511">
        <v>2255008</v>
      </c>
      <c r="B7511">
        <v>1</v>
      </c>
      <c r="C7511" t="s">
        <v>80</v>
      </c>
      <c r="D7511" t="s">
        <v>90</v>
      </c>
      <c r="E7511" t="s">
        <v>132</v>
      </c>
      <c r="F7511" t="s">
        <v>21465</v>
      </c>
      <c r="G7511" t="s">
        <v>148</v>
      </c>
      <c r="H7511" t="s">
        <v>135</v>
      </c>
      <c r="I7511" t="s">
        <v>136</v>
      </c>
      <c r="J7511" t="s">
        <v>137</v>
      </c>
      <c r="K7511" t="s">
        <v>138</v>
      </c>
      <c r="L7511" t="s">
        <v>21466</v>
      </c>
      <c r="M7511" t="s">
        <v>21467</v>
      </c>
      <c r="N7511">
        <v>1.6225000000000001</v>
      </c>
      <c r="O7511">
        <v>0</v>
      </c>
      <c r="P7511">
        <v>3</v>
      </c>
      <c r="Q7511">
        <v>0</v>
      </c>
      <c r="R7511">
        <v>0</v>
      </c>
      <c r="S7511">
        <v>0</v>
      </c>
      <c r="T7511">
        <v>0</v>
      </c>
      <c r="U7511">
        <v>0</v>
      </c>
      <c r="V7511">
        <v>0</v>
      </c>
      <c r="W7511">
        <v>0</v>
      </c>
      <c r="X7511">
        <v>3.0406117399965895</v>
      </c>
      <c r="Y7511">
        <v>0</v>
      </c>
      <c r="Z7511">
        <v>0</v>
      </c>
      <c r="AA7511">
        <v>0</v>
      </c>
      <c r="AB7511">
        <v>0</v>
      </c>
      <c r="AC7511">
        <v>0</v>
      </c>
      <c r="AD7511">
        <v>0</v>
      </c>
      <c r="AE7511">
        <v>3.0406117399965895</v>
      </c>
    </row>
    <row r="7512" spans="1:31" x14ac:dyDescent="0.25">
      <c r="A7512">
        <v>2254856</v>
      </c>
      <c r="B7512">
        <v>1</v>
      </c>
      <c r="C7512" t="s">
        <v>80</v>
      </c>
      <c r="D7512" t="s">
        <v>101</v>
      </c>
      <c r="E7512" t="s">
        <v>194</v>
      </c>
      <c r="F7512" t="s">
        <v>21301</v>
      </c>
      <c r="G7512" t="s">
        <v>179</v>
      </c>
      <c r="H7512" t="s">
        <v>135</v>
      </c>
      <c r="I7512" t="s">
        <v>136</v>
      </c>
      <c r="J7512" t="s">
        <v>137</v>
      </c>
      <c r="K7512" t="s">
        <v>138</v>
      </c>
      <c r="L7512" t="s">
        <v>21468</v>
      </c>
      <c r="M7512" t="s">
        <v>21469</v>
      </c>
      <c r="N7512">
        <v>1.4655555549999999</v>
      </c>
      <c r="O7512">
        <v>0</v>
      </c>
      <c r="P7512">
        <v>47</v>
      </c>
      <c r="Q7512">
        <v>0</v>
      </c>
      <c r="R7512">
        <v>0</v>
      </c>
      <c r="S7512">
        <v>0</v>
      </c>
      <c r="T7512">
        <v>2</v>
      </c>
      <c r="U7512">
        <v>0</v>
      </c>
      <c r="V7512">
        <v>0</v>
      </c>
      <c r="W7512">
        <v>0</v>
      </c>
      <c r="X7512">
        <v>18.648917218440754</v>
      </c>
      <c r="Y7512">
        <v>0</v>
      </c>
      <c r="Z7512">
        <v>0</v>
      </c>
      <c r="AA7512">
        <v>0</v>
      </c>
      <c r="AB7512">
        <v>2.7316868610862639</v>
      </c>
      <c r="AC7512">
        <v>0</v>
      </c>
      <c r="AD7512">
        <v>0</v>
      </c>
      <c r="AE7512">
        <v>21.380604079527018</v>
      </c>
    </row>
    <row r="7513" spans="1:31" x14ac:dyDescent="0.25">
      <c r="A7513">
        <v>2254962</v>
      </c>
      <c r="B7513">
        <v>1</v>
      </c>
      <c r="C7513" t="s">
        <v>81</v>
      </c>
      <c r="D7513" t="s">
        <v>113</v>
      </c>
      <c r="E7513" t="s">
        <v>194</v>
      </c>
      <c r="F7513" t="s">
        <v>21470</v>
      </c>
      <c r="G7513" t="s">
        <v>390</v>
      </c>
      <c r="H7513" t="s">
        <v>135</v>
      </c>
      <c r="I7513" t="s">
        <v>136</v>
      </c>
      <c r="J7513" t="s">
        <v>137</v>
      </c>
      <c r="K7513" t="s">
        <v>138</v>
      </c>
      <c r="L7513" t="s">
        <v>21471</v>
      </c>
      <c r="M7513" t="s">
        <v>21472</v>
      </c>
      <c r="N7513">
        <v>3.0319444440000001</v>
      </c>
      <c r="O7513">
        <v>0</v>
      </c>
      <c r="P7513">
        <v>14</v>
      </c>
      <c r="Q7513">
        <v>0</v>
      </c>
      <c r="R7513">
        <v>3</v>
      </c>
      <c r="S7513">
        <v>0</v>
      </c>
      <c r="T7513">
        <v>2</v>
      </c>
      <c r="U7513">
        <v>0</v>
      </c>
      <c r="V7513">
        <v>0</v>
      </c>
      <c r="W7513">
        <v>0</v>
      </c>
      <c r="X7513">
        <v>6.3939398180305904</v>
      </c>
      <c r="Y7513">
        <v>0</v>
      </c>
      <c r="Z7513">
        <v>0.1430664863761778</v>
      </c>
      <c r="AA7513">
        <v>0</v>
      </c>
      <c r="AB7513">
        <v>12.118760715679016</v>
      </c>
      <c r="AC7513">
        <v>0</v>
      </c>
      <c r="AD7513">
        <v>0</v>
      </c>
      <c r="AE7513">
        <v>18.655767020085783</v>
      </c>
    </row>
    <row r="7514" spans="1:31" x14ac:dyDescent="0.25">
      <c r="A7514">
        <v>2254653</v>
      </c>
      <c r="B7514">
        <v>1</v>
      </c>
      <c r="C7514" t="s">
        <v>80</v>
      </c>
      <c r="D7514" t="s">
        <v>95</v>
      </c>
      <c r="E7514" t="s">
        <v>273</v>
      </c>
      <c r="F7514" t="s">
        <v>2548</v>
      </c>
      <c r="G7514" t="s">
        <v>174</v>
      </c>
      <c r="H7514" t="s">
        <v>163</v>
      </c>
      <c r="I7514" t="s">
        <v>136</v>
      </c>
      <c r="J7514" t="s">
        <v>137</v>
      </c>
      <c r="K7514" t="s">
        <v>138</v>
      </c>
      <c r="L7514" t="s">
        <v>21473</v>
      </c>
      <c r="M7514" t="s">
        <v>21474</v>
      </c>
      <c r="N7514">
        <v>0.150277777</v>
      </c>
      <c r="O7514">
        <v>6</v>
      </c>
      <c r="P7514">
        <v>2333</v>
      </c>
      <c r="Q7514">
        <v>27</v>
      </c>
      <c r="R7514">
        <v>24</v>
      </c>
      <c r="S7514">
        <v>23</v>
      </c>
      <c r="T7514">
        <v>147</v>
      </c>
      <c r="U7514">
        <v>1</v>
      </c>
      <c r="V7514">
        <v>0</v>
      </c>
      <c r="W7514">
        <v>1.0896679202509001</v>
      </c>
      <c r="X7514">
        <v>100.4656126987897</v>
      </c>
      <c r="Y7514">
        <v>14.354571736693213</v>
      </c>
      <c r="Z7514">
        <v>0.86188124566044666</v>
      </c>
      <c r="AA7514">
        <v>32.969402194597059</v>
      </c>
      <c r="AB7514">
        <v>23.560277236221559</v>
      </c>
      <c r="AC7514">
        <v>0.50305266789711112</v>
      </c>
      <c r="AD7514">
        <v>0</v>
      </c>
      <c r="AE7514">
        <v>173.80446570011</v>
      </c>
    </row>
    <row r="7515" spans="1:31" x14ac:dyDescent="0.25">
      <c r="A7515">
        <v>2254796</v>
      </c>
      <c r="B7515">
        <v>1</v>
      </c>
      <c r="C7515" t="s">
        <v>81</v>
      </c>
      <c r="D7515" t="s">
        <v>127</v>
      </c>
      <c r="E7515" t="s">
        <v>141</v>
      </c>
      <c r="F7515" t="s">
        <v>11858</v>
      </c>
      <c r="G7515" t="s">
        <v>187</v>
      </c>
      <c r="H7515" t="s">
        <v>135</v>
      </c>
      <c r="I7515" t="s">
        <v>136</v>
      </c>
      <c r="J7515" t="s">
        <v>137</v>
      </c>
      <c r="K7515" t="s">
        <v>138</v>
      </c>
      <c r="L7515" t="s">
        <v>21475</v>
      </c>
      <c r="M7515" t="s">
        <v>21476</v>
      </c>
      <c r="N7515">
        <v>2.7433333329999998</v>
      </c>
      <c r="O7515">
        <v>0</v>
      </c>
      <c r="P7515">
        <v>75</v>
      </c>
      <c r="Q7515">
        <v>0</v>
      </c>
      <c r="R7515">
        <v>23</v>
      </c>
      <c r="S7515">
        <v>1</v>
      </c>
      <c r="T7515">
        <v>12</v>
      </c>
      <c r="U7515">
        <v>0</v>
      </c>
      <c r="V7515">
        <v>1</v>
      </c>
      <c r="W7515">
        <v>0</v>
      </c>
      <c r="X7515">
        <v>53.621628367643105</v>
      </c>
      <c r="Y7515">
        <v>0</v>
      </c>
      <c r="Z7515">
        <v>18.592333687205233</v>
      </c>
      <c r="AA7515">
        <v>20.538036593754398</v>
      </c>
      <c r="AB7515">
        <v>27.373003114459483</v>
      </c>
      <c r="AC7515">
        <v>0</v>
      </c>
      <c r="AD7515">
        <v>1.6062444973719203</v>
      </c>
      <c r="AE7515">
        <v>121.73124626043413</v>
      </c>
    </row>
    <row r="7516" spans="1:31" x14ac:dyDescent="0.25">
      <c r="A7516">
        <v>2254819</v>
      </c>
      <c r="B7516">
        <v>1</v>
      </c>
      <c r="C7516" t="s">
        <v>80</v>
      </c>
      <c r="D7516" t="s">
        <v>85</v>
      </c>
      <c r="E7516" t="s">
        <v>132</v>
      </c>
      <c r="F7516" t="s">
        <v>21477</v>
      </c>
      <c r="G7516" t="s">
        <v>191</v>
      </c>
      <c r="H7516" t="s">
        <v>135</v>
      </c>
      <c r="I7516" t="s">
        <v>136</v>
      </c>
      <c r="J7516" t="s">
        <v>137</v>
      </c>
      <c r="K7516" t="s">
        <v>138</v>
      </c>
      <c r="L7516" t="s">
        <v>21478</v>
      </c>
      <c r="M7516" t="s">
        <v>21479</v>
      </c>
      <c r="N7516">
        <v>2.0841666659999998</v>
      </c>
      <c r="O7516">
        <v>0</v>
      </c>
      <c r="P7516">
        <v>5</v>
      </c>
      <c r="Q7516">
        <v>0</v>
      </c>
      <c r="R7516">
        <v>0</v>
      </c>
      <c r="S7516">
        <v>0</v>
      </c>
      <c r="T7516">
        <v>0</v>
      </c>
      <c r="U7516">
        <v>0</v>
      </c>
      <c r="V7516">
        <v>0</v>
      </c>
      <c r="W7516">
        <v>0</v>
      </c>
      <c r="X7516">
        <v>3.3471754744588846</v>
      </c>
      <c r="Y7516">
        <v>0</v>
      </c>
      <c r="Z7516">
        <v>0</v>
      </c>
      <c r="AA7516">
        <v>0</v>
      </c>
      <c r="AB7516">
        <v>0</v>
      </c>
      <c r="AC7516">
        <v>0</v>
      </c>
      <c r="AD7516">
        <v>0</v>
      </c>
      <c r="AE7516">
        <v>3.3471754744588846</v>
      </c>
    </row>
    <row r="7517" spans="1:31" x14ac:dyDescent="0.25">
      <c r="A7517">
        <v>2255088</v>
      </c>
      <c r="B7517">
        <v>1</v>
      </c>
      <c r="C7517" t="s">
        <v>81</v>
      </c>
      <c r="D7517" t="s">
        <v>128</v>
      </c>
      <c r="E7517" t="s">
        <v>132</v>
      </c>
      <c r="F7517" t="s">
        <v>21480</v>
      </c>
      <c r="G7517" t="s">
        <v>148</v>
      </c>
      <c r="H7517" t="s">
        <v>135</v>
      </c>
      <c r="I7517" t="s">
        <v>136</v>
      </c>
      <c r="J7517" t="s">
        <v>137</v>
      </c>
      <c r="K7517" t="s">
        <v>138</v>
      </c>
      <c r="L7517" t="s">
        <v>21481</v>
      </c>
      <c r="M7517" t="s">
        <v>21482</v>
      </c>
      <c r="N7517">
        <v>2.440833333</v>
      </c>
      <c r="O7517">
        <v>0</v>
      </c>
      <c r="P7517">
        <v>1</v>
      </c>
      <c r="Q7517">
        <v>0</v>
      </c>
      <c r="R7517">
        <v>0</v>
      </c>
      <c r="S7517">
        <v>0</v>
      </c>
      <c r="T7517">
        <v>0</v>
      </c>
      <c r="U7517">
        <v>0</v>
      </c>
      <c r="V7517">
        <v>0</v>
      </c>
      <c r="W7517">
        <v>0</v>
      </c>
      <c r="X7517">
        <v>1.0231912581017868</v>
      </c>
      <c r="Y7517">
        <v>0</v>
      </c>
      <c r="Z7517">
        <v>0</v>
      </c>
      <c r="AA7517">
        <v>0</v>
      </c>
      <c r="AB7517">
        <v>0</v>
      </c>
      <c r="AC7517">
        <v>0</v>
      </c>
      <c r="AD7517">
        <v>0</v>
      </c>
      <c r="AE7517">
        <v>1.0231912581017868</v>
      </c>
    </row>
    <row r="7518" spans="1:31" x14ac:dyDescent="0.25">
      <c r="A7518">
        <v>2254982</v>
      </c>
      <c r="B7518">
        <v>1</v>
      </c>
      <c r="C7518" t="s">
        <v>80</v>
      </c>
      <c r="D7518" t="s">
        <v>98</v>
      </c>
      <c r="E7518" t="s">
        <v>141</v>
      </c>
      <c r="F7518" t="s">
        <v>21483</v>
      </c>
      <c r="G7518" t="s">
        <v>187</v>
      </c>
      <c r="H7518" t="s">
        <v>135</v>
      </c>
      <c r="I7518" t="s">
        <v>136</v>
      </c>
      <c r="J7518" t="s">
        <v>137</v>
      </c>
      <c r="K7518" t="s">
        <v>138</v>
      </c>
      <c r="L7518" t="s">
        <v>21484</v>
      </c>
      <c r="M7518" t="s">
        <v>21485</v>
      </c>
      <c r="N7518">
        <v>0.56083333300000004</v>
      </c>
      <c r="O7518">
        <v>0</v>
      </c>
      <c r="P7518">
        <v>6</v>
      </c>
      <c r="Q7518">
        <v>0</v>
      </c>
      <c r="R7518">
        <v>32</v>
      </c>
      <c r="S7518">
        <v>0</v>
      </c>
      <c r="T7518">
        <v>24</v>
      </c>
      <c r="U7518">
        <v>0</v>
      </c>
      <c r="V7518">
        <v>0</v>
      </c>
      <c r="W7518">
        <v>0</v>
      </c>
      <c r="X7518">
        <v>0.65553123114192013</v>
      </c>
      <c r="Y7518">
        <v>0</v>
      </c>
      <c r="Z7518">
        <v>5.4705925323239395</v>
      </c>
      <c r="AA7518">
        <v>0</v>
      </c>
      <c r="AB7518">
        <v>10.23006821496595</v>
      </c>
      <c r="AC7518">
        <v>0</v>
      </c>
      <c r="AD7518">
        <v>0</v>
      </c>
      <c r="AE7518">
        <v>16.356191978431809</v>
      </c>
    </row>
    <row r="7519" spans="1:31" x14ac:dyDescent="0.25">
      <c r="A7519">
        <v>2236540</v>
      </c>
      <c r="B7519">
        <v>1</v>
      </c>
      <c r="C7519" t="s">
        <v>80</v>
      </c>
      <c r="D7519" t="s">
        <v>87</v>
      </c>
      <c r="E7519" t="s">
        <v>132</v>
      </c>
      <c r="F7519" t="s">
        <v>21486</v>
      </c>
      <c r="G7519" t="s">
        <v>191</v>
      </c>
      <c r="H7519" t="s">
        <v>135</v>
      </c>
      <c r="I7519" t="s">
        <v>136</v>
      </c>
      <c r="J7519" t="s">
        <v>137</v>
      </c>
      <c r="K7519" t="s">
        <v>138</v>
      </c>
      <c r="L7519" t="s">
        <v>21487</v>
      </c>
      <c r="M7519" t="s">
        <v>21488</v>
      </c>
      <c r="N7519">
        <v>1.143611111</v>
      </c>
      <c r="O7519">
        <v>0</v>
      </c>
      <c r="P7519">
        <v>0</v>
      </c>
      <c r="Q7519">
        <v>0</v>
      </c>
      <c r="R7519">
        <v>0</v>
      </c>
      <c r="S7519">
        <v>0</v>
      </c>
      <c r="T7519">
        <v>0</v>
      </c>
      <c r="U7519">
        <v>0</v>
      </c>
      <c r="V7519">
        <v>0</v>
      </c>
      <c r="W7519">
        <v>0</v>
      </c>
      <c r="X7519">
        <v>0</v>
      </c>
      <c r="Y7519">
        <v>0</v>
      </c>
      <c r="Z7519">
        <v>0</v>
      </c>
      <c r="AA7519">
        <v>0</v>
      </c>
      <c r="AB7519">
        <v>0</v>
      </c>
      <c r="AC7519">
        <v>0</v>
      </c>
      <c r="AD7519">
        <v>0</v>
      </c>
      <c r="AE7519">
        <v>0</v>
      </c>
    </row>
    <row r="7520" spans="1:31" x14ac:dyDescent="0.25">
      <c r="A7520">
        <v>2250357</v>
      </c>
      <c r="B7520">
        <v>1</v>
      </c>
      <c r="C7520" t="s">
        <v>80</v>
      </c>
      <c r="D7520" t="s">
        <v>96</v>
      </c>
      <c r="E7520" t="s">
        <v>132</v>
      </c>
      <c r="F7520" t="s">
        <v>21489</v>
      </c>
      <c r="G7520" t="s">
        <v>134</v>
      </c>
      <c r="H7520" t="s">
        <v>135</v>
      </c>
      <c r="I7520" t="s">
        <v>136</v>
      </c>
      <c r="J7520" t="s">
        <v>137</v>
      </c>
      <c r="K7520" t="s">
        <v>138</v>
      </c>
      <c r="L7520" t="s">
        <v>21490</v>
      </c>
      <c r="M7520" t="s">
        <v>15511</v>
      </c>
      <c r="N7520">
        <v>1.4497222219999999</v>
      </c>
      <c r="O7520">
        <v>0</v>
      </c>
      <c r="P7520">
        <v>0</v>
      </c>
      <c r="Q7520">
        <v>0</v>
      </c>
      <c r="R7520">
        <v>0</v>
      </c>
      <c r="S7520">
        <v>0</v>
      </c>
      <c r="T7520">
        <v>0</v>
      </c>
      <c r="U7520">
        <v>0</v>
      </c>
      <c r="V7520">
        <v>0</v>
      </c>
      <c r="W7520">
        <v>0</v>
      </c>
      <c r="X7520">
        <v>0</v>
      </c>
      <c r="Y7520">
        <v>0</v>
      </c>
      <c r="Z7520">
        <v>0</v>
      </c>
      <c r="AA7520">
        <v>0</v>
      </c>
      <c r="AB7520">
        <v>0</v>
      </c>
      <c r="AC7520">
        <v>0</v>
      </c>
      <c r="AD7520">
        <v>0</v>
      </c>
      <c r="AE7520">
        <v>0</v>
      </c>
    </row>
    <row r="7521" spans="1:31" x14ac:dyDescent="0.25">
      <c r="A7521">
        <v>2238369</v>
      </c>
      <c r="B7521">
        <v>1</v>
      </c>
      <c r="C7521" t="s">
        <v>81</v>
      </c>
      <c r="D7521" t="s">
        <v>118</v>
      </c>
      <c r="E7521" t="s">
        <v>182</v>
      </c>
      <c r="F7521" t="s">
        <v>21491</v>
      </c>
      <c r="G7521" t="s">
        <v>174</v>
      </c>
      <c r="H7521" t="s">
        <v>163</v>
      </c>
      <c r="I7521" t="s">
        <v>136</v>
      </c>
      <c r="J7521" t="s">
        <v>137</v>
      </c>
      <c r="K7521" t="s">
        <v>138</v>
      </c>
      <c r="L7521" t="s">
        <v>21492</v>
      </c>
      <c r="M7521" t="s">
        <v>21493</v>
      </c>
      <c r="N7521">
        <v>1.619722222</v>
      </c>
      <c r="O7521">
        <v>0</v>
      </c>
      <c r="P7521">
        <v>0</v>
      </c>
      <c r="Q7521">
        <v>0</v>
      </c>
      <c r="R7521">
        <v>0</v>
      </c>
      <c r="S7521">
        <v>0</v>
      </c>
      <c r="T7521">
        <v>0</v>
      </c>
      <c r="U7521">
        <v>0</v>
      </c>
      <c r="V7521">
        <v>0</v>
      </c>
      <c r="W7521">
        <v>0</v>
      </c>
      <c r="X7521">
        <v>0</v>
      </c>
      <c r="Y7521">
        <v>0</v>
      </c>
      <c r="Z7521">
        <v>0</v>
      </c>
      <c r="AA7521">
        <v>0</v>
      </c>
      <c r="AB7521">
        <v>0</v>
      </c>
      <c r="AC7521">
        <v>0</v>
      </c>
      <c r="AD7521">
        <v>0</v>
      </c>
      <c r="AE7521">
        <v>0</v>
      </c>
    </row>
    <row r="7522" spans="1:31" x14ac:dyDescent="0.25">
      <c r="A7522">
        <v>2254313</v>
      </c>
      <c r="B7522">
        <v>1</v>
      </c>
      <c r="C7522" t="s">
        <v>80</v>
      </c>
      <c r="D7522" t="s">
        <v>94</v>
      </c>
      <c r="E7522" t="s">
        <v>132</v>
      </c>
      <c r="F7522" t="s">
        <v>21494</v>
      </c>
      <c r="G7522" t="s">
        <v>148</v>
      </c>
      <c r="H7522" t="s">
        <v>135</v>
      </c>
      <c r="I7522" t="s">
        <v>136</v>
      </c>
      <c r="J7522" t="s">
        <v>137</v>
      </c>
      <c r="K7522" t="s">
        <v>138</v>
      </c>
      <c r="L7522" t="s">
        <v>21495</v>
      </c>
      <c r="M7522" t="s">
        <v>21496</v>
      </c>
      <c r="N7522">
        <v>2.449166666</v>
      </c>
      <c r="O7522">
        <v>0</v>
      </c>
      <c r="P7522">
        <v>0</v>
      </c>
      <c r="Q7522">
        <v>0</v>
      </c>
      <c r="R7522">
        <v>0</v>
      </c>
      <c r="S7522">
        <v>0</v>
      </c>
      <c r="T7522">
        <v>0</v>
      </c>
      <c r="U7522">
        <v>0</v>
      </c>
      <c r="V7522">
        <v>0</v>
      </c>
      <c r="W7522">
        <v>0</v>
      </c>
      <c r="X7522">
        <v>0</v>
      </c>
      <c r="Y7522">
        <v>0</v>
      </c>
      <c r="Z7522">
        <v>0</v>
      </c>
      <c r="AA7522">
        <v>0</v>
      </c>
      <c r="AB7522">
        <v>0</v>
      </c>
      <c r="AC7522">
        <v>0</v>
      </c>
      <c r="AD7522">
        <v>0</v>
      </c>
      <c r="AE7522">
        <v>0</v>
      </c>
    </row>
    <row r="7523" spans="1:31" x14ac:dyDescent="0.25">
      <c r="A7523">
        <v>2251963</v>
      </c>
      <c r="B7523">
        <v>1</v>
      </c>
      <c r="C7523" t="s">
        <v>80</v>
      </c>
      <c r="D7523" t="s">
        <v>82</v>
      </c>
      <c r="E7523" t="s">
        <v>132</v>
      </c>
      <c r="F7523" t="s">
        <v>21497</v>
      </c>
      <c r="G7523" t="s">
        <v>191</v>
      </c>
      <c r="H7523" t="s">
        <v>135</v>
      </c>
      <c r="I7523" t="s">
        <v>136</v>
      </c>
      <c r="J7523" t="s">
        <v>137</v>
      </c>
      <c r="K7523" t="s">
        <v>138</v>
      </c>
      <c r="L7523" t="s">
        <v>21498</v>
      </c>
      <c r="M7523" t="s">
        <v>21499</v>
      </c>
      <c r="N7523">
        <v>2.6236111110000002</v>
      </c>
      <c r="O7523">
        <v>0</v>
      </c>
      <c r="P7523">
        <v>0</v>
      </c>
      <c r="Q7523">
        <v>0</v>
      </c>
      <c r="R7523">
        <v>0</v>
      </c>
      <c r="S7523">
        <v>0</v>
      </c>
      <c r="T7523">
        <v>0</v>
      </c>
      <c r="U7523">
        <v>0</v>
      </c>
      <c r="V7523">
        <v>0</v>
      </c>
      <c r="W7523">
        <v>0</v>
      </c>
      <c r="X7523">
        <v>0</v>
      </c>
      <c r="Y7523">
        <v>0</v>
      </c>
      <c r="Z7523">
        <v>0</v>
      </c>
      <c r="AA7523">
        <v>0</v>
      </c>
      <c r="AB7523">
        <v>0</v>
      </c>
      <c r="AC7523">
        <v>0</v>
      </c>
      <c r="AD7523">
        <v>0</v>
      </c>
      <c r="AE7523">
        <v>0</v>
      </c>
    </row>
    <row r="7524" spans="1:31" x14ac:dyDescent="0.25">
      <c r="A7524">
        <v>2250028</v>
      </c>
      <c r="B7524">
        <v>1</v>
      </c>
      <c r="C7524" t="s">
        <v>81</v>
      </c>
      <c r="D7524" t="s">
        <v>119</v>
      </c>
      <c r="E7524" t="s">
        <v>132</v>
      </c>
      <c r="F7524" t="s">
        <v>21500</v>
      </c>
      <c r="G7524" t="s">
        <v>148</v>
      </c>
      <c r="H7524" t="s">
        <v>135</v>
      </c>
      <c r="I7524" t="s">
        <v>136</v>
      </c>
      <c r="J7524" t="s">
        <v>137</v>
      </c>
      <c r="K7524" t="s">
        <v>138</v>
      </c>
      <c r="L7524" t="s">
        <v>21501</v>
      </c>
      <c r="M7524" t="s">
        <v>21502</v>
      </c>
      <c r="N7524">
        <v>1.2122222220000001</v>
      </c>
      <c r="O7524">
        <v>0</v>
      </c>
      <c r="P7524">
        <v>0</v>
      </c>
      <c r="Q7524">
        <v>0</v>
      </c>
      <c r="R7524">
        <v>0</v>
      </c>
      <c r="S7524">
        <v>0</v>
      </c>
      <c r="T7524">
        <v>0</v>
      </c>
      <c r="U7524">
        <v>0</v>
      </c>
      <c r="V7524">
        <v>0</v>
      </c>
      <c r="W7524">
        <v>0</v>
      </c>
      <c r="X7524">
        <v>0</v>
      </c>
      <c r="Y7524">
        <v>0</v>
      </c>
      <c r="Z7524">
        <v>0</v>
      </c>
      <c r="AA7524">
        <v>0</v>
      </c>
      <c r="AB7524">
        <v>0</v>
      </c>
      <c r="AC7524">
        <v>0</v>
      </c>
      <c r="AD7524">
        <v>0</v>
      </c>
      <c r="AE7524">
        <v>0</v>
      </c>
    </row>
    <row r="7525" spans="1:31" x14ac:dyDescent="0.25">
      <c r="A7525">
        <v>2231319</v>
      </c>
      <c r="B7525">
        <v>1</v>
      </c>
      <c r="C7525" t="s">
        <v>80</v>
      </c>
      <c r="D7525" t="s">
        <v>101</v>
      </c>
      <c r="E7525" t="s">
        <v>182</v>
      </c>
      <c r="F7525" t="s">
        <v>21503</v>
      </c>
      <c r="G7525" t="s">
        <v>319</v>
      </c>
      <c r="H7525" t="s">
        <v>163</v>
      </c>
      <c r="I7525" t="s">
        <v>136</v>
      </c>
      <c r="J7525" t="s">
        <v>137</v>
      </c>
      <c r="K7525" t="s">
        <v>138</v>
      </c>
      <c r="L7525" t="s">
        <v>21504</v>
      </c>
      <c r="M7525" t="s">
        <v>21505</v>
      </c>
      <c r="N7525">
        <v>2.3763888880000001</v>
      </c>
      <c r="O7525">
        <v>0</v>
      </c>
      <c r="P7525">
        <v>0</v>
      </c>
      <c r="Q7525">
        <v>0</v>
      </c>
      <c r="R7525">
        <v>0</v>
      </c>
      <c r="S7525">
        <v>0</v>
      </c>
      <c r="T7525">
        <v>0</v>
      </c>
      <c r="U7525">
        <v>0</v>
      </c>
      <c r="V7525">
        <v>0</v>
      </c>
      <c r="W7525">
        <v>0</v>
      </c>
      <c r="X7525">
        <v>0</v>
      </c>
      <c r="Y7525">
        <v>0</v>
      </c>
      <c r="Z7525">
        <v>0</v>
      </c>
      <c r="AA7525">
        <v>0</v>
      </c>
      <c r="AB7525">
        <v>0</v>
      </c>
      <c r="AC7525">
        <v>0</v>
      </c>
      <c r="AD7525">
        <v>0</v>
      </c>
      <c r="AE7525">
        <v>0</v>
      </c>
    </row>
    <row r="7526" spans="1:31" x14ac:dyDescent="0.25">
      <c r="A7526">
        <v>2230080</v>
      </c>
      <c r="B7526">
        <v>1</v>
      </c>
      <c r="C7526" t="s">
        <v>80</v>
      </c>
      <c r="D7526" t="s">
        <v>85</v>
      </c>
      <c r="E7526" t="s">
        <v>177</v>
      </c>
      <c r="F7526" t="s">
        <v>21506</v>
      </c>
      <c r="G7526" t="s">
        <v>215</v>
      </c>
      <c r="H7526" t="s">
        <v>135</v>
      </c>
      <c r="I7526" t="s">
        <v>136</v>
      </c>
      <c r="J7526" t="s">
        <v>137</v>
      </c>
      <c r="K7526" t="s">
        <v>138</v>
      </c>
      <c r="L7526" t="s">
        <v>21507</v>
      </c>
      <c r="M7526" t="s">
        <v>21508</v>
      </c>
      <c r="N7526">
        <v>6.102222222</v>
      </c>
      <c r="O7526">
        <v>0</v>
      </c>
      <c r="P7526">
        <v>21</v>
      </c>
      <c r="Q7526">
        <v>0</v>
      </c>
      <c r="R7526">
        <v>0</v>
      </c>
      <c r="S7526">
        <v>0</v>
      </c>
      <c r="T7526">
        <v>2</v>
      </c>
      <c r="U7526">
        <v>0</v>
      </c>
      <c r="V7526">
        <v>0</v>
      </c>
      <c r="W7526">
        <v>0</v>
      </c>
      <c r="X7526">
        <v>0</v>
      </c>
      <c r="Y7526">
        <v>0</v>
      </c>
      <c r="Z7526">
        <v>0</v>
      </c>
      <c r="AA7526">
        <v>0</v>
      </c>
      <c r="AB7526">
        <v>0</v>
      </c>
      <c r="AC7526">
        <v>0</v>
      </c>
      <c r="AD7526">
        <v>0</v>
      </c>
      <c r="AE7526">
        <v>0</v>
      </c>
    </row>
    <row r="7527" spans="1:31" x14ac:dyDescent="0.25">
      <c r="A7527">
        <v>2236509</v>
      </c>
      <c r="B7527">
        <v>1</v>
      </c>
      <c r="C7527" t="s">
        <v>81</v>
      </c>
      <c r="D7527" t="s">
        <v>119</v>
      </c>
      <c r="E7527" t="s">
        <v>132</v>
      </c>
      <c r="F7527" t="s">
        <v>21509</v>
      </c>
      <c r="G7527" t="s">
        <v>148</v>
      </c>
      <c r="H7527" t="s">
        <v>135</v>
      </c>
      <c r="I7527" t="s">
        <v>136</v>
      </c>
      <c r="J7527" t="s">
        <v>137</v>
      </c>
      <c r="K7527" t="s">
        <v>138</v>
      </c>
      <c r="L7527" t="s">
        <v>21510</v>
      </c>
      <c r="M7527" t="s">
        <v>21511</v>
      </c>
      <c r="N7527">
        <v>2.9897222220000002</v>
      </c>
      <c r="O7527">
        <v>0</v>
      </c>
      <c r="P7527">
        <v>0</v>
      </c>
      <c r="Q7527">
        <v>0</v>
      </c>
      <c r="R7527">
        <v>0</v>
      </c>
      <c r="S7527">
        <v>0</v>
      </c>
      <c r="T7527">
        <v>0</v>
      </c>
      <c r="U7527">
        <v>0</v>
      </c>
      <c r="V7527">
        <v>0</v>
      </c>
      <c r="W7527">
        <v>0</v>
      </c>
      <c r="X7527">
        <v>0</v>
      </c>
      <c r="Y7527">
        <v>0</v>
      </c>
      <c r="Z7527">
        <v>0</v>
      </c>
      <c r="AA7527">
        <v>0</v>
      </c>
      <c r="AB7527">
        <v>0</v>
      </c>
      <c r="AC7527">
        <v>0</v>
      </c>
      <c r="AD7527">
        <v>0</v>
      </c>
      <c r="AE7527">
        <v>0</v>
      </c>
    </row>
    <row r="7528" spans="1:31" x14ac:dyDescent="0.25">
      <c r="A7528">
        <v>2231929</v>
      </c>
      <c r="B7528">
        <v>1</v>
      </c>
      <c r="C7528" t="s">
        <v>80</v>
      </c>
      <c r="D7528" t="s">
        <v>83</v>
      </c>
      <c r="E7528" t="s">
        <v>132</v>
      </c>
      <c r="F7528" t="s">
        <v>21512</v>
      </c>
      <c r="G7528" t="s">
        <v>191</v>
      </c>
      <c r="H7528" t="s">
        <v>135</v>
      </c>
      <c r="I7528" t="s">
        <v>136</v>
      </c>
      <c r="J7528" t="s">
        <v>137</v>
      </c>
      <c r="K7528" t="s">
        <v>138</v>
      </c>
      <c r="L7528" t="s">
        <v>21513</v>
      </c>
      <c r="M7528" t="s">
        <v>21514</v>
      </c>
      <c r="N7528">
        <v>0.96666666599999995</v>
      </c>
      <c r="O7528">
        <v>0</v>
      </c>
      <c r="P7528">
        <v>0</v>
      </c>
      <c r="Q7528">
        <v>0</v>
      </c>
      <c r="R7528">
        <v>0</v>
      </c>
      <c r="S7528">
        <v>0</v>
      </c>
      <c r="T7528">
        <v>0</v>
      </c>
      <c r="U7528">
        <v>0</v>
      </c>
      <c r="V7528">
        <v>0</v>
      </c>
      <c r="W7528">
        <v>0</v>
      </c>
      <c r="X7528">
        <v>0</v>
      </c>
      <c r="Y7528">
        <v>0</v>
      </c>
      <c r="Z7528">
        <v>0</v>
      </c>
      <c r="AA7528">
        <v>0</v>
      </c>
      <c r="AB7528">
        <v>0</v>
      </c>
      <c r="AC7528">
        <v>0</v>
      </c>
      <c r="AD7528">
        <v>0</v>
      </c>
      <c r="AE7528">
        <v>0</v>
      </c>
    </row>
    <row r="7529" spans="1:31" x14ac:dyDescent="0.25">
      <c r="A7529">
        <v>2234116</v>
      </c>
      <c r="B7529">
        <v>1</v>
      </c>
      <c r="C7529" t="s">
        <v>80</v>
      </c>
      <c r="D7529" t="s">
        <v>94</v>
      </c>
      <c r="E7529" t="s">
        <v>132</v>
      </c>
      <c r="F7529" t="s">
        <v>21515</v>
      </c>
      <c r="G7529" t="s">
        <v>148</v>
      </c>
      <c r="H7529" t="s">
        <v>135</v>
      </c>
      <c r="I7529" t="s">
        <v>136</v>
      </c>
      <c r="J7529" t="s">
        <v>137</v>
      </c>
      <c r="K7529" t="s">
        <v>138</v>
      </c>
      <c r="L7529" t="s">
        <v>21516</v>
      </c>
      <c r="M7529" t="s">
        <v>21517</v>
      </c>
      <c r="N7529">
        <v>1.966388888</v>
      </c>
      <c r="O7529">
        <v>0</v>
      </c>
      <c r="P7529">
        <v>0</v>
      </c>
      <c r="Q7529">
        <v>0</v>
      </c>
      <c r="R7529">
        <v>0</v>
      </c>
      <c r="S7529">
        <v>0</v>
      </c>
      <c r="T7529">
        <v>0</v>
      </c>
      <c r="U7529">
        <v>0</v>
      </c>
      <c r="V7529">
        <v>0</v>
      </c>
      <c r="W7529">
        <v>0</v>
      </c>
      <c r="X7529">
        <v>0</v>
      </c>
      <c r="Y7529">
        <v>0</v>
      </c>
      <c r="Z7529">
        <v>0</v>
      </c>
      <c r="AA7529">
        <v>0</v>
      </c>
      <c r="AB7529">
        <v>0</v>
      </c>
      <c r="AC7529">
        <v>0</v>
      </c>
      <c r="AD7529">
        <v>0</v>
      </c>
      <c r="AE7529">
        <v>0</v>
      </c>
    </row>
    <row r="7530" spans="1:31" x14ac:dyDescent="0.25">
      <c r="A7530">
        <v>2252075</v>
      </c>
      <c r="B7530">
        <v>1</v>
      </c>
      <c r="C7530" t="s">
        <v>80</v>
      </c>
      <c r="D7530" t="s">
        <v>105</v>
      </c>
      <c r="E7530" t="s">
        <v>132</v>
      </c>
      <c r="F7530" t="s">
        <v>21518</v>
      </c>
      <c r="G7530" t="s">
        <v>148</v>
      </c>
      <c r="H7530" t="s">
        <v>135</v>
      </c>
      <c r="I7530" t="s">
        <v>136</v>
      </c>
      <c r="J7530" t="s">
        <v>137</v>
      </c>
      <c r="K7530" t="s">
        <v>138</v>
      </c>
      <c r="L7530" t="s">
        <v>21519</v>
      </c>
      <c r="M7530" t="s">
        <v>21520</v>
      </c>
      <c r="N7530">
        <v>1.036944444</v>
      </c>
      <c r="O7530">
        <v>0</v>
      </c>
      <c r="P7530">
        <v>0</v>
      </c>
      <c r="Q7530">
        <v>0</v>
      </c>
      <c r="R7530">
        <v>0</v>
      </c>
      <c r="S7530">
        <v>0</v>
      </c>
      <c r="T7530">
        <v>0</v>
      </c>
      <c r="U7530">
        <v>0</v>
      </c>
      <c r="V7530">
        <v>0</v>
      </c>
      <c r="W7530">
        <v>0</v>
      </c>
      <c r="X7530">
        <v>0</v>
      </c>
      <c r="Y7530">
        <v>0</v>
      </c>
      <c r="Z7530">
        <v>0</v>
      </c>
      <c r="AA7530">
        <v>0</v>
      </c>
      <c r="AB7530">
        <v>0</v>
      </c>
      <c r="AC7530">
        <v>0</v>
      </c>
      <c r="AD7530">
        <v>0</v>
      </c>
      <c r="AE7530">
        <v>0</v>
      </c>
    </row>
    <row r="7531" spans="1:31" x14ac:dyDescent="0.25">
      <c r="A7531">
        <v>2234860</v>
      </c>
      <c r="B7531">
        <v>1</v>
      </c>
      <c r="C7531" t="s">
        <v>81</v>
      </c>
      <c r="D7531" t="s">
        <v>112</v>
      </c>
      <c r="E7531" t="s">
        <v>132</v>
      </c>
      <c r="F7531" t="s">
        <v>21521</v>
      </c>
      <c r="G7531" t="s">
        <v>148</v>
      </c>
      <c r="H7531" t="s">
        <v>135</v>
      </c>
      <c r="I7531" t="s">
        <v>136</v>
      </c>
      <c r="J7531" t="s">
        <v>137</v>
      </c>
      <c r="K7531" t="s">
        <v>138</v>
      </c>
      <c r="L7531" t="s">
        <v>21522</v>
      </c>
      <c r="M7531" t="s">
        <v>21523</v>
      </c>
      <c r="N7531">
        <v>1.345</v>
      </c>
      <c r="O7531">
        <v>0</v>
      </c>
      <c r="P7531">
        <v>0</v>
      </c>
      <c r="Q7531">
        <v>0</v>
      </c>
      <c r="R7531">
        <v>0</v>
      </c>
      <c r="S7531">
        <v>0</v>
      </c>
      <c r="T7531">
        <v>0</v>
      </c>
      <c r="U7531">
        <v>0</v>
      </c>
      <c r="V7531">
        <v>0</v>
      </c>
      <c r="W7531">
        <v>0</v>
      </c>
      <c r="X7531">
        <v>0</v>
      </c>
      <c r="Y7531">
        <v>0</v>
      </c>
      <c r="Z7531">
        <v>0</v>
      </c>
      <c r="AA7531">
        <v>0</v>
      </c>
      <c r="AB7531">
        <v>0</v>
      </c>
      <c r="AC7531">
        <v>0</v>
      </c>
      <c r="AD7531">
        <v>0</v>
      </c>
      <c r="AE7531">
        <v>0</v>
      </c>
    </row>
    <row r="7532" spans="1:31" x14ac:dyDescent="0.25">
      <c r="A7532">
        <v>2252845</v>
      </c>
      <c r="B7532">
        <v>1</v>
      </c>
      <c r="C7532" t="s">
        <v>80</v>
      </c>
      <c r="D7532" t="s">
        <v>92</v>
      </c>
      <c r="E7532" t="s">
        <v>132</v>
      </c>
      <c r="F7532" t="s">
        <v>21524</v>
      </c>
      <c r="G7532" t="s">
        <v>170</v>
      </c>
      <c r="H7532" t="s">
        <v>135</v>
      </c>
      <c r="I7532" t="s">
        <v>136</v>
      </c>
      <c r="J7532" t="s">
        <v>137</v>
      </c>
      <c r="K7532" t="s">
        <v>138</v>
      </c>
      <c r="L7532" t="s">
        <v>21525</v>
      </c>
      <c r="M7532" t="s">
        <v>21526</v>
      </c>
      <c r="N7532">
        <v>4.4983333329999997</v>
      </c>
      <c r="O7532">
        <v>0</v>
      </c>
      <c r="P7532">
        <v>0</v>
      </c>
      <c r="Q7532">
        <v>0</v>
      </c>
      <c r="R7532">
        <v>0</v>
      </c>
      <c r="S7532">
        <v>0</v>
      </c>
      <c r="T7532">
        <v>0</v>
      </c>
      <c r="U7532">
        <v>0</v>
      </c>
      <c r="V7532">
        <v>0</v>
      </c>
      <c r="W7532">
        <v>0</v>
      </c>
      <c r="X7532">
        <v>0</v>
      </c>
      <c r="Y7532">
        <v>0</v>
      </c>
      <c r="Z7532">
        <v>0</v>
      </c>
      <c r="AA7532">
        <v>0</v>
      </c>
      <c r="AB7532">
        <v>0</v>
      </c>
      <c r="AC7532">
        <v>0</v>
      </c>
      <c r="AD7532">
        <v>0</v>
      </c>
      <c r="AE7532">
        <v>0</v>
      </c>
    </row>
    <row r="7533" spans="1:31" x14ac:dyDescent="0.25">
      <c r="A7533">
        <v>2254986</v>
      </c>
      <c r="B7533">
        <v>1</v>
      </c>
      <c r="C7533" t="s">
        <v>81</v>
      </c>
      <c r="D7533" t="s">
        <v>118</v>
      </c>
      <c r="E7533" t="s">
        <v>182</v>
      </c>
      <c r="F7533" t="s">
        <v>21491</v>
      </c>
      <c r="G7533" t="s">
        <v>174</v>
      </c>
      <c r="H7533" t="s">
        <v>163</v>
      </c>
      <c r="I7533" t="s">
        <v>136</v>
      </c>
      <c r="J7533" t="s">
        <v>137</v>
      </c>
      <c r="K7533" t="s">
        <v>138</v>
      </c>
      <c r="L7533" t="s">
        <v>21527</v>
      </c>
      <c r="M7533" t="s">
        <v>21528</v>
      </c>
      <c r="N7533">
        <v>0.87472222200000005</v>
      </c>
      <c r="O7533">
        <v>0</v>
      </c>
      <c r="P7533">
        <v>0</v>
      </c>
      <c r="Q7533">
        <v>0</v>
      </c>
      <c r="R7533">
        <v>0</v>
      </c>
      <c r="S7533">
        <v>0</v>
      </c>
      <c r="T7533">
        <v>0</v>
      </c>
      <c r="U7533">
        <v>0</v>
      </c>
      <c r="V7533">
        <v>0</v>
      </c>
      <c r="W7533">
        <v>0</v>
      </c>
      <c r="X7533">
        <v>0</v>
      </c>
      <c r="Y7533">
        <v>0</v>
      </c>
      <c r="Z7533">
        <v>0</v>
      </c>
      <c r="AA7533">
        <v>0</v>
      </c>
      <c r="AB7533">
        <v>0</v>
      </c>
      <c r="AC7533">
        <v>0</v>
      </c>
      <c r="AD7533">
        <v>0</v>
      </c>
      <c r="AE7533">
        <v>0</v>
      </c>
    </row>
    <row r="7534" spans="1:31" x14ac:dyDescent="0.25">
      <c r="A7534">
        <v>2238267</v>
      </c>
      <c r="B7534">
        <v>1</v>
      </c>
      <c r="C7534" t="s">
        <v>80</v>
      </c>
      <c r="D7534" t="s">
        <v>87</v>
      </c>
      <c r="E7534" t="s">
        <v>132</v>
      </c>
      <c r="F7534" t="s">
        <v>21529</v>
      </c>
      <c r="G7534" t="s">
        <v>134</v>
      </c>
      <c r="H7534" t="s">
        <v>135</v>
      </c>
      <c r="I7534" t="s">
        <v>136</v>
      </c>
      <c r="J7534" t="s">
        <v>137</v>
      </c>
      <c r="K7534" t="s">
        <v>138</v>
      </c>
      <c r="L7534" t="s">
        <v>21530</v>
      </c>
      <c r="M7534" t="s">
        <v>21531</v>
      </c>
      <c r="N7534">
        <v>1.629444444</v>
      </c>
      <c r="O7534">
        <v>0</v>
      </c>
      <c r="P7534">
        <v>0</v>
      </c>
      <c r="Q7534">
        <v>0</v>
      </c>
      <c r="R7534">
        <v>0</v>
      </c>
      <c r="S7534">
        <v>0</v>
      </c>
      <c r="T7534">
        <v>0</v>
      </c>
      <c r="U7534">
        <v>0</v>
      </c>
      <c r="V7534">
        <v>0</v>
      </c>
      <c r="W7534">
        <v>0</v>
      </c>
      <c r="X7534">
        <v>0</v>
      </c>
      <c r="Y7534">
        <v>0</v>
      </c>
      <c r="Z7534">
        <v>0</v>
      </c>
      <c r="AA7534">
        <v>0</v>
      </c>
      <c r="AB7534">
        <v>0</v>
      </c>
      <c r="AC7534">
        <v>0</v>
      </c>
      <c r="AD7534">
        <v>0</v>
      </c>
      <c r="AE7534">
        <v>0</v>
      </c>
    </row>
    <row r="7535" spans="1:31" x14ac:dyDescent="0.25">
      <c r="A7535">
        <v>2237434</v>
      </c>
      <c r="B7535">
        <v>1</v>
      </c>
      <c r="C7535" t="s">
        <v>80</v>
      </c>
      <c r="D7535" t="s">
        <v>92</v>
      </c>
      <c r="E7535" t="s">
        <v>132</v>
      </c>
      <c r="F7535" t="s">
        <v>21532</v>
      </c>
      <c r="G7535" t="s">
        <v>191</v>
      </c>
      <c r="H7535" t="s">
        <v>135</v>
      </c>
      <c r="I7535" t="s">
        <v>136</v>
      </c>
      <c r="J7535" t="s">
        <v>137</v>
      </c>
      <c r="K7535" t="s">
        <v>138</v>
      </c>
      <c r="L7535" t="s">
        <v>21533</v>
      </c>
      <c r="M7535" t="s">
        <v>21534</v>
      </c>
      <c r="N7535">
        <v>1.4597222219999999</v>
      </c>
      <c r="O7535">
        <v>0</v>
      </c>
      <c r="P7535">
        <v>0</v>
      </c>
      <c r="Q7535">
        <v>0</v>
      </c>
      <c r="R7535">
        <v>0</v>
      </c>
      <c r="S7535">
        <v>0</v>
      </c>
      <c r="T7535">
        <v>0</v>
      </c>
      <c r="U7535">
        <v>0</v>
      </c>
      <c r="V7535">
        <v>0</v>
      </c>
      <c r="W7535">
        <v>0</v>
      </c>
      <c r="X7535">
        <v>0</v>
      </c>
      <c r="Y7535">
        <v>0</v>
      </c>
      <c r="Z7535">
        <v>0</v>
      </c>
      <c r="AA7535">
        <v>0</v>
      </c>
      <c r="AB7535">
        <v>0</v>
      </c>
      <c r="AC7535">
        <v>0</v>
      </c>
      <c r="AD7535">
        <v>0</v>
      </c>
      <c r="AE7535">
        <v>0</v>
      </c>
    </row>
    <row r="7536" spans="1:31" x14ac:dyDescent="0.25">
      <c r="A7536">
        <v>2235556</v>
      </c>
      <c r="B7536">
        <v>1</v>
      </c>
      <c r="C7536" t="s">
        <v>80</v>
      </c>
      <c r="D7536" t="s">
        <v>97</v>
      </c>
      <c r="E7536" t="s">
        <v>182</v>
      </c>
      <c r="F7536" t="s">
        <v>21535</v>
      </c>
      <c r="G7536" t="s">
        <v>319</v>
      </c>
      <c r="H7536" t="s">
        <v>163</v>
      </c>
      <c r="I7536" t="s">
        <v>136</v>
      </c>
      <c r="J7536" t="s">
        <v>137</v>
      </c>
      <c r="K7536" t="s">
        <v>138</v>
      </c>
      <c r="L7536" t="s">
        <v>21536</v>
      </c>
      <c r="M7536" t="s">
        <v>21537</v>
      </c>
      <c r="N7536">
        <v>1.6147222219999999</v>
      </c>
      <c r="O7536">
        <v>0</v>
      </c>
      <c r="P7536">
        <v>0</v>
      </c>
      <c r="Q7536">
        <v>0</v>
      </c>
      <c r="R7536">
        <v>0</v>
      </c>
      <c r="S7536">
        <v>0</v>
      </c>
      <c r="T7536">
        <v>0</v>
      </c>
      <c r="U7536">
        <v>0</v>
      </c>
      <c r="V7536">
        <v>0</v>
      </c>
      <c r="W7536">
        <v>0</v>
      </c>
      <c r="X7536">
        <v>0</v>
      </c>
      <c r="Y7536">
        <v>0</v>
      </c>
      <c r="Z7536">
        <v>0</v>
      </c>
      <c r="AA7536">
        <v>0</v>
      </c>
      <c r="AB7536">
        <v>0</v>
      </c>
      <c r="AC7536">
        <v>0</v>
      </c>
      <c r="AD7536">
        <v>0</v>
      </c>
      <c r="AE7536">
        <v>0</v>
      </c>
    </row>
    <row r="7537" spans="1:31" x14ac:dyDescent="0.25">
      <c r="A7537">
        <v>2237723</v>
      </c>
      <c r="B7537">
        <v>1</v>
      </c>
      <c r="C7537" t="s">
        <v>80</v>
      </c>
      <c r="D7537" t="s">
        <v>107</v>
      </c>
      <c r="E7537" t="s">
        <v>132</v>
      </c>
      <c r="F7537" t="s">
        <v>21538</v>
      </c>
      <c r="G7537" t="s">
        <v>170</v>
      </c>
      <c r="H7537" t="s">
        <v>135</v>
      </c>
      <c r="I7537" t="s">
        <v>136</v>
      </c>
      <c r="J7537" t="s">
        <v>137</v>
      </c>
      <c r="K7537" t="s">
        <v>138</v>
      </c>
      <c r="L7537" t="s">
        <v>21539</v>
      </c>
      <c r="M7537" t="s">
        <v>21540</v>
      </c>
      <c r="N7537">
        <v>1.0136111109999999</v>
      </c>
      <c r="O7537">
        <v>0</v>
      </c>
      <c r="P7537">
        <v>0</v>
      </c>
      <c r="Q7537">
        <v>0</v>
      </c>
      <c r="R7537">
        <v>0</v>
      </c>
      <c r="S7537">
        <v>0</v>
      </c>
      <c r="T7537">
        <v>0</v>
      </c>
      <c r="U7537">
        <v>0</v>
      </c>
      <c r="V7537">
        <v>0</v>
      </c>
      <c r="W7537">
        <v>0</v>
      </c>
      <c r="X7537">
        <v>0</v>
      </c>
      <c r="Y7537">
        <v>0</v>
      </c>
      <c r="Z7537">
        <v>0</v>
      </c>
      <c r="AA7537">
        <v>0</v>
      </c>
      <c r="AB7537">
        <v>0</v>
      </c>
      <c r="AC7537">
        <v>0</v>
      </c>
      <c r="AD7537">
        <v>0</v>
      </c>
      <c r="AE7537">
        <v>0</v>
      </c>
    </row>
    <row r="7538" spans="1:31" x14ac:dyDescent="0.25">
      <c r="A7538">
        <v>2231832</v>
      </c>
      <c r="B7538">
        <v>1</v>
      </c>
      <c r="C7538" t="s">
        <v>81</v>
      </c>
      <c r="D7538" t="s">
        <v>114</v>
      </c>
      <c r="E7538" t="s">
        <v>132</v>
      </c>
      <c r="F7538" t="s">
        <v>21541</v>
      </c>
      <c r="G7538" t="s">
        <v>148</v>
      </c>
      <c r="H7538" t="s">
        <v>135</v>
      </c>
      <c r="I7538" t="s">
        <v>136</v>
      </c>
      <c r="J7538" t="s">
        <v>137</v>
      </c>
      <c r="K7538" t="s">
        <v>138</v>
      </c>
      <c r="L7538" t="s">
        <v>21542</v>
      </c>
      <c r="M7538" t="s">
        <v>21543</v>
      </c>
      <c r="N7538">
        <v>1.112777777</v>
      </c>
      <c r="O7538">
        <v>0</v>
      </c>
      <c r="P7538">
        <v>0</v>
      </c>
      <c r="Q7538">
        <v>0</v>
      </c>
      <c r="R7538">
        <v>0</v>
      </c>
      <c r="S7538">
        <v>0</v>
      </c>
      <c r="T7538">
        <v>0</v>
      </c>
      <c r="U7538">
        <v>0</v>
      </c>
      <c r="V7538">
        <v>0</v>
      </c>
      <c r="W7538">
        <v>0</v>
      </c>
      <c r="X7538">
        <v>0</v>
      </c>
      <c r="Y7538">
        <v>0</v>
      </c>
      <c r="Z7538">
        <v>0</v>
      </c>
      <c r="AA7538">
        <v>0</v>
      </c>
      <c r="AB7538">
        <v>0</v>
      </c>
      <c r="AC7538">
        <v>0</v>
      </c>
      <c r="AD7538">
        <v>0</v>
      </c>
      <c r="AE7538">
        <v>0</v>
      </c>
    </row>
    <row r="7539" spans="1:31" x14ac:dyDescent="0.25">
      <c r="A7539">
        <v>2237846</v>
      </c>
      <c r="B7539">
        <v>1</v>
      </c>
      <c r="C7539" t="s">
        <v>81</v>
      </c>
      <c r="D7539" t="s">
        <v>120</v>
      </c>
      <c r="E7539" t="s">
        <v>161</v>
      </c>
      <c r="F7539" t="s">
        <v>21544</v>
      </c>
      <c r="G7539" t="s">
        <v>1963</v>
      </c>
      <c r="H7539" t="s">
        <v>163</v>
      </c>
      <c r="I7539" t="s">
        <v>136</v>
      </c>
      <c r="J7539" t="s">
        <v>137</v>
      </c>
      <c r="K7539" t="s">
        <v>138</v>
      </c>
      <c r="L7539" t="s">
        <v>21545</v>
      </c>
      <c r="M7539" t="s">
        <v>21546</v>
      </c>
      <c r="N7539">
        <v>1.672222222</v>
      </c>
      <c r="O7539">
        <v>0</v>
      </c>
      <c r="P7539">
        <v>0</v>
      </c>
      <c r="Q7539">
        <v>0</v>
      </c>
      <c r="R7539">
        <v>0</v>
      </c>
      <c r="S7539">
        <v>0</v>
      </c>
      <c r="T7539">
        <v>0</v>
      </c>
      <c r="U7539">
        <v>0</v>
      </c>
      <c r="V7539">
        <v>0</v>
      </c>
      <c r="W7539">
        <v>0</v>
      </c>
      <c r="X7539">
        <v>0</v>
      </c>
      <c r="Y7539">
        <v>0</v>
      </c>
      <c r="Z7539">
        <v>0</v>
      </c>
      <c r="AA7539">
        <v>0</v>
      </c>
      <c r="AB7539">
        <v>0</v>
      </c>
      <c r="AC7539">
        <v>0</v>
      </c>
      <c r="AD7539">
        <v>0</v>
      </c>
      <c r="AE7539">
        <v>0</v>
      </c>
    </row>
    <row r="7540" spans="1:31" x14ac:dyDescent="0.25">
      <c r="A7540">
        <v>2252001</v>
      </c>
      <c r="B7540">
        <v>1</v>
      </c>
      <c r="C7540" t="s">
        <v>80</v>
      </c>
      <c r="D7540" t="s">
        <v>96</v>
      </c>
      <c r="E7540" t="s">
        <v>132</v>
      </c>
      <c r="F7540" t="s">
        <v>21547</v>
      </c>
      <c r="G7540" t="s">
        <v>170</v>
      </c>
      <c r="H7540" t="s">
        <v>135</v>
      </c>
      <c r="I7540" t="s">
        <v>136</v>
      </c>
      <c r="J7540" t="s">
        <v>137</v>
      </c>
      <c r="K7540" t="s">
        <v>138</v>
      </c>
      <c r="L7540" t="s">
        <v>21548</v>
      </c>
      <c r="M7540" t="s">
        <v>21549</v>
      </c>
      <c r="N7540">
        <v>2.7527777769999999</v>
      </c>
      <c r="O7540">
        <v>0</v>
      </c>
      <c r="P7540">
        <v>0</v>
      </c>
      <c r="Q7540">
        <v>0</v>
      </c>
      <c r="R7540">
        <v>0</v>
      </c>
      <c r="S7540">
        <v>0</v>
      </c>
      <c r="T7540">
        <v>0</v>
      </c>
      <c r="U7540">
        <v>0</v>
      </c>
      <c r="V7540">
        <v>0</v>
      </c>
      <c r="W7540">
        <v>0</v>
      </c>
      <c r="X7540">
        <v>0</v>
      </c>
      <c r="Y7540">
        <v>0</v>
      </c>
      <c r="Z7540">
        <v>0</v>
      </c>
      <c r="AA7540">
        <v>0</v>
      </c>
      <c r="AB7540">
        <v>0</v>
      </c>
      <c r="AC7540">
        <v>0</v>
      </c>
      <c r="AD7540">
        <v>0</v>
      </c>
      <c r="AE7540">
        <v>0</v>
      </c>
    </row>
    <row r="7541" spans="1:31" x14ac:dyDescent="0.25">
      <c r="A7541">
        <v>2253979</v>
      </c>
      <c r="B7541">
        <v>1</v>
      </c>
      <c r="C7541" t="s">
        <v>81</v>
      </c>
      <c r="D7541" t="s">
        <v>118</v>
      </c>
      <c r="E7541" t="s">
        <v>182</v>
      </c>
      <c r="F7541" t="s">
        <v>21491</v>
      </c>
      <c r="G7541" t="s">
        <v>174</v>
      </c>
      <c r="H7541" t="s">
        <v>163</v>
      </c>
      <c r="I7541" t="s">
        <v>136</v>
      </c>
      <c r="J7541" t="s">
        <v>137</v>
      </c>
      <c r="K7541" t="s">
        <v>138</v>
      </c>
      <c r="L7541" t="s">
        <v>21550</v>
      </c>
      <c r="M7541" t="s">
        <v>21551</v>
      </c>
      <c r="N7541">
        <v>0.66194444399999997</v>
      </c>
      <c r="O7541">
        <v>0</v>
      </c>
      <c r="P7541">
        <v>0</v>
      </c>
      <c r="Q7541">
        <v>0</v>
      </c>
      <c r="R7541">
        <v>0</v>
      </c>
      <c r="S7541">
        <v>0</v>
      </c>
      <c r="T7541">
        <v>0</v>
      </c>
      <c r="U7541">
        <v>0</v>
      </c>
      <c r="V7541">
        <v>0</v>
      </c>
      <c r="W7541">
        <v>0</v>
      </c>
      <c r="X7541">
        <v>0</v>
      </c>
      <c r="Y7541">
        <v>0</v>
      </c>
      <c r="Z7541">
        <v>0</v>
      </c>
      <c r="AA7541">
        <v>0</v>
      </c>
      <c r="AB7541">
        <v>0</v>
      </c>
      <c r="AC7541">
        <v>0</v>
      </c>
      <c r="AD7541">
        <v>0</v>
      </c>
      <c r="AE7541">
        <v>0</v>
      </c>
    </row>
    <row r="7542" spans="1:31" x14ac:dyDescent="0.25">
      <c r="A7542">
        <v>2236306</v>
      </c>
      <c r="B7542">
        <v>1</v>
      </c>
      <c r="C7542" t="s">
        <v>80</v>
      </c>
      <c r="D7542" t="s">
        <v>100</v>
      </c>
      <c r="E7542" t="s">
        <v>273</v>
      </c>
      <c r="F7542" t="s">
        <v>21552</v>
      </c>
      <c r="G7542" t="s">
        <v>174</v>
      </c>
      <c r="H7542" t="s">
        <v>163</v>
      </c>
      <c r="I7542" t="s">
        <v>136</v>
      </c>
      <c r="J7542" t="s">
        <v>137</v>
      </c>
      <c r="K7542" t="s">
        <v>138</v>
      </c>
      <c r="L7542" t="s">
        <v>21553</v>
      </c>
      <c r="M7542" t="s">
        <v>21554</v>
      </c>
      <c r="N7542">
        <v>0.61083333299999998</v>
      </c>
      <c r="O7542">
        <v>0</v>
      </c>
      <c r="P7542">
        <v>0</v>
      </c>
      <c r="Q7542">
        <v>0</v>
      </c>
      <c r="R7542">
        <v>0</v>
      </c>
      <c r="S7542">
        <v>0</v>
      </c>
      <c r="T7542">
        <v>0</v>
      </c>
      <c r="U7542">
        <v>0</v>
      </c>
      <c r="V7542">
        <v>0</v>
      </c>
      <c r="W7542">
        <v>0</v>
      </c>
      <c r="X7542">
        <v>0</v>
      </c>
      <c r="Y7542">
        <v>0</v>
      </c>
      <c r="Z7542">
        <v>0</v>
      </c>
      <c r="AA7542">
        <v>0</v>
      </c>
      <c r="AB7542">
        <v>0</v>
      </c>
      <c r="AC7542">
        <v>0</v>
      </c>
      <c r="AD7542">
        <v>0</v>
      </c>
      <c r="AE7542">
        <v>0</v>
      </c>
    </row>
    <row r="7543" spans="1:31" x14ac:dyDescent="0.25">
      <c r="A7543">
        <v>2251563</v>
      </c>
      <c r="B7543">
        <v>1</v>
      </c>
      <c r="C7543" t="s">
        <v>80</v>
      </c>
      <c r="D7543" t="s">
        <v>106</v>
      </c>
      <c r="E7543" t="s">
        <v>161</v>
      </c>
      <c r="F7543" t="s">
        <v>21555</v>
      </c>
      <c r="G7543" t="s">
        <v>174</v>
      </c>
      <c r="H7543" t="s">
        <v>163</v>
      </c>
      <c r="I7543" t="s">
        <v>136</v>
      </c>
      <c r="J7543" t="s">
        <v>137</v>
      </c>
      <c r="K7543" t="s">
        <v>138</v>
      </c>
      <c r="L7543" t="s">
        <v>21556</v>
      </c>
      <c r="M7543" t="s">
        <v>21557</v>
      </c>
      <c r="N7543">
        <v>0.90194444399999996</v>
      </c>
      <c r="O7543">
        <v>0</v>
      </c>
      <c r="P7543">
        <v>0</v>
      </c>
      <c r="Q7543">
        <v>0</v>
      </c>
      <c r="R7543">
        <v>0</v>
      </c>
      <c r="S7543">
        <v>0</v>
      </c>
      <c r="T7543">
        <v>0</v>
      </c>
      <c r="U7543">
        <v>0</v>
      </c>
      <c r="V7543">
        <v>0</v>
      </c>
      <c r="W7543">
        <v>0</v>
      </c>
      <c r="X7543">
        <v>0</v>
      </c>
      <c r="Y7543">
        <v>0</v>
      </c>
      <c r="Z7543">
        <v>0</v>
      </c>
      <c r="AA7543">
        <v>0</v>
      </c>
      <c r="AB7543">
        <v>0</v>
      </c>
      <c r="AC7543">
        <v>0</v>
      </c>
      <c r="AD7543">
        <v>0</v>
      </c>
      <c r="AE7543">
        <v>0</v>
      </c>
    </row>
    <row r="7544" spans="1:31" x14ac:dyDescent="0.25">
      <c r="A7544">
        <v>2235682</v>
      </c>
      <c r="B7544">
        <v>1</v>
      </c>
      <c r="C7544" t="s">
        <v>81</v>
      </c>
      <c r="D7544" t="s">
        <v>118</v>
      </c>
      <c r="E7544" t="s">
        <v>182</v>
      </c>
      <c r="F7544" t="s">
        <v>21558</v>
      </c>
      <c r="G7544" t="s">
        <v>174</v>
      </c>
      <c r="H7544" t="s">
        <v>163</v>
      </c>
      <c r="I7544" t="s">
        <v>136</v>
      </c>
      <c r="J7544" t="s">
        <v>137</v>
      </c>
      <c r="K7544" t="s">
        <v>138</v>
      </c>
      <c r="L7544" t="s">
        <v>21559</v>
      </c>
      <c r="M7544" t="s">
        <v>21560</v>
      </c>
      <c r="N7544">
        <v>3.2483333330000002</v>
      </c>
      <c r="O7544">
        <v>0</v>
      </c>
      <c r="P7544">
        <v>0</v>
      </c>
      <c r="Q7544">
        <v>0</v>
      </c>
      <c r="R7544">
        <v>0</v>
      </c>
      <c r="S7544">
        <v>0</v>
      </c>
      <c r="T7544">
        <v>0</v>
      </c>
      <c r="U7544">
        <v>0</v>
      </c>
      <c r="V7544">
        <v>0</v>
      </c>
      <c r="W7544">
        <v>0</v>
      </c>
      <c r="X7544">
        <v>0</v>
      </c>
      <c r="Y7544">
        <v>0</v>
      </c>
      <c r="Z7544">
        <v>0</v>
      </c>
      <c r="AA7544">
        <v>0</v>
      </c>
      <c r="AB7544">
        <v>0</v>
      </c>
      <c r="AC7544">
        <v>0</v>
      </c>
      <c r="AD7544">
        <v>0</v>
      </c>
      <c r="AE7544">
        <v>0</v>
      </c>
    </row>
    <row r="7545" spans="1:31" x14ac:dyDescent="0.25">
      <c r="A7545">
        <v>2234586</v>
      </c>
      <c r="B7545">
        <v>1</v>
      </c>
      <c r="C7545" t="s">
        <v>81</v>
      </c>
      <c r="D7545" t="s">
        <v>123</v>
      </c>
      <c r="E7545" t="s">
        <v>132</v>
      </c>
      <c r="F7545" t="s">
        <v>21561</v>
      </c>
      <c r="G7545" t="s">
        <v>148</v>
      </c>
      <c r="H7545" t="s">
        <v>135</v>
      </c>
      <c r="I7545" t="s">
        <v>136</v>
      </c>
      <c r="J7545" t="s">
        <v>137</v>
      </c>
      <c r="K7545" t="s">
        <v>138</v>
      </c>
      <c r="L7545" t="s">
        <v>21562</v>
      </c>
      <c r="M7545" t="s">
        <v>21563</v>
      </c>
      <c r="N7545">
        <v>1.6205555549999999</v>
      </c>
      <c r="O7545">
        <v>0</v>
      </c>
      <c r="P7545">
        <v>0</v>
      </c>
      <c r="Q7545">
        <v>0</v>
      </c>
      <c r="R7545">
        <v>0</v>
      </c>
      <c r="S7545">
        <v>0</v>
      </c>
      <c r="T7545">
        <v>0</v>
      </c>
      <c r="U7545">
        <v>0</v>
      </c>
      <c r="V7545">
        <v>0</v>
      </c>
      <c r="W7545">
        <v>0</v>
      </c>
      <c r="X7545">
        <v>0</v>
      </c>
      <c r="Y7545">
        <v>0</v>
      </c>
      <c r="Z7545">
        <v>0</v>
      </c>
      <c r="AA7545">
        <v>0</v>
      </c>
      <c r="AB7545">
        <v>0</v>
      </c>
      <c r="AC7545">
        <v>0</v>
      </c>
      <c r="AD7545">
        <v>0</v>
      </c>
      <c r="AE7545">
        <v>0</v>
      </c>
    </row>
    <row r="7546" spans="1:31" x14ac:dyDescent="0.25">
      <c r="A7546">
        <v>2252253</v>
      </c>
      <c r="B7546">
        <v>1</v>
      </c>
      <c r="C7546" t="s">
        <v>81</v>
      </c>
      <c r="D7546" t="s">
        <v>128</v>
      </c>
      <c r="E7546" t="s">
        <v>132</v>
      </c>
      <c r="F7546" t="s">
        <v>21564</v>
      </c>
      <c r="G7546" t="s">
        <v>191</v>
      </c>
      <c r="H7546" t="s">
        <v>135</v>
      </c>
      <c r="I7546" t="s">
        <v>136</v>
      </c>
      <c r="J7546" t="s">
        <v>137</v>
      </c>
      <c r="K7546" t="s">
        <v>138</v>
      </c>
      <c r="L7546" t="s">
        <v>21565</v>
      </c>
      <c r="M7546" t="s">
        <v>21566</v>
      </c>
      <c r="N7546">
        <v>2.1611111109999999</v>
      </c>
      <c r="O7546">
        <v>0</v>
      </c>
      <c r="P7546">
        <v>0</v>
      </c>
      <c r="Q7546">
        <v>0</v>
      </c>
      <c r="R7546">
        <v>0</v>
      </c>
      <c r="S7546">
        <v>0</v>
      </c>
      <c r="T7546">
        <v>0</v>
      </c>
      <c r="U7546">
        <v>0</v>
      </c>
      <c r="V7546">
        <v>0</v>
      </c>
      <c r="W7546">
        <v>0</v>
      </c>
      <c r="X7546">
        <v>0</v>
      </c>
      <c r="Y7546">
        <v>0</v>
      </c>
      <c r="Z7546">
        <v>0</v>
      </c>
      <c r="AA7546">
        <v>0</v>
      </c>
      <c r="AB7546">
        <v>0</v>
      </c>
      <c r="AC7546">
        <v>0</v>
      </c>
      <c r="AD7546">
        <v>0</v>
      </c>
      <c r="AE7546">
        <v>0</v>
      </c>
    </row>
    <row r="7547" spans="1:31" x14ac:dyDescent="0.25">
      <c r="A7547">
        <v>2254526</v>
      </c>
      <c r="B7547">
        <v>1</v>
      </c>
      <c r="C7547" t="s">
        <v>81</v>
      </c>
      <c r="D7547" t="s">
        <v>115</v>
      </c>
      <c r="E7547" t="s">
        <v>132</v>
      </c>
      <c r="F7547" t="s">
        <v>21567</v>
      </c>
      <c r="G7547" t="s">
        <v>148</v>
      </c>
      <c r="H7547" t="s">
        <v>135</v>
      </c>
      <c r="I7547" t="s">
        <v>136</v>
      </c>
      <c r="J7547" t="s">
        <v>137</v>
      </c>
      <c r="K7547" t="s">
        <v>138</v>
      </c>
      <c r="L7547" t="s">
        <v>21568</v>
      </c>
      <c r="M7547" t="s">
        <v>21569</v>
      </c>
      <c r="N7547">
        <v>1.5708333329999999</v>
      </c>
      <c r="O7547">
        <v>0</v>
      </c>
      <c r="P7547">
        <v>0</v>
      </c>
      <c r="Q7547">
        <v>0</v>
      </c>
      <c r="R7547">
        <v>0</v>
      </c>
      <c r="S7547">
        <v>0</v>
      </c>
      <c r="T7547">
        <v>0</v>
      </c>
      <c r="U7547">
        <v>0</v>
      </c>
      <c r="V7547">
        <v>0</v>
      </c>
      <c r="W7547">
        <v>0</v>
      </c>
      <c r="X7547">
        <v>0</v>
      </c>
      <c r="Y7547">
        <v>0</v>
      </c>
      <c r="Z7547">
        <v>0</v>
      </c>
      <c r="AA7547">
        <v>0</v>
      </c>
      <c r="AB7547">
        <v>0</v>
      </c>
      <c r="AC7547">
        <v>0</v>
      </c>
      <c r="AD7547">
        <v>0</v>
      </c>
      <c r="AE7547">
        <v>0</v>
      </c>
    </row>
    <row r="7548" spans="1:31" x14ac:dyDescent="0.25">
      <c r="A7548">
        <v>2238376</v>
      </c>
      <c r="B7548">
        <v>1</v>
      </c>
      <c r="C7548" t="s">
        <v>80</v>
      </c>
      <c r="D7548" t="s">
        <v>95</v>
      </c>
      <c r="E7548" t="s">
        <v>132</v>
      </c>
      <c r="F7548" t="s">
        <v>21570</v>
      </c>
      <c r="G7548" t="s">
        <v>191</v>
      </c>
      <c r="H7548" t="s">
        <v>135</v>
      </c>
      <c r="I7548" t="s">
        <v>136</v>
      </c>
      <c r="J7548" t="s">
        <v>137</v>
      </c>
      <c r="K7548" t="s">
        <v>138</v>
      </c>
      <c r="L7548" t="s">
        <v>21571</v>
      </c>
      <c r="M7548" t="s">
        <v>21572</v>
      </c>
      <c r="N7548">
        <v>1.501666666</v>
      </c>
      <c r="O7548">
        <v>0</v>
      </c>
      <c r="P7548">
        <v>0</v>
      </c>
      <c r="Q7548">
        <v>0</v>
      </c>
      <c r="R7548">
        <v>0</v>
      </c>
      <c r="S7548">
        <v>0</v>
      </c>
      <c r="T7548">
        <v>0</v>
      </c>
      <c r="U7548">
        <v>0</v>
      </c>
      <c r="V7548">
        <v>0</v>
      </c>
      <c r="W7548">
        <v>0</v>
      </c>
      <c r="X7548">
        <v>0</v>
      </c>
      <c r="Y7548">
        <v>0</v>
      </c>
      <c r="Z7548">
        <v>0</v>
      </c>
      <c r="AA7548">
        <v>0</v>
      </c>
      <c r="AB7548">
        <v>0</v>
      </c>
      <c r="AC7548">
        <v>0</v>
      </c>
      <c r="AD7548">
        <v>0</v>
      </c>
      <c r="AE7548">
        <v>0</v>
      </c>
    </row>
    <row r="7549" spans="1:31" x14ac:dyDescent="0.25">
      <c r="A7549">
        <v>2235073</v>
      </c>
      <c r="B7549">
        <v>1</v>
      </c>
      <c r="C7549" t="s">
        <v>80</v>
      </c>
      <c r="D7549" t="s">
        <v>97</v>
      </c>
      <c r="E7549" t="s">
        <v>141</v>
      </c>
      <c r="F7549" t="s">
        <v>10384</v>
      </c>
      <c r="G7549" t="s">
        <v>187</v>
      </c>
      <c r="H7549" t="s">
        <v>135</v>
      </c>
      <c r="I7549" t="s">
        <v>136</v>
      </c>
      <c r="J7549" t="s">
        <v>137</v>
      </c>
      <c r="K7549" t="s">
        <v>138</v>
      </c>
      <c r="L7549" t="s">
        <v>21573</v>
      </c>
      <c r="M7549" t="s">
        <v>10227</v>
      </c>
      <c r="N7549">
        <v>10.013611110999999</v>
      </c>
      <c r="O7549">
        <v>0</v>
      </c>
      <c r="P7549">
        <v>26</v>
      </c>
      <c r="Q7549">
        <v>0</v>
      </c>
      <c r="R7549">
        <v>27</v>
      </c>
      <c r="S7549">
        <v>0</v>
      </c>
      <c r="T7549">
        <v>7</v>
      </c>
      <c r="U7549">
        <v>0</v>
      </c>
      <c r="V7549">
        <v>0</v>
      </c>
      <c r="W7549">
        <v>0</v>
      </c>
      <c r="X7549">
        <v>0</v>
      </c>
      <c r="Y7549">
        <v>0</v>
      </c>
      <c r="Z7549">
        <v>0</v>
      </c>
      <c r="AA7549">
        <v>0</v>
      </c>
      <c r="AB7549">
        <v>0</v>
      </c>
      <c r="AC7549">
        <v>0</v>
      </c>
      <c r="AD7549">
        <v>0</v>
      </c>
      <c r="AE7549">
        <v>0</v>
      </c>
    </row>
    <row r="7550" spans="1:31" x14ac:dyDescent="0.25">
      <c r="A7550">
        <v>2249700</v>
      </c>
      <c r="B7550">
        <v>1</v>
      </c>
      <c r="C7550" t="s">
        <v>80</v>
      </c>
      <c r="D7550" t="s">
        <v>96</v>
      </c>
      <c r="E7550" t="s">
        <v>132</v>
      </c>
      <c r="F7550" t="s">
        <v>21547</v>
      </c>
      <c r="G7550" t="s">
        <v>170</v>
      </c>
      <c r="H7550" t="s">
        <v>135</v>
      </c>
      <c r="I7550" t="s">
        <v>136</v>
      </c>
      <c r="J7550" t="s">
        <v>137</v>
      </c>
      <c r="K7550" t="s">
        <v>138</v>
      </c>
      <c r="L7550" t="s">
        <v>21574</v>
      </c>
      <c r="M7550" t="s">
        <v>21575</v>
      </c>
      <c r="N7550">
        <v>7.4583333329999997</v>
      </c>
      <c r="O7550">
        <v>0</v>
      </c>
      <c r="P7550">
        <v>0</v>
      </c>
      <c r="Q7550">
        <v>0</v>
      </c>
      <c r="R7550">
        <v>0</v>
      </c>
      <c r="S7550">
        <v>0</v>
      </c>
      <c r="T7550">
        <v>0</v>
      </c>
      <c r="U7550">
        <v>0</v>
      </c>
      <c r="V7550">
        <v>0</v>
      </c>
      <c r="W7550">
        <v>0</v>
      </c>
      <c r="X7550">
        <v>0</v>
      </c>
      <c r="Y7550">
        <v>0</v>
      </c>
      <c r="Z7550">
        <v>0</v>
      </c>
      <c r="AA7550">
        <v>0</v>
      </c>
      <c r="AB7550">
        <v>0</v>
      </c>
      <c r="AC7550">
        <v>0</v>
      </c>
      <c r="AD7550">
        <v>0</v>
      </c>
      <c r="AE7550">
        <v>0</v>
      </c>
    </row>
    <row r="7551" spans="1:31" x14ac:dyDescent="0.25">
      <c r="A7551">
        <v>2251240</v>
      </c>
      <c r="B7551">
        <v>1</v>
      </c>
      <c r="C7551" t="s">
        <v>81</v>
      </c>
      <c r="D7551" t="s">
        <v>120</v>
      </c>
      <c r="E7551" t="s">
        <v>182</v>
      </c>
      <c r="F7551" t="s">
        <v>21576</v>
      </c>
      <c r="G7551" t="s">
        <v>196</v>
      </c>
      <c r="H7551" t="s">
        <v>163</v>
      </c>
      <c r="I7551" t="s">
        <v>136</v>
      </c>
      <c r="J7551" t="s">
        <v>137</v>
      </c>
      <c r="K7551" t="s">
        <v>144</v>
      </c>
      <c r="L7551" t="s">
        <v>21577</v>
      </c>
      <c r="M7551" t="s">
        <v>21578</v>
      </c>
      <c r="N7551">
        <v>0.75972222199999995</v>
      </c>
      <c r="O7551">
        <v>0</v>
      </c>
      <c r="P7551">
        <v>0</v>
      </c>
      <c r="Q7551">
        <v>0</v>
      </c>
      <c r="R7551">
        <v>0</v>
      </c>
      <c r="S7551">
        <v>0</v>
      </c>
      <c r="T7551">
        <v>0</v>
      </c>
      <c r="U7551">
        <v>0</v>
      </c>
      <c r="V7551">
        <v>0</v>
      </c>
      <c r="W7551">
        <v>0</v>
      </c>
      <c r="X7551">
        <v>0</v>
      </c>
      <c r="Y7551">
        <v>0</v>
      </c>
      <c r="Z7551">
        <v>0</v>
      </c>
      <c r="AA7551">
        <v>0</v>
      </c>
      <c r="AB7551">
        <v>0</v>
      </c>
      <c r="AC7551">
        <v>0</v>
      </c>
      <c r="AD7551">
        <v>0</v>
      </c>
      <c r="AE7551">
        <v>0</v>
      </c>
    </row>
    <row r="7552" spans="1:31" x14ac:dyDescent="0.25">
      <c r="A7552">
        <v>2249076</v>
      </c>
      <c r="B7552">
        <v>1</v>
      </c>
      <c r="C7552" t="s">
        <v>80</v>
      </c>
      <c r="D7552" t="s">
        <v>96</v>
      </c>
      <c r="E7552" t="s">
        <v>132</v>
      </c>
      <c r="F7552" t="s">
        <v>21547</v>
      </c>
      <c r="G7552" t="s">
        <v>170</v>
      </c>
      <c r="H7552" t="s">
        <v>135</v>
      </c>
      <c r="I7552" t="s">
        <v>136</v>
      </c>
      <c r="J7552" t="s">
        <v>137</v>
      </c>
      <c r="K7552" t="s">
        <v>138</v>
      </c>
      <c r="L7552" t="s">
        <v>21579</v>
      </c>
      <c r="M7552" t="s">
        <v>21580</v>
      </c>
      <c r="N7552">
        <v>3.332777777</v>
      </c>
      <c r="O7552">
        <v>0</v>
      </c>
      <c r="P7552">
        <v>0</v>
      </c>
      <c r="Q7552">
        <v>0</v>
      </c>
      <c r="R7552">
        <v>0</v>
      </c>
      <c r="S7552">
        <v>0</v>
      </c>
      <c r="T7552">
        <v>0</v>
      </c>
      <c r="U7552">
        <v>0</v>
      </c>
      <c r="V7552">
        <v>0</v>
      </c>
      <c r="W7552">
        <v>0</v>
      </c>
      <c r="X7552">
        <v>0</v>
      </c>
      <c r="Y7552">
        <v>0</v>
      </c>
      <c r="Z7552">
        <v>0</v>
      </c>
      <c r="AA7552">
        <v>0</v>
      </c>
      <c r="AB7552">
        <v>0</v>
      </c>
      <c r="AC7552">
        <v>0</v>
      </c>
      <c r="AD7552">
        <v>0</v>
      </c>
      <c r="AE7552">
        <v>0</v>
      </c>
    </row>
    <row r="7553" spans="1:31" x14ac:dyDescent="0.25">
      <c r="A7553">
        <v>2250891</v>
      </c>
      <c r="B7553">
        <v>1</v>
      </c>
      <c r="C7553" t="s">
        <v>80</v>
      </c>
      <c r="D7553" t="s">
        <v>107</v>
      </c>
      <c r="E7553" t="s">
        <v>132</v>
      </c>
      <c r="F7553" t="s">
        <v>21581</v>
      </c>
      <c r="G7553" t="s">
        <v>191</v>
      </c>
      <c r="H7553" t="s">
        <v>135</v>
      </c>
      <c r="I7553" t="s">
        <v>136</v>
      </c>
      <c r="J7553" t="s">
        <v>137</v>
      </c>
      <c r="K7553" t="s">
        <v>138</v>
      </c>
      <c r="L7553" t="s">
        <v>21582</v>
      </c>
      <c r="M7553" t="s">
        <v>21583</v>
      </c>
      <c r="N7553">
        <v>2.7905555550000001</v>
      </c>
      <c r="O7553">
        <v>0</v>
      </c>
      <c r="P7553">
        <v>0</v>
      </c>
      <c r="Q7553">
        <v>0</v>
      </c>
      <c r="R7553">
        <v>0</v>
      </c>
      <c r="S7553">
        <v>0</v>
      </c>
      <c r="T7553">
        <v>0</v>
      </c>
      <c r="U7553">
        <v>0</v>
      </c>
      <c r="V7553">
        <v>0</v>
      </c>
      <c r="W7553">
        <v>0</v>
      </c>
      <c r="X7553">
        <v>0</v>
      </c>
      <c r="Y7553">
        <v>0</v>
      </c>
      <c r="Z7553">
        <v>0</v>
      </c>
      <c r="AA7553">
        <v>0</v>
      </c>
      <c r="AB7553">
        <v>0</v>
      </c>
      <c r="AC7553">
        <v>0</v>
      </c>
      <c r="AD7553">
        <v>0</v>
      </c>
      <c r="AE7553">
        <v>0</v>
      </c>
    </row>
    <row r="7554" spans="1:31" x14ac:dyDescent="0.25">
      <c r="A7554">
        <v>2236633</v>
      </c>
      <c r="B7554">
        <v>1</v>
      </c>
      <c r="C7554" t="s">
        <v>81</v>
      </c>
      <c r="D7554" t="s">
        <v>117</v>
      </c>
      <c r="E7554" t="s">
        <v>132</v>
      </c>
      <c r="F7554" t="s">
        <v>21584</v>
      </c>
      <c r="G7554" t="s">
        <v>148</v>
      </c>
      <c r="H7554" t="s">
        <v>135</v>
      </c>
      <c r="I7554" t="s">
        <v>136</v>
      </c>
      <c r="J7554" t="s">
        <v>137</v>
      </c>
      <c r="K7554" t="s">
        <v>138</v>
      </c>
      <c r="L7554" t="s">
        <v>21585</v>
      </c>
      <c r="M7554" t="s">
        <v>21586</v>
      </c>
      <c r="N7554">
        <v>1.1858333329999999</v>
      </c>
      <c r="O7554">
        <v>0</v>
      </c>
      <c r="P7554">
        <v>0</v>
      </c>
      <c r="Q7554">
        <v>0</v>
      </c>
      <c r="R7554">
        <v>0</v>
      </c>
      <c r="S7554">
        <v>0</v>
      </c>
      <c r="T7554">
        <v>0</v>
      </c>
      <c r="U7554">
        <v>0</v>
      </c>
      <c r="V7554">
        <v>0</v>
      </c>
      <c r="W7554">
        <v>0</v>
      </c>
      <c r="X7554">
        <v>0</v>
      </c>
      <c r="Y7554">
        <v>0</v>
      </c>
      <c r="Z7554">
        <v>0</v>
      </c>
      <c r="AA7554">
        <v>0</v>
      </c>
      <c r="AB7554">
        <v>0</v>
      </c>
      <c r="AC7554">
        <v>0</v>
      </c>
      <c r="AD7554">
        <v>0</v>
      </c>
      <c r="AE7554">
        <v>0</v>
      </c>
    </row>
    <row r="7555" spans="1:31" x14ac:dyDescent="0.25">
      <c r="A7555">
        <v>2249929</v>
      </c>
      <c r="B7555">
        <v>1</v>
      </c>
      <c r="C7555" t="s">
        <v>81</v>
      </c>
      <c r="D7555" t="s">
        <v>113</v>
      </c>
      <c r="E7555" t="s">
        <v>132</v>
      </c>
      <c r="F7555" t="s">
        <v>21587</v>
      </c>
      <c r="G7555" t="s">
        <v>148</v>
      </c>
      <c r="H7555" t="s">
        <v>135</v>
      </c>
      <c r="I7555" t="s">
        <v>136</v>
      </c>
      <c r="J7555" t="s">
        <v>137</v>
      </c>
      <c r="K7555" t="s">
        <v>138</v>
      </c>
      <c r="L7555" t="s">
        <v>21588</v>
      </c>
      <c r="M7555" t="s">
        <v>21589</v>
      </c>
      <c r="N7555">
        <v>0.84666666599999996</v>
      </c>
      <c r="O7555">
        <v>0</v>
      </c>
      <c r="P7555">
        <v>0</v>
      </c>
      <c r="Q7555">
        <v>0</v>
      </c>
      <c r="R7555">
        <v>0</v>
      </c>
      <c r="S7555">
        <v>0</v>
      </c>
      <c r="T7555">
        <v>0</v>
      </c>
      <c r="U7555">
        <v>0</v>
      </c>
      <c r="V7555">
        <v>0</v>
      </c>
      <c r="W7555">
        <v>0</v>
      </c>
      <c r="X7555">
        <v>0</v>
      </c>
      <c r="Y7555">
        <v>0</v>
      </c>
      <c r="Z7555">
        <v>0</v>
      </c>
      <c r="AA7555">
        <v>0</v>
      </c>
      <c r="AB7555">
        <v>0</v>
      </c>
      <c r="AC7555">
        <v>0</v>
      </c>
      <c r="AD7555">
        <v>0</v>
      </c>
      <c r="AE7555">
        <v>0</v>
      </c>
    </row>
    <row r="7556" spans="1:31" x14ac:dyDescent="0.25">
      <c r="A7556">
        <v>2231103</v>
      </c>
      <c r="B7556">
        <v>1</v>
      </c>
      <c r="C7556" t="s">
        <v>81</v>
      </c>
      <c r="D7556" t="s">
        <v>112</v>
      </c>
      <c r="E7556" t="s">
        <v>273</v>
      </c>
      <c r="F7556" t="s">
        <v>21590</v>
      </c>
      <c r="G7556" t="s">
        <v>174</v>
      </c>
      <c r="H7556" t="s">
        <v>163</v>
      </c>
      <c r="I7556" t="s">
        <v>261</v>
      </c>
      <c r="J7556" t="s">
        <v>137</v>
      </c>
      <c r="K7556" t="s">
        <v>138</v>
      </c>
      <c r="L7556" t="s">
        <v>21591</v>
      </c>
      <c r="M7556" t="s">
        <v>21592</v>
      </c>
      <c r="N7556">
        <v>1.4722222E-2</v>
      </c>
      <c r="O7556">
        <v>0</v>
      </c>
      <c r="P7556">
        <v>0</v>
      </c>
      <c r="Q7556">
        <v>0</v>
      </c>
      <c r="R7556">
        <v>0</v>
      </c>
      <c r="S7556">
        <v>0</v>
      </c>
      <c r="T7556">
        <v>0</v>
      </c>
      <c r="U7556">
        <v>0</v>
      </c>
      <c r="V7556">
        <v>0</v>
      </c>
      <c r="W7556">
        <v>0</v>
      </c>
      <c r="X7556">
        <v>0</v>
      </c>
      <c r="Y7556">
        <v>0</v>
      </c>
      <c r="Z7556">
        <v>0</v>
      </c>
      <c r="AA7556">
        <v>0</v>
      </c>
      <c r="AB7556">
        <v>0</v>
      </c>
      <c r="AC7556">
        <v>0</v>
      </c>
      <c r="AD7556">
        <v>0</v>
      </c>
      <c r="AE7556">
        <v>0</v>
      </c>
    </row>
    <row r="7557" spans="1:31" x14ac:dyDescent="0.25">
      <c r="A7557">
        <v>2251329</v>
      </c>
      <c r="B7557">
        <v>1</v>
      </c>
      <c r="C7557" t="s">
        <v>80</v>
      </c>
      <c r="D7557" t="s">
        <v>102</v>
      </c>
      <c r="E7557" t="s">
        <v>132</v>
      </c>
      <c r="F7557" t="s">
        <v>21593</v>
      </c>
      <c r="G7557" t="s">
        <v>148</v>
      </c>
      <c r="H7557" t="s">
        <v>135</v>
      </c>
      <c r="I7557" t="s">
        <v>136</v>
      </c>
      <c r="J7557" t="s">
        <v>137</v>
      </c>
      <c r="K7557" t="s">
        <v>138</v>
      </c>
      <c r="L7557" t="s">
        <v>21594</v>
      </c>
      <c r="M7557" t="s">
        <v>21595</v>
      </c>
      <c r="N7557">
        <v>0.80416666599999997</v>
      </c>
      <c r="O7557">
        <v>0</v>
      </c>
      <c r="P7557">
        <v>0</v>
      </c>
      <c r="Q7557">
        <v>0</v>
      </c>
      <c r="R7557">
        <v>0</v>
      </c>
      <c r="S7557">
        <v>0</v>
      </c>
      <c r="T7557">
        <v>0</v>
      </c>
      <c r="U7557">
        <v>0</v>
      </c>
      <c r="V7557">
        <v>0</v>
      </c>
      <c r="W7557">
        <v>0</v>
      </c>
      <c r="X7557">
        <v>0</v>
      </c>
      <c r="Y7557">
        <v>0</v>
      </c>
      <c r="Z7557">
        <v>0</v>
      </c>
      <c r="AA7557">
        <v>0</v>
      </c>
      <c r="AB7557">
        <v>0</v>
      </c>
      <c r="AC7557">
        <v>0</v>
      </c>
      <c r="AD7557">
        <v>0</v>
      </c>
      <c r="AE7557">
        <v>0</v>
      </c>
    </row>
    <row r="7558" spans="1:31" x14ac:dyDescent="0.25">
      <c r="A7558">
        <v>2253393</v>
      </c>
      <c r="B7558">
        <v>1</v>
      </c>
      <c r="C7558" t="s">
        <v>81</v>
      </c>
      <c r="D7558" t="s">
        <v>123</v>
      </c>
      <c r="E7558" t="s">
        <v>132</v>
      </c>
      <c r="F7558" t="s">
        <v>21596</v>
      </c>
      <c r="G7558" t="s">
        <v>191</v>
      </c>
      <c r="H7558" t="s">
        <v>135</v>
      </c>
      <c r="I7558" t="s">
        <v>136</v>
      </c>
      <c r="J7558" t="s">
        <v>137</v>
      </c>
      <c r="K7558" t="s">
        <v>138</v>
      </c>
      <c r="L7558" t="s">
        <v>21597</v>
      </c>
      <c r="M7558" t="s">
        <v>21598</v>
      </c>
      <c r="N7558">
        <v>0.58333333300000001</v>
      </c>
      <c r="O7558">
        <v>0</v>
      </c>
      <c r="P7558">
        <v>0</v>
      </c>
      <c r="Q7558">
        <v>0</v>
      </c>
      <c r="R7558">
        <v>0</v>
      </c>
      <c r="S7558">
        <v>0</v>
      </c>
      <c r="T7558">
        <v>0</v>
      </c>
      <c r="U7558">
        <v>0</v>
      </c>
      <c r="V7558">
        <v>0</v>
      </c>
      <c r="W7558">
        <v>0</v>
      </c>
      <c r="X7558">
        <v>0</v>
      </c>
      <c r="Y7558">
        <v>0</v>
      </c>
      <c r="Z7558">
        <v>0</v>
      </c>
      <c r="AA7558">
        <v>0</v>
      </c>
      <c r="AB7558">
        <v>0</v>
      </c>
      <c r="AC7558">
        <v>0</v>
      </c>
      <c r="AD7558">
        <v>0</v>
      </c>
      <c r="AE7558">
        <v>0</v>
      </c>
    </row>
    <row r="7559" spans="1:31" x14ac:dyDescent="0.25">
      <c r="A7559">
        <v>2251252</v>
      </c>
      <c r="B7559">
        <v>1</v>
      </c>
      <c r="C7559" t="s">
        <v>81</v>
      </c>
      <c r="D7559" t="s">
        <v>118</v>
      </c>
      <c r="E7559" t="s">
        <v>273</v>
      </c>
      <c r="F7559" t="s">
        <v>21599</v>
      </c>
      <c r="G7559" t="s">
        <v>196</v>
      </c>
      <c r="H7559" t="s">
        <v>163</v>
      </c>
      <c r="I7559" t="s">
        <v>136</v>
      </c>
      <c r="J7559" t="s">
        <v>137</v>
      </c>
      <c r="K7559" t="s">
        <v>144</v>
      </c>
      <c r="L7559" t="s">
        <v>21600</v>
      </c>
      <c r="M7559" t="s">
        <v>21601</v>
      </c>
      <c r="N7559">
        <v>1.653333333</v>
      </c>
      <c r="O7559">
        <v>0</v>
      </c>
      <c r="P7559">
        <v>0</v>
      </c>
      <c r="Q7559">
        <v>0</v>
      </c>
      <c r="R7559">
        <v>0</v>
      </c>
      <c r="S7559">
        <v>0</v>
      </c>
      <c r="T7559">
        <v>0</v>
      </c>
      <c r="U7559">
        <v>0</v>
      </c>
      <c r="V7559">
        <v>0</v>
      </c>
      <c r="W7559">
        <v>0</v>
      </c>
      <c r="X7559">
        <v>0</v>
      </c>
      <c r="Y7559">
        <v>0</v>
      </c>
      <c r="Z7559">
        <v>0</v>
      </c>
      <c r="AA7559">
        <v>0</v>
      </c>
      <c r="AB7559">
        <v>0</v>
      </c>
      <c r="AC7559">
        <v>0</v>
      </c>
      <c r="AD7559">
        <v>0</v>
      </c>
      <c r="AE7559">
        <v>0</v>
      </c>
    </row>
    <row r="7560" spans="1:31" x14ac:dyDescent="0.25">
      <c r="A7560">
        <v>2253267</v>
      </c>
      <c r="B7560">
        <v>1</v>
      </c>
      <c r="C7560" t="s">
        <v>80</v>
      </c>
      <c r="D7560" t="s">
        <v>101</v>
      </c>
      <c r="E7560" t="s">
        <v>161</v>
      </c>
      <c r="F7560" t="s">
        <v>21602</v>
      </c>
      <c r="G7560" t="s">
        <v>174</v>
      </c>
      <c r="H7560" t="s">
        <v>163</v>
      </c>
      <c r="I7560" t="s">
        <v>136</v>
      </c>
      <c r="J7560" t="s">
        <v>137</v>
      </c>
      <c r="K7560" t="s">
        <v>138</v>
      </c>
      <c r="L7560" t="s">
        <v>21603</v>
      </c>
      <c r="M7560" t="s">
        <v>21604</v>
      </c>
      <c r="N7560">
        <v>2.3508333330000002</v>
      </c>
      <c r="O7560">
        <v>0</v>
      </c>
      <c r="P7560">
        <v>0</v>
      </c>
      <c r="Q7560">
        <v>0</v>
      </c>
      <c r="R7560">
        <v>0</v>
      </c>
      <c r="S7560">
        <v>0</v>
      </c>
      <c r="T7560">
        <v>0</v>
      </c>
      <c r="U7560">
        <v>0</v>
      </c>
      <c r="V7560">
        <v>0</v>
      </c>
      <c r="W7560">
        <v>0</v>
      </c>
      <c r="X7560">
        <v>0</v>
      </c>
      <c r="Y7560">
        <v>0</v>
      </c>
      <c r="Z7560">
        <v>0</v>
      </c>
      <c r="AA7560">
        <v>0</v>
      </c>
      <c r="AB7560">
        <v>0</v>
      </c>
      <c r="AC7560">
        <v>0</v>
      </c>
      <c r="AD7560">
        <v>0</v>
      </c>
      <c r="AE7560">
        <v>0</v>
      </c>
    </row>
    <row r="7561" spans="1:31" x14ac:dyDescent="0.25">
      <c r="A7561">
        <v>2253436</v>
      </c>
      <c r="B7561">
        <v>1</v>
      </c>
      <c r="C7561" t="s">
        <v>81</v>
      </c>
      <c r="D7561" t="s">
        <v>118</v>
      </c>
      <c r="E7561" t="s">
        <v>182</v>
      </c>
      <c r="F7561" t="s">
        <v>21605</v>
      </c>
      <c r="G7561" t="s">
        <v>174</v>
      </c>
      <c r="H7561" t="s">
        <v>163</v>
      </c>
      <c r="I7561" t="s">
        <v>136</v>
      </c>
      <c r="J7561" t="s">
        <v>137</v>
      </c>
      <c r="K7561" t="s">
        <v>138</v>
      </c>
      <c r="L7561" t="s">
        <v>21606</v>
      </c>
      <c r="M7561" t="s">
        <v>21607</v>
      </c>
      <c r="N7561">
        <v>1.609722222</v>
      </c>
      <c r="O7561">
        <v>0</v>
      </c>
      <c r="P7561">
        <v>0</v>
      </c>
      <c r="Q7561">
        <v>0</v>
      </c>
      <c r="R7561">
        <v>0</v>
      </c>
      <c r="S7561">
        <v>0</v>
      </c>
      <c r="T7561">
        <v>0</v>
      </c>
      <c r="U7561">
        <v>0</v>
      </c>
      <c r="V7561">
        <v>0</v>
      </c>
      <c r="W7561">
        <v>0</v>
      </c>
      <c r="X7561">
        <v>0</v>
      </c>
      <c r="Y7561">
        <v>0</v>
      </c>
      <c r="Z7561">
        <v>0</v>
      </c>
      <c r="AA7561">
        <v>0</v>
      </c>
      <c r="AB7561">
        <v>0</v>
      </c>
      <c r="AC7561">
        <v>0</v>
      </c>
      <c r="AD7561">
        <v>0</v>
      </c>
      <c r="AE7561">
        <v>0</v>
      </c>
    </row>
    <row r="7562" spans="1:31" x14ac:dyDescent="0.25">
      <c r="A7562">
        <v>2235245</v>
      </c>
      <c r="B7562">
        <v>1</v>
      </c>
      <c r="C7562" t="s">
        <v>80</v>
      </c>
      <c r="D7562" t="s">
        <v>100</v>
      </c>
      <c r="E7562" t="s">
        <v>132</v>
      </c>
      <c r="F7562" t="s">
        <v>21608</v>
      </c>
      <c r="G7562" t="s">
        <v>191</v>
      </c>
      <c r="H7562" t="s">
        <v>135</v>
      </c>
      <c r="I7562" t="s">
        <v>136</v>
      </c>
      <c r="J7562" t="s">
        <v>137</v>
      </c>
      <c r="K7562" t="s">
        <v>138</v>
      </c>
      <c r="L7562" t="s">
        <v>21609</v>
      </c>
      <c r="M7562" t="s">
        <v>21610</v>
      </c>
      <c r="N7562">
        <v>2.1016666659999999</v>
      </c>
      <c r="O7562">
        <v>0</v>
      </c>
      <c r="P7562">
        <v>0</v>
      </c>
      <c r="Q7562">
        <v>0</v>
      </c>
      <c r="R7562">
        <v>0</v>
      </c>
      <c r="S7562">
        <v>0</v>
      </c>
      <c r="T7562">
        <v>0</v>
      </c>
      <c r="U7562">
        <v>0</v>
      </c>
      <c r="V7562">
        <v>0</v>
      </c>
      <c r="W7562">
        <v>0</v>
      </c>
      <c r="X7562">
        <v>0</v>
      </c>
      <c r="Y7562">
        <v>0</v>
      </c>
      <c r="Z7562">
        <v>0</v>
      </c>
      <c r="AA7562">
        <v>0</v>
      </c>
      <c r="AB7562">
        <v>0</v>
      </c>
      <c r="AC7562">
        <v>0</v>
      </c>
      <c r="AD7562">
        <v>0</v>
      </c>
      <c r="AE7562">
        <v>0</v>
      </c>
    </row>
    <row r="7563" spans="1:31" x14ac:dyDescent="0.25">
      <c r="A7563">
        <v>2237332</v>
      </c>
      <c r="B7563">
        <v>1</v>
      </c>
      <c r="C7563" t="s">
        <v>80</v>
      </c>
      <c r="D7563" t="s">
        <v>97</v>
      </c>
      <c r="E7563" t="s">
        <v>132</v>
      </c>
      <c r="F7563" t="s">
        <v>21611</v>
      </c>
      <c r="G7563" t="s">
        <v>148</v>
      </c>
      <c r="H7563" t="s">
        <v>135</v>
      </c>
      <c r="I7563" t="s">
        <v>136</v>
      </c>
      <c r="J7563" t="s">
        <v>137</v>
      </c>
      <c r="K7563" t="s">
        <v>138</v>
      </c>
      <c r="L7563" t="s">
        <v>21612</v>
      </c>
      <c r="M7563" t="s">
        <v>21613</v>
      </c>
      <c r="N7563">
        <v>3.2583333329999999</v>
      </c>
      <c r="O7563">
        <v>0</v>
      </c>
      <c r="P7563">
        <v>0</v>
      </c>
      <c r="Q7563">
        <v>0</v>
      </c>
      <c r="R7563">
        <v>0</v>
      </c>
      <c r="S7563">
        <v>0</v>
      </c>
      <c r="T7563">
        <v>0</v>
      </c>
      <c r="U7563">
        <v>0</v>
      </c>
      <c r="V7563">
        <v>0</v>
      </c>
      <c r="W7563">
        <v>0</v>
      </c>
      <c r="X7563">
        <v>0</v>
      </c>
      <c r="Y7563">
        <v>0</v>
      </c>
      <c r="Z7563">
        <v>0</v>
      </c>
      <c r="AA7563">
        <v>0</v>
      </c>
      <c r="AB7563">
        <v>0</v>
      </c>
      <c r="AC7563">
        <v>0</v>
      </c>
      <c r="AD7563">
        <v>0</v>
      </c>
      <c r="AE7563">
        <v>0</v>
      </c>
    </row>
    <row r="7564" spans="1:31" x14ac:dyDescent="0.25">
      <c r="A7564">
        <v>2238325</v>
      </c>
      <c r="B7564">
        <v>1</v>
      </c>
      <c r="C7564" t="s">
        <v>80</v>
      </c>
      <c r="D7564" t="s">
        <v>82</v>
      </c>
      <c r="E7564" t="s">
        <v>132</v>
      </c>
      <c r="F7564" t="s">
        <v>21614</v>
      </c>
      <c r="G7564" t="s">
        <v>191</v>
      </c>
      <c r="H7564" t="s">
        <v>135</v>
      </c>
      <c r="I7564" t="s">
        <v>136</v>
      </c>
      <c r="J7564" t="s">
        <v>137</v>
      </c>
      <c r="K7564" t="s">
        <v>138</v>
      </c>
      <c r="L7564" t="s">
        <v>21615</v>
      </c>
      <c r="M7564" t="s">
        <v>21616</v>
      </c>
      <c r="N7564">
        <v>3.8122222219999999</v>
      </c>
      <c r="O7564">
        <v>0</v>
      </c>
      <c r="P7564">
        <v>0</v>
      </c>
      <c r="Q7564">
        <v>0</v>
      </c>
      <c r="R7564">
        <v>0</v>
      </c>
      <c r="S7564">
        <v>0</v>
      </c>
      <c r="T7564">
        <v>0</v>
      </c>
      <c r="U7564">
        <v>0</v>
      </c>
      <c r="V7564">
        <v>0</v>
      </c>
      <c r="W7564">
        <v>0</v>
      </c>
      <c r="X7564">
        <v>0</v>
      </c>
      <c r="Y7564">
        <v>0</v>
      </c>
      <c r="Z7564">
        <v>0</v>
      </c>
      <c r="AA7564">
        <v>0</v>
      </c>
      <c r="AB7564">
        <v>0</v>
      </c>
      <c r="AC7564">
        <v>0</v>
      </c>
      <c r="AD7564">
        <v>0</v>
      </c>
      <c r="AE7564">
        <v>0</v>
      </c>
    </row>
    <row r="7565" spans="1:31" x14ac:dyDescent="0.25">
      <c r="A7565">
        <v>2235377</v>
      </c>
      <c r="B7565">
        <v>1</v>
      </c>
      <c r="C7565" t="s">
        <v>80</v>
      </c>
      <c r="D7565" t="s">
        <v>110</v>
      </c>
      <c r="E7565" t="s">
        <v>132</v>
      </c>
      <c r="F7565" t="s">
        <v>21617</v>
      </c>
      <c r="G7565" t="s">
        <v>148</v>
      </c>
      <c r="H7565" t="s">
        <v>135</v>
      </c>
      <c r="I7565" t="s">
        <v>136</v>
      </c>
      <c r="J7565" t="s">
        <v>137</v>
      </c>
      <c r="K7565" t="s">
        <v>138</v>
      </c>
      <c r="L7565" t="s">
        <v>21618</v>
      </c>
      <c r="M7565" t="s">
        <v>10221</v>
      </c>
      <c r="N7565">
        <v>1.176666666</v>
      </c>
      <c r="O7565">
        <v>0</v>
      </c>
      <c r="P7565">
        <v>0</v>
      </c>
      <c r="Q7565">
        <v>0</v>
      </c>
      <c r="R7565">
        <v>0</v>
      </c>
      <c r="S7565">
        <v>0</v>
      </c>
      <c r="T7565">
        <v>0</v>
      </c>
      <c r="U7565">
        <v>0</v>
      </c>
      <c r="V7565">
        <v>0</v>
      </c>
      <c r="W7565">
        <v>0</v>
      </c>
      <c r="X7565">
        <v>0</v>
      </c>
      <c r="Y7565">
        <v>0</v>
      </c>
      <c r="Z7565">
        <v>0</v>
      </c>
      <c r="AA7565">
        <v>0</v>
      </c>
      <c r="AB7565">
        <v>0</v>
      </c>
      <c r="AC7565">
        <v>0</v>
      </c>
      <c r="AD7565">
        <v>0</v>
      </c>
      <c r="AE7565">
        <v>0</v>
      </c>
    </row>
    <row r="7566" spans="1:31" x14ac:dyDescent="0.25">
      <c r="A7566">
        <v>2230989</v>
      </c>
      <c r="B7566">
        <v>1</v>
      </c>
      <c r="C7566" t="s">
        <v>81</v>
      </c>
      <c r="D7566" t="s">
        <v>128</v>
      </c>
      <c r="E7566" t="s">
        <v>182</v>
      </c>
      <c r="F7566" t="s">
        <v>21619</v>
      </c>
      <c r="G7566" t="s">
        <v>174</v>
      </c>
      <c r="H7566" t="s">
        <v>163</v>
      </c>
      <c r="I7566" t="s">
        <v>136</v>
      </c>
      <c r="J7566" t="s">
        <v>137</v>
      </c>
      <c r="K7566" t="s">
        <v>138</v>
      </c>
      <c r="L7566" t="s">
        <v>21620</v>
      </c>
      <c r="M7566" t="s">
        <v>21621</v>
      </c>
      <c r="N7566">
        <v>3.352777777</v>
      </c>
      <c r="O7566">
        <v>0</v>
      </c>
      <c r="P7566">
        <v>0</v>
      </c>
      <c r="Q7566">
        <v>0</v>
      </c>
      <c r="R7566">
        <v>0</v>
      </c>
      <c r="S7566">
        <v>0</v>
      </c>
      <c r="T7566">
        <v>0</v>
      </c>
      <c r="U7566">
        <v>0</v>
      </c>
      <c r="V7566">
        <v>0</v>
      </c>
      <c r="W7566">
        <v>0</v>
      </c>
      <c r="X7566">
        <v>0</v>
      </c>
      <c r="Y7566">
        <v>0</v>
      </c>
      <c r="Z7566">
        <v>0</v>
      </c>
      <c r="AA7566">
        <v>0</v>
      </c>
      <c r="AB7566">
        <v>0</v>
      </c>
      <c r="AC7566">
        <v>0</v>
      </c>
      <c r="AD7566">
        <v>0</v>
      </c>
      <c r="AE7566">
        <v>0</v>
      </c>
    </row>
    <row r="7567" spans="1:31" x14ac:dyDescent="0.25">
      <c r="A7567">
        <v>2237922</v>
      </c>
      <c r="B7567">
        <v>1</v>
      </c>
      <c r="C7567" t="s">
        <v>80</v>
      </c>
      <c r="D7567" t="s">
        <v>93</v>
      </c>
      <c r="E7567" t="s">
        <v>132</v>
      </c>
      <c r="F7567" t="s">
        <v>21622</v>
      </c>
      <c r="G7567" t="s">
        <v>148</v>
      </c>
      <c r="H7567" t="s">
        <v>135</v>
      </c>
      <c r="I7567" t="s">
        <v>136</v>
      </c>
      <c r="J7567" t="s">
        <v>137</v>
      </c>
      <c r="K7567" t="s">
        <v>138</v>
      </c>
      <c r="L7567" t="s">
        <v>21623</v>
      </c>
      <c r="M7567" t="s">
        <v>21624</v>
      </c>
      <c r="N7567">
        <v>6.2338888880000001</v>
      </c>
      <c r="O7567">
        <v>0</v>
      </c>
      <c r="P7567">
        <v>0</v>
      </c>
      <c r="Q7567">
        <v>0</v>
      </c>
      <c r="R7567">
        <v>0</v>
      </c>
      <c r="S7567">
        <v>0</v>
      </c>
      <c r="T7567">
        <v>0</v>
      </c>
      <c r="U7567">
        <v>0</v>
      </c>
      <c r="V7567">
        <v>0</v>
      </c>
      <c r="W7567">
        <v>0</v>
      </c>
      <c r="X7567">
        <v>0</v>
      </c>
      <c r="Y7567">
        <v>0</v>
      </c>
      <c r="Z7567">
        <v>0</v>
      </c>
      <c r="AA7567">
        <v>0</v>
      </c>
      <c r="AB7567">
        <v>0</v>
      </c>
      <c r="AC7567">
        <v>0</v>
      </c>
      <c r="AD7567">
        <v>0</v>
      </c>
      <c r="AE7567">
        <v>0</v>
      </c>
    </row>
    <row r="7568" spans="1:31" x14ac:dyDescent="0.25">
      <c r="A7568">
        <v>2254650</v>
      </c>
      <c r="B7568">
        <v>1</v>
      </c>
      <c r="C7568" t="s">
        <v>80</v>
      </c>
      <c r="D7568" t="s">
        <v>89</v>
      </c>
      <c r="E7568" t="s">
        <v>132</v>
      </c>
      <c r="F7568" t="s">
        <v>21625</v>
      </c>
      <c r="G7568" t="s">
        <v>152</v>
      </c>
      <c r="H7568" t="s">
        <v>135</v>
      </c>
      <c r="I7568" t="s">
        <v>136</v>
      </c>
      <c r="J7568" t="s">
        <v>3</v>
      </c>
      <c r="K7568" t="s">
        <v>138</v>
      </c>
      <c r="L7568" t="s">
        <v>21626</v>
      </c>
      <c r="M7568" t="s">
        <v>21627</v>
      </c>
      <c r="N7568">
        <v>5.6847222220000004</v>
      </c>
      <c r="O7568">
        <v>0</v>
      </c>
      <c r="P7568">
        <v>0</v>
      </c>
      <c r="Q7568">
        <v>0</v>
      </c>
      <c r="R7568">
        <v>0</v>
      </c>
      <c r="S7568">
        <v>0</v>
      </c>
      <c r="T7568">
        <v>0</v>
      </c>
      <c r="U7568">
        <v>0</v>
      </c>
      <c r="V7568">
        <v>0</v>
      </c>
      <c r="W7568">
        <v>0</v>
      </c>
      <c r="X7568">
        <v>0</v>
      </c>
      <c r="Y7568">
        <v>0</v>
      </c>
      <c r="Z7568">
        <v>0</v>
      </c>
      <c r="AA7568">
        <v>0</v>
      </c>
      <c r="AB7568">
        <v>0</v>
      </c>
      <c r="AC7568">
        <v>0</v>
      </c>
      <c r="AD7568">
        <v>0</v>
      </c>
      <c r="AE7568">
        <v>0</v>
      </c>
    </row>
    <row r="7569" spans="1:31" x14ac:dyDescent="0.25">
      <c r="A7569">
        <v>2253448</v>
      </c>
      <c r="B7569">
        <v>1</v>
      </c>
      <c r="C7569" t="s">
        <v>80</v>
      </c>
      <c r="D7569" t="s">
        <v>107</v>
      </c>
      <c r="E7569" t="s">
        <v>132</v>
      </c>
      <c r="F7569" t="s">
        <v>21628</v>
      </c>
      <c r="G7569" t="s">
        <v>152</v>
      </c>
      <c r="H7569" t="s">
        <v>135</v>
      </c>
      <c r="I7569" t="s">
        <v>136</v>
      </c>
      <c r="J7569" t="s">
        <v>137</v>
      </c>
      <c r="K7569" t="s">
        <v>138</v>
      </c>
      <c r="L7569" t="s">
        <v>21629</v>
      </c>
      <c r="M7569" t="s">
        <v>21630</v>
      </c>
      <c r="N7569">
        <v>3.071388888</v>
      </c>
      <c r="O7569">
        <v>0</v>
      </c>
      <c r="P7569">
        <v>0</v>
      </c>
      <c r="Q7569">
        <v>0</v>
      </c>
      <c r="R7569">
        <v>0</v>
      </c>
      <c r="S7569">
        <v>0</v>
      </c>
      <c r="T7569">
        <v>0</v>
      </c>
      <c r="U7569">
        <v>0</v>
      </c>
      <c r="V7569">
        <v>0</v>
      </c>
      <c r="W7569">
        <v>0</v>
      </c>
      <c r="X7569">
        <v>0</v>
      </c>
      <c r="Y7569">
        <v>0</v>
      </c>
      <c r="Z7569">
        <v>0</v>
      </c>
      <c r="AA7569">
        <v>0</v>
      </c>
      <c r="AB7569">
        <v>0</v>
      </c>
      <c r="AC7569">
        <v>0</v>
      </c>
      <c r="AD7569">
        <v>0</v>
      </c>
      <c r="AE7569">
        <v>0</v>
      </c>
    </row>
    <row r="7570" spans="1:31" x14ac:dyDescent="0.25">
      <c r="A7570">
        <v>2237235</v>
      </c>
      <c r="B7570">
        <v>1</v>
      </c>
      <c r="C7570" t="s">
        <v>80</v>
      </c>
      <c r="D7570" t="s">
        <v>85</v>
      </c>
      <c r="E7570" t="s">
        <v>132</v>
      </c>
      <c r="F7570" t="s">
        <v>21631</v>
      </c>
      <c r="G7570" t="s">
        <v>148</v>
      </c>
      <c r="H7570" t="s">
        <v>135</v>
      </c>
      <c r="I7570" t="s">
        <v>136</v>
      </c>
      <c r="J7570" t="s">
        <v>137</v>
      </c>
      <c r="K7570" t="s">
        <v>138</v>
      </c>
      <c r="L7570" t="s">
        <v>21632</v>
      </c>
      <c r="M7570" t="s">
        <v>21633</v>
      </c>
      <c r="N7570">
        <v>1.298611111</v>
      </c>
      <c r="O7570">
        <v>0</v>
      </c>
      <c r="P7570">
        <v>0</v>
      </c>
      <c r="Q7570">
        <v>0</v>
      </c>
      <c r="R7570">
        <v>0</v>
      </c>
      <c r="S7570">
        <v>0</v>
      </c>
      <c r="T7570">
        <v>0</v>
      </c>
      <c r="U7570">
        <v>0</v>
      </c>
      <c r="V7570">
        <v>0</v>
      </c>
      <c r="W7570">
        <v>0</v>
      </c>
      <c r="X7570">
        <v>0</v>
      </c>
      <c r="Y7570">
        <v>0</v>
      </c>
      <c r="Z7570">
        <v>0</v>
      </c>
      <c r="AA7570">
        <v>0</v>
      </c>
      <c r="AB7570">
        <v>0</v>
      </c>
      <c r="AC7570">
        <v>0</v>
      </c>
      <c r="AD7570">
        <v>0</v>
      </c>
      <c r="AE7570">
        <v>0</v>
      </c>
    </row>
    <row r="7571" spans="1:31" x14ac:dyDescent="0.25">
      <c r="A7571">
        <v>2235569</v>
      </c>
      <c r="B7571">
        <v>1</v>
      </c>
      <c r="C7571" t="s">
        <v>80</v>
      </c>
      <c r="D7571" t="s">
        <v>103</v>
      </c>
      <c r="E7571" t="s">
        <v>132</v>
      </c>
      <c r="F7571" t="s">
        <v>21634</v>
      </c>
      <c r="G7571" t="s">
        <v>148</v>
      </c>
      <c r="H7571" t="s">
        <v>135</v>
      </c>
      <c r="I7571" t="s">
        <v>136</v>
      </c>
      <c r="J7571" t="s">
        <v>137</v>
      </c>
      <c r="K7571" t="s">
        <v>138</v>
      </c>
      <c r="L7571" t="s">
        <v>21635</v>
      </c>
      <c r="M7571" t="s">
        <v>21636</v>
      </c>
      <c r="N7571">
        <v>1.4841666659999999</v>
      </c>
      <c r="O7571">
        <v>0</v>
      </c>
      <c r="P7571">
        <v>0</v>
      </c>
      <c r="Q7571">
        <v>0</v>
      </c>
      <c r="R7571">
        <v>0</v>
      </c>
      <c r="S7571">
        <v>0</v>
      </c>
      <c r="T7571">
        <v>0</v>
      </c>
      <c r="U7571">
        <v>0</v>
      </c>
      <c r="V7571">
        <v>0</v>
      </c>
      <c r="W7571">
        <v>0</v>
      </c>
      <c r="X7571">
        <v>0</v>
      </c>
      <c r="Y7571">
        <v>0</v>
      </c>
      <c r="Z7571">
        <v>0</v>
      </c>
      <c r="AA7571">
        <v>0</v>
      </c>
      <c r="AB7571">
        <v>0</v>
      </c>
      <c r="AC7571">
        <v>0</v>
      </c>
      <c r="AD7571">
        <v>0</v>
      </c>
      <c r="AE7571">
        <v>0</v>
      </c>
    </row>
    <row r="7572" spans="1:31" x14ac:dyDescent="0.25">
      <c r="A7572">
        <v>2231201</v>
      </c>
      <c r="B7572">
        <v>1</v>
      </c>
      <c r="C7572" t="s">
        <v>80</v>
      </c>
      <c r="D7572" t="s">
        <v>97</v>
      </c>
      <c r="E7572" t="s">
        <v>132</v>
      </c>
      <c r="F7572" t="s">
        <v>21637</v>
      </c>
      <c r="G7572" t="s">
        <v>191</v>
      </c>
      <c r="H7572" t="s">
        <v>135</v>
      </c>
      <c r="I7572" t="s">
        <v>136</v>
      </c>
      <c r="J7572" t="s">
        <v>137</v>
      </c>
      <c r="K7572" t="s">
        <v>138</v>
      </c>
      <c r="L7572" t="s">
        <v>21638</v>
      </c>
      <c r="M7572" t="s">
        <v>21639</v>
      </c>
      <c r="N7572">
        <v>9.5519444440000001</v>
      </c>
      <c r="O7572">
        <v>0</v>
      </c>
      <c r="P7572">
        <v>0</v>
      </c>
      <c r="Q7572">
        <v>0</v>
      </c>
      <c r="R7572">
        <v>0</v>
      </c>
      <c r="S7572">
        <v>0</v>
      </c>
      <c r="T7572">
        <v>0</v>
      </c>
      <c r="U7572">
        <v>0</v>
      </c>
      <c r="V7572">
        <v>0</v>
      </c>
      <c r="W7572">
        <v>0</v>
      </c>
      <c r="X7572">
        <v>0</v>
      </c>
      <c r="Y7572">
        <v>0</v>
      </c>
      <c r="Z7572">
        <v>0</v>
      </c>
      <c r="AA7572">
        <v>0</v>
      </c>
      <c r="AB7572">
        <v>0</v>
      </c>
      <c r="AC7572">
        <v>0</v>
      </c>
      <c r="AD7572">
        <v>0</v>
      </c>
      <c r="AE7572">
        <v>0</v>
      </c>
    </row>
    <row r="7573" spans="1:31" x14ac:dyDescent="0.25">
      <c r="A7573">
        <v>2238317</v>
      </c>
      <c r="B7573">
        <v>1</v>
      </c>
      <c r="C7573" t="s">
        <v>80</v>
      </c>
      <c r="D7573" t="s">
        <v>107</v>
      </c>
      <c r="E7573" t="s">
        <v>132</v>
      </c>
      <c r="F7573" t="s">
        <v>21640</v>
      </c>
      <c r="G7573" t="s">
        <v>170</v>
      </c>
      <c r="H7573" t="s">
        <v>135</v>
      </c>
      <c r="I7573" t="s">
        <v>136</v>
      </c>
      <c r="J7573" t="s">
        <v>137</v>
      </c>
      <c r="K7573" t="s">
        <v>138</v>
      </c>
      <c r="L7573" t="s">
        <v>21641</v>
      </c>
      <c r="M7573" t="s">
        <v>21642</v>
      </c>
      <c r="N7573">
        <v>5.0122222220000001</v>
      </c>
      <c r="O7573">
        <v>0</v>
      </c>
      <c r="P7573">
        <v>0</v>
      </c>
      <c r="Q7573">
        <v>0</v>
      </c>
      <c r="R7573">
        <v>0</v>
      </c>
      <c r="S7573">
        <v>0</v>
      </c>
      <c r="T7573">
        <v>0</v>
      </c>
      <c r="U7573">
        <v>0</v>
      </c>
      <c r="V7573">
        <v>0</v>
      </c>
      <c r="W7573">
        <v>0</v>
      </c>
      <c r="X7573">
        <v>0</v>
      </c>
      <c r="Y7573">
        <v>0</v>
      </c>
      <c r="Z7573">
        <v>0</v>
      </c>
      <c r="AA7573">
        <v>0</v>
      </c>
      <c r="AB7573">
        <v>0</v>
      </c>
      <c r="AC7573">
        <v>0</v>
      </c>
      <c r="AD7573">
        <v>0</v>
      </c>
      <c r="AE7573">
        <v>0</v>
      </c>
    </row>
    <row r="7574" spans="1:31" x14ac:dyDescent="0.25">
      <c r="A7574">
        <v>2250660</v>
      </c>
      <c r="B7574">
        <v>1</v>
      </c>
      <c r="C7574" t="s">
        <v>80</v>
      </c>
      <c r="D7574" t="s">
        <v>94</v>
      </c>
      <c r="E7574" t="s">
        <v>132</v>
      </c>
      <c r="F7574" t="s">
        <v>21643</v>
      </c>
      <c r="G7574" t="s">
        <v>148</v>
      </c>
      <c r="H7574" t="s">
        <v>135</v>
      </c>
      <c r="I7574" t="s">
        <v>136</v>
      </c>
      <c r="J7574" t="s">
        <v>137</v>
      </c>
      <c r="K7574" t="s">
        <v>138</v>
      </c>
      <c r="L7574" t="s">
        <v>21644</v>
      </c>
      <c r="M7574" t="s">
        <v>21645</v>
      </c>
      <c r="N7574">
        <v>3.7541666660000002</v>
      </c>
      <c r="O7574">
        <v>0</v>
      </c>
      <c r="P7574">
        <v>0</v>
      </c>
      <c r="Q7574">
        <v>0</v>
      </c>
      <c r="R7574">
        <v>0</v>
      </c>
      <c r="S7574">
        <v>0</v>
      </c>
      <c r="T7574">
        <v>0</v>
      </c>
      <c r="U7574">
        <v>0</v>
      </c>
      <c r="V7574">
        <v>0</v>
      </c>
      <c r="W7574">
        <v>0</v>
      </c>
      <c r="X7574">
        <v>0</v>
      </c>
      <c r="Y7574">
        <v>0</v>
      </c>
      <c r="Z7574">
        <v>0</v>
      </c>
      <c r="AA7574">
        <v>0</v>
      </c>
      <c r="AB7574">
        <v>0</v>
      </c>
      <c r="AC7574">
        <v>0</v>
      </c>
      <c r="AD7574">
        <v>0</v>
      </c>
      <c r="AE7574">
        <v>0</v>
      </c>
    </row>
    <row r="7575" spans="1:31" x14ac:dyDescent="0.25">
      <c r="A7575">
        <v>2231101</v>
      </c>
      <c r="B7575">
        <v>1</v>
      </c>
      <c r="C7575" t="s">
        <v>81</v>
      </c>
      <c r="D7575" t="s">
        <v>112</v>
      </c>
      <c r="E7575" t="s">
        <v>273</v>
      </c>
      <c r="F7575" t="s">
        <v>21646</v>
      </c>
      <c r="G7575" t="s">
        <v>174</v>
      </c>
      <c r="H7575" t="s">
        <v>163</v>
      </c>
      <c r="I7575" t="s">
        <v>261</v>
      </c>
      <c r="J7575" t="s">
        <v>137</v>
      </c>
      <c r="K7575" t="s">
        <v>138</v>
      </c>
      <c r="L7575" t="s">
        <v>21591</v>
      </c>
      <c r="M7575" t="s">
        <v>21647</v>
      </c>
      <c r="N7575">
        <v>1.3888888E-2</v>
      </c>
      <c r="O7575">
        <v>0</v>
      </c>
      <c r="P7575">
        <v>0</v>
      </c>
      <c r="Q7575">
        <v>0</v>
      </c>
      <c r="R7575">
        <v>0</v>
      </c>
      <c r="S7575">
        <v>0</v>
      </c>
      <c r="T7575">
        <v>0</v>
      </c>
      <c r="U7575">
        <v>0</v>
      </c>
      <c r="V7575">
        <v>0</v>
      </c>
      <c r="W7575">
        <v>0</v>
      </c>
      <c r="X7575">
        <v>0</v>
      </c>
      <c r="Y7575">
        <v>0</v>
      </c>
      <c r="Z7575">
        <v>0</v>
      </c>
      <c r="AA7575">
        <v>0</v>
      </c>
      <c r="AB7575">
        <v>0</v>
      </c>
      <c r="AC7575">
        <v>0</v>
      </c>
      <c r="AD7575">
        <v>0</v>
      </c>
      <c r="AE7575">
        <v>0</v>
      </c>
    </row>
    <row r="7576" spans="1:31" x14ac:dyDescent="0.25">
      <c r="A7576">
        <v>2254118</v>
      </c>
      <c r="B7576">
        <v>1</v>
      </c>
      <c r="C7576" t="s">
        <v>81</v>
      </c>
      <c r="D7576" t="s">
        <v>118</v>
      </c>
      <c r="E7576" t="s">
        <v>132</v>
      </c>
      <c r="F7576" t="s">
        <v>21648</v>
      </c>
      <c r="G7576" t="s">
        <v>148</v>
      </c>
      <c r="H7576" t="s">
        <v>135</v>
      </c>
      <c r="I7576" t="s">
        <v>136</v>
      </c>
      <c r="J7576" t="s">
        <v>137</v>
      </c>
      <c r="K7576" t="s">
        <v>138</v>
      </c>
      <c r="L7576" t="s">
        <v>21649</v>
      </c>
      <c r="M7576" t="s">
        <v>21650</v>
      </c>
      <c r="N7576">
        <v>1.5247222220000001</v>
      </c>
      <c r="O7576">
        <v>0</v>
      </c>
      <c r="P7576">
        <v>0</v>
      </c>
      <c r="Q7576">
        <v>0</v>
      </c>
      <c r="R7576">
        <v>0</v>
      </c>
      <c r="S7576">
        <v>0</v>
      </c>
      <c r="T7576">
        <v>0</v>
      </c>
      <c r="U7576">
        <v>0</v>
      </c>
      <c r="V7576">
        <v>0</v>
      </c>
      <c r="W7576">
        <v>0</v>
      </c>
      <c r="X7576">
        <v>0</v>
      </c>
      <c r="Y7576">
        <v>0</v>
      </c>
      <c r="Z7576">
        <v>0</v>
      </c>
      <c r="AA7576">
        <v>0</v>
      </c>
      <c r="AB7576">
        <v>0</v>
      </c>
      <c r="AC7576">
        <v>0</v>
      </c>
      <c r="AD7576">
        <v>0</v>
      </c>
      <c r="AE7576">
        <v>0</v>
      </c>
    </row>
    <row r="7577" spans="1:31" x14ac:dyDescent="0.25">
      <c r="A7577">
        <v>2232790</v>
      </c>
      <c r="B7577">
        <v>1</v>
      </c>
      <c r="C7577" t="s">
        <v>81</v>
      </c>
      <c r="D7577" t="s">
        <v>122</v>
      </c>
      <c r="E7577" t="s">
        <v>132</v>
      </c>
      <c r="F7577" t="s">
        <v>21651</v>
      </c>
      <c r="G7577" t="s">
        <v>148</v>
      </c>
      <c r="H7577" t="s">
        <v>135</v>
      </c>
      <c r="I7577" t="s">
        <v>136</v>
      </c>
      <c r="J7577" t="s">
        <v>137</v>
      </c>
      <c r="K7577" t="s">
        <v>138</v>
      </c>
      <c r="L7577" t="s">
        <v>21652</v>
      </c>
      <c r="M7577" t="s">
        <v>21653</v>
      </c>
      <c r="N7577">
        <v>1.275833333</v>
      </c>
      <c r="O7577">
        <v>0</v>
      </c>
      <c r="P7577">
        <v>0</v>
      </c>
      <c r="Q7577">
        <v>0</v>
      </c>
      <c r="R7577">
        <v>0</v>
      </c>
      <c r="S7577">
        <v>0</v>
      </c>
      <c r="T7577">
        <v>0</v>
      </c>
      <c r="U7577">
        <v>0</v>
      </c>
      <c r="V7577">
        <v>0</v>
      </c>
      <c r="W7577">
        <v>0</v>
      </c>
      <c r="X7577">
        <v>0</v>
      </c>
      <c r="Y7577">
        <v>0</v>
      </c>
      <c r="Z7577">
        <v>0</v>
      </c>
      <c r="AA7577">
        <v>0</v>
      </c>
      <c r="AB7577">
        <v>0</v>
      </c>
      <c r="AC7577">
        <v>0</v>
      </c>
      <c r="AD7577">
        <v>0</v>
      </c>
      <c r="AE7577">
        <v>0</v>
      </c>
    </row>
    <row r="7578" spans="1:31" x14ac:dyDescent="0.25">
      <c r="A7578">
        <v>2238303</v>
      </c>
      <c r="B7578">
        <v>1</v>
      </c>
      <c r="C7578" t="s">
        <v>81</v>
      </c>
      <c r="D7578" t="s">
        <v>117</v>
      </c>
      <c r="E7578" t="s">
        <v>132</v>
      </c>
      <c r="F7578" t="s">
        <v>21654</v>
      </c>
      <c r="G7578" t="s">
        <v>148</v>
      </c>
      <c r="H7578" t="s">
        <v>135</v>
      </c>
      <c r="I7578" t="s">
        <v>136</v>
      </c>
      <c r="J7578" t="s">
        <v>137</v>
      </c>
      <c r="K7578" t="s">
        <v>138</v>
      </c>
      <c r="L7578" t="s">
        <v>21655</v>
      </c>
      <c r="M7578" t="s">
        <v>21656</v>
      </c>
      <c r="N7578">
        <v>1.6711111110000001</v>
      </c>
      <c r="O7578">
        <v>0</v>
      </c>
      <c r="P7578">
        <v>0</v>
      </c>
      <c r="Q7578">
        <v>0</v>
      </c>
      <c r="R7578">
        <v>0</v>
      </c>
      <c r="S7578">
        <v>0</v>
      </c>
      <c r="T7578">
        <v>0</v>
      </c>
      <c r="U7578">
        <v>0</v>
      </c>
      <c r="V7578">
        <v>0</v>
      </c>
      <c r="W7578">
        <v>0</v>
      </c>
      <c r="X7578">
        <v>0</v>
      </c>
      <c r="Y7578">
        <v>0</v>
      </c>
      <c r="Z7578">
        <v>0</v>
      </c>
      <c r="AA7578">
        <v>0</v>
      </c>
      <c r="AB7578">
        <v>0</v>
      </c>
      <c r="AC7578">
        <v>0</v>
      </c>
      <c r="AD7578">
        <v>0</v>
      </c>
      <c r="AE7578">
        <v>0</v>
      </c>
    </row>
    <row r="7579" spans="1:31" x14ac:dyDescent="0.25">
      <c r="A7579">
        <v>2235286</v>
      </c>
      <c r="B7579">
        <v>1</v>
      </c>
      <c r="C7579" t="s">
        <v>80</v>
      </c>
      <c r="D7579" t="s">
        <v>82</v>
      </c>
      <c r="E7579" t="s">
        <v>132</v>
      </c>
      <c r="F7579" t="s">
        <v>21657</v>
      </c>
      <c r="G7579" t="s">
        <v>191</v>
      </c>
      <c r="H7579" t="s">
        <v>135</v>
      </c>
      <c r="I7579" t="s">
        <v>136</v>
      </c>
      <c r="J7579" t="s">
        <v>137</v>
      </c>
      <c r="K7579" t="s">
        <v>138</v>
      </c>
      <c r="L7579" t="s">
        <v>21658</v>
      </c>
      <c r="M7579" t="s">
        <v>21659</v>
      </c>
      <c r="N7579">
        <v>0.69388888800000004</v>
      </c>
      <c r="O7579">
        <v>0</v>
      </c>
      <c r="P7579">
        <v>0</v>
      </c>
      <c r="Q7579">
        <v>0</v>
      </c>
      <c r="R7579">
        <v>0</v>
      </c>
      <c r="S7579">
        <v>0</v>
      </c>
      <c r="T7579">
        <v>0</v>
      </c>
      <c r="U7579">
        <v>0</v>
      </c>
      <c r="V7579">
        <v>0</v>
      </c>
      <c r="W7579">
        <v>0</v>
      </c>
      <c r="X7579">
        <v>0</v>
      </c>
      <c r="Y7579">
        <v>0</v>
      </c>
      <c r="Z7579">
        <v>0</v>
      </c>
      <c r="AA7579">
        <v>0</v>
      </c>
      <c r="AB7579">
        <v>0</v>
      </c>
      <c r="AC7579">
        <v>0</v>
      </c>
      <c r="AD7579">
        <v>0</v>
      </c>
      <c r="AE7579">
        <v>0</v>
      </c>
    </row>
    <row r="7580" spans="1:31" x14ac:dyDescent="0.25">
      <c r="A7580">
        <v>2255057</v>
      </c>
      <c r="B7580">
        <v>1</v>
      </c>
      <c r="C7580" t="s">
        <v>81</v>
      </c>
      <c r="D7580" t="s">
        <v>112</v>
      </c>
      <c r="E7580" t="s">
        <v>132</v>
      </c>
      <c r="F7580" t="s">
        <v>21660</v>
      </c>
      <c r="G7580" t="s">
        <v>148</v>
      </c>
      <c r="H7580" t="s">
        <v>135</v>
      </c>
      <c r="I7580" t="s">
        <v>136</v>
      </c>
      <c r="J7580" t="s">
        <v>137</v>
      </c>
      <c r="K7580" t="s">
        <v>138</v>
      </c>
      <c r="L7580" t="s">
        <v>21661</v>
      </c>
      <c r="M7580" t="s">
        <v>21662</v>
      </c>
      <c r="N7580">
        <v>1.3963888879999999</v>
      </c>
      <c r="O7580">
        <v>0</v>
      </c>
      <c r="P7580">
        <v>0</v>
      </c>
      <c r="Q7580">
        <v>0</v>
      </c>
      <c r="R7580">
        <v>0</v>
      </c>
      <c r="S7580">
        <v>0</v>
      </c>
      <c r="T7580">
        <v>0</v>
      </c>
      <c r="U7580">
        <v>0</v>
      </c>
      <c r="V7580">
        <v>0</v>
      </c>
      <c r="W7580">
        <v>0</v>
      </c>
      <c r="X7580">
        <v>0</v>
      </c>
      <c r="Y7580">
        <v>0</v>
      </c>
      <c r="Z7580">
        <v>0</v>
      </c>
      <c r="AA7580">
        <v>0</v>
      </c>
      <c r="AB7580">
        <v>0</v>
      </c>
      <c r="AC7580">
        <v>0</v>
      </c>
      <c r="AD7580">
        <v>0</v>
      </c>
      <c r="AE7580">
        <v>0</v>
      </c>
    </row>
    <row r="7581" spans="1:31" x14ac:dyDescent="0.25">
      <c r="A7581">
        <v>2232953</v>
      </c>
      <c r="B7581">
        <v>1</v>
      </c>
      <c r="C7581" t="s">
        <v>80</v>
      </c>
      <c r="D7581" t="s">
        <v>83</v>
      </c>
      <c r="E7581" t="s">
        <v>132</v>
      </c>
      <c r="F7581" t="s">
        <v>21663</v>
      </c>
      <c r="G7581" t="s">
        <v>170</v>
      </c>
      <c r="H7581" t="s">
        <v>135</v>
      </c>
      <c r="I7581" t="s">
        <v>136</v>
      </c>
      <c r="J7581" t="s">
        <v>137</v>
      </c>
      <c r="K7581" t="s">
        <v>138</v>
      </c>
      <c r="L7581" t="s">
        <v>21664</v>
      </c>
      <c r="M7581" t="s">
        <v>21665</v>
      </c>
      <c r="N7581">
        <v>8.0913888879999991</v>
      </c>
      <c r="O7581">
        <v>0</v>
      </c>
      <c r="P7581">
        <v>0</v>
      </c>
      <c r="Q7581">
        <v>0</v>
      </c>
      <c r="R7581">
        <v>0</v>
      </c>
      <c r="S7581">
        <v>0</v>
      </c>
      <c r="T7581">
        <v>0</v>
      </c>
      <c r="U7581">
        <v>0</v>
      </c>
      <c r="V7581">
        <v>0</v>
      </c>
      <c r="W7581">
        <v>0</v>
      </c>
      <c r="X7581">
        <v>0</v>
      </c>
      <c r="Y7581">
        <v>0</v>
      </c>
      <c r="Z7581">
        <v>0</v>
      </c>
      <c r="AA7581">
        <v>0</v>
      </c>
      <c r="AB7581">
        <v>0</v>
      </c>
      <c r="AC7581">
        <v>0</v>
      </c>
      <c r="AD7581">
        <v>0</v>
      </c>
      <c r="AE7581">
        <v>0</v>
      </c>
    </row>
    <row r="7582" spans="1:31" x14ac:dyDescent="0.25">
      <c r="A7582">
        <v>2254058</v>
      </c>
      <c r="B7582">
        <v>1</v>
      </c>
      <c r="C7582" t="s">
        <v>81</v>
      </c>
      <c r="D7582" t="s">
        <v>112</v>
      </c>
      <c r="E7582" t="s">
        <v>132</v>
      </c>
      <c r="F7582" t="s">
        <v>21666</v>
      </c>
      <c r="G7582" t="s">
        <v>148</v>
      </c>
      <c r="H7582" t="s">
        <v>135</v>
      </c>
      <c r="I7582" t="s">
        <v>136</v>
      </c>
      <c r="J7582" t="s">
        <v>137</v>
      </c>
      <c r="K7582" t="s">
        <v>138</v>
      </c>
      <c r="L7582" t="s">
        <v>21667</v>
      </c>
      <c r="M7582" t="s">
        <v>21668</v>
      </c>
      <c r="N7582">
        <v>3.258611111</v>
      </c>
      <c r="O7582">
        <v>0</v>
      </c>
      <c r="P7582">
        <v>0</v>
      </c>
      <c r="Q7582">
        <v>0</v>
      </c>
      <c r="R7582">
        <v>0</v>
      </c>
      <c r="S7582">
        <v>0</v>
      </c>
      <c r="T7582">
        <v>0</v>
      </c>
      <c r="U7582">
        <v>0</v>
      </c>
      <c r="V7582">
        <v>0</v>
      </c>
      <c r="W7582">
        <v>0</v>
      </c>
      <c r="X7582">
        <v>0</v>
      </c>
      <c r="Y7582">
        <v>0</v>
      </c>
      <c r="Z7582">
        <v>0</v>
      </c>
      <c r="AA7582">
        <v>0</v>
      </c>
      <c r="AB7582">
        <v>0</v>
      </c>
      <c r="AC7582">
        <v>0</v>
      </c>
      <c r="AD7582">
        <v>0</v>
      </c>
      <c r="AE7582">
        <v>0</v>
      </c>
    </row>
    <row r="7583" spans="1:31" x14ac:dyDescent="0.25">
      <c r="A7583">
        <v>2250348</v>
      </c>
      <c r="B7583">
        <v>1</v>
      </c>
      <c r="C7583" t="s">
        <v>80</v>
      </c>
      <c r="D7583" t="s">
        <v>103</v>
      </c>
      <c r="E7583" t="s">
        <v>132</v>
      </c>
      <c r="F7583" t="s">
        <v>21669</v>
      </c>
      <c r="G7583" t="s">
        <v>134</v>
      </c>
      <c r="H7583" t="s">
        <v>135</v>
      </c>
      <c r="I7583" t="s">
        <v>136</v>
      </c>
      <c r="J7583" t="s">
        <v>137</v>
      </c>
      <c r="K7583" t="s">
        <v>138</v>
      </c>
      <c r="L7583" t="s">
        <v>21670</v>
      </c>
      <c r="M7583" t="s">
        <v>21671</v>
      </c>
      <c r="N7583">
        <v>1.476111111</v>
      </c>
      <c r="O7583">
        <v>0</v>
      </c>
      <c r="P7583">
        <v>0</v>
      </c>
      <c r="Q7583">
        <v>0</v>
      </c>
      <c r="R7583">
        <v>0</v>
      </c>
      <c r="S7583">
        <v>0</v>
      </c>
      <c r="T7583">
        <v>0</v>
      </c>
      <c r="U7583">
        <v>0</v>
      </c>
      <c r="V7583">
        <v>0</v>
      </c>
      <c r="W7583">
        <v>0</v>
      </c>
      <c r="X7583">
        <v>0</v>
      </c>
      <c r="Y7583">
        <v>0</v>
      </c>
      <c r="Z7583">
        <v>0</v>
      </c>
      <c r="AA7583">
        <v>0</v>
      </c>
      <c r="AB7583">
        <v>0</v>
      </c>
      <c r="AC7583">
        <v>0</v>
      </c>
      <c r="AD7583">
        <v>0</v>
      </c>
      <c r="AE7583">
        <v>0</v>
      </c>
    </row>
    <row r="7584" spans="1:31" x14ac:dyDescent="0.25">
      <c r="A7584">
        <v>2235867</v>
      </c>
      <c r="B7584">
        <v>1</v>
      </c>
      <c r="C7584" t="s">
        <v>81</v>
      </c>
      <c r="D7584" t="s">
        <v>122</v>
      </c>
      <c r="E7584" t="s">
        <v>182</v>
      </c>
      <c r="F7584" t="s">
        <v>21672</v>
      </c>
      <c r="G7584" t="s">
        <v>219</v>
      </c>
      <c r="H7584" t="s">
        <v>163</v>
      </c>
      <c r="I7584" t="s">
        <v>136</v>
      </c>
      <c r="J7584" t="s">
        <v>137</v>
      </c>
      <c r="K7584" t="s">
        <v>138</v>
      </c>
      <c r="L7584" t="s">
        <v>21673</v>
      </c>
      <c r="M7584" t="s">
        <v>21674</v>
      </c>
      <c r="N7584">
        <v>2.9750000000000001</v>
      </c>
      <c r="O7584">
        <v>0</v>
      </c>
      <c r="P7584">
        <v>0</v>
      </c>
      <c r="Q7584">
        <v>0</v>
      </c>
      <c r="R7584">
        <v>0</v>
      </c>
      <c r="S7584">
        <v>0</v>
      </c>
      <c r="T7584">
        <v>0</v>
      </c>
      <c r="U7584">
        <v>0</v>
      </c>
      <c r="V7584">
        <v>0</v>
      </c>
      <c r="W7584">
        <v>0</v>
      </c>
      <c r="X7584">
        <v>0</v>
      </c>
      <c r="Y7584">
        <v>0</v>
      </c>
      <c r="Z7584">
        <v>0</v>
      </c>
      <c r="AA7584">
        <v>0</v>
      </c>
      <c r="AB7584">
        <v>0</v>
      </c>
      <c r="AC7584">
        <v>0</v>
      </c>
      <c r="AD7584">
        <v>0</v>
      </c>
      <c r="AE7584">
        <v>0</v>
      </c>
    </row>
    <row r="7585" spans="1:31" x14ac:dyDescent="0.25">
      <c r="A7585">
        <v>2229704</v>
      </c>
      <c r="B7585">
        <v>1</v>
      </c>
      <c r="C7585" t="s">
        <v>80</v>
      </c>
      <c r="D7585" t="s">
        <v>106</v>
      </c>
      <c r="E7585" t="s">
        <v>182</v>
      </c>
      <c r="F7585" t="s">
        <v>21675</v>
      </c>
      <c r="G7585" t="s">
        <v>319</v>
      </c>
      <c r="H7585" t="s">
        <v>163</v>
      </c>
      <c r="I7585" t="s">
        <v>136</v>
      </c>
      <c r="J7585" t="s">
        <v>137</v>
      </c>
      <c r="K7585" t="s">
        <v>138</v>
      </c>
      <c r="L7585" t="s">
        <v>21676</v>
      </c>
      <c r="M7585" t="s">
        <v>21677</v>
      </c>
      <c r="N7585">
        <v>1.590833333</v>
      </c>
      <c r="O7585">
        <v>0</v>
      </c>
      <c r="P7585">
        <v>0</v>
      </c>
      <c r="Q7585">
        <v>0</v>
      </c>
      <c r="R7585">
        <v>0</v>
      </c>
      <c r="S7585">
        <v>0</v>
      </c>
      <c r="T7585">
        <v>0</v>
      </c>
      <c r="U7585">
        <v>0</v>
      </c>
      <c r="V7585">
        <v>0</v>
      </c>
      <c r="W7585">
        <v>0</v>
      </c>
      <c r="X7585">
        <v>0</v>
      </c>
      <c r="Y7585">
        <v>0</v>
      </c>
      <c r="Z7585">
        <v>0</v>
      </c>
      <c r="AA7585">
        <v>0</v>
      </c>
      <c r="AB7585">
        <v>0</v>
      </c>
      <c r="AC7585">
        <v>0</v>
      </c>
      <c r="AD7585">
        <v>0</v>
      </c>
      <c r="AE7585">
        <v>0</v>
      </c>
    </row>
  </sheetData>
  <autoFilter ref="A1:U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87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3.2541530425745209E-2</v>
      </c>
      <c r="D17" s="14">
        <f t="shared" si="1"/>
        <v>0</v>
      </c>
      <c r="E17" s="14">
        <f t="shared" si="2"/>
        <v>3.2540963894923038E-2</v>
      </c>
      <c r="F17" s="14">
        <f t="shared" si="3"/>
        <v>0</v>
      </c>
      <c r="G17" s="14">
        <f t="shared" si="4"/>
        <v>0</v>
      </c>
      <c r="H17" s="14">
        <f t="shared" si="5"/>
        <v>0</v>
      </c>
      <c r="I17" s="14">
        <f t="shared" si="6"/>
        <v>0.11046409099317341</v>
      </c>
      <c r="J17" s="14">
        <f t="shared" si="7"/>
        <v>7.6671973449244017</v>
      </c>
      <c r="K17" s="14">
        <f t="shared" si="8"/>
        <v>0.29230017982576417</v>
      </c>
      <c r="L17" s="14">
        <f t="shared" si="9"/>
        <v>1.895638002256498</v>
      </c>
      <c r="M17" s="14">
        <f t="shared" si="10"/>
        <v>27.245965221997206</v>
      </c>
      <c r="N17" s="14">
        <f t="shared" si="11"/>
        <v>11.339877554708918</v>
      </c>
      <c r="O17" s="19">
        <f t="shared" si="12"/>
        <v>0.10414063897442639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9.5883080721623354E-3</v>
      </c>
      <c r="J18" s="14">
        <f t="shared" si="7"/>
        <v>0.28750318456459156</v>
      </c>
      <c r="K18" s="14">
        <f t="shared" si="8"/>
        <v>1.627571551022244E-2</v>
      </c>
      <c r="L18" s="14">
        <f t="shared" si="9"/>
        <v>0.76975782652487235</v>
      </c>
      <c r="M18" s="14">
        <f t="shared" si="10"/>
        <v>5.7274731746344241</v>
      </c>
      <c r="N18" s="14">
        <f t="shared" si="11"/>
        <v>2.6167498189578429</v>
      </c>
      <c r="O18" s="19">
        <f t="shared" si="12"/>
        <v>1.0267518805359128E-2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8.8684364723183778E-2</v>
      </c>
      <c r="D21" s="14">
        <f t="shared" si="1"/>
        <v>0</v>
      </c>
      <c r="E21" s="14">
        <f t="shared" si="2"/>
        <v>8.8682820775329962E-2</v>
      </c>
      <c r="F21" s="14">
        <f t="shared" si="3"/>
        <v>0</v>
      </c>
      <c r="G21" s="14">
        <f t="shared" si="4"/>
        <v>0</v>
      </c>
      <c r="H21" s="14">
        <f t="shared" si="5"/>
        <v>0</v>
      </c>
      <c r="I21" s="14">
        <f t="shared" si="6"/>
        <v>0.26407443663358626</v>
      </c>
      <c r="J21" s="14">
        <f t="shared" si="7"/>
        <v>0</v>
      </c>
      <c r="K21" s="14">
        <f t="shared" si="8"/>
        <v>0.25772006879968917</v>
      </c>
      <c r="L21" s="14">
        <f t="shared" si="9"/>
        <v>3.9292929377183272</v>
      </c>
      <c r="M21" s="14">
        <f t="shared" si="10"/>
        <v>0</v>
      </c>
      <c r="N21" s="14">
        <f t="shared" si="11"/>
        <v>2.4654387060193428</v>
      </c>
      <c r="O21" s="19">
        <f t="shared" si="12"/>
        <v>0.12017217326329505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0.12122589514892898</v>
      </c>
      <c r="D25" s="14">
        <f t="shared" ref="D25:O25" si="13">SUM(D15:D24)</f>
        <v>0</v>
      </c>
      <c r="E25" s="14">
        <f t="shared" si="13"/>
        <v>0.12122378467025299</v>
      </c>
      <c r="F25" s="14">
        <f t="shared" si="13"/>
        <v>0</v>
      </c>
      <c r="G25" s="14">
        <f t="shared" si="13"/>
        <v>0</v>
      </c>
      <c r="H25" s="14">
        <f t="shared" si="13"/>
        <v>0</v>
      </c>
      <c r="I25" s="14">
        <f t="shared" si="13"/>
        <v>0.38412683569892203</v>
      </c>
      <c r="J25" s="14">
        <f t="shared" si="13"/>
        <v>7.954700529488993</v>
      </c>
      <c r="K25" s="14">
        <f t="shared" si="13"/>
        <v>0.56629596413567573</v>
      </c>
      <c r="L25" s="14">
        <f t="shared" si="13"/>
        <v>6.5946887664996972</v>
      </c>
      <c r="M25" s="14">
        <f t="shared" si="13"/>
        <v>32.973438396631629</v>
      </c>
      <c r="N25" s="14">
        <f t="shared" si="13"/>
        <v>16.422066079686104</v>
      </c>
      <c r="O25" s="14">
        <f t="shared" si="13"/>
        <v>0.23458033104308057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4">
        <f>(SUMIFS(TARIMSALAG2,KAYNAK,A29,SEBEP,B29,SÜRE,"Uzun",BİLDİRİM,"Bildirimli",İL,$B$10,İLÇE,$B$11)/VLOOKUP($B$11,ABONE2,6,FALSE))</f>
        <v>0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4">
        <f>(SUMIFS(TICARETHANEAG2,KAYNAK,A29,SEBEP,B29,SÜRE,"Uzun",BİLDİRİM,"Bildirimli",İL,$B$10,İLÇE,$B$11)/VLOOKUP($B$11,ABONE2,9,FALSE))</f>
        <v>0</v>
      </c>
      <c r="J29" s="14">
        <f>(SUMIFS(TICARETHANEOG2,KAYNAK,A29,SEBEP,B29,SÜRE,"Uzun",BİLDİRİM,"Bildirimli",İL,$B$10,İLÇE,$B$11)/VLOOKUP($B$11,ABONE2,10,FALSE))</f>
        <v>0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1.3428195194204809E-2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1.3427961416433322E-2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3.2307801629632642E-2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3.1530385768876228E-2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1.5987686800712185E-2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1.3428195194204809E-2</v>
      </c>
      <c r="D33" s="14">
        <f t="shared" ref="D33:O33" si="14">SUM(D28:D32)</f>
        <v>0</v>
      </c>
      <c r="E33" s="14">
        <f t="shared" si="14"/>
        <v>1.3427961416433322E-2</v>
      </c>
      <c r="F33" s="14">
        <f t="shared" si="14"/>
        <v>0</v>
      </c>
      <c r="G33" s="14">
        <f t="shared" si="14"/>
        <v>0</v>
      </c>
      <c r="H33" s="14">
        <f t="shared" si="14"/>
        <v>0</v>
      </c>
      <c r="I33" s="14">
        <f t="shared" si="14"/>
        <v>3.2307801629632642E-2</v>
      </c>
      <c r="J33" s="14">
        <f t="shared" si="14"/>
        <v>0</v>
      </c>
      <c r="K33" s="14">
        <f t="shared" si="14"/>
        <v>3.1530385768876228E-2</v>
      </c>
      <c r="L33" s="14">
        <f t="shared" si="14"/>
        <v>0</v>
      </c>
      <c r="M33" s="14">
        <f t="shared" si="14"/>
        <v>0</v>
      </c>
      <c r="N33" s="14">
        <f t="shared" si="14"/>
        <v>0</v>
      </c>
      <c r="O33" s="14">
        <f t="shared" si="14"/>
        <v>1.5987686800712185E-2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57439</v>
      </c>
      <c r="D37" s="18">
        <f>VLOOKUP($B$11,ABONE2,4,FALSE)</f>
        <v>1</v>
      </c>
      <c r="E37" s="18">
        <f>VLOOKUP($B$11,ABONE2,5,FALSE)</f>
        <v>57440</v>
      </c>
      <c r="F37" s="18">
        <f>VLOOKUP($B$11,ABONE2,6,FALSE)</f>
        <v>12</v>
      </c>
      <c r="G37" s="18">
        <f>VLOOKUP($B$11,ABONE2,7,FALSE)</f>
        <v>1</v>
      </c>
      <c r="H37" s="18">
        <f>VLOOKUP($B$11,ABONE2,8,FALSE)</f>
        <v>13</v>
      </c>
      <c r="I37" s="18">
        <f>VLOOKUP($B$11,ABONE2,9,FALSE)</f>
        <v>9450</v>
      </c>
      <c r="J37" s="18">
        <f>VLOOKUP($B$11,ABONE2,10,FALSE)</f>
        <v>233</v>
      </c>
      <c r="K37" s="18">
        <f>VLOOKUP($B$11,ABONE2,11,FALSE)</f>
        <v>9683</v>
      </c>
      <c r="L37" s="29">
        <f>VLOOKUP($B$11,ABONE2,12,FALSE)</f>
        <v>128</v>
      </c>
      <c r="M37" s="29">
        <f>VLOOKUP($B$11,ABONE2,13,FALSE)</f>
        <v>76</v>
      </c>
      <c r="N37" s="29">
        <f>VLOOKUP($B$11,ABONE2,14,FALSE)</f>
        <v>204</v>
      </c>
      <c r="O37" s="29">
        <f>VLOOKUP($B$11,ABONE2,15,FALSE)</f>
        <v>67340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14588.357050000002</v>
      </c>
      <c r="D38" s="18">
        <f>VLOOKUP($B$11,TUKETIM,4,FALSE)</f>
        <v>67.448270833333325</v>
      </c>
      <c r="E38" s="18">
        <f>VLOOKUP($B$11,TUKETIM,5,FALSE)</f>
        <v>14655.805320833335</v>
      </c>
      <c r="F38" s="18">
        <f>VLOOKUP($B$11,TUKETIM,6,FALSE)</f>
        <v>7.6941458333333337</v>
      </c>
      <c r="G38" s="18">
        <f>VLOOKUP($B$11,TUKETIM,7,FALSE)</f>
        <v>0</v>
      </c>
      <c r="H38" s="18">
        <f>VLOOKUP($B$11,TUKETIM,8,FALSE)</f>
        <v>7.6941458333333337</v>
      </c>
      <c r="I38" s="18">
        <f>VLOOKUP($B$11,TUKETIM,9,FALSE)</f>
        <v>8892.9753833333325</v>
      </c>
      <c r="J38" s="18">
        <f>VLOOKUP($B$11,TUKETIM,10,FALSE)</f>
        <v>11676.611933333335</v>
      </c>
      <c r="K38" s="18">
        <f>VLOOKUP($B$11,TUKETIM,11,FALSE)</f>
        <v>20569.587316666668</v>
      </c>
      <c r="L38" s="29">
        <f>VLOOKUP($B$11,TUKETIM,12,FALSE)</f>
        <v>1935.5784916666667</v>
      </c>
      <c r="M38" s="29">
        <f>VLOOKUP($B$11,TUKETIM,13,FALSE)</f>
        <v>46597.700270833331</v>
      </c>
      <c r="N38" s="29">
        <f>VLOOKUP($B$11,TUKETIM,14,FALSE)</f>
        <v>48533.278762499998</v>
      </c>
      <c r="O38" s="29">
        <f>VLOOKUP($B$11,TUKETIM,15,FALSE)</f>
        <v>83766.365545833323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302366.91479999997</v>
      </c>
      <c r="D39" s="18">
        <f>VLOOKUP($B$11,ANLASMA,4,FALSE)</f>
        <v>1950</v>
      </c>
      <c r="E39" s="18">
        <f>VLOOKUP($B$11,ANLASMA,5,FALSE)</f>
        <v>304316.91479999997</v>
      </c>
      <c r="F39" s="18">
        <f>VLOOKUP($B$11,ANLASMA,6,FALSE)</f>
        <v>58.290000000000006</v>
      </c>
      <c r="G39" s="18">
        <f>VLOOKUP($B$11,ANLASMA,7,FALSE)</f>
        <v>100</v>
      </c>
      <c r="H39" s="18">
        <f>VLOOKUP($B$11,ANLASMA,8,FALSE)</f>
        <v>158.29000000000002</v>
      </c>
      <c r="I39" s="18">
        <f>VLOOKUP($B$11,ANLASMA,9,FALSE)</f>
        <v>83682.805400000012</v>
      </c>
      <c r="J39" s="18">
        <f>VLOOKUP($B$11,ANLASMA,10,FALSE)</f>
        <v>110915.598</v>
      </c>
      <c r="K39" s="18">
        <f>VLOOKUP($B$11,ANLASMA,11,FALSE)</f>
        <v>194598.40340000001</v>
      </c>
      <c r="L39" s="29">
        <f>VLOOKUP($B$11,ANLASMA,12,FALSE)</f>
        <v>8090.259</v>
      </c>
      <c r="M39" s="29">
        <f>VLOOKUP($B$11,ANLASMA,13,FALSE)</f>
        <v>55829.567999999999</v>
      </c>
      <c r="N39" s="29">
        <f>VLOOKUP($B$11,ANLASMA,14,FALSE)</f>
        <v>63919.826999999997</v>
      </c>
      <c r="O39" s="29">
        <f>VLOOKUP($B$11,ANLASMA,15,FALSE)</f>
        <v>562993.43519999995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88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0.13212419732004765</v>
      </c>
      <c r="D15" s="14">
        <f t="shared" ref="D15:D24" si="1">(SUMIFS(MESKENOG2,KAYNAK,A15,SEBEP,B15,SÜRE,"Uzun",BİLDİRİM,"Bildirimsiz",İL,$B$10,İLÇE,$B$11)/VLOOKUP($B$11,ABONE2,4,FALSE))</f>
        <v>15.730368805932834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0.13521260456427858</v>
      </c>
      <c r="F15" s="14">
        <f t="shared" ref="F15:F24" si="3">(SUMIFS(TARIMSALAG2,KAYNAK,A15,SEBEP,B15,SÜRE,"Uzun",BİLDİRİM,"Bildirimsiz",İL,$B$10,İLÇE,$B$11)/VLOOKUP($B$11,ABONE2,6,FALSE))</f>
        <v>7.4719636095392922E-2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7.0887859885372759E-2</v>
      </c>
      <c r="I15" s="14">
        <f t="shared" ref="I15:I24" si="6">(SUMIFS(TICARETHANEAG2,KAYNAK,A15,SEBEP,B15,SÜRE,"Uzun",BİLDİRİM,"Bildirimsiz",İL,$B$10,İLÇE,$B$11)/VLOOKUP($B$11,ABONE2,9,FALSE))</f>
        <v>0.25562529586190114</v>
      </c>
      <c r="J15" s="14">
        <f t="shared" ref="J15:J24" si="7">(SUMIFS(TICARETHANEOG2,KAYNAK,A15,SEBEP,B15,SÜRE,"Uzun",BİLDİRİM,"Bildirimsiz",İL,$B$10,İLÇE,$B$11)/VLOOKUP($B$11,ABONE2,10,FALSE))</f>
        <v>38.249746627587186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0.6048160661520523</v>
      </c>
      <c r="L15" s="14">
        <f t="shared" ref="L15:L24" si="9">(SUMIFS(SANAYIAG2,KAYNAK,A15,SEBEP,B15,SÜRE,"Uzun",BİLDİRİM,"Bildirimsiz",İL,$B$10,İLÇE,$B$11)/VLOOKUP($B$11,ABONE2,12,FALSE))</f>
        <v>25.052980308421624</v>
      </c>
      <c r="M15" s="14">
        <f t="shared" ref="M15:M24" si="10">(SUMIFS(SANAYIOG2,KAYNAK,A15,SEBEP,B15,SÜRE,"Uzun",BİLDİRİM,"Bildirimsiz",İL,$B$10,İLÇE,$B$11)/VLOOKUP($B$11,ABONE2,13,FALSE))</f>
        <v>334.10674647198579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137.97647179126236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0.26017255478148493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1.9388190908981945E-2</v>
      </c>
      <c r="D17" s="14">
        <f t="shared" si="1"/>
        <v>0.68759880894331626</v>
      </c>
      <c r="E17" s="14">
        <f t="shared" si="2"/>
        <v>1.9520494675539738E-2</v>
      </c>
      <c r="F17" s="14">
        <f t="shared" si="3"/>
        <v>0</v>
      </c>
      <c r="G17" s="14">
        <f t="shared" si="4"/>
        <v>0</v>
      </c>
      <c r="H17" s="14">
        <f t="shared" si="5"/>
        <v>0</v>
      </c>
      <c r="I17" s="14">
        <f t="shared" si="6"/>
        <v>6.1300023337073781E-2</v>
      </c>
      <c r="J17" s="14">
        <f t="shared" si="7"/>
        <v>2.1272929460382444</v>
      </c>
      <c r="K17" s="14">
        <f t="shared" si="8"/>
        <v>8.0287846579340169E-2</v>
      </c>
      <c r="L17" s="14">
        <f t="shared" si="9"/>
        <v>2.3850534899271736</v>
      </c>
      <c r="M17" s="14">
        <f t="shared" si="10"/>
        <v>25.235572240218175</v>
      </c>
      <c r="N17" s="14">
        <f t="shared" si="11"/>
        <v>10.734281494841193</v>
      </c>
      <c r="O17" s="19">
        <f t="shared" si="12"/>
        <v>3.2322406092206504E-2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4.4975476823167819E-2</v>
      </c>
      <c r="D18" s="14">
        <f t="shared" si="1"/>
        <v>0</v>
      </c>
      <c r="E18" s="14">
        <f t="shared" si="2"/>
        <v>4.4966571809051246E-2</v>
      </c>
      <c r="F18" s="14">
        <f t="shared" si="3"/>
        <v>1.7518492557873873E-3</v>
      </c>
      <c r="G18" s="14">
        <f t="shared" si="4"/>
        <v>0</v>
      </c>
      <c r="H18" s="14">
        <f t="shared" si="5"/>
        <v>1.6620108324136751E-3</v>
      </c>
      <c r="I18" s="14">
        <f t="shared" si="6"/>
        <v>8.8759970198357463E-2</v>
      </c>
      <c r="J18" s="14">
        <f t="shared" si="7"/>
        <v>0.2466934480071917</v>
      </c>
      <c r="K18" s="14">
        <f t="shared" si="8"/>
        <v>9.0211481928005488E-2</v>
      </c>
      <c r="L18" s="14">
        <f t="shared" si="9"/>
        <v>5.0411709930717636</v>
      </c>
      <c r="M18" s="14">
        <f t="shared" si="10"/>
        <v>0</v>
      </c>
      <c r="N18" s="14">
        <f t="shared" si="11"/>
        <v>3.1992046686801578</v>
      </c>
      <c r="O18" s="19">
        <f t="shared" si="12"/>
        <v>5.2209768720511626E-2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1.7914337148498823E-2</v>
      </c>
      <c r="D21" s="14">
        <f t="shared" si="1"/>
        <v>0</v>
      </c>
      <c r="E21" s="14">
        <f t="shared" si="2"/>
        <v>1.7910790161641439E-2</v>
      </c>
      <c r="F21" s="14">
        <f t="shared" si="3"/>
        <v>0</v>
      </c>
      <c r="G21" s="14">
        <f t="shared" si="4"/>
        <v>0</v>
      </c>
      <c r="H21" s="14">
        <f t="shared" si="5"/>
        <v>0</v>
      </c>
      <c r="I21" s="14">
        <f t="shared" si="6"/>
        <v>0.12773117729762296</v>
      </c>
      <c r="J21" s="14">
        <f t="shared" si="7"/>
        <v>0</v>
      </c>
      <c r="K21" s="14">
        <f t="shared" si="8"/>
        <v>0.12655724441992322</v>
      </c>
      <c r="L21" s="14">
        <f t="shared" si="9"/>
        <v>37.936167604489249</v>
      </c>
      <c r="M21" s="14">
        <f t="shared" si="10"/>
        <v>0</v>
      </c>
      <c r="N21" s="14">
        <f t="shared" si="11"/>
        <v>24.074875595156641</v>
      </c>
      <c r="O21" s="19">
        <f t="shared" si="12"/>
        <v>4.3119943575389348E-2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1.3029321018042861E-3</v>
      </c>
      <c r="D22" s="14">
        <f t="shared" si="1"/>
        <v>0</v>
      </c>
      <c r="E22" s="14">
        <f t="shared" si="2"/>
        <v>1.3026741250227365E-3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7.0393201977327433E-3</v>
      </c>
      <c r="J22" s="14">
        <f t="shared" si="7"/>
        <v>0</v>
      </c>
      <c r="K22" s="14">
        <f t="shared" si="8"/>
        <v>6.9746242512018575E-3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2.0247596259462984E-3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0.21570513430250055</v>
      </c>
      <c r="D25" s="14">
        <f t="shared" ref="D25:O25" si="13">SUM(D15:D24)</f>
        <v>16.417967614876151</v>
      </c>
      <c r="E25" s="14">
        <f t="shared" si="13"/>
        <v>0.21891313533553375</v>
      </c>
      <c r="F25" s="14">
        <f t="shared" si="13"/>
        <v>7.6471485351180313E-2</v>
      </c>
      <c r="G25" s="14">
        <f t="shared" si="13"/>
        <v>0</v>
      </c>
      <c r="H25" s="14">
        <f t="shared" si="13"/>
        <v>7.254987071778643E-2</v>
      </c>
      <c r="I25" s="14">
        <f t="shared" si="13"/>
        <v>0.54045578689268814</v>
      </c>
      <c r="J25" s="14">
        <f t="shared" si="13"/>
        <v>40.623733021632624</v>
      </c>
      <c r="K25" s="14">
        <f t="shared" si="13"/>
        <v>0.90884726333052313</v>
      </c>
      <c r="L25" s="14">
        <f t="shared" si="13"/>
        <v>70.415372395909813</v>
      </c>
      <c r="M25" s="14">
        <f t="shared" si="13"/>
        <v>359.34231871220396</v>
      </c>
      <c r="N25" s="14">
        <f t="shared" si="13"/>
        <v>175.98483354994033</v>
      </c>
      <c r="O25" s="14">
        <f t="shared" si="13"/>
        <v>0.38984943279553869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6.2568751175427081E-2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6.2556362743956651E-2</v>
      </c>
      <c r="F29" s="14">
        <f>(SUMIFS(TARIMSALAG2,KAYNAK,A29,SEBEP,B29,SÜRE,"Uzun",BİLDİRİM,"Bildirimli",İL,$B$10,İLÇE,$B$11)/VLOOKUP($B$11,ABONE2,6,FALSE))</f>
        <v>0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4">
        <f>(SUMIFS(TICARETHANEAG2,KAYNAK,A29,SEBEP,B29,SÜRE,"Uzun",BİLDİRİM,"Bildirimli",İL,$B$10,İLÇE,$B$11)/VLOOKUP($B$11,ABONE2,9,FALSE))</f>
        <v>9.3622859556975427E-2</v>
      </c>
      <c r="J29" s="14">
        <f>(SUMIFS(TICARETHANEOG2,KAYNAK,A29,SEBEP,B29,SÜRE,"Uzun",BİLDİRİM,"Bildirimli",İL,$B$10,İLÇE,$B$11)/VLOOKUP($B$11,ABONE2,10,FALSE))</f>
        <v>9.7901638329743932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0.18274039913882542</v>
      </c>
      <c r="L29" s="14">
        <f>(SUMIFS(SANAYIAG2,KAYNAK,A29,SEBEP,B29,SÜRE,"Uzun",BİLDİRİM,"Bildirimli",İL,$B$10,İLÇE,$B$11)/VLOOKUP($B$11,ABONE2,12,FALSE))</f>
        <v>44.60382991577243</v>
      </c>
      <c r="M29" s="14">
        <f>(SUMIFS(SANAYIOG2,KAYNAK,A29,SEBEP,B29,SÜRE,"Uzun",BİLDİRİM,"Bildirimli",İL,$B$10,İLÇE,$B$11)/VLOOKUP($B$11,ABONE2,13,FALSE))</f>
        <v>469.68755450596126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199.92288313141836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0.17226132993985843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9.1480254008986739E-2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9.1462141183712181E-2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0.30377065785881591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0.30097880727005932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0.11809949375929037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0.15404900518441383</v>
      </c>
      <c r="D33" s="14">
        <f t="shared" ref="D33:O33" si="14">SUM(D28:D32)</f>
        <v>0</v>
      </c>
      <c r="E33" s="14">
        <f t="shared" si="14"/>
        <v>0.15401850392766883</v>
      </c>
      <c r="F33" s="14">
        <f t="shared" si="14"/>
        <v>0</v>
      </c>
      <c r="G33" s="14">
        <f t="shared" si="14"/>
        <v>0</v>
      </c>
      <c r="H33" s="14">
        <f t="shared" si="14"/>
        <v>0</v>
      </c>
      <c r="I33" s="14">
        <f t="shared" si="14"/>
        <v>0.39739351741579132</v>
      </c>
      <c r="J33" s="14">
        <f t="shared" si="14"/>
        <v>9.7901638329743932</v>
      </c>
      <c r="K33" s="14">
        <f t="shared" si="14"/>
        <v>0.48371920640888477</v>
      </c>
      <c r="L33" s="14">
        <f t="shared" si="14"/>
        <v>44.60382991577243</v>
      </c>
      <c r="M33" s="14">
        <f t="shared" si="14"/>
        <v>469.68755450596126</v>
      </c>
      <c r="N33" s="14">
        <f t="shared" si="14"/>
        <v>199.92288313141836</v>
      </c>
      <c r="O33" s="14">
        <f t="shared" si="14"/>
        <v>0.29036082369914878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95942</v>
      </c>
      <c r="D37" s="18">
        <f>VLOOKUP($B$11,ABONE2,4,FALSE)</f>
        <v>19</v>
      </c>
      <c r="E37" s="18">
        <f>VLOOKUP($B$11,ABONE2,5,FALSE)</f>
        <v>95961</v>
      </c>
      <c r="F37" s="18">
        <f>VLOOKUP($B$11,ABONE2,6,FALSE)</f>
        <v>37</v>
      </c>
      <c r="G37" s="18">
        <f>VLOOKUP($B$11,ABONE2,7,FALSE)</f>
        <v>2</v>
      </c>
      <c r="H37" s="18">
        <f>VLOOKUP($B$11,ABONE2,8,FALSE)</f>
        <v>39</v>
      </c>
      <c r="I37" s="18">
        <f>VLOOKUP($B$11,ABONE2,9,FALSE)</f>
        <v>13907</v>
      </c>
      <c r="J37" s="18">
        <f>VLOOKUP($B$11,ABONE2,10,FALSE)</f>
        <v>129</v>
      </c>
      <c r="K37" s="18">
        <f>VLOOKUP($B$11,ABONE2,11,FALSE)</f>
        <v>14036</v>
      </c>
      <c r="L37" s="29">
        <f>VLOOKUP($B$11,ABONE2,12,FALSE)</f>
        <v>33</v>
      </c>
      <c r="M37" s="29">
        <f>VLOOKUP($B$11,ABONE2,13,FALSE)</f>
        <v>19</v>
      </c>
      <c r="N37" s="29">
        <f>VLOOKUP($B$11,ABONE2,14,FALSE)</f>
        <v>52</v>
      </c>
      <c r="O37" s="29">
        <f>VLOOKUP($B$11,ABONE2,15,FALSE)</f>
        <v>110088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24251.211350000001</v>
      </c>
      <c r="D38" s="18">
        <f>VLOOKUP($B$11,TUKETIM,4,FALSE)</f>
        <v>104.65242916666666</v>
      </c>
      <c r="E38" s="18">
        <f>VLOOKUP($B$11,TUKETIM,5,FALSE)</f>
        <v>24355.86377916667</v>
      </c>
      <c r="F38" s="18">
        <f>VLOOKUP($B$11,TUKETIM,6,FALSE)</f>
        <v>3.0282416666666663</v>
      </c>
      <c r="G38" s="18">
        <f>VLOOKUP($B$11,TUKETIM,7,FALSE)</f>
        <v>0.29496666666666665</v>
      </c>
      <c r="H38" s="18">
        <f>VLOOKUP($B$11,TUKETIM,8,FALSE)</f>
        <v>3.3232083333333331</v>
      </c>
      <c r="I38" s="18">
        <f>VLOOKUP($B$11,TUKETIM,9,FALSE)</f>
        <v>9396.6807083333333</v>
      </c>
      <c r="J38" s="18">
        <f>VLOOKUP($B$11,TUKETIM,10,FALSE)</f>
        <v>7778.1609333333327</v>
      </c>
      <c r="K38" s="18">
        <f>VLOOKUP($B$11,TUKETIM,11,FALSE)</f>
        <v>17174.841641666666</v>
      </c>
      <c r="L38" s="29">
        <f>VLOOKUP($B$11,TUKETIM,12,FALSE)</f>
        <v>552.85107500000004</v>
      </c>
      <c r="M38" s="29">
        <f>VLOOKUP($B$11,TUKETIM,13,FALSE)</f>
        <v>12156.881695833334</v>
      </c>
      <c r="N38" s="29">
        <f>VLOOKUP($B$11,TUKETIM,14,FALSE)</f>
        <v>12709.732770833334</v>
      </c>
      <c r="O38" s="29">
        <f>VLOOKUP($B$11,TUKETIM,15,FALSE)</f>
        <v>54243.761400000003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572187.75340000005</v>
      </c>
      <c r="D39" s="18">
        <f>VLOOKUP($B$11,ANLASMA,4,FALSE)</f>
        <v>1002.51</v>
      </c>
      <c r="E39" s="18">
        <f>VLOOKUP($B$11,ANLASMA,5,FALSE)</f>
        <v>573190.26340000005</v>
      </c>
      <c r="F39" s="18">
        <f>VLOOKUP($B$11,ANLASMA,6,FALSE)</f>
        <v>266.94</v>
      </c>
      <c r="G39" s="18">
        <f>VLOOKUP($B$11,ANLASMA,7,FALSE)</f>
        <v>45</v>
      </c>
      <c r="H39" s="18">
        <f>VLOOKUP($B$11,ANLASMA,8,FALSE)</f>
        <v>311.94</v>
      </c>
      <c r="I39" s="18">
        <f>VLOOKUP($B$11,ANLASMA,9,FALSE)</f>
        <v>100771.03019999999</v>
      </c>
      <c r="J39" s="18">
        <f>VLOOKUP($B$11,ANLASMA,10,FALSE)</f>
        <v>48467.149999999994</v>
      </c>
      <c r="K39" s="18">
        <f>VLOOKUP($B$11,ANLASMA,11,FALSE)</f>
        <v>149238.1802</v>
      </c>
      <c r="L39" s="29">
        <f>VLOOKUP($B$11,ANLASMA,12,FALSE)</f>
        <v>2131.6019999999999</v>
      </c>
      <c r="M39" s="29">
        <f>VLOOKUP($B$11,ANLASMA,13,FALSE)</f>
        <v>48826</v>
      </c>
      <c r="N39" s="29">
        <f>VLOOKUP($B$11,ANLASMA,14,FALSE)</f>
        <v>50957.601999999999</v>
      </c>
      <c r="O39" s="29">
        <f>VLOOKUP($B$11,ANLASMA,15,FALSE)</f>
        <v>773697.98560000001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89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0.28965654661004314</v>
      </c>
      <c r="D17" s="14">
        <f t="shared" si="1"/>
        <v>40.885372457466602</v>
      </c>
      <c r="E17" s="14">
        <f t="shared" si="2"/>
        <v>0.32977788667658353</v>
      </c>
      <c r="F17" s="14">
        <f t="shared" si="3"/>
        <v>0.17443217535127675</v>
      </c>
      <c r="G17" s="14">
        <f t="shared" si="4"/>
        <v>2.6518060644252688</v>
      </c>
      <c r="H17" s="14">
        <f t="shared" si="5"/>
        <v>0.21016352952061318</v>
      </c>
      <c r="I17" s="14">
        <f t="shared" si="6"/>
        <v>0.39629850106673736</v>
      </c>
      <c r="J17" s="14">
        <f t="shared" si="7"/>
        <v>5.2181083145361953</v>
      </c>
      <c r="K17" s="14">
        <f t="shared" si="8"/>
        <v>0.50283490153650734</v>
      </c>
      <c r="L17" s="14">
        <f t="shared" si="9"/>
        <v>36.697738813707154</v>
      </c>
      <c r="M17" s="14">
        <f t="shared" si="10"/>
        <v>69.717571704023143</v>
      </c>
      <c r="N17" s="14">
        <f t="shared" si="11"/>
        <v>61.462613481444144</v>
      </c>
      <c r="O17" s="19">
        <f t="shared" si="12"/>
        <v>0.39072977411369453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6.4214675801239657E-2</v>
      </c>
      <c r="D21" s="14">
        <f t="shared" si="1"/>
        <v>0</v>
      </c>
      <c r="E21" s="14">
        <f t="shared" si="2"/>
        <v>6.4151211497500277E-2</v>
      </c>
      <c r="F21" s="14">
        <f t="shared" si="3"/>
        <v>4.6579107698529798E-2</v>
      </c>
      <c r="G21" s="14">
        <f t="shared" si="4"/>
        <v>0</v>
      </c>
      <c r="H21" s="14">
        <f t="shared" si="5"/>
        <v>4.5907293645185615E-2</v>
      </c>
      <c r="I21" s="14">
        <f t="shared" si="6"/>
        <v>0.10861343858979189</v>
      </c>
      <c r="J21" s="14">
        <f t="shared" si="7"/>
        <v>0</v>
      </c>
      <c r="K21" s="14">
        <f t="shared" si="8"/>
        <v>0.10621365816757841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7.0697973943303502E-2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2.071195514479303E-3</v>
      </c>
      <c r="D22" s="14">
        <f t="shared" si="1"/>
        <v>0</v>
      </c>
      <c r="E22" s="14">
        <f t="shared" si="2"/>
        <v>2.0691485216448079E-3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1.6856788728243034E-3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0.35594241792576209</v>
      </c>
      <c r="D25" s="14">
        <f t="shared" ref="D25:O25" si="13">SUM(D15:D24)</f>
        <v>40.885372457466602</v>
      </c>
      <c r="E25" s="14">
        <f t="shared" si="13"/>
        <v>0.39599824669572864</v>
      </c>
      <c r="F25" s="14">
        <f t="shared" si="13"/>
        <v>0.22101128304980655</v>
      </c>
      <c r="G25" s="14">
        <f t="shared" si="13"/>
        <v>2.6518060644252688</v>
      </c>
      <c r="H25" s="14">
        <f t="shared" si="13"/>
        <v>0.25607082316579877</v>
      </c>
      <c r="I25" s="14">
        <f t="shared" si="13"/>
        <v>0.50491193965652925</v>
      </c>
      <c r="J25" s="14">
        <f t="shared" si="13"/>
        <v>5.2181083145361953</v>
      </c>
      <c r="K25" s="14">
        <f t="shared" si="13"/>
        <v>0.60904855970408578</v>
      </c>
      <c r="L25" s="14">
        <f t="shared" si="13"/>
        <v>36.697738813707154</v>
      </c>
      <c r="M25" s="14">
        <f t="shared" si="13"/>
        <v>69.717571704023143</v>
      </c>
      <c r="N25" s="14">
        <f t="shared" si="13"/>
        <v>61.462613481444144</v>
      </c>
      <c r="O25" s="14">
        <f t="shared" si="13"/>
        <v>0.46311342692982232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0.2322157604946723</v>
      </c>
      <c r="D29" s="14">
        <f>(SUMIFS(MESKENOG2,KAYNAK,A29,SEBEP,B29,SÜRE,"Uzun",BİLDİRİM,"Bildirimli",İL,$B$10,İLÇE,$B$11)/VLOOKUP($B$11,ABONE2,4,FALSE))</f>
        <v>74.050745983190311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0.30517169409073214</v>
      </c>
      <c r="F29" s="14">
        <f>(SUMIFS(TARIMSALAG2,KAYNAK,A29,SEBEP,B29,SÜRE,"Uzun",BİLDİRİM,"Bildirimli",İL,$B$10,İLÇE,$B$11)/VLOOKUP($B$11,ABONE2,6,FALSE))</f>
        <v>4.3942582984013878E-2</v>
      </c>
      <c r="G29" s="14">
        <f>(SUMIFS(TARIMSALOG2,KAYNAK,A29,SEBEP,B29,SÜRE,"Uzun",BİLDİRİM,"Bildirimli",İL,$B$10,İLÇE,$B$11)/VLOOKUP($B$11,ABONE2,7,FALSE))</f>
        <v>9.4254965526866599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0.17925345754703281</v>
      </c>
      <c r="I29" s="14">
        <f>(SUMIFS(TICARETHANEAG2,KAYNAK,A29,SEBEP,B29,SÜRE,"Uzun",BİLDİRİM,"Bildirimli",İL,$B$10,İLÇE,$B$11)/VLOOKUP($B$11,ABONE2,9,FALSE))</f>
        <v>0.48620836565683545</v>
      </c>
      <c r="J29" s="14">
        <f>(SUMIFS(TICARETHANEOG2,KAYNAK,A29,SEBEP,B29,SÜRE,"Uzun",BİLDİRİM,"Bildirimli",İL,$B$10,İLÇE,$B$11)/VLOOKUP($B$11,ABONE2,10,FALSE))</f>
        <v>14.527074146019036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0.79643696396039054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219.6146708811136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164.71100316083519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0.47721618858227877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0.2322157604946723</v>
      </c>
      <c r="D33" s="14">
        <f t="shared" ref="D33:O33" si="14">SUM(D28:D32)</f>
        <v>74.050745983190311</v>
      </c>
      <c r="E33" s="14">
        <f t="shared" si="14"/>
        <v>0.30517169409073214</v>
      </c>
      <c r="F33" s="14">
        <f t="shared" si="14"/>
        <v>4.3942582984013878E-2</v>
      </c>
      <c r="G33" s="14">
        <f t="shared" si="14"/>
        <v>9.4254965526866599</v>
      </c>
      <c r="H33" s="14">
        <f t="shared" si="14"/>
        <v>0.17925345754703281</v>
      </c>
      <c r="I33" s="14">
        <f t="shared" si="14"/>
        <v>0.48620836565683545</v>
      </c>
      <c r="J33" s="14">
        <f t="shared" si="14"/>
        <v>14.527074146019036</v>
      </c>
      <c r="K33" s="14">
        <f t="shared" si="14"/>
        <v>0.79643696396039054</v>
      </c>
      <c r="L33" s="14">
        <f t="shared" si="14"/>
        <v>0</v>
      </c>
      <c r="M33" s="14">
        <f t="shared" si="14"/>
        <v>219.6146708811136</v>
      </c>
      <c r="N33" s="14">
        <f t="shared" si="14"/>
        <v>164.71100316083519</v>
      </c>
      <c r="O33" s="14">
        <f t="shared" si="14"/>
        <v>0.47721618858227877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17184</v>
      </c>
      <c r="D37" s="18">
        <f>VLOOKUP($B$11,ABONE2,4,FALSE)</f>
        <v>17</v>
      </c>
      <c r="E37" s="18">
        <f>VLOOKUP($B$11,ABONE2,5,FALSE)</f>
        <v>17201</v>
      </c>
      <c r="F37" s="18">
        <f>VLOOKUP($B$11,ABONE2,6,FALSE)</f>
        <v>410</v>
      </c>
      <c r="G37" s="18">
        <f>VLOOKUP($B$11,ABONE2,7,FALSE)</f>
        <v>6</v>
      </c>
      <c r="H37" s="18">
        <f>VLOOKUP($B$11,ABONE2,8,FALSE)</f>
        <v>416</v>
      </c>
      <c r="I37" s="18">
        <f>VLOOKUP($B$11,ABONE2,9,FALSE)</f>
        <v>3408</v>
      </c>
      <c r="J37" s="18">
        <f>VLOOKUP($B$11,ABONE2,10,FALSE)</f>
        <v>77</v>
      </c>
      <c r="K37" s="18">
        <f>VLOOKUP($B$11,ABONE2,11,FALSE)</f>
        <v>3485</v>
      </c>
      <c r="L37" s="29">
        <f>VLOOKUP($B$11,ABONE2,12,FALSE)</f>
        <v>3</v>
      </c>
      <c r="M37" s="29">
        <f>VLOOKUP($B$11,ABONE2,13,FALSE)</f>
        <v>9</v>
      </c>
      <c r="N37" s="29">
        <f>VLOOKUP($B$11,ABONE2,14,FALSE)</f>
        <v>12</v>
      </c>
      <c r="O37" s="29">
        <f>VLOOKUP($B$11,ABONE2,15,FALSE)</f>
        <v>21114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7419.5296000000008</v>
      </c>
      <c r="D38" s="18">
        <f>VLOOKUP($B$11,TUKETIM,4,FALSE)</f>
        <v>245.60577499999999</v>
      </c>
      <c r="E38" s="18">
        <f>VLOOKUP($B$11,TUKETIM,5,FALSE)</f>
        <v>7665.1353750000007</v>
      </c>
      <c r="F38" s="18">
        <f>VLOOKUP($B$11,TUKETIM,6,FALSE)</f>
        <v>103.391775</v>
      </c>
      <c r="G38" s="18">
        <f>VLOOKUP($B$11,TUKETIM,7,FALSE)</f>
        <v>17.336554166666666</v>
      </c>
      <c r="H38" s="18">
        <f>VLOOKUP($B$11,TUKETIM,8,FALSE)</f>
        <v>120.72832916666667</v>
      </c>
      <c r="I38" s="18">
        <f>VLOOKUP($B$11,TUKETIM,9,FALSE)</f>
        <v>2691.3782999999999</v>
      </c>
      <c r="J38" s="18">
        <f>VLOOKUP($B$11,TUKETIM,10,FALSE)</f>
        <v>915.62154583333324</v>
      </c>
      <c r="K38" s="18">
        <f>VLOOKUP($B$11,TUKETIM,11,FALSE)</f>
        <v>3606.999845833333</v>
      </c>
      <c r="L38" s="29">
        <f>VLOOKUP($B$11,TUKETIM,12,FALSE)</f>
        <v>115.57351249999999</v>
      </c>
      <c r="M38" s="29">
        <f>VLOOKUP($B$11,TUKETIM,13,FALSE)</f>
        <v>5862.8875750000007</v>
      </c>
      <c r="N38" s="29">
        <f>VLOOKUP($B$11,TUKETIM,14,FALSE)</f>
        <v>5978.4610875000008</v>
      </c>
      <c r="O38" s="29">
        <f>VLOOKUP($B$11,TUKETIM,15,FALSE)</f>
        <v>17371.324637500002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128867.46460000001</v>
      </c>
      <c r="D39" s="18">
        <f>VLOOKUP($B$11,ANLASMA,4,FALSE)</f>
        <v>2310</v>
      </c>
      <c r="E39" s="18">
        <f>VLOOKUP($B$11,ANLASMA,5,FALSE)</f>
        <v>131177.46460000001</v>
      </c>
      <c r="F39" s="18">
        <f>VLOOKUP($B$11,ANLASMA,6,FALSE)</f>
        <v>2025.65</v>
      </c>
      <c r="G39" s="18">
        <f>VLOOKUP($B$11,ANLASMA,7,FALSE)</f>
        <v>454</v>
      </c>
      <c r="H39" s="18">
        <f>VLOOKUP($B$11,ANLASMA,8,FALSE)</f>
        <v>2479.65</v>
      </c>
      <c r="I39" s="18">
        <f>VLOOKUP($B$11,ANLASMA,9,FALSE)</f>
        <v>25455.335999999999</v>
      </c>
      <c r="J39" s="18">
        <f>VLOOKUP($B$11,ANLASMA,10,FALSE)</f>
        <v>12040.1</v>
      </c>
      <c r="K39" s="18">
        <f>VLOOKUP($B$11,ANLASMA,11,FALSE)</f>
        <v>37495.436000000002</v>
      </c>
      <c r="L39" s="29">
        <f>VLOOKUP($B$11,ANLASMA,12,FALSE)</f>
        <v>283.10700000000003</v>
      </c>
      <c r="M39" s="29">
        <f>VLOOKUP($B$11,ANLASMA,13,FALSE)</f>
        <v>8016</v>
      </c>
      <c r="N39" s="29">
        <f>VLOOKUP($B$11,ANLASMA,14,FALSE)</f>
        <v>8299.107</v>
      </c>
      <c r="O39" s="29">
        <f>VLOOKUP($B$11,ANLASMA,15,FALSE)</f>
        <v>179451.65760000001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90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1.698673237275981E-2</v>
      </c>
      <c r="D15" s="14">
        <f t="shared" ref="D15:D24" si="1">(SUMIFS(MESKENOG2,KAYNAK,A15,SEBEP,B15,SÜRE,"Uzun",BİLDİRİM,"Bildirimsiz",İL,$B$10,İLÇE,$B$11)/VLOOKUP($B$11,ABONE2,4,FALSE))</f>
        <v>5.2050563096583344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1.7058689952993731E-2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2.1137607204447767E-2</v>
      </c>
      <c r="J15" s="14">
        <f t="shared" ref="J15:J24" si="7">(SUMIFS(TICARETHANEOG2,KAYNAK,A15,SEBEP,B15,SÜRE,"Uzun",BİLDİRİM,"Bildirimsiz",İL,$B$10,İLÇE,$B$11)/VLOOKUP($B$11,ABONE2,10,FALSE))</f>
        <v>2.7671081584668968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2.5808524439729547E-2</v>
      </c>
      <c r="L15" s="14">
        <f t="shared" ref="L15:L24" si="9">(SUMIFS(SANAYIAG2,KAYNAK,A15,SEBEP,B15,SÜRE,"Uzun",BİLDİRİM,"Bildirimsiz",İL,$B$10,İLÇE,$B$11)/VLOOKUP($B$11,ABONE2,12,FALSE))</f>
        <v>2.1883711347745513E-2</v>
      </c>
      <c r="M15" s="14">
        <f t="shared" ref="M15:M24" si="10">(SUMIFS(SANAYIOG2,KAYNAK,A15,SEBEP,B15,SÜRE,"Uzun",BİLDİRİM,"Bildirimsiz",İL,$B$10,İLÇE,$B$11)/VLOOKUP($B$11,ABONE2,13,FALSE))</f>
        <v>80.951208828525012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0.79263918865419569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1.848808051049787E-2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1.7810061091832589E-2</v>
      </c>
      <c r="D17" s="14">
        <f t="shared" si="1"/>
        <v>0</v>
      </c>
      <c r="E17" s="14">
        <f t="shared" si="2"/>
        <v>1.7809814069528647E-2</v>
      </c>
      <c r="F17" s="14">
        <f t="shared" si="3"/>
        <v>0</v>
      </c>
      <c r="G17" s="14">
        <f t="shared" si="4"/>
        <v>0</v>
      </c>
      <c r="H17" s="14">
        <f t="shared" si="5"/>
        <v>0</v>
      </c>
      <c r="I17" s="14">
        <f t="shared" si="6"/>
        <v>1.3457621244864635E-2</v>
      </c>
      <c r="J17" s="14">
        <f t="shared" si="7"/>
        <v>1.9705313756036418</v>
      </c>
      <c r="K17" s="14">
        <f t="shared" si="8"/>
        <v>1.6786618901357839E-2</v>
      </c>
      <c r="L17" s="14">
        <f t="shared" si="9"/>
        <v>1.0833427382720997</v>
      </c>
      <c r="M17" s="14">
        <f t="shared" si="10"/>
        <v>0</v>
      </c>
      <c r="N17" s="14">
        <f t="shared" si="11"/>
        <v>1.073025188383794</v>
      </c>
      <c r="O17" s="19">
        <f t="shared" si="12"/>
        <v>1.8127787464224984E-2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5.0800834157128168E-2</v>
      </c>
      <c r="D21" s="14">
        <f t="shared" si="1"/>
        <v>0</v>
      </c>
      <c r="E21" s="14">
        <f t="shared" si="2"/>
        <v>5.0800129558809783E-2</v>
      </c>
      <c r="F21" s="14">
        <f t="shared" si="3"/>
        <v>2.7908405077933335E-4</v>
      </c>
      <c r="G21" s="14">
        <f t="shared" si="4"/>
        <v>0</v>
      </c>
      <c r="H21" s="14">
        <f t="shared" si="5"/>
        <v>2.5371277343575762E-4</v>
      </c>
      <c r="I21" s="14">
        <f t="shared" si="6"/>
        <v>0.13878807330461132</v>
      </c>
      <c r="J21" s="14">
        <f t="shared" si="7"/>
        <v>0</v>
      </c>
      <c r="K21" s="14">
        <f t="shared" si="8"/>
        <v>0.13855199371397184</v>
      </c>
      <c r="L21" s="14">
        <f t="shared" si="9"/>
        <v>16.108992696192232</v>
      </c>
      <c r="M21" s="14">
        <f t="shared" si="10"/>
        <v>0</v>
      </c>
      <c r="N21" s="14">
        <f t="shared" si="11"/>
        <v>15.955573718133259</v>
      </c>
      <c r="O21" s="19">
        <f t="shared" si="12"/>
        <v>6.8587422091304362E-2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4.4862605943987797E-4</v>
      </c>
      <c r="D22" s="14">
        <f t="shared" si="1"/>
        <v>0</v>
      </c>
      <c r="E22" s="14">
        <f t="shared" si="2"/>
        <v>4.4861983707813314E-4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2.7637368519162832E-4</v>
      </c>
      <c r="J22" s="14">
        <f t="shared" si="7"/>
        <v>0</v>
      </c>
      <c r="K22" s="14">
        <f t="shared" si="8"/>
        <v>2.7590357140656012E-4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4.2667246316561535E-4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8.6046253681160451E-2</v>
      </c>
      <c r="D25" s="14">
        <f t="shared" ref="D25:O25" si="13">SUM(D15:D24)</f>
        <v>5.2050563096583344</v>
      </c>
      <c r="E25" s="14">
        <f t="shared" si="13"/>
        <v>8.6117253418410297E-2</v>
      </c>
      <c r="F25" s="14">
        <f t="shared" si="13"/>
        <v>2.7908405077933335E-4</v>
      </c>
      <c r="G25" s="14">
        <f t="shared" si="13"/>
        <v>0</v>
      </c>
      <c r="H25" s="14">
        <f t="shared" si="13"/>
        <v>2.5371277343575762E-4</v>
      </c>
      <c r="I25" s="14">
        <f t="shared" si="13"/>
        <v>0.17365967543911534</v>
      </c>
      <c r="J25" s="14">
        <f t="shared" si="13"/>
        <v>4.7376395340705386</v>
      </c>
      <c r="K25" s="14">
        <f t="shared" si="13"/>
        <v>0.18142304062646578</v>
      </c>
      <c r="L25" s="14">
        <f t="shared" si="13"/>
        <v>17.214219145812077</v>
      </c>
      <c r="M25" s="14">
        <f t="shared" si="13"/>
        <v>80.951208828525012</v>
      </c>
      <c r="N25" s="14">
        <f t="shared" si="13"/>
        <v>17.82123809517125</v>
      </c>
      <c r="O25" s="14">
        <f t="shared" si="13"/>
        <v>0.10562996252919284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7.337953646847261E-3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7.3378518707664991E-3</v>
      </c>
      <c r="F29" s="14">
        <f>(SUMIFS(TARIMSALAG2,KAYNAK,A29,SEBEP,B29,SÜRE,"Uzun",BİLDİRİM,"Bildirimli",İL,$B$10,İLÇE,$B$11)/VLOOKUP($B$11,ABONE2,6,FALSE))</f>
        <v>0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4">
        <f>(SUMIFS(TICARETHANEAG2,KAYNAK,A29,SEBEP,B29,SÜRE,"Uzun",BİLDİRİM,"Bildirimli",İL,$B$10,İLÇE,$B$11)/VLOOKUP($B$11,ABONE2,9,FALSE))</f>
        <v>1.372246859038698E-2</v>
      </c>
      <c r="J29" s="14">
        <f>(SUMIFS(TICARETHANEOG2,KAYNAK,A29,SEBEP,B29,SÜRE,"Uzun",BİLDİRİM,"Bildirimli",İL,$B$10,İLÇE,$B$11)/VLOOKUP($B$11,ABONE2,10,FALSE))</f>
        <v>0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1.3699126564734163E-2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8.1350106902471145E-3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4.4103640613828727E-3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4.4103028904365167E-3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4.4635857987260739E-3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4.4559932046143698E-3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4.4139867777814104E-3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1.1748317708230134E-2</v>
      </c>
      <c r="D33" s="14">
        <f t="shared" ref="D33:O33" si="14">SUM(D28:D32)</f>
        <v>0</v>
      </c>
      <c r="E33" s="14">
        <f t="shared" si="14"/>
        <v>1.1748154761203016E-2</v>
      </c>
      <c r="F33" s="14">
        <f t="shared" si="14"/>
        <v>0</v>
      </c>
      <c r="G33" s="14">
        <f t="shared" si="14"/>
        <v>0</v>
      </c>
      <c r="H33" s="14">
        <f t="shared" si="14"/>
        <v>0</v>
      </c>
      <c r="I33" s="14">
        <f t="shared" si="14"/>
        <v>1.8186054389113054E-2</v>
      </c>
      <c r="J33" s="14">
        <f t="shared" si="14"/>
        <v>0</v>
      </c>
      <c r="K33" s="14">
        <f t="shared" si="14"/>
        <v>1.8155119769348534E-2</v>
      </c>
      <c r="L33" s="14">
        <f t="shared" si="14"/>
        <v>0</v>
      </c>
      <c r="M33" s="14">
        <f t="shared" si="14"/>
        <v>0</v>
      </c>
      <c r="N33" s="14">
        <f t="shared" si="14"/>
        <v>0</v>
      </c>
      <c r="O33" s="14">
        <f t="shared" si="14"/>
        <v>1.2548997468028525E-2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216294</v>
      </c>
      <c r="D37" s="18">
        <f>VLOOKUP($B$11,ABONE2,4,FALSE)</f>
        <v>3</v>
      </c>
      <c r="E37" s="18">
        <f>VLOOKUP($B$11,ABONE2,5,FALSE)</f>
        <v>216297</v>
      </c>
      <c r="F37" s="18">
        <f>VLOOKUP($B$11,ABONE2,6,FALSE)</f>
        <v>10</v>
      </c>
      <c r="G37" s="18">
        <f>VLOOKUP($B$11,ABONE2,7,FALSE)</f>
        <v>1</v>
      </c>
      <c r="H37" s="18">
        <f>VLOOKUP($B$11,ABONE2,8,FALSE)</f>
        <v>11</v>
      </c>
      <c r="I37" s="18">
        <f>VLOOKUP($B$11,ABONE2,9,FALSE)</f>
        <v>31105</v>
      </c>
      <c r="J37" s="18">
        <f>VLOOKUP($B$11,ABONE2,10,FALSE)</f>
        <v>53</v>
      </c>
      <c r="K37" s="18">
        <f>VLOOKUP($B$11,ABONE2,11,FALSE)</f>
        <v>31158</v>
      </c>
      <c r="L37" s="29">
        <f>VLOOKUP($B$11,ABONE2,12,FALSE)</f>
        <v>104</v>
      </c>
      <c r="M37" s="29">
        <f>VLOOKUP($B$11,ABONE2,13,FALSE)</f>
        <v>1</v>
      </c>
      <c r="N37" s="29">
        <f>VLOOKUP($B$11,ABONE2,14,FALSE)</f>
        <v>105</v>
      </c>
      <c r="O37" s="29">
        <f>VLOOKUP($B$11,ABONE2,15,FALSE)</f>
        <v>247571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52741.933287500004</v>
      </c>
      <c r="D38" s="18">
        <f>VLOOKUP($B$11,TUKETIM,4,FALSE)</f>
        <v>24.70999583333333</v>
      </c>
      <c r="E38" s="18">
        <f>VLOOKUP($B$11,TUKETIM,5,FALSE)</f>
        <v>52766.643283333338</v>
      </c>
      <c r="F38" s="18">
        <f>VLOOKUP($B$11,TUKETIM,6,FALSE)</f>
        <v>2.9408624999999997</v>
      </c>
      <c r="G38" s="18">
        <f>VLOOKUP($B$11,TUKETIM,7,FALSE)</f>
        <v>0</v>
      </c>
      <c r="H38" s="18">
        <f>VLOOKUP($B$11,TUKETIM,8,FALSE)</f>
        <v>2.9408624999999997</v>
      </c>
      <c r="I38" s="18">
        <f>VLOOKUP($B$11,TUKETIM,9,FALSE)</f>
        <v>16993.372812500002</v>
      </c>
      <c r="J38" s="18">
        <f>VLOOKUP($B$11,TUKETIM,10,FALSE)</f>
        <v>5546.5562250000003</v>
      </c>
      <c r="K38" s="18">
        <f>VLOOKUP($B$11,TUKETIM,11,FALSE)</f>
        <v>22539.929037500002</v>
      </c>
      <c r="L38" s="29">
        <f>VLOOKUP($B$11,TUKETIM,12,FALSE)</f>
        <v>784.35513333333324</v>
      </c>
      <c r="M38" s="29">
        <f>VLOOKUP($B$11,TUKETIM,13,FALSE)</f>
        <v>18.017770833333334</v>
      </c>
      <c r="N38" s="29">
        <f>VLOOKUP($B$11,TUKETIM,14,FALSE)</f>
        <v>802.37290416666656</v>
      </c>
      <c r="O38" s="29">
        <f>VLOOKUP($B$11,TUKETIM,15,FALSE)</f>
        <v>76111.88608750001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995030.88780000003</v>
      </c>
      <c r="D39" s="18">
        <f>VLOOKUP($B$11,ANLASMA,4,FALSE)</f>
        <v>498</v>
      </c>
      <c r="E39" s="18">
        <f>VLOOKUP($B$11,ANLASMA,5,FALSE)</f>
        <v>995528.88780000003</v>
      </c>
      <c r="F39" s="18">
        <f>VLOOKUP($B$11,ANLASMA,6,FALSE)</f>
        <v>53.87</v>
      </c>
      <c r="G39" s="18">
        <f>VLOOKUP($B$11,ANLASMA,7,FALSE)</f>
        <v>30</v>
      </c>
      <c r="H39" s="18">
        <f>VLOOKUP($B$11,ANLASMA,8,FALSE)</f>
        <v>83.87</v>
      </c>
      <c r="I39" s="18">
        <f>VLOOKUP($B$11,ANLASMA,9,FALSE)</f>
        <v>169783.79240000001</v>
      </c>
      <c r="J39" s="18">
        <f>VLOOKUP($B$11,ANLASMA,10,FALSE)</f>
        <v>25138.44</v>
      </c>
      <c r="K39" s="18">
        <f>VLOOKUP($B$11,ANLASMA,11,FALSE)</f>
        <v>194922.23240000001</v>
      </c>
      <c r="L39" s="29">
        <f>VLOOKUP($B$11,ANLASMA,12,FALSE)</f>
        <v>2609.6860000000001</v>
      </c>
      <c r="M39" s="29">
        <f>VLOOKUP($B$11,ANLASMA,13,FALSE)</f>
        <v>240</v>
      </c>
      <c r="N39" s="29">
        <f>VLOOKUP($B$11,ANLASMA,14,FALSE)</f>
        <v>2849.6860000000001</v>
      </c>
      <c r="O39" s="29">
        <f>VLOOKUP($B$11,ANLASMA,15,FALSE)</f>
        <v>1193384.6762000001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91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7.4274096611183671E-2</v>
      </c>
      <c r="D17" s="14">
        <f t="shared" si="1"/>
        <v>1.447462981061949</v>
      </c>
      <c r="E17" s="14">
        <f t="shared" si="2"/>
        <v>8.074352752576934E-2</v>
      </c>
      <c r="F17" s="14">
        <f t="shared" si="3"/>
        <v>0.32697676326450265</v>
      </c>
      <c r="G17" s="14">
        <f t="shared" si="4"/>
        <v>1.5500364397271706</v>
      </c>
      <c r="H17" s="14">
        <f t="shared" si="5"/>
        <v>0.59317826953829667</v>
      </c>
      <c r="I17" s="14">
        <f t="shared" si="6"/>
        <v>0.2641933778239276</v>
      </c>
      <c r="J17" s="14">
        <f t="shared" si="7"/>
        <v>6.7317066233587948</v>
      </c>
      <c r="K17" s="14">
        <f t="shared" si="8"/>
        <v>0.57808260997348437</v>
      </c>
      <c r="L17" s="14">
        <f t="shared" si="9"/>
        <v>2.3595306002688874</v>
      </c>
      <c r="M17" s="14">
        <f t="shared" si="10"/>
        <v>14.265573967831129</v>
      </c>
      <c r="N17" s="14">
        <f t="shared" si="11"/>
        <v>9.5031566208062319</v>
      </c>
      <c r="O17" s="19">
        <f t="shared" si="12"/>
        <v>0.2017044316458583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7.9972905560247668E-3</v>
      </c>
      <c r="D21" s="14">
        <f t="shared" si="1"/>
        <v>0</v>
      </c>
      <c r="E21" s="14">
        <f t="shared" si="2"/>
        <v>7.9596133512775374E-3</v>
      </c>
      <c r="F21" s="14">
        <f t="shared" si="3"/>
        <v>1.0741393676890362E-2</v>
      </c>
      <c r="G21" s="14">
        <f t="shared" si="4"/>
        <v>0</v>
      </c>
      <c r="H21" s="14">
        <f t="shared" si="5"/>
        <v>8.4035067926314481E-3</v>
      </c>
      <c r="I21" s="14">
        <f t="shared" si="6"/>
        <v>6.3895616719717736E-3</v>
      </c>
      <c r="J21" s="14">
        <f t="shared" si="7"/>
        <v>0</v>
      </c>
      <c r="K21" s="14">
        <f t="shared" si="8"/>
        <v>6.0794556805581308E-3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7.6326728676715172E-3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8.2271387167208443E-2</v>
      </c>
      <c r="D25" s="14">
        <f t="shared" ref="D25:O25" si="13">SUM(D15:D24)</f>
        <v>1.447462981061949</v>
      </c>
      <c r="E25" s="14">
        <f t="shared" si="13"/>
        <v>8.8703140877046879E-2</v>
      </c>
      <c r="F25" s="14">
        <f t="shared" si="13"/>
        <v>0.33771815694139301</v>
      </c>
      <c r="G25" s="14">
        <f t="shared" si="13"/>
        <v>1.5500364397271706</v>
      </c>
      <c r="H25" s="14">
        <f t="shared" si="13"/>
        <v>0.60158177633092813</v>
      </c>
      <c r="I25" s="14">
        <f t="shared" si="13"/>
        <v>0.2705829394958994</v>
      </c>
      <c r="J25" s="14">
        <f t="shared" si="13"/>
        <v>6.7317066233587948</v>
      </c>
      <c r="K25" s="14">
        <f t="shared" si="13"/>
        <v>0.58416206565404249</v>
      </c>
      <c r="L25" s="14">
        <f t="shared" si="13"/>
        <v>2.3595306002688874</v>
      </c>
      <c r="M25" s="14">
        <f t="shared" si="13"/>
        <v>14.265573967831129</v>
      </c>
      <c r="N25" s="14">
        <f t="shared" si="13"/>
        <v>9.5031566208062319</v>
      </c>
      <c r="O25" s="14">
        <f t="shared" si="13"/>
        <v>0.20933710451352983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4">
        <f>(SUMIFS(TARIMSALAG2,KAYNAK,A29,SEBEP,B29,SÜRE,"Uzun",BİLDİRİM,"Bildirimli",İL,$B$10,İLÇE,$B$11)/VLOOKUP($B$11,ABONE2,6,FALSE))</f>
        <v>0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4">
        <f>(SUMIFS(TICARETHANEAG2,KAYNAK,A29,SEBEP,B29,SÜRE,"Uzun",BİLDİRİM,"Bildirimli",İL,$B$10,İLÇE,$B$11)/VLOOKUP($B$11,ABONE2,9,FALSE))</f>
        <v>0</v>
      </c>
      <c r="J29" s="14">
        <f>(SUMIFS(TICARETHANEOG2,KAYNAK,A29,SEBEP,B29,SÜRE,"Uzun",BİLDİRİM,"Bildirimli",İL,$B$10,İLÇE,$B$11)/VLOOKUP($B$11,ABONE2,10,FALSE))</f>
        <v>0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</v>
      </c>
      <c r="D33" s="14">
        <f t="shared" ref="D33:O33" si="14">SUM(D28:D32)</f>
        <v>0</v>
      </c>
      <c r="E33" s="14">
        <f t="shared" si="14"/>
        <v>0</v>
      </c>
      <c r="F33" s="14">
        <f t="shared" si="14"/>
        <v>0</v>
      </c>
      <c r="G33" s="14">
        <f t="shared" si="14"/>
        <v>0</v>
      </c>
      <c r="H33" s="14">
        <f t="shared" si="14"/>
        <v>0</v>
      </c>
      <c r="I33" s="14">
        <f t="shared" si="14"/>
        <v>0</v>
      </c>
      <c r="J33" s="14">
        <f t="shared" si="14"/>
        <v>0</v>
      </c>
      <c r="K33" s="14">
        <f t="shared" si="14"/>
        <v>0</v>
      </c>
      <c r="L33" s="14">
        <f t="shared" si="14"/>
        <v>0</v>
      </c>
      <c r="M33" s="14">
        <f t="shared" si="14"/>
        <v>0</v>
      </c>
      <c r="N33" s="14">
        <f t="shared" si="14"/>
        <v>0</v>
      </c>
      <c r="O33" s="14">
        <f t="shared" si="14"/>
        <v>0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19647</v>
      </c>
      <c r="D37" s="18">
        <f>VLOOKUP($B$11,ABONE2,4,FALSE)</f>
        <v>93</v>
      </c>
      <c r="E37" s="18">
        <f>VLOOKUP($B$11,ABONE2,5,FALSE)</f>
        <v>19740</v>
      </c>
      <c r="F37" s="18">
        <f>VLOOKUP($B$11,ABONE2,6,FALSE)</f>
        <v>913</v>
      </c>
      <c r="G37" s="18">
        <f>VLOOKUP($B$11,ABONE2,7,FALSE)</f>
        <v>254</v>
      </c>
      <c r="H37" s="18">
        <f>VLOOKUP($B$11,ABONE2,8,FALSE)</f>
        <v>1167</v>
      </c>
      <c r="I37" s="18">
        <f>VLOOKUP($B$11,ABONE2,9,FALSE)</f>
        <v>4411</v>
      </c>
      <c r="J37" s="18">
        <f>VLOOKUP($B$11,ABONE2,10,FALSE)</f>
        <v>225</v>
      </c>
      <c r="K37" s="18">
        <f>VLOOKUP($B$11,ABONE2,11,FALSE)</f>
        <v>4636</v>
      </c>
      <c r="L37" s="29">
        <f>VLOOKUP($B$11,ABONE2,12,FALSE)</f>
        <v>8</v>
      </c>
      <c r="M37" s="29">
        <f>VLOOKUP($B$11,ABONE2,13,FALSE)</f>
        <v>12</v>
      </c>
      <c r="N37" s="29">
        <f>VLOOKUP($B$11,ABONE2,14,FALSE)</f>
        <v>20</v>
      </c>
      <c r="O37" s="29">
        <f>VLOOKUP($B$11,ABONE2,15,FALSE)</f>
        <v>25563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4154.1387624999998</v>
      </c>
      <c r="D38" s="18">
        <f>VLOOKUP($B$11,TUKETIM,4,FALSE)</f>
        <v>99.077295833333338</v>
      </c>
      <c r="E38" s="18">
        <f>VLOOKUP($B$11,TUKETIM,5,FALSE)</f>
        <v>4253.2160583333334</v>
      </c>
      <c r="F38" s="18">
        <f>VLOOKUP($B$11,TUKETIM,6,FALSE)</f>
        <v>559.7352166666667</v>
      </c>
      <c r="G38" s="18">
        <f>VLOOKUP($B$11,TUKETIM,7,FALSE)</f>
        <v>316.83388333333335</v>
      </c>
      <c r="H38" s="18">
        <f>VLOOKUP($B$11,TUKETIM,8,FALSE)</f>
        <v>876.56910000000005</v>
      </c>
      <c r="I38" s="18">
        <f>VLOOKUP($B$11,TUKETIM,9,FALSE)</f>
        <v>2358.2898874999996</v>
      </c>
      <c r="J38" s="18">
        <f>VLOOKUP($B$11,TUKETIM,10,FALSE)</f>
        <v>3132.4331874999998</v>
      </c>
      <c r="K38" s="18">
        <f>VLOOKUP($B$11,TUKETIM,11,FALSE)</f>
        <v>5490.7230749999999</v>
      </c>
      <c r="L38" s="29">
        <f>VLOOKUP($B$11,TUKETIM,12,FALSE)</f>
        <v>77.313383333333334</v>
      </c>
      <c r="M38" s="29">
        <f>VLOOKUP($B$11,TUKETIM,13,FALSE)</f>
        <v>167.59246249999998</v>
      </c>
      <c r="N38" s="29">
        <f>VLOOKUP($B$11,TUKETIM,14,FALSE)</f>
        <v>244.90584583333333</v>
      </c>
      <c r="O38" s="29">
        <f>VLOOKUP($B$11,TUKETIM,15,FALSE)</f>
        <v>10865.414079166665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103646.26039999998</v>
      </c>
      <c r="D39" s="18">
        <f>VLOOKUP($B$11,ANLASMA,4,FALSE)</f>
        <v>2215.44</v>
      </c>
      <c r="E39" s="18">
        <f>VLOOKUP($B$11,ANLASMA,5,FALSE)</f>
        <v>105861.70039999999</v>
      </c>
      <c r="F39" s="18">
        <f>VLOOKUP($B$11,ANLASMA,6,FALSE)</f>
        <v>9595.5740000000005</v>
      </c>
      <c r="G39" s="18">
        <f>VLOOKUP($B$11,ANLASMA,7,FALSE)</f>
        <v>6655.66</v>
      </c>
      <c r="H39" s="18">
        <f>VLOOKUP($B$11,ANLASMA,8,FALSE)</f>
        <v>16251.234</v>
      </c>
      <c r="I39" s="18">
        <f>VLOOKUP($B$11,ANLASMA,9,FALSE)</f>
        <v>29279.362399999998</v>
      </c>
      <c r="J39" s="18">
        <f>VLOOKUP($B$11,ANLASMA,10,FALSE)</f>
        <v>25789.420000000002</v>
      </c>
      <c r="K39" s="18">
        <f>VLOOKUP($B$11,ANLASMA,11,FALSE)</f>
        <v>55068.782399999996</v>
      </c>
      <c r="L39" s="29">
        <f>VLOOKUP($B$11,ANLASMA,12,FALSE)</f>
        <v>234.27700000000002</v>
      </c>
      <c r="M39" s="29">
        <f>VLOOKUP($B$11,ANLASMA,13,FALSE)</f>
        <v>1992</v>
      </c>
      <c r="N39" s="29">
        <f>VLOOKUP($B$11,ANLASMA,14,FALSE)</f>
        <v>2226.277</v>
      </c>
      <c r="O39" s="29">
        <f>VLOOKUP($B$11,ANLASMA,15,FALSE)</f>
        <v>179407.9938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92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0.23553614583532489</v>
      </c>
      <c r="D17" s="14">
        <f t="shared" si="1"/>
        <v>20.211737682075256</v>
      </c>
      <c r="E17" s="14">
        <f t="shared" si="2"/>
        <v>0.26260790003043138</v>
      </c>
      <c r="F17" s="14">
        <f t="shared" si="3"/>
        <v>0.50817480098256984</v>
      </c>
      <c r="G17" s="14">
        <f t="shared" si="4"/>
        <v>3.8900726231523453</v>
      </c>
      <c r="H17" s="14">
        <f t="shared" si="5"/>
        <v>0.58121428182300194</v>
      </c>
      <c r="I17" s="14">
        <f t="shared" si="6"/>
        <v>0.3210287526314996</v>
      </c>
      <c r="J17" s="14">
        <f t="shared" si="7"/>
        <v>5.9726379661546769</v>
      </c>
      <c r="K17" s="14">
        <f t="shared" si="8"/>
        <v>0.49903219242750524</v>
      </c>
      <c r="L17" s="14">
        <f t="shared" si="9"/>
        <v>0.74167812736124794</v>
      </c>
      <c r="M17" s="14">
        <f t="shared" si="10"/>
        <v>42.087401110881522</v>
      </c>
      <c r="N17" s="14">
        <f t="shared" si="11"/>
        <v>16.984640728029927</v>
      </c>
      <c r="O17" s="19">
        <f t="shared" si="12"/>
        <v>0.31231686130587621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2.4072284385178225E-2</v>
      </c>
      <c r="D21" s="14">
        <f t="shared" si="1"/>
        <v>0</v>
      </c>
      <c r="E21" s="14">
        <f t="shared" si="2"/>
        <v>2.4039661618301952E-2</v>
      </c>
      <c r="F21" s="14">
        <f t="shared" si="3"/>
        <v>2.2743702932338433E-2</v>
      </c>
      <c r="G21" s="14">
        <f t="shared" si="4"/>
        <v>0</v>
      </c>
      <c r="H21" s="14">
        <f t="shared" si="5"/>
        <v>2.2252502919234189E-2</v>
      </c>
      <c r="I21" s="14">
        <f t="shared" si="6"/>
        <v>3.6019001122361095E-2</v>
      </c>
      <c r="J21" s="14">
        <f t="shared" si="7"/>
        <v>0</v>
      </c>
      <c r="K21" s="14">
        <f t="shared" si="8"/>
        <v>3.4884544394097751E-2</v>
      </c>
      <c r="L21" s="14">
        <f t="shared" si="9"/>
        <v>2.3095806076466668E-3</v>
      </c>
      <c r="M21" s="14">
        <f t="shared" si="10"/>
        <v>0</v>
      </c>
      <c r="N21" s="14">
        <f t="shared" si="11"/>
        <v>1.4022453689283335E-3</v>
      </c>
      <c r="O21" s="19">
        <f t="shared" si="12"/>
        <v>2.5262104062756179E-2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1.7703256051428755E-4</v>
      </c>
      <c r="D22" s="14">
        <f t="shared" si="1"/>
        <v>0</v>
      </c>
      <c r="E22" s="14">
        <f t="shared" si="2"/>
        <v>1.7679264593622933E-4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4.4417120093937275E-5</v>
      </c>
      <c r="J22" s="14">
        <f t="shared" si="7"/>
        <v>0</v>
      </c>
      <c r="K22" s="14">
        <f t="shared" si="8"/>
        <v>4.3018155681529802E-5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1.5382105558897291E-4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0.25978546278101738</v>
      </c>
      <c r="D25" s="14">
        <f t="shared" ref="D25:O25" si="13">SUM(D15:D24)</f>
        <v>20.211737682075256</v>
      </c>
      <c r="E25" s="14">
        <f t="shared" si="13"/>
        <v>0.28682435429466957</v>
      </c>
      <c r="F25" s="14">
        <f t="shared" si="13"/>
        <v>0.53091850391490825</v>
      </c>
      <c r="G25" s="14">
        <f t="shared" si="13"/>
        <v>3.8900726231523453</v>
      </c>
      <c r="H25" s="14">
        <f t="shared" si="13"/>
        <v>0.60346678474223614</v>
      </c>
      <c r="I25" s="14">
        <f t="shared" si="13"/>
        <v>0.35709217087395467</v>
      </c>
      <c r="J25" s="14">
        <f t="shared" si="13"/>
        <v>5.9726379661546769</v>
      </c>
      <c r="K25" s="14">
        <f t="shared" si="13"/>
        <v>0.53395975497728454</v>
      </c>
      <c r="L25" s="14">
        <f t="shared" si="13"/>
        <v>0.74398770796889457</v>
      </c>
      <c r="M25" s="14">
        <f t="shared" si="13"/>
        <v>42.087401110881522</v>
      </c>
      <c r="N25" s="14">
        <f t="shared" si="13"/>
        <v>16.986042973398856</v>
      </c>
      <c r="O25" s="14">
        <f t="shared" si="13"/>
        <v>0.33773278642422139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0.31254839699762049</v>
      </c>
      <c r="D29" s="14">
        <f>(SUMIFS(MESKENOG2,KAYNAK,A29,SEBEP,B29,SÜRE,"Uzun",BİLDİRİM,"Bildirimli",İL,$B$10,İLÇE,$B$11)/VLOOKUP($B$11,ABONE2,4,FALSE))</f>
        <v>96.518096368223112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0.44292618389357569</v>
      </c>
      <c r="F29" s="14">
        <f>(SUMIFS(TARIMSALAG2,KAYNAK,A29,SEBEP,B29,SÜRE,"Uzun",BİLDİRİM,"Bildirimli",İL,$B$10,İLÇE,$B$11)/VLOOKUP($B$11,ABONE2,6,FALSE))</f>
        <v>2.0038033076423697E-2</v>
      </c>
      <c r="G29" s="14">
        <f>(SUMIFS(TARIMSALOG2,KAYNAK,A29,SEBEP,B29,SÜRE,"Uzun",BİLDİRİM,"Bildirimli",İL,$B$10,İLÇE,$B$11)/VLOOKUP($B$11,ABONE2,7,FALSE))</f>
        <v>1.5345882957624584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5.2748058840110031E-2</v>
      </c>
      <c r="I29" s="14">
        <f>(SUMIFS(TICARETHANEAG2,KAYNAK,A29,SEBEP,B29,SÜRE,"Uzun",BİLDİRİM,"Bildirimli",İL,$B$10,İLÇE,$B$11)/VLOOKUP($B$11,ABONE2,9,FALSE))</f>
        <v>0.30499895059399734</v>
      </c>
      <c r="J29" s="14">
        <f>(SUMIFS(TICARETHANEOG2,KAYNAK,A29,SEBEP,B29,SÜRE,"Uzun",BİLDİRİM,"Bildirimli",İL,$B$10,İLÇE,$B$11)/VLOOKUP($B$11,ABONE2,10,FALSE))</f>
        <v>12.255034311926883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0.68137801709267098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0.34679086726597941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0.13623926928306335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0.4564155785671325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9.8819888641853908E-4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9.8685967899712467E-4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1.5611279843902442E-5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1.5119585990551183E-5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8.3158894063961564E-4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0.31353659588403904</v>
      </c>
      <c r="D33" s="14">
        <f t="shared" ref="D33:O33" si="14">SUM(D28:D32)</f>
        <v>96.518096368223112</v>
      </c>
      <c r="E33" s="14">
        <f t="shared" si="14"/>
        <v>0.44391304357257283</v>
      </c>
      <c r="F33" s="14">
        <f t="shared" si="14"/>
        <v>2.0038033076423697E-2</v>
      </c>
      <c r="G33" s="14">
        <f t="shared" si="14"/>
        <v>1.5345882957624584</v>
      </c>
      <c r="H33" s="14">
        <f t="shared" si="14"/>
        <v>5.2748058840110031E-2</v>
      </c>
      <c r="I33" s="14">
        <f t="shared" si="14"/>
        <v>0.30501456187384124</v>
      </c>
      <c r="J33" s="14">
        <f t="shared" si="14"/>
        <v>12.255034311926883</v>
      </c>
      <c r="K33" s="14">
        <f t="shared" si="14"/>
        <v>0.68139313667866153</v>
      </c>
      <c r="L33" s="14">
        <f t="shared" si="14"/>
        <v>0</v>
      </c>
      <c r="M33" s="14">
        <f t="shared" si="14"/>
        <v>0.34679086726597941</v>
      </c>
      <c r="N33" s="14">
        <f t="shared" si="14"/>
        <v>0.13623926928306335</v>
      </c>
      <c r="O33" s="14">
        <f t="shared" si="14"/>
        <v>0.45724716750777211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43477</v>
      </c>
      <c r="D37" s="18">
        <f>VLOOKUP($B$11,ABONE2,4,FALSE)</f>
        <v>59</v>
      </c>
      <c r="E37" s="18">
        <f>VLOOKUP($B$11,ABONE2,5,FALSE)</f>
        <v>43536</v>
      </c>
      <c r="F37" s="18">
        <f>VLOOKUP($B$11,ABONE2,6,FALSE)</f>
        <v>1948</v>
      </c>
      <c r="G37" s="18">
        <f>VLOOKUP($B$11,ABONE2,7,FALSE)</f>
        <v>43</v>
      </c>
      <c r="H37" s="18">
        <f>VLOOKUP($B$11,ABONE2,8,FALSE)</f>
        <v>1991</v>
      </c>
      <c r="I37" s="18">
        <f>VLOOKUP($B$11,ABONE2,9,FALSE)</f>
        <v>6027</v>
      </c>
      <c r="J37" s="18">
        <f>VLOOKUP($B$11,ABONE2,10,FALSE)</f>
        <v>196</v>
      </c>
      <c r="K37" s="18">
        <f>VLOOKUP($B$11,ABONE2,11,FALSE)</f>
        <v>6223</v>
      </c>
      <c r="L37" s="29">
        <f>VLOOKUP($B$11,ABONE2,12,FALSE)</f>
        <v>17</v>
      </c>
      <c r="M37" s="29">
        <f>VLOOKUP($B$11,ABONE2,13,FALSE)</f>
        <v>11</v>
      </c>
      <c r="N37" s="29">
        <f>VLOOKUP($B$11,ABONE2,14,FALSE)</f>
        <v>28</v>
      </c>
      <c r="O37" s="29">
        <f>VLOOKUP($B$11,ABONE2,15,FALSE)</f>
        <v>51778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10538.4578</v>
      </c>
      <c r="D38" s="18">
        <f>VLOOKUP($B$11,TUKETIM,4,FALSE)</f>
        <v>804.29197083333338</v>
      </c>
      <c r="E38" s="18">
        <f>VLOOKUP($B$11,TUKETIM,5,FALSE)</f>
        <v>11342.749770833334</v>
      </c>
      <c r="F38" s="18">
        <f>VLOOKUP($B$11,TUKETIM,6,FALSE)</f>
        <v>616.98772083333336</v>
      </c>
      <c r="G38" s="18">
        <f>VLOOKUP($B$11,TUKETIM,7,FALSE)</f>
        <v>131.89504166666666</v>
      </c>
      <c r="H38" s="18">
        <f>VLOOKUP($B$11,TUKETIM,8,FALSE)</f>
        <v>748.88276250000001</v>
      </c>
      <c r="I38" s="18">
        <f>VLOOKUP($B$11,TUKETIM,9,FALSE)</f>
        <v>3679.6503999999995</v>
      </c>
      <c r="J38" s="18">
        <f>VLOOKUP($B$11,TUKETIM,10,FALSE)</f>
        <v>2446.513375</v>
      </c>
      <c r="K38" s="18">
        <f>VLOOKUP($B$11,TUKETIM,11,FALSE)</f>
        <v>6126.1637749999991</v>
      </c>
      <c r="L38" s="29">
        <f>VLOOKUP($B$11,TUKETIM,12,FALSE)</f>
        <v>38.026429166666667</v>
      </c>
      <c r="M38" s="29">
        <f>VLOOKUP($B$11,TUKETIM,13,FALSE)</f>
        <v>670.22427500000003</v>
      </c>
      <c r="N38" s="29">
        <f>VLOOKUP($B$11,TUKETIM,14,FALSE)</f>
        <v>708.25070416666665</v>
      </c>
      <c r="O38" s="29">
        <f>VLOOKUP($B$11,TUKETIM,15,FALSE)</f>
        <v>18926.047012499999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260253.14500000002</v>
      </c>
      <c r="D39" s="18">
        <f>VLOOKUP($B$11,ANLASMA,4,FALSE)</f>
        <v>11469.94</v>
      </c>
      <c r="E39" s="18">
        <f>VLOOKUP($B$11,ANLASMA,5,FALSE)</f>
        <v>271723.08500000002</v>
      </c>
      <c r="F39" s="18">
        <f>VLOOKUP($B$11,ANLASMA,6,FALSE)</f>
        <v>10181.11</v>
      </c>
      <c r="G39" s="18">
        <f>VLOOKUP($B$11,ANLASMA,7,FALSE)</f>
        <v>1863.9</v>
      </c>
      <c r="H39" s="18">
        <f>VLOOKUP($B$11,ANLASMA,8,FALSE)</f>
        <v>12045.01</v>
      </c>
      <c r="I39" s="18">
        <f>VLOOKUP($B$11,ANLASMA,9,FALSE)</f>
        <v>36277.205599999994</v>
      </c>
      <c r="J39" s="18">
        <f>VLOOKUP($B$11,ANLASMA,10,FALSE)</f>
        <v>52906.320999999996</v>
      </c>
      <c r="K39" s="18">
        <f>VLOOKUP($B$11,ANLASMA,11,FALSE)</f>
        <v>89183.526599999983</v>
      </c>
      <c r="L39" s="29">
        <f>VLOOKUP($B$11,ANLASMA,12,FALSE)</f>
        <v>253.20299999999997</v>
      </c>
      <c r="M39" s="29">
        <f>VLOOKUP($B$11,ANLASMA,13,FALSE)</f>
        <v>10423</v>
      </c>
      <c r="N39" s="29">
        <f>VLOOKUP($B$11,ANLASMA,14,FALSE)</f>
        <v>10676.203</v>
      </c>
      <c r="O39" s="29">
        <f>VLOOKUP($B$11,ANLASMA,15,FALSE)</f>
        <v>383627.82459999999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93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8.4615018247679058E-2</v>
      </c>
      <c r="D17" s="14">
        <f t="shared" si="1"/>
        <v>0.32531073657659493</v>
      </c>
      <c r="E17" s="14">
        <f t="shared" si="2"/>
        <v>8.4741540027760742E-2</v>
      </c>
      <c r="F17" s="14">
        <f t="shared" si="3"/>
        <v>0.23590074600529479</v>
      </c>
      <c r="G17" s="14">
        <f t="shared" si="4"/>
        <v>0.60193739914933253</v>
      </c>
      <c r="H17" s="14">
        <f t="shared" si="5"/>
        <v>0.27888166088521527</v>
      </c>
      <c r="I17" s="14">
        <f t="shared" si="6"/>
        <v>0.1218494782740033</v>
      </c>
      <c r="J17" s="14">
        <f t="shared" si="7"/>
        <v>1.6632163246655081</v>
      </c>
      <c r="K17" s="14">
        <f t="shared" si="8"/>
        <v>0.16126786320536776</v>
      </c>
      <c r="L17" s="14">
        <f t="shared" si="9"/>
        <v>2.3270152786664422</v>
      </c>
      <c r="M17" s="14">
        <f t="shared" si="10"/>
        <v>22.43793075443428</v>
      </c>
      <c r="N17" s="14">
        <f t="shared" si="11"/>
        <v>13.413802015307684</v>
      </c>
      <c r="O17" s="19">
        <f t="shared" si="12"/>
        <v>0.12618221424077863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2.7163083462545E-2</v>
      </c>
      <c r="D21" s="14">
        <f t="shared" si="1"/>
        <v>0</v>
      </c>
      <c r="E21" s="14">
        <f t="shared" si="2"/>
        <v>2.7148805179175239E-2</v>
      </c>
      <c r="F21" s="14">
        <f t="shared" si="3"/>
        <v>9.7979444892685147E-2</v>
      </c>
      <c r="G21" s="14">
        <f t="shared" si="4"/>
        <v>0</v>
      </c>
      <c r="H21" s="14">
        <f t="shared" si="5"/>
        <v>8.6474459955405661E-2</v>
      </c>
      <c r="I21" s="14">
        <f t="shared" si="6"/>
        <v>6.1137906761347546E-2</v>
      </c>
      <c r="J21" s="14">
        <f t="shared" si="7"/>
        <v>0</v>
      </c>
      <c r="K21" s="14">
        <f t="shared" si="8"/>
        <v>5.9574386987804588E-2</v>
      </c>
      <c r="L21" s="14">
        <f t="shared" si="9"/>
        <v>2.789186234379267</v>
      </c>
      <c r="M21" s="14">
        <f t="shared" si="10"/>
        <v>0</v>
      </c>
      <c r="N21" s="14">
        <f t="shared" si="11"/>
        <v>1.2515579256830045</v>
      </c>
      <c r="O21" s="19">
        <f t="shared" si="12"/>
        <v>3.9110438934780972E-2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4.6190304744819858E-6</v>
      </c>
      <c r="D22" s="14">
        <f t="shared" si="1"/>
        <v>0</v>
      </c>
      <c r="E22" s="14">
        <f t="shared" si="2"/>
        <v>4.6166024796595585E-6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3.3858965130218255E-6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0.11178272074069855</v>
      </c>
      <c r="D25" s="14">
        <f t="shared" ref="D25:O25" si="13">SUM(D15:D24)</f>
        <v>0.32531073657659493</v>
      </c>
      <c r="E25" s="14">
        <f t="shared" si="13"/>
        <v>0.11189496180941565</v>
      </c>
      <c r="F25" s="14">
        <f t="shared" si="13"/>
        <v>0.33388019089797993</v>
      </c>
      <c r="G25" s="14">
        <f t="shared" si="13"/>
        <v>0.60193739914933253</v>
      </c>
      <c r="H25" s="14">
        <f t="shared" si="13"/>
        <v>0.36535612084062091</v>
      </c>
      <c r="I25" s="14">
        <f t="shared" si="13"/>
        <v>0.18298738503535084</v>
      </c>
      <c r="J25" s="14">
        <f t="shared" si="13"/>
        <v>1.6632163246655081</v>
      </c>
      <c r="K25" s="14">
        <f t="shared" si="13"/>
        <v>0.22084225019317236</v>
      </c>
      <c r="L25" s="14">
        <f t="shared" si="13"/>
        <v>5.1162015130457092</v>
      </c>
      <c r="M25" s="14">
        <f t="shared" si="13"/>
        <v>22.43793075443428</v>
      </c>
      <c r="N25" s="14">
        <f t="shared" si="13"/>
        <v>14.665359940990689</v>
      </c>
      <c r="O25" s="14">
        <f t="shared" si="13"/>
        <v>0.16529603907207263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0.42198525425272992</v>
      </c>
      <c r="D29" s="14">
        <f>(SUMIFS(MESKENOG2,KAYNAK,A29,SEBEP,B29,SÜRE,"Uzun",BİLDİRİM,"Bildirimli",İL,$B$10,İLÇE,$B$11)/VLOOKUP($B$11,ABONE2,4,FALSE))</f>
        <v>5.7944079697514574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0.42480926994372503</v>
      </c>
      <c r="F29" s="14">
        <f>(SUMIFS(TARIMSALAG2,KAYNAK,A29,SEBEP,B29,SÜRE,"Uzun",BİLDİRİM,"Bildirimli",İL,$B$10,İLÇE,$B$11)/VLOOKUP($B$11,ABONE2,6,FALSE))</f>
        <v>1.1996488258138738</v>
      </c>
      <c r="G29" s="14">
        <f>(SUMIFS(TARIMSALOG2,KAYNAK,A29,SEBEP,B29,SÜRE,"Uzun",BİLDİRİM,"Bildirimli",İL,$B$10,İLÇE,$B$11)/VLOOKUP($B$11,ABONE2,7,FALSE))</f>
        <v>4.8797527341364617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1.631775585454617</v>
      </c>
      <c r="I29" s="14">
        <f>(SUMIFS(TICARETHANEAG2,KAYNAK,A29,SEBEP,B29,SÜRE,"Uzun",BİLDİRİM,"Bildirimli",İL,$B$10,İLÇE,$B$11)/VLOOKUP($B$11,ABONE2,9,FALSE))</f>
        <v>1.0722470054509952</v>
      </c>
      <c r="J29" s="14">
        <f>(SUMIFS(TICARETHANEOG2,KAYNAK,A29,SEBEP,B29,SÜRE,"Uzun",BİLDİRİM,"Bildirimli",İL,$B$10,İLÇE,$B$11)/VLOOKUP($B$11,ABONE2,10,FALSE))</f>
        <v>9.9110520014754826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1.2982875606129456</v>
      </c>
      <c r="L29" s="14">
        <f>(SUMIFS(SANAYIAG2,KAYNAK,A29,SEBEP,B29,SÜRE,"Uzun",BİLDİRİM,"Bildirimli",İL,$B$10,İLÇE,$B$11)/VLOOKUP($B$11,ABONE2,12,FALSE))</f>
        <v>30.703547025556936</v>
      </c>
      <c r="M29" s="14">
        <f>(SUMIFS(SANAYIOG2,KAYNAK,A29,SEBEP,B29,SÜRE,"Uzun",BİLDİRİM,"Bildirimli",İL,$B$10,İLÇE,$B$11)/VLOOKUP($B$11,ABONE2,13,FALSE))</f>
        <v>144.65848047327535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93.52485649032478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0.76173639699337092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3.8980038065133449E-2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3.8959548195858285E-2</v>
      </c>
      <c r="F31" s="14">
        <f>(SUMIFS(TARIMSALAG2,KAYNAK,A31,SEBEP,B31,SÜRE,"Uzun",BİLDİRİM,"Bildirimli",İL,$B$10,İLÇE,$B$11)/VLOOKUP($B$11,ABONE2,6,FALSE))</f>
        <v>2.0474691476167234E-2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1.8070503360111321E-2</v>
      </c>
      <c r="I31" s="14">
        <f>(SUMIFS(TICARETHANEAG2,KAYNAK,A31,SEBEP,B31,SÜRE,"Uzun",BİLDİRİM,"Bildirimli",İL,$B$10,İLÇE,$B$11)/VLOOKUP($B$11,ABONE2,9,FALSE))</f>
        <v>0.71960998909036922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0.70120693104041409</v>
      </c>
      <c r="L31" s="14">
        <f>(SUMIFS(SANAYIAG2,KAYNAK,A31,SEBEP,B31,SÜRE,"Uzun",BİLDİRİM,"Bildirimli",İL,$B$10,İLÇE,$B$11)/VLOOKUP($B$11,ABONE2,12,FALSE))</f>
        <v>137.16740430723937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61.549476291709965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0.20530752823471513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0.46096529231786337</v>
      </c>
      <c r="D33" s="14">
        <f t="shared" ref="D33:O33" si="14">SUM(D28:D32)</f>
        <v>5.7944079697514574</v>
      </c>
      <c r="E33" s="14">
        <f t="shared" si="14"/>
        <v>0.46376881813958332</v>
      </c>
      <c r="F33" s="14">
        <f t="shared" si="14"/>
        <v>1.2201235172900411</v>
      </c>
      <c r="G33" s="14">
        <f t="shared" si="14"/>
        <v>4.8797527341364617</v>
      </c>
      <c r="H33" s="14">
        <f t="shared" si="14"/>
        <v>1.6498460888147284</v>
      </c>
      <c r="I33" s="14">
        <f t="shared" si="14"/>
        <v>1.7918569945413645</v>
      </c>
      <c r="J33" s="14">
        <f t="shared" si="14"/>
        <v>9.9110520014754826</v>
      </c>
      <c r="K33" s="14">
        <f t="shared" si="14"/>
        <v>1.9994944916533597</v>
      </c>
      <c r="L33" s="14">
        <f t="shared" si="14"/>
        <v>167.8709513327963</v>
      </c>
      <c r="M33" s="14">
        <f t="shared" si="14"/>
        <v>144.65848047327535</v>
      </c>
      <c r="N33" s="14">
        <f t="shared" si="14"/>
        <v>155.07433278203473</v>
      </c>
      <c r="O33" s="14">
        <f t="shared" si="14"/>
        <v>0.96704392522808602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70352</v>
      </c>
      <c r="D37" s="18">
        <f>VLOOKUP($B$11,ABONE2,4,FALSE)</f>
        <v>37</v>
      </c>
      <c r="E37" s="18">
        <f>VLOOKUP($B$11,ABONE2,5,FALSE)</f>
        <v>70389</v>
      </c>
      <c r="F37" s="18">
        <f>VLOOKUP($B$11,ABONE2,6,FALSE)</f>
        <v>7396</v>
      </c>
      <c r="G37" s="18">
        <f>VLOOKUP($B$11,ABONE2,7,FALSE)</f>
        <v>984</v>
      </c>
      <c r="H37" s="18">
        <f>VLOOKUP($B$11,ABONE2,8,FALSE)</f>
        <v>8380</v>
      </c>
      <c r="I37" s="18">
        <f>VLOOKUP($B$11,ABONE2,9,FALSE)</f>
        <v>16689</v>
      </c>
      <c r="J37" s="18">
        <f>VLOOKUP($B$11,ABONE2,10,FALSE)</f>
        <v>438</v>
      </c>
      <c r="K37" s="18">
        <f>VLOOKUP($B$11,ABONE2,11,FALSE)</f>
        <v>17127</v>
      </c>
      <c r="L37" s="29">
        <f>VLOOKUP($B$11,ABONE2,12,FALSE)</f>
        <v>35</v>
      </c>
      <c r="M37" s="29">
        <f>VLOOKUP($B$11,ABONE2,13,FALSE)</f>
        <v>43</v>
      </c>
      <c r="N37" s="29">
        <f>VLOOKUP($B$11,ABONE2,14,FALSE)</f>
        <v>78</v>
      </c>
      <c r="O37" s="29">
        <f>VLOOKUP($B$11,ABONE2,15,FALSE)</f>
        <v>95974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13134.239816666668</v>
      </c>
      <c r="D38" s="18">
        <f>VLOOKUP($B$11,TUKETIM,4,FALSE)</f>
        <v>55.812220833333328</v>
      </c>
      <c r="E38" s="18">
        <f>VLOOKUP($B$11,TUKETIM,5,FALSE)</f>
        <v>13190.052037500001</v>
      </c>
      <c r="F38" s="18">
        <f>VLOOKUP($B$11,TUKETIM,6,FALSE)</f>
        <v>8049.3255916666676</v>
      </c>
      <c r="G38" s="18">
        <f>VLOOKUP($B$11,TUKETIM,7,FALSE)</f>
        <v>4359.1252166666654</v>
      </c>
      <c r="H38" s="18">
        <f>VLOOKUP($B$11,TUKETIM,8,FALSE)</f>
        <v>12408.450808333333</v>
      </c>
      <c r="I38" s="18">
        <f>VLOOKUP($B$11,TUKETIM,9,FALSE)</f>
        <v>9198.0370624999996</v>
      </c>
      <c r="J38" s="18">
        <f>VLOOKUP($B$11,TUKETIM,10,FALSE)</f>
        <v>4332.4618250000003</v>
      </c>
      <c r="K38" s="18">
        <f>VLOOKUP($B$11,TUKETIM,11,FALSE)</f>
        <v>13530.4988875</v>
      </c>
      <c r="L38" s="29">
        <f>VLOOKUP($B$11,TUKETIM,12,FALSE)</f>
        <v>239.35720416666666</v>
      </c>
      <c r="M38" s="29">
        <f>VLOOKUP($B$11,TUKETIM,13,FALSE)</f>
        <v>3385.4286208333324</v>
      </c>
      <c r="N38" s="29">
        <f>VLOOKUP($B$11,TUKETIM,14,FALSE)</f>
        <v>3624.785824999999</v>
      </c>
      <c r="O38" s="29">
        <f>VLOOKUP($B$11,TUKETIM,15,FALSE)</f>
        <v>42753.787558333337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334684.25940000004</v>
      </c>
      <c r="D39" s="18">
        <f>VLOOKUP($B$11,ANLASMA,4,FALSE)</f>
        <v>788.7</v>
      </c>
      <c r="E39" s="18">
        <f>VLOOKUP($B$11,ANLASMA,5,FALSE)</f>
        <v>335472.95940000005</v>
      </c>
      <c r="F39" s="18">
        <f>VLOOKUP($B$11,ANLASMA,6,FALSE)</f>
        <v>46533.697</v>
      </c>
      <c r="G39" s="18">
        <f>VLOOKUP($B$11,ANLASMA,7,FALSE)</f>
        <v>31398.951000000001</v>
      </c>
      <c r="H39" s="18">
        <f>VLOOKUP($B$11,ANLASMA,8,FALSE)</f>
        <v>77932.648000000001</v>
      </c>
      <c r="I39" s="18">
        <f>VLOOKUP($B$11,ANLASMA,9,FALSE)</f>
        <v>94986.904399999999</v>
      </c>
      <c r="J39" s="18">
        <f>VLOOKUP($B$11,ANLASMA,10,FALSE)</f>
        <v>60938.501000000004</v>
      </c>
      <c r="K39" s="18">
        <f>VLOOKUP($B$11,ANLASMA,11,FALSE)</f>
        <v>155925.40539999999</v>
      </c>
      <c r="L39" s="29">
        <f>VLOOKUP($B$11,ANLASMA,12,FALSE)</f>
        <v>1278.048</v>
      </c>
      <c r="M39" s="29">
        <f>VLOOKUP($B$11,ANLASMA,13,FALSE)</f>
        <v>59730</v>
      </c>
      <c r="N39" s="29">
        <f>VLOOKUP($B$11,ANLASMA,14,FALSE)</f>
        <v>61008.048000000003</v>
      </c>
      <c r="O39" s="29">
        <f>VLOOKUP($B$11,ANLASMA,15,FALSE)</f>
        <v>630339.06080000009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94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0.19021912945884112</v>
      </c>
      <c r="D17" s="14">
        <f t="shared" si="1"/>
        <v>0.83859609593067852</v>
      </c>
      <c r="E17" s="14">
        <f t="shared" si="2"/>
        <v>0.19047528988377388</v>
      </c>
      <c r="F17" s="14">
        <f t="shared" si="3"/>
        <v>0.66059864183320249</v>
      </c>
      <c r="G17" s="14">
        <f t="shared" si="4"/>
        <v>5.149959136320529</v>
      </c>
      <c r="H17" s="14">
        <f t="shared" si="5"/>
        <v>1.3868843480735726</v>
      </c>
      <c r="I17" s="14">
        <f t="shared" si="6"/>
        <v>0.32634887961749331</v>
      </c>
      <c r="J17" s="14">
        <f t="shared" si="7"/>
        <v>10.057871428785576</v>
      </c>
      <c r="K17" s="14">
        <f t="shared" si="8"/>
        <v>0.63592705199766753</v>
      </c>
      <c r="L17" s="14">
        <f t="shared" si="9"/>
        <v>0.94740415400651179</v>
      </c>
      <c r="M17" s="14">
        <f t="shared" si="10"/>
        <v>320.89389928299528</v>
      </c>
      <c r="N17" s="14">
        <f t="shared" si="11"/>
        <v>266.9270205865393</v>
      </c>
      <c r="O17" s="19">
        <f t="shared" si="12"/>
        <v>0.64039778559441962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1.962886564233593E-2</v>
      </c>
      <c r="D21" s="14">
        <f t="shared" si="1"/>
        <v>0</v>
      </c>
      <c r="E21" s="14">
        <f t="shared" si="2"/>
        <v>1.9621110680602405E-2</v>
      </c>
      <c r="F21" s="14">
        <f t="shared" si="3"/>
        <v>4.2237588776991908E-2</v>
      </c>
      <c r="G21" s="14">
        <f t="shared" si="4"/>
        <v>0</v>
      </c>
      <c r="H21" s="14">
        <f t="shared" si="5"/>
        <v>3.5404420214908972E-2</v>
      </c>
      <c r="I21" s="14">
        <f t="shared" si="6"/>
        <v>4.1935884999001062E-2</v>
      </c>
      <c r="J21" s="14">
        <f t="shared" si="7"/>
        <v>0</v>
      </c>
      <c r="K21" s="14">
        <f t="shared" si="8"/>
        <v>4.0601825033610983E-2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2.3889445728460631E-2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1.2304217282523245E-3</v>
      </c>
      <c r="D22" s="14">
        <f t="shared" si="1"/>
        <v>0</v>
      </c>
      <c r="E22" s="14">
        <f t="shared" si="2"/>
        <v>1.2299356138943905E-3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1.9754861513137803E-3</v>
      </c>
      <c r="J22" s="14">
        <f t="shared" si="7"/>
        <v>0</v>
      </c>
      <c r="K22" s="14">
        <f t="shared" si="8"/>
        <v>1.9126421935264815E-3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1.2698207616931541E-3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0.21107841682942938</v>
      </c>
      <c r="D25" s="14">
        <f t="shared" ref="D25:O25" si="13">SUM(D15:D24)</f>
        <v>0.83859609593067852</v>
      </c>
      <c r="E25" s="14">
        <f t="shared" si="13"/>
        <v>0.21132633617827068</v>
      </c>
      <c r="F25" s="14">
        <f t="shared" si="13"/>
        <v>0.7028362306101944</v>
      </c>
      <c r="G25" s="14">
        <f t="shared" si="13"/>
        <v>5.149959136320529</v>
      </c>
      <c r="H25" s="14">
        <f t="shared" si="13"/>
        <v>1.4222887682884817</v>
      </c>
      <c r="I25" s="14">
        <f t="shared" si="13"/>
        <v>0.37026025076780816</v>
      </c>
      <c r="J25" s="14">
        <f t="shared" si="13"/>
        <v>10.057871428785576</v>
      </c>
      <c r="K25" s="14">
        <f t="shared" si="13"/>
        <v>0.678441519224805</v>
      </c>
      <c r="L25" s="14">
        <f t="shared" si="13"/>
        <v>0.94740415400651179</v>
      </c>
      <c r="M25" s="14">
        <f t="shared" si="13"/>
        <v>320.89389928299528</v>
      </c>
      <c r="N25" s="14">
        <f t="shared" si="13"/>
        <v>266.9270205865393</v>
      </c>
      <c r="O25" s="14">
        <f t="shared" si="13"/>
        <v>0.66555705208457339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0.13783957495974247</v>
      </c>
      <c r="D29" s="14">
        <f>(SUMIFS(MESKENOG2,KAYNAK,A29,SEBEP,B29,SÜRE,"Uzun",BİLDİRİM,"Bildirimli",İL,$B$10,İLÇE,$B$11)/VLOOKUP($B$11,ABONE2,4,FALSE))</f>
        <v>0.13186008473582422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0.13783721258594475</v>
      </c>
      <c r="F29" s="14">
        <f>(SUMIFS(TARIMSALAG2,KAYNAK,A29,SEBEP,B29,SÜRE,"Uzun",BİLDİRİM,"Bildirimli",İL,$B$10,İLÇE,$B$11)/VLOOKUP($B$11,ABONE2,6,FALSE))</f>
        <v>2.0708437265639259</v>
      </c>
      <c r="G29" s="14">
        <f>(SUMIFS(TARIMSALOG2,KAYNAK,A29,SEBEP,B29,SÜRE,"Uzun",BİLDİRİM,"Bildirimli",İL,$B$10,İLÇE,$B$11)/VLOOKUP($B$11,ABONE2,7,FALSE))</f>
        <v>1.919415442887296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2.0463457611878111</v>
      </c>
      <c r="I29" s="14">
        <f>(SUMIFS(TICARETHANEAG2,KAYNAK,A29,SEBEP,B29,SÜRE,"Uzun",BİLDİRİM,"Bildirimli",İL,$B$10,İLÇE,$B$11)/VLOOKUP($B$11,ABONE2,9,FALSE))</f>
        <v>0.2034609250506626</v>
      </c>
      <c r="J29" s="14">
        <f>(SUMIFS(TICARETHANEOG2,KAYNAK,A29,SEBEP,B29,SÜRE,"Uzun",BİLDİRİM,"Bildirimli",İL,$B$10,İLÇE,$B$11)/VLOOKUP($B$11,ABONE2,10,FALSE))</f>
        <v>5.4144909612329757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0.36923366479090214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269.84206774316345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224.32653824431659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0.54372699319573314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0.13783957495974247</v>
      </c>
      <c r="D33" s="14">
        <f t="shared" ref="D33:O33" si="14">SUM(D28:D32)</f>
        <v>0.13186008473582422</v>
      </c>
      <c r="E33" s="14">
        <f t="shared" si="14"/>
        <v>0.13783721258594475</v>
      </c>
      <c r="F33" s="14">
        <f t="shared" si="14"/>
        <v>2.0708437265639259</v>
      </c>
      <c r="G33" s="14">
        <f t="shared" si="14"/>
        <v>1.919415442887296</v>
      </c>
      <c r="H33" s="14">
        <f t="shared" si="14"/>
        <v>2.0463457611878111</v>
      </c>
      <c r="I33" s="14">
        <f t="shared" si="14"/>
        <v>0.2034609250506626</v>
      </c>
      <c r="J33" s="14">
        <f t="shared" si="14"/>
        <v>5.4144909612329757</v>
      </c>
      <c r="K33" s="14">
        <f t="shared" si="14"/>
        <v>0.36923366479090214</v>
      </c>
      <c r="L33" s="14">
        <f t="shared" si="14"/>
        <v>0</v>
      </c>
      <c r="M33" s="14">
        <f t="shared" si="14"/>
        <v>269.84206774316345</v>
      </c>
      <c r="N33" s="14">
        <f t="shared" si="14"/>
        <v>224.32653824431659</v>
      </c>
      <c r="O33" s="14">
        <f t="shared" si="14"/>
        <v>0.54372699319573314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55663</v>
      </c>
      <c r="D37" s="18">
        <f>VLOOKUP($B$11,ABONE2,4,FALSE)</f>
        <v>22</v>
      </c>
      <c r="E37" s="18">
        <f>VLOOKUP($B$11,ABONE2,5,FALSE)</f>
        <v>55685</v>
      </c>
      <c r="F37" s="18">
        <f>VLOOKUP($B$11,ABONE2,6,FALSE)</f>
        <v>3373</v>
      </c>
      <c r="G37" s="18">
        <f>VLOOKUP($B$11,ABONE2,7,FALSE)</f>
        <v>651</v>
      </c>
      <c r="H37" s="18">
        <f>VLOOKUP($B$11,ABONE2,8,FALSE)</f>
        <v>4024</v>
      </c>
      <c r="I37" s="18">
        <f>VLOOKUP($B$11,ABONE2,9,FALSE)</f>
        <v>11200</v>
      </c>
      <c r="J37" s="18">
        <f>VLOOKUP($B$11,ABONE2,10,FALSE)</f>
        <v>368</v>
      </c>
      <c r="K37" s="18">
        <f>VLOOKUP($B$11,ABONE2,11,FALSE)</f>
        <v>11568</v>
      </c>
      <c r="L37" s="29">
        <f>VLOOKUP($B$11,ABONE2,12,FALSE)</f>
        <v>14</v>
      </c>
      <c r="M37" s="29">
        <f>VLOOKUP($B$11,ABONE2,13,FALSE)</f>
        <v>69</v>
      </c>
      <c r="N37" s="29">
        <f>VLOOKUP($B$11,ABONE2,14,FALSE)</f>
        <v>83</v>
      </c>
      <c r="O37" s="29">
        <f>VLOOKUP($B$11,ABONE2,15,FALSE)</f>
        <v>71360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10184.402395833333</v>
      </c>
      <c r="D38" s="18">
        <f>VLOOKUP($B$11,TUKETIM,4,FALSE)</f>
        <v>11.926495833333332</v>
      </c>
      <c r="E38" s="18">
        <f>VLOOKUP($B$11,TUKETIM,5,FALSE)</f>
        <v>10196.328891666666</v>
      </c>
      <c r="F38" s="18">
        <f>VLOOKUP($B$11,TUKETIM,6,FALSE)</f>
        <v>2811.6663874999999</v>
      </c>
      <c r="G38" s="18">
        <f>VLOOKUP($B$11,TUKETIM,7,FALSE)</f>
        <v>2021.4039499999997</v>
      </c>
      <c r="H38" s="18">
        <f>VLOOKUP($B$11,TUKETIM,8,FALSE)</f>
        <v>4833.0703374999994</v>
      </c>
      <c r="I38" s="18">
        <f>VLOOKUP($B$11,TUKETIM,9,FALSE)</f>
        <v>5004.661187499999</v>
      </c>
      <c r="J38" s="18">
        <f>VLOOKUP($B$11,TUKETIM,10,FALSE)</f>
        <v>5019.5007208333336</v>
      </c>
      <c r="K38" s="18">
        <f>VLOOKUP($B$11,TUKETIM,11,FALSE)</f>
        <v>10024.161908333332</v>
      </c>
      <c r="L38" s="29">
        <f>VLOOKUP($B$11,TUKETIM,12,FALSE)</f>
        <v>93.355270833333321</v>
      </c>
      <c r="M38" s="29">
        <f>VLOOKUP($B$11,TUKETIM,13,FALSE)</f>
        <v>9008.0111458333322</v>
      </c>
      <c r="N38" s="29">
        <f>VLOOKUP($B$11,TUKETIM,14,FALSE)</f>
        <v>9101.3664166666658</v>
      </c>
      <c r="O38" s="29">
        <f>VLOOKUP($B$11,TUKETIM,15,FALSE)</f>
        <v>34154.927554166665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242474.2904</v>
      </c>
      <c r="D39" s="18">
        <f>VLOOKUP($B$11,ANLASMA,4,FALSE)</f>
        <v>619.21</v>
      </c>
      <c r="E39" s="18">
        <f>VLOOKUP($B$11,ANLASMA,5,FALSE)</f>
        <v>243093.50039999999</v>
      </c>
      <c r="F39" s="18">
        <f>VLOOKUP($B$11,ANLASMA,6,FALSE)</f>
        <v>31042.725000000002</v>
      </c>
      <c r="G39" s="18">
        <f>VLOOKUP($B$11,ANLASMA,7,FALSE)</f>
        <v>23719.89</v>
      </c>
      <c r="H39" s="18">
        <f>VLOOKUP($B$11,ANLASMA,8,FALSE)</f>
        <v>54762.615000000005</v>
      </c>
      <c r="I39" s="18">
        <f>VLOOKUP($B$11,ANLASMA,9,FALSE)</f>
        <v>62152.125399999997</v>
      </c>
      <c r="J39" s="18">
        <f>VLOOKUP($B$11,ANLASMA,10,FALSE)</f>
        <v>97003.075999999986</v>
      </c>
      <c r="K39" s="18">
        <f>VLOOKUP($B$11,ANLASMA,11,FALSE)</f>
        <v>159155.20139999999</v>
      </c>
      <c r="L39" s="29">
        <f>VLOOKUP($B$11,ANLASMA,12,FALSE)</f>
        <v>808.51900000000001</v>
      </c>
      <c r="M39" s="29">
        <f>VLOOKUP($B$11,ANLASMA,13,FALSE)</f>
        <v>65779.740000000005</v>
      </c>
      <c r="N39" s="29">
        <f>VLOOKUP($B$11,ANLASMA,14,FALSE)</f>
        <v>66588.259000000005</v>
      </c>
      <c r="O39" s="29">
        <f>VLOOKUP($B$11,ANLASMA,15,FALSE)</f>
        <v>523599.57579999999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95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0.21679278853332237</v>
      </c>
      <c r="D17" s="14">
        <f t="shared" si="1"/>
        <v>2.248765344396253</v>
      </c>
      <c r="E17" s="14">
        <f t="shared" si="2"/>
        <v>0.21945393126317095</v>
      </c>
      <c r="F17" s="14">
        <f t="shared" si="3"/>
        <v>0.40372137034607886</v>
      </c>
      <c r="G17" s="14">
        <f t="shared" si="4"/>
        <v>5.2215874508470765</v>
      </c>
      <c r="H17" s="14">
        <f t="shared" si="5"/>
        <v>1.9629013316732626</v>
      </c>
      <c r="I17" s="14">
        <f t="shared" si="6"/>
        <v>0.50955543340765774</v>
      </c>
      <c r="J17" s="14">
        <f t="shared" si="7"/>
        <v>9.1553406623269904</v>
      </c>
      <c r="K17" s="14">
        <f t="shared" si="8"/>
        <v>0.9703920989113769</v>
      </c>
      <c r="L17" s="14">
        <f t="shared" si="9"/>
        <v>1.1090535238673107</v>
      </c>
      <c r="M17" s="14">
        <f t="shared" si="10"/>
        <v>61.253900477946985</v>
      </c>
      <c r="N17" s="14">
        <f t="shared" si="11"/>
        <v>53.282896664755711</v>
      </c>
      <c r="O17" s="19">
        <f t="shared" si="12"/>
        <v>0.43852246735054673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1.0781047132173562E-2</v>
      </c>
      <c r="D21" s="14">
        <f t="shared" si="1"/>
        <v>0</v>
      </c>
      <c r="E21" s="14">
        <f t="shared" si="2"/>
        <v>1.0766927893646862E-2</v>
      </c>
      <c r="F21" s="14">
        <f t="shared" si="3"/>
        <v>7.6021007284915593E-2</v>
      </c>
      <c r="G21" s="14">
        <f t="shared" si="4"/>
        <v>0</v>
      </c>
      <c r="H21" s="14">
        <f t="shared" si="5"/>
        <v>5.141873955516945E-2</v>
      </c>
      <c r="I21" s="14">
        <f t="shared" si="6"/>
        <v>1.6137670940886761E-2</v>
      </c>
      <c r="J21" s="14">
        <f t="shared" si="7"/>
        <v>0</v>
      </c>
      <c r="K21" s="14">
        <f t="shared" si="8"/>
        <v>1.5277502631301757E-2</v>
      </c>
      <c r="L21" s="14">
        <f t="shared" si="9"/>
        <v>2.6356593286655485</v>
      </c>
      <c r="M21" s="14">
        <f t="shared" si="10"/>
        <v>0</v>
      </c>
      <c r="N21" s="14">
        <f t="shared" si="11"/>
        <v>0.34930424837736185</v>
      </c>
      <c r="O21" s="19">
        <f t="shared" si="12"/>
        <v>1.2295237491936147E-2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0.22757383566549594</v>
      </c>
      <c r="D25" s="14">
        <f t="shared" ref="D25:O25" si="13">SUM(D15:D24)</f>
        <v>2.248765344396253</v>
      </c>
      <c r="E25" s="14">
        <f t="shared" si="13"/>
        <v>0.23022085915681781</v>
      </c>
      <c r="F25" s="14">
        <f t="shared" si="13"/>
        <v>0.47974237763099448</v>
      </c>
      <c r="G25" s="14">
        <f t="shared" si="13"/>
        <v>5.2215874508470765</v>
      </c>
      <c r="H25" s="14">
        <f t="shared" si="13"/>
        <v>2.0143200712284322</v>
      </c>
      <c r="I25" s="14">
        <f t="shared" si="13"/>
        <v>0.52569310434854455</v>
      </c>
      <c r="J25" s="14">
        <f t="shared" si="13"/>
        <v>9.1553406623269904</v>
      </c>
      <c r="K25" s="14">
        <f t="shared" si="13"/>
        <v>0.98566960154267869</v>
      </c>
      <c r="L25" s="14">
        <f t="shared" si="13"/>
        <v>3.7447128525328592</v>
      </c>
      <c r="M25" s="14">
        <f t="shared" si="13"/>
        <v>61.253900477946985</v>
      </c>
      <c r="N25" s="14">
        <f t="shared" si="13"/>
        <v>53.632200913133076</v>
      </c>
      <c r="O25" s="14">
        <f t="shared" si="13"/>
        <v>0.4508177048424829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5.4194503803396951E-2</v>
      </c>
      <c r="D29" s="14">
        <f>(SUMIFS(MESKENOG2,KAYNAK,A29,SEBEP,B29,SÜRE,"Uzun",BİLDİRİM,"Bildirimli",İL,$B$10,İLÇE,$B$11)/VLOOKUP($B$11,ABONE2,4,FALSE))</f>
        <v>1.5123843658542337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5.6104200535736691E-2</v>
      </c>
      <c r="F29" s="14">
        <f>(SUMIFS(TARIMSALAG2,KAYNAK,A29,SEBEP,B29,SÜRE,"Uzun",BİLDİRİM,"Bildirimli",İL,$B$10,İLÇE,$B$11)/VLOOKUP($B$11,ABONE2,6,FALSE))</f>
        <v>0.23284811114738571</v>
      </c>
      <c r="G29" s="14">
        <f>(SUMIFS(TARIMSALOG2,KAYNAK,A29,SEBEP,B29,SÜRE,"Uzun",BİLDİRİM,"Bildirimli",İL,$B$10,İLÇE,$B$11)/VLOOKUP($B$11,ABONE2,7,FALSE))</f>
        <v>1.7509939520966897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0.7241574447879372</v>
      </c>
      <c r="I29" s="14">
        <f>(SUMIFS(TICARETHANEAG2,KAYNAK,A29,SEBEP,B29,SÜRE,"Uzun",BİLDİRİM,"Bildirimli",İL,$B$10,İLÇE,$B$11)/VLOOKUP($B$11,ABONE2,9,FALSE))</f>
        <v>0.12097543125297507</v>
      </c>
      <c r="J29" s="14">
        <f>(SUMIFS(TICARETHANEOG2,KAYNAK,A29,SEBEP,B29,SÜRE,"Uzun",BİLDİRİM,"Bildirimli",İL,$B$10,İLÇE,$B$11)/VLOOKUP($B$11,ABONE2,10,FALSE))</f>
        <v>4.4182524954188445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0.35002840684294828</v>
      </c>
      <c r="L29" s="14">
        <f>(SUMIFS(SANAYIAG2,KAYNAK,A29,SEBEP,B29,SÜRE,"Uzun",BİLDİRİM,"Bildirimli",İL,$B$10,İLÇE,$B$11)/VLOOKUP($B$11,ABONE2,12,FALSE))</f>
        <v>9.4702740837599997E-2</v>
      </c>
      <c r="M29" s="14">
        <f>(SUMIFS(SANAYIOG2,KAYNAK,A29,SEBEP,B29,SÜRE,"Uzun",BİLDİRİM,"Bildirimli",İL,$B$10,İLÇE,$B$11)/VLOOKUP($B$11,ABONE2,13,FALSE))</f>
        <v>44.934535248173646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38.991906843586939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0.17096663742240259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5.4194503803396951E-2</v>
      </c>
      <c r="D33" s="14">
        <f t="shared" ref="D33:O33" si="14">SUM(D28:D32)</f>
        <v>1.5123843658542337</v>
      </c>
      <c r="E33" s="14">
        <f t="shared" si="14"/>
        <v>5.6104200535736691E-2</v>
      </c>
      <c r="F33" s="14">
        <f t="shared" si="14"/>
        <v>0.23284811114738571</v>
      </c>
      <c r="G33" s="14">
        <f t="shared" si="14"/>
        <v>1.7509939520966897</v>
      </c>
      <c r="H33" s="14">
        <f t="shared" si="14"/>
        <v>0.7241574447879372</v>
      </c>
      <c r="I33" s="14">
        <f t="shared" si="14"/>
        <v>0.12097543125297507</v>
      </c>
      <c r="J33" s="14">
        <f t="shared" si="14"/>
        <v>4.4182524954188445</v>
      </c>
      <c r="K33" s="14">
        <f t="shared" si="14"/>
        <v>0.35002840684294828</v>
      </c>
      <c r="L33" s="14">
        <f t="shared" si="14"/>
        <v>9.4702740837599997E-2</v>
      </c>
      <c r="M33" s="14">
        <f t="shared" si="14"/>
        <v>44.934535248173646</v>
      </c>
      <c r="N33" s="14">
        <f t="shared" si="14"/>
        <v>38.991906843586939</v>
      </c>
      <c r="O33" s="14">
        <f t="shared" si="14"/>
        <v>0.17096663742240259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42704</v>
      </c>
      <c r="D37" s="18">
        <f>VLOOKUP($B$11,ABONE2,4,FALSE)</f>
        <v>56</v>
      </c>
      <c r="E37" s="18">
        <f>VLOOKUP($B$11,ABONE2,5,FALSE)</f>
        <v>42760</v>
      </c>
      <c r="F37" s="18">
        <f>VLOOKUP($B$11,ABONE2,6,FALSE)</f>
        <v>209</v>
      </c>
      <c r="G37" s="18">
        <f>VLOOKUP($B$11,ABONE2,7,FALSE)</f>
        <v>100</v>
      </c>
      <c r="H37" s="18">
        <f>VLOOKUP($B$11,ABONE2,8,FALSE)</f>
        <v>309</v>
      </c>
      <c r="I37" s="18">
        <f>VLOOKUP($B$11,ABONE2,9,FALSE)</f>
        <v>8028</v>
      </c>
      <c r="J37" s="18">
        <f>VLOOKUP($B$11,ABONE2,10,FALSE)</f>
        <v>452</v>
      </c>
      <c r="K37" s="18">
        <f>VLOOKUP($B$11,ABONE2,11,FALSE)</f>
        <v>8480</v>
      </c>
      <c r="L37" s="29">
        <f>VLOOKUP($B$11,ABONE2,12,FALSE)</f>
        <v>11</v>
      </c>
      <c r="M37" s="29">
        <f>VLOOKUP($B$11,ABONE2,13,FALSE)</f>
        <v>72</v>
      </c>
      <c r="N37" s="29">
        <f>VLOOKUP($B$11,ABONE2,14,FALSE)</f>
        <v>83</v>
      </c>
      <c r="O37" s="29">
        <f>VLOOKUP($B$11,ABONE2,15,FALSE)</f>
        <v>51632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9016.6125875000016</v>
      </c>
      <c r="D38" s="18">
        <f>VLOOKUP($B$11,TUKETIM,4,FALSE)</f>
        <v>53.630095833333336</v>
      </c>
      <c r="E38" s="18">
        <f>VLOOKUP($B$11,TUKETIM,5,FALSE)</f>
        <v>9070.2426833333357</v>
      </c>
      <c r="F38" s="18">
        <f>VLOOKUP($B$11,TUKETIM,6,FALSE)</f>
        <v>66.752145833333316</v>
      </c>
      <c r="G38" s="18">
        <f>VLOOKUP($B$11,TUKETIM,7,FALSE)</f>
        <v>400.87761666666665</v>
      </c>
      <c r="H38" s="18">
        <f>VLOOKUP($B$11,TUKETIM,8,FALSE)</f>
        <v>467.62976249999997</v>
      </c>
      <c r="I38" s="18">
        <f>VLOOKUP($B$11,TUKETIM,9,FALSE)</f>
        <v>5795.7588999999998</v>
      </c>
      <c r="J38" s="18">
        <f>VLOOKUP($B$11,TUKETIM,10,FALSE)</f>
        <v>9238.7249499999998</v>
      </c>
      <c r="K38" s="18">
        <f>VLOOKUP($B$11,TUKETIM,11,FALSE)</f>
        <v>15034.483850000001</v>
      </c>
      <c r="L38" s="29">
        <f>VLOOKUP($B$11,TUKETIM,12,FALSE)</f>
        <v>82.407712500000017</v>
      </c>
      <c r="M38" s="29">
        <f>VLOOKUP($B$11,TUKETIM,13,FALSE)</f>
        <v>69602.856908333328</v>
      </c>
      <c r="N38" s="29">
        <f>VLOOKUP($B$11,TUKETIM,14,FALSE)</f>
        <v>69685.264620833332</v>
      </c>
      <c r="O38" s="29">
        <f>VLOOKUP($B$11,TUKETIM,15,FALSE)</f>
        <v>94257.620916666667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249927.057</v>
      </c>
      <c r="D39" s="18">
        <f>VLOOKUP($B$11,ANLASMA,4,FALSE)</f>
        <v>1784.51</v>
      </c>
      <c r="E39" s="18">
        <f>VLOOKUP($B$11,ANLASMA,5,FALSE)</f>
        <v>251711.56700000001</v>
      </c>
      <c r="F39" s="18">
        <f>VLOOKUP($B$11,ANLASMA,6,FALSE)</f>
        <v>1127.0350000000001</v>
      </c>
      <c r="G39" s="18">
        <f>VLOOKUP($B$11,ANLASMA,7,FALSE)</f>
        <v>3642.8</v>
      </c>
      <c r="H39" s="18">
        <f>VLOOKUP($B$11,ANLASMA,8,FALSE)</f>
        <v>4769.835</v>
      </c>
      <c r="I39" s="18">
        <f>VLOOKUP($B$11,ANLASMA,9,FALSE)</f>
        <v>51101.521000000001</v>
      </c>
      <c r="J39" s="18">
        <f>VLOOKUP($B$11,ANLASMA,10,FALSE)</f>
        <v>440240.72700000001</v>
      </c>
      <c r="K39" s="18">
        <f>VLOOKUP($B$11,ANLASMA,11,FALSE)</f>
        <v>491342.24800000002</v>
      </c>
      <c r="L39" s="29">
        <f>VLOOKUP($B$11,ANLASMA,12,FALSE)</f>
        <v>527.35</v>
      </c>
      <c r="M39" s="29">
        <f>VLOOKUP($B$11,ANLASMA,13,FALSE)</f>
        <v>229957.91699999999</v>
      </c>
      <c r="N39" s="29">
        <f>VLOOKUP($B$11,ANLASMA,14,FALSE)</f>
        <v>230485.26699999999</v>
      </c>
      <c r="O39" s="29">
        <f>VLOOKUP($B$11,ANLASMA,15,FALSE)</f>
        <v>978308.91700000002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96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0.42639051605816863</v>
      </c>
      <c r="D17" s="14">
        <f t="shared" si="1"/>
        <v>9.9541106291386932</v>
      </c>
      <c r="E17" s="14">
        <f t="shared" si="2"/>
        <v>0.45020886360696794</v>
      </c>
      <c r="F17" s="14">
        <f t="shared" si="3"/>
        <v>0.73642115040162481</v>
      </c>
      <c r="G17" s="14">
        <f t="shared" si="4"/>
        <v>7.1041384706873059</v>
      </c>
      <c r="H17" s="14">
        <f t="shared" si="5"/>
        <v>1.3159243326546044</v>
      </c>
      <c r="I17" s="14">
        <f t="shared" si="6"/>
        <v>0.60220005429823176</v>
      </c>
      <c r="J17" s="14">
        <f t="shared" si="7"/>
        <v>28.935267564602299</v>
      </c>
      <c r="K17" s="14">
        <f t="shared" si="8"/>
        <v>1.4345669610693983</v>
      </c>
      <c r="L17" s="14">
        <f t="shared" si="9"/>
        <v>0.52819640815871616</v>
      </c>
      <c r="M17" s="14">
        <f t="shared" si="10"/>
        <v>34.577635639422233</v>
      </c>
      <c r="N17" s="14">
        <f t="shared" si="11"/>
        <v>20.957859946916823</v>
      </c>
      <c r="O17" s="19">
        <f t="shared" si="12"/>
        <v>0.65009804777381386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0.4640392574299092</v>
      </c>
      <c r="D21" s="14">
        <f t="shared" si="1"/>
        <v>0</v>
      </c>
      <c r="E21" s="14">
        <f t="shared" si="2"/>
        <v>0.46287920568840413</v>
      </c>
      <c r="F21" s="14">
        <f t="shared" si="3"/>
        <v>0.49062950160131352</v>
      </c>
      <c r="G21" s="14">
        <f t="shared" si="4"/>
        <v>0</v>
      </c>
      <c r="H21" s="14">
        <f t="shared" si="5"/>
        <v>0.44597906516008051</v>
      </c>
      <c r="I21" s="14">
        <f t="shared" si="6"/>
        <v>0.579638061476759</v>
      </c>
      <c r="J21" s="14">
        <f t="shared" si="7"/>
        <v>0</v>
      </c>
      <c r="K21" s="14">
        <f t="shared" si="8"/>
        <v>0.56260949441098751</v>
      </c>
      <c r="L21" s="14">
        <f t="shared" si="9"/>
        <v>1.0708076733422609</v>
      </c>
      <c r="M21" s="14">
        <f t="shared" si="10"/>
        <v>26.749516141270874</v>
      </c>
      <c r="N21" s="14">
        <f t="shared" si="11"/>
        <v>16.478032754099431</v>
      </c>
      <c r="O21" s="19">
        <f t="shared" si="12"/>
        <v>0.4871579969304255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5.1697809221338976E-3</v>
      </c>
      <c r="D22" s="14">
        <f t="shared" si="1"/>
        <v>0</v>
      </c>
      <c r="E22" s="14">
        <f t="shared" si="2"/>
        <v>5.1568569867859763E-3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9.3278908964473939E-3</v>
      </c>
      <c r="J22" s="14">
        <f t="shared" si="7"/>
        <v>0</v>
      </c>
      <c r="K22" s="14">
        <f t="shared" si="8"/>
        <v>9.0538567598558942E-3</v>
      </c>
      <c r="L22" s="14">
        <f t="shared" si="9"/>
        <v>0.72698211500060705</v>
      </c>
      <c r="M22" s="14">
        <f t="shared" si="10"/>
        <v>0</v>
      </c>
      <c r="N22" s="14">
        <f t="shared" si="11"/>
        <v>0.2907928460002428</v>
      </c>
      <c r="O22" s="19">
        <f t="shared" si="12"/>
        <v>5.9015229103853064E-3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0.89559955441021177</v>
      </c>
      <c r="D25" s="14">
        <f t="shared" ref="D25:O25" si="13">SUM(D15:D24)</f>
        <v>9.9541106291386932</v>
      </c>
      <c r="E25" s="14">
        <f t="shared" si="13"/>
        <v>0.91824492628215804</v>
      </c>
      <c r="F25" s="14">
        <f t="shared" si="13"/>
        <v>1.2270506520029383</v>
      </c>
      <c r="G25" s="14">
        <f t="shared" si="13"/>
        <v>7.1041384706873059</v>
      </c>
      <c r="H25" s="14">
        <f t="shared" si="13"/>
        <v>1.761903397814685</v>
      </c>
      <c r="I25" s="14">
        <f t="shared" si="13"/>
        <v>1.1911660066714382</v>
      </c>
      <c r="J25" s="14">
        <f t="shared" si="13"/>
        <v>28.935267564602299</v>
      </c>
      <c r="K25" s="14">
        <f t="shared" si="13"/>
        <v>2.0062303122402416</v>
      </c>
      <c r="L25" s="14">
        <f t="shared" si="13"/>
        <v>2.3259861965015842</v>
      </c>
      <c r="M25" s="14">
        <f t="shared" si="13"/>
        <v>61.327151780693107</v>
      </c>
      <c r="N25" s="14">
        <f t="shared" si="13"/>
        <v>37.726685547016501</v>
      </c>
      <c r="O25" s="14">
        <f t="shared" si="13"/>
        <v>1.1431575676146246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0.1291787145663047</v>
      </c>
      <c r="D29" s="14">
        <f>(SUMIFS(MESKENOG2,KAYNAK,A29,SEBEP,B29,SÜRE,"Uzun",BİLDİRİM,"Bildirimli",İL,$B$10,İLÇE,$B$11)/VLOOKUP($B$11,ABONE2,4,FALSE))</f>
        <v>4.6717451387378048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0.14053467638826056</v>
      </c>
      <c r="F29" s="14">
        <f>(SUMIFS(TARIMSALAG2,KAYNAK,A29,SEBEP,B29,SÜRE,"Uzun",BİLDİRİM,"Bildirimli",İL,$B$10,İLÇE,$B$11)/VLOOKUP($B$11,ABONE2,6,FALSE))</f>
        <v>1.198217380450568</v>
      </c>
      <c r="G29" s="14">
        <f>(SUMIFS(TARIMSALOG2,KAYNAK,A29,SEBEP,B29,SÜRE,"Uzun",BİLDİRİM,"Bildirimli",İL,$B$10,İLÇE,$B$11)/VLOOKUP($B$11,ABONE2,7,FALSE))</f>
        <v>1.0458550752259403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1.1843514319022883</v>
      </c>
      <c r="I29" s="14">
        <f>(SUMIFS(TICARETHANEAG2,KAYNAK,A29,SEBEP,B29,SÜRE,"Uzun",BİLDİRİM,"Bildirimli",İL,$B$10,İLÇE,$B$11)/VLOOKUP($B$11,ABONE2,9,FALSE))</f>
        <v>0.2389059198077628</v>
      </c>
      <c r="J29" s="14">
        <f>(SUMIFS(TICARETHANEOG2,KAYNAK,A29,SEBEP,B29,SÜRE,"Uzun",BİLDİRİM,"Bildirimli",İL,$B$10,İLÇE,$B$11)/VLOOKUP($B$11,ABONE2,10,FALSE))</f>
        <v>6.6251891831480414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0.42652170986430404</v>
      </c>
      <c r="L29" s="14">
        <f>(SUMIFS(SANAYIAG2,KAYNAK,A29,SEBEP,B29,SÜRE,"Uzun",BİLDİRİM,"Bildirimli",İL,$B$10,İLÇE,$B$11)/VLOOKUP($B$11,ABONE2,12,FALSE))</f>
        <v>8.9233744395967124E-2</v>
      </c>
      <c r="M29" s="14">
        <f>(SUMIFS(SANAYIOG2,KAYNAK,A29,SEBEP,B29,SÜRE,"Uzun",BİLDİRİM,"Bildirimli",İL,$B$10,İLÇE,$B$11)/VLOOKUP($B$11,ABONE2,13,FALSE))</f>
        <v>13.805724834768998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8.3191283986197853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0.21138574378119138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1.6707188493897449E-2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1.6665422193314728E-2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1.9162603515022868E-2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1.8599645868178555E-2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1.6759805956545065E-2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0.14588590306020216</v>
      </c>
      <c r="D33" s="14">
        <f t="shared" ref="D33:O33" si="14">SUM(D28:D32)</f>
        <v>4.6717451387378048</v>
      </c>
      <c r="E33" s="14">
        <f t="shared" si="14"/>
        <v>0.1572000985815753</v>
      </c>
      <c r="F33" s="14">
        <f t="shared" si="14"/>
        <v>1.198217380450568</v>
      </c>
      <c r="G33" s="14">
        <f t="shared" si="14"/>
        <v>1.0458550752259403</v>
      </c>
      <c r="H33" s="14">
        <f t="shared" si="14"/>
        <v>1.1843514319022883</v>
      </c>
      <c r="I33" s="14">
        <f t="shared" si="14"/>
        <v>0.25806852332278568</v>
      </c>
      <c r="J33" s="14">
        <f t="shared" si="14"/>
        <v>6.6251891831480414</v>
      </c>
      <c r="K33" s="14">
        <f t="shared" si="14"/>
        <v>0.44512135573248257</v>
      </c>
      <c r="L33" s="14">
        <f t="shared" si="14"/>
        <v>8.9233744395967124E-2</v>
      </c>
      <c r="M33" s="14">
        <f t="shared" si="14"/>
        <v>13.805724834768998</v>
      </c>
      <c r="N33" s="14">
        <f t="shared" si="14"/>
        <v>8.3191283986197853</v>
      </c>
      <c r="O33" s="14">
        <f t="shared" si="14"/>
        <v>0.22814554973773643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49877</v>
      </c>
      <c r="D37" s="18">
        <f>VLOOKUP($B$11,ABONE2,4,FALSE)</f>
        <v>125</v>
      </c>
      <c r="E37" s="18">
        <f>VLOOKUP($B$11,ABONE2,5,FALSE)</f>
        <v>50002</v>
      </c>
      <c r="F37" s="18">
        <f>VLOOKUP($B$11,ABONE2,6,FALSE)</f>
        <v>849</v>
      </c>
      <c r="G37" s="18">
        <f>VLOOKUP($B$11,ABONE2,7,FALSE)</f>
        <v>85</v>
      </c>
      <c r="H37" s="18">
        <f>VLOOKUP($B$11,ABONE2,8,FALSE)</f>
        <v>934</v>
      </c>
      <c r="I37" s="18">
        <f>VLOOKUP($B$11,ABONE2,9,FALSE)</f>
        <v>10969</v>
      </c>
      <c r="J37" s="18">
        <f>VLOOKUP($B$11,ABONE2,10,FALSE)</f>
        <v>332</v>
      </c>
      <c r="K37" s="18">
        <f>VLOOKUP($B$11,ABONE2,11,FALSE)</f>
        <v>11301</v>
      </c>
      <c r="L37" s="29">
        <f>VLOOKUP($B$11,ABONE2,12,FALSE)</f>
        <v>10</v>
      </c>
      <c r="M37" s="29">
        <f>VLOOKUP($B$11,ABONE2,13,FALSE)</f>
        <v>15</v>
      </c>
      <c r="N37" s="29">
        <f>VLOOKUP($B$11,ABONE2,14,FALSE)</f>
        <v>25</v>
      </c>
      <c r="O37" s="29">
        <f>VLOOKUP($B$11,ABONE2,15,FALSE)</f>
        <v>62262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20074.517091666668</v>
      </c>
      <c r="D38" s="18">
        <f>VLOOKUP($B$11,TUKETIM,4,FALSE)</f>
        <v>445.90917083333335</v>
      </c>
      <c r="E38" s="18">
        <f>VLOOKUP($B$11,TUKETIM,5,FALSE)</f>
        <v>20520.426262500001</v>
      </c>
      <c r="F38" s="18">
        <f>VLOOKUP($B$11,TUKETIM,6,FALSE)</f>
        <v>485.17985833333336</v>
      </c>
      <c r="G38" s="18">
        <f>VLOOKUP($B$11,TUKETIM,7,FALSE)</f>
        <v>883.47458333333338</v>
      </c>
      <c r="H38" s="18">
        <f>VLOOKUP($B$11,TUKETIM,8,FALSE)</f>
        <v>1368.6544416666668</v>
      </c>
      <c r="I38" s="18">
        <f>VLOOKUP($B$11,TUKETIM,9,FALSE)</f>
        <v>9724.1847083333323</v>
      </c>
      <c r="J38" s="18">
        <f>VLOOKUP($B$11,TUKETIM,10,FALSE)</f>
        <v>6611.9219000000003</v>
      </c>
      <c r="K38" s="18">
        <f>VLOOKUP($B$11,TUKETIM,11,FALSE)</f>
        <v>16336.106608333332</v>
      </c>
      <c r="L38" s="29">
        <f>VLOOKUP($B$11,TUKETIM,12,FALSE)</f>
        <v>63.498066666666666</v>
      </c>
      <c r="M38" s="29">
        <f>VLOOKUP($B$11,TUKETIM,13,FALSE)</f>
        <v>908.4300833333333</v>
      </c>
      <c r="N38" s="29">
        <f>VLOOKUP($B$11,TUKETIM,14,FALSE)</f>
        <v>971.92814999999996</v>
      </c>
      <c r="O38" s="29">
        <f>VLOOKUP($B$11,TUKETIM,15,FALSE)</f>
        <v>39197.115462499998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319812.05560000008</v>
      </c>
      <c r="D39" s="18">
        <f>VLOOKUP($B$11,ANLASMA,4,FALSE)</f>
        <v>13476.410000000002</v>
      </c>
      <c r="E39" s="18">
        <f>VLOOKUP($B$11,ANLASMA,5,FALSE)</f>
        <v>333288.46560000005</v>
      </c>
      <c r="F39" s="18">
        <f>VLOOKUP($B$11,ANLASMA,6,FALSE)</f>
        <v>3854.3040000000001</v>
      </c>
      <c r="G39" s="18">
        <f>VLOOKUP($B$11,ANLASMA,7,FALSE)</f>
        <v>3866.01</v>
      </c>
      <c r="H39" s="18">
        <f>VLOOKUP($B$11,ANLASMA,8,FALSE)</f>
        <v>7720.3140000000003</v>
      </c>
      <c r="I39" s="18">
        <f>VLOOKUP($B$11,ANLASMA,9,FALSE)</f>
        <v>82820.388399999996</v>
      </c>
      <c r="J39" s="18">
        <f>VLOOKUP($B$11,ANLASMA,10,FALSE)</f>
        <v>74929.280000000013</v>
      </c>
      <c r="K39" s="18">
        <f>VLOOKUP($B$11,ANLASMA,11,FALSE)</f>
        <v>157749.66840000002</v>
      </c>
      <c r="L39" s="29">
        <f>VLOOKUP($B$11,ANLASMA,12,FALSE)</f>
        <v>301.85199999999998</v>
      </c>
      <c r="M39" s="29">
        <f>VLOOKUP($B$11,ANLASMA,13,FALSE)</f>
        <v>5596</v>
      </c>
      <c r="N39" s="29">
        <f>VLOOKUP($B$11,ANLASMA,14,FALSE)</f>
        <v>5897.8519999999999</v>
      </c>
      <c r="O39" s="29">
        <f>VLOOKUP($B$11,ANLASMA,15,FALSE)</f>
        <v>504656.3000000001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AC70"/>
  <sheetViews>
    <sheetView tabSelected="1" zoomScale="80" zoomScaleNormal="80" workbookViewId="0">
      <selection activeCell="B11" sqref="B11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42578125" customWidth="1"/>
    <col min="13" max="15" width="17.4257812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21</v>
      </c>
      <c r="C10" s="42"/>
      <c r="D10" s="7"/>
      <c r="F10" s="10"/>
      <c r="G10" s="10"/>
      <c r="H10" s="10"/>
      <c r="I10" s="10"/>
    </row>
    <row r="11" spans="1:29" x14ac:dyDescent="0.25">
      <c r="A11" s="5"/>
      <c r="B11" s="11"/>
      <c r="C11" s="11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16" t="s">
        <v>18</v>
      </c>
      <c r="B14" s="16" t="s">
        <v>19</v>
      </c>
      <c r="C14" s="17" t="s">
        <v>20</v>
      </c>
      <c r="D14" s="17" t="s">
        <v>2</v>
      </c>
      <c r="E14" s="17" t="s">
        <v>64</v>
      </c>
      <c r="F14" s="17" t="s">
        <v>20</v>
      </c>
      <c r="G14" s="17" t="s">
        <v>2</v>
      </c>
      <c r="H14" s="17" t="s">
        <v>64</v>
      </c>
      <c r="I14" s="17" t="s">
        <v>20</v>
      </c>
      <c r="J14" s="17" t="s">
        <v>2</v>
      </c>
      <c r="K14" s="17" t="s">
        <v>64</v>
      </c>
      <c r="L14" s="17" t="s">
        <v>20</v>
      </c>
      <c r="M14" s="17" t="s">
        <v>2</v>
      </c>
      <c r="N14" s="17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16" t="s">
        <v>26</v>
      </c>
      <c r="B15" s="16" t="s">
        <v>27</v>
      </c>
      <c r="C15" s="14">
        <f t="shared" ref="C15:C24" si="0">(SUMIFS(MESKENAG2,KAYNAK,A15,SEBEP,B15,SÜRE,"Uzun",BİLDİRİM,"Bildirimsiz")/VLOOKUP($B$10,ABONE2,3,FALSE))</f>
        <v>7.5501563495565648E-3</v>
      </c>
      <c r="D15" s="14">
        <f t="shared" ref="D15:D24" si="1">(SUMIFS(MESKENOG2,KAYNAK,A15,SEBEP,B15,SÜRE,"Uzun",BİLDİRİM,"Bildirimsiz")/VLOOKUP($B$10,ABONE2,4,FALSE))</f>
        <v>0.6773567357455833</v>
      </c>
      <c r="E15" s="14">
        <f t="shared" ref="E15:E24" si="2">(SUMIFS(MESKENAG2,KAYNAK,A15,SEBEP,B15,SÜRE,"Uzun",BİLDİRİM,"Bildirimsiz")+SUMIFS(MESKENOG2,KAYNAK,A15,SEBEP,B15,SÜRE,"Uzun",BİLDİRİM,"Bildirimsiz"))/VLOOKUP($B$10,ABONE2,5,FALSE)</f>
        <v>8.1219278213232691E-3</v>
      </c>
      <c r="F15" s="14">
        <f t="shared" ref="F15:F24" si="3">(SUMIFS(TARIMSALAG2,KAYNAK,A15,SEBEP,B15,SÜRE,"Uzun",BİLDİRİM,"Bildirimsiz")/VLOOKUP($B$10,ABONE2,6,FALSE))</f>
        <v>2.7951449104246231E-3</v>
      </c>
      <c r="G15" s="14">
        <f t="shared" ref="G15:G24" si="4">(SUMIFS(TARIMSALOG2,KAYNAK,A15,SEBEP,B15,SÜRE,"Uzun",BİLDİRİM,"Bildirimsiz")/VLOOKUP($B$10,ABONE2,7,FALSE))</f>
        <v>1.7393052821898836E-2</v>
      </c>
      <c r="H15" s="14">
        <f t="shared" ref="H15:H24" si="5">(SUMIFS(TARIMSALAG2,KAYNAK,A15,SEBEP,B15,SÜRE,"Uzun",BİLDİRİM,"Bildirimsiz")+SUMIFS(TARIMSALOG2,KAYNAK,A15,SEBEP,B15,SÜRE,"Uzun",BİLDİRİM,"Bildirimsiz"))/VLOOKUP($B$10,ABONE2,8,FALSE)</f>
        <v>5.8981941011642808E-3</v>
      </c>
      <c r="I15" s="14">
        <f t="shared" ref="I15:I24" si="6">(SUMIFS(TICARETHANEAG2,KAYNAK,A15,SEBEP,B15,SÜRE,"Uzun",BİLDİRİM,"Bildirimsiz")/VLOOKUP($B$10,ABONE2,9,FALSE))</f>
        <v>1.0083236248490958E-2</v>
      </c>
      <c r="J15" s="14">
        <f t="shared" ref="J15:J24" si="7">(SUMIFS(TICARETHANEOG2,KAYNAK,A15,SEBEP,B15,SÜRE,"Uzun",BİLDİRİM,"Bildirimsiz")/VLOOKUP($B$10,ABONE2,10,FALSE))</f>
        <v>0.49627070328902417</v>
      </c>
      <c r="K15" s="14">
        <f t="shared" ref="K15:K24" si="8">(SUMIFS(TICARETHANEAG2,KAYNAK,A15,SEBEP,B15,SÜRE,"Uzun",BİLDİRİM,"Bildirimsiz")+SUMIFS(TICARETHANEOG2,KAYNAK,A15,SEBEP,B15,SÜRE,"Uzun",BİLDİRİM,"Bildirimsiz"))/VLOOKUP($B$10,ABONE2,11,FALSE)</f>
        <v>2.2709200849149215E-2</v>
      </c>
      <c r="L15" s="14">
        <f t="shared" ref="L15:L24" si="9">(SUMIFS(SANAYIAG2,KAYNAK,A15,SEBEP,B15,SÜRE,"Uzun",BİLDİRİM,"Bildirimsiz")/VLOOKUP($B$10,ABONE2,12,FALSE))</f>
        <v>0.5442081694139802</v>
      </c>
      <c r="M15" s="14">
        <f t="shared" ref="M15:M24" si="10">(SUMIFS(SANAYIOG2,KAYNAK,A15,SEBEP,B15,SÜRE,"Uzun",BİLDİRİM,"Bildirimsiz")/VLOOKUP($B$10,ABONE2,13,FALSE))</f>
        <v>2.6726284969368268</v>
      </c>
      <c r="N15" s="14">
        <f t="shared" ref="N15:N24" si="11">(SUMIFS(SANAYIAG2,KAYNAK,A15,SEBEP,B15,SÜRE,"Uzun",BİLDİRİM,"Bildirimsiz")+SUMIFS(SANAYIOG2,KAYNAK,A15,SEBEP,B15,SÜRE,"Uzun",BİLDİRİM,"Bildirimsiz"))/VLOOKUP($B$10,ABONE2,14,FALSE)</f>
        <v>1.6131789317119531</v>
      </c>
      <c r="O15" s="19">
        <f t="shared" ref="O15:O24" si="12">(SUMIFS(MESKENAG2,KAYNAK,A15,SEBEP,B15,SÜRE,"Uzun",BİLDİRİM,"Bildirimsiz")+SUMIFS(MESKENOG2,KAYNAK,A15,SEBEP,B15,SÜRE,"Uzun",BİLDİRİM,"Bildirimsiz")+SUMIFS(TARIMSALAG2,KAYNAK,A15,SEBEP,B15,SÜRE,"Uzun",BİLDİRİM,"Bildirimsiz")+SUMIFS(TARIMSALOG2,KAYNAK,A15,SEBEP,B15,SÜRE,"Uzun",BİLDİRİM,"Bildirimsiz")+SUMIFS(TICARETHANEAG2,KAYNAK,A15,SEBEP,B15,SÜRE,"Uzun",BİLDİRİM,"Bildirimsiz")+SUMIFS(TICARETHANEOG2,KAYNAK,A15,SEBEP,B15,SÜRE,"Uzun",BİLDİRİM,"Bildirimsiz")+SUMIFS(SANAYIAG2,KAYNAK,A15,SEBEP,B15,SÜRE,"Uzun",BİLDİRİM,"Bildirimsiz")+SUMIFS(SANAYIOG2,KAYNAK,A15,SEBEP,B15,SÜRE,"Uzun",BİLDİRİM,"Bildirimsiz"))/VLOOKUP($B$10,ABONE2,15,FALSE)</f>
        <v>1.2601515854379611E-2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16" t="s">
        <v>26</v>
      </c>
      <c r="B16" s="1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16" t="s">
        <v>129</v>
      </c>
      <c r="B17" s="16" t="s">
        <v>27</v>
      </c>
      <c r="C17" s="14">
        <f t="shared" si="0"/>
        <v>0.11146481310914469</v>
      </c>
      <c r="D17" s="14">
        <f t="shared" si="1"/>
        <v>4.5869765490478889</v>
      </c>
      <c r="E17" s="14">
        <f t="shared" si="2"/>
        <v>0.11528527413607921</v>
      </c>
      <c r="F17" s="14">
        <f t="shared" si="3"/>
        <v>0.3937875978520472</v>
      </c>
      <c r="G17" s="14">
        <f t="shared" si="4"/>
        <v>1.5723426478577176</v>
      </c>
      <c r="H17" s="14">
        <f t="shared" si="5"/>
        <v>0.64431077667602621</v>
      </c>
      <c r="I17" s="14">
        <f t="shared" si="6"/>
        <v>0.21409063954883434</v>
      </c>
      <c r="J17" s="14">
        <f t="shared" si="7"/>
        <v>8.4592894914003676</v>
      </c>
      <c r="K17" s="14">
        <f t="shared" si="8"/>
        <v>0.4282129604357825</v>
      </c>
      <c r="L17" s="14">
        <f t="shared" si="9"/>
        <v>18.745663044139278</v>
      </c>
      <c r="M17" s="14">
        <f t="shared" si="10"/>
        <v>101.28609760159881</v>
      </c>
      <c r="N17" s="14">
        <f t="shared" si="11"/>
        <v>60.200496992273685</v>
      </c>
      <c r="O17" s="19">
        <f t="shared" si="12"/>
        <v>0.26283391056576944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16" t="s">
        <v>129</v>
      </c>
      <c r="B18" s="16" t="s">
        <v>3</v>
      </c>
      <c r="C18" s="14">
        <f t="shared" si="0"/>
        <v>1.1616684606935185E-2</v>
      </c>
      <c r="D18" s="14">
        <f t="shared" si="1"/>
        <v>7.2357184316009182E-2</v>
      </c>
      <c r="E18" s="14">
        <f t="shared" si="2"/>
        <v>1.1668534926091231E-2</v>
      </c>
      <c r="F18" s="14">
        <f t="shared" si="3"/>
        <v>6.7391724751199164E-3</v>
      </c>
      <c r="G18" s="14">
        <f t="shared" si="4"/>
        <v>1.3033766949373894E-2</v>
      </c>
      <c r="H18" s="14">
        <f t="shared" si="5"/>
        <v>8.0772023084233098E-3</v>
      </c>
      <c r="I18" s="14">
        <f t="shared" si="6"/>
        <v>1.7765989281772941E-2</v>
      </c>
      <c r="J18" s="14">
        <f t="shared" si="7"/>
        <v>0.42235402030737673</v>
      </c>
      <c r="K18" s="14">
        <f t="shared" si="8"/>
        <v>2.8272870894073779E-2</v>
      </c>
      <c r="L18" s="14">
        <f t="shared" si="9"/>
        <v>0.44162640887993687</v>
      </c>
      <c r="M18" s="14">
        <f t="shared" si="10"/>
        <v>0.98795482736993789</v>
      </c>
      <c r="N18" s="14">
        <f t="shared" si="11"/>
        <v>0.71601258083404473</v>
      </c>
      <c r="O18" s="19">
        <f t="shared" si="12"/>
        <v>1.5212280982949456E-2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16" t="s">
        <v>129</v>
      </c>
      <c r="B19" s="1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16" t="s">
        <v>129</v>
      </c>
      <c r="B20" s="16" t="s">
        <v>5</v>
      </c>
      <c r="C20" s="14">
        <f t="shared" si="0"/>
        <v>1.9612682000161853E-2</v>
      </c>
      <c r="D20" s="14">
        <f t="shared" si="1"/>
        <v>1.9333361819536237</v>
      </c>
      <c r="E20" s="14">
        <f t="shared" si="2"/>
        <v>2.1246306595354068E-2</v>
      </c>
      <c r="F20" s="14">
        <f t="shared" si="3"/>
        <v>1.4652222366061866E-2</v>
      </c>
      <c r="G20" s="14">
        <f t="shared" si="4"/>
        <v>0</v>
      </c>
      <c r="H20" s="14">
        <f t="shared" si="5"/>
        <v>1.1537627656239903E-2</v>
      </c>
      <c r="I20" s="14">
        <f t="shared" si="6"/>
        <v>1.9026978177365202E-2</v>
      </c>
      <c r="J20" s="14">
        <f t="shared" si="7"/>
        <v>0.27125381276777188</v>
      </c>
      <c r="K20" s="14">
        <f t="shared" si="8"/>
        <v>2.5577141027632713E-2</v>
      </c>
      <c r="L20" s="14">
        <f t="shared" si="9"/>
        <v>2.8257944848989216</v>
      </c>
      <c r="M20" s="14">
        <f t="shared" si="10"/>
        <v>0</v>
      </c>
      <c r="N20" s="14">
        <f t="shared" si="11"/>
        <v>1.4065768399822205</v>
      </c>
      <c r="O20" s="19">
        <f t="shared" si="12"/>
        <v>2.3549928152127735E-2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16" t="s">
        <v>130</v>
      </c>
      <c r="B21" s="16" t="s">
        <v>27</v>
      </c>
      <c r="C21" s="14">
        <f t="shared" si="0"/>
        <v>4.0163750451060243E-2</v>
      </c>
      <c r="D21" s="14">
        <f t="shared" si="1"/>
        <v>1.9226350582576149E-3</v>
      </c>
      <c r="E21" s="14">
        <f t="shared" si="2"/>
        <v>4.0131106431872107E-2</v>
      </c>
      <c r="F21" s="14">
        <f t="shared" si="3"/>
        <v>5.9281073693093142E-2</v>
      </c>
      <c r="G21" s="14">
        <f t="shared" si="4"/>
        <v>1.6607594748419661E-4</v>
      </c>
      <c r="H21" s="14">
        <f t="shared" si="5"/>
        <v>4.6715112390453055E-2</v>
      </c>
      <c r="I21" s="14">
        <f t="shared" si="6"/>
        <v>8.0633663540188361E-2</v>
      </c>
      <c r="J21" s="14">
        <f t="shared" si="7"/>
        <v>3.4051081619319308E-2</v>
      </c>
      <c r="K21" s="14">
        <f t="shared" si="8"/>
        <v>7.9423944922963868E-2</v>
      </c>
      <c r="L21" s="14">
        <f t="shared" si="9"/>
        <v>4.4750730596175492</v>
      </c>
      <c r="M21" s="14">
        <f t="shared" si="10"/>
        <v>0.16244645429921584</v>
      </c>
      <c r="N21" s="14">
        <f t="shared" si="11"/>
        <v>2.3091137844780039</v>
      </c>
      <c r="O21" s="19">
        <f t="shared" si="12"/>
        <v>4.9769397909681143E-2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16" t="s">
        <v>130</v>
      </c>
      <c r="B22" s="16" t="s">
        <v>3</v>
      </c>
      <c r="C22" s="14">
        <f t="shared" si="0"/>
        <v>1.5902573293540339E-3</v>
      </c>
      <c r="D22" s="14">
        <f t="shared" si="1"/>
        <v>0</v>
      </c>
      <c r="E22" s="14">
        <f t="shared" si="2"/>
        <v>1.588899827350228E-3</v>
      </c>
      <c r="F22" s="14">
        <f t="shared" si="3"/>
        <v>7.4787532584475467E-4</v>
      </c>
      <c r="G22" s="14">
        <f t="shared" si="4"/>
        <v>0</v>
      </c>
      <c r="H22" s="14">
        <f t="shared" si="5"/>
        <v>5.8890090713283657E-4</v>
      </c>
      <c r="I22" s="14">
        <f t="shared" si="6"/>
        <v>2.8112871212210688E-3</v>
      </c>
      <c r="J22" s="14">
        <f t="shared" si="7"/>
        <v>0</v>
      </c>
      <c r="K22" s="14">
        <f t="shared" si="8"/>
        <v>2.7382798676797832E-3</v>
      </c>
      <c r="L22" s="14">
        <f t="shared" si="9"/>
        <v>0.2344602151994151</v>
      </c>
      <c r="M22" s="14">
        <f t="shared" si="10"/>
        <v>0</v>
      </c>
      <c r="N22" s="14">
        <f t="shared" si="11"/>
        <v>0.11670569475562589</v>
      </c>
      <c r="O22" s="19">
        <f t="shared" si="12"/>
        <v>1.902689664723081E-3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16" t="s">
        <v>130</v>
      </c>
      <c r="B23" s="1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16" t="s">
        <v>130</v>
      </c>
      <c r="B24" s="1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0.19199834384621256</v>
      </c>
      <c r="D25" s="14">
        <f t="shared" ref="D25:O25" si="13">SUM(D15:D24)</f>
        <v>7.2719492861213624</v>
      </c>
      <c r="E25" s="14">
        <f t="shared" si="13"/>
        <v>0.1980420497380701</v>
      </c>
      <c r="F25" s="14">
        <f t="shared" si="13"/>
        <v>0.47800308662259144</v>
      </c>
      <c r="G25" s="14">
        <f t="shared" si="13"/>
        <v>1.6029355435764745</v>
      </c>
      <c r="H25" s="14">
        <f t="shared" si="13"/>
        <v>0.71712781403943959</v>
      </c>
      <c r="I25" s="14">
        <f t="shared" si="13"/>
        <v>0.34441179391787285</v>
      </c>
      <c r="J25" s="14">
        <f t="shared" si="13"/>
        <v>9.6832191093838595</v>
      </c>
      <c r="K25" s="14">
        <f t="shared" si="13"/>
        <v>0.58693439799728198</v>
      </c>
      <c r="L25" s="14">
        <f t="shared" si="13"/>
        <v>27.266825382149083</v>
      </c>
      <c r="M25" s="14">
        <f t="shared" si="13"/>
        <v>105.10912738020478</v>
      </c>
      <c r="N25" s="14">
        <f t="shared" si="13"/>
        <v>66.362084824035534</v>
      </c>
      <c r="O25" s="14">
        <f t="shared" si="13"/>
        <v>0.36586972312963051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16" t="s">
        <v>18</v>
      </c>
      <c r="B27" s="16" t="s">
        <v>19</v>
      </c>
      <c r="C27" s="17" t="s">
        <v>1</v>
      </c>
      <c r="D27" s="17" t="s">
        <v>2</v>
      </c>
      <c r="E27" s="17" t="s">
        <v>64</v>
      </c>
      <c r="F27" s="17" t="s">
        <v>1</v>
      </c>
      <c r="G27" s="17" t="s">
        <v>2</v>
      </c>
      <c r="H27" s="17" t="s">
        <v>64</v>
      </c>
      <c r="I27" s="17" t="s">
        <v>1</v>
      </c>
      <c r="J27" s="17" t="s">
        <v>2</v>
      </c>
      <c r="K27" s="17" t="s">
        <v>64</v>
      </c>
      <c r="L27" s="17" t="s">
        <v>1</v>
      </c>
      <c r="M27" s="17" t="s">
        <v>2</v>
      </c>
      <c r="N27" s="17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16" t="s">
        <v>26</v>
      </c>
      <c r="B28" s="16" t="s">
        <v>27</v>
      </c>
      <c r="C28" s="14">
        <f>(SUMIFS(MESKENAG2,KAYNAK,A28,SEBEP,B28,SÜRE,"Uzun",BİLDİRİM,"Bildirimli")/VLOOKUP($B$10,ABONE2,3,FALSE))</f>
        <v>1.4330951501011777E-4</v>
      </c>
      <c r="D28" s="14">
        <f>(SUMIFS(MESKENOG2,KAYNAK,A28,SEBEP,B28,SÜRE,"Uzun",BİLDİRİM,"Bildirimli")/VLOOKUP($B$10,ABONE2,4,FALSE))</f>
        <v>3.3732473342183066E-4</v>
      </c>
      <c r="E28" s="14">
        <f>(SUMIFS(MESKENAG2,KAYNAK,A28,SEBEP,B28,SÜRE,"Uzun",BİLDİRİM,"Bildirimli")+SUMIFS(MESKENOG2,KAYNAK,A28,SEBEP,B28,SÜRE,"Uzun",BİLDİRİM,"Bildirimli"))/VLOOKUP($B$10,ABONE2,5,FALSE)</f>
        <v>1.4347513351908558E-4</v>
      </c>
      <c r="F28" s="14">
        <f>(SUMIFS(TARIMSALAG2,KAYNAK,A28,SEBEP,B28,SÜRE,"Uzun",BİLDİRİM,"Bildirimli")/VLOOKUP($B$10,ABONE2,6,FALSE))</f>
        <v>2.7866218901884347E-3</v>
      </c>
      <c r="G28" s="14">
        <f>(SUMIFS(TARIMSALOG2,KAYNAK,A28,SEBEP,B28,SÜRE,"Uzun",BİLDİRİM,"Bildirimli")/VLOOKUP($B$10,ABONE2,7,FALSE))</f>
        <v>7.1644966625611555E-3</v>
      </c>
      <c r="H28" s="14">
        <f>(SUMIFS(TARIMSALAG2,KAYNAK,A28,SEBEP,B28,SÜRE,"Uzun",BİLDİRİM,"Bildirimli")+SUMIFS(TARIMSALOG2,KAYNAK,A28,SEBEP,B28,SÜRE,"Uzun",BİLDİRİM,"Bildirimli"))/VLOOKUP($B$10,ABONE2,8,FALSE)</f>
        <v>3.7172183052331465E-3</v>
      </c>
      <c r="I28" s="14">
        <f>(SUMIFS(TICARETHANEAG2,KAYNAK,A28,SEBEP,B28,SÜRE,"Uzun",BİLDİRİM,"Bildirimli")/VLOOKUP($B$10,ABONE2,9,FALSE))</f>
        <v>2.1169186200594139E-4</v>
      </c>
      <c r="J28" s="14">
        <f>(SUMIFS(TICARETHANEOG2,KAYNAK,A28,SEBEP,B28,SÜRE,"Uzun",BİLDİRİM,"Bildirimli")/VLOOKUP($B$10,ABONE2,10,FALSE))</f>
        <v>6.4700824914695806E-3</v>
      </c>
      <c r="K28" s="14">
        <f>(SUMIFS(TICARETHANEAG2,KAYNAK,A28,SEBEP,B28,SÜRE,"Uzun",BİLDİRİM,"Bildirimli")+SUMIFS(TICARETHANEOG2,KAYNAK,A28,SEBEP,B28,SÜRE,"Uzun",BİLDİRİM,"Bildirimli"))/VLOOKUP($B$10,ABONE2,11,FALSE)</f>
        <v>3.7421809705204462E-4</v>
      </c>
      <c r="L28" s="14">
        <f>(SUMIFS(SANAYIAG2,KAYNAK,A28,SEBEP,B28,SÜRE,"Uzun",BİLDİRİM,"Bildirimli")/VLOOKUP($B$10,ABONE2,12,FALSE))</f>
        <v>1.6818256521853304E-4</v>
      </c>
      <c r="M28" s="14">
        <f>(SUMIFS(SANAYIOG2,KAYNAK,A28,SEBEP,B28,SÜRE,"Uzun",BİLDİRİM,"Bildirimli")/VLOOKUP($B$10,ABONE2,13,FALSE))</f>
        <v>3.2020832722708087E-2</v>
      </c>
      <c r="N28" s="14">
        <f>(SUMIFS(SANAYIAG2,KAYNAK,A28,SEBEP,B28,SÜRE,"Uzun",BİLDİRİM,"Bildirimli")+SUMIFS(SANAYIOG2,KAYNAK,A28,SEBEP,B28,SÜRE,"Uzun",BİLDİRİM,"Bildirimli"))/VLOOKUP($B$10,ABONE2,14,FALSE)</f>
        <v>1.6165751879777132E-2</v>
      </c>
      <c r="O28" s="19">
        <f>(SUMIFS(MESKENAG2,KAYNAK,A28,SEBEP,B28,SÜRE,"Uzun",BİLDİRİM,"Bildirimli")+SUMIFS(MESKENOG2,KAYNAK,A28,SEBEP,B28,SÜRE,"Uzun",BİLDİRİM,"Bildirimli")+SUMIFS(TARIMSALAG2,KAYNAK,A28,SEBEP,B28,SÜRE,"Uzun",BİLDİRİM,"Bildirimli")+SUMIFS(TARIMSALOG2,KAYNAK,A28,SEBEP,B28,SÜRE,"Uzun",BİLDİRİM,"Bildirimli")+SUMIFS(TICARETHANEAG2,KAYNAK,A28,SEBEP,B28,SÜRE,"Uzun",BİLDİRİM,"Bildirimli")+SUMIFS(TICARETHANEOG2,KAYNAK,A28,SEBEP,B28,SÜRE,"Uzun",BİLDİRİM,"Bildirimli")+SUMIFS(SANAYIAG2,KAYNAK,A28,SEBEP,B28,SÜRE,"Uzun",BİLDİRİM,"Bildirimli")+SUMIFS(SANAYIOG2,KAYNAK,A28,SEBEP,B28,SÜRE,"Uzun",BİLDİRİM,"Bildirimli"))/VLOOKUP($B$10,ABONE2,15,FALSE)</f>
        <v>3.0555711457863697E-4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16" t="s">
        <v>129</v>
      </c>
      <c r="B29" s="16" t="s">
        <v>27</v>
      </c>
      <c r="C29" s="14">
        <f>(SUMIFS(MESKENAG2,KAYNAK,A29,SEBEP,B29,SÜRE,"Uzun",BİLDİRİM,"Bildirimli")/VLOOKUP($B$10,ABONE2,3,FALSE))</f>
        <v>0.14143195731318969</v>
      </c>
      <c r="D29" s="14">
        <f>(SUMIFS(MESKENOG2,KAYNAK,A29,SEBEP,B29,SÜRE,"Uzun",BİLDİRİM,"Bildirimli")/VLOOKUP($B$10,ABONE2,4,FALSE))</f>
        <v>8.2989469728836891</v>
      </c>
      <c r="E29" s="14">
        <f>(SUMIFS(MESKENAG2,KAYNAK,A29,SEBEP,B29,SÜRE,"Uzun",BİLDİRİM,"Bildirimli")+SUMIFS(MESKENOG2,KAYNAK,A29,SEBEP,B29,SÜRE,"Uzun",BİLDİRİM,"Bildirimli"))/VLOOKUP($B$10,ABONE2,5,FALSE)</f>
        <v>0.1483955114344668</v>
      </c>
      <c r="F29" s="14">
        <f>(SUMIFS(TARIMSALAG2,KAYNAK,A29,SEBEP,B29,SÜRE,"Uzun",BİLDİRİM,"Bildirimli")/VLOOKUP($B$10,ABONE2,6,FALSE))</f>
        <v>0.5217442983859687</v>
      </c>
      <c r="G29" s="14">
        <f>(SUMIFS(TARIMSALOG2,KAYNAK,A29,SEBEP,B29,SÜRE,"Uzun",BİLDİRİM,"Bildirimli")/VLOOKUP($B$10,ABONE2,7,FALSE))</f>
        <v>1.251863987657247</v>
      </c>
      <c r="H29" s="14">
        <f>(SUMIFS(TARIMSALAG2,KAYNAK,A29,SEBEP,B29,SÜRE,"Uzun",BİLDİRİM,"Bildirimli")+SUMIFS(TARIMSALOG2,KAYNAK,A29,SEBEP,B29,SÜRE,"Uzun",BİLDİRİM,"Bildirimli"))/VLOOKUP($B$10,ABONE2,8,FALSE)</f>
        <v>0.67694443560258521</v>
      </c>
      <c r="I29" s="14">
        <f>(SUMIFS(TICARETHANEAG2,KAYNAK,A29,SEBEP,B29,SÜRE,"Uzun",BİLDİRİM,"Bildirimli")/VLOOKUP($B$10,ABONE2,9,FALSE))</f>
        <v>0.24517955787542331</v>
      </c>
      <c r="J29" s="14">
        <f>(SUMIFS(TICARETHANEOG2,KAYNAK,A29,SEBEP,B29,SÜRE,"Uzun",BİLDİRİM,"Bildirimli")/VLOOKUP($B$10,ABONE2,10,FALSE))</f>
        <v>6.24797906563811</v>
      </c>
      <c r="K29" s="14">
        <f>(SUMIFS(TICARETHANEAG2,KAYNAK,A29,SEBEP,B29,SÜRE,"Uzun",BİLDİRİM,"Bildirimli")+SUMIFS(TICARETHANEOG2,KAYNAK,A29,SEBEP,B29,SÜRE,"Uzun",BİLDİRİM,"Bildirimli"))/VLOOKUP($B$10,ABONE2,11,FALSE)</f>
        <v>0.40106826177642663</v>
      </c>
      <c r="L29" s="14">
        <f>(SUMIFS(SANAYIAG2,KAYNAK,A29,SEBEP,B29,SÜRE,"Uzun",BİLDİRİM,"Bildirimli")/VLOOKUP($B$10,ABONE2,12,FALSE))</f>
        <v>6.7476030012958539</v>
      </c>
      <c r="M29" s="14">
        <f>(SUMIFS(SANAYIOG2,KAYNAK,A29,SEBEP,B29,SÜRE,"Uzun",BİLDİRİM,"Bildirimli")/VLOOKUP($B$10,ABONE2,13,FALSE))</f>
        <v>61.243018508967339</v>
      </c>
      <c r="N29" s="14">
        <f>(SUMIFS(SANAYIAG2,KAYNAK,A29,SEBEP,B29,SÜRE,"Uzun",BİLDİRİM,"Bildirimli")+SUMIFS(SANAYIOG2,KAYNAK,A29,SEBEP,B29,SÜRE,"Uzun",BİLDİRİM,"Bildirimli"))/VLOOKUP($B$10,ABONE2,14,FALSE)</f>
        <v>34.117199647076369</v>
      </c>
      <c r="O29" s="19">
        <f>(SUMIFS(MESKENAG2,KAYNAK,A29,SEBEP,B29,SÜRE,"Uzun",BİLDİRİM,"Bildirimli")+SUMIFS(MESKENOG2,KAYNAK,A29,SEBEP,B29,SÜRE,"Uzun",BİLDİRİM,"Bildirimli")+SUMIFS(TARIMSALAG2,KAYNAK,A29,SEBEP,B29,SÜRE,"Uzun",BİLDİRİM,"Bildirimli")+SUMIFS(TARIMSALOG2,KAYNAK,A29,SEBEP,B29,SÜRE,"Uzun",BİLDİRİM,"Bildirimli")+SUMIFS(TICARETHANEAG2,KAYNAK,A29,SEBEP,B29,SÜRE,"Uzun",BİLDİRİM,"Bildirimli")+SUMIFS(TICARETHANEOG2,KAYNAK,A29,SEBEP,B29,SÜRE,"Uzun",BİLDİRİM,"Bildirimli")+SUMIFS(SANAYIAG2,KAYNAK,A29,SEBEP,B29,SÜRE,"Uzun",BİLDİRİM,"Bildirimli")+SUMIFS(SANAYIOG2,KAYNAK,A29,SEBEP,B29,SÜRE,"Uzun",BİLDİRİM,"Bildirimli"))/VLOOKUP($B$10,ABONE2,15,FALSE)</f>
        <v>0.250696778966574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16" t="s">
        <v>129</v>
      </c>
      <c r="B30" s="16" t="s">
        <v>5</v>
      </c>
      <c r="C30" s="14">
        <f>(SUMIFS(MESKENAG2,KAYNAK,A30,SEBEP,B30,SÜRE,"Uzun",BİLDİRİM,"Bildirimli")/VLOOKUP($B$10,ABONE2,3,FALSE))</f>
        <v>0</v>
      </c>
      <c r="D30" s="14">
        <f>(SUMIFS(MESKENOG2,KAYNAK,A30,SEBEP,B30,SÜRE,"Uzun",BİLDİRİM,"Bildirimli")/VLOOKUP($B$10,ABONE2,4,FALSE))</f>
        <v>0</v>
      </c>
      <c r="E30" s="14">
        <f>(SUMIFS(MESKENAG2,KAYNAK,A30,SEBEP,B30,SÜRE,"Uzun",BİLDİRİM,"Bildirimli")+SUMIFS(MESKENOG2,KAYNAK,A30,SEBEP,B30,SÜRE,"Uzun",BİLDİRİM,"Bildirimli"))/VLOOKUP($B$10,ABONE2,5,FALSE)</f>
        <v>0</v>
      </c>
      <c r="F30" s="14">
        <f>(SUMIFS(TARIMSALAG2,KAYNAK,A30,SEBEP,B30,SÜRE,"Uzun",BİLDİRİM,"Bildirimli")/VLOOKUP($B$10,ABONE2,6,FALSE))</f>
        <v>0</v>
      </c>
      <c r="G30" s="14">
        <f>(SUMIFS(TARIMSALOG2,KAYNAK,A30,SEBEP,B30,SÜRE,"Uzun",BİLDİRİM,"Bildirimli")/VLOOKUP($B$10,ABONE2,7,FALSE))</f>
        <v>0</v>
      </c>
      <c r="H30" s="14">
        <f>(SUMIFS(TARIMSALAG2,KAYNAK,A30,SEBEP,B30,SÜRE,"Uzun",BİLDİRİM,"Bildirimli")+SUMIFS(TARIMSALOG2,KAYNAK,A30,SEBEP,B30,SÜRE,"Uzun",BİLDİRİM,"Bildirimli"))/VLOOKUP($B$10,ABONE2,8,FALSE)</f>
        <v>0</v>
      </c>
      <c r="I30" s="14">
        <f>(SUMIFS(TICARETHANEAG2,KAYNAK,A30,SEBEP,B30,SÜRE,"Uzun",BİLDİRİM,"Bildirimli")/VLOOKUP($B$10,ABONE2,9,FALSE))</f>
        <v>0</v>
      </c>
      <c r="J30" s="14">
        <f>(SUMIFS(TICARETHANEOG2,KAYNAK,A30,SEBEP,B30,SÜRE,"Uzun",BİLDİRİM,"Bildirimli")/VLOOKUP($B$10,ABONE2,10,FALSE))</f>
        <v>0</v>
      </c>
      <c r="K30" s="14">
        <f>(SUMIFS(TICARETHANEAG2,KAYNAK,A30,SEBEP,B30,SÜRE,"Uzun",BİLDİRİM,"Bildirimli")+SUMIFS(TICARETHANEOG2,KAYNAK,A30,SEBEP,B30,SÜRE,"Uzun",BİLDİRİM,"Bildirimli"))/VLOOKUP($B$10,ABONE2,11,FALSE)</f>
        <v>0</v>
      </c>
      <c r="L30" s="14">
        <f>(SUMIFS(SANAYIAG2,KAYNAK,A30,SEBEP,B30,SÜRE,"Uzun",BİLDİRİM,"Bildirimli")/VLOOKUP($B$10,ABONE2,12,FALSE))</f>
        <v>0</v>
      </c>
      <c r="M30" s="14">
        <f>(SUMIFS(SANAYIOG2,KAYNAK,A30,SEBEP,B30,SÜRE,"Uzun",BİLDİRİM,"Bildirimli")/VLOOKUP($B$10,ABONE2,13,FALSE))</f>
        <v>0</v>
      </c>
      <c r="N30" s="14">
        <f>(SUMIFS(SANAYIAG2,KAYNAK,A30,SEBEP,B30,SÜRE,"Uzun",BİLDİRİM,"Bildirimli")+SUMIFS(SANAYIOG2,KAYNAK,A30,SEBEP,B30,SÜRE,"Uzun",BİLDİRİM,"Bildirimli"))/VLOOKUP($B$10,ABONE2,14,FALSE)</f>
        <v>0</v>
      </c>
      <c r="O30" s="19">
        <f>(SUMIFS(MESKENAG2,KAYNAK,A30,SEBEP,B30,SÜRE,"Uzun",BİLDİRİM,"Bildirimli")+SUMIFS(MESKENOG2,KAYNAK,A30,SEBEP,B30,SÜRE,"Uzun",BİLDİRİM,"Bildirimli")+SUMIFS(TARIMSALAG2,KAYNAK,A30,SEBEP,B30,SÜRE,"Uzun",BİLDİRİM,"Bildirimli")+SUMIFS(TARIMSALOG2,KAYNAK,A30,SEBEP,B30,SÜRE,"Uzun",BİLDİRİM,"Bildirimli")+SUMIFS(TICARETHANEAG2,KAYNAK,A30,SEBEP,B30,SÜRE,"Uzun",BİLDİRİM,"Bildirimli")+SUMIFS(TICARETHANEOG2,KAYNAK,A30,SEBEP,B30,SÜRE,"Uzun",BİLDİRİM,"Bildirimli")+SUMIFS(SANAYIAG2,KAYNAK,A30,SEBEP,B30,SÜRE,"Uzun",BİLDİRİM,"Bildirimli")+SUMIFS(SANAYIOG2,KAYNAK,A30,SEBEP,B30,SÜRE,"Uzun",BİLDİRİM,"Bildirimli"))/VLOOKUP($B$10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16" t="s">
        <v>130</v>
      </c>
      <c r="B31" s="16" t="s">
        <v>27</v>
      </c>
      <c r="C31" s="14">
        <f>(SUMIFS(MESKENAG2,KAYNAK,A31,SEBEP,B31,SÜRE,"Uzun",BİLDİRİM,"Bildirimli")/VLOOKUP($B$10,ABONE2,3,FALSE))</f>
        <v>2.9693524508882768E-2</v>
      </c>
      <c r="D31" s="14">
        <f>(SUMIFS(MESKENOG2,KAYNAK,A31,SEBEP,B31,SÜRE,"Uzun",BİLDİRİM,"Bildirimli")/VLOOKUP($B$10,ABONE2,4,FALSE))</f>
        <v>0</v>
      </c>
      <c r="E31" s="14">
        <f>(SUMIFS(MESKENAG2,KAYNAK,A31,SEBEP,B31,SÜRE,"Uzun",BİLDİRİM,"Bildirimli")+SUMIFS(MESKENOG2,KAYNAK,A31,SEBEP,B31,SÜRE,"Uzun",BİLDİRİM,"Bildirimli"))/VLOOKUP($B$10,ABONE2,5,FALSE)</f>
        <v>2.9668177026889245E-2</v>
      </c>
      <c r="F31" s="14">
        <f>(SUMIFS(TARIMSALAG2,KAYNAK,A31,SEBEP,B31,SÜRE,"Uzun",BİLDİRİM,"Bildirimli")/VLOOKUP($B$10,ABONE2,6,FALSE))</f>
        <v>1.2226512984441542E-2</v>
      </c>
      <c r="G31" s="14">
        <f>(SUMIFS(TARIMSALOG2,KAYNAK,A31,SEBEP,B31,SÜRE,"Uzun",BİLDİRİM,"Bildirimli")/VLOOKUP($B$10,ABONE2,7,FALSE))</f>
        <v>0</v>
      </c>
      <c r="H31" s="14">
        <f>(SUMIFS(TARIMSALAG2,KAYNAK,A31,SEBEP,B31,SÜRE,"Uzun",BİLDİRİM,"Bildirimli")+SUMIFS(TARIMSALOG2,KAYNAK,A31,SEBEP,B31,SÜRE,"Uzun",BİLDİRİM,"Bildirimli"))/VLOOKUP($B$10,ABONE2,8,FALSE)</f>
        <v>9.6275466495382954E-3</v>
      </c>
      <c r="I31" s="14">
        <f>(SUMIFS(TICARETHANEAG2,KAYNAK,A31,SEBEP,B31,SÜRE,"Uzun",BİLDİRİM,"Bildirimli")/VLOOKUP($B$10,ABONE2,9,FALSE))</f>
        <v>8.1957686440447791E-2</v>
      </c>
      <c r="J31" s="14">
        <f>(SUMIFS(TICARETHANEOG2,KAYNAK,A31,SEBEP,B31,SÜRE,"Uzun",BİLDİRİM,"Bildirimli")/VLOOKUP($B$10,ABONE2,10,FALSE))</f>
        <v>1.9340568166960235E-3</v>
      </c>
      <c r="K31" s="14">
        <f>(SUMIFS(TICARETHANEAG2,KAYNAK,A31,SEBEP,B31,SÜRE,"Uzun",BİLDİRİM,"Bildirimli")+SUMIFS(TICARETHANEOG2,KAYNAK,A31,SEBEP,B31,SÜRE,"Uzun",BİLDİRİM,"Bildirimli"))/VLOOKUP($B$10,ABONE2,11,FALSE)</f>
        <v>7.9879526094201264E-2</v>
      </c>
      <c r="L31" s="14">
        <f>(SUMIFS(SANAYIAG2,KAYNAK,A31,SEBEP,B31,SÜRE,"Uzun",BİLDİRİM,"Bildirimli")/VLOOKUP($B$10,ABONE2,12,FALSE))</f>
        <v>3.2283060038839686</v>
      </c>
      <c r="M31" s="14">
        <f>(SUMIFS(SANAYIOG2,KAYNAK,A31,SEBEP,B31,SÜRE,"Uzun",BİLDİRİM,"Bildirimli")/VLOOKUP($B$10,ABONE2,13,FALSE))</f>
        <v>0</v>
      </c>
      <c r="N31" s="14">
        <f>(SUMIFS(SANAYIAG2,KAYNAK,A31,SEBEP,B31,SÜRE,"Uzun",BİLDİRİM,"Bildirimli")+SUMIFS(SANAYIOG2,KAYNAK,A31,SEBEP,B31,SÜRE,"Uzun",BİLDİRİM,"Bildirimli"))/VLOOKUP($B$10,ABONE2,14,FALSE)</f>
        <v>1.6069323093753467</v>
      </c>
      <c r="O31" s="19">
        <f>(SUMIFS(MESKENAG2,KAYNAK,A31,SEBEP,B31,SÜRE,"Uzun",BİLDİRİM,"Bildirimli")+SUMIFS(MESKENOG2,KAYNAK,A31,SEBEP,B31,SÜRE,"Uzun",BİLDİRİM,"Bildirimli")+SUMIFS(TARIMSALAG2,KAYNAK,A31,SEBEP,B31,SÜRE,"Uzun",BİLDİRİM,"Bildirimli")+SUMIFS(TARIMSALOG2,KAYNAK,A31,SEBEP,B31,SÜRE,"Uzun",BİLDİRİM,"Bildirimli")+SUMIFS(TICARETHANEAG2,KAYNAK,A31,SEBEP,B31,SÜRE,"Uzun",BİLDİRİM,"Bildirimli")+SUMIFS(TICARETHANEOG2,KAYNAK,A31,SEBEP,B31,SÜRE,"Uzun",BİLDİRİM,"Bildirimli")+SUMIFS(SANAYIAG2,KAYNAK,A31,SEBEP,B31,SÜRE,"Uzun",BİLDİRİM,"Bildirimli")+SUMIFS(SANAYIOG2,KAYNAK,A31,SEBEP,B31,SÜRE,"Uzun",BİLDİRİM,"Bildirimli"))/VLOOKUP($B$10,ABONE2,15,FALSE)</f>
        <v>3.9369412833520932E-2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16" t="s">
        <v>130</v>
      </c>
      <c r="B32" s="16" t="s">
        <v>5</v>
      </c>
      <c r="C32" s="14">
        <f>(SUMIFS(MESKENAG2,KAYNAK,A32,SEBEP,B32,SÜRE,"Uzun",BİLDİRİM,"Bildirimli")/VLOOKUP($B$10,ABONE2,3,FALSE))</f>
        <v>0</v>
      </c>
      <c r="D32" s="14">
        <f>(SUMIFS(MESKENOG2,KAYNAK,A32,SEBEP,B32,SÜRE,"Uzun",BİLDİRİM,"Bildirimli")/VLOOKUP($B$10,ABONE2,4,FALSE))</f>
        <v>0</v>
      </c>
      <c r="E32" s="14">
        <f>(SUMIFS(MESKENAG2,KAYNAK,A32,SEBEP,B32,SÜRE,"Uzun",BİLDİRİM,"Bildirimli")+SUMIFS(MESKENOG2,KAYNAK,A32,SEBEP,B32,SÜRE,"Uzun",BİLDİRİM,"Bildirimli"))/VLOOKUP($B$10,ABONE2,5,FALSE)</f>
        <v>0</v>
      </c>
      <c r="F32" s="14">
        <f>(SUMIFS(TARIMSALAG2,KAYNAK,A32,SEBEP,B32,SÜRE,"Uzun",BİLDİRİM,"Bildirimli")/VLOOKUP($B$10,ABONE2,6,FALSE))</f>
        <v>0</v>
      </c>
      <c r="G32" s="14">
        <f>(SUMIFS(TARIMSALOG2,KAYNAK,A32,SEBEP,B32,SÜRE,"Uzun",BİLDİRİM,"Bildirimli")/VLOOKUP($B$10,ABONE2,7,FALSE))</f>
        <v>0</v>
      </c>
      <c r="H32" s="14">
        <f>(SUMIFS(TARIMSALAG2,KAYNAK,A32,SEBEP,B32,SÜRE,"Uzun",BİLDİRİM,"Bildirimli")+SUMIFS(TARIMSALOG2,KAYNAK,A32,SEBEP,B32,SÜRE,"Uzun",BİLDİRİM,"Bildirimli"))/VLOOKUP($B$10,ABONE2,8,FALSE)</f>
        <v>0</v>
      </c>
      <c r="I32" s="14">
        <f>(SUMIFS(TICARETHANEAG2,KAYNAK,A32,SEBEP,B32,SÜRE,"Uzun",BİLDİRİM,"Bildirimli")/VLOOKUP($B$10,ABONE2,9,FALSE))</f>
        <v>0</v>
      </c>
      <c r="J32" s="14">
        <f>(SUMIFS(TICARETHANEOG2,KAYNAK,A32,SEBEP,B32,SÜRE,"Uzun",BİLDİRİM,"Bildirimli")/VLOOKUP($B$10,ABONE2,10,FALSE))</f>
        <v>0</v>
      </c>
      <c r="K32" s="14">
        <f>(SUMIFS(TICARETHANEAG2,KAYNAK,A32,SEBEP,B32,SÜRE,"Uzun",BİLDİRİM,"Bildirimli")+SUMIFS(TICARETHANEOG2,KAYNAK,A32,SEBEP,B32,SÜRE,"Uzun",BİLDİRİM,"Bildirimli"))/VLOOKUP($B$10,ABONE2,11,FALSE)</f>
        <v>0</v>
      </c>
      <c r="L32" s="14">
        <f>(SUMIFS(SANAYIAG2,KAYNAK,A32,SEBEP,B32,SÜRE,"Uzun",BİLDİRİM,"Bildirimli")/VLOOKUP($B$10,ABONE2,12,FALSE))</f>
        <v>0</v>
      </c>
      <c r="M32" s="14">
        <f>(SUMIFS(SANAYIOG2,KAYNAK,A32,SEBEP,B32,SÜRE,"Uzun",BİLDİRİM,"Bildirimli")/VLOOKUP($B$10,ABONE2,13,FALSE))</f>
        <v>0</v>
      </c>
      <c r="N32" s="14">
        <f>(SUMIFS(SANAYIAG2,KAYNAK,A32,SEBEP,B32,SÜRE,"Uzun",BİLDİRİM,"Bildirimli")+SUMIFS(SANAYIOG2,KAYNAK,A32,SEBEP,B32,SÜRE,"Uzun",BİLDİRİM,"Bildirimli"))/VLOOKUP($B$10,ABONE2,14,FALSE)</f>
        <v>0</v>
      </c>
      <c r="O32" s="19">
        <f>(SUMIFS(MESKENAG2,KAYNAK,A32,SEBEP,B32,SÜRE,"Uzun",BİLDİRİM,"Bildirimli")+SUMIFS(MESKENOG2,KAYNAK,A32,SEBEP,B32,SÜRE,"Uzun",BİLDİRİM,"Bildirimli")+SUMIFS(TARIMSALAG2,KAYNAK,A32,SEBEP,B32,SÜRE,"Uzun",BİLDİRİM,"Bildirimli")+SUMIFS(TARIMSALOG2,KAYNAK,A32,SEBEP,B32,SÜRE,"Uzun",BİLDİRİM,"Bildirimli")+SUMIFS(TICARETHANEAG2,KAYNAK,A32,SEBEP,B32,SÜRE,"Uzun",BİLDİRİM,"Bildirimli")+SUMIFS(TICARETHANEOG2,KAYNAK,A32,SEBEP,B32,SÜRE,"Uzun",BİLDİRİM,"Bildirimli")+SUMIFS(SANAYIAG2,KAYNAK,A32,SEBEP,B32,SÜRE,"Uzun",BİLDİRİM,"Bildirimli")+SUMIFS(SANAYIOG2,KAYNAK,A32,SEBEP,B32,SÜRE,"Uzun",BİLDİRİM,"Bildirimli"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0.17126879133708259</v>
      </c>
      <c r="D33" s="14">
        <f t="shared" ref="D33:O33" si="14">SUM(D28:D32)</f>
        <v>8.2992842976171115</v>
      </c>
      <c r="E33" s="14">
        <f t="shared" si="14"/>
        <v>0.17820716359487515</v>
      </c>
      <c r="F33" s="14">
        <f t="shared" si="14"/>
        <v>0.53675743326059866</v>
      </c>
      <c r="G33" s="14">
        <f t="shared" si="14"/>
        <v>1.2590284843198083</v>
      </c>
      <c r="H33" s="14">
        <f t="shared" si="14"/>
        <v>0.69028920055735665</v>
      </c>
      <c r="I33" s="14">
        <f t="shared" si="14"/>
        <v>0.32734893617787708</v>
      </c>
      <c r="J33" s="14">
        <f t="shared" si="14"/>
        <v>6.2563832049462755</v>
      </c>
      <c r="K33" s="14">
        <f t="shared" si="14"/>
        <v>0.48132200596767993</v>
      </c>
      <c r="L33" s="14">
        <f t="shared" si="14"/>
        <v>9.9760771877450409</v>
      </c>
      <c r="M33" s="14">
        <f t="shared" si="14"/>
        <v>61.275039341690047</v>
      </c>
      <c r="N33" s="14">
        <f t="shared" si="14"/>
        <v>35.740297708331489</v>
      </c>
      <c r="O33" s="14">
        <f t="shared" si="14"/>
        <v>0.29037174891467354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16" t="s">
        <v>65</v>
      </c>
      <c r="C37" s="18">
        <f>VLOOKUP($B$10,ABONE2,3,FALSE)</f>
        <v>2922635</v>
      </c>
      <c r="D37" s="18">
        <f>VLOOKUP($B$10,ABONE2,4,FALSE)</f>
        <v>2497</v>
      </c>
      <c r="E37" s="18">
        <f>VLOOKUP($B$10,ABONE2,5,FALSE)</f>
        <v>2925132</v>
      </c>
      <c r="F37" s="18">
        <f>VLOOKUP($B$10,ABONE2,6,FALSE)</f>
        <v>82126</v>
      </c>
      <c r="G37" s="18">
        <f>VLOOKUP($B$10,ABONE2,7,FALSE)</f>
        <v>22170</v>
      </c>
      <c r="H37" s="18">
        <f>VLOOKUP($B$10,ABONE2,8,FALSE)</f>
        <v>104296</v>
      </c>
      <c r="I37" s="18">
        <f>VLOOKUP($B$10,ABONE2,9,FALSE)</f>
        <v>571531</v>
      </c>
      <c r="J37" s="18">
        <f>VLOOKUP($B$10,ABONE2,10,FALSE)</f>
        <v>15238</v>
      </c>
      <c r="K37" s="18">
        <f>VLOOKUP($B$10,ABONE2,11,FALSE)</f>
        <v>586769</v>
      </c>
      <c r="L37" s="29">
        <f>VLOOKUP($B$10,ABONE2,12,FALSE)</f>
        <v>2448</v>
      </c>
      <c r="M37" s="29">
        <f>VLOOKUP($B$10,ABONE2,13,FALSE)</f>
        <v>2470</v>
      </c>
      <c r="N37" s="29">
        <f>VLOOKUP($B$10,ABONE2,14,FALSE)</f>
        <v>4918</v>
      </c>
      <c r="O37" s="29">
        <f>VLOOKUP($B$10,ABONE2,15,FALSE)</f>
        <v>3621115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16" t="s">
        <v>66</v>
      </c>
      <c r="C38" s="18">
        <f>VLOOKUP($B$10,TUKETIM,3,FALSE)</f>
        <v>665691.2012458333</v>
      </c>
      <c r="D38" s="18">
        <f>VLOOKUP($B$10,TUKETIM,4,FALSE)</f>
        <v>6608.6196291666656</v>
      </c>
      <c r="E38" s="18">
        <f>VLOOKUP($B$10,TUKETIM,5,FALSE)</f>
        <v>672299.82087500009</v>
      </c>
      <c r="F38" s="18">
        <f>VLOOKUP($B$10,TUKETIM,6,FALSE)</f>
        <v>63579.669133333344</v>
      </c>
      <c r="G38" s="18">
        <f>VLOOKUP($B$10,TUKETIM,7,FALSE)</f>
        <v>54015.671620833324</v>
      </c>
      <c r="H38" s="18">
        <f>VLOOKUP($B$10,TUKETIM,8,FALSE)</f>
        <v>117595.34075416667</v>
      </c>
      <c r="I38" s="18">
        <f>VLOOKUP($B$10,TUKETIM,9,FALSE)</f>
        <v>324972.07550833334</v>
      </c>
      <c r="J38" s="18">
        <f>VLOOKUP($B$10,TUKETIM,10,FALSE)</f>
        <v>249453.65854166669</v>
      </c>
      <c r="K38" s="18">
        <f>VLOOKUP($B$10,TUKETIM,11,FALSE)</f>
        <v>574425.73405000009</v>
      </c>
      <c r="L38" s="29">
        <f>VLOOKUP($B$10,TUKETIM,12,FALSE)</f>
        <v>25731.344787499998</v>
      </c>
      <c r="M38" s="29">
        <f>VLOOKUP($B$10,TUKETIM,13,FALSE)</f>
        <v>448430.7123916666</v>
      </c>
      <c r="N38" s="29">
        <f>VLOOKUP($B$10,TUKETIM,14,FALSE)</f>
        <v>474162.05717916659</v>
      </c>
      <c r="O38" s="29">
        <f>VLOOKUP($B$10,TUKETIM,15,FALSE)</f>
        <v>1838482.9528583335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16" t="s">
        <v>67</v>
      </c>
      <c r="C39" s="18">
        <f>VLOOKUP($B$10,ANLASMA,3,FALSE)</f>
        <v>14838527.612399999</v>
      </c>
      <c r="D39" s="18">
        <f>VLOOKUP($B$10,ANLASMA,4,FALSE)</f>
        <v>117517.42300000001</v>
      </c>
      <c r="E39" s="18">
        <f>VLOOKUP($B$10,ANLASMA,5,FALSE)</f>
        <v>14956045.035399999</v>
      </c>
      <c r="F39" s="18">
        <f>VLOOKUP($B$10,ANLASMA,6,FALSE)</f>
        <v>537583.89799999993</v>
      </c>
      <c r="G39" s="18">
        <f>VLOOKUP($B$10,ANLASMA,7,FALSE)</f>
        <v>547610.58400000003</v>
      </c>
      <c r="H39" s="18">
        <f>VLOOKUP($B$10,ANLASMA,8,FALSE)</f>
        <v>1085194.4819999998</v>
      </c>
      <c r="I39" s="18">
        <f>VLOOKUP($B$10,ANLASMA,9,FALSE)</f>
        <v>3608353.9520569993</v>
      </c>
      <c r="J39" s="18">
        <f>VLOOKUP($B$10,ANLASMA,10,FALSE)</f>
        <v>4048927.543599999</v>
      </c>
      <c r="K39" s="18">
        <f>VLOOKUP($B$10,ANLASMA,11,FALSE)</f>
        <v>7657281.4956569988</v>
      </c>
      <c r="L39" s="29">
        <f>VLOOKUP($B$10,ANLASMA,12,FALSE)</f>
        <v>100350.87880000001</v>
      </c>
      <c r="M39" s="29">
        <f>VLOOKUP($B$10,ANLASMA,13,FALSE)</f>
        <v>2682172.4550000001</v>
      </c>
      <c r="N39" s="29">
        <f>VLOOKUP($B$10,ANLASMA,14,FALSE)</f>
        <v>2782523.3338000001</v>
      </c>
      <c r="O39" s="29">
        <f>VLOOKUP($B$10,ANLASMA,15,FALSE)</f>
        <v>26481044.346857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B43:K43"/>
    <mergeCell ref="B44:K44"/>
    <mergeCell ref="B6:C6"/>
    <mergeCell ref="B7:C7"/>
    <mergeCell ref="B8:C8"/>
    <mergeCell ref="B9:C9"/>
    <mergeCell ref="B42:K42"/>
    <mergeCell ref="I13:K13"/>
    <mergeCell ref="A25:B25"/>
    <mergeCell ref="A13:B13"/>
    <mergeCell ref="B10:C10"/>
    <mergeCell ref="A33:B33"/>
    <mergeCell ref="C35:E35"/>
    <mergeCell ref="F35:H35"/>
    <mergeCell ref="A1:C1"/>
    <mergeCell ref="B2:C2"/>
    <mergeCell ref="B3:C3"/>
    <mergeCell ref="B4:C4"/>
    <mergeCell ref="B5:C5"/>
    <mergeCell ref="O26:O27"/>
    <mergeCell ref="O13:O14"/>
    <mergeCell ref="B35:B36"/>
    <mergeCell ref="A26:B26"/>
    <mergeCell ref="C26:E26"/>
    <mergeCell ref="F26:H26"/>
    <mergeCell ref="I26:K26"/>
    <mergeCell ref="L26:N26"/>
    <mergeCell ref="C13:E13"/>
    <mergeCell ref="F13:H13"/>
    <mergeCell ref="L13:N13"/>
    <mergeCell ref="I35:K35"/>
    <mergeCell ref="L35:N35"/>
    <mergeCell ref="O35:O36"/>
  </mergeCells>
  <dataValidations disablePrompts="1"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97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0.13918967446482564</v>
      </c>
      <c r="D15" s="14">
        <f t="shared" ref="D15:D24" si="1">(SUMIFS(MESKENOG2,KAYNAK,A15,SEBEP,B15,SÜRE,"Uzun",BİLDİRİM,"Bildirimsiz",İL,$B$10,İLÇE,$B$11)/VLOOKUP($B$11,ABONE2,4,FALSE))</f>
        <v>9.1183284299008118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0.17208508053685501</v>
      </c>
      <c r="F15" s="14">
        <f t="shared" ref="F15:F24" si="3">(SUMIFS(TARIMSALAG2,KAYNAK,A15,SEBEP,B15,SÜRE,"Uzun",BİLDİRİM,"Bildirimsiz",İL,$B$10,İLÇE,$B$11)/VLOOKUP($B$11,ABONE2,6,FALSE))</f>
        <v>8.0536024281961313E-2</v>
      </c>
      <c r="G15" s="14">
        <f t="shared" ref="G15:G24" si="4">(SUMIFS(TARIMSALOG2,KAYNAK,A15,SEBEP,B15,SÜRE,"Uzun",BİLDİRİM,"Bildirimsiz",İL,$B$10,İLÇE,$B$11)/VLOOKUP($B$11,ABONE2,7,FALSE))</f>
        <v>4.1913476202336657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0.2105892109489341</v>
      </c>
      <c r="I15" s="14">
        <f t="shared" ref="I15:I24" si="6">(SUMIFS(TICARETHANEAG2,KAYNAK,A15,SEBEP,B15,SÜRE,"Uzun",BİLDİRİM,"Bildirimsiz",İL,$B$10,İLÇE,$B$11)/VLOOKUP($B$11,ABONE2,9,FALSE))</f>
        <v>0.18949105777199685</v>
      </c>
      <c r="J15" s="14">
        <f t="shared" ref="J15:J24" si="7">(SUMIFS(TICARETHANEOG2,KAYNAK,A15,SEBEP,B15,SÜRE,"Uzun",BİLDİRİM,"Bildirimsiz",İL,$B$10,İLÇE,$B$11)/VLOOKUP($B$11,ABONE2,10,FALSE))</f>
        <v>7.8522118017742377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0.47443101483303574</v>
      </c>
      <c r="L15" s="14">
        <f t="shared" ref="L15:L24" si="9">(SUMIFS(SANAYIAG2,KAYNAK,A15,SEBEP,B15,SÜRE,"Uzun",BİLDİRİM,"Bildirimsiz",İL,$B$10,İLÇE,$B$11)/VLOOKUP($B$11,ABONE2,12,FALSE))</f>
        <v>45.745212960667679</v>
      </c>
      <c r="M15" s="14">
        <f t="shared" ref="M15:M24" si="10">(SUMIFS(SANAYIOG2,KAYNAK,A15,SEBEP,B15,SÜRE,"Uzun",BİLDİRİM,"Bildirimsiz",İL,$B$10,İLÇE,$B$11)/VLOOKUP($B$11,ABONE2,13,FALSE))</f>
        <v>14.36774963647567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29.374362530654459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0.2357738345208229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0.82422365447455925</v>
      </c>
      <c r="D17" s="14">
        <f t="shared" si="1"/>
        <v>38.899065720914024</v>
      </c>
      <c r="E17" s="14">
        <f t="shared" si="2"/>
        <v>0.96371224297038283</v>
      </c>
      <c r="F17" s="14">
        <f t="shared" si="3"/>
        <v>1.0245653948794347</v>
      </c>
      <c r="G17" s="14">
        <f t="shared" si="4"/>
        <v>25.039389439038967</v>
      </c>
      <c r="H17" s="14">
        <f t="shared" si="5"/>
        <v>1.7843191129202451</v>
      </c>
      <c r="I17" s="14">
        <f t="shared" si="6"/>
        <v>1.057482907616772</v>
      </c>
      <c r="J17" s="14">
        <f t="shared" si="7"/>
        <v>35.758006372002413</v>
      </c>
      <c r="K17" s="14">
        <f t="shared" si="8"/>
        <v>2.3478295085517993</v>
      </c>
      <c r="L17" s="14">
        <f t="shared" si="9"/>
        <v>72.658513520487745</v>
      </c>
      <c r="M17" s="14">
        <f t="shared" si="10"/>
        <v>95.931520900249367</v>
      </c>
      <c r="N17" s="14">
        <f t="shared" si="11"/>
        <v>84.800952153406854</v>
      </c>
      <c r="O17" s="19">
        <f t="shared" si="12"/>
        <v>1.2690879565794908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1.623737136780903E-2</v>
      </c>
      <c r="D18" s="14">
        <f t="shared" si="1"/>
        <v>1.0754251289687839</v>
      </c>
      <c r="E18" s="14">
        <f t="shared" si="2"/>
        <v>2.0117744791341728E-2</v>
      </c>
      <c r="F18" s="14">
        <f t="shared" si="3"/>
        <v>0.13643568640931009</v>
      </c>
      <c r="G18" s="14">
        <f t="shared" si="4"/>
        <v>0.98511980515846564</v>
      </c>
      <c r="H18" s="14">
        <f t="shared" si="5"/>
        <v>0.16328539030371253</v>
      </c>
      <c r="I18" s="14">
        <f t="shared" si="6"/>
        <v>3.3207243061646192E-2</v>
      </c>
      <c r="J18" s="14">
        <f t="shared" si="7"/>
        <v>1.193889836545946</v>
      </c>
      <c r="K18" s="14">
        <f t="shared" si="8"/>
        <v>7.6367480710626975E-2</v>
      </c>
      <c r="L18" s="14">
        <f t="shared" si="9"/>
        <v>0</v>
      </c>
      <c r="M18" s="14">
        <f t="shared" si="10"/>
        <v>1.260602356433778</v>
      </c>
      <c r="N18" s="14">
        <f t="shared" si="11"/>
        <v>0.65770557726979728</v>
      </c>
      <c r="O18" s="19">
        <f t="shared" si="12"/>
        <v>3.7384133294534085E-2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1.395819190024425</v>
      </c>
      <c r="D20" s="14">
        <f t="shared" si="1"/>
        <v>31.970466532041048</v>
      </c>
      <c r="E20" s="14">
        <f t="shared" si="2"/>
        <v>1.5078305384642561</v>
      </c>
      <c r="F20" s="14">
        <f t="shared" si="3"/>
        <v>0.42731832884772614</v>
      </c>
      <c r="G20" s="14">
        <f t="shared" si="4"/>
        <v>0</v>
      </c>
      <c r="H20" s="14">
        <f t="shared" si="5"/>
        <v>0.41379931706849959</v>
      </c>
      <c r="I20" s="14">
        <f t="shared" si="6"/>
        <v>1.3290769817511259</v>
      </c>
      <c r="J20" s="14">
        <f t="shared" si="7"/>
        <v>13.080270882769963</v>
      </c>
      <c r="K20" s="14">
        <f t="shared" si="8"/>
        <v>1.7660477128316099</v>
      </c>
      <c r="L20" s="14">
        <f t="shared" si="9"/>
        <v>628.86771809386914</v>
      </c>
      <c r="M20" s="14">
        <f t="shared" si="10"/>
        <v>0</v>
      </c>
      <c r="N20" s="14">
        <f t="shared" si="11"/>
        <v>300.76282169706786</v>
      </c>
      <c r="O20" s="19">
        <f t="shared" si="12"/>
        <v>1.6198191330887821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0.13721720218007125</v>
      </c>
      <c r="D21" s="14">
        <f t="shared" si="1"/>
        <v>0</v>
      </c>
      <c r="E21" s="14">
        <f t="shared" si="2"/>
        <v>0.13671450189792575</v>
      </c>
      <c r="F21" s="14">
        <f t="shared" si="3"/>
        <v>0.26301782770239007</v>
      </c>
      <c r="G21" s="14">
        <f t="shared" si="4"/>
        <v>0</v>
      </c>
      <c r="H21" s="14">
        <f t="shared" si="5"/>
        <v>0.25469676850410261</v>
      </c>
      <c r="I21" s="14">
        <f t="shared" si="6"/>
        <v>0.17947150794276359</v>
      </c>
      <c r="J21" s="14">
        <f t="shared" si="7"/>
        <v>0</v>
      </c>
      <c r="K21" s="14">
        <f t="shared" si="8"/>
        <v>0.17279782042688771</v>
      </c>
      <c r="L21" s="14">
        <f t="shared" si="9"/>
        <v>0.3394194384348303</v>
      </c>
      <c r="M21" s="14">
        <f t="shared" si="10"/>
        <v>0</v>
      </c>
      <c r="N21" s="14">
        <f t="shared" si="11"/>
        <v>0.1623310357731797</v>
      </c>
      <c r="O21" s="19">
        <f t="shared" si="12"/>
        <v>0.14906715266776605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2.51268709251169</v>
      </c>
      <c r="D25" s="14">
        <f t="shared" ref="D25:O25" si="13">SUM(D15:D24)</f>
        <v>81.06328581182467</v>
      </c>
      <c r="E25" s="14">
        <f t="shared" si="13"/>
        <v>2.8004601086607614</v>
      </c>
      <c r="F25" s="14">
        <f t="shared" si="13"/>
        <v>1.9318732621208221</v>
      </c>
      <c r="G25" s="14">
        <f t="shared" si="13"/>
        <v>30.2158568644311</v>
      </c>
      <c r="H25" s="14">
        <f t="shared" si="13"/>
        <v>2.8266897997454938</v>
      </c>
      <c r="I25" s="14">
        <f t="shared" si="13"/>
        <v>2.7887296981443046</v>
      </c>
      <c r="J25" s="14">
        <f t="shared" si="13"/>
        <v>57.88437889309256</v>
      </c>
      <c r="K25" s="14">
        <f t="shared" si="13"/>
        <v>4.8374735373539597</v>
      </c>
      <c r="L25" s="14">
        <f t="shared" si="13"/>
        <v>747.61086401345938</v>
      </c>
      <c r="M25" s="14">
        <f t="shared" si="13"/>
        <v>111.55987289315881</v>
      </c>
      <c r="N25" s="14">
        <f t="shared" si="13"/>
        <v>415.75817299417218</v>
      </c>
      <c r="O25" s="14">
        <f t="shared" si="13"/>
        <v>3.311132210151396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2.5588940958162834</v>
      </c>
      <c r="D29" s="14">
        <f>(SUMIFS(MESKENOG2,KAYNAK,A29,SEBEP,B29,SÜRE,"Uzun",BİLDİRİM,"Bildirimli",İL,$B$10,İLÇE,$B$11)/VLOOKUP($B$11,ABONE2,4,FALSE))</f>
        <v>73.863224852753774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2.8201201419695101</v>
      </c>
      <c r="F29" s="14">
        <f>(SUMIFS(TARIMSALAG2,KAYNAK,A29,SEBEP,B29,SÜRE,"Uzun",BİLDİRİM,"Bildirimli",İL,$B$10,İLÇE,$B$11)/VLOOKUP($B$11,ABONE2,6,FALSE))</f>
        <v>2.8284321421970846</v>
      </c>
      <c r="G29" s="14">
        <f>(SUMIFS(TARIMSALOG2,KAYNAK,A29,SEBEP,B29,SÜRE,"Uzun",BİLDİRİM,"Bildirimli",İL,$B$10,İLÇE,$B$11)/VLOOKUP($B$11,ABONE2,7,FALSE))</f>
        <v>31.550013913800452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3.7370929135132847</v>
      </c>
      <c r="I29" s="14">
        <f>(SUMIFS(TICARETHANEAG2,KAYNAK,A29,SEBEP,B29,SÜRE,"Uzun",BİLDİRİM,"Bildirimli",İL,$B$10,İLÇE,$B$11)/VLOOKUP($B$11,ABONE2,9,FALSE))</f>
        <v>3.656750177290518</v>
      </c>
      <c r="J29" s="14">
        <f>(SUMIFS(TICARETHANEOG2,KAYNAK,A29,SEBEP,B29,SÜRE,"Uzun",BİLDİRİM,"Bildirimli",İL,$B$10,İLÇE,$B$11)/VLOOKUP($B$11,ABONE2,10,FALSE))</f>
        <v>81.899318842216971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6.5662173105120711</v>
      </c>
      <c r="L29" s="14">
        <f>(SUMIFS(SANAYIAG2,KAYNAK,A29,SEBEP,B29,SÜRE,"Uzun",BİLDİRİM,"Bildirimli",İL,$B$10,İLÇE,$B$11)/VLOOKUP($B$11,ABONE2,12,FALSE))</f>
        <v>458.49819226701834</v>
      </c>
      <c r="M29" s="14">
        <f>(SUMIFS(SANAYIOG2,KAYNAK,A29,SEBEP,B29,SÜRE,"Uzun",BİLDİRİM,"Bildirimli",İL,$B$10,İLÇE,$B$11)/VLOOKUP($B$11,ABONE2,13,FALSE))</f>
        <v>250.77142608740942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350.11900991243976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3.6271855414802956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1.2684542443920012E-2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1.2638072154742441E-2</v>
      </c>
      <c r="F31" s="14">
        <f>(SUMIFS(TARIMSALAG2,KAYNAK,A31,SEBEP,B31,SÜRE,"Uzun",BİLDİRİM,"Bildirimli",İL,$B$10,İLÇE,$B$11)/VLOOKUP($B$11,ABONE2,6,FALSE))</f>
        <v>4.2645755419536031E-2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4.1296577462659377E-2</v>
      </c>
      <c r="I31" s="14">
        <f>(SUMIFS(TICARETHANEAG2,KAYNAK,A31,SEBEP,B31,SÜRE,"Uzun",BİLDİRİM,"Bildirimli",İL,$B$10,İLÇE,$B$11)/VLOOKUP($B$11,ABONE2,9,FALSE))</f>
        <v>2.1542769592137023E-2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2.074169696432868E-2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1.5523625879768603E-2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2.5715786382602035</v>
      </c>
      <c r="D33" s="14">
        <f t="shared" ref="D33:O33" si="14">SUM(D28:D32)</f>
        <v>73.863224852753774</v>
      </c>
      <c r="E33" s="14">
        <f t="shared" si="14"/>
        <v>2.8327582141242527</v>
      </c>
      <c r="F33" s="14">
        <f t="shared" si="14"/>
        <v>2.8710778976166207</v>
      </c>
      <c r="G33" s="14">
        <f t="shared" si="14"/>
        <v>31.550013913800452</v>
      </c>
      <c r="H33" s="14">
        <f t="shared" si="14"/>
        <v>3.7783894909759441</v>
      </c>
      <c r="I33" s="14">
        <f t="shared" si="14"/>
        <v>3.6782929468826548</v>
      </c>
      <c r="J33" s="14">
        <f t="shared" si="14"/>
        <v>81.899318842216971</v>
      </c>
      <c r="K33" s="14">
        <f t="shared" si="14"/>
        <v>6.5869590074764002</v>
      </c>
      <c r="L33" s="14">
        <f t="shared" si="14"/>
        <v>458.49819226701834</v>
      </c>
      <c r="M33" s="14">
        <f t="shared" si="14"/>
        <v>250.77142608740942</v>
      </c>
      <c r="N33" s="14">
        <f t="shared" si="14"/>
        <v>350.11900991243976</v>
      </c>
      <c r="O33" s="14">
        <f t="shared" si="14"/>
        <v>3.642709167360064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41066</v>
      </c>
      <c r="D37" s="18">
        <f>VLOOKUP($B$11,ABONE2,4,FALSE)</f>
        <v>151</v>
      </c>
      <c r="E37" s="18">
        <f>VLOOKUP($B$11,ABONE2,5,FALSE)</f>
        <v>41217</v>
      </c>
      <c r="F37" s="18">
        <f>VLOOKUP($B$11,ABONE2,6,FALSE)</f>
        <v>2816</v>
      </c>
      <c r="G37" s="18">
        <f>VLOOKUP($B$11,ABONE2,7,FALSE)</f>
        <v>92</v>
      </c>
      <c r="H37" s="18">
        <f>VLOOKUP($B$11,ABONE2,8,FALSE)</f>
        <v>2908</v>
      </c>
      <c r="I37" s="18">
        <f>VLOOKUP($B$11,ABONE2,9,FALSE)</f>
        <v>8182</v>
      </c>
      <c r="J37" s="18">
        <f>VLOOKUP($B$11,ABONE2,10,FALSE)</f>
        <v>316</v>
      </c>
      <c r="K37" s="18">
        <f>VLOOKUP($B$11,ABONE2,11,FALSE)</f>
        <v>8498</v>
      </c>
      <c r="L37" s="29">
        <f>VLOOKUP($B$11,ABONE2,12,FALSE)</f>
        <v>11</v>
      </c>
      <c r="M37" s="29">
        <f>VLOOKUP($B$11,ABONE2,13,FALSE)</f>
        <v>12</v>
      </c>
      <c r="N37" s="29">
        <f>VLOOKUP($B$11,ABONE2,14,FALSE)</f>
        <v>23</v>
      </c>
      <c r="O37" s="29">
        <f>VLOOKUP($B$11,ABONE2,15,FALSE)</f>
        <v>52646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16134.970391666669</v>
      </c>
      <c r="D38" s="18">
        <f>VLOOKUP($B$11,TUKETIM,4,FALSE)</f>
        <v>2233.5496791666669</v>
      </c>
      <c r="E38" s="18">
        <f>VLOOKUP($B$11,TUKETIM,5,FALSE)</f>
        <v>18368.520070833336</v>
      </c>
      <c r="F38" s="18">
        <f>VLOOKUP($B$11,TUKETIM,6,FALSE)</f>
        <v>1135.0285374999999</v>
      </c>
      <c r="G38" s="18">
        <f>VLOOKUP($B$11,TUKETIM,7,FALSE)</f>
        <v>511.14141666666666</v>
      </c>
      <c r="H38" s="18">
        <f>VLOOKUP($B$11,TUKETIM,8,FALSE)</f>
        <v>1646.1699541666665</v>
      </c>
      <c r="I38" s="18">
        <f>VLOOKUP($B$11,TUKETIM,9,FALSE)</f>
        <v>5121.1914541666665</v>
      </c>
      <c r="J38" s="18">
        <f>VLOOKUP($B$11,TUKETIM,10,FALSE)</f>
        <v>6586.028629166668</v>
      </c>
      <c r="K38" s="18">
        <f>VLOOKUP($B$11,TUKETIM,11,FALSE)</f>
        <v>11707.220083333334</v>
      </c>
      <c r="L38" s="29">
        <f>VLOOKUP($B$11,TUKETIM,12,FALSE)</f>
        <v>48.008420833333325</v>
      </c>
      <c r="M38" s="29">
        <f>VLOOKUP($B$11,TUKETIM,13,FALSE)</f>
        <v>605.587625</v>
      </c>
      <c r="N38" s="29">
        <f>VLOOKUP($B$11,TUKETIM,14,FALSE)</f>
        <v>653.59604583333328</v>
      </c>
      <c r="O38" s="29">
        <f>VLOOKUP($B$11,TUKETIM,15,FALSE)</f>
        <v>32375.506154166669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247009.34460000001</v>
      </c>
      <c r="D39" s="18">
        <f>VLOOKUP($B$11,ANLASMA,4,FALSE)</f>
        <v>13579.449999999999</v>
      </c>
      <c r="E39" s="18">
        <f>VLOOKUP($B$11,ANLASMA,5,FALSE)</f>
        <v>260588.79460000002</v>
      </c>
      <c r="F39" s="18">
        <f>VLOOKUP($B$11,ANLASMA,6,FALSE)</f>
        <v>10739.59</v>
      </c>
      <c r="G39" s="18">
        <f>VLOOKUP($B$11,ANLASMA,7,FALSE)</f>
        <v>3374.78</v>
      </c>
      <c r="H39" s="18">
        <f>VLOOKUP($B$11,ANLASMA,8,FALSE)</f>
        <v>14114.37</v>
      </c>
      <c r="I39" s="18">
        <f>VLOOKUP($B$11,ANLASMA,9,FALSE)</f>
        <v>48266.455600000001</v>
      </c>
      <c r="J39" s="18">
        <f>VLOOKUP($B$11,ANLASMA,10,FALSE)</f>
        <v>73031.195999999996</v>
      </c>
      <c r="K39" s="18">
        <f>VLOOKUP($B$11,ANLASMA,11,FALSE)</f>
        <v>121297.6516</v>
      </c>
      <c r="L39" s="29">
        <f>VLOOKUP($B$11,ANLASMA,12,FALSE)</f>
        <v>139.38399999999999</v>
      </c>
      <c r="M39" s="29">
        <f>VLOOKUP($B$11,ANLASMA,13,FALSE)</f>
        <v>15492</v>
      </c>
      <c r="N39" s="29">
        <f>VLOOKUP($B$11,ANLASMA,14,FALSE)</f>
        <v>15631.384</v>
      </c>
      <c r="O39" s="29">
        <f>VLOOKUP($B$11,ANLASMA,15,FALSE)</f>
        <v>411632.20020000002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98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0.50304446301426908</v>
      </c>
      <c r="D17" s="14">
        <f t="shared" si="1"/>
        <v>0.47710968058952558</v>
      </c>
      <c r="E17" s="14">
        <f t="shared" si="2"/>
        <v>0.50302996547352963</v>
      </c>
      <c r="F17" s="14">
        <f t="shared" si="3"/>
        <v>0.37029277639908414</v>
      </c>
      <c r="G17" s="14">
        <f t="shared" si="4"/>
        <v>1.6849418961505569</v>
      </c>
      <c r="H17" s="14">
        <f t="shared" si="5"/>
        <v>0.45203261804166278</v>
      </c>
      <c r="I17" s="14">
        <f t="shared" si="6"/>
        <v>0.52466020928989221</v>
      </c>
      <c r="J17" s="14">
        <f t="shared" si="7"/>
        <v>5.7316532624457981</v>
      </c>
      <c r="K17" s="14">
        <f t="shared" si="8"/>
        <v>0.69819896676231841</v>
      </c>
      <c r="L17" s="14">
        <f t="shared" si="9"/>
        <v>0</v>
      </c>
      <c r="M17" s="14">
        <f t="shared" si="10"/>
        <v>121.1209570299519</v>
      </c>
      <c r="N17" s="14">
        <f t="shared" si="11"/>
        <v>113.99619485171944</v>
      </c>
      <c r="O17" s="19">
        <f t="shared" si="12"/>
        <v>0.59836524545404346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3.5602401644998158E-2</v>
      </c>
      <c r="D21" s="14">
        <f t="shared" si="1"/>
        <v>0</v>
      </c>
      <c r="E21" s="14">
        <f t="shared" si="2"/>
        <v>3.5582499906097104E-2</v>
      </c>
      <c r="F21" s="14">
        <f t="shared" si="3"/>
        <v>3.87271717918432E-2</v>
      </c>
      <c r="G21" s="14">
        <f t="shared" si="4"/>
        <v>0</v>
      </c>
      <c r="H21" s="14">
        <f t="shared" si="5"/>
        <v>3.6319264737428081E-2</v>
      </c>
      <c r="I21" s="14">
        <f t="shared" si="6"/>
        <v>5.0075759165743167E-2</v>
      </c>
      <c r="J21" s="14">
        <f t="shared" si="7"/>
        <v>0</v>
      </c>
      <c r="K21" s="14">
        <f t="shared" si="8"/>
        <v>4.8406833369914699E-2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3.8302585772883216E-2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0.53864686465926725</v>
      </c>
      <c r="D25" s="14">
        <f t="shared" ref="D25:O25" si="13">SUM(D15:D24)</f>
        <v>0.47710968058952558</v>
      </c>
      <c r="E25" s="14">
        <f t="shared" si="13"/>
        <v>0.5386124653796267</v>
      </c>
      <c r="F25" s="14">
        <f t="shared" si="13"/>
        <v>0.40901994819092735</v>
      </c>
      <c r="G25" s="14">
        <f t="shared" si="13"/>
        <v>1.6849418961505569</v>
      </c>
      <c r="H25" s="14">
        <f t="shared" si="13"/>
        <v>0.48835188277909086</v>
      </c>
      <c r="I25" s="14">
        <f t="shared" si="13"/>
        <v>0.57473596845563535</v>
      </c>
      <c r="J25" s="14">
        <f t="shared" si="13"/>
        <v>5.7316532624457981</v>
      </c>
      <c r="K25" s="14">
        <f t="shared" si="13"/>
        <v>0.7466058001322331</v>
      </c>
      <c r="L25" s="14">
        <f t="shared" si="13"/>
        <v>0</v>
      </c>
      <c r="M25" s="14">
        <f t="shared" si="13"/>
        <v>121.1209570299519</v>
      </c>
      <c r="N25" s="14">
        <f t="shared" si="13"/>
        <v>113.99619485171944</v>
      </c>
      <c r="O25" s="14">
        <f t="shared" si="13"/>
        <v>0.63666783122692672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0.18314871765422808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0.18304633753967395</v>
      </c>
      <c r="F29" s="14">
        <f>(SUMIFS(TARIMSALAG2,KAYNAK,A29,SEBEP,B29,SÜRE,"Uzun",BİLDİRİM,"Bildirimli",İL,$B$10,İLÇE,$B$11)/VLOOKUP($B$11,ABONE2,6,FALSE))</f>
        <v>0.10280995738652397</v>
      </c>
      <c r="G29" s="14">
        <f>(SUMIFS(TARIMSALOG2,KAYNAK,A29,SEBEP,B29,SÜRE,"Uzun",BİLDİRİM,"Bildirimli",İL,$B$10,İLÇE,$B$11)/VLOOKUP($B$11,ABONE2,7,FALSE))</f>
        <v>3.3877854214620369E-2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9.8524023510550687E-2</v>
      </c>
      <c r="I29" s="14">
        <f>(SUMIFS(TICARETHANEAG2,KAYNAK,A29,SEBEP,B29,SÜRE,"Uzun",BİLDİRİM,"Bildirimli",İL,$B$10,İLÇE,$B$11)/VLOOKUP($B$11,ABONE2,9,FALSE))</f>
        <v>0.27743991809630209</v>
      </c>
      <c r="J29" s="14">
        <f>(SUMIFS(TICARETHANEOG2,KAYNAK,A29,SEBEP,B29,SÜRE,"Uzun",BİLDİRİM,"Bildirimli",İL,$B$10,İLÇE,$B$11)/VLOOKUP($B$11,ABONE2,10,FALSE))</f>
        <v>0.46437024509071267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0.28366993537294566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0.19077205280509563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0.20828586876395355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0.20816943698448392</v>
      </c>
      <c r="F31" s="14">
        <f>(SUMIFS(TARIMSALAG2,KAYNAK,A31,SEBEP,B31,SÜRE,"Uzun",BİLDİRİM,"Bildirimli",İL,$B$10,İLÇE,$B$11)/VLOOKUP($B$11,ABONE2,6,FALSE))</f>
        <v>3.0525005843053257E-2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2.8627078018614711E-2</v>
      </c>
      <c r="I31" s="14">
        <f>(SUMIFS(TICARETHANEAG2,KAYNAK,A31,SEBEP,B31,SÜRE,"Uzun",BİLDİRİM,"Bildirimli",İL,$B$10,İLÇE,$B$11)/VLOOKUP($B$11,ABONE2,9,FALSE))</f>
        <v>0.2345946297769462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0.22677605576588228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0.18468760873490903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0.39143458641818163</v>
      </c>
      <c r="D33" s="14">
        <f t="shared" ref="D33:O33" si="14">SUM(D28:D32)</f>
        <v>0</v>
      </c>
      <c r="E33" s="14">
        <f t="shared" si="14"/>
        <v>0.3912157745241579</v>
      </c>
      <c r="F33" s="14">
        <f t="shared" si="14"/>
        <v>0.13333496322957722</v>
      </c>
      <c r="G33" s="14">
        <f t="shared" si="14"/>
        <v>3.3877854214620369E-2</v>
      </c>
      <c r="H33" s="14">
        <f t="shared" si="14"/>
        <v>0.12715110152916539</v>
      </c>
      <c r="I33" s="14">
        <f t="shared" si="14"/>
        <v>0.51203454787324831</v>
      </c>
      <c r="J33" s="14">
        <f t="shared" si="14"/>
        <v>0.46437024509071267</v>
      </c>
      <c r="K33" s="14">
        <f t="shared" si="14"/>
        <v>0.51044599113882794</v>
      </c>
      <c r="L33" s="14">
        <f t="shared" si="14"/>
        <v>0</v>
      </c>
      <c r="M33" s="14">
        <f t="shared" si="14"/>
        <v>0</v>
      </c>
      <c r="N33" s="14">
        <f t="shared" si="14"/>
        <v>0</v>
      </c>
      <c r="O33" s="14">
        <f t="shared" si="14"/>
        <v>0.37545966154000465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19667</v>
      </c>
      <c r="D37" s="18">
        <f>VLOOKUP($B$11,ABONE2,4,FALSE)</f>
        <v>11</v>
      </c>
      <c r="E37" s="18">
        <f>VLOOKUP($B$11,ABONE2,5,FALSE)</f>
        <v>19678</v>
      </c>
      <c r="F37" s="18">
        <f>VLOOKUP($B$11,ABONE2,6,FALSE)</f>
        <v>4344</v>
      </c>
      <c r="G37" s="18">
        <f>VLOOKUP($B$11,ABONE2,7,FALSE)</f>
        <v>288</v>
      </c>
      <c r="H37" s="18">
        <f>VLOOKUP($B$11,ABONE2,8,FALSE)</f>
        <v>4632</v>
      </c>
      <c r="I37" s="18">
        <f>VLOOKUP($B$11,ABONE2,9,FALSE)</f>
        <v>6062</v>
      </c>
      <c r="J37" s="18">
        <f>VLOOKUP($B$11,ABONE2,10,FALSE)</f>
        <v>209</v>
      </c>
      <c r="K37" s="18">
        <f>VLOOKUP($B$11,ABONE2,11,FALSE)</f>
        <v>6271</v>
      </c>
      <c r="L37" s="29">
        <f>VLOOKUP($B$11,ABONE2,12,FALSE)</f>
        <v>1</v>
      </c>
      <c r="M37" s="29">
        <f>VLOOKUP($B$11,ABONE2,13,FALSE)</f>
        <v>16</v>
      </c>
      <c r="N37" s="29">
        <f>VLOOKUP($B$11,ABONE2,14,FALSE)</f>
        <v>17</v>
      </c>
      <c r="O37" s="29">
        <f>VLOOKUP($B$11,ABONE2,15,FALSE)</f>
        <v>30598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3837.6277208333331</v>
      </c>
      <c r="D38" s="18">
        <f>VLOOKUP($B$11,TUKETIM,4,FALSE)</f>
        <v>4.7075666666666667</v>
      </c>
      <c r="E38" s="18">
        <f>VLOOKUP($B$11,TUKETIM,5,FALSE)</f>
        <v>3842.3352874999996</v>
      </c>
      <c r="F38" s="18">
        <f>VLOOKUP($B$11,TUKETIM,6,FALSE)</f>
        <v>4172.9182791666663</v>
      </c>
      <c r="G38" s="18">
        <f>VLOOKUP($B$11,TUKETIM,7,FALSE)</f>
        <v>795.78460416666667</v>
      </c>
      <c r="H38" s="18">
        <f>VLOOKUP($B$11,TUKETIM,8,FALSE)</f>
        <v>4968.7028833333334</v>
      </c>
      <c r="I38" s="18">
        <f>VLOOKUP($B$11,TUKETIM,9,FALSE)</f>
        <v>3605.7781208333331</v>
      </c>
      <c r="J38" s="18">
        <f>VLOOKUP($B$11,TUKETIM,10,FALSE)</f>
        <v>1249.6032416666669</v>
      </c>
      <c r="K38" s="18">
        <f>VLOOKUP($B$11,TUKETIM,11,FALSE)</f>
        <v>4855.3813625000003</v>
      </c>
      <c r="L38" s="29">
        <f>VLOOKUP($B$11,TUKETIM,12,FALSE)</f>
        <v>0</v>
      </c>
      <c r="M38" s="29">
        <f>VLOOKUP($B$11,TUKETIM,13,FALSE)</f>
        <v>1446.0088458333332</v>
      </c>
      <c r="N38" s="29">
        <f>VLOOKUP($B$11,TUKETIM,14,FALSE)</f>
        <v>1446.0088458333332</v>
      </c>
      <c r="O38" s="29">
        <f>VLOOKUP($B$11,TUKETIM,15,FALSE)</f>
        <v>15112.428379166666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77573.588999999993</v>
      </c>
      <c r="D39" s="18">
        <f>VLOOKUP($B$11,ANLASMA,4,FALSE)</f>
        <v>159.79999999999998</v>
      </c>
      <c r="E39" s="18">
        <f>VLOOKUP($B$11,ANLASMA,5,FALSE)</f>
        <v>77733.388999999996</v>
      </c>
      <c r="F39" s="18">
        <f>VLOOKUP($B$11,ANLASMA,6,FALSE)</f>
        <v>23405.050999999999</v>
      </c>
      <c r="G39" s="18">
        <f>VLOOKUP($B$11,ANLASMA,7,FALSE)</f>
        <v>8488.75</v>
      </c>
      <c r="H39" s="18">
        <f>VLOOKUP($B$11,ANLASMA,8,FALSE)</f>
        <v>31893.800999999999</v>
      </c>
      <c r="I39" s="18">
        <f>VLOOKUP($B$11,ANLASMA,9,FALSE)</f>
        <v>32449.119600000002</v>
      </c>
      <c r="J39" s="18">
        <f>VLOOKUP($B$11,ANLASMA,10,FALSE)</f>
        <v>15724.91</v>
      </c>
      <c r="K39" s="18">
        <f>VLOOKUP($B$11,ANLASMA,11,FALSE)</f>
        <v>48174.029600000002</v>
      </c>
      <c r="L39" s="29">
        <f>VLOOKUP($B$11,ANLASMA,12,FALSE)</f>
        <v>5</v>
      </c>
      <c r="M39" s="29">
        <f>VLOOKUP($B$11,ANLASMA,13,FALSE)</f>
        <v>5652</v>
      </c>
      <c r="N39" s="29">
        <f>VLOOKUP($B$11,ANLASMA,14,FALSE)</f>
        <v>5657</v>
      </c>
      <c r="O39" s="29">
        <f>VLOOKUP($B$11,ANLASMA,15,FALSE)</f>
        <v>163458.21960000001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99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0.17404687337609462</v>
      </c>
      <c r="D17" s="14">
        <f t="shared" si="1"/>
        <v>4.5633275335024086</v>
      </c>
      <c r="E17" s="14">
        <f t="shared" si="2"/>
        <v>0.18956812515788798</v>
      </c>
      <c r="F17" s="14">
        <f t="shared" si="3"/>
        <v>0.19537203688353011</v>
      </c>
      <c r="G17" s="14">
        <f t="shared" si="4"/>
        <v>1.6971017559942354</v>
      </c>
      <c r="H17" s="14">
        <f t="shared" si="5"/>
        <v>0.25863781218974607</v>
      </c>
      <c r="I17" s="14">
        <f t="shared" si="6"/>
        <v>0.26091959810404691</v>
      </c>
      <c r="J17" s="14">
        <f t="shared" si="7"/>
        <v>60.186466120630833</v>
      </c>
      <c r="K17" s="14">
        <f t="shared" si="8"/>
        <v>3.0583698794411385</v>
      </c>
      <c r="L17" s="14">
        <f t="shared" si="9"/>
        <v>81.562702777122567</v>
      </c>
      <c r="M17" s="14">
        <f t="shared" si="10"/>
        <v>0</v>
      </c>
      <c r="N17" s="14">
        <f t="shared" si="11"/>
        <v>65.250162221698048</v>
      </c>
      <c r="O17" s="19">
        <f t="shared" si="12"/>
        <v>0.7553699152011244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0.18745865618665733</v>
      </c>
      <c r="D21" s="14">
        <f t="shared" si="1"/>
        <v>0</v>
      </c>
      <c r="E21" s="14">
        <f t="shared" si="2"/>
        <v>0.18679577011792595</v>
      </c>
      <c r="F21" s="14">
        <f t="shared" si="3"/>
        <v>9.3608372021968977E-2</v>
      </c>
      <c r="G21" s="14">
        <f t="shared" si="4"/>
        <v>0</v>
      </c>
      <c r="H21" s="14">
        <f t="shared" si="5"/>
        <v>8.9664782069823937E-2</v>
      </c>
      <c r="I21" s="14">
        <f t="shared" si="6"/>
        <v>0.31089633247273057</v>
      </c>
      <c r="J21" s="14">
        <f t="shared" si="7"/>
        <v>0</v>
      </c>
      <c r="K21" s="14">
        <f t="shared" si="8"/>
        <v>0.29638303917442799</v>
      </c>
      <c r="L21" s="14">
        <f t="shared" si="9"/>
        <v>120.46798817202061</v>
      </c>
      <c r="M21" s="14">
        <f t="shared" si="10"/>
        <v>0</v>
      </c>
      <c r="N21" s="14">
        <f t="shared" si="11"/>
        <v>96.374390537616492</v>
      </c>
      <c r="O21" s="19">
        <f t="shared" si="12"/>
        <v>0.37456966143826692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1.3399584843869156E-3</v>
      </c>
      <c r="D22" s="14">
        <f t="shared" si="1"/>
        <v>0</v>
      </c>
      <c r="E22" s="14">
        <f t="shared" si="2"/>
        <v>1.3352201605876988E-3</v>
      </c>
      <c r="F22" s="14">
        <f t="shared" si="3"/>
        <v>2.3080966494026749E-4</v>
      </c>
      <c r="G22" s="14">
        <f t="shared" si="4"/>
        <v>0</v>
      </c>
      <c r="H22" s="14">
        <f t="shared" si="5"/>
        <v>2.2108597617338259E-4</v>
      </c>
      <c r="I22" s="14">
        <f t="shared" si="6"/>
        <v>2.2805705383585227E-3</v>
      </c>
      <c r="J22" s="14">
        <f t="shared" si="7"/>
        <v>0</v>
      </c>
      <c r="K22" s="14">
        <f t="shared" si="8"/>
        <v>2.1741087192453353E-3</v>
      </c>
      <c r="L22" s="14">
        <f t="shared" si="9"/>
        <v>16.316206286078188</v>
      </c>
      <c r="M22" s="14">
        <f t="shared" si="10"/>
        <v>0</v>
      </c>
      <c r="N22" s="14">
        <f t="shared" si="11"/>
        <v>13.052965028862552</v>
      </c>
      <c r="O22" s="19">
        <f t="shared" si="12"/>
        <v>2.4956342217891038E-2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0.36284548804713884</v>
      </c>
      <c r="D25" s="14">
        <f t="shared" ref="D25:O25" si="13">SUM(D15:D24)</f>
        <v>4.5633275335024086</v>
      </c>
      <c r="E25" s="14">
        <f t="shared" si="13"/>
        <v>0.37769911543640161</v>
      </c>
      <c r="F25" s="14">
        <f t="shared" si="13"/>
        <v>0.28921121857043935</v>
      </c>
      <c r="G25" s="14">
        <f t="shared" si="13"/>
        <v>1.6971017559942354</v>
      </c>
      <c r="H25" s="14">
        <f t="shared" si="13"/>
        <v>0.34852368023574337</v>
      </c>
      <c r="I25" s="14">
        <f t="shared" si="13"/>
        <v>0.57409650111513599</v>
      </c>
      <c r="J25" s="14">
        <f t="shared" si="13"/>
        <v>60.186466120630833</v>
      </c>
      <c r="K25" s="14">
        <f t="shared" si="13"/>
        <v>3.3569270273348115</v>
      </c>
      <c r="L25" s="14">
        <f t="shared" si="13"/>
        <v>218.34689723522138</v>
      </c>
      <c r="M25" s="14">
        <f t="shared" si="13"/>
        <v>0</v>
      </c>
      <c r="N25" s="14">
        <f t="shared" si="13"/>
        <v>174.67751778817711</v>
      </c>
      <c r="O25" s="14">
        <f t="shared" si="13"/>
        <v>1.1548959188572825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0.68012460207684367</v>
      </c>
      <c r="D29" s="14">
        <f>(SUMIFS(MESKENOG2,KAYNAK,A29,SEBEP,B29,SÜRE,"Uzun",BİLDİRİM,"Bildirimli",İL,$B$10,İLÇE,$B$11)/VLOOKUP($B$11,ABONE2,4,FALSE))</f>
        <v>9.5813274605758476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0.71160078722550668</v>
      </c>
      <c r="F29" s="14">
        <f>(SUMIFS(TARIMSALAG2,KAYNAK,A29,SEBEP,B29,SÜRE,"Uzun",BİLDİRİM,"Bildirimli",İL,$B$10,İLÇE,$B$11)/VLOOKUP($B$11,ABONE2,6,FALSE))</f>
        <v>0.46267531858855171</v>
      </c>
      <c r="G29" s="14">
        <f>(SUMIFS(TARIMSALOG2,KAYNAK,A29,SEBEP,B29,SÜRE,"Uzun",BİLDİRİM,"Bildirimli",İL,$B$10,İLÇE,$B$11)/VLOOKUP($B$11,ABONE2,7,FALSE))</f>
        <v>1.7573648530216242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0.51721878012786071</v>
      </c>
      <c r="I29" s="14">
        <f>(SUMIFS(TICARETHANEAG2,KAYNAK,A29,SEBEP,B29,SÜRE,"Uzun",BİLDİRİM,"Bildirimli",İL,$B$10,İLÇE,$B$11)/VLOOKUP($B$11,ABONE2,9,FALSE))</f>
        <v>1.0980728117517962</v>
      </c>
      <c r="J29" s="14">
        <f>(SUMIFS(TICARETHANEOG2,KAYNAK,A29,SEBEP,B29,SÜRE,"Uzun",BİLDİRİM,"Bildirimli",İL,$B$10,İLÇE,$B$11)/VLOOKUP($B$11,ABONE2,10,FALSE))</f>
        <v>5.3934119231035389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1.2985882563789417</v>
      </c>
      <c r="L29" s="14">
        <f>(SUMIFS(SANAYIAG2,KAYNAK,A29,SEBEP,B29,SÜRE,"Uzun",BİLDİRİM,"Bildirimli",İL,$B$10,İLÇE,$B$11)/VLOOKUP($B$11,ABONE2,12,FALSE))</f>
        <v>46.499466278536971</v>
      </c>
      <c r="M29" s="14">
        <f>(SUMIFS(SANAYIOG2,KAYNAK,A29,SEBEP,B29,SÜRE,"Uzun",BİLDİRİM,"Bildirimli",İL,$B$10,İLÇE,$B$11)/VLOOKUP($B$11,ABONE2,13,FALSE))</f>
        <v>1.0047191567460367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37.40051685417879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0.86384880289519272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1.1694467633444471E-2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1.1653113983348305E-2</v>
      </c>
      <c r="F31" s="14">
        <f>(SUMIFS(TARIMSALAG2,KAYNAK,A31,SEBEP,B31,SÜRE,"Uzun",BİLDİRİM,"Bildirimli",İL,$B$10,İLÇE,$B$11)/VLOOKUP($B$11,ABONE2,6,FALSE))</f>
        <v>6.3184131377641874E-3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6.0522272184348755E-3</v>
      </c>
      <c r="I31" s="14">
        <f>(SUMIFS(TICARETHANEAG2,KAYNAK,A31,SEBEP,B31,SÜRE,"Uzun",BİLDİRİM,"Bildirimli",İL,$B$10,İLÇE,$B$11)/VLOOKUP($B$11,ABONE2,9,FALSE))</f>
        <v>1.4878111168699406E-2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1.4183569713679102E-2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1.1874375946617425E-2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0.69181906971028817</v>
      </c>
      <c r="D33" s="14">
        <f t="shared" ref="D33:O33" si="14">SUM(D28:D32)</f>
        <v>9.5813274605758476</v>
      </c>
      <c r="E33" s="14">
        <f t="shared" si="14"/>
        <v>0.72325390120885502</v>
      </c>
      <c r="F33" s="14">
        <f t="shared" si="14"/>
        <v>0.46899373172631592</v>
      </c>
      <c r="G33" s="14">
        <f t="shared" si="14"/>
        <v>1.7573648530216242</v>
      </c>
      <c r="H33" s="14">
        <f t="shared" si="14"/>
        <v>0.52327100734629561</v>
      </c>
      <c r="I33" s="14">
        <f t="shared" si="14"/>
        <v>1.1129509229204955</v>
      </c>
      <c r="J33" s="14">
        <f t="shared" si="14"/>
        <v>5.3934119231035389</v>
      </c>
      <c r="K33" s="14">
        <f t="shared" si="14"/>
        <v>1.3127718260926209</v>
      </c>
      <c r="L33" s="14">
        <f t="shared" si="14"/>
        <v>46.499466278536971</v>
      </c>
      <c r="M33" s="14">
        <f t="shared" si="14"/>
        <v>1.0047191567460367</v>
      </c>
      <c r="N33" s="14">
        <f t="shared" si="14"/>
        <v>37.40051685417879</v>
      </c>
      <c r="O33" s="14">
        <f t="shared" si="14"/>
        <v>0.87572317884181017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13526</v>
      </c>
      <c r="D37" s="18">
        <f>VLOOKUP($B$11,ABONE2,4,FALSE)</f>
        <v>48</v>
      </c>
      <c r="E37" s="18">
        <f>VLOOKUP($B$11,ABONE2,5,FALSE)</f>
        <v>13574</v>
      </c>
      <c r="F37" s="18">
        <f>VLOOKUP($B$11,ABONE2,6,FALSE)</f>
        <v>432</v>
      </c>
      <c r="G37" s="18">
        <f>VLOOKUP($B$11,ABONE2,7,FALSE)</f>
        <v>19</v>
      </c>
      <c r="H37" s="18">
        <f>VLOOKUP($B$11,ABONE2,8,FALSE)</f>
        <v>451</v>
      </c>
      <c r="I37" s="18">
        <f>VLOOKUP($B$11,ABONE2,9,FALSE)</f>
        <v>2471</v>
      </c>
      <c r="J37" s="18">
        <f>VLOOKUP($B$11,ABONE2,10,FALSE)</f>
        <v>121</v>
      </c>
      <c r="K37" s="18">
        <f>VLOOKUP($B$11,ABONE2,11,FALSE)</f>
        <v>2592</v>
      </c>
      <c r="L37" s="29">
        <f>VLOOKUP($B$11,ABONE2,12,FALSE)</f>
        <v>24</v>
      </c>
      <c r="M37" s="29">
        <f>VLOOKUP($B$11,ABONE2,13,FALSE)</f>
        <v>6</v>
      </c>
      <c r="N37" s="29">
        <f>VLOOKUP($B$11,ABONE2,14,FALSE)</f>
        <v>30</v>
      </c>
      <c r="O37" s="29">
        <f>VLOOKUP($B$11,ABONE2,15,FALSE)</f>
        <v>16647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3111.5862083333332</v>
      </c>
      <c r="D38" s="18">
        <f>VLOOKUP($B$11,TUKETIM,4,FALSE)</f>
        <v>296.89662916666668</v>
      </c>
      <c r="E38" s="18">
        <f>VLOOKUP($B$11,TUKETIM,5,FALSE)</f>
        <v>3408.4828374999997</v>
      </c>
      <c r="F38" s="18">
        <f>VLOOKUP($B$11,TUKETIM,6,FALSE)</f>
        <v>105.28056666666666</v>
      </c>
      <c r="G38" s="18">
        <f>VLOOKUP($B$11,TUKETIM,7,FALSE)</f>
        <v>42.813970833333336</v>
      </c>
      <c r="H38" s="18">
        <f>VLOOKUP($B$11,TUKETIM,8,FALSE)</f>
        <v>148.0945375</v>
      </c>
      <c r="I38" s="18">
        <f>VLOOKUP($B$11,TUKETIM,9,FALSE)</f>
        <v>1292.4270833333333</v>
      </c>
      <c r="J38" s="18">
        <f>VLOOKUP($B$11,TUKETIM,10,FALSE)</f>
        <v>1091.2762874999999</v>
      </c>
      <c r="K38" s="18">
        <f>VLOOKUP($B$11,TUKETIM,11,FALSE)</f>
        <v>2383.7033708333329</v>
      </c>
      <c r="L38" s="29">
        <f>VLOOKUP($B$11,TUKETIM,12,FALSE)</f>
        <v>48.510912500000003</v>
      </c>
      <c r="M38" s="29">
        <f>VLOOKUP($B$11,TUKETIM,13,FALSE)</f>
        <v>129.8320875</v>
      </c>
      <c r="N38" s="29">
        <f>VLOOKUP($B$11,TUKETIM,14,FALSE)</f>
        <v>178.34300000000002</v>
      </c>
      <c r="O38" s="29">
        <f>VLOOKUP($B$11,TUKETIM,15,FALSE)</f>
        <v>6118.6237458333326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69979.599800000011</v>
      </c>
      <c r="D39" s="18">
        <f>VLOOKUP($B$11,ANLASMA,4,FALSE)</f>
        <v>5649.13</v>
      </c>
      <c r="E39" s="18">
        <f>VLOOKUP($B$11,ANLASMA,5,FALSE)</f>
        <v>75628.729800000016</v>
      </c>
      <c r="F39" s="18">
        <f>VLOOKUP($B$11,ANLASMA,6,FALSE)</f>
        <v>2402.8830000000003</v>
      </c>
      <c r="G39" s="18">
        <f>VLOOKUP($B$11,ANLASMA,7,FALSE)</f>
        <v>1073.0999999999999</v>
      </c>
      <c r="H39" s="18">
        <f>VLOOKUP($B$11,ANLASMA,8,FALSE)</f>
        <v>3475.9830000000002</v>
      </c>
      <c r="I39" s="18">
        <f>VLOOKUP($B$11,ANLASMA,9,FALSE)</f>
        <v>14320.321</v>
      </c>
      <c r="J39" s="18">
        <f>VLOOKUP($B$11,ANLASMA,10,FALSE)</f>
        <v>61214.5</v>
      </c>
      <c r="K39" s="18">
        <f>VLOOKUP($B$11,ANLASMA,11,FALSE)</f>
        <v>75534.820999999996</v>
      </c>
      <c r="L39" s="29">
        <f>VLOOKUP($B$11,ANLASMA,12,FALSE)</f>
        <v>168.09999999999997</v>
      </c>
      <c r="M39" s="29">
        <f>VLOOKUP($B$11,ANLASMA,13,FALSE)</f>
        <v>25102.32</v>
      </c>
      <c r="N39" s="29">
        <f>VLOOKUP($B$11,ANLASMA,14,FALSE)</f>
        <v>25270.42</v>
      </c>
      <c r="O39" s="29">
        <f>VLOOKUP($B$11,ANLASMA,15,FALSE)</f>
        <v>179909.95380000002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100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0.18930177849888424</v>
      </c>
      <c r="D17" s="14">
        <f t="shared" si="1"/>
        <v>1.7079525035936161</v>
      </c>
      <c r="E17" s="14">
        <f t="shared" si="2"/>
        <v>0.19227689991154903</v>
      </c>
      <c r="F17" s="14">
        <f t="shared" si="3"/>
        <v>0.443073000364551</v>
      </c>
      <c r="G17" s="14">
        <f t="shared" si="4"/>
        <v>1.4980422180691817</v>
      </c>
      <c r="H17" s="14">
        <f t="shared" si="5"/>
        <v>0.58059272010701624</v>
      </c>
      <c r="I17" s="14">
        <f t="shared" si="6"/>
        <v>0.28901826741660547</v>
      </c>
      <c r="J17" s="14">
        <f t="shared" si="7"/>
        <v>3.9874301289404008</v>
      </c>
      <c r="K17" s="14">
        <f t="shared" si="8"/>
        <v>0.44291688845558597</v>
      </c>
      <c r="L17" s="14">
        <f t="shared" si="9"/>
        <v>7.2685072390857215</v>
      </c>
      <c r="M17" s="14">
        <f t="shared" si="10"/>
        <v>22.255606964225315</v>
      </c>
      <c r="N17" s="14">
        <f t="shared" si="11"/>
        <v>11.617910306171687</v>
      </c>
      <c r="O17" s="19">
        <f t="shared" si="12"/>
        <v>0.29625759798033219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1.3135073711215748E-2</v>
      </c>
      <c r="D18" s="14">
        <f t="shared" si="1"/>
        <v>8.7929525558994776E-2</v>
      </c>
      <c r="E18" s="14">
        <f t="shared" si="2"/>
        <v>1.3281600211064469E-2</v>
      </c>
      <c r="F18" s="14">
        <f t="shared" si="3"/>
        <v>5.1774215837185836E-3</v>
      </c>
      <c r="G18" s="14">
        <f t="shared" si="4"/>
        <v>3.7021592061751334E-3</v>
      </c>
      <c r="H18" s="14">
        <f t="shared" si="5"/>
        <v>4.9851148649047465E-3</v>
      </c>
      <c r="I18" s="14">
        <f t="shared" si="6"/>
        <v>2.1726605128455773E-2</v>
      </c>
      <c r="J18" s="14">
        <f t="shared" si="7"/>
        <v>0.17856251366816825</v>
      </c>
      <c r="K18" s="14">
        <f t="shared" si="8"/>
        <v>2.8252873958805217E-2</v>
      </c>
      <c r="L18" s="14">
        <f t="shared" si="9"/>
        <v>1.0266872827201714</v>
      </c>
      <c r="M18" s="14">
        <f t="shared" si="10"/>
        <v>1.4557384929944488</v>
      </c>
      <c r="N18" s="14">
        <f t="shared" si="11"/>
        <v>1.151202144443126</v>
      </c>
      <c r="O18" s="19">
        <f t="shared" si="12"/>
        <v>1.9419595224316504E-2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4.1207238875191052E-2</v>
      </c>
      <c r="D21" s="14">
        <f t="shared" si="1"/>
        <v>0</v>
      </c>
      <c r="E21" s="14">
        <f t="shared" si="2"/>
        <v>4.1126511597543505E-2</v>
      </c>
      <c r="F21" s="14">
        <f t="shared" si="3"/>
        <v>4.5182904215942545E-2</v>
      </c>
      <c r="G21" s="14">
        <f t="shared" si="4"/>
        <v>0</v>
      </c>
      <c r="H21" s="14">
        <f t="shared" si="5"/>
        <v>3.9293120684204721E-2</v>
      </c>
      <c r="I21" s="14">
        <f t="shared" si="6"/>
        <v>7.4635001895315869E-2</v>
      </c>
      <c r="J21" s="14">
        <f t="shared" si="7"/>
        <v>0</v>
      </c>
      <c r="K21" s="14">
        <f t="shared" si="8"/>
        <v>7.152928400801753E-2</v>
      </c>
      <c r="L21" s="14">
        <f t="shared" si="9"/>
        <v>5.5793380496205263</v>
      </c>
      <c r="M21" s="14">
        <f t="shared" si="10"/>
        <v>0</v>
      </c>
      <c r="N21" s="14">
        <f t="shared" si="11"/>
        <v>3.9601595247306531</v>
      </c>
      <c r="O21" s="19">
        <f t="shared" si="12"/>
        <v>6.0248001830077877E-2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4.579375018116269E-3</v>
      </c>
      <c r="D22" s="14">
        <f t="shared" si="1"/>
        <v>0</v>
      </c>
      <c r="E22" s="14">
        <f t="shared" si="2"/>
        <v>4.5704037672236915E-3</v>
      </c>
      <c r="F22" s="14">
        <f t="shared" si="3"/>
        <v>1.2969933913480171E-3</v>
      </c>
      <c r="G22" s="14">
        <f t="shared" si="4"/>
        <v>0</v>
      </c>
      <c r="H22" s="14">
        <f t="shared" si="5"/>
        <v>1.1279247922906118E-3</v>
      </c>
      <c r="I22" s="14">
        <f t="shared" si="6"/>
        <v>3.2729966893228503E-3</v>
      </c>
      <c r="J22" s="14">
        <f t="shared" si="7"/>
        <v>0</v>
      </c>
      <c r="K22" s="14">
        <f t="shared" si="8"/>
        <v>3.1368004797031894E-3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4.1292465290036461E-3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0.24822346610340734</v>
      </c>
      <c r="D25" s="14">
        <f t="shared" ref="D25:O25" si="13">SUM(D15:D24)</f>
        <v>1.7958820291526107</v>
      </c>
      <c r="E25" s="14">
        <f t="shared" si="13"/>
        <v>0.25125541548738067</v>
      </c>
      <c r="F25" s="14">
        <f t="shared" si="13"/>
        <v>0.49473031955556018</v>
      </c>
      <c r="G25" s="14">
        <f t="shared" si="13"/>
        <v>1.5017443772753569</v>
      </c>
      <c r="H25" s="14">
        <f t="shared" si="13"/>
        <v>0.62599888044841634</v>
      </c>
      <c r="I25" s="14">
        <f t="shared" si="13"/>
        <v>0.38865287112969993</v>
      </c>
      <c r="J25" s="14">
        <f t="shared" si="13"/>
        <v>4.1659926426085692</v>
      </c>
      <c r="K25" s="14">
        <f t="shared" si="13"/>
        <v>0.54583584690211195</v>
      </c>
      <c r="L25" s="14">
        <f t="shared" si="13"/>
        <v>13.874532571426419</v>
      </c>
      <c r="M25" s="14">
        <f t="shared" si="13"/>
        <v>23.711345457219764</v>
      </c>
      <c r="N25" s="14">
        <f t="shared" si="13"/>
        <v>16.729271975345466</v>
      </c>
      <c r="O25" s="14">
        <f t="shared" si="13"/>
        <v>0.38005444156373025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0.16000944199004621</v>
      </c>
      <c r="D29" s="14">
        <f>(SUMIFS(MESKENOG2,KAYNAK,A29,SEBEP,B29,SÜRE,"Uzun",BİLDİRİM,"Bildirimli",İL,$B$10,İLÇE,$B$11)/VLOOKUP($B$11,ABONE2,4,FALSE))</f>
        <v>2.9214727655158459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0.16541930255136625</v>
      </c>
      <c r="F29" s="14">
        <f>(SUMIFS(TARIMSALAG2,KAYNAK,A29,SEBEP,B29,SÜRE,"Uzun",BİLDİRİM,"Bildirimli",İL,$B$10,İLÇE,$B$11)/VLOOKUP($B$11,ABONE2,6,FALSE))</f>
        <v>0.37364727792273494</v>
      </c>
      <c r="G29" s="14">
        <f>(SUMIFS(TARIMSALOG2,KAYNAK,A29,SEBEP,B29,SÜRE,"Uzun",BİLDİRİM,"Bildirimli",İL,$B$10,İLÇE,$B$11)/VLOOKUP($B$11,ABONE2,7,FALSE))</f>
        <v>3.4062345903382996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0.7689579185548171</v>
      </c>
      <c r="I29" s="14">
        <f>(SUMIFS(TICARETHANEAG2,KAYNAK,A29,SEBEP,B29,SÜRE,"Uzun",BİLDİRİM,"Bildirimli",İL,$B$10,İLÇE,$B$11)/VLOOKUP($B$11,ABONE2,9,FALSE))</f>
        <v>0.24686779875655421</v>
      </c>
      <c r="J29" s="14">
        <f>(SUMIFS(TICARETHANEOG2,KAYNAK,A29,SEBEP,B29,SÜRE,"Uzun",BİLDİRİM,"Bildirimli",İL,$B$10,İLÇE,$B$11)/VLOOKUP($B$11,ABONE2,10,FALSE))</f>
        <v>1.2638796019384662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0.28918777823703751</v>
      </c>
      <c r="L29" s="14">
        <f>(SUMIFS(SANAYIAG2,KAYNAK,A29,SEBEP,B29,SÜRE,"Uzun",BİLDİRİM,"Bildirimli",İL,$B$10,İLÇE,$B$11)/VLOOKUP($B$11,ABONE2,12,FALSE))</f>
        <v>0.40147651705987936</v>
      </c>
      <c r="M29" s="14">
        <f>(SUMIFS(SANAYIOG2,KAYNAK,A29,SEBEP,B29,SÜRE,"Uzun",BİLDİRİM,"Bildirimli",İL,$B$10,İLÇE,$B$11)/VLOOKUP($B$11,ABONE2,13,FALSE))</f>
        <v>6.5538990042296286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2.1869697563434083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0.22619090716444129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0.16000944199004621</v>
      </c>
      <c r="D33" s="14">
        <f t="shared" ref="D33:O33" si="14">SUM(D28:D32)</f>
        <v>2.9214727655158459</v>
      </c>
      <c r="E33" s="14">
        <f t="shared" si="14"/>
        <v>0.16541930255136625</v>
      </c>
      <c r="F33" s="14">
        <f t="shared" si="14"/>
        <v>0.37364727792273494</v>
      </c>
      <c r="G33" s="14">
        <f t="shared" si="14"/>
        <v>3.4062345903382996</v>
      </c>
      <c r="H33" s="14">
        <f t="shared" si="14"/>
        <v>0.7689579185548171</v>
      </c>
      <c r="I33" s="14">
        <f t="shared" si="14"/>
        <v>0.24686779875655421</v>
      </c>
      <c r="J33" s="14">
        <f t="shared" si="14"/>
        <v>1.2638796019384662</v>
      </c>
      <c r="K33" s="14">
        <f t="shared" si="14"/>
        <v>0.28918777823703751</v>
      </c>
      <c r="L33" s="14">
        <f t="shared" si="14"/>
        <v>0.40147651705987936</v>
      </c>
      <c r="M33" s="14">
        <f t="shared" si="14"/>
        <v>6.5538990042296286</v>
      </c>
      <c r="N33" s="14">
        <f t="shared" si="14"/>
        <v>2.1869697563434083</v>
      </c>
      <c r="O33" s="14">
        <f t="shared" si="14"/>
        <v>0.22619090716444129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61134</v>
      </c>
      <c r="D37" s="18">
        <f>VLOOKUP($B$11,ABONE2,4,FALSE)</f>
        <v>120</v>
      </c>
      <c r="E37" s="18">
        <f>VLOOKUP($B$11,ABONE2,5,FALSE)</f>
        <v>61254</v>
      </c>
      <c r="F37" s="18">
        <f>VLOOKUP($B$11,ABONE2,6,FALSE)</f>
        <v>3756</v>
      </c>
      <c r="G37" s="18">
        <f>VLOOKUP($B$11,ABONE2,7,FALSE)</f>
        <v>563</v>
      </c>
      <c r="H37" s="18">
        <f>VLOOKUP($B$11,ABONE2,8,FALSE)</f>
        <v>4319</v>
      </c>
      <c r="I37" s="18">
        <f>VLOOKUP($B$11,ABONE2,9,FALSE)</f>
        <v>12437</v>
      </c>
      <c r="J37" s="18">
        <f>VLOOKUP($B$11,ABONE2,10,FALSE)</f>
        <v>540</v>
      </c>
      <c r="K37" s="18">
        <f>VLOOKUP($B$11,ABONE2,11,FALSE)</f>
        <v>12977</v>
      </c>
      <c r="L37" s="29">
        <f>VLOOKUP($B$11,ABONE2,12,FALSE)</f>
        <v>203</v>
      </c>
      <c r="M37" s="29">
        <f>VLOOKUP($B$11,ABONE2,13,FALSE)</f>
        <v>83</v>
      </c>
      <c r="N37" s="29">
        <f>VLOOKUP($B$11,ABONE2,14,FALSE)</f>
        <v>286</v>
      </c>
      <c r="O37" s="29">
        <f>VLOOKUP($B$11,ABONE2,15,FALSE)</f>
        <v>78836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14838.888970833334</v>
      </c>
      <c r="D38" s="18">
        <f>VLOOKUP($B$11,TUKETIM,4,FALSE)</f>
        <v>304.04025416666667</v>
      </c>
      <c r="E38" s="18">
        <f>VLOOKUP($B$11,TUKETIM,5,FALSE)</f>
        <v>15142.929225</v>
      </c>
      <c r="F38" s="18">
        <f>VLOOKUP($B$11,TUKETIM,6,FALSE)</f>
        <v>2599.8515041666665</v>
      </c>
      <c r="G38" s="18">
        <f>VLOOKUP($B$11,TUKETIM,7,FALSE)</f>
        <v>1578.9499958333333</v>
      </c>
      <c r="H38" s="18">
        <f>VLOOKUP($B$11,TUKETIM,8,FALSE)</f>
        <v>4178.8014999999996</v>
      </c>
      <c r="I38" s="18">
        <f>VLOOKUP($B$11,TUKETIM,9,FALSE)</f>
        <v>7575.4071875000009</v>
      </c>
      <c r="J38" s="18">
        <f>VLOOKUP($B$11,TUKETIM,10,FALSE)</f>
        <v>5092.7665416666678</v>
      </c>
      <c r="K38" s="18">
        <f>VLOOKUP($B$11,TUKETIM,11,FALSE)</f>
        <v>12668.173729166669</v>
      </c>
      <c r="L38" s="29">
        <f>VLOOKUP($B$11,TUKETIM,12,FALSE)</f>
        <v>2216.1088833333333</v>
      </c>
      <c r="M38" s="29">
        <f>VLOOKUP($B$11,TUKETIM,13,FALSE)</f>
        <v>7475.7858666666652</v>
      </c>
      <c r="N38" s="29">
        <f>VLOOKUP($B$11,TUKETIM,14,FALSE)</f>
        <v>9691.8947499999995</v>
      </c>
      <c r="O38" s="29">
        <f>VLOOKUP($B$11,TUKETIM,15,FALSE)</f>
        <v>41681.799204166666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337681.36780000001</v>
      </c>
      <c r="D39" s="18">
        <f>VLOOKUP($B$11,ANLASMA,4,FALSE)</f>
        <v>6925.58</v>
      </c>
      <c r="E39" s="18">
        <f>VLOOKUP($B$11,ANLASMA,5,FALSE)</f>
        <v>344606.94780000002</v>
      </c>
      <c r="F39" s="18">
        <f>VLOOKUP($B$11,ANLASMA,6,FALSE)</f>
        <v>21154.111000000001</v>
      </c>
      <c r="G39" s="18">
        <f>VLOOKUP($B$11,ANLASMA,7,FALSE)</f>
        <v>18162.87</v>
      </c>
      <c r="H39" s="18">
        <f>VLOOKUP($B$11,ANLASMA,8,FALSE)</f>
        <v>39316.981</v>
      </c>
      <c r="I39" s="18">
        <f>VLOOKUP($B$11,ANLASMA,9,FALSE)</f>
        <v>95225.209399999992</v>
      </c>
      <c r="J39" s="18">
        <f>VLOOKUP($B$11,ANLASMA,10,FALSE)</f>
        <v>87286.04</v>
      </c>
      <c r="K39" s="18">
        <f>VLOOKUP($B$11,ANLASMA,11,FALSE)</f>
        <v>182511.24939999997</v>
      </c>
      <c r="L39" s="29">
        <f>VLOOKUP($B$11,ANLASMA,12,FALSE)</f>
        <v>8025.1840000000002</v>
      </c>
      <c r="M39" s="29">
        <f>VLOOKUP($B$11,ANLASMA,13,FALSE)</f>
        <v>39918.53</v>
      </c>
      <c r="N39" s="29">
        <f>VLOOKUP($B$11,ANLASMA,14,FALSE)</f>
        <v>47943.714</v>
      </c>
      <c r="O39" s="29">
        <f>VLOOKUP($B$11,ANLASMA,15,FALSE)</f>
        <v>614378.8922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101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0.25962477072316315</v>
      </c>
      <c r="D17" s="14">
        <f t="shared" si="1"/>
        <v>1.4785910663131616</v>
      </c>
      <c r="E17" s="14">
        <f t="shared" si="2"/>
        <v>0.26509259512429484</v>
      </c>
      <c r="F17" s="14">
        <f t="shared" si="3"/>
        <v>0.36636026908183428</v>
      </c>
      <c r="G17" s="14">
        <f t="shared" si="4"/>
        <v>10.355903105297669</v>
      </c>
      <c r="H17" s="14">
        <f t="shared" si="5"/>
        <v>2.8746515925858103</v>
      </c>
      <c r="I17" s="14">
        <f t="shared" si="6"/>
        <v>0.37408746625345635</v>
      </c>
      <c r="J17" s="14">
        <f t="shared" si="7"/>
        <v>5.3290447731519182</v>
      </c>
      <c r="K17" s="14">
        <f t="shared" si="8"/>
        <v>0.65999419821472394</v>
      </c>
      <c r="L17" s="14">
        <f t="shared" si="9"/>
        <v>1.4140974981677132</v>
      </c>
      <c r="M17" s="14">
        <f t="shared" si="10"/>
        <v>180.98590342925493</v>
      </c>
      <c r="N17" s="14">
        <f t="shared" si="11"/>
        <v>162.08360806808784</v>
      </c>
      <c r="O17" s="19">
        <f t="shared" si="12"/>
        <v>0.45205752215839468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4.6888424441817879E-2</v>
      </c>
      <c r="D21" s="14">
        <f t="shared" si="1"/>
        <v>0</v>
      </c>
      <c r="E21" s="14">
        <f t="shared" si="2"/>
        <v>4.6678100602495068E-2</v>
      </c>
      <c r="F21" s="14">
        <f t="shared" si="3"/>
        <v>2.0892527414088636E-2</v>
      </c>
      <c r="G21" s="14">
        <f t="shared" si="4"/>
        <v>0</v>
      </c>
      <c r="H21" s="14">
        <f t="shared" si="5"/>
        <v>1.5646587124524897E-2</v>
      </c>
      <c r="I21" s="14">
        <f t="shared" si="6"/>
        <v>4.8782863094535479E-2</v>
      </c>
      <c r="J21" s="14">
        <f t="shared" si="7"/>
        <v>0</v>
      </c>
      <c r="K21" s="14">
        <f t="shared" si="8"/>
        <v>4.5968035821724353E-2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4.6110166211216053E-2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0.30651319516498104</v>
      </c>
      <c r="D25" s="14">
        <f t="shared" ref="D25:O25" si="13">SUM(D15:D24)</f>
        <v>1.4785910663131616</v>
      </c>
      <c r="E25" s="14">
        <f t="shared" si="13"/>
        <v>0.31177069572678989</v>
      </c>
      <c r="F25" s="14">
        <f t="shared" si="13"/>
        <v>0.38725279649592292</v>
      </c>
      <c r="G25" s="14">
        <f t="shared" si="13"/>
        <v>10.355903105297669</v>
      </c>
      <c r="H25" s="14">
        <f t="shared" si="13"/>
        <v>2.8902981797103351</v>
      </c>
      <c r="I25" s="14">
        <f t="shared" si="13"/>
        <v>0.42287032934799185</v>
      </c>
      <c r="J25" s="14">
        <f t="shared" si="13"/>
        <v>5.3290447731519182</v>
      </c>
      <c r="K25" s="14">
        <f t="shared" si="13"/>
        <v>0.70596223403644831</v>
      </c>
      <c r="L25" s="14">
        <f t="shared" si="13"/>
        <v>1.4140974981677132</v>
      </c>
      <c r="M25" s="14">
        <f t="shared" si="13"/>
        <v>180.98590342925493</v>
      </c>
      <c r="N25" s="14">
        <f t="shared" si="13"/>
        <v>162.08360806808784</v>
      </c>
      <c r="O25" s="14">
        <f t="shared" si="13"/>
        <v>0.49816768836961073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0.51133608998997948</v>
      </c>
      <c r="D29" s="14">
        <f>(SUMIFS(MESKENOG2,KAYNAK,A29,SEBEP,B29,SÜRE,"Uzun",BİLDİRİM,"Bildirimli",İL,$B$10,İLÇE,$B$11)/VLOOKUP($B$11,ABONE2,4,FALSE))</f>
        <v>0.5990461102917326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0.51172952415708051</v>
      </c>
      <c r="F29" s="14">
        <f>(SUMIFS(TARIMSALAG2,KAYNAK,A29,SEBEP,B29,SÜRE,"Uzun",BİLDİRİM,"Bildirimli",İL,$B$10,İLÇE,$B$11)/VLOOKUP($B$11,ABONE2,6,FALSE))</f>
        <v>0.23127561413622422</v>
      </c>
      <c r="G29" s="14">
        <f>(SUMIFS(TARIMSALOG2,KAYNAK,A29,SEBEP,B29,SÜRE,"Uzun",BİLDİRİM,"Bildirimli",İL,$B$10,İLÇE,$B$11)/VLOOKUP($B$11,ABONE2,7,FALSE))</f>
        <v>0.23210460326848575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0.2314837664292593</v>
      </c>
      <c r="I29" s="14">
        <f>(SUMIFS(TICARETHANEAG2,KAYNAK,A29,SEBEP,B29,SÜRE,"Uzun",BİLDİRİM,"Bildirimli",İL,$B$10,İLÇE,$B$11)/VLOOKUP($B$11,ABONE2,9,FALSE))</f>
        <v>1.0979543773129981</v>
      </c>
      <c r="J29" s="14">
        <f>(SUMIFS(TICARETHANEOG2,KAYNAK,A29,SEBEP,B29,SÜRE,"Uzun",BİLDİRİM,"Bildirimli",İL,$B$10,İLÇE,$B$11)/VLOOKUP($B$11,ABONE2,10,FALSE))</f>
        <v>3.7376572814460962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1.2502682690227471</v>
      </c>
      <c r="L29" s="14">
        <f>(SUMIFS(SANAYIAG2,KAYNAK,A29,SEBEP,B29,SÜRE,"Uzun",BİLDİRİM,"Bildirimli",İL,$B$10,İLÇE,$B$11)/VLOOKUP($B$11,ABONE2,12,FALSE))</f>
        <v>15.125196347804387</v>
      </c>
      <c r="M29" s="14">
        <f>(SUMIFS(SANAYIOG2,KAYNAK,A29,SEBEP,B29,SÜRE,"Uzun",BİLDİRİM,"Bildirimli",İL,$B$10,İLÇE,$B$11)/VLOOKUP($B$11,ABONE2,13,FALSE))</f>
        <v>32.757329399419234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30.901315393986089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0.62606810697216431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1.16503163617208E-2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1.1598057423705874E-2</v>
      </c>
      <c r="F31" s="14">
        <f>(SUMIFS(TARIMSALAG2,KAYNAK,A31,SEBEP,B31,SÜRE,"Uzun",BİLDİRİM,"Bildirimli",İL,$B$10,İLÇE,$B$11)/VLOOKUP($B$11,ABONE2,6,FALSE))</f>
        <v>2.7925689111276421E-3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2.0913780273292167E-3</v>
      </c>
      <c r="I31" s="14">
        <f>(SUMIFS(TICARETHANEAG2,KAYNAK,A31,SEBEP,B31,SÜRE,"Uzun",BİLDİRİM,"Bildirimli",İL,$B$10,İLÇE,$B$11)/VLOOKUP($B$11,ABONE2,9,FALSE))</f>
        <v>7.771070355746551E-2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7.3226706639551983E-2</v>
      </c>
      <c r="L31" s="14">
        <f>(SUMIFS(SANAYIAG2,KAYNAK,A31,SEBEP,B31,SÜRE,"Uzun",BİLDİRİM,"Bildirimli",İL,$B$10,İLÇE,$B$11)/VLOOKUP($B$11,ABONE2,12,FALSE))</f>
        <v>5.4172658614196267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0.5702385117283818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2.0164637706521767E-2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0.52298640635170024</v>
      </c>
      <c r="D33" s="14">
        <f t="shared" ref="D33:O33" si="14">SUM(D28:D32)</f>
        <v>0.5990461102917326</v>
      </c>
      <c r="E33" s="14">
        <f t="shared" si="14"/>
        <v>0.52332758158078641</v>
      </c>
      <c r="F33" s="14">
        <f t="shared" si="14"/>
        <v>0.23406818304735186</v>
      </c>
      <c r="G33" s="14">
        <f t="shared" si="14"/>
        <v>0.23210460326848575</v>
      </c>
      <c r="H33" s="14">
        <f t="shared" si="14"/>
        <v>0.23357514445658853</v>
      </c>
      <c r="I33" s="14">
        <f t="shared" si="14"/>
        <v>1.1756650808704636</v>
      </c>
      <c r="J33" s="14">
        <f t="shared" si="14"/>
        <v>3.7376572814460962</v>
      </c>
      <c r="K33" s="14">
        <f t="shared" si="14"/>
        <v>1.3234949756622991</v>
      </c>
      <c r="L33" s="14">
        <f t="shared" si="14"/>
        <v>20.542462209224013</v>
      </c>
      <c r="M33" s="14">
        <f t="shared" si="14"/>
        <v>32.757329399419234</v>
      </c>
      <c r="N33" s="14">
        <f t="shared" si="14"/>
        <v>31.471553905714469</v>
      </c>
      <c r="O33" s="14">
        <f t="shared" si="14"/>
        <v>0.64623274467868608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27076</v>
      </c>
      <c r="D37" s="18">
        <f>VLOOKUP($B$11,ABONE2,4,FALSE)</f>
        <v>122</v>
      </c>
      <c r="E37" s="18">
        <f>VLOOKUP($B$11,ABONE2,5,FALSE)</f>
        <v>27198</v>
      </c>
      <c r="F37" s="18">
        <f>VLOOKUP($B$11,ABONE2,6,FALSE)</f>
        <v>343</v>
      </c>
      <c r="G37" s="18">
        <f>VLOOKUP($B$11,ABONE2,7,FALSE)</f>
        <v>115</v>
      </c>
      <c r="H37" s="18">
        <f>VLOOKUP($B$11,ABONE2,8,FALSE)</f>
        <v>458</v>
      </c>
      <c r="I37" s="18">
        <f>VLOOKUP($B$11,ABONE2,9,FALSE)</f>
        <v>4099</v>
      </c>
      <c r="J37" s="18">
        <f>VLOOKUP($B$11,ABONE2,10,FALSE)</f>
        <v>251</v>
      </c>
      <c r="K37" s="18">
        <f>VLOOKUP($B$11,ABONE2,11,FALSE)</f>
        <v>4350</v>
      </c>
      <c r="L37" s="29">
        <f>VLOOKUP($B$11,ABONE2,12,FALSE)</f>
        <v>2</v>
      </c>
      <c r="M37" s="29">
        <f>VLOOKUP($B$11,ABONE2,13,FALSE)</f>
        <v>17</v>
      </c>
      <c r="N37" s="29">
        <f>VLOOKUP($B$11,ABONE2,14,FALSE)</f>
        <v>19</v>
      </c>
      <c r="O37" s="29">
        <f>VLOOKUP($B$11,ABONE2,15,FALSE)</f>
        <v>32025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6968.2152208333337</v>
      </c>
      <c r="D38" s="18">
        <f>VLOOKUP($B$11,TUKETIM,4,FALSE)</f>
        <v>93.301045833333333</v>
      </c>
      <c r="E38" s="18">
        <f>VLOOKUP($B$11,TUKETIM,5,FALSE)</f>
        <v>7061.5162666666674</v>
      </c>
      <c r="F38" s="18">
        <f>VLOOKUP($B$11,TUKETIM,6,FALSE)</f>
        <v>92.963841666666667</v>
      </c>
      <c r="G38" s="18">
        <f>VLOOKUP($B$11,TUKETIM,7,FALSE)</f>
        <v>811.20512916666667</v>
      </c>
      <c r="H38" s="18">
        <f>VLOOKUP($B$11,TUKETIM,8,FALSE)</f>
        <v>904.16897083333333</v>
      </c>
      <c r="I38" s="18">
        <f>VLOOKUP($B$11,TUKETIM,9,FALSE)</f>
        <v>2495.1011000000003</v>
      </c>
      <c r="J38" s="18">
        <f>VLOOKUP($B$11,TUKETIM,10,FALSE)</f>
        <v>5528.4778749999996</v>
      </c>
      <c r="K38" s="18">
        <f>VLOOKUP($B$11,TUKETIM,11,FALSE)</f>
        <v>8023.5789750000004</v>
      </c>
      <c r="L38" s="29">
        <f>VLOOKUP($B$11,TUKETIM,12,FALSE)</f>
        <v>1.4902166666666667</v>
      </c>
      <c r="M38" s="29">
        <f>VLOOKUP($B$11,TUKETIM,13,FALSE)</f>
        <v>966.84250000000009</v>
      </c>
      <c r="N38" s="29">
        <f>VLOOKUP($B$11,TUKETIM,14,FALSE)</f>
        <v>968.33271666666678</v>
      </c>
      <c r="O38" s="29">
        <f>VLOOKUP($B$11,TUKETIM,15,FALSE)</f>
        <v>16957.59692916667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155342.52779999998</v>
      </c>
      <c r="D39" s="18">
        <f>VLOOKUP($B$11,ANLASMA,4,FALSE)</f>
        <v>3497.5</v>
      </c>
      <c r="E39" s="18">
        <f>VLOOKUP($B$11,ANLASMA,5,FALSE)</f>
        <v>158840.02779999998</v>
      </c>
      <c r="F39" s="18">
        <f>VLOOKUP($B$11,ANLASMA,6,FALSE)</f>
        <v>1828.886</v>
      </c>
      <c r="G39" s="18">
        <f>VLOOKUP($B$11,ANLASMA,7,FALSE)</f>
        <v>5629.2</v>
      </c>
      <c r="H39" s="18">
        <f>VLOOKUP($B$11,ANLASMA,8,FALSE)</f>
        <v>7458.0859999999993</v>
      </c>
      <c r="I39" s="18">
        <f>VLOOKUP($B$11,ANLASMA,9,FALSE)</f>
        <v>23497.923200000001</v>
      </c>
      <c r="J39" s="18">
        <f>VLOOKUP($B$11,ANLASMA,10,FALSE)</f>
        <v>68826.34</v>
      </c>
      <c r="K39" s="18">
        <f>VLOOKUP($B$11,ANLASMA,11,FALSE)</f>
        <v>92324.263200000001</v>
      </c>
      <c r="L39" s="29">
        <f>VLOOKUP($B$11,ANLASMA,12,FALSE)</f>
        <v>41.6</v>
      </c>
      <c r="M39" s="29">
        <f>VLOOKUP($B$11,ANLASMA,13,FALSE)</f>
        <v>5670.6</v>
      </c>
      <c r="N39" s="29">
        <f>VLOOKUP($B$11,ANLASMA,14,FALSE)</f>
        <v>5712.2000000000007</v>
      </c>
      <c r="O39" s="29">
        <f>VLOOKUP($B$11,ANLASMA,15,FALSE)</f>
        <v>264334.57699999999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102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1.6455510805135506E-2</v>
      </c>
      <c r="D17" s="14">
        <f t="shared" si="1"/>
        <v>3.2583789581777781E-2</v>
      </c>
      <c r="E17" s="14">
        <f t="shared" si="2"/>
        <v>1.6463312923385921E-2</v>
      </c>
      <c r="F17" s="14">
        <f t="shared" si="3"/>
        <v>5.0442366587858042E-2</v>
      </c>
      <c r="G17" s="14">
        <f t="shared" si="4"/>
        <v>0.3292648476155311</v>
      </c>
      <c r="H17" s="14">
        <f t="shared" si="5"/>
        <v>7.0027795288363837E-2</v>
      </c>
      <c r="I17" s="14">
        <f t="shared" si="6"/>
        <v>3.8414271769827417E-2</v>
      </c>
      <c r="J17" s="14">
        <f t="shared" si="7"/>
        <v>0.70296986022664087</v>
      </c>
      <c r="K17" s="14">
        <f t="shared" si="8"/>
        <v>6.1408400495899677E-2</v>
      </c>
      <c r="L17" s="14">
        <f t="shared" si="9"/>
        <v>0</v>
      </c>
      <c r="M17" s="14">
        <f t="shared" si="10"/>
        <v>4.3579092020557493</v>
      </c>
      <c r="N17" s="14">
        <f t="shared" si="11"/>
        <v>4.1684348889228904</v>
      </c>
      <c r="O17" s="19">
        <f t="shared" si="12"/>
        <v>3.4878013509224384E-2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1.8965462917422404E-2</v>
      </c>
      <c r="D21" s="14">
        <f t="shared" si="1"/>
        <v>0</v>
      </c>
      <c r="E21" s="14">
        <f t="shared" si="2"/>
        <v>1.8956288300192338E-2</v>
      </c>
      <c r="F21" s="14">
        <f t="shared" si="3"/>
        <v>1.2611344795143125E-2</v>
      </c>
      <c r="G21" s="14">
        <f t="shared" si="4"/>
        <v>0</v>
      </c>
      <c r="H21" s="14">
        <f t="shared" si="5"/>
        <v>1.1725481526900217E-2</v>
      </c>
      <c r="I21" s="14">
        <f t="shared" si="6"/>
        <v>3.4002762730958508E-2</v>
      </c>
      <c r="J21" s="14">
        <f t="shared" si="7"/>
        <v>0</v>
      </c>
      <c r="K21" s="14">
        <f t="shared" si="8"/>
        <v>3.2826241282853101E-2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2.0318283263865325E-2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3.5420973722557911E-2</v>
      </c>
      <c r="D25" s="14">
        <f t="shared" ref="D25:O25" si="13">SUM(D15:D24)</f>
        <v>3.2583789581777781E-2</v>
      </c>
      <c r="E25" s="14">
        <f t="shared" si="13"/>
        <v>3.5419601223578262E-2</v>
      </c>
      <c r="F25" s="14">
        <f t="shared" si="13"/>
        <v>6.3053711383001171E-2</v>
      </c>
      <c r="G25" s="14">
        <f t="shared" si="13"/>
        <v>0.3292648476155311</v>
      </c>
      <c r="H25" s="14">
        <f t="shared" si="13"/>
        <v>8.175327681526405E-2</v>
      </c>
      <c r="I25" s="14">
        <f t="shared" si="13"/>
        <v>7.2417034500785932E-2</v>
      </c>
      <c r="J25" s="14">
        <f t="shared" si="13"/>
        <v>0.70296986022664087</v>
      </c>
      <c r="K25" s="14">
        <f t="shared" si="13"/>
        <v>9.4234641778752778E-2</v>
      </c>
      <c r="L25" s="14">
        <f t="shared" si="13"/>
        <v>0</v>
      </c>
      <c r="M25" s="14">
        <f t="shared" si="13"/>
        <v>4.3579092020557493</v>
      </c>
      <c r="N25" s="14">
        <f t="shared" si="13"/>
        <v>4.1684348889228904</v>
      </c>
      <c r="O25" s="14">
        <f t="shared" si="13"/>
        <v>5.5196296773089709E-2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4">
        <f>(SUMIFS(TARIMSALAG2,KAYNAK,A29,SEBEP,B29,SÜRE,"Uzun",BİLDİRİM,"Bildirimli",İL,$B$10,İLÇE,$B$11)/VLOOKUP($B$11,ABONE2,6,FALSE))</f>
        <v>0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4">
        <f>(SUMIFS(TICARETHANEAG2,KAYNAK,A29,SEBEP,B29,SÜRE,"Uzun",BİLDİRİM,"Bildirimli",İL,$B$10,İLÇE,$B$11)/VLOOKUP($B$11,ABONE2,9,FALSE))</f>
        <v>0</v>
      </c>
      <c r="J29" s="14">
        <f>(SUMIFS(TICARETHANEOG2,KAYNAK,A29,SEBEP,B29,SÜRE,"Uzun",BİLDİRİM,"Bildirimli",İL,$B$10,İLÇE,$B$11)/VLOOKUP($B$11,ABONE2,10,FALSE))</f>
        <v>0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</v>
      </c>
      <c r="D33" s="14">
        <f t="shared" ref="D33:O33" si="14">SUM(D28:D32)</f>
        <v>0</v>
      </c>
      <c r="E33" s="14">
        <f t="shared" si="14"/>
        <v>0</v>
      </c>
      <c r="F33" s="14">
        <f t="shared" si="14"/>
        <v>0</v>
      </c>
      <c r="G33" s="14">
        <f t="shared" si="14"/>
        <v>0</v>
      </c>
      <c r="H33" s="14">
        <f t="shared" si="14"/>
        <v>0</v>
      </c>
      <c r="I33" s="14">
        <f t="shared" si="14"/>
        <v>0</v>
      </c>
      <c r="J33" s="14">
        <f t="shared" si="14"/>
        <v>0</v>
      </c>
      <c r="K33" s="14">
        <f t="shared" si="14"/>
        <v>0</v>
      </c>
      <c r="L33" s="14">
        <f t="shared" si="14"/>
        <v>0</v>
      </c>
      <c r="M33" s="14">
        <f t="shared" si="14"/>
        <v>0</v>
      </c>
      <c r="N33" s="14">
        <f t="shared" si="14"/>
        <v>0</v>
      </c>
      <c r="O33" s="14">
        <f t="shared" si="14"/>
        <v>0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12397</v>
      </c>
      <c r="D37" s="18">
        <f>VLOOKUP($B$11,ABONE2,4,FALSE)</f>
        <v>6</v>
      </c>
      <c r="E37" s="18">
        <f>VLOOKUP($B$11,ABONE2,5,FALSE)</f>
        <v>12403</v>
      </c>
      <c r="F37" s="18">
        <f>VLOOKUP($B$11,ABONE2,6,FALSE)</f>
        <v>1681</v>
      </c>
      <c r="G37" s="18">
        <f>VLOOKUP($B$11,ABONE2,7,FALSE)</f>
        <v>127</v>
      </c>
      <c r="H37" s="18">
        <f>VLOOKUP($B$11,ABONE2,8,FALSE)</f>
        <v>1808</v>
      </c>
      <c r="I37" s="18">
        <f>VLOOKUP($B$11,ABONE2,9,FALSE)</f>
        <v>2539</v>
      </c>
      <c r="J37" s="18">
        <f>VLOOKUP($B$11,ABONE2,10,FALSE)</f>
        <v>91</v>
      </c>
      <c r="K37" s="18">
        <f>VLOOKUP($B$11,ABONE2,11,FALSE)</f>
        <v>2630</v>
      </c>
      <c r="L37" s="29">
        <f>VLOOKUP($B$11,ABONE2,12,FALSE)</f>
        <v>1</v>
      </c>
      <c r="M37" s="29">
        <f>VLOOKUP($B$11,ABONE2,13,FALSE)</f>
        <v>22</v>
      </c>
      <c r="N37" s="29">
        <f>VLOOKUP($B$11,ABONE2,14,FALSE)</f>
        <v>23</v>
      </c>
      <c r="O37" s="29">
        <f>VLOOKUP($B$11,ABONE2,15,FALSE)</f>
        <v>16864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2080.1995416666664</v>
      </c>
      <c r="D38" s="18">
        <f>VLOOKUP($B$11,TUKETIM,4,FALSE)</f>
        <v>1.7475750000000001</v>
      </c>
      <c r="E38" s="18">
        <f>VLOOKUP($B$11,TUKETIM,5,FALSE)</f>
        <v>2081.9471166666663</v>
      </c>
      <c r="F38" s="18">
        <f>VLOOKUP($B$11,TUKETIM,6,FALSE)</f>
        <v>1669.8065458333333</v>
      </c>
      <c r="G38" s="18">
        <f>VLOOKUP($B$11,TUKETIM,7,FALSE)</f>
        <v>296.2752375</v>
      </c>
      <c r="H38" s="18">
        <f>VLOOKUP($B$11,TUKETIM,8,FALSE)</f>
        <v>1966.0817833333333</v>
      </c>
      <c r="I38" s="18">
        <f>VLOOKUP($B$11,TUKETIM,9,FALSE)</f>
        <v>1241.4071041666668</v>
      </c>
      <c r="J38" s="18">
        <f>VLOOKUP($B$11,TUKETIM,10,FALSE)</f>
        <v>792.05939166666667</v>
      </c>
      <c r="K38" s="18">
        <f>VLOOKUP($B$11,TUKETIM,11,FALSE)</f>
        <v>2033.4664958333335</v>
      </c>
      <c r="L38" s="29">
        <f>VLOOKUP($B$11,TUKETIM,12,FALSE)</f>
        <v>36.569179166666665</v>
      </c>
      <c r="M38" s="29">
        <f>VLOOKUP($B$11,TUKETIM,13,FALSE)</f>
        <v>10573.283091666668</v>
      </c>
      <c r="N38" s="29">
        <f>VLOOKUP($B$11,TUKETIM,14,FALSE)</f>
        <v>10609.852270833335</v>
      </c>
      <c r="O38" s="29">
        <f>VLOOKUP($B$11,TUKETIM,15,FALSE)</f>
        <v>16691.347666666668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52462.219800000006</v>
      </c>
      <c r="D39" s="18">
        <f>VLOOKUP($B$11,ANLASMA,4,FALSE)</f>
        <v>90</v>
      </c>
      <c r="E39" s="18">
        <f>VLOOKUP($B$11,ANLASMA,5,FALSE)</f>
        <v>52552.219800000006</v>
      </c>
      <c r="F39" s="18">
        <f>VLOOKUP($B$11,ANLASMA,6,FALSE)</f>
        <v>13127.791000000001</v>
      </c>
      <c r="G39" s="18">
        <f>VLOOKUP($B$11,ANLASMA,7,FALSE)</f>
        <v>5913.42</v>
      </c>
      <c r="H39" s="18">
        <f>VLOOKUP($B$11,ANLASMA,8,FALSE)</f>
        <v>19041.211000000003</v>
      </c>
      <c r="I39" s="18">
        <f>VLOOKUP($B$11,ANLASMA,9,FALSE)</f>
        <v>14490.156400000002</v>
      </c>
      <c r="J39" s="18">
        <f>VLOOKUP($B$11,ANLASMA,10,FALSE)</f>
        <v>40470</v>
      </c>
      <c r="K39" s="18">
        <f>VLOOKUP($B$11,ANLASMA,11,FALSE)</f>
        <v>54960.1564</v>
      </c>
      <c r="L39" s="29">
        <f>VLOOKUP($B$11,ANLASMA,12,FALSE)</f>
        <v>599.99900000000002</v>
      </c>
      <c r="M39" s="29">
        <f>VLOOKUP($B$11,ANLASMA,13,FALSE)</f>
        <v>739778</v>
      </c>
      <c r="N39" s="29">
        <f>VLOOKUP($B$11,ANLASMA,14,FALSE)</f>
        <v>740377.99899999995</v>
      </c>
      <c r="O39" s="29">
        <f>VLOOKUP($B$11,ANLASMA,15,FALSE)</f>
        <v>866931.5861999999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103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0.23174018409498037</v>
      </c>
      <c r="D17" s="14">
        <f t="shared" si="1"/>
        <v>2.1499212934440619</v>
      </c>
      <c r="E17" s="14">
        <f t="shared" si="2"/>
        <v>0.2332265786721566</v>
      </c>
      <c r="F17" s="14">
        <f t="shared" si="3"/>
        <v>0.9272379335185954</v>
      </c>
      <c r="G17" s="14">
        <f t="shared" si="4"/>
        <v>3.8231651002379881</v>
      </c>
      <c r="H17" s="14">
        <f t="shared" si="5"/>
        <v>1.6656240155134694</v>
      </c>
      <c r="I17" s="14">
        <f t="shared" si="6"/>
        <v>0.42568080055446128</v>
      </c>
      <c r="J17" s="14">
        <f t="shared" si="7"/>
        <v>8.2396975250166165</v>
      </c>
      <c r="K17" s="14">
        <f t="shared" si="8"/>
        <v>0.82316958769283355</v>
      </c>
      <c r="L17" s="14">
        <f t="shared" si="9"/>
        <v>11.183032669382717</v>
      </c>
      <c r="M17" s="14">
        <f t="shared" si="10"/>
        <v>76.06955979906374</v>
      </c>
      <c r="N17" s="14">
        <f t="shared" si="11"/>
        <v>66.730751221520862</v>
      </c>
      <c r="O17" s="19">
        <f t="shared" si="12"/>
        <v>0.70353536016750096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1.9639257981036523E-2</v>
      </c>
      <c r="D18" s="14">
        <f t="shared" si="1"/>
        <v>0.11030660798277671</v>
      </c>
      <c r="E18" s="14">
        <f t="shared" si="2"/>
        <v>1.9709515923163407E-2</v>
      </c>
      <c r="F18" s="14">
        <f t="shared" si="3"/>
        <v>3.9027966540110662E-2</v>
      </c>
      <c r="G18" s="14">
        <f t="shared" si="4"/>
        <v>0.12172996065393929</v>
      </c>
      <c r="H18" s="14">
        <f t="shared" si="5"/>
        <v>6.011482331905748E-2</v>
      </c>
      <c r="I18" s="14">
        <f t="shared" si="6"/>
        <v>3.3794525334960683E-2</v>
      </c>
      <c r="J18" s="14">
        <f t="shared" si="7"/>
        <v>0.10902705695690701</v>
      </c>
      <c r="K18" s="14">
        <f t="shared" si="8"/>
        <v>3.7621505593927941E-2</v>
      </c>
      <c r="L18" s="14">
        <f t="shared" si="9"/>
        <v>3.092495526289829E-2</v>
      </c>
      <c r="M18" s="14">
        <f t="shared" si="10"/>
        <v>0.50704158887096062</v>
      </c>
      <c r="N18" s="14">
        <f t="shared" si="11"/>
        <v>0.4385163911367162</v>
      </c>
      <c r="O18" s="19">
        <f t="shared" si="12"/>
        <v>2.6015076837185316E-2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3.170926549522441E-2</v>
      </c>
      <c r="D21" s="14">
        <f t="shared" si="1"/>
        <v>0</v>
      </c>
      <c r="E21" s="14">
        <f t="shared" si="2"/>
        <v>3.168469405092824E-2</v>
      </c>
      <c r="F21" s="14">
        <f t="shared" si="3"/>
        <v>0.10968014242826203</v>
      </c>
      <c r="G21" s="14">
        <f t="shared" si="4"/>
        <v>0</v>
      </c>
      <c r="H21" s="14">
        <f t="shared" si="5"/>
        <v>8.1714559739941767E-2</v>
      </c>
      <c r="I21" s="14">
        <f t="shared" si="6"/>
        <v>5.6192034867049809E-2</v>
      </c>
      <c r="J21" s="14">
        <f t="shared" si="7"/>
        <v>0.51472177794371643</v>
      </c>
      <c r="K21" s="14">
        <f t="shared" si="8"/>
        <v>7.9516841796607382E-2</v>
      </c>
      <c r="L21" s="14">
        <f t="shared" si="9"/>
        <v>0.37602869270180722</v>
      </c>
      <c r="M21" s="14">
        <f t="shared" si="10"/>
        <v>0</v>
      </c>
      <c r="N21" s="14">
        <f t="shared" si="11"/>
        <v>5.4120017454278795E-2</v>
      </c>
      <c r="O21" s="19">
        <f t="shared" si="12"/>
        <v>4.1384918067141799E-2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8.418455545983158E-3</v>
      </c>
      <c r="D22" s="14">
        <f t="shared" si="1"/>
        <v>0</v>
      </c>
      <c r="E22" s="14">
        <f t="shared" si="2"/>
        <v>8.4119321021796714E-3</v>
      </c>
      <c r="F22" s="14">
        <f t="shared" si="3"/>
        <v>4.2030080531471609E-4</v>
      </c>
      <c r="G22" s="14">
        <f t="shared" si="4"/>
        <v>0</v>
      </c>
      <c r="H22" s="14">
        <f t="shared" si="5"/>
        <v>3.1313503524212392E-4</v>
      </c>
      <c r="I22" s="14">
        <f t="shared" si="6"/>
        <v>1.1701435107935627E-2</v>
      </c>
      <c r="J22" s="14">
        <f t="shared" si="7"/>
        <v>0</v>
      </c>
      <c r="K22" s="14">
        <f t="shared" si="8"/>
        <v>1.1106198443766362E-2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8.5823357864313419E-3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0.29150716311722447</v>
      </c>
      <c r="D25" s="14">
        <f t="shared" ref="D25:O25" si="13">SUM(D15:D24)</f>
        <v>2.2602279014268385</v>
      </c>
      <c r="E25" s="14">
        <f t="shared" si="13"/>
        <v>0.2930327207484279</v>
      </c>
      <c r="F25" s="14">
        <f t="shared" si="13"/>
        <v>1.0763663432922828</v>
      </c>
      <c r="G25" s="14">
        <f t="shared" si="13"/>
        <v>3.9448950608919273</v>
      </c>
      <c r="H25" s="14">
        <f t="shared" si="13"/>
        <v>1.8077665336077107</v>
      </c>
      <c r="I25" s="14">
        <f t="shared" si="13"/>
        <v>0.52736879586440744</v>
      </c>
      <c r="J25" s="14">
        <f t="shared" si="13"/>
        <v>8.8634463599172406</v>
      </c>
      <c r="K25" s="14">
        <f t="shared" si="13"/>
        <v>0.95141413352713522</v>
      </c>
      <c r="L25" s="14">
        <f t="shared" si="13"/>
        <v>11.589986317347423</v>
      </c>
      <c r="M25" s="14">
        <f t="shared" si="13"/>
        <v>76.576601387934701</v>
      </c>
      <c r="N25" s="14">
        <f t="shared" si="13"/>
        <v>67.223387630111858</v>
      </c>
      <c r="O25" s="14">
        <f t="shared" si="13"/>
        <v>0.77951769085825939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0.16946452771788725</v>
      </c>
      <c r="D29" s="14">
        <f>(SUMIFS(MESKENOG2,KAYNAK,A29,SEBEP,B29,SÜRE,"Uzun",BİLDİRİM,"Bildirimli",İL,$B$10,İLÇE,$B$11)/VLOOKUP($B$11,ABONE2,4,FALSE))</f>
        <v>2.9211234926534049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0.17159678256274202</v>
      </c>
      <c r="F29" s="14">
        <f>(SUMIFS(TARIMSALAG2,KAYNAK,A29,SEBEP,B29,SÜRE,"Uzun",BİLDİRİM,"Bildirimli",İL,$B$10,İLÇE,$B$11)/VLOOKUP($B$11,ABONE2,6,FALSE))</f>
        <v>0.61988847159401117</v>
      </c>
      <c r="G29" s="14">
        <f>(SUMIFS(TARIMSALOG2,KAYNAK,A29,SEBEP,B29,SÜRE,"Uzun",BİLDİRİM,"Bildirimli",İL,$B$10,İLÇE,$B$11)/VLOOKUP($B$11,ABONE2,7,FALSE))</f>
        <v>1.9616597381068221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0.96200523468099364</v>
      </c>
      <c r="I29" s="14">
        <f>(SUMIFS(TICARETHANEAG2,KAYNAK,A29,SEBEP,B29,SÜRE,"Uzun",BİLDİRİM,"Bildirimli",İL,$B$10,İLÇE,$B$11)/VLOOKUP($B$11,ABONE2,9,FALSE))</f>
        <v>0.25451808025920131</v>
      </c>
      <c r="J29" s="14">
        <f>(SUMIFS(TICARETHANEOG2,KAYNAK,A29,SEBEP,B29,SÜRE,"Uzun",BİLDİRİM,"Bildirimli",İL,$B$10,İLÇE,$B$11)/VLOOKUP($B$11,ABONE2,10,FALSE))</f>
        <v>7.5670438049927755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0.62649667766136663</v>
      </c>
      <c r="L29" s="14">
        <f>(SUMIFS(SANAYIAG2,KAYNAK,A29,SEBEP,B29,SÜRE,"Uzun",BİLDİRİM,"Bildirimli",İL,$B$10,İLÇE,$B$11)/VLOOKUP($B$11,ABONE2,12,FALSE))</f>
        <v>15.25362046311294</v>
      </c>
      <c r="M29" s="14">
        <f>(SUMIFS(SANAYIOG2,KAYNAK,A29,SEBEP,B29,SÜRE,"Uzun",BİLDİRİM,"Bildirimli",İL,$B$10,İLÇE,$B$11)/VLOOKUP($B$11,ABONE2,13,FALSE))</f>
        <v>71.767243273907397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63.633506906746327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0.5848201664985806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2.1501092400892957E-2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2.1484431248829535E-2</v>
      </c>
      <c r="F31" s="14">
        <f>(SUMIFS(TARIMSALAG2,KAYNAK,A31,SEBEP,B31,SÜRE,"Uzun",BİLDİRİM,"Bildirimli",İL,$B$10,İLÇE,$B$11)/VLOOKUP($B$11,ABONE2,6,FALSE))</f>
        <v>6.077184101916701E-3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4.5276602706046075E-3</v>
      </c>
      <c r="I31" s="14">
        <f>(SUMIFS(TICARETHANEAG2,KAYNAK,A31,SEBEP,B31,SÜRE,"Uzun",BİLDİRİM,"Bildirimli",İL,$B$10,İLÇE,$B$11)/VLOOKUP($B$11,ABONE2,9,FALSE))</f>
        <v>2.5298537179499064E-2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2.4011633757808955E-2</v>
      </c>
      <c r="L31" s="14">
        <f>(SUMIFS(SANAYIAG2,KAYNAK,A31,SEBEP,B31,SÜRE,"Uzun",BİLDİRİM,"Bildirimli",İL,$B$10,İLÇE,$B$11)/VLOOKUP($B$11,ABONE2,12,FALSE))</f>
        <v>5.2750822351417286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0.75921744318862261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2.5035066970197341E-2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0.19096562011878021</v>
      </c>
      <c r="D33" s="14">
        <f t="shared" ref="D33:O33" si="14">SUM(D28:D32)</f>
        <v>2.9211234926534049</v>
      </c>
      <c r="E33" s="14">
        <f t="shared" si="14"/>
        <v>0.19308121381157156</v>
      </c>
      <c r="F33" s="14">
        <f t="shared" si="14"/>
        <v>0.62596565569592788</v>
      </c>
      <c r="G33" s="14">
        <f t="shared" si="14"/>
        <v>1.9616597381068221</v>
      </c>
      <c r="H33" s="14">
        <f t="shared" si="14"/>
        <v>0.96653289495159822</v>
      </c>
      <c r="I33" s="14">
        <f t="shared" si="14"/>
        <v>0.27981661743870034</v>
      </c>
      <c r="J33" s="14">
        <f t="shared" si="14"/>
        <v>7.5670438049927755</v>
      </c>
      <c r="K33" s="14">
        <f t="shared" si="14"/>
        <v>0.65050831141917553</v>
      </c>
      <c r="L33" s="14">
        <f t="shared" si="14"/>
        <v>20.528702698254669</v>
      </c>
      <c r="M33" s="14">
        <f t="shared" si="14"/>
        <v>71.767243273907397</v>
      </c>
      <c r="N33" s="14">
        <f t="shared" si="14"/>
        <v>64.392724349934952</v>
      </c>
      <c r="O33" s="14">
        <f t="shared" si="14"/>
        <v>0.6098552334687779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86396</v>
      </c>
      <c r="D37" s="18">
        <f>VLOOKUP($B$11,ABONE2,4,FALSE)</f>
        <v>67</v>
      </c>
      <c r="E37" s="18">
        <f>VLOOKUP($B$11,ABONE2,5,FALSE)</f>
        <v>86463</v>
      </c>
      <c r="F37" s="18">
        <f>VLOOKUP($B$11,ABONE2,6,FALSE)</f>
        <v>2434</v>
      </c>
      <c r="G37" s="18">
        <f>VLOOKUP($B$11,ABONE2,7,FALSE)</f>
        <v>833</v>
      </c>
      <c r="H37" s="18">
        <f>VLOOKUP($B$11,ABONE2,8,FALSE)</f>
        <v>3267</v>
      </c>
      <c r="I37" s="18">
        <f>VLOOKUP($B$11,ABONE2,9,FALSE)</f>
        <v>17427</v>
      </c>
      <c r="J37" s="18">
        <f>VLOOKUP($B$11,ABONE2,10,FALSE)</f>
        <v>934</v>
      </c>
      <c r="K37" s="18">
        <f>VLOOKUP($B$11,ABONE2,11,FALSE)</f>
        <v>18361</v>
      </c>
      <c r="L37" s="29">
        <f>VLOOKUP($B$11,ABONE2,12,FALSE)</f>
        <v>77</v>
      </c>
      <c r="M37" s="29">
        <f>VLOOKUP($B$11,ABONE2,13,FALSE)</f>
        <v>458</v>
      </c>
      <c r="N37" s="29">
        <f>VLOOKUP($B$11,ABONE2,14,FALSE)</f>
        <v>535</v>
      </c>
      <c r="O37" s="29">
        <f>VLOOKUP($B$11,ABONE2,15,FALSE)</f>
        <v>108626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20199.063733333329</v>
      </c>
      <c r="D38" s="18">
        <f>VLOOKUP($B$11,TUKETIM,4,FALSE)</f>
        <v>52.808891666666661</v>
      </c>
      <c r="E38" s="18">
        <f>VLOOKUP($B$11,TUKETIM,5,FALSE)</f>
        <v>20251.872624999996</v>
      </c>
      <c r="F38" s="18">
        <f>VLOOKUP($B$11,TUKETIM,6,FALSE)</f>
        <v>2796.8750124999997</v>
      </c>
      <c r="G38" s="18">
        <f>VLOOKUP($B$11,TUKETIM,7,FALSE)</f>
        <v>4024.9573541666673</v>
      </c>
      <c r="H38" s="18">
        <f>VLOOKUP($B$11,TUKETIM,8,FALSE)</f>
        <v>6821.8323666666674</v>
      </c>
      <c r="I38" s="18">
        <f>VLOOKUP($B$11,TUKETIM,9,FALSE)</f>
        <v>9284.7589541666694</v>
      </c>
      <c r="J38" s="18">
        <f>VLOOKUP($B$11,TUKETIM,10,FALSE)</f>
        <v>12796.0334375</v>
      </c>
      <c r="K38" s="18">
        <f>VLOOKUP($B$11,TUKETIM,11,FALSE)</f>
        <v>22080.79239166667</v>
      </c>
      <c r="L38" s="29">
        <f>VLOOKUP($B$11,TUKETIM,12,FALSE)</f>
        <v>1761.7245666666665</v>
      </c>
      <c r="M38" s="29">
        <f>VLOOKUP($B$11,TUKETIM,13,FALSE)</f>
        <v>61614.080458333337</v>
      </c>
      <c r="N38" s="29">
        <f>VLOOKUP($B$11,TUKETIM,14,FALSE)</f>
        <v>63375.805025000001</v>
      </c>
      <c r="O38" s="29">
        <f>VLOOKUP($B$11,TUKETIM,15,FALSE)</f>
        <v>112530.30240833334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530662.87780000013</v>
      </c>
      <c r="D39" s="18">
        <f>VLOOKUP($B$11,ANLASMA,4,FALSE)</f>
        <v>1776.79</v>
      </c>
      <c r="E39" s="18">
        <f>VLOOKUP($B$11,ANLASMA,5,FALSE)</f>
        <v>532439.66780000017</v>
      </c>
      <c r="F39" s="18">
        <f>VLOOKUP($B$11,ANLASMA,6,FALSE)</f>
        <v>18209.339999999997</v>
      </c>
      <c r="G39" s="18">
        <f>VLOOKUP($B$11,ANLASMA,7,FALSE)</f>
        <v>33246.998</v>
      </c>
      <c r="H39" s="18">
        <f>VLOOKUP($B$11,ANLASMA,8,FALSE)</f>
        <v>51456.337999999996</v>
      </c>
      <c r="I39" s="18">
        <f>VLOOKUP($B$11,ANLASMA,9,FALSE)</f>
        <v>113811.27679999998</v>
      </c>
      <c r="J39" s="18">
        <f>VLOOKUP($B$11,ANLASMA,10,FALSE)</f>
        <v>182168.06999999998</v>
      </c>
      <c r="K39" s="18">
        <f>VLOOKUP($B$11,ANLASMA,11,FALSE)</f>
        <v>295979.34679999994</v>
      </c>
      <c r="L39" s="29">
        <f>VLOOKUP($B$11,ANLASMA,12,FALSE)</f>
        <v>8649.273000000001</v>
      </c>
      <c r="M39" s="29">
        <f>VLOOKUP($B$11,ANLASMA,13,FALSE)</f>
        <v>239624.12000000002</v>
      </c>
      <c r="N39" s="29">
        <f>VLOOKUP($B$11,ANLASMA,14,FALSE)</f>
        <v>248273.39300000004</v>
      </c>
      <c r="O39" s="29">
        <f>VLOOKUP($B$11,ANLASMA,15,FALSE)</f>
        <v>1128148.7456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104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0.25168428354606814</v>
      </c>
      <c r="D17" s="14">
        <f t="shared" si="1"/>
        <v>1.0437666368745364</v>
      </c>
      <c r="E17" s="14">
        <f t="shared" si="2"/>
        <v>0.25679842475639481</v>
      </c>
      <c r="F17" s="14">
        <f t="shared" si="3"/>
        <v>0.1906669355308509</v>
      </c>
      <c r="G17" s="14">
        <f t="shared" si="4"/>
        <v>1.0081984808712605</v>
      </c>
      <c r="H17" s="14">
        <f t="shared" si="5"/>
        <v>0.36561261505943182</v>
      </c>
      <c r="I17" s="14">
        <f t="shared" si="6"/>
        <v>0.39464598065103618</v>
      </c>
      <c r="J17" s="14">
        <f t="shared" si="7"/>
        <v>8.8264110994468865</v>
      </c>
      <c r="K17" s="14">
        <f t="shared" si="8"/>
        <v>1.4420171726635225</v>
      </c>
      <c r="L17" s="14">
        <f t="shared" si="9"/>
        <v>33.741719026061325</v>
      </c>
      <c r="M17" s="14">
        <f t="shared" si="10"/>
        <v>74.629509793279055</v>
      </c>
      <c r="N17" s="14">
        <f t="shared" si="11"/>
        <v>70.102647244051383</v>
      </c>
      <c r="O17" s="19">
        <f t="shared" si="12"/>
        <v>0.73115869114293763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1.43718419351367E-2</v>
      </c>
      <c r="D18" s="14">
        <f t="shared" si="1"/>
        <v>1.0017702350672804E-3</v>
      </c>
      <c r="E18" s="14">
        <f t="shared" si="2"/>
        <v>1.4285517029173304E-2</v>
      </c>
      <c r="F18" s="14">
        <f t="shared" si="3"/>
        <v>2.4862985691323754E-3</v>
      </c>
      <c r="G18" s="14">
        <f t="shared" si="4"/>
        <v>8.6613898023043243E-2</v>
      </c>
      <c r="H18" s="14">
        <f t="shared" si="5"/>
        <v>2.0488980101677302E-2</v>
      </c>
      <c r="I18" s="14">
        <f t="shared" si="6"/>
        <v>1.7033774419082746E-2</v>
      </c>
      <c r="J18" s="14">
        <f t="shared" si="7"/>
        <v>1.1876162119061158</v>
      </c>
      <c r="K18" s="14">
        <f t="shared" si="8"/>
        <v>0.16244037738133021</v>
      </c>
      <c r="L18" s="14">
        <f t="shared" si="9"/>
        <v>0</v>
      </c>
      <c r="M18" s="14">
        <f t="shared" si="10"/>
        <v>2.6269501850402324</v>
      </c>
      <c r="N18" s="14">
        <f t="shared" si="11"/>
        <v>2.3361092716964924</v>
      </c>
      <c r="O18" s="19">
        <f t="shared" si="12"/>
        <v>4.722982724651794E-2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3.0940656551826606E-2</v>
      </c>
      <c r="D21" s="14">
        <f t="shared" si="1"/>
        <v>0</v>
      </c>
      <c r="E21" s="14">
        <f t="shared" si="2"/>
        <v>3.0740885800614529E-2</v>
      </c>
      <c r="F21" s="14">
        <f t="shared" si="3"/>
        <v>2.2694146399040268E-2</v>
      </c>
      <c r="G21" s="14">
        <f t="shared" si="4"/>
        <v>0</v>
      </c>
      <c r="H21" s="14">
        <f t="shared" si="5"/>
        <v>1.7837767601512598E-2</v>
      </c>
      <c r="I21" s="14">
        <f t="shared" si="6"/>
        <v>2.379731826640127E-2</v>
      </c>
      <c r="J21" s="14">
        <f t="shared" si="7"/>
        <v>0</v>
      </c>
      <c r="K21" s="14">
        <f t="shared" si="8"/>
        <v>2.0841279376771868E-2</v>
      </c>
      <c r="L21" s="14">
        <f t="shared" si="9"/>
        <v>0.84687913230467649</v>
      </c>
      <c r="M21" s="14">
        <f t="shared" si="10"/>
        <v>0</v>
      </c>
      <c r="N21" s="14">
        <f t="shared" si="11"/>
        <v>9.3761618219446327E-2</v>
      </c>
      <c r="O21" s="19">
        <f t="shared" si="12"/>
        <v>2.8499037311911366E-2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0.29699678203303143</v>
      </c>
      <c r="D25" s="14">
        <f t="shared" ref="D25:O25" si="13">SUM(D15:D24)</f>
        <v>1.0447684071096037</v>
      </c>
      <c r="E25" s="14">
        <f t="shared" si="13"/>
        <v>0.30182482758618262</v>
      </c>
      <c r="F25" s="14">
        <f t="shared" si="13"/>
        <v>0.21584738049902355</v>
      </c>
      <c r="G25" s="14">
        <f t="shared" si="13"/>
        <v>1.0948123788943038</v>
      </c>
      <c r="H25" s="14">
        <f t="shared" si="13"/>
        <v>0.40393936276262177</v>
      </c>
      <c r="I25" s="14">
        <f t="shared" si="13"/>
        <v>0.43547707333652019</v>
      </c>
      <c r="J25" s="14">
        <f t="shared" si="13"/>
        <v>10.014027311353003</v>
      </c>
      <c r="K25" s="14">
        <f t="shared" si="13"/>
        <v>1.6252988294216246</v>
      </c>
      <c r="L25" s="14">
        <f t="shared" si="13"/>
        <v>34.588598158366004</v>
      </c>
      <c r="M25" s="14">
        <f t="shared" si="13"/>
        <v>77.256459978319285</v>
      </c>
      <c r="N25" s="14">
        <f t="shared" si="13"/>
        <v>72.532518133967315</v>
      </c>
      <c r="O25" s="14">
        <f t="shared" si="13"/>
        <v>0.80688755570136694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1.8509276684812899E-2</v>
      </c>
      <c r="D29" s="14">
        <f>(SUMIFS(MESKENOG2,KAYNAK,A29,SEBEP,B29,SÜRE,"Uzun",BİLDİRİM,"Bildirimli",İL,$B$10,İLÇE,$B$11)/VLOOKUP($B$11,ABONE2,4,FALSE))</f>
        <v>0.30759754588118676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2.0375797539249969E-2</v>
      </c>
      <c r="F29" s="14">
        <f>(SUMIFS(TARIMSALAG2,KAYNAK,A29,SEBEP,B29,SÜRE,"Uzun",BİLDİRİM,"Bildirimli",İL,$B$10,İLÇE,$B$11)/VLOOKUP($B$11,ABONE2,6,FALSE))</f>
        <v>4.8260214199092072E-2</v>
      </c>
      <c r="G29" s="14">
        <f>(SUMIFS(TARIMSALOG2,KAYNAK,A29,SEBEP,B29,SÜRE,"Uzun",BİLDİRİM,"Bildirimli",İL,$B$10,İLÇE,$B$11)/VLOOKUP($B$11,ABONE2,7,FALSE))</f>
        <v>5.6187983718442316E-2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4.9956698002822479E-2</v>
      </c>
      <c r="I29" s="14">
        <f>(SUMIFS(TICARETHANEAG2,KAYNAK,A29,SEBEP,B29,SÜRE,"Uzun",BİLDİRİM,"Bildirimli",İL,$B$10,İLÇE,$B$11)/VLOOKUP($B$11,ABONE2,9,FALSE))</f>
        <v>4.8758564012814351E-2</v>
      </c>
      <c r="J29" s="14">
        <f>(SUMIFS(TICARETHANEOG2,KAYNAK,A29,SEBEP,B29,SÜRE,"Uzun",BİLDİRİM,"Bildirimli",İL,$B$10,İLÇE,$B$11)/VLOOKUP($B$11,ABONE2,10,FALSE))</f>
        <v>1.038571778518208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0.17171050014244382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27.74132508466781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24.669964093151016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0.14544403644735629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7.8277365627412554E-2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7.7771961738904327E-2</v>
      </c>
      <c r="F31" s="14">
        <f>(SUMIFS(TARIMSALAG2,KAYNAK,A31,SEBEP,B31,SÜRE,"Uzun",BİLDİRİM,"Bildirimli",İL,$B$10,İLÇE,$B$11)/VLOOKUP($B$11,ABONE2,6,FALSE))</f>
        <v>2.2985589008354474E-2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1.8066843656752332E-2</v>
      </c>
      <c r="I31" s="14">
        <f>(SUMIFS(TICARETHANEAG2,KAYNAK,A31,SEBEP,B31,SÜRE,"Uzun",BİLDİRİM,"Bildirimli",İL,$B$10,İLÇE,$B$11)/VLOOKUP($B$11,ABONE2,9,FALSE))</f>
        <v>0.27442396051050111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0.24033575399773258</v>
      </c>
      <c r="L31" s="14">
        <f>(SUMIFS(SANAYIAG2,KAYNAK,A31,SEBEP,B31,SÜRE,"Uzun",BİLDİRİM,"Bildirimli",İL,$B$10,İLÇE,$B$11)/VLOOKUP($B$11,ABONE2,12,FALSE))</f>
        <v>11.118552363180147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1.2309825830663734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0.10341092096399916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9.6786642312225446E-2</v>
      </c>
      <c r="D33" s="14">
        <f t="shared" ref="D33:O33" si="14">SUM(D28:D32)</f>
        <v>0.30759754588118676</v>
      </c>
      <c r="E33" s="14">
        <f t="shared" si="14"/>
        <v>9.8147759278154292E-2</v>
      </c>
      <c r="F33" s="14">
        <f t="shared" si="14"/>
        <v>7.1245803207446542E-2</v>
      </c>
      <c r="G33" s="14">
        <f t="shared" si="14"/>
        <v>5.6187983718442316E-2</v>
      </c>
      <c r="H33" s="14">
        <f t="shared" si="14"/>
        <v>6.8023541659574804E-2</v>
      </c>
      <c r="I33" s="14">
        <f t="shared" si="14"/>
        <v>0.32318252452331547</v>
      </c>
      <c r="J33" s="14">
        <f t="shared" si="14"/>
        <v>1.038571778518208</v>
      </c>
      <c r="K33" s="14">
        <f t="shared" si="14"/>
        <v>0.41204625414017637</v>
      </c>
      <c r="L33" s="14">
        <f t="shared" si="14"/>
        <v>11.118552363180147</v>
      </c>
      <c r="M33" s="14">
        <f t="shared" si="14"/>
        <v>27.74132508466781</v>
      </c>
      <c r="N33" s="14">
        <f t="shared" si="14"/>
        <v>25.900946676217391</v>
      </c>
      <c r="O33" s="14">
        <f t="shared" si="14"/>
        <v>0.24885495741135544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52935</v>
      </c>
      <c r="D37" s="18">
        <f>VLOOKUP($B$11,ABONE2,4,FALSE)</f>
        <v>344</v>
      </c>
      <c r="E37" s="18">
        <f>VLOOKUP($B$11,ABONE2,5,FALSE)</f>
        <v>53279</v>
      </c>
      <c r="F37" s="18">
        <f>VLOOKUP($B$11,ABONE2,6,FALSE)</f>
        <v>4022</v>
      </c>
      <c r="G37" s="18">
        <f>VLOOKUP($B$11,ABONE2,7,FALSE)</f>
        <v>1095</v>
      </c>
      <c r="H37" s="18">
        <f>VLOOKUP($B$11,ABONE2,8,FALSE)</f>
        <v>5117</v>
      </c>
      <c r="I37" s="18">
        <f>VLOOKUP($B$11,ABONE2,9,FALSE)</f>
        <v>9511</v>
      </c>
      <c r="J37" s="18">
        <f>VLOOKUP($B$11,ABONE2,10,FALSE)</f>
        <v>1349</v>
      </c>
      <c r="K37" s="18">
        <f>VLOOKUP($B$11,ABONE2,11,FALSE)</f>
        <v>10860</v>
      </c>
      <c r="L37" s="29">
        <f>VLOOKUP($B$11,ABONE2,12,FALSE)</f>
        <v>31</v>
      </c>
      <c r="M37" s="29">
        <f>VLOOKUP($B$11,ABONE2,13,FALSE)</f>
        <v>249</v>
      </c>
      <c r="N37" s="29">
        <f>VLOOKUP($B$11,ABONE2,14,FALSE)</f>
        <v>280</v>
      </c>
      <c r="O37" s="29">
        <f>VLOOKUP($B$11,ABONE2,15,FALSE)</f>
        <v>69536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11114.464979166667</v>
      </c>
      <c r="D38" s="18">
        <f>VLOOKUP($B$11,TUKETIM,4,FALSE)</f>
        <v>285.12057083333332</v>
      </c>
      <c r="E38" s="18">
        <f>VLOOKUP($B$11,TUKETIM,5,FALSE)</f>
        <v>11399.58555</v>
      </c>
      <c r="F38" s="18">
        <f>VLOOKUP($B$11,TUKETIM,6,FALSE)</f>
        <v>1717.6439500000001</v>
      </c>
      <c r="G38" s="18">
        <f>VLOOKUP($B$11,TUKETIM,7,FALSE)</f>
        <v>1471.2327791666664</v>
      </c>
      <c r="H38" s="18">
        <f>VLOOKUP($B$11,TUKETIM,8,FALSE)</f>
        <v>3188.8767291666663</v>
      </c>
      <c r="I38" s="18">
        <f>VLOOKUP($B$11,TUKETIM,9,FALSE)</f>
        <v>5888.1388999999999</v>
      </c>
      <c r="J38" s="18">
        <f>VLOOKUP($B$11,TUKETIM,10,FALSE)</f>
        <v>8559.6030291666684</v>
      </c>
      <c r="K38" s="18">
        <f>VLOOKUP($B$11,TUKETIM,11,FALSE)</f>
        <v>14447.741929166668</v>
      </c>
      <c r="L38" s="29">
        <f>VLOOKUP($B$11,TUKETIM,12,FALSE)</f>
        <v>369.28998750000005</v>
      </c>
      <c r="M38" s="29">
        <f>VLOOKUP($B$11,TUKETIM,13,FALSE)</f>
        <v>26117.854958333333</v>
      </c>
      <c r="N38" s="29">
        <f>VLOOKUP($B$11,TUKETIM,14,FALSE)</f>
        <v>26487.144945833334</v>
      </c>
      <c r="O38" s="29">
        <f>VLOOKUP($B$11,TUKETIM,15,FALSE)</f>
        <v>55523.349154166674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277799.01360000001</v>
      </c>
      <c r="D39" s="18">
        <f>VLOOKUP($B$11,ANLASMA,4,FALSE)</f>
        <v>4940.21</v>
      </c>
      <c r="E39" s="18">
        <f>VLOOKUP($B$11,ANLASMA,5,FALSE)</f>
        <v>282739.22360000003</v>
      </c>
      <c r="F39" s="18">
        <f>VLOOKUP($B$11,ANLASMA,6,FALSE)</f>
        <v>32878.925999999999</v>
      </c>
      <c r="G39" s="18">
        <f>VLOOKUP($B$11,ANLASMA,7,FALSE)</f>
        <v>28143.487000000001</v>
      </c>
      <c r="H39" s="18">
        <f>VLOOKUP($B$11,ANLASMA,8,FALSE)</f>
        <v>61022.413</v>
      </c>
      <c r="I39" s="18">
        <f>VLOOKUP($B$11,ANLASMA,9,FALSE)</f>
        <v>54673.6031</v>
      </c>
      <c r="J39" s="18">
        <f>VLOOKUP($B$11,ANLASMA,10,FALSE)</f>
        <v>252343.45</v>
      </c>
      <c r="K39" s="18">
        <f>VLOOKUP($B$11,ANLASMA,11,FALSE)</f>
        <v>307017.05310000002</v>
      </c>
      <c r="L39" s="29">
        <f>VLOOKUP($B$11,ANLASMA,12,FALSE)</f>
        <v>1096.933</v>
      </c>
      <c r="M39" s="29">
        <f>VLOOKUP($B$11,ANLASMA,13,FALSE)</f>
        <v>121586.65</v>
      </c>
      <c r="N39" s="29">
        <f>VLOOKUP($B$11,ANLASMA,14,FALSE)</f>
        <v>122683.583</v>
      </c>
      <c r="O39" s="29">
        <f>VLOOKUP($B$11,ANLASMA,15,FALSE)</f>
        <v>773462.27270000009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105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0.20024121957325167</v>
      </c>
      <c r="D17" s="14">
        <f t="shared" si="1"/>
        <v>0.55308529958183517</v>
      </c>
      <c r="E17" s="14">
        <f t="shared" si="2"/>
        <v>0.20080069750138368</v>
      </c>
      <c r="F17" s="14">
        <f t="shared" si="3"/>
        <v>0.13568497876851754</v>
      </c>
      <c r="G17" s="14">
        <f t="shared" si="4"/>
        <v>2.2969144318189327</v>
      </c>
      <c r="H17" s="14">
        <f t="shared" si="5"/>
        <v>0.2950948107665623</v>
      </c>
      <c r="I17" s="14">
        <f t="shared" si="6"/>
        <v>0.53558715572187898</v>
      </c>
      <c r="J17" s="14">
        <f t="shared" si="7"/>
        <v>6.2567011444323626</v>
      </c>
      <c r="K17" s="14">
        <f t="shared" si="8"/>
        <v>0.79957608799791879</v>
      </c>
      <c r="L17" s="14">
        <f t="shared" si="9"/>
        <v>73.720331122094393</v>
      </c>
      <c r="M17" s="14">
        <f t="shared" si="10"/>
        <v>159.42026766082853</v>
      </c>
      <c r="N17" s="14">
        <f t="shared" si="11"/>
        <v>118.86268452521361</v>
      </c>
      <c r="O17" s="19">
        <f t="shared" si="12"/>
        <v>0.57345081573431067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2.0219361923865149E-2</v>
      </c>
      <c r="D21" s="14">
        <f t="shared" si="1"/>
        <v>0</v>
      </c>
      <c r="E21" s="14">
        <f t="shared" si="2"/>
        <v>2.0187301624831538E-2</v>
      </c>
      <c r="F21" s="14">
        <f t="shared" si="3"/>
        <v>3.610038209670538E-2</v>
      </c>
      <c r="G21" s="14">
        <f t="shared" si="4"/>
        <v>0</v>
      </c>
      <c r="H21" s="14">
        <f t="shared" si="5"/>
        <v>3.3437658878224988E-2</v>
      </c>
      <c r="I21" s="14">
        <f t="shared" si="6"/>
        <v>2.7608744089746111E-2</v>
      </c>
      <c r="J21" s="14">
        <f t="shared" si="7"/>
        <v>0</v>
      </c>
      <c r="K21" s="14">
        <f t="shared" si="8"/>
        <v>2.6334795888728484E-2</v>
      </c>
      <c r="L21" s="14">
        <f t="shared" si="9"/>
        <v>0.96820707315496779</v>
      </c>
      <c r="M21" s="14">
        <f t="shared" si="10"/>
        <v>0</v>
      </c>
      <c r="N21" s="14">
        <f t="shared" si="11"/>
        <v>0.45820499346840038</v>
      </c>
      <c r="O21" s="19">
        <f t="shared" si="12"/>
        <v>2.2348393328329563E-2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1.9016015682056189E-4</v>
      </c>
      <c r="D22" s="14">
        <f t="shared" si="1"/>
        <v>0</v>
      </c>
      <c r="E22" s="14">
        <f t="shared" si="2"/>
        <v>1.8985863437317199E-4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1.6081306819317305E-4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0.22065074165393736</v>
      </c>
      <c r="D25" s="14">
        <f t="shared" ref="D25:O25" si="13">SUM(D15:D24)</f>
        <v>0.55308529958183517</v>
      </c>
      <c r="E25" s="14">
        <f t="shared" si="13"/>
        <v>0.2211778577605884</v>
      </c>
      <c r="F25" s="14">
        <f t="shared" si="13"/>
        <v>0.17178536086522292</v>
      </c>
      <c r="G25" s="14">
        <f t="shared" si="13"/>
        <v>2.2969144318189327</v>
      </c>
      <c r="H25" s="14">
        <f t="shared" si="13"/>
        <v>0.32853246964478727</v>
      </c>
      <c r="I25" s="14">
        <f t="shared" si="13"/>
        <v>0.5631958998116251</v>
      </c>
      <c r="J25" s="14">
        <f t="shared" si="13"/>
        <v>6.2567011444323626</v>
      </c>
      <c r="K25" s="14">
        <f t="shared" si="13"/>
        <v>0.82591088388664724</v>
      </c>
      <c r="L25" s="14">
        <f t="shared" si="13"/>
        <v>74.688538195249365</v>
      </c>
      <c r="M25" s="14">
        <f t="shared" si="13"/>
        <v>159.42026766082853</v>
      </c>
      <c r="N25" s="14">
        <f t="shared" si="13"/>
        <v>119.32088951868201</v>
      </c>
      <c r="O25" s="14">
        <f t="shared" si="13"/>
        <v>0.59596002213083343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0.32208922648722826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0.32157851418307304</v>
      </c>
      <c r="F29" s="14">
        <f>(SUMIFS(TARIMSALAG2,KAYNAK,A29,SEBEP,B29,SÜRE,"Uzun",BİLDİRİM,"Bildirimli",İL,$B$10,İLÇE,$B$11)/VLOOKUP($B$11,ABONE2,6,FALSE))</f>
        <v>9.3866229960153132E-5</v>
      </c>
      <c r="G29" s="14">
        <f>(SUMIFS(TARIMSALOG2,KAYNAK,A29,SEBEP,B29,SÜRE,"Uzun",BİLDİRİM,"Bildirimli",İL,$B$10,İLÇE,$B$11)/VLOOKUP($B$11,ABONE2,7,FALSE))</f>
        <v>9.9075367167816966E-2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7.3946294197027836E-3</v>
      </c>
      <c r="I29" s="14">
        <f>(SUMIFS(TICARETHANEAG2,KAYNAK,A29,SEBEP,B29,SÜRE,"Uzun",BİLDİRİM,"Bildirimli",İL,$B$10,İLÇE,$B$11)/VLOOKUP($B$11,ABONE2,9,FALSE))</f>
        <v>0.49703214920975147</v>
      </c>
      <c r="J29" s="14">
        <f>(SUMIFS(TICARETHANEOG2,KAYNAK,A29,SEBEP,B29,SÜRE,"Uzun",BİLDİRİM,"Bildirimli",İL,$B$10,İLÇE,$B$11)/VLOOKUP($B$11,ABONE2,10,FALSE))</f>
        <v>0.17186912554501654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0.482028176276807</v>
      </c>
      <c r="L29" s="14">
        <f>(SUMIFS(SANAYIAG2,KAYNAK,A29,SEBEP,B29,SÜRE,"Uzun",BİLDİRİM,"Bildirimli",İL,$B$10,İLÇE,$B$11)/VLOOKUP($B$11,ABONE2,12,FALSE))</f>
        <v>0.8811303558160678</v>
      </c>
      <c r="M29" s="14">
        <f>(SUMIFS(SANAYIOG2,KAYNAK,A29,SEBEP,B29,SÜRE,"Uzun",BİLDİRİM,"Bildirimli",İL,$B$10,İLÇE,$B$11)/VLOOKUP($B$11,ABONE2,13,FALSE))</f>
        <v>1.5380327568050784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1.2271530197115137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0.33775344097271576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6.4216838625002853E-2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6.4115014885111191E-2</v>
      </c>
      <c r="F31" s="14">
        <f>(SUMIFS(TARIMSALAG2,KAYNAK,A31,SEBEP,B31,SÜRE,"Uzun",BİLDİRİM,"Bildirimli",İL,$B$10,İLÇE,$B$11)/VLOOKUP($B$11,ABONE2,6,FALSE))</f>
        <v>6.1709773089217865E-7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5.7158130251431576E-7</v>
      </c>
      <c r="I31" s="14">
        <f>(SUMIFS(TICARETHANEAG2,KAYNAK,A31,SEBEP,B31,SÜRE,"Uzun",BİLDİRİM,"Bildirimli",İL,$B$10,İLÇE,$B$11)/VLOOKUP($B$11,ABONE2,9,FALSE))</f>
        <v>7.4225668795971714E-2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7.0800679346086609E-2</v>
      </c>
      <c r="L31" s="14">
        <f>(SUMIFS(SANAYIAG2,KAYNAK,A31,SEBEP,B31,SÜRE,"Uzun",BİLDİRİM,"Bildirimli",İL,$B$10,İLÇE,$B$11)/VLOOKUP($B$11,ABONE2,12,FALSE))</f>
        <v>2.0105324394139505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0.95148654540166377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6.5791687470315441E-2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0.38630606511223109</v>
      </c>
      <c r="D33" s="14">
        <f t="shared" ref="D33:O33" si="14">SUM(D28:D32)</f>
        <v>0</v>
      </c>
      <c r="E33" s="14">
        <f t="shared" si="14"/>
        <v>0.38569352906818422</v>
      </c>
      <c r="F33" s="14">
        <f t="shared" si="14"/>
        <v>9.4483327691045316E-5</v>
      </c>
      <c r="G33" s="14">
        <f t="shared" si="14"/>
        <v>9.9075367167816966E-2</v>
      </c>
      <c r="H33" s="14">
        <f t="shared" si="14"/>
        <v>7.395201001005298E-3</v>
      </c>
      <c r="I33" s="14">
        <f t="shared" si="14"/>
        <v>0.57125781800572317</v>
      </c>
      <c r="J33" s="14">
        <f t="shared" si="14"/>
        <v>0.17186912554501654</v>
      </c>
      <c r="K33" s="14">
        <f t="shared" si="14"/>
        <v>0.55282885562289363</v>
      </c>
      <c r="L33" s="14">
        <f t="shared" si="14"/>
        <v>2.8916627952300185</v>
      </c>
      <c r="M33" s="14">
        <f t="shared" si="14"/>
        <v>1.5380327568050784</v>
      </c>
      <c r="N33" s="14">
        <f t="shared" si="14"/>
        <v>2.1786395651131776</v>
      </c>
      <c r="O33" s="14">
        <f t="shared" si="14"/>
        <v>0.4035451284430312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83116</v>
      </c>
      <c r="D37" s="18">
        <f>VLOOKUP($B$11,ABONE2,4,FALSE)</f>
        <v>132</v>
      </c>
      <c r="E37" s="18">
        <f>VLOOKUP($B$11,ABONE2,5,FALSE)</f>
        <v>83248</v>
      </c>
      <c r="F37" s="18">
        <f>VLOOKUP($B$11,ABONE2,6,FALSE)</f>
        <v>1959</v>
      </c>
      <c r="G37" s="18">
        <f>VLOOKUP($B$11,ABONE2,7,FALSE)</f>
        <v>156</v>
      </c>
      <c r="H37" s="18">
        <f>VLOOKUP($B$11,ABONE2,8,FALSE)</f>
        <v>2115</v>
      </c>
      <c r="I37" s="18">
        <f>VLOOKUP($B$11,ABONE2,9,FALSE)</f>
        <v>12093</v>
      </c>
      <c r="J37" s="18">
        <f>VLOOKUP($B$11,ABONE2,10,FALSE)</f>
        <v>585</v>
      </c>
      <c r="K37" s="18">
        <f>VLOOKUP($B$11,ABONE2,11,FALSE)</f>
        <v>12678</v>
      </c>
      <c r="L37" s="29">
        <f>VLOOKUP($B$11,ABONE2,12,FALSE)</f>
        <v>115</v>
      </c>
      <c r="M37" s="29">
        <f>VLOOKUP($B$11,ABONE2,13,FALSE)</f>
        <v>128</v>
      </c>
      <c r="N37" s="29">
        <f>VLOOKUP($B$11,ABONE2,14,FALSE)</f>
        <v>243</v>
      </c>
      <c r="O37" s="29">
        <f>VLOOKUP($B$11,ABONE2,15,FALSE)</f>
        <v>98284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19424.954583333336</v>
      </c>
      <c r="D38" s="18">
        <f>VLOOKUP($B$11,TUKETIM,4,FALSE)</f>
        <v>143.25357499999998</v>
      </c>
      <c r="E38" s="18">
        <f>VLOOKUP($B$11,TUKETIM,5,FALSE)</f>
        <v>19568.208158333335</v>
      </c>
      <c r="F38" s="18">
        <f>VLOOKUP($B$11,TUKETIM,6,FALSE)</f>
        <v>492.32284583333336</v>
      </c>
      <c r="G38" s="18">
        <f>VLOOKUP($B$11,TUKETIM,7,FALSE)</f>
        <v>700.54034166666679</v>
      </c>
      <c r="H38" s="18">
        <f>VLOOKUP($B$11,TUKETIM,8,FALSE)</f>
        <v>1192.8631875000001</v>
      </c>
      <c r="I38" s="18">
        <f>VLOOKUP($B$11,TUKETIM,9,FALSE)</f>
        <v>7581.5224791666669</v>
      </c>
      <c r="J38" s="18">
        <f>VLOOKUP($B$11,TUKETIM,10,FALSE)</f>
        <v>9281.0433458333355</v>
      </c>
      <c r="K38" s="18">
        <f>VLOOKUP($B$11,TUKETIM,11,FALSE)</f>
        <v>16862.565825000001</v>
      </c>
      <c r="L38" s="29">
        <f>VLOOKUP($B$11,TUKETIM,12,FALSE)</f>
        <v>1398.7257416666666</v>
      </c>
      <c r="M38" s="29">
        <f>VLOOKUP($B$11,TUKETIM,13,FALSE)</f>
        <v>16057.546558333335</v>
      </c>
      <c r="N38" s="29">
        <f>VLOOKUP($B$11,TUKETIM,14,FALSE)</f>
        <v>17456.272300000001</v>
      </c>
      <c r="O38" s="29">
        <f>VLOOKUP($B$11,TUKETIM,15,FALSE)</f>
        <v>55079.909470833336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496950.3652</v>
      </c>
      <c r="D39" s="18">
        <f>VLOOKUP($B$11,ANLASMA,4,FALSE)</f>
        <v>3348.6</v>
      </c>
      <c r="E39" s="18">
        <f>VLOOKUP($B$11,ANLASMA,5,FALSE)</f>
        <v>500298.96519999998</v>
      </c>
      <c r="F39" s="18">
        <f>VLOOKUP($B$11,ANLASMA,6,FALSE)</f>
        <v>8536.2160000000003</v>
      </c>
      <c r="G39" s="18">
        <f>VLOOKUP($B$11,ANLASMA,7,FALSE)</f>
        <v>6719.5999999999995</v>
      </c>
      <c r="H39" s="18">
        <f>VLOOKUP($B$11,ANLASMA,8,FALSE)</f>
        <v>15255.815999999999</v>
      </c>
      <c r="I39" s="18">
        <f>VLOOKUP($B$11,ANLASMA,9,FALSE)</f>
        <v>80485.729000000007</v>
      </c>
      <c r="J39" s="18">
        <f>VLOOKUP($B$11,ANLASMA,10,FALSE)</f>
        <v>126172.204</v>
      </c>
      <c r="K39" s="18">
        <f>VLOOKUP($B$11,ANLASMA,11,FALSE)</f>
        <v>206657.93300000002</v>
      </c>
      <c r="L39" s="29">
        <f>VLOOKUP($B$11,ANLASMA,12,FALSE)</f>
        <v>7470.2610000000004</v>
      </c>
      <c r="M39" s="29">
        <f>VLOOKUP($B$11,ANLASMA,13,FALSE)</f>
        <v>101161.97</v>
      </c>
      <c r="N39" s="29">
        <f>VLOOKUP($B$11,ANLASMA,14,FALSE)</f>
        <v>108632.231</v>
      </c>
      <c r="O39" s="29">
        <f>VLOOKUP($B$11,ANLASMA,15,FALSE)</f>
        <v>830844.94519999996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106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0.11597322636481791</v>
      </c>
      <c r="D17" s="14">
        <f t="shared" si="1"/>
        <v>3.4422895788191049E-2</v>
      </c>
      <c r="E17" s="14">
        <f t="shared" si="2"/>
        <v>0.11588799096326342</v>
      </c>
      <c r="F17" s="14">
        <f t="shared" si="3"/>
        <v>0.49429110381555369</v>
      </c>
      <c r="G17" s="14">
        <f t="shared" si="4"/>
        <v>0.80024118932831501</v>
      </c>
      <c r="H17" s="14">
        <f t="shared" si="5"/>
        <v>0.55794374780013234</v>
      </c>
      <c r="I17" s="14">
        <f t="shared" si="6"/>
        <v>0.20752728574158999</v>
      </c>
      <c r="J17" s="14">
        <f t="shared" si="7"/>
        <v>2.0334873686247068</v>
      </c>
      <c r="K17" s="14">
        <f t="shared" si="8"/>
        <v>0.27993571650281168</v>
      </c>
      <c r="L17" s="14">
        <f t="shared" si="9"/>
        <v>42.995195961754234</v>
      </c>
      <c r="M17" s="14">
        <f t="shared" si="10"/>
        <v>29.129755598421639</v>
      </c>
      <c r="N17" s="14">
        <f t="shared" si="11"/>
        <v>32.999180816095851</v>
      </c>
      <c r="O17" s="19">
        <f t="shared" si="12"/>
        <v>0.19935843255389649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1.6192174760382927E-2</v>
      </c>
      <c r="D21" s="14">
        <f t="shared" si="1"/>
        <v>0</v>
      </c>
      <c r="E21" s="14">
        <f t="shared" si="2"/>
        <v>1.617525089866486E-2</v>
      </c>
      <c r="F21" s="14">
        <f t="shared" si="3"/>
        <v>0.11654236955622596</v>
      </c>
      <c r="G21" s="14">
        <f t="shared" si="4"/>
        <v>0</v>
      </c>
      <c r="H21" s="14">
        <f t="shared" si="5"/>
        <v>9.2295832915947021E-2</v>
      </c>
      <c r="I21" s="14">
        <f t="shared" si="6"/>
        <v>1.997440192359656E-2</v>
      </c>
      <c r="J21" s="14">
        <f t="shared" si="7"/>
        <v>0</v>
      </c>
      <c r="K21" s="14">
        <f t="shared" si="8"/>
        <v>1.9182317193903078E-2</v>
      </c>
      <c r="L21" s="14">
        <f t="shared" si="9"/>
        <v>8.9514346305339263</v>
      </c>
      <c r="M21" s="14">
        <f t="shared" si="10"/>
        <v>0</v>
      </c>
      <c r="N21" s="14">
        <f t="shared" si="11"/>
        <v>2.4980747806141186</v>
      </c>
      <c r="O21" s="19">
        <f t="shared" si="12"/>
        <v>2.4154207018540638E-2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0.13216540112520084</v>
      </c>
      <c r="D25" s="14">
        <f t="shared" ref="D25:O25" si="13">SUM(D15:D24)</f>
        <v>3.4422895788191049E-2</v>
      </c>
      <c r="E25" s="14">
        <f t="shared" si="13"/>
        <v>0.13206324186192828</v>
      </c>
      <c r="F25" s="14">
        <f t="shared" si="13"/>
        <v>0.61083347337177962</v>
      </c>
      <c r="G25" s="14">
        <f t="shared" si="13"/>
        <v>0.80024118932831501</v>
      </c>
      <c r="H25" s="14">
        <f t="shared" si="13"/>
        <v>0.65023958071607935</v>
      </c>
      <c r="I25" s="14">
        <f t="shared" si="13"/>
        <v>0.22750168766518655</v>
      </c>
      <c r="J25" s="14">
        <f t="shared" si="13"/>
        <v>2.0334873686247068</v>
      </c>
      <c r="K25" s="14">
        <f t="shared" si="13"/>
        <v>0.29911803369671475</v>
      </c>
      <c r="L25" s="14">
        <f t="shared" si="13"/>
        <v>51.946630592288159</v>
      </c>
      <c r="M25" s="14">
        <f t="shared" si="13"/>
        <v>29.129755598421639</v>
      </c>
      <c r="N25" s="14">
        <f t="shared" si="13"/>
        <v>35.497255596709969</v>
      </c>
      <c r="O25" s="14">
        <f t="shared" si="13"/>
        <v>0.22351263957243711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9.323955486333687E-3</v>
      </c>
      <c r="D28" s="14">
        <f>(SUMIFS(MESKENOG2,KAYNAK,A28,SEBEP,B28,SÜRE,"Uzun",BİLDİRİM,"Bildirimli",İL,$B$10,İLÇE,$B$11)/VLOOKUP($B$11,ABONE2,4,FALSE))</f>
        <v>1.7921273603283217E-2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9.3329412973881393E-3</v>
      </c>
      <c r="F28" s="14">
        <f>(SUMIFS(TARIMSALAG2,KAYNAK,A28,SEBEP,B28,SÜRE,"Uzun",BİLDİRİM,"Bildirimli",İL,$B$10,İLÇE,$B$11)/VLOOKUP($B$11,ABONE2,6,FALSE))</f>
        <v>6.5706031970604484E-2</v>
      </c>
      <c r="G28" s="14">
        <f>(SUMIFS(TARIMSALOG2,KAYNAK,A28,SEBEP,B28,SÜRE,"Uzun",BİLDİRİM,"Bildirimli",İL,$B$10,İLÇE,$B$11)/VLOOKUP($B$11,ABONE2,7,FALSE))</f>
        <v>0.173592230610908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8.8151659927829973E-2</v>
      </c>
      <c r="I28" s="14">
        <f>(SUMIFS(TICARETHANEAG2,KAYNAK,A28,SEBEP,B28,SÜRE,"Uzun",BİLDİRİM,"Bildirimli",İL,$B$10,İLÇE,$B$11)/VLOOKUP($B$11,ABONE2,9,FALSE))</f>
        <v>1.3251748256748925E-2</v>
      </c>
      <c r="J28" s="14">
        <f>(SUMIFS(TICARETHANEOG2,KAYNAK,A28,SEBEP,B28,SÜRE,"Uzun",BİLDİRİM,"Bildirimli",İL,$B$10,İLÇE,$B$11)/VLOOKUP($B$11,ABONE2,10,FALSE))</f>
        <v>0.2615148992175424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2.3096621288432855E-2</v>
      </c>
      <c r="L28" s="14">
        <f>(SUMIFS(SANAYIAG2,KAYNAK,A28,SEBEP,B28,SÜRE,"Uzun",BİLDİRİM,"Bildirimli",İL,$B$10,İLÇE,$B$11)/VLOOKUP($B$11,ABONE2,12,FALSE))</f>
        <v>3.4309243304580739E-2</v>
      </c>
      <c r="M28" s="14">
        <f>(SUMIFS(SANAYIOG2,KAYNAK,A28,SEBEP,B28,SÜRE,"Uzun",BİLDİRİM,"Bildirimli",İL,$B$10,İLÇE,$B$11)/VLOOKUP($B$11,ABONE2,13,FALSE))</f>
        <v>2.551337316938354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1.8489108777847427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1.8780254106820236E-2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0.13371726280629717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0.13357750316940215</v>
      </c>
      <c r="F29" s="14">
        <f>(SUMIFS(TARIMSALAG2,KAYNAK,A29,SEBEP,B29,SÜRE,"Uzun",BİLDİRİM,"Bildirimli",İL,$B$10,İLÇE,$B$11)/VLOOKUP($B$11,ABONE2,6,FALSE))</f>
        <v>0.522364410232252</v>
      </c>
      <c r="G29" s="14">
        <f>(SUMIFS(TARIMSALOG2,KAYNAK,A29,SEBEP,B29,SÜRE,"Uzun",BİLDİRİM,"Bildirimli",İL,$B$10,İLÇE,$B$11)/VLOOKUP($B$11,ABONE2,7,FALSE))</f>
        <v>0.40994885603568371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0.49897645386802736</v>
      </c>
      <c r="I29" s="14">
        <f>(SUMIFS(TICARETHANEAG2,KAYNAK,A29,SEBEP,B29,SÜRE,"Uzun",BİLDİRİM,"Bildirimli",İL,$B$10,İLÇE,$B$11)/VLOOKUP($B$11,ABONE2,9,FALSE))</f>
        <v>0.39526513258784529</v>
      </c>
      <c r="J29" s="14">
        <f>(SUMIFS(TICARETHANEOG2,KAYNAK,A29,SEBEP,B29,SÜRE,"Uzun",BİLDİRİM,"Bildirimli",İL,$B$10,İLÇE,$B$11)/VLOOKUP($B$11,ABONE2,10,FALSE))</f>
        <v>0.72968834617925715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0.40852668213280818</v>
      </c>
      <c r="L29" s="14">
        <f>(SUMIFS(SANAYIAG2,KAYNAK,A29,SEBEP,B29,SÜRE,"Uzun",BİLDİRİM,"Bildirimli",İL,$B$10,İLÇE,$B$11)/VLOOKUP($B$11,ABONE2,12,FALSE))</f>
        <v>35.903135884954452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10.019479781847753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0.21243656059965582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2.4290247053615497E-3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2.4264859186431723E-3</v>
      </c>
      <c r="F31" s="14">
        <f>(SUMIFS(TARIMSALAG2,KAYNAK,A31,SEBEP,B31,SÜRE,"Uzun",BİLDİRİM,"Bildirimli",İL,$B$10,İLÇE,$B$11)/VLOOKUP($B$11,ABONE2,6,FALSE))</f>
        <v>3.0673934463013182E-3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2.4292249598607302E-3</v>
      </c>
      <c r="I31" s="14">
        <f>(SUMIFS(TICARETHANEAG2,KAYNAK,A31,SEBEP,B31,SÜRE,"Uzun",BİLDİRİM,"Bildirimli",İL,$B$10,İLÇE,$B$11)/VLOOKUP($B$11,ABONE2,9,FALSE))</f>
        <v>6.6250611342040903E-3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6.3623443941604437E-3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3.0600305234282201E-3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0.14547024299799241</v>
      </c>
      <c r="D33" s="14">
        <f t="shared" ref="D33:O33" si="14">SUM(D28:D32)</f>
        <v>1.7921273603283217E-2</v>
      </c>
      <c r="E33" s="14">
        <f t="shared" si="14"/>
        <v>0.14533693038543347</v>
      </c>
      <c r="F33" s="14">
        <f t="shared" si="14"/>
        <v>0.59113783564915778</v>
      </c>
      <c r="G33" s="14">
        <f t="shared" si="14"/>
        <v>0.58354108664659177</v>
      </c>
      <c r="H33" s="14">
        <f t="shared" si="14"/>
        <v>0.58955733875571803</v>
      </c>
      <c r="I33" s="14">
        <f t="shared" si="14"/>
        <v>0.41514194197879828</v>
      </c>
      <c r="J33" s="14">
        <f t="shared" si="14"/>
        <v>0.9912032453967996</v>
      </c>
      <c r="K33" s="14">
        <f t="shared" si="14"/>
        <v>0.4379856478154015</v>
      </c>
      <c r="L33" s="14">
        <f t="shared" si="14"/>
        <v>35.937445128259036</v>
      </c>
      <c r="M33" s="14">
        <f t="shared" si="14"/>
        <v>2.551337316938354</v>
      </c>
      <c r="N33" s="14">
        <f t="shared" si="14"/>
        <v>11.868390659632496</v>
      </c>
      <c r="O33" s="14">
        <f t="shared" si="14"/>
        <v>0.23427684522990427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44921</v>
      </c>
      <c r="D37" s="18">
        <f>VLOOKUP($B$11,ABONE2,4,FALSE)</f>
        <v>47</v>
      </c>
      <c r="E37" s="18">
        <f>VLOOKUP($B$11,ABONE2,5,FALSE)</f>
        <v>44968</v>
      </c>
      <c r="F37" s="18">
        <f>VLOOKUP($B$11,ABONE2,6,FALSE)</f>
        <v>3483</v>
      </c>
      <c r="G37" s="18">
        <f>VLOOKUP($B$11,ABONE2,7,FALSE)</f>
        <v>915</v>
      </c>
      <c r="H37" s="18">
        <f>VLOOKUP($B$11,ABONE2,8,FALSE)</f>
        <v>4398</v>
      </c>
      <c r="I37" s="18">
        <f>VLOOKUP($B$11,ABONE2,9,FALSE)</f>
        <v>9130</v>
      </c>
      <c r="J37" s="18">
        <f>VLOOKUP($B$11,ABONE2,10,FALSE)</f>
        <v>377</v>
      </c>
      <c r="K37" s="18">
        <f>VLOOKUP($B$11,ABONE2,11,FALSE)</f>
        <v>9507</v>
      </c>
      <c r="L37" s="29">
        <f>VLOOKUP($B$11,ABONE2,12,FALSE)</f>
        <v>12</v>
      </c>
      <c r="M37" s="29">
        <f>VLOOKUP($B$11,ABONE2,13,FALSE)</f>
        <v>31</v>
      </c>
      <c r="N37" s="29">
        <f>VLOOKUP($B$11,ABONE2,14,FALSE)</f>
        <v>43</v>
      </c>
      <c r="O37" s="29">
        <f>VLOOKUP($B$11,ABONE2,15,FALSE)</f>
        <v>58916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8511.5911291666671</v>
      </c>
      <c r="D38" s="18">
        <f>VLOOKUP($B$11,TUKETIM,4,FALSE)</f>
        <v>8.7151499999999995</v>
      </c>
      <c r="E38" s="18">
        <f>VLOOKUP($B$11,TUKETIM,5,FALSE)</f>
        <v>8520.3062791666671</v>
      </c>
      <c r="F38" s="18">
        <f>VLOOKUP($B$11,TUKETIM,6,FALSE)</f>
        <v>5661.6015083333332</v>
      </c>
      <c r="G38" s="18">
        <f>VLOOKUP($B$11,TUKETIM,7,FALSE)</f>
        <v>3946.3102374999994</v>
      </c>
      <c r="H38" s="18">
        <f>VLOOKUP($B$11,TUKETIM,8,FALSE)</f>
        <v>9607.911745833333</v>
      </c>
      <c r="I38" s="18">
        <f>VLOOKUP($B$11,TUKETIM,9,FALSE)</f>
        <v>5325.990520833333</v>
      </c>
      <c r="J38" s="18">
        <f>VLOOKUP($B$11,TUKETIM,10,FALSE)</f>
        <v>2565.8107458333334</v>
      </c>
      <c r="K38" s="18">
        <f>VLOOKUP($B$11,TUKETIM,11,FALSE)</f>
        <v>7891.8012666666664</v>
      </c>
      <c r="L38" s="29">
        <f>VLOOKUP($B$11,TUKETIM,12,FALSE)</f>
        <v>60.131416666666667</v>
      </c>
      <c r="M38" s="29">
        <f>VLOOKUP($B$11,TUKETIM,13,FALSE)</f>
        <v>7774.6282291666666</v>
      </c>
      <c r="N38" s="29">
        <f>VLOOKUP($B$11,TUKETIM,14,FALSE)</f>
        <v>7834.7596458333337</v>
      </c>
      <c r="O38" s="29">
        <f>VLOOKUP($B$11,TUKETIM,15,FALSE)</f>
        <v>33854.778937499999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236105.44160000002</v>
      </c>
      <c r="D39" s="18">
        <f>VLOOKUP($B$11,ANLASMA,4,FALSE)</f>
        <v>314.7</v>
      </c>
      <c r="E39" s="18">
        <f>VLOOKUP($B$11,ANLASMA,5,FALSE)</f>
        <v>236420.14160000003</v>
      </c>
      <c r="F39" s="18">
        <f>VLOOKUP($B$11,ANLASMA,6,FALSE)</f>
        <v>28364.946</v>
      </c>
      <c r="G39" s="18">
        <f>VLOOKUP($B$11,ANLASMA,7,FALSE)</f>
        <v>29126.6</v>
      </c>
      <c r="H39" s="18">
        <f>VLOOKUP($B$11,ANLASMA,8,FALSE)</f>
        <v>57491.546000000002</v>
      </c>
      <c r="I39" s="18">
        <f>VLOOKUP($B$11,ANLASMA,9,FALSE)</f>
        <v>57785.731999999996</v>
      </c>
      <c r="J39" s="18">
        <f>VLOOKUP($B$11,ANLASMA,10,FALSE)</f>
        <v>65308.486000000004</v>
      </c>
      <c r="K39" s="18">
        <f>VLOOKUP($B$11,ANLASMA,11,FALSE)</f>
        <v>123094.21799999999</v>
      </c>
      <c r="L39" s="29">
        <f>VLOOKUP($B$11,ANLASMA,12,FALSE)</f>
        <v>700.67200000000003</v>
      </c>
      <c r="M39" s="29">
        <f>VLOOKUP($B$11,ANLASMA,13,FALSE)</f>
        <v>19890.8</v>
      </c>
      <c r="N39" s="29">
        <f>VLOOKUP($B$11,ANLASMA,14,FALSE)</f>
        <v>20591.471999999998</v>
      </c>
      <c r="O39" s="29">
        <f>VLOOKUP($B$11,ANLASMA,15,FALSE)</f>
        <v>437597.37760000001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AC70"/>
  <sheetViews>
    <sheetView zoomScale="80" zoomScaleNormal="80" workbookViewId="0">
      <selection activeCell="A11" sqref="A11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5"/>
      <c r="B11" s="11"/>
      <c r="C11" s="11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16" t="s">
        <v>18</v>
      </c>
      <c r="B14" s="16" t="s">
        <v>19</v>
      </c>
      <c r="C14" s="17" t="s">
        <v>20</v>
      </c>
      <c r="D14" s="17" t="s">
        <v>2</v>
      </c>
      <c r="E14" s="17" t="s">
        <v>64</v>
      </c>
      <c r="F14" s="17" t="s">
        <v>20</v>
      </c>
      <c r="G14" s="17" t="s">
        <v>2</v>
      </c>
      <c r="H14" s="17" t="s">
        <v>64</v>
      </c>
      <c r="I14" s="17" t="s">
        <v>20</v>
      </c>
      <c r="J14" s="17" t="s">
        <v>2</v>
      </c>
      <c r="K14" s="17" t="s">
        <v>64</v>
      </c>
      <c r="L14" s="17" t="s">
        <v>20</v>
      </c>
      <c r="M14" s="17" t="s">
        <v>2</v>
      </c>
      <c r="N14" s="17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16" t="s">
        <v>26</v>
      </c>
      <c r="B15" s="16" t="s">
        <v>27</v>
      </c>
      <c r="C15" s="14">
        <f t="shared" ref="C15:C24" si="0">(SUMIFS(MESKENAG2,KAYNAK,A15,SEBEP,B15,SÜRE,"Uzun",BİLDİRİM,"Bildirimsiz",İL,$B$10)/VLOOKUP($B$10,ABONE2,3,FALSE))</f>
        <v>9.9626625984799589E-3</v>
      </c>
      <c r="D15" s="14">
        <f t="shared" ref="D15:D24" si="1">(SUMIFS(MESKENOG2,KAYNAK,A15,SEBEP,B15,SÜRE,"Uzun",BİLDİRİM,"Bildirimsiz",İL,$B$10)/VLOOKUP($B$10,ABONE2,4,FALSE))</f>
        <v>0.96154620190831241</v>
      </c>
      <c r="E15" s="14">
        <f t="shared" ref="E15:E24" si="2">(SUMIFS(MESKENAG2,KAYNAK,A15,SEBEP,B15,SÜRE,"Uzun",BİLDİRİM,"Bildirimsiz",İL,$B$10)+SUMIFS(MESKENOG2,KAYNAK,A15,SEBEP,B15,SÜRE,"Uzun",BİLDİRİM,"Bildirimsiz",İL,$B$10))/VLOOKUP($B$10,ABONE2,5,FALSE)</f>
        <v>1.0717777241766445E-2</v>
      </c>
      <c r="F15" s="14">
        <f t="shared" ref="F15:F24" si="3">(SUMIFS(TARIMSALAG2,KAYNAK,A15,SEBEP,B15,SÜRE,"Uzun",BİLDİRİM,"Bildirimsiz",İL,$B$10)/VLOOKUP($B$10,ABONE2,6,FALSE))</f>
        <v>4.7587808556227998E-3</v>
      </c>
      <c r="G15" s="14">
        <f t="shared" ref="G15:G24" si="4">(SUMIFS(TARIMSALOG2,KAYNAK,A15,SEBEP,B15,SÜRE,"Uzun",BİLDİRİM,"Bildirimsiz",İL,$B$10)/VLOOKUP($B$10,ABONE2,7,FALSE))</f>
        <v>5.6898920032683667E-2</v>
      </c>
      <c r="H15" s="14">
        <f t="shared" ref="H15:H24" si="5">(SUMIFS(TARIMSALAG2,KAYNAK,A15,SEBEP,B15,SÜRE,"Uzun",BİLDİRİM,"Bildirimsiz",İL,$B$10)+SUMIFS(TARIMSALOG2,KAYNAK,A15,SEBEP,B15,SÜRE,"Uzun",BİLDİRİM,"Bildirimsiz",İL,$B$10))/VLOOKUP($B$10,ABONE2,8,FALSE)</f>
        <v>1.1181642315278193E-2</v>
      </c>
      <c r="I15" s="14">
        <f t="shared" ref="I15:I24" si="6">(SUMIFS(TICARETHANEAG2,KAYNAK,A15,SEBEP,B15,SÜRE,"Uzun",BİLDİRİM,"Bildirimsiz",İL,$B$10)/VLOOKUP($B$10,ABONE2,9,FALSE))</f>
        <v>1.3175253191197767E-2</v>
      </c>
      <c r="J15" s="14">
        <f t="shared" ref="J15:J24" si="7">(SUMIFS(TICARETHANEOG2,KAYNAK,A15,SEBEP,B15,SÜRE,"Uzun",BİLDİRİM,"Bildirimsiz",İL,$B$10)/VLOOKUP($B$10,ABONE2,10,FALSE))</f>
        <v>0.78421372775258225</v>
      </c>
      <c r="K15" s="14">
        <f t="shared" ref="K15:K24" si="8">(SUMIFS(TICARETHANEAG2,KAYNAK,A15,SEBEP,B15,SÜRE,"Uzun",BİLDİRİM,"Bildirimsiz",İL,$B$10)+SUMIFS(TICARETHANEOG2,KAYNAK,A15,SEBEP,B15,SÜRE,"Uzun",BİLDİRİM,"Bildirimsiz",İL,$B$10))/VLOOKUP($B$10,ABONE2,11,FALSE)</f>
        <v>2.9806965905120147E-2</v>
      </c>
      <c r="L15" s="14">
        <f t="shared" ref="L15:L24" si="9">(SUMIFS(SANAYIAG2,KAYNAK,A15,SEBEP,B15,SÜRE,"Uzun",BİLDİRİM,"Bildirimsiz",İL,$B$10)/VLOOKUP($B$10,ABONE2,12,FALSE))</f>
        <v>0.70301931331156919</v>
      </c>
      <c r="M15" s="14">
        <f t="shared" ref="M15:M24" si="10">(SUMIFS(SANAYIOG2,KAYNAK,A15,SEBEP,B15,SÜRE,"Uzun",BİLDİRİM,"Bildirimsiz",İL,$B$10)/VLOOKUP($B$10,ABONE2,13,FALSE))</f>
        <v>3.8424868378544601</v>
      </c>
      <c r="N15" s="14">
        <f t="shared" ref="N15:N24" si="11">(SUMIFS(SANAYIAG2,KAYNAK,A15,SEBEP,B15,SÜRE,"Uzun",BİLDİRİM,"Bildirimsiz",İL,$B$10)+SUMIFS(SANAYIOG2,KAYNAK,A15,SEBEP,B15,SÜRE,"Uzun",BİLDİRİM,"Bildirimsiz",İL,$B$10))/VLOOKUP($B$10,ABONE2,14,FALSE)</f>
        <v>2.1958521965567077</v>
      </c>
      <c r="O15" s="19">
        <f t="shared" ref="O15:O24" si="12">(SUMIFS(MESKENAG2,KAYNAK,A15,SEBEP,B15,SÜRE,"Uzun",BİLDİRİM,"Bildirimsiz",İL,$B$10)+SUMIFS(MESKENOG2,KAYNAK,A15,SEBEP,B15,SÜRE,"Uzun",BİLDİRİM,"Bildirimsiz",İL,$B$10)+SUMIFS(TARIMSALAG2,KAYNAK,A15,SEBEP,B15,SÜRE,"Uzun",BİLDİRİM,"Bildirimsiz",İL,$B$10)+SUMIFS(TARIMSALOG2,KAYNAK,A15,SEBEP,B15,SÜRE,"Uzun",BİLDİRİM,"Bildirimsiz",İL,$B$10)+SUMIFS(TICARETHANEAG2,KAYNAK,A15,SEBEP,B15,SÜRE,"Uzun",BİLDİRİM,"Bildirimsiz",İL,$B$10)+SUMIFS(TICARETHANEOG2,KAYNAK,A15,SEBEP,B15,SÜRE,"Uzun",BİLDİRİM,"Bildirimsiz",İL,$B$10)+SUMIFS(SANAYIAG2,KAYNAK,A15,SEBEP,B15,SÜRE,"Uzun",BİLDİRİM,"Bildirimsiz",İL,$B$10)+SUMIFS(SANAYIOG2,KAYNAK,A15,SEBEP,B15,SÜRE,"Uzun",BİLDİRİM,"Bildirimsiz",İL,$B$10))/VLOOKUP($B$10,ABONE2,15,FALSE)</f>
        <v>1.6761899090021487E-2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16" t="s">
        <v>26</v>
      </c>
      <c r="B16" s="1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16" t="s">
        <v>129</v>
      </c>
      <c r="B17" s="16" t="s">
        <v>27</v>
      </c>
      <c r="C17" s="14">
        <f t="shared" si="0"/>
        <v>0.11178567520193902</v>
      </c>
      <c r="D17" s="14">
        <f t="shared" si="1"/>
        <v>6.2758406048791517</v>
      </c>
      <c r="E17" s="14">
        <f t="shared" si="2"/>
        <v>0.11667706723126879</v>
      </c>
      <c r="F17" s="14">
        <f t="shared" si="3"/>
        <v>0.40074947009372669</v>
      </c>
      <c r="G17" s="14">
        <f t="shared" si="4"/>
        <v>2.6390887022308238</v>
      </c>
      <c r="H17" s="14">
        <f t="shared" si="5"/>
        <v>0.67647836178132281</v>
      </c>
      <c r="I17" s="14">
        <f t="shared" si="6"/>
        <v>0.21331473153319561</v>
      </c>
      <c r="J17" s="14">
        <f t="shared" si="7"/>
        <v>8.4832813891431122</v>
      </c>
      <c r="K17" s="14">
        <f t="shared" si="8"/>
        <v>0.39170234011696775</v>
      </c>
      <c r="L17" s="14">
        <f t="shared" si="9"/>
        <v>14.508093845816283</v>
      </c>
      <c r="M17" s="14">
        <f t="shared" si="10"/>
        <v>80.326794166485953</v>
      </c>
      <c r="N17" s="14">
        <f t="shared" si="11"/>
        <v>45.805222866273105</v>
      </c>
      <c r="O17" s="19">
        <f t="shared" si="12"/>
        <v>0.23378926065507952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16" t="s">
        <v>129</v>
      </c>
      <c r="B18" s="16" t="s">
        <v>3</v>
      </c>
      <c r="C18" s="14">
        <f t="shared" si="0"/>
        <v>1.2362925952226395E-2</v>
      </c>
      <c r="D18" s="14">
        <f t="shared" si="1"/>
        <v>0.10271511610976403</v>
      </c>
      <c r="E18" s="14">
        <f t="shared" si="2"/>
        <v>1.2434623558398151E-2</v>
      </c>
      <c r="F18" s="14">
        <f t="shared" si="3"/>
        <v>1.05457952283098E-2</v>
      </c>
      <c r="G18" s="14">
        <f t="shared" si="4"/>
        <v>4.2638130923361259E-2</v>
      </c>
      <c r="H18" s="14">
        <f t="shared" si="5"/>
        <v>1.4499076315383575E-2</v>
      </c>
      <c r="I18" s="14">
        <f t="shared" si="6"/>
        <v>1.929481877679487E-2</v>
      </c>
      <c r="J18" s="14">
        <f t="shared" si="7"/>
        <v>0.37522777017257181</v>
      </c>
      <c r="K18" s="14">
        <f t="shared" si="8"/>
        <v>2.6972483106581534E-2</v>
      </c>
      <c r="L18" s="14">
        <f t="shared" si="9"/>
        <v>0.46276282258988688</v>
      </c>
      <c r="M18" s="14">
        <f t="shared" si="10"/>
        <v>1.1794082237314343</v>
      </c>
      <c r="N18" s="14">
        <f t="shared" si="11"/>
        <v>0.80353138034277327</v>
      </c>
      <c r="O18" s="19">
        <f t="shared" si="12"/>
        <v>1.5913577807047431E-2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16" t="s">
        <v>129</v>
      </c>
      <c r="B19" s="1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16" t="s">
        <v>129</v>
      </c>
      <c r="B20" s="16" t="s">
        <v>5</v>
      </c>
      <c r="C20" s="14">
        <f t="shared" si="0"/>
        <v>2.5879534723856346E-2</v>
      </c>
      <c r="D20" s="14">
        <f t="shared" si="1"/>
        <v>2.7444800718238764</v>
      </c>
      <c r="E20" s="14">
        <f t="shared" si="2"/>
        <v>2.803683882802321E-2</v>
      </c>
      <c r="F20" s="14">
        <f t="shared" si="3"/>
        <v>2.4945653095799925E-2</v>
      </c>
      <c r="G20" s="14">
        <f t="shared" si="4"/>
        <v>0</v>
      </c>
      <c r="H20" s="14">
        <f t="shared" si="5"/>
        <v>2.1872733146145538E-2</v>
      </c>
      <c r="I20" s="14">
        <f t="shared" si="6"/>
        <v>2.4861586971910765E-2</v>
      </c>
      <c r="J20" s="14">
        <f t="shared" si="7"/>
        <v>0.42863897116616284</v>
      </c>
      <c r="K20" s="14">
        <f t="shared" si="8"/>
        <v>3.3571281333295351E-2</v>
      </c>
      <c r="L20" s="14">
        <f t="shared" si="9"/>
        <v>3.6504194717849923</v>
      </c>
      <c r="M20" s="14">
        <f t="shared" si="10"/>
        <v>0</v>
      </c>
      <c r="N20" s="14">
        <f t="shared" si="11"/>
        <v>1.914626321348619</v>
      </c>
      <c r="O20" s="19">
        <f t="shared" si="12"/>
        <v>3.1324923431813187E-2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16" t="s">
        <v>130</v>
      </c>
      <c r="B21" s="16" t="s">
        <v>27</v>
      </c>
      <c r="C21" s="14">
        <f t="shared" si="0"/>
        <v>4.6260422796745769E-2</v>
      </c>
      <c r="D21" s="14">
        <f t="shared" si="1"/>
        <v>2.7280147505481869E-3</v>
      </c>
      <c r="E21" s="14">
        <f t="shared" si="2"/>
        <v>4.6225878316502815E-2</v>
      </c>
      <c r="F21" s="14">
        <f t="shared" si="3"/>
        <v>7.6752721021705758E-2</v>
      </c>
      <c r="G21" s="14">
        <f t="shared" si="4"/>
        <v>0</v>
      </c>
      <c r="H21" s="14">
        <f t="shared" si="5"/>
        <v>6.729796885658533E-2</v>
      </c>
      <c r="I21" s="14">
        <f t="shared" si="6"/>
        <v>8.9651352133168521E-2</v>
      </c>
      <c r="J21" s="14">
        <f t="shared" si="7"/>
        <v>4.9874920665678418E-2</v>
      </c>
      <c r="K21" s="14">
        <f t="shared" si="8"/>
        <v>8.8793353209925888E-2</v>
      </c>
      <c r="L21" s="14">
        <f t="shared" si="9"/>
        <v>5.5187350540760809</v>
      </c>
      <c r="M21" s="14">
        <f t="shared" si="10"/>
        <v>0.23355223639060715</v>
      </c>
      <c r="N21" s="14">
        <f t="shared" si="11"/>
        <v>3.0056035620241452</v>
      </c>
      <c r="O21" s="19">
        <f t="shared" si="12"/>
        <v>5.7569473707532168E-2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16" t="s">
        <v>130</v>
      </c>
      <c r="B22" s="16" t="s">
        <v>3</v>
      </c>
      <c r="C22" s="14">
        <f t="shared" si="0"/>
        <v>2.0330609823676652E-3</v>
      </c>
      <c r="D22" s="14">
        <f t="shared" si="1"/>
        <v>0</v>
      </c>
      <c r="E22" s="14">
        <f t="shared" si="2"/>
        <v>2.0314476777495614E-3</v>
      </c>
      <c r="F22" s="14">
        <f t="shared" si="3"/>
        <v>1.0931774736702099E-3</v>
      </c>
      <c r="G22" s="14">
        <f t="shared" si="4"/>
        <v>0</v>
      </c>
      <c r="H22" s="14">
        <f t="shared" si="5"/>
        <v>9.5851485912757577E-4</v>
      </c>
      <c r="I22" s="14">
        <f t="shared" si="6"/>
        <v>3.6101157248999739E-3</v>
      </c>
      <c r="J22" s="14">
        <f t="shared" si="7"/>
        <v>0</v>
      </c>
      <c r="K22" s="14">
        <f t="shared" si="8"/>
        <v>3.532243595840907E-3</v>
      </c>
      <c r="L22" s="14">
        <f t="shared" si="9"/>
        <v>0.30288053129718634</v>
      </c>
      <c r="M22" s="14">
        <f t="shared" si="10"/>
        <v>0</v>
      </c>
      <c r="N22" s="14">
        <f t="shared" si="11"/>
        <v>0.15885928779633771</v>
      </c>
      <c r="O22" s="19">
        <f t="shared" si="12"/>
        <v>2.4643532653146265E-3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16" t="s">
        <v>130</v>
      </c>
      <c r="B23" s="1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16" t="s">
        <v>130</v>
      </c>
      <c r="B24" s="1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0.20828428225561516</v>
      </c>
      <c r="D25" s="14">
        <f t="shared" ref="D25:O25" si="13">SUM(D15:D24)</f>
        <v>10.087310009471654</v>
      </c>
      <c r="E25" s="14">
        <f t="shared" si="13"/>
        <v>0.21612363285370897</v>
      </c>
      <c r="F25" s="14">
        <f t="shared" si="13"/>
        <v>0.51884559776883521</v>
      </c>
      <c r="G25" s="14">
        <f t="shared" si="13"/>
        <v>2.7386257531868687</v>
      </c>
      <c r="H25" s="14">
        <f t="shared" si="13"/>
        <v>0.79228829727384309</v>
      </c>
      <c r="I25" s="14">
        <f t="shared" si="13"/>
        <v>0.36390785833116757</v>
      </c>
      <c r="J25" s="14">
        <f t="shared" si="13"/>
        <v>10.121236778900107</v>
      </c>
      <c r="K25" s="14">
        <f t="shared" si="13"/>
        <v>0.57437866726773157</v>
      </c>
      <c r="L25" s="14">
        <f t="shared" si="13"/>
        <v>25.145911038876001</v>
      </c>
      <c r="M25" s="14">
        <f t="shared" si="13"/>
        <v>85.582241464462456</v>
      </c>
      <c r="N25" s="14">
        <f t="shared" si="13"/>
        <v>53.883695614341697</v>
      </c>
      <c r="O25" s="14">
        <f t="shared" si="13"/>
        <v>0.35782348795680846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16" t="s">
        <v>18</v>
      </c>
      <c r="B27" s="16" t="s">
        <v>19</v>
      </c>
      <c r="C27" s="17" t="s">
        <v>1</v>
      </c>
      <c r="D27" s="17" t="s">
        <v>2</v>
      </c>
      <c r="E27" s="17" t="s">
        <v>64</v>
      </c>
      <c r="F27" s="17" t="s">
        <v>1</v>
      </c>
      <c r="G27" s="17" t="s">
        <v>2</v>
      </c>
      <c r="H27" s="17" t="s">
        <v>64</v>
      </c>
      <c r="I27" s="17" t="s">
        <v>1</v>
      </c>
      <c r="J27" s="17" t="s">
        <v>2</v>
      </c>
      <c r="K27" s="17" t="s">
        <v>64</v>
      </c>
      <c r="L27" s="17" t="s">
        <v>1</v>
      </c>
      <c r="M27" s="17" t="s">
        <v>2</v>
      </c>
      <c r="N27" s="17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16" t="s">
        <v>26</v>
      </c>
      <c r="B28" s="16" t="s">
        <v>27</v>
      </c>
      <c r="C28" s="14">
        <f>(SUMIFS(MESKENAG2,KAYNAK,A28,SEBEP,B28,SÜRE,"Uzun",BİLDİRİM,"Bildirimli",İL,$B$10)/VLOOKUP($B$10,ABONE2,3,FALSE))</f>
        <v>1.8910129527072067E-4</v>
      </c>
      <c r="D28" s="14">
        <f>(SUMIFS(MESKENOG2,KAYNAK,A28,SEBEP,B28,SÜRE,"Uzun",BİLDİRİM,"Bildirimli",İL,$B$10)/VLOOKUP($B$10,ABONE2,4,FALSE))</f>
        <v>4.788515402810183E-4</v>
      </c>
      <c r="E28" s="14">
        <f>(SUMIFS(MESKENAG2,KAYNAK,A28,SEBEP,B28,SÜRE,"Uzun",BİLDİRİM,"Bildirimli",İL,$B$10)+SUMIFS(MESKENOG2,KAYNAK,A28,SEBEP,B28,SÜRE,"Uzun",BİLDİRİM,"Bildirimli",İL,$B$10))/VLOOKUP($B$10,ABONE2,5,FALSE)</f>
        <v>1.8933122217031984E-4</v>
      </c>
      <c r="F28" s="14">
        <f>(SUMIFS(TARIMSALAG2,KAYNAK,A28,SEBEP,B28,SÜRE,"Uzun",BİLDİRİM,"Bildirimli",İL,$B$10)/VLOOKUP($B$10,ABONE2,6,FALSE))</f>
        <v>4.7442702714377751E-3</v>
      </c>
      <c r="G28" s="14">
        <f>(SUMIFS(TARIMSALOG2,KAYNAK,A28,SEBEP,B28,SÜRE,"Uzun",BİLDİRİM,"Bildirimli",İL,$B$10)/VLOOKUP($B$10,ABONE2,7,FALSE))</f>
        <v>2.3437640697798558E-2</v>
      </c>
      <c r="H28" s="14">
        <f>(SUMIFS(TARIMSALAG2,KAYNAK,A28,SEBEP,B28,SÜRE,"Uzun",BİLDİRİM,"Bildirimli",İL,$B$10)+SUMIFS(TARIMSALOG2,KAYNAK,A28,SEBEP,B28,SÜRE,"Uzun",BİLDİRİM,"Bildirimli",İL,$B$10))/VLOOKUP($B$10,ABONE2,8,FALSE)</f>
        <v>7.0470053687648141E-3</v>
      </c>
      <c r="I28" s="14">
        <f>(SUMIFS(TICARETHANEAG2,KAYNAK,A28,SEBEP,B28,SÜRE,"Uzun",BİLDİRİM,"Bildirimli",İL,$B$10)/VLOOKUP($B$10,ABONE2,9,FALSE))</f>
        <v>2.7660701502077651E-4</v>
      </c>
      <c r="J28" s="14">
        <f>(SUMIFS(TICARETHANEOG2,KAYNAK,A28,SEBEP,B28,SÜRE,"Uzun",BİLDİRİM,"Bildirimli",İL,$B$10)/VLOOKUP($B$10,ABONE2,10,FALSE))</f>
        <v>1.0224112517371511E-2</v>
      </c>
      <c r="K28" s="14">
        <f>(SUMIFS(TICARETHANEAG2,KAYNAK,A28,SEBEP,B28,SÜRE,"Uzun",BİLDİRİM,"Bildirimli",İL,$B$10)+SUMIFS(TICARETHANEOG2,KAYNAK,A28,SEBEP,B28,SÜRE,"Uzun",BİLDİRİM,"Bildirimli",İL,$B$10))/VLOOKUP($B$10,ABONE2,11,FALSE)</f>
        <v>4.911800346478121E-4</v>
      </c>
      <c r="L28" s="14">
        <f>(SUMIFS(SANAYIAG2,KAYNAK,A28,SEBEP,B28,SÜRE,"Uzun",BİLDİRİM,"Bildirimli",İL,$B$10)/VLOOKUP($B$10,ABONE2,12,FALSE))</f>
        <v>2.172616990263688E-4</v>
      </c>
      <c r="M28" s="14">
        <f>(SUMIFS(SANAYIOG2,KAYNAK,A28,SEBEP,B28,SÜRE,"Uzun",BİLDİRİM,"Bildirimli",İL,$B$10)/VLOOKUP($B$10,ABONE2,13,FALSE))</f>
        <v>4.6036936452321868E-2</v>
      </c>
      <c r="N28" s="14">
        <f>(SUMIFS(SANAYIAG2,KAYNAK,A28,SEBEP,B28,SÜRE,"Uzun",BİLDİRİM,"Bildirimli",İL,$B$10)+SUMIFS(SANAYIOG2,KAYNAK,A28,SEBEP,B28,SÜRE,"Uzun",BİLDİRİM,"Bildirimli",İL,$B$10))/VLOOKUP($B$10,ABONE2,14,FALSE)</f>
        <v>2.200475165921504E-2</v>
      </c>
      <c r="O28" s="19">
        <f>(SUMIFS(MESKENAG2,KAYNAK,A28,SEBEP,B28,SÜRE,"Uzun",BİLDİRİM,"Bildirimli",İL,$B$10)+SUMIFS(MESKENOG2,KAYNAK,A28,SEBEP,B28,SÜRE,"Uzun",BİLDİRİM,"Bildirimli",İL,$B$10)+SUMIFS(TARIMSALAG2,KAYNAK,A28,SEBEP,B28,SÜRE,"Uzun",BİLDİRİM,"Bildirimli",İL,$B$10)+SUMIFS(TARIMSALOG2,KAYNAK,A28,SEBEP,B28,SÜRE,"Uzun",BİLDİRİM,"Bildirimli",İL,$B$10)+SUMIFS(TICARETHANEAG2,KAYNAK,A28,SEBEP,B28,SÜRE,"Uzun",BİLDİRİM,"Bildirimli",İL,$B$10)+SUMIFS(TICARETHANEOG2,KAYNAK,A28,SEBEP,B28,SÜRE,"Uzun",BİLDİRİM,"Bildirimli",İL,$B$10)+SUMIFS(SANAYIAG2,KAYNAK,A28,SEBEP,B28,SÜRE,"Uzun",BİLDİRİM,"Bildirimli",İL,$B$10)+SUMIFS(SANAYIOG2,KAYNAK,A28,SEBEP,B28,SÜRE,"Uzun",BİLDİRİM,"Bildirimli",İL,$B$10))/VLOOKUP($B$10,ABONE2,15,FALSE)</f>
        <v>4.0643662079948998E-4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16" t="s">
        <v>129</v>
      </c>
      <c r="B29" s="16" t="s">
        <v>27</v>
      </c>
      <c r="C29" s="14">
        <f>(SUMIFS(MESKENAG2,KAYNAK,A29,SEBEP,B29,SÜRE,"Uzun",BİLDİRİM,"Bildirimli",İL,$B$10)/VLOOKUP($B$10,ABONE2,3,FALSE))</f>
        <v>0.12560705348019094</v>
      </c>
      <c r="D29" s="14">
        <f>(SUMIFS(MESKENOG2,KAYNAK,A29,SEBEP,B29,SÜRE,"Uzun",BİLDİRİM,"Bildirimli",İL,$B$10)/VLOOKUP($B$10,ABONE2,4,FALSE))</f>
        <v>11.602883441124645</v>
      </c>
      <c r="E29" s="14">
        <f>(SUMIFS(MESKENAG2,KAYNAK,A29,SEBEP,B29,SÜRE,"Uzun",BİLDİRİM,"Bildirimli",İL,$B$10)+SUMIFS(MESKENOG2,KAYNAK,A29,SEBEP,B29,SÜRE,"Uzun",BİLDİRİM,"Bildirimli",İL,$B$10))/VLOOKUP($B$10,ABONE2,5,FALSE)</f>
        <v>0.13471467157922018</v>
      </c>
      <c r="F29" s="14">
        <f>(SUMIFS(TARIMSALAG2,KAYNAK,A29,SEBEP,B29,SÜRE,"Uzun",BİLDİRİM,"Bildirimli",İL,$B$10)/VLOOKUP($B$10,ABONE2,6,FALSE))</f>
        <v>0.66475429151871346</v>
      </c>
      <c r="G29" s="14">
        <f>(SUMIFS(TARIMSALOG2,KAYNAK,A29,SEBEP,B29,SÜRE,"Uzun",BİLDİRİM,"Bildirimli",İL,$B$10)/VLOOKUP($B$10,ABONE2,7,FALSE))</f>
        <v>2.064025418531183</v>
      </c>
      <c r="H29" s="14">
        <f>(SUMIFS(TARIMSALAG2,KAYNAK,A29,SEBEP,B29,SÜRE,"Uzun",BİLDİRİM,"Bildirimli",İL,$B$10)+SUMIFS(TARIMSALOG2,KAYNAK,A29,SEBEP,B29,SÜRE,"Uzun",BİLDİRİM,"Bildirimli",İL,$B$10))/VLOOKUP($B$10,ABONE2,8,FALSE)</f>
        <v>0.83712292603227356</v>
      </c>
      <c r="I29" s="14">
        <f>(SUMIFS(TICARETHANEAG2,KAYNAK,A29,SEBEP,B29,SÜRE,"Uzun",BİLDİRİM,"Bildirimli",İL,$B$10)/VLOOKUP($B$10,ABONE2,9,FALSE))</f>
        <v>0.22345983696903882</v>
      </c>
      <c r="J29" s="14">
        <f>(SUMIFS(TICARETHANEOG2,KAYNAK,A29,SEBEP,B29,SÜRE,"Uzun",BİLDİRİM,"Bildirimli",İL,$B$10)/VLOOKUP($B$10,ABONE2,10,FALSE))</f>
        <v>5.9849677150267402</v>
      </c>
      <c r="K29" s="14">
        <f>(SUMIFS(TICARETHANEAG2,KAYNAK,A29,SEBEP,B29,SÜRE,"Uzun",BİLDİRİM,"Bildirimli",İL,$B$10)+SUMIFS(TICARETHANEOG2,KAYNAK,A29,SEBEP,B29,SÜRE,"Uzun",BİLDİRİM,"Bildirimli",İL,$B$10))/VLOOKUP($B$10,ABONE2,11,FALSE)</f>
        <v>0.34773864663721632</v>
      </c>
      <c r="L29" s="14">
        <f>(SUMIFS(SANAYIAG2,KAYNAK,A29,SEBEP,B29,SÜRE,"Uzun",BİLDİRİM,"Bildirimli",İL,$B$10)/VLOOKUP($B$10,ABONE2,12,FALSE))</f>
        <v>6.369768804772959</v>
      </c>
      <c r="M29" s="14">
        <f>(SUMIFS(SANAYIOG2,KAYNAK,A29,SEBEP,B29,SÜRE,"Uzun",BİLDİRİM,"Bildirimli",İL,$B$10)/VLOOKUP($B$10,ABONE2,13,FALSE))</f>
        <v>60.120945232726804</v>
      </c>
      <c r="N29" s="14">
        <f>(SUMIFS(SANAYIAG2,KAYNAK,A29,SEBEP,B29,SÜRE,"Uzun",BİLDİRİM,"Bildirimli",İL,$B$10)+SUMIFS(SANAYIOG2,KAYNAK,A29,SEBEP,B29,SÜRE,"Uzun",BİLDİRİM,"Bildirimli",İL,$B$10))/VLOOKUP($B$10,ABONE2,14,FALSE)</f>
        <v>31.928728423711433</v>
      </c>
      <c r="O29" s="19">
        <f>(SUMIFS(MESKENAG2,KAYNAK,A29,SEBEP,B29,SÜRE,"Uzun",BİLDİRİM,"Bildirimli",İL,$B$10)+SUMIFS(MESKENOG2,KAYNAK,A29,SEBEP,B29,SÜRE,"Uzun",BİLDİRİM,"Bildirimli",İL,$B$10)+SUMIFS(TARIMSALAG2,KAYNAK,A29,SEBEP,B29,SÜRE,"Uzun",BİLDİRİM,"Bildirimli",İL,$B$10)+SUMIFS(TARIMSALOG2,KAYNAK,A29,SEBEP,B29,SÜRE,"Uzun",BİLDİRİM,"Bildirimli",İL,$B$10)+SUMIFS(TICARETHANEAG2,KAYNAK,A29,SEBEP,B29,SÜRE,"Uzun",BİLDİRİM,"Bildirimli",İL,$B$10)+SUMIFS(TICARETHANEOG2,KAYNAK,A29,SEBEP,B29,SÜRE,"Uzun",BİLDİRİM,"Bildirimli",İL,$B$10)+SUMIFS(SANAYIAG2,KAYNAK,A29,SEBEP,B29,SÜRE,"Uzun",BİLDİRİM,"Bildirimli",İL,$B$10)+SUMIFS(SANAYIOG2,KAYNAK,A29,SEBEP,B29,SÜRE,"Uzun",BİLDİRİM,"Bildirimli",İL,$B$10))/VLOOKUP($B$10,ABONE2,15,FALSE)</f>
        <v>0.22608692443953482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16" t="s">
        <v>129</v>
      </c>
      <c r="B30" s="16" t="s">
        <v>5</v>
      </c>
      <c r="C30" s="14">
        <f>(SUMIFS(MESKENAG2,KAYNAK,A30,SEBEP,B30,SÜRE,"Uzun",BİLDİRİM,"Bildirimli",İL,$B$10)/VLOOKUP($B$10,ABONE2,3,FALSE))</f>
        <v>0</v>
      </c>
      <c r="D30" s="14">
        <f>(SUMIFS(MESKENOG2,KAYNAK,A30,SEBEP,B30,SÜRE,"Uzun",BİLDİRİM,"Bildirimli",İL,$B$10)/VLOOKUP($B$10,ABONE2,4,FALSE))</f>
        <v>0</v>
      </c>
      <c r="E30" s="14">
        <f>(SUMIFS(MESKENAG2,KAYNAK,A30,SEBEP,B30,SÜRE,"Uzun",BİLDİRİM,"Bildirimli",İL,$B$10)+SUMIFS(MESKENOG2,KAYNAK,A30,SEBEP,B30,SÜRE,"Uzun",BİLDİRİM,"Bildirimli",İL,$B$10))/VLOOKUP($B$10,ABONE2,5,FALSE)</f>
        <v>0</v>
      </c>
      <c r="F30" s="14">
        <f>(SUMIFS(TARIMSALAG2,KAYNAK,A30,SEBEP,B30,SÜRE,"Uzun",BİLDİRİM,"Bildirimli",İL,$B$10)/VLOOKUP($B$10,ABONE2,6,FALSE))</f>
        <v>0</v>
      </c>
      <c r="G30" s="14">
        <f>(SUMIFS(TARIMSALOG2,KAYNAK,A30,SEBEP,B30,SÜRE,"Uzun",BİLDİRİM,"Bildirimli",İL,$B$10)/VLOOKUP($B$10,ABONE2,7,FALSE))</f>
        <v>0</v>
      </c>
      <c r="H30" s="14">
        <f>(SUMIFS(TARIMSALAG2,KAYNAK,A30,SEBEP,B30,SÜRE,"Uzun",BİLDİRİM,"Bildirimli",İL,$B$10)+SUMIFS(TARIMSALOG2,KAYNAK,A30,SEBEP,B30,SÜRE,"Uzun",BİLDİRİM,"Bildirimli",İL,$B$10))/VLOOKUP($B$10,ABONE2,8,FALSE)</f>
        <v>0</v>
      </c>
      <c r="I30" s="14">
        <f>(SUMIFS(TICARETHANEAG2,KAYNAK,A30,SEBEP,B30,SÜRE,"Uzun",BİLDİRİM,"Bildirimli",İL,$B$10)/VLOOKUP($B$10,ABONE2,9,FALSE))</f>
        <v>0</v>
      </c>
      <c r="J30" s="14">
        <f>(SUMIFS(TICARETHANEOG2,KAYNAK,A30,SEBEP,B30,SÜRE,"Uzun",BİLDİRİM,"Bildirimli",İL,$B$10)/VLOOKUP($B$10,ABONE2,10,FALSE))</f>
        <v>0</v>
      </c>
      <c r="K30" s="14">
        <f>(SUMIFS(TICARETHANEAG2,KAYNAK,A30,SEBEP,B30,SÜRE,"Uzun",BİLDİRİM,"Bildirimli",İL,$B$10)+SUMIFS(TICARETHANEOG2,KAYNAK,A30,SEBEP,B30,SÜRE,"Uzun",BİLDİRİM,"Bildirimli",İL,$B$10))/VLOOKUP($B$10,ABONE2,11,FALSE)</f>
        <v>0</v>
      </c>
      <c r="L30" s="14">
        <f>(SUMIFS(SANAYIAG2,KAYNAK,A30,SEBEP,B30,SÜRE,"Uzun",BİLDİRİM,"Bildirimli",İL,$B$10)/VLOOKUP($B$10,ABONE2,12,FALSE))</f>
        <v>0</v>
      </c>
      <c r="M30" s="14">
        <f>(SUMIFS(SANAYIOG2,KAYNAK,A30,SEBEP,B30,SÜRE,"Uzun",BİLDİRİM,"Bildirimli",İL,$B$10)/VLOOKUP($B$10,ABONE2,13,FALSE))</f>
        <v>0</v>
      </c>
      <c r="N30" s="14">
        <f>(SUMIFS(SANAYIAG2,KAYNAK,A30,SEBEP,B30,SÜRE,"Uzun",BİLDİRİM,"Bildirimli",İL,$B$10)+SUMIFS(SANAYIOG2,KAYNAK,A30,SEBEP,B30,SÜRE,"Uzun",BİLDİRİM,"Bildirimli",İL,$B$10))/VLOOKUP($B$10,ABONE2,14,FALSE)</f>
        <v>0</v>
      </c>
      <c r="O30" s="19">
        <f>(SUMIFS(MESKENAG2,KAYNAK,A30,SEBEP,B30,SÜRE,"Uzun",BİLDİRİM,"Bildirimli",İL,$B$10)+SUMIFS(MESKENOG2,KAYNAK,A30,SEBEP,B30,SÜRE,"Uzun",BİLDİRİM,"Bildirimli",İL,$B$10)+SUMIFS(TARIMSALAG2,KAYNAK,A30,SEBEP,B30,SÜRE,"Uzun",BİLDİRİM,"Bildirimli",İL,$B$10)+SUMIFS(TARIMSALOG2,KAYNAK,A30,SEBEP,B30,SÜRE,"Uzun",BİLDİRİM,"Bildirimli",İL,$B$10)+SUMIFS(TICARETHANEAG2,KAYNAK,A30,SEBEP,B30,SÜRE,"Uzun",BİLDİRİM,"Bildirimli",İL,$B$10)+SUMIFS(TICARETHANEOG2,KAYNAK,A30,SEBEP,B30,SÜRE,"Uzun",BİLDİRİM,"Bildirimli",İL,$B$10)+SUMIFS(SANAYIAG2,KAYNAK,A30,SEBEP,B30,SÜRE,"Uzun",BİLDİRİM,"Bildirimli",İL,$B$10)+SUMIFS(SANAYIOG2,KAYNAK,A30,SEBEP,B30,SÜRE,"Uzun",BİLDİRİM,"Bildirimli",İL,$B$10))/VLOOKUP($B$10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16" t="s">
        <v>130</v>
      </c>
      <c r="B31" s="16" t="s">
        <v>27</v>
      </c>
      <c r="C31" s="14">
        <f>(SUMIFS(MESKENAG2,KAYNAK,A31,SEBEP,B31,SÜRE,"Uzun",BİLDİRİM,"Bildirimli",İL,$B$10)/VLOOKUP($B$10,ABONE2,3,FALSE))</f>
        <v>2.6383417691725232E-2</v>
      </c>
      <c r="D31" s="14">
        <f>(SUMIFS(MESKENOG2,KAYNAK,A31,SEBEP,B31,SÜRE,"Uzun",BİLDİRİM,"Bildirimli",İL,$B$10)/VLOOKUP($B$10,ABONE2,4,FALSE))</f>
        <v>0</v>
      </c>
      <c r="E31" s="14">
        <f>(SUMIFS(MESKENAG2,KAYNAK,A31,SEBEP,B31,SÜRE,"Uzun",BİLDİRİM,"Bildirimli",İL,$B$10)+SUMIFS(MESKENOG2,KAYNAK,A31,SEBEP,B31,SÜRE,"Uzun",BİLDİRİM,"Bildirimli",İL,$B$10))/VLOOKUP($B$10,ABONE2,5,FALSE)</f>
        <v>2.6362481531928463E-2</v>
      </c>
      <c r="F31" s="14">
        <f>(SUMIFS(TARIMSALAG2,KAYNAK,A31,SEBEP,B31,SÜRE,"Uzun",BİLDİRİM,"Bildirimli",İL,$B$10)/VLOOKUP($B$10,ABONE2,6,FALSE))</f>
        <v>1.4632031574595807E-2</v>
      </c>
      <c r="G31" s="14">
        <f>(SUMIFS(TARIMSALOG2,KAYNAK,A31,SEBEP,B31,SÜRE,"Uzun",BİLDİRİM,"Bildirimli",İL,$B$10)/VLOOKUP($B$10,ABONE2,7,FALSE))</f>
        <v>0</v>
      </c>
      <c r="H31" s="14">
        <f>(SUMIFS(TARIMSALAG2,KAYNAK,A31,SEBEP,B31,SÜRE,"Uzun",BİLDİRİM,"Bildirimli",İL,$B$10)+SUMIFS(TARIMSALOG2,KAYNAK,A31,SEBEP,B31,SÜRE,"Uzun",BİLDİRİM,"Bildirimli",İL,$B$10))/VLOOKUP($B$10,ABONE2,8,FALSE)</f>
        <v>1.2829590822418477E-2</v>
      </c>
      <c r="I31" s="14">
        <f>(SUMIFS(TICARETHANEAG2,KAYNAK,A31,SEBEP,B31,SÜRE,"Uzun",BİLDİRİM,"Bildirimli",İL,$B$10)/VLOOKUP($B$10,ABONE2,9,FALSE))</f>
        <v>7.8162582106255568E-2</v>
      </c>
      <c r="J31" s="14">
        <f>(SUMIFS(TICARETHANEOG2,KAYNAK,A31,SEBEP,B31,SÜRE,"Uzun",BİLDİRİM,"Bildirimli",İL,$B$10)/VLOOKUP($B$10,ABONE2,10,FALSE))</f>
        <v>0</v>
      </c>
      <c r="K31" s="14">
        <f>(SUMIFS(TICARETHANEAG2,KAYNAK,A31,SEBEP,B31,SÜRE,"Uzun",BİLDİRİM,"Bildirimli",İL,$B$10)+SUMIFS(TICARETHANEOG2,KAYNAK,A31,SEBEP,B31,SÜRE,"Uzun",BİLDİRİM,"Bildirimli",İL,$B$10))/VLOOKUP($B$10,ABONE2,11,FALSE)</f>
        <v>7.6476573361608791E-2</v>
      </c>
      <c r="L31" s="14">
        <f>(SUMIFS(SANAYIAG2,KAYNAK,A31,SEBEP,B31,SÜRE,"Uzun",BİLDİRİM,"Bildirimli",İL,$B$10)/VLOOKUP($B$10,ABONE2,12,FALSE))</f>
        <v>3.734824828465467</v>
      </c>
      <c r="M31" s="14">
        <f>(SUMIFS(SANAYIOG2,KAYNAK,A31,SEBEP,B31,SÜRE,"Uzun",BİLDİRİM,"Bildirimli",İL,$B$10)/VLOOKUP($B$10,ABONE2,13,FALSE))</f>
        <v>0</v>
      </c>
      <c r="N31" s="14">
        <f>(SUMIFS(SANAYIAG2,KAYNAK,A31,SEBEP,B31,SÜRE,"Uzun",BİLDİRİM,"Bildirimli",İL,$B$10)+SUMIFS(SANAYIOG2,KAYNAK,A31,SEBEP,B31,SÜRE,"Uzun",BİLDİRİM,"Bildirimli",İL,$B$10))/VLOOKUP($B$10,ABONE2,14,FALSE)</f>
        <v>1.9588964987384609</v>
      </c>
      <c r="O31" s="19">
        <f>(SUMIFS(MESKENAG2,KAYNAK,A31,SEBEP,B31,SÜRE,"Uzun",BİLDİRİM,"Bildirimli",İL,$B$10)+SUMIFS(MESKENOG2,KAYNAK,A31,SEBEP,B31,SÜRE,"Uzun",BİLDİRİM,"Bildirimli",İL,$B$10)+SUMIFS(TARIMSALAG2,KAYNAK,A31,SEBEP,B31,SÜRE,"Uzun",BİLDİRİM,"Bildirimli",İL,$B$10)+SUMIFS(TARIMSALOG2,KAYNAK,A31,SEBEP,B31,SÜRE,"Uzun",BİLDİRİM,"Bildirimli",İL,$B$10)+SUMIFS(TICARETHANEAG2,KAYNAK,A31,SEBEP,B31,SÜRE,"Uzun",BİLDİRİM,"Bildirimli",İL,$B$10)+SUMIFS(TICARETHANEOG2,KAYNAK,A31,SEBEP,B31,SÜRE,"Uzun",BİLDİRİM,"Bildirimli",İL,$B$10)+SUMIFS(SANAYIAG2,KAYNAK,A31,SEBEP,B31,SÜRE,"Uzun",BİLDİRİM,"Bildirimli",İL,$B$10)+SUMIFS(SANAYIOG2,KAYNAK,A31,SEBEP,B31,SÜRE,"Uzun",BİLDİRİM,"Bildirimli",İL,$B$10))/VLOOKUP($B$10,ABONE2,15,FALSE)</f>
        <v>3.6883217063122045E-2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16" t="s">
        <v>130</v>
      </c>
      <c r="B32" s="16" t="s">
        <v>5</v>
      </c>
      <c r="C32" s="14">
        <f>(SUMIFS(MESKENAG2,KAYNAK,A32,SEBEP,B32,SÜRE,"Uzun",BİLDİRİM,"Bildirimli",İL,$B$10)/VLOOKUP($B$10,ABONE2,3,FALSE))</f>
        <v>0</v>
      </c>
      <c r="D32" s="14">
        <f>(SUMIFS(MESKENOG2,KAYNAK,A32,SEBEP,B32,SÜRE,"Uzun",BİLDİRİM,"Bildirimli",İL,$B$10)/VLOOKUP($B$10,ABONE2,4,FALSE))</f>
        <v>0</v>
      </c>
      <c r="E32" s="14">
        <f>(SUMIFS(MESKENAG2,KAYNAK,A32,SEBEP,B32,SÜRE,"Uzun",BİLDİRİM,"Bildirimli",İL,$B$10)+SUMIFS(MESKENOG2,KAYNAK,A32,SEBEP,B32,SÜRE,"Uzun",BİLDİRİM,"Bildirimli",İL,$B$10))/VLOOKUP($B$10,ABONE2,5,FALSE)</f>
        <v>0</v>
      </c>
      <c r="F32" s="14">
        <f>(SUMIFS(TARIMSALAG2,KAYNAK,A32,SEBEP,B32,SÜRE,"Uzun",BİLDİRİM,"Bildirimli",İL,$B$10)/VLOOKUP($B$10,ABONE2,6,FALSE))</f>
        <v>0</v>
      </c>
      <c r="G32" s="14">
        <f>(SUMIFS(TARIMSALOG2,KAYNAK,A32,SEBEP,B32,SÜRE,"Uzun",BİLDİRİM,"Bildirimli",İL,$B$10)/VLOOKUP($B$10,ABONE2,7,FALSE))</f>
        <v>0</v>
      </c>
      <c r="H32" s="14">
        <f>(SUMIFS(TARIMSALAG2,KAYNAK,A32,SEBEP,B32,SÜRE,"Uzun",BİLDİRİM,"Bildirimli",İL,$B$10)+SUMIFS(TARIMSALOG2,KAYNAK,A32,SEBEP,B32,SÜRE,"Uzun",BİLDİRİM,"Bildirimli",İL,$B$10))/VLOOKUP($B$10,ABONE2,8,FALSE)</f>
        <v>0</v>
      </c>
      <c r="I32" s="14">
        <f>(SUMIFS(TICARETHANEAG2,KAYNAK,A32,SEBEP,B32,SÜRE,"Uzun",BİLDİRİM,"Bildirimli",İL,$B$10)/VLOOKUP($B$10,ABONE2,9,FALSE))</f>
        <v>0</v>
      </c>
      <c r="J32" s="14">
        <f>(SUMIFS(TICARETHANEOG2,KAYNAK,A32,SEBEP,B32,SÜRE,"Uzun",BİLDİRİM,"Bildirimli",İL,$B$10)/VLOOKUP($B$10,ABONE2,10,FALSE))</f>
        <v>0</v>
      </c>
      <c r="K32" s="14">
        <f>(SUMIFS(TICARETHANEAG2,KAYNAK,A32,SEBEP,B32,SÜRE,"Uzun",BİLDİRİM,"Bildirimli",İL,$B$10)+SUMIFS(TICARETHANEOG2,KAYNAK,A32,SEBEP,B32,SÜRE,"Uzun",BİLDİRİM,"Bildirimli",İL,$B$10))/VLOOKUP($B$10,ABONE2,11,FALSE)</f>
        <v>0</v>
      </c>
      <c r="L32" s="14">
        <f>(SUMIFS(SANAYIAG2,KAYNAK,A32,SEBEP,B32,SÜRE,"Uzun",BİLDİRİM,"Bildirimli",İL,$B$10)/VLOOKUP($B$10,ABONE2,12,FALSE))</f>
        <v>0</v>
      </c>
      <c r="M32" s="14">
        <f>(SUMIFS(SANAYIOG2,KAYNAK,A32,SEBEP,B32,SÜRE,"Uzun",BİLDİRİM,"Bildirimli",İL,$B$10)/VLOOKUP($B$10,ABONE2,13,FALSE))</f>
        <v>0</v>
      </c>
      <c r="N32" s="14">
        <f>(SUMIFS(SANAYIAG2,KAYNAK,A32,SEBEP,B32,SÜRE,"Uzun",BİLDİRİM,"Bildirimli",İL,$B$10)+SUMIFS(SANAYIOG2,KAYNAK,A32,SEBEP,B32,SÜRE,"Uzun",BİLDİRİM,"Bildirimli",İL,$B$10))/VLOOKUP($B$10,ABONE2,14,FALSE)</f>
        <v>0</v>
      </c>
      <c r="O32" s="19">
        <f>(SUMIFS(MESKENAG2,KAYNAK,A32,SEBEP,B32,SÜRE,"Uzun",BİLDİRİM,"Bildirimli",İL,$B$10)+SUMIFS(MESKENOG2,KAYNAK,A32,SEBEP,B32,SÜRE,"Uzun",BİLDİRİM,"Bildirimli",İL,$B$10)+SUMIFS(TARIMSALAG2,KAYNAK,A32,SEBEP,B32,SÜRE,"Uzun",BİLDİRİM,"Bildirimli",İL,$B$10)+SUMIFS(TARIMSALOG2,KAYNAK,A32,SEBEP,B32,SÜRE,"Uzun",BİLDİRİM,"Bildirimli",İL,$B$10)+SUMIFS(TICARETHANEAG2,KAYNAK,A32,SEBEP,B32,SÜRE,"Uzun",BİLDİRİM,"Bildirimli",İL,$B$10)+SUMIFS(TICARETHANEOG2,KAYNAK,A32,SEBEP,B32,SÜRE,"Uzun",BİLDİRİM,"Bildirimli",İL,$B$10)+SUMIFS(SANAYIAG2,KAYNAK,A32,SEBEP,B32,SÜRE,"Uzun",BİLDİRİM,"Bildirimli",İL,$B$10)+SUMIFS(SANAYIOG2,KAYNAK,A32,SEBEP,B32,SÜRE,"Uzun",BİLDİRİM,"Bildirimli",İL,$B$10)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0.15217957246718689</v>
      </c>
      <c r="D33" s="14">
        <f t="shared" ref="D33:O33" si="14">SUM(D28:D32)</f>
        <v>11.603362292664926</v>
      </c>
      <c r="E33" s="14">
        <f t="shared" si="14"/>
        <v>0.16126648433331897</v>
      </c>
      <c r="F33" s="14">
        <f t="shared" si="14"/>
        <v>0.68413059336474702</v>
      </c>
      <c r="G33" s="14">
        <f t="shared" si="14"/>
        <v>2.0874630592289818</v>
      </c>
      <c r="H33" s="14">
        <f t="shared" si="14"/>
        <v>0.85699952222345688</v>
      </c>
      <c r="I33" s="14">
        <f t="shared" si="14"/>
        <v>0.30189902609031516</v>
      </c>
      <c r="J33" s="14">
        <f t="shared" si="14"/>
        <v>5.9951918275441116</v>
      </c>
      <c r="K33" s="14">
        <f t="shared" si="14"/>
        <v>0.42470640003347293</v>
      </c>
      <c r="L33" s="14">
        <f t="shared" si="14"/>
        <v>10.104810894937453</v>
      </c>
      <c r="M33" s="14">
        <f t="shared" si="14"/>
        <v>60.166982169179128</v>
      </c>
      <c r="N33" s="14">
        <f t="shared" si="14"/>
        <v>33.909629674109105</v>
      </c>
      <c r="O33" s="14">
        <f t="shared" si="14"/>
        <v>0.26337657812345633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VLOOKUP($B$10,ABONE2,3,FALSE)</f>
        <v>2214905</v>
      </c>
      <c r="D37" s="18">
        <f>VLOOKUP($B$10,ABONE2,4,FALSE)</f>
        <v>1759</v>
      </c>
      <c r="E37" s="18">
        <f>VLOOKUP($B$10,ABONE2,5,FALSE)</f>
        <v>2216664</v>
      </c>
      <c r="F37" s="18">
        <f>VLOOKUP($B$10,ABONE2,6,FALSE)</f>
        <v>48238</v>
      </c>
      <c r="G37" s="18">
        <f>VLOOKUP($B$10,ABONE2,7,FALSE)</f>
        <v>6777</v>
      </c>
      <c r="H37" s="18">
        <f>VLOOKUP($B$10,ABONE2,8,FALSE)</f>
        <v>55015</v>
      </c>
      <c r="I37" s="18">
        <f>VLOOKUP($B$10,ABONE2,9,FALSE)</f>
        <v>437402</v>
      </c>
      <c r="J37" s="18">
        <f>VLOOKUP($B$10,ABONE2,10,FALSE)</f>
        <v>9643</v>
      </c>
      <c r="K37" s="18">
        <f>VLOOKUP($B$10,ABONE2,11,FALSE)</f>
        <v>447045</v>
      </c>
      <c r="L37" s="29">
        <f>VLOOKUP($B$10,ABONE2,12,FALSE)</f>
        <v>1895</v>
      </c>
      <c r="M37" s="29">
        <f>VLOOKUP($B$10,ABONE2,13,FALSE)</f>
        <v>1718</v>
      </c>
      <c r="N37" s="29">
        <f>VLOOKUP($B$10,ABONE2,14,FALSE)</f>
        <v>3613</v>
      </c>
      <c r="O37" s="29">
        <f>VLOOKUP($B$10,ABONE2,15,FALSE)</f>
        <v>2722337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VLOOKUP($B$10,TUKETIM,3,FALSE)</f>
        <v>542441.98693333333</v>
      </c>
      <c r="D38" s="18">
        <f>VLOOKUP($B$10,TUKETIM,4,FALSE)</f>
        <v>6296.2716999999993</v>
      </c>
      <c r="E38" s="18">
        <f>VLOOKUP($B$10,TUKETIM,5,FALSE)</f>
        <v>548738.25863333337</v>
      </c>
      <c r="F38" s="18">
        <f>VLOOKUP($B$10,TUKETIM,6,FALSE)</f>
        <v>38165.836708333336</v>
      </c>
      <c r="G38" s="18">
        <f>VLOOKUP($B$10,TUKETIM,7,FALSE)</f>
        <v>25916.456562499996</v>
      </c>
      <c r="H38" s="18">
        <f>VLOOKUP($B$10,TUKETIM,8,FALSE)</f>
        <v>64082.293270833332</v>
      </c>
      <c r="I38" s="18">
        <f>VLOOKUP($B$10,TUKETIM,9,FALSE)</f>
        <v>267440.62842083332</v>
      </c>
      <c r="J38" s="18">
        <f>VLOOKUP($B$10,TUKETIM,10,FALSE)</f>
        <v>198496.90136666669</v>
      </c>
      <c r="K38" s="18">
        <f>VLOOKUP($B$10,TUKETIM,11,FALSE)</f>
        <v>465937.52978750004</v>
      </c>
      <c r="L38" s="29">
        <f>VLOOKUP($B$10,TUKETIM,12,FALSE)</f>
        <v>20909.737987500001</v>
      </c>
      <c r="M38" s="29">
        <f>VLOOKUP($B$10,TUKETIM,13,FALSE)</f>
        <v>345993.98829583329</v>
      </c>
      <c r="N38" s="29">
        <f>VLOOKUP($B$10,TUKETIM,14,FALSE)</f>
        <v>366903.72628333326</v>
      </c>
      <c r="O38" s="29">
        <f>VLOOKUP($B$10,TUKETIM,15,FALSE)</f>
        <v>1445661.807975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VLOOKUP($B$10,ANLASMA,3,FALSE)</f>
        <v>11391738.904399998</v>
      </c>
      <c r="D39" s="18">
        <f>VLOOKUP($B$10,ANLASMA,4,FALSE)</f>
        <v>110929.95800000001</v>
      </c>
      <c r="E39" s="18">
        <f>VLOOKUP($B$10,ANLASMA,5,FALSE)</f>
        <v>11502668.862399999</v>
      </c>
      <c r="F39" s="18">
        <f>VLOOKUP($B$10,ANLASMA,6,FALSE)</f>
        <v>306603.27699999994</v>
      </c>
      <c r="G39" s="18">
        <f>VLOOKUP($B$10,ANLASMA,7,FALSE)</f>
        <v>237638.204</v>
      </c>
      <c r="H39" s="18">
        <f>VLOOKUP($B$10,ANLASMA,8,FALSE)</f>
        <v>544241.48099999991</v>
      </c>
      <c r="I39" s="18">
        <f>VLOOKUP($B$10,ANLASMA,9,FALSE)</f>
        <v>2851936.5782569996</v>
      </c>
      <c r="J39" s="18">
        <f>VLOOKUP($B$10,ANLASMA,10,FALSE)</f>
        <v>3145372.8485999992</v>
      </c>
      <c r="K39" s="18">
        <f>VLOOKUP($B$10,ANLASMA,11,FALSE)</f>
        <v>5997309.4268569984</v>
      </c>
      <c r="L39" s="29">
        <f>VLOOKUP($B$10,ANLASMA,12,FALSE)</f>
        <v>81417.555000000008</v>
      </c>
      <c r="M39" s="29">
        <f>VLOOKUP($B$10,ANLASMA,13,FALSE)</f>
        <v>2125264.7450000001</v>
      </c>
      <c r="N39" s="29">
        <f>VLOOKUP($B$10,ANLASMA,14,FALSE)</f>
        <v>2206682.3000000003</v>
      </c>
      <c r="O39" s="29">
        <f>VLOOKUP($B$10,ANLASMA,15,FALSE)</f>
        <v>20250902.070257001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F13:H13"/>
    <mergeCell ref="I13:K13"/>
    <mergeCell ref="L13:N13"/>
    <mergeCell ref="O13:O14"/>
    <mergeCell ref="A25:B25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107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0.15187064373611445</v>
      </c>
      <c r="D17" s="14">
        <f t="shared" si="1"/>
        <v>2.7239842592188541</v>
      </c>
      <c r="E17" s="14">
        <f t="shared" si="2"/>
        <v>0.1590810541205856</v>
      </c>
      <c r="F17" s="14">
        <f t="shared" si="3"/>
        <v>0.7965630013591265</v>
      </c>
      <c r="G17" s="14">
        <f t="shared" si="4"/>
        <v>4.9105579214350463</v>
      </c>
      <c r="H17" s="14">
        <f t="shared" si="5"/>
        <v>1.81785823832739</v>
      </c>
      <c r="I17" s="14">
        <f t="shared" si="6"/>
        <v>0.29018401772135882</v>
      </c>
      <c r="J17" s="14">
        <f t="shared" si="7"/>
        <v>2.3630440955007894</v>
      </c>
      <c r="K17" s="14">
        <f t="shared" si="8"/>
        <v>0.36066602982532514</v>
      </c>
      <c r="L17" s="14">
        <f t="shared" si="9"/>
        <v>6.4308166061693086</v>
      </c>
      <c r="M17" s="14">
        <f t="shared" si="10"/>
        <v>434.99532758677537</v>
      </c>
      <c r="N17" s="14">
        <f t="shared" si="11"/>
        <v>102.85783157680567</v>
      </c>
      <c r="O17" s="19">
        <f t="shared" si="12"/>
        <v>0.28824487802750814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4.288615130098275E-2</v>
      </c>
      <c r="D21" s="14">
        <f t="shared" si="1"/>
        <v>0</v>
      </c>
      <c r="E21" s="14">
        <f t="shared" si="2"/>
        <v>4.2765928481574914E-2</v>
      </c>
      <c r="F21" s="14">
        <f t="shared" si="3"/>
        <v>0.17055351084532425</v>
      </c>
      <c r="G21" s="14">
        <f t="shared" si="4"/>
        <v>0</v>
      </c>
      <c r="H21" s="14">
        <f t="shared" si="5"/>
        <v>0.12821376768605697</v>
      </c>
      <c r="I21" s="14">
        <f t="shared" si="6"/>
        <v>0.27666704362508904</v>
      </c>
      <c r="J21" s="14">
        <f t="shared" si="7"/>
        <v>0</v>
      </c>
      <c r="K21" s="14">
        <f t="shared" si="8"/>
        <v>0.26725972755653815</v>
      </c>
      <c r="L21" s="14">
        <f t="shared" si="9"/>
        <v>32.880574799215495</v>
      </c>
      <c r="M21" s="14">
        <f t="shared" si="10"/>
        <v>0</v>
      </c>
      <c r="N21" s="14">
        <f t="shared" si="11"/>
        <v>25.482445469392008</v>
      </c>
      <c r="O21" s="19">
        <f t="shared" si="12"/>
        <v>9.0416180401358348E-2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1.4318907370104949E-3</v>
      </c>
      <c r="D22" s="14">
        <f t="shared" si="1"/>
        <v>0</v>
      </c>
      <c r="E22" s="14">
        <f t="shared" si="2"/>
        <v>1.4278767153213204E-3</v>
      </c>
      <c r="F22" s="14">
        <f t="shared" si="3"/>
        <v>1.2161511773041884E-2</v>
      </c>
      <c r="G22" s="14">
        <f t="shared" si="4"/>
        <v>0</v>
      </c>
      <c r="H22" s="14">
        <f t="shared" si="5"/>
        <v>9.1424283056486064E-3</v>
      </c>
      <c r="I22" s="14">
        <f t="shared" si="6"/>
        <v>7.2156342531955848E-4</v>
      </c>
      <c r="J22" s="14">
        <f t="shared" si="7"/>
        <v>0</v>
      </c>
      <c r="K22" s="14">
        <f t="shared" si="8"/>
        <v>6.970286086079386E-4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1.4962662153897143E-3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0.1961886857741077</v>
      </c>
      <c r="D25" s="14">
        <f t="shared" ref="D25:O25" si="13">SUM(D15:D24)</f>
        <v>2.7239842592188541</v>
      </c>
      <c r="E25" s="14">
        <f t="shared" si="13"/>
        <v>0.20327485931748182</v>
      </c>
      <c r="F25" s="14">
        <f t="shared" si="13"/>
        <v>0.97927802397749264</v>
      </c>
      <c r="G25" s="14">
        <f t="shared" si="13"/>
        <v>4.9105579214350463</v>
      </c>
      <c r="H25" s="14">
        <f t="shared" si="13"/>
        <v>1.9552144343190958</v>
      </c>
      <c r="I25" s="14">
        <f t="shared" si="13"/>
        <v>0.56757262477176751</v>
      </c>
      <c r="J25" s="14">
        <f t="shared" si="13"/>
        <v>2.3630440955007894</v>
      </c>
      <c r="K25" s="14">
        <f t="shared" si="13"/>
        <v>0.62862278599047128</v>
      </c>
      <c r="L25" s="14">
        <f t="shared" si="13"/>
        <v>39.311391405384803</v>
      </c>
      <c r="M25" s="14">
        <f t="shared" si="13"/>
        <v>434.99532758677537</v>
      </c>
      <c r="N25" s="14">
        <f t="shared" si="13"/>
        <v>128.34027704619768</v>
      </c>
      <c r="O25" s="14">
        <f t="shared" si="13"/>
        <v>0.38015732464425622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4.5820376484531612E-2</v>
      </c>
      <c r="D29" s="14">
        <f>(SUMIFS(MESKENOG2,KAYNAK,A29,SEBEP,B29,SÜRE,"Uzun",BİLDİRİM,"Bildirimli",İL,$B$10,İLÇE,$B$11)/VLOOKUP($B$11,ABONE2,4,FALSE))</f>
        <v>0.13906355305738419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4.6081765236799375E-2</v>
      </c>
      <c r="F29" s="14">
        <f>(SUMIFS(TARIMSALAG2,KAYNAK,A29,SEBEP,B29,SÜRE,"Uzun",BİLDİRİM,"Bildirimli",İL,$B$10,İLÇE,$B$11)/VLOOKUP($B$11,ABONE2,6,FALSE))</f>
        <v>0.12023082709262917</v>
      </c>
      <c r="G29" s="14">
        <f>(SUMIFS(TARIMSALOG2,KAYNAK,A29,SEBEP,B29,SÜRE,"Uzun",BİLDİRİM,"Bildirimli",İL,$B$10,İLÇE,$B$11)/VLOOKUP($B$11,ABONE2,7,FALSE))</f>
        <v>1.1757289600193308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0.38225721184252631</v>
      </c>
      <c r="I29" s="14">
        <f>(SUMIFS(TICARETHANEAG2,KAYNAK,A29,SEBEP,B29,SÜRE,"Uzun",BİLDİRİM,"Bildirimli",İL,$B$10,İLÇE,$B$11)/VLOOKUP($B$11,ABONE2,9,FALSE))</f>
        <v>8.0833461780802418E-2</v>
      </c>
      <c r="J29" s="14">
        <f>(SUMIFS(TICARETHANEOG2,KAYNAK,A29,SEBEP,B29,SÜRE,"Uzun",BİLDİRİM,"Bildirimli",İL,$B$10,İLÇE,$B$11)/VLOOKUP($B$11,ABONE2,10,FALSE))</f>
        <v>0.76640000545632414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0.10414430169102724</v>
      </c>
      <c r="L29" s="14">
        <f>(SUMIFS(SANAYIAG2,KAYNAK,A29,SEBEP,B29,SÜRE,"Uzun",BİLDİRİM,"Bildirimli",İL,$B$10,İLÇE,$B$11)/VLOOKUP($B$11,ABONE2,12,FALSE))</f>
        <v>7.4617707468403376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5.782872328801262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6.4517886165353172E-2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1.6131432134407031E-3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1.6086210863823114E-3</v>
      </c>
      <c r="F31" s="14">
        <f>(SUMIFS(TARIMSALAG2,KAYNAK,A31,SEBEP,B31,SÜRE,"Uzun",BİLDİRİM,"Bildirimli",İL,$B$10,İLÇE,$B$11)/VLOOKUP($B$11,ABONE2,6,FALSE))</f>
        <v>4.9359477048981481E-3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3.7106034886627321E-3</v>
      </c>
      <c r="I31" s="14">
        <f>(SUMIFS(TICARETHANEAG2,KAYNAK,A31,SEBEP,B31,SÜRE,"Uzun",BİLDİRİM,"Bildirimli",İL,$B$10,İLÇE,$B$11)/VLOOKUP($B$11,ABONE2,9,FALSE))</f>
        <v>4.902581510548723E-2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4.7358824588031069E-2</v>
      </c>
      <c r="L31" s="14">
        <f>(SUMIFS(SANAYIAG2,KAYNAK,A31,SEBEP,B31,SÜRE,"Uzun",BİLDİRİM,"Bildirimli",İL,$B$10,İLÇE,$B$11)/VLOOKUP($B$11,ABONE2,12,FALSE))</f>
        <v>1.3225157523305746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1.0249497080561953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8.2438668537681437E-3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4.7433519697972312E-2</v>
      </c>
      <c r="D33" s="14">
        <f t="shared" ref="D33:O33" si="14">SUM(D28:D32)</f>
        <v>0.13906355305738419</v>
      </c>
      <c r="E33" s="14">
        <f t="shared" si="14"/>
        <v>4.7690386323181684E-2</v>
      </c>
      <c r="F33" s="14">
        <f t="shared" si="14"/>
        <v>0.1251667747975273</v>
      </c>
      <c r="G33" s="14">
        <f t="shared" si="14"/>
        <v>1.1757289600193308</v>
      </c>
      <c r="H33" s="14">
        <f t="shared" si="14"/>
        <v>0.38596781533118907</v>
      </c>
      <c r="I33" s="14">
        <f t="shared" si="14"/>
        <v>0.12985927688628965</v>
      </c>
      <c r="J33" s="14">
        <f t="shared" si="14"/>
        <v>0.76640000545632414</v>
      </c>
      <c r="K33" s="14">
        <f t="shared" si="14"/>
        <v>0.15150312627905832</v>
      </c>
      <c r="L33" s="14">
        <f t="shared" si="14"/>
        <v>8.7842864991709124</v>
      </c>
      <c r="M33" s="14">
        <f t="shared" si="14"/>
        <v>0</v>
      </c>
      <c r="N33" s="14">
        <f t="shared" si="14"/>
        <v>6.8078220368574573</v>
      </c>
      <c r="O33" s="14">
        <f t="shared" si="14"/>
        <v>7.2761753019121314E-2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51224</v>
      </c>
      <c r="D37" s="18">
        <f>VLOOKUP($B$11,ABONE2,4,FALSE)</f>
        <v>144</v>
      </c>
      <c r="E37" s="18">
        <f>VLOOKUP($B$11,ABONE2,5,FALSE)</f>
        <v>51368</v>
      </c>
      <c r="F37" s="18">
        <f>VLOOKUP($B$11,ABONE2,6,FALSE)</f>
        <v>966</v>
      </c>
      <c r="G37" s="18">
        <f>VLOOKUP($B$11,ABONE2,7,FALSE)</f>
        <v>319</v>
      </c>
      <c r="H37" s="18">
        <f>VLOOKUP($B$11,ABONE2,8,FALSE)</f>
        <v>1285</v>
      </c>
      <c r="I37" s="18">
        <f>VLOOKUP($B$11,ABONE2,9,FALSE)</f>
        <v>7557</v>
      </c>
      <c r="J37" s="18">
        <f>VLOOKUP($B$11,ABONE2,10,FALSE)</f>
        <v>266</v>
      </c>
      <c r="K37" s="18">
        <f>VLOOKUP($B$11,ABONE2,11,FALSE)</f>
        <v>7823</v>
      </c>
      <c r="L37" s="29">
        <f>VLOOKUP($B$11,ABONE2,12,FALSE)</f>
        <v>31</v>
      </c>
      <c r="M37" s="29">
        <f>VLOOKUP($B$11,ABONE2,13,FALSE)</f>
        <v>9</v>
      </c>
      <c r="N37" s="29">
        <f>VLOOKUP($B$11,ABONE2,14,FALSE)</f>
        <v>40</v>
      </c>
      <c r="O37" s="29">
        <f>VLOOKUP($B$11,ABONE2,15,FALSE)</f>
        <v>60516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10609.942254166666</v>
      </c>
      <c r="D38" s="18">
        <f>VLOOKUP($B$11,TUKETIM,4,FALSE)</f>
        <v>348.61422916666663</v>
      </c>
      <c r="E38" s="18">
        <f>VLOOKUP($B$11,TUKETIM,5,FALSE)</f>
        <v>10958.556483333334</v>
      </c>
      <c r="F38" s="18">
        <f>VLOOKUP($B$11,TUKETIM,6,FALSE)</f>
        <v>586.59185000000002</v>
      </c>
      <c r="G38" s="18">
        <f>VLOOKUP($B$11,TUKETIM,7,FALSE)</f>
        <v>1424.0932041666665</v>
      </c>
      <c r="H38" s="18">
        <f>VLOOKUP($B$11,TUKETIM,8,FALSE)</f>
        <v>2010.6850541666665</v>
      </c>
      <c r="I38" s="18">
        <f>VLOOKUP($B$11,TUKETIM,9,FALSE)</f>
        <v>3374.4996500000002</v>
      </c>
      <c r="J38" s="18">
        <f>VLOOKUP($B$11,TUKETIM,10,FALSE)</f>
        <v>1744.1876791666668</v>
      </c>
      <c r="K38" s="18">
        <f>VLOOKUP($B$11,TUKETIM,11,FALSE)</f>
        <v>5118.687329166667</v>
      </c>
      <c r="L38" s="29">
        <f>VLOOKUP($B$11,TUKETIM,12,FALSE)</f>
        <v>124.5293875</v>
      </c>
      <c r="M38" s="29">
        <f>VLOOKUP($B$11,TUKETIM,13,FALSE)</f>
        <v>4326.0034208333336</v>
      </c>
      <c r="N38" s="29">
        <f>VLOOKUP($B$11,TUKETIM,14,FALSE)</f>
        <v>4450.5328083333334</v>
      </c>
      <c r="O38" s="29">
        <f>VLOOKUP($B$11,TUKETIM,15,FALSE)</f>
        <v>22538.461674999999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275251.43280000001</v>
      </c>
      <c r="D39" s="18">
        <f>VLOOKUP($B$11,ANLASMA,4,FALSE)</f>
        <v>16630.400000000001</v>
      </c>
      <c r="E39" s="18">
        <f>VLOOKUP($B$11,ANLASMA,5,FALSE)</f>
        <v>291881.83280000003</v>
      </c>
      <c r="F39" s="18">
        <f>VLOOKUP($B$11,ANLASMA,6,FALSE)</f>
        <v>8579.5099999999984</v>
      </c>
      <c r="G39" s="18">
        <f>VLOOKUP($B$11,ANLASMA,7,FALSE)</f>
        <v>13626.188000000002</v>
      </c>
      <c r="H39" s="18">
        <f>VLOOKUP($B$11,ANLASMA,8,FALSE)</f>
        <v>22205.698</v>
      </c>
      <c r="I39" s="18">
        <f>VLOOKUP($B$11,ANLASMA,9,FALSE)</f>
        <v>41983.907200000001</v>
      </c>
      <c r="J39" s="18">
        <f>VLOOKUP($B$11,ANLASMA,10,FALSE)</f>
        <v>46690.969999999994</v>
      </c>
      <c r="K39" s="18">
        <f>VLOOKUP($B$11,ANLASMA,11,FALSE)</f>
        <v>88674.877199999988</v>
      </c>
      <c r="L39" s="29">
        <f>VLOOKUP($B$11,ANLASMA,12,FALSE)</f>
        <v>537.91</v>
      </c>
      <c r="M39" s="29">
        <f>VLOOKUP($B$11,ANLASMA,13,FALSE)</f>
        <v>10988.4</v>
      </c>
      <c r="N39" s="29">
        <f>VLOOKUP($B$11,ANLASMA,14,FALSE)</f>
        <v>11526.31</v>
      </c>
      <c r="O39" s="29">
        <f>VLOOKUP($B$11,ANLASMA,15,FALSE)</f>
        <v>414288.71799999999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108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6.192284076527696E-2</v>
      </c>
      <c r="D17" s="14">
        <f t="shared" si="1"/>
        <v>0</v>
      </c>
      <c r="E17" s="14">
        <f t="shared" si="2"/>
        <v>6.1919568579652078E-2</v>
      </c>
      <c r="F17" s="14">
        <f t="shared" si="3"/>
        <v>9.8794339018920027E-2</v>
      </c>
      <c r="G17" s="14">
        <f t="shared" si="4"/>
        <v>1.271510892903037</v>
      </c>
      <c r="H17" s="14">
        <f t="shared" si="5"/>
        <v>0.10549383634051197</v>
      </c>
      <c r="I17" s="14">
        <f t="shared" si="6"/>
        <v>0.15918865948809569</v>
      </c>
      <c r="J17" s="14">
        <f t="shared" si="7"/>
        <v>1.5791665369669703</v>
      </c>
      <c r="K17" s="14">
        <f t="shared" si="8"/>
        <v>0.19260746447967816</v>
      </c>
      <c r="L17" s="14">
        <f t="shared" si="9"/>
        <v>0</v>
      </c>
      <c r="M17" s="14">
        <f t="shared" si="10"/>
        <v>42.490362721559627</v>
      </c>
      <c r="N17" s="14">
        <f t="shared" si="11"/>
        <v>33.992290177247703</v>
      </c>
      <c r="O17" s="19">
        <f t="shared" si="12"/>
        <v>0.10178936799209022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3.8547103945060196E-2</v>
      </c>
      <c r="D21" s="14">
        <f t="shared" si="1"/>
        <v>0</v>
      </c>
      <c r="E21" s="14">
        <f t="shared" si="2"/>
        <v>3.8545067002344856E-2</v>
      </c>
      <c r="F21" s="14">
        <f t="shared" si="3"/>
        <v>3.3112782869974738E-2</v>
      </c>
      <c r="G21" s="14">
        <f t="shared" si="4"/>
        <v>0</v>
      </c>
      <c r="H21" s="14">
        <f t="shared" si="5"/>
        <v>3.2923616102086023E-2</v>
      </c>
      <c r="I21" s="14">
        <f t="shared" si="6"/>
        <v>6.4801184323814265E-2</v>
      </c>
      <c r="J21" s="14">
        <f t="shared" si="7"/>
        <v>0</v>
      </c>
      <c r="K21" s="14">
        <f t="shared" si="8"/>
        <v>6.3276105534568569E-2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4.1752418905997866E-2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2.7053158652704776E-4</v>
      </c>
      <c r="D22" s="14">
        <f t="shared" si="1"/>
        <v>0</v>
      </c>
      <c r="E22" s="14">
        <f t="shared" si="2"/>
        <v>2.705172908397445E-4</v>
      </c>
      <c r="F22" s="14">
        <f t="shared" si="3"/>
        <v>2.9386021053991472E-4</v>
      </c>
      <c r="G22" s="14">
        <f t="shared" si="4"/>
        <v>0</v>
      </c>
      <c r="H22" s="14">
        <f t="shared" si="5"/>
        <v>2.9218144537972824E-4</v>
      </c>
      <c r="I22" s="14">
        <f t="shared" si="6"/>
        <v>1.0445530231494268E-3</v>
      </c>
      <c r="J22" s="14">
        <f t="shared" si="7"/>
        <v>0</v>
      </c>
      <c r="K22" s="14">
        <f t="shared" si="8"/>
        <v>1.0199697431296166E-3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3.9522519676879996E-4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0.10074047629686421</v>
      </c>
      <c r="D25" s="14">
        <f t="shared" ref="D25:O25" si="13">SUM(D15:D24)</f>
        <v>0</v>
      </c>
      <c r="E25" s="14">
        <f t="shared" si="13"/>
        <v>0.10073515287283667</v>
      </c>
      <c r="F25" s="14">
        <f t="shared" si="13"/>
        <v>0.13220098209943468</v>
      </c>
      <c r="G25" s="14">
        <f t="shared" si="13"/>
        <v>1.271510892903037</v>
      </c>
      <c r="H25" s="14">
        <f t="shared" si="13"/>
        <v>0.13870963388797775</v>
      </c>
      <c r="I25" s="14">
        <f t="shared" si="13"/>
        <v>0.22503439683505938</v>
      </c>
      <c r="J25" s="14">
        <f t="shared" si="13"/>
        <v>1.5791665369669703</v>
      </c>
      <c r="K25" s="14">
        <f t="shared" si="13"/>
        <v>0.25690353975737634</v>
      </c>
      <c r="L25" s="14">
        <f t="shared" si="13"/>
        <v>0</v>
      </c>
      <c r="M25" s="14">
        <f t="shared" si="13"/>
        <v>42.490362721559627</v>
      </c>
      <c r="N25" s="14">
        <f t="shared" si="13"/>
        <v>33.992290177247703</v>
      </c>
      <c r="O25" s="14">
        <f t="shared" si="13"/>
        <v>0.14393701209485688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0.27691255211720928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0.27689791924085561</v>
      </c>
      <c r="F29" s="14">
        <f>(SUMIFS(TARIMSALAG2,KAYNAK,A29,SEBEP,B29,SÜRE,"Uzun",BİLDİRİM,"Bildirimli",İL,$B$10,İLÇE,$B$11)/VLOOKUP($B$11,ABONE2,6,FALSE))</f>
        <v>0.32949749010933704</v>
      </c>
      <c r="G29" s="14">
        <f>(SUMIFS(TARIMSALOG2,KAYNAK,A29,SEBEP,B29,SÜRE,"Uzun",BİLDİRİM,"Bildirimli",İL,$B$10,İLÇE,$B$11)/VLOOKUP($B$11,ABONE2,7,FALSE))</f>
        <v>8.0799533673853876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0.3737743089356349</v>
      </c>
      <c r="I29" s="14">
        <f>(SUMIFS(TICARETHANEAG2,KAYNAK,A29,SEBEP,B29,SÜRE,"Uzun",BİLDİRİM,"Bildirimli",İL,$B$10,İLÇE,$B$11)/VLOOKUP($B$11,ABONE2,9,FALSE))</f>
        <v>0.77706792662419732</v>
      </c>
      <c r="J29" s="14">
        <f>(SUMIFS(TICARETHANEOG2,KAYNAK,A29,SEBEP,B29,SÜRE,"Uzun",BİLDİRİM,"Bildirimli",İL,$B$10,İLÇE,$B$11)/VLOOKUP($B$11,ABONE2,10,FALSE))</f>
        <v>9.0838280370963105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0.97256533587721838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2.424225995212292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1.9393807961698335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0.40422662529878728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4.6814412571291916E-2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4.6811938759594003E-2</v>
      </c>
      <c r="F31" s="14">
        <f>(SUMIFS(TARIMSALAG2,KAYNAK,A31,SEBEP,B31,SÜRE,"Uzun",BİLDİRİM,"Bildirimli",İL,$B$10,İLÇE,$B$11)/VLOOKUP($B$11,ABONE2,6,FALSE))</f>
        <v>2.5341171937052917E-2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2.5196402842631947E-2</v>
      </c>
      <c r="I31" s="14">
        <f>(SUMIFS(TICARETHANEAG2,KAYNAK,A31,SEBEP,B31,SÜRE,"Uzun",BİLDİRİM,"Bildirimli",İL,$B$10,İLÇE,$B$11)/VLOOKUP($B$11,ABONE2,9,FALSE))</f>
        <v>8.7306619326395857E-2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8.5251881057569173E-2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4.9978993487241975E-2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0.32372696468850121</v>
      </c>
      <c r="D33" s="14">
        <f t="shared" ref="D33:O33" si="14">SUM(D28:D32)</f>
        <v>0</v>
      </c>
      <c r="E33" s="14">
        <f t="shared" si="14"/>
        <v>0.3237098580004496</v>
      </c>
      <c r="F33" s="14">
        <f t="shared" si="14"/>
        <v>0.35483866204638997</v>
      </c>
      <c r="G33" s="14">
        <f t="shared" si="14"/>
        <v>8.0799533673853876</v>
      </c>
      <c r="H33" s="14">
        <f t="shared" si="14"/>
        <v>0.39897071177826687</v>
      </c>
      <c r="I33" s="14">
        <f t="shared" si="14"/>
        <v>0.86437454595059315</v>
      </c>
      <c r="J33" s="14">
        <f t="shared" si="14"/>
        <v>9.0838280370963105</v>
      </c>
      <c r="K33" s="14">
        <f t="shared" si="14"/>
        <v>1.0578172169347875</v>
      </c>
      <c r="L33" s="14">
        <f t="shared" si="14"/>
        <v>0</v>
      </c>
      <c r="M33" s="14">
        <f t="shared" si="14"/>
        <v>2.424225995212292</v>
      </c>
      <c r="N33" s="14">
        <f t="shared" si="14"/>
        <v>1.9393807961698335</v>
      </c>
      <c r="O33" s="14">
        <f t="shared" si="14"/>
        <v>0.45420561878602927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18923</v>
      </c>
      <c r="D37" s="18">
        <f>VLOOKUP($B$11,ABONE2,4,FALSE)</f>
        <v>1</v>
      </c>
      <c r="E37" s="18">
        <f>VLOOKUP($B$11,ABONE2,5,FALSE)</f>
        <v>18924</v>
      </c>
      <c r="F37" s="18">
        <f>VLOOKUP($B$11,ABONE2,6,FALSE)</f>
        <v>3829</v>
      </c>
      <c r="G37" s="18">
        <f>VLOOKUP($B$11,ABONE2,7,FALSE)</f>
        <v>22</v>
      </c>
      <c r="H37" s="18">
        <f>VLOOKUP($B$11,ABONE2,8,FALSE)</f>
        <v>3851</v>
      </c>
      <c r="I37" s="18">
        <f>VLOOKUP($B$11,ABONE2,9,FALSE)</f>
        <v>4315</v>
      </c>
      <c r="J37" s="18">
        <f>VLOOKUP($B$11,ABONE2,10,FALSE)</f>
        <v>104</v>
      </c>
      <c r="K37" s="18">
        <f>VLOOKUP($B$11,ABONE2,11,FALSE)</f>
        <v>4419</v>
      </c>
      <c r="L37" s="29">
        <f>VLOOKUP($B$11,ABONE2,12,FALSE)</f>
        <v>2</v>
      </c>
      <c r="M37" s="29">
        <f>VLOOKUP($B$11,ABONE2,13,FALSE)</f>
        <v>8</v>
      </c>
      <c r="N37" s="29">
        <f>VLOOKUP($B$11,ABONE2,14,FALSE)</f>
        <v>10</v>
      </c>
      <c r="O37" s="29">
        <f>VLOOKUP($B$11,ABONE2,15,FALSE)</f>
        <v>27204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3124.466183333333</v>
      </c>
      <c r="D38" s="18">
        <f>VLOOKUP($B$11,TUKETIM,4,FALSE)</f>
        <v>0</v>
      </c>
      <c r="E38" s="18">
        <f>VLOOKUP($B$11,TUKETIM,5,FALSE)</f>
        <v>3124.466183333333</v>
      </c>
      <c r="F38" s="18">
        <f>VLOOKUP($B$11,TUKETIM,6,FALSE)</f>
        <v>2967.0338291666667</v>
      </c>
      <c r="G38" s="18">
        <f>VLOOKUP($B$11,TUKETIM,7,FALSE)</f>
        <v>83.749487499999987</v>
      </c>
      <c r="H38" s="18">
        <f>VLOOKUP($B$11,TUKETIM,8,FALSE)</f>
        <v>3050.7833166666669</v>
      </c>
      <c r="I38" s="18">
        <f>VLOOKUP($B$11,TUKETIM,9,FALSE)</f>
        <v>2574.3779458333338</v>
      </c>
      <c r="J38" s="18">
        <f>VLOOKUP($B$11,TUKETIM,10,FALSE)</f>
        <v>815.33930833333329</v>
      </c>
      <c r="K38" s="18">
        <f>VLOOKUP($B$11,TUKETIM,11,FALSE)</f>
        <v>3389.7172541666669</v>
      </c>
      <c r="L38" s="29">
        <f>VLOOKUP($B$11,TUKETIM,12,FALSE)</f>
        <v>8.3561041666666664</v>
      </c>
      <c r="M38" s="29">
        <f>VLOOKUP($B$11,TUKETIM,13,FALSE)</f>
        <v>345.42778750000002</v>
      </c>
      <c r="N38" s="29">
        <f>VLOOKUP($B$11,TUKETIM,14,FALSE)</f>
        <v>353.7838916666667</v>
      </c>
      <c r="O38" s="29">
        <f>VLOOKUP($B$11,TUKETIM,15,FALSE)</f>
        <v>9918.7506458333337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75564.005600000004</v>
      </c>
      <c r="D39" s="18">
        <f>VLOOKUP($B$11,ANLASMA,4,FALSE)</f>
        <v>750</v>
      </c>
      <c r="E39" s="18">
        <f>VLOOKUP($B$11,ANLASMA,5,FALSE)</f>
        <v>76314.005600000004</v>
      </c>
      <c r="F39" s="18">
        <f>VLOOKUP($B$11,ANLASMA,6,FALSE)</f>
        <v>18503.328000000001</v>
      </c>
      <c r="G39" s="18">
        <f>VLOOKUP($B$11,ANLASMA,7,FALSE)</f>
        <v>632.6</v>
      </c>
      <c r="H39" s="18">
        <f>VLOOKUP($B$11,ANLASMA,8,FALSE)</f>
        <v>19135.928</v>
      </c>
      <c r="I39" s="18">
        <f>VLOOKUP($B$11,ANLASMA,9,FALSE)</f>
        <v>23289.142</v>
      </c>
      <c r="J39" s="18">
        <f>VLOOKUP($B$11,ANLASMA,10,FALSE)</f>
        <v>25123.4</v>
      </c>
      <c r="K39" s="18">
        <f>VLOOKUP($B$11,ANLASMA,11,FALSE)</f>
        <v>48412.542000000001</v>
      </c>
      <c r="L39" s="29">
        <f>VLOOKUP($B$11,ANLASMA,12,FALSE)</f>
        <v>30</v>
      </c>
      <c r="M39" s="29">
        <f>VLOOKUP($B$11,ANLASMA,13,FALSE)</f>
        <v>1128</v>
      </c>
      <c r="N39" s="29">
        <f>VLOOKUP($B$11,ANLASMA,14,FALSE)</f>
        <v>1158</v>
      </c>
      <c r="O39" s="29">
        <f>VLOOKUP($B$11,ANLASMA,15,FALSE)</f>
        <v>145020.47560000001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109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1.5549975428683563E-2</v>
      </c>
      <c r="D17" s="14">
        <f t="shared" si="1"/>
        <v>0</v>
      </c>
      <c r="E17" s="14">
        <f t="shared" si="2"/>
        <v>1.5545715744961146E-2</v>
      </c>
      <c r="F17" s="14">
        <f t="shared" si="3"/>
        <v>1.1036716354350599E-2</v>
      </c>
      <c r="G17" s="14">
        <f t="shared" si="4"/>
        <v>0</v>
      </c>
      <c r="H17" s="14">
        <f t="shared" si="5"/>
        <v>1.0957028871647708E-2</v>
      </c>
      <c r="I17" s="14">
        <f t="shared" si="6"/>
        <v>2.9543247013614889E-2</v>
      </c>
      <c r="J17" s="14">
        <f t="shared" si="7"/>
        <v>0.73295562195551434</v>
      </c>
      <c r="K17" s="14">
        <f t="shared" si="8"/>
        <v>4.2714430147648433E-2</v>
      </c>
      <c r="L17" s="14">
        <f t="shared" si="9"/>
        <v>0.62079661410393661</v>
      </c>
      <c r="M17" s="14">
        <f t="shared" si="10"/>
        <v>14.924150794647396</v>
      </c>
      <c r="N17" s="14">
        <f t="shared" si="11"/>
        <v>9.202809122430013</v>
      </c>
      <c r="O17" s="19">
        <f t="shared" si="12"/>
        <v>2.9059303880692684E-2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8.279136273929075E-3</v>
      </c>
      <c r="D21" s="14">
        <f t="shared" si="1"/>
        <v>0</v>
      </c>
      <c r="E21" s="14">
        <f t="shared" si="2"/>
        <v>8.2768683280931808E-3</v>
      </c>
      <c r="F21" s="14">
        <f t="shared" si="3"/>
        <v>5.6137880708551306E-3</v>
      </c>
      <c r="G21" s="14">
        <f t="shared" si="4"/>
        <v>0</v>
      </c>
      <c r="H21" s="14">
        <f t="shared" si="5"/>
        <v>5.5732553050005813E-3</v>
      </c>
      <c r="I21" s="14">
        <f t="shared" si="6"/>
        <v>3.9685165045833162E-3</v>
      </c>
      <c r="J21" s="14">
        <f t="shared" si="7"/>
        <v>0</v>
      </c>
      <c r="K21" s="14">
        <f t="shared" si="8"/>
        <v>3.8942072380501263E-3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7.1476225150299191E-3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2.3829111702612638E-2</v>
      </c>
      <c r="D25" s="14">
        <f t="shared" ref="D25:O25" si="13">SUM(D15:D24)</f>
        <v>0</v>
      </c>
      <c r="E25" s="14">
        <f t="shared" si="13"/>
        <v>2.3822584073054327E-2</v>
      </c>
      <c r="F25" s="14">
        <f t="shared" si="13"/>
        <v>1.6650504425205728E-2</v>
      </c>
      <c r="G25" s="14">
        <f t="shared" si="13"/>
        <v>0</v>
      </c>
      <c r="H25" s="14">
        <f t="shared" si="13"/>
        <v>1.6530284176648289E-2</v>
      </c>
      <c r="I25" s="14">
        <f t="shared" si="13"/>
        <v>3.3511763518198207E-2</v>
      </c>
      <c r="J25" s="14">
        <f t="shared" si="13"/>
        <v>0.73295562195551434</v>
      </c>
      <c r="K25" s="14">
        <f t="shared" si="13"/>
        <v>4.6608637385698558E-2</v>
      </c>
      <c r="L25" s="14">
        <f t="shared" si="13"/>
        <v>0.62079661410393661</v>
      </c>
      <c r="M25" s="14">
        <f t="shared" si="13"/>
        <v>14.924150794647396</v>
      </c>
      <c r="N25" s="14">
        <f t="shared" si="13"/>
        <v>9.202809122430013</v>
      </c>
      <c r="O25" s="14">
        <f t="shared" si="13"/>
        <v>3.6206926395722601E-2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3.2887071030434652E-2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3.2878062108086907E-2</v>
      </c>
      <c r="F29" s="14">
        <f>(SUMIFS(TARIMSALAG2,KAYNAK,A29,SEBEP,B29,SÜRE,"Uzun",BİLDİRİM,"Bildirimli",İL,$B$10,İLÇE,$B$11)/VLOOKUP($B$11,ABONE2,6,FALSE))</f>
        <v>7.3022818436438139E-2</v>
      </c>
      <c r="G29" s="14">
        <f>(SUMIFS(TARIMSALOG2,KAYNAK,A29,SEBEP,B29,SÜRE,"Uzun",BİLDİRİM,"Bildirimli",İL,$B$10,İLÇE,$B$11)/VLOOKUP($B$11,ABONE2,7,FALSE))</f>
        <v>0.10631691219685667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7.3263209005105426E-2</v>
      </c>
      <c r="I29" s="14">
        <f>(SUMIFS(TICARETHANEAG2,KAYNAK,A29,SEBEP,B29,SÜRE,"Uzun",BİLDİRİM,"Bildirimli",İL,$B$10,İLÇE,$B$11)/VLOOKUP($B$11,ABONE2,9,FALSE))</f>
        <v>6.5128090677101014E-2</v>
      </c>
      <c r="J29" s="14">
        <f>(SUMIFS(TICARETHANEOG2,KAYNAK,A29,SEBEP,B29,SÜRE,"Uzun",BİLDİRİM,"Bildirimli",İL,$B$10,İLÇE,$B$11)/VLOOKUP($B$11,ABONE2,10,FALSE))</f>
        <v>1.7219836523387388E-2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6.4231023165113463E-2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59.701574714624606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35.820944828774763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7.7570785674921705E-2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4.5350179611962915E-3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4.5337756607001416E-3</v>
      </c>
      <c r="F31" s="14">
        <f>(SUMIFS(TARIMSALAG2,KAYNAK,A31,SEBEP,B31,SÜRE,"Uzun",BİLDİRİM,"Bildirimli",İL,$B$10,İLÇE,$B$11)/VLOOKUP($B$11,ABONE2,6,FALSE))</f>
        <v>4.4934254951831176E-2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4.4609819898027342E-2</v>
      </c>
      <c r="I31" s="14">
        <f>(SUMIFS(TICARETHANEAG2,KAYNAK,A31,SEBEP,B31,SÜRE,"Uzun",BİLDİRİM,"Bildirimli",İL,$B$10,İLÇE,$B$11)/VLOOKUP($B$11,ABONE2,9,FALSE))</f>
        <v>3.0991468357991721E-2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3.0411162523353213E-2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1.3720176401340258E-2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3.7422088991630943E-2</v>
      </c>
      <c r="D33" s="14">
        <f t="shared" ref="D33:O33" si="14">SUM(D28:D32)</f>
        <v>0</v>
      </c>
      <c r="E33" s="14">
        <f t="shared" si="14"/>
        <v>3.7411837768787051E-2</v>
      </c>
      <c r="F33" s="14">
        <f t="shared" si="14"/>
        <v>0.11795707338826932</v>
      </c>
      <c r="G33" s="14">
        <f t="shared" si="14"/>
        <v>0.10631691219685667</v>
      </c>
      <c r="H33" s="14">
        <f t="shared" si="14"/>
        <v>0.11787302890313277</v>
      </c>
      <c r="I33" s="14">
        <f t="shared" si="14"/>
        <v>9.6119559035092728E-2</v>
      </c>
      <c r="J33" s="14">
        <f t="shared" si="14"/>
        <v>1.7219836523387388E-2</v>
      </c>
      <c r="K33" s="14">
        <f t="shared" si="14"/>
        <v>9.4642185688466676E-2</v>
      </c>
      <c r="L33" s="14">
        <f t="shared" si="14"/>
        <v>0</v>
      </c>
      <c r="M33" s="14">
        <f t="shared" si="14"/>
        <v>59.701574714624606</v>
      </c>
      <c r="N33" s="14">
        <f t="shared" si="14"/>
        <v>35.820944828774763</v>
      </c>
      <c r="O33" s="14">
        <f t="shared" si="14"/>
        <v>9.1290962076261958E-2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7299</v>
      </c>
      <c r="D37" s="18">
        <f>VLOOKUP($B$11,ABONE2,4,FALSE)</f>
        <v>2</v>
      </c>
      <c r="E37" s="18">
        <f>VLOOKUP($B$11,ABONE2,5,FALSE)</f>
        <v>7301</v>
      </c>
      <c r="F37" s="18">
        <f>VLOOKUP($B$11,ABONE2,6,FALSE)</f>
        <v>1100</v>
      </c>
      <c r="G37" s="18">
        <f>VLOOKUP($B$11,ABONE2,7,FALSE)</f>
        <v>8</v>
      </c>
      <c r="H37" s="18">
        <f>VLOOKUP($B$11,ABONE2,8,FALSE)</f>
        <v>1108</v>
      </c>
      <c r="I37" s="18">
        <f>VLOOKUP($B$11,ABONE2,9,FALSE)</f>
        <v>1939</v>
      </c>
      <c r="J37" s="18">
        <f>VLOOKUP($B$11,ABONE2,10,FALSE)</f>
        <v>37</v>
      </c>
      <c r="K37" s="18">
        <f>VLOOKUP($B$11,ABONE2,11,FALSE)</f>
        <v>1976</v>
      </c>
      <c r="L37" s="29">
        <f>VLOOKUP($B$11,ABONE2,12,FALSE)</f>
        <v>4</v>
      </c>
      <c r="M37" s="29">
        <f>VLOOKUP($B$11,ABONE2,13,FALSE)</f>
        <v>6</v>
      </c>
      <c r="N37" s="29">
        <f>VLOOKUP($B$11,ABONE2,14,FALSE)</f>
        <v>10</v>
      </c>
      <c r="O37" s="29">
        <f>VLOOKUP($B$11,ABONE2,15,FALSE)</f>
        <v>10395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1012.6892333333335</v>
      </c>
      <c r="D38" s="18">
        <f>VLOOKUP($B$11,TUKETIM,4,FALSE)</f>
        <v>0</v>
      </c>
      <c r="E38" s="18">
        <f>VLOOKUP($B$11,TUKETIM,5,FALSE)</f>
        <v>1012.6892333333335</v>
      </c>
      <c r="F38" s="18">
        <f>VLOOKUP($B$11,TUKETIM,6,FALSE)</f>
        <v>595.82381666666674</v>
      </c>
      <c r="G38" s="18">
        <f>VLOOKUP($B$11,TUKETIM,7,FALSE)</f>
        <v>7.3923916666666658</v>
      </c>
      <c r="H38" s="18">
        <f>VLOOKUP($B$11,TUKETIM,8,FALSE)</f>
        <v>603.21620833333338</v>
      </c>
      <c r="I38" s="18">
        <f>VLOOKUP($B$11,TUKETIM,9,FALSE)</f>
        <v>724.87164583333345</v>
      </c>
      <c r="J38" s="18">
        <f>VLOOKUP($B$11,TUKETIM,10,FALSE)</f>
        <v>360.38308333333333</v>
      </c>
      <c r="K38" s="18">
        <f>VLOOKUP($B$11,TUKETIM,11,FALSE)</f>
        <v>1085.2547291666667</v>
      </c>
      <c r="L38" s="29">
        <f>VLOOKUP($B$11,TUKETIM,12,FALSE)</f>
        <v>102.16839166666666</v>
      </c>
      <c r="M38" s="29">
        <f>VLOOKUP($B$11,TUKETIM,13,FALSE)</f>
        <v>440.50616666666662</v>
      </c>
      <c r="N38" s="29">
        <f>VLOOKUP($B$11,TUKETIM,14,FALSE)</f>
        <v>542.67455833333327</v>
      </c>
      <c r="O38" s="29">
        <f>VLOOKUP($B$11,TUKETIM,15,FALSE)</f>
        <v>3243.8347291666669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29790.596600000001</v>
      </c>
      <c r="D39" s="18">
        <f>VLOOKUP($B$11,ANLASMA,4,FALSE)</f>
        <v>155</v>
      </c>
      <c r="E39" s="18">
        <f>VLOOKUP($B$11,ANLASMA,5,FALSE)</f>
        <v>29945.596600000001</v>
      </c>
      <c r="F39" s="18">
        <f>VLOOKUP($B$11,ANLASMA,6,FALSE)</f>
        <v>4630.0810000000001</v>
      </c>
      <c r="G39" s="18">
        <f>VLOOKUP($B$11,ANLASMA,7,FALSE)</f>
        <v>315.3</v>
      </c>
      <c r="H39" s="18">
        <f>VLOOKUP($B$11,ANLASMA,8,FALSE)</f>
        <v>4945.3810000000003</v>
      </c>
      <c r="I39" s="18">
        <f>VLOOKUP($B$11,ANLASMA,9,FALSE)</f>
        <v>9998.2119999999995</v>
      </c>
      <c r="J39" s="18">
        <f>VLOOKUP($B$11,ANLASMA,10,FALSE)</f>
        <v>4999.8999999999996</v>
      </c>
      <c r="K39" s="18">
        <f>VLOOKUP($B$11,ANLASMA,11,FALSE)</f>
        <v>14998.111999999999</v>
      </c>
      <c r="L39" s="29">
        <f>VLOOKUP($B$11,ANLASMA,12,FALSE)</f>
        <v>181.05</v>
      </c>
      <c r="M39" s="29">
        <f>VLOOKUP($B$11,ANLASMA,13,FALSE)</f>
        <v>1990</v>
      </c>
      <c r="N39" s="29">
        <f>VLOOKUP($B$11,ANLASMA,14,FALSE)</f>
        <v>2171.0500000000002</v>
      </c>
      <c r="O39" s="29">
        <f>VLOOKUP($B$11,ANLASMA,15,FALSE)</f>
        <v>52060.139600000002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110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0.13253520020298606</v>
      </c>
      <c r="D17" s="14">
        <f t="shared" si="1"/>
        <v>0.35313003782270769</v>
      </c>
      <c r="E17" s="14">
        <f t="shared" si="2"/>
        <v>0.13254726228693781</v>
      </c>
      <c r="F17" s="14">
        <f t="shared" si="3"/>
        <v>8.0833361796378622E-2</v>
      </c>
      <c r="G17" s="14">
        <f t="shared" si="4"/>
        <v>0.38060646058193232</v>
      </c>
      <c r="H17" s="14">
        <f t="shared" si="5"/>
        <v>0.13704081781866995</v>
      </c>
      <c r="I17" s="14">
        <f t="shared" si="6"/>
        <v>0.1197737477066502</v>
      </c>
      <c r="J17" s="14">
        <f t="shared" si="7"/>
        <v>42.39153004859768</v>
      </c>
      <c r="K17" s="14">
        <f t="shared" si="8"/>
        <v>0.2688205192735677</v>
      </c>
      <c r="L17" s="14">
        <f t="shared" si="9"/>
        <v>1.756803314835425</v>
      </c>
      <c r="M17" s="14">
        <f t="shared" si="10"/>
        <v>6.7298205931687072</v>
      </c>
      <c r="N17" s="14">
        <f t="shared" si="11"/>
        <v>2.3595932879667316</v>
      </c>
      <c r="O17" s="19">
        <f t="shared" si="12"/>
        <v>0.14833115285415752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8.126827609657937E-2</v>
      </c>
      <c r="D18" s="14">
        <f t="shared" si="1"/>
        <v>0</v>
      </c>
      <c r="E18" s="14">
        <f t="shared" si="2"/>
        <v>8.126383236263042E-2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9.8884542431798617E-2</v>
      </c>
      <c r="J18" s="14">
        <f t="shared" si="7"/>
        <v>18.971748453351481</v>
      </c>
      <c r="K18" s="14">
        <f t="shared" si="8"/>
        <v>0.16542872422831115</v>
      </c>
      <c r="L18" s="14">
        <f t="shared" si="9"/>
        <v>3.6595825291541093</v>
      </c>
      <c r="M18" s="14">
        <f t="shared" si="10"/>
        <v>55.562454768743393</v>
      </c>
      <c r="N18" s="14">
        <f t="shared" si="11"/>
        <v>9.9508397703164473</v>
      </c>
      <c r="O18" s="19">
        <f t="shared" si="12"/>
        <v>9.2946355963576588E-2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2.8110950694686176E-2</v>
      </c>
      <c r="D21" s="14">
        <f t="shared" si="1"/>
        <v>0</v>
      </c>
      <c r="E21" s="14">
        <f t="shared" si="2"/>
        <v>2.8109413593224955E-2</v>
      </c>
      <c r="F21" s="14">
        <f t="shared" si="3"/>
        <v>0</v>
      </c>
      <c r="G21" s="14">
        <f t="shared" si="4"/>
        <v>0</v>
      </c>
      <c r="H21" s="14">
        <f t="shared" si="5"/>
        <v>0</v>
      </c>
      <c r="I21" s="14">
        <f t="shared" si="6"/>
        <v>5.0128580964085429E-2</v>
      </c>
      <c r="J21" s="14">
        <f t="shared" si="7"/>
        <v>0</v>
      </c>
      <c r="K21" s="14">
        <f t="shared" si="8"/>
        <v>4.9951831668344188E-2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3.0548017583548314E-2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2.6838874072757941E-3</v>
      </c>
      <c r="D22" s="14">
        <f t="shared" si="1"/>
        <v>0</v>
      </c>
      <c r="E22" s="14">
        <f t="shared" si="2"/>
        <v>2.6837406528205541E-3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2.0005660992173696E-3</v>
      </c>
      <c r="J22" s="14">
        <f t="shared" si="7"/>
        <v>0</v>
      </c>
      <c r="K22" s="14">
        <f t="shared" si="8"/>
        <v>1.9935122660084503E-3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2.6054663647367407E-3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0.24459831440152738</v>
      </c>
      <c r="D25" s="14">
        <f t="shared" ref="D25:O25" si="13">SUM(D15:D24)</f>
        <v>0.35313003782270769</v>
      </c>
      <c r="E25" s="14">
        <f t="shared" si="13"/>
        <v>0.24460424889561372</v>
      </c>
      <c r="F25" s="14">
        <f t="shared" si="13"/>
        <v>8.0833361796378622E-2</v>
      </c>
      <c r="G25" s="14">
        <f t="shared" si="13"/>
        <v>0.38060646058193232</v>
      </c>
      <c r="H25" s="14">
        <f t="shared" si="13"/>
        <v>0.13704081781866995</v>
      </c>
      <c r="I25" s="14">
        <f t="shared" si="13"/>
        <v>0.27078743720175164</v>
      </c>
      <c r="J25" s="14">
        <f t="shared" si="13"/>
        <v>61.363278501949161</v>
      </c>
      <c r="K25" s="14">
        <f t="shared" si="13"/>
        <v>0.48619458743623151</v>
      </c>
      <c r="L25" s="14">
        <f t="shared" si="13"/>
        <v>5.4163858439895343</v>
      </c>
      <c r="M25" s="14">
        <f t="shared" si="13"/>
        <v>62.292275361912104</v>
      </c>
      <c r="N25" s="14">
        <f t="shared" si="13"/>
        <v>12.310433058283179</v>
      </c>
      <c r="O25" s="14">
        <f t="shared" si="13"/>
        <v>0.27443099276601918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2.5569066763289558E-2</v>
      </c>
      <c r="D29" s="14">
        <f>(SUMIFS(MESKENOG2,KAYNAK,A29,SEBEP,B29,SÜRE,"Uzun",BİLDİRİM,"Bildirimli",İL,$B$10,İLÇE,$B$11)/VLOOKUP($B$11,ABONE2,4,FALSE))</f>
        <v>2.9493722498496413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2.5728939767723346E-2</v>
      </c>
      <c r="F29" s="14">
        <f>(SUMIFS(TARIMSALAG2,KAYNAK,A29,SEBEP,B29,SÜRE,"Uzun",BİLDİRİM,"Bildirimli",İL,$B$10,İLÇE,$B$11)/VLOOKUP($B$11,ABONE2,6,FALSE))</f>
        <v>0.61936142198787381</v>
      </c>
      <c r="G29" s="14">
        <f>(SUMIFS(TARIMSALOG2,KAYNAK,A29,SEBEP,B29,SÜRE,"Uzun",BİLDİRİM,"Bildirimli",İL,$B$10,İLÇE,$B$11)/VLOOKUP($B$11,ABONE2,7,FALSE))</f>
        <v>3.4352171737778381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1.1473343754484921</v>
      </c>
      <c r="I29" s="14">
        <f>(SUMIFS(TICARETHANEAG2,KAYNAK,A29,SEBEP,B29,SÜRE,"Uzun",BİLDİRİM,"Bildirimli",İL,$B$10,İLÇE,$B$11)/VLOOKUP($B$11,ABONE2,9,FALSE))</f>
        <v>0.16981587183765395</v>
      </c>
      <c r="J29" s="14">
        <f>(SUMIFS(TICARETHANEOG2,KAYNAK,A29,SEBEP,B29,SÜRE,"Uzun",BİLDİRİM,"Bildirimli",İL,$B$10,İLÇE,$B$11)/VLOOKUP($B$11,ABONE2,10,FALSE))</f>
        <v>21.947240640543779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0.24660129877172848</v>
      </c>
      <c r="L29" s="14">
        <f>(SUMIFS(SANAYIAG2,KAYNAK,A29,SEBEP,B29,SÜRE,"Uzun",BİLDİRİM,"Bildirimli",İL,$B$10,İLÇE,$B$11)/VLOOKUP($B$11,ABONE2,12,FALSE))</f>
        <v>5.9566852565353461</v>
      </c>
      <c r="M29" s="14">
        <f>(SUMIFS(SANAYIOG2,KAYNAK,A29,SEBEP,B29,SÜRE,"Uzun",BİLDİRİM,"Bildirimli",İL,$B$10,İLÇE,$B$11)/VLOOKUP($B$11,ABONE2,13,FALSE))</f>
        <v>228.83252604952224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32.971938685988306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5.8147270969701528E-2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4.0383601972609436E-2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4.0381393804900141E-2</v>
      </c>
      <c r="F31" s="14">
        <f>(SUMIFS(TARIMSALAG2,KAYNAK,A31,SEBEP,B31,SÜRE,"Uzun",BİLDİRİM,"Bildirimli",İL,$B$10,İLÇE,$B$11)/VLOOKUP($B$11,ABONE2,6,FALSE))</f>
        <v>0.11318857811692308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9.1965719720000005E-2</v>
      </c>
      <c r="I31" s="14">
        <f>(SUMIFS(TICARETHANEAG2,KAYNAK,A31,SEBEP,B31,SÜRE,"Uzun",BİLDİRİM,"Bildirimli",İL,$B$10,İLÇE,$B$11)/VLOOKUP($B$11,ABONE2,9,FALSE))</f>
        <v>8.588257358504385E-2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8.5579758621889851E-2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4.5443824239339806E-2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6.5952668735899E-2</v>
      </c>
      <c r="D33" s="14">
        <f t="shared" ref="D33:O33" si="14">SUM(D28:D32)</f>
        <v>2.9493722498496413</v>
      </c>
      <c r="E33" s="14">
        <f t="shared" si="14"/>
        <v>6.6110333572623484E-2</v>
      </c>
      <c r="F33" s="14">
        <f t="shared" si="14"/>
        <v>0.73255000010479687</v>
      </c>
      <c r="G33" s="14">
        <f t="shared" si="14"/>
        <v>3.4352171737778381</v>
      </c>
      <c r="H33" s="14">
        <f t="shared" si="14"/>
        <v>1.2393000951684923</v>
      </c>
      <c r="I33" s="14">
        <f t="shared" si="14"/>
        <v>0.25569844542269782</v>
      </c>
      <c r="J33" s="14">
        <f t="shared" si="14"/>
        <v>21.947240640543779</v>
      </c>
      <c r="K33" s="14">
        <f t="shared" si="14"/>
        <v>0.33218105739361836</v>
      </c>
      <c r="L33" s="14">
        <f t="shared" si="14"/>
        <v>5.9566852565353461</v>
      </c>
      <c r="M33" s="14">
        <f t="shared" si="14"/>
        <v>228.83252604952224</v>
      </c>
      <c r="N33" s="14">
        <f t="shared" si="14"/>
        <v>32.971938685988306</v>
      </c>
      <c r="O33" s="14">
        <f t="shared" si="14"/>
        <v>0.10359109520904133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128011</v>
      </c>
      <c r="D37" s="18">
        <f>VLOOKUP($B$11,ABONE2,4,FALSE)</f>
        <v>7</v>
      </c>
      <c r="E37" s="18">
        <f>VLOOKUP($B$11,ABONE2,5,FALSE)</f>
        <v>128018</v>
      </c>
      <c r="F37" s="18">
        <f>VLOOKUP($B$11,ABONE2,6,FALSE)</f>
        <v>13</v>
      </c>
      <c r="G37" s="18">
        <f>VLOOKUP($B$11,ABONE2,7,FALSE)</f>
        <v>3</v>
      </c>
      <c r="H37" s="18">
        <f>VLOOKUP($B$11,ABONE2,8,FALSE)</f>
        <v>16</v>
      </c>
      <c r="I37" s="18">
        <f>VLOOKUP($B$11,ABONE2,9,FALSE)</f>
        <v>16109</v>
      </c>
      <c r="J37" s="18">
        <f>VLOOKUP($B$11,ABONE2,10,FALSE)</f>
        <v>57</v>
      </c>
      <c r="K37" s="18">
        <f>VLOOKUP($B$11,ABONE2,11,FALSE)</f>
        <v>16166</v>
      </c>
      <c r="L37" s="29">
        <f>VLOOKUP($B$11,ABONE2,12,FALSE)</f>
        <v>29</v>
      </c>
      <c r="M37" s="29">
        <f>VLOOKUP($B$11,ABONE2,13,FALSE)</f>
        <v>4</v>
      </c>
      <c r="N37" s="29">
        <f>VLOOKUP($B$11,ABONE2,14,FALSE)</f>
        <v>33</v>
      </c>
      <c r="O37" s="29">
        <f>VLOOKUP($B$11,ABONE2,15,FALSE)</f>
        <v>144233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36303.373495833337</v>
      </c>
      <c r="D38" s="18">
        <f>VLOOKUP($B$11,TUKETIM,4,FALSE)</f>
        <v>151.23475416666668</v>
      </c>
      <c r="E38" s="18">
        <f>VLOOKUP($B$11,TUKETIM,5,FALSE)</f>
        <v>36454.608250000005</v>
      </c>
      <c r="F38" s="18">
        <f>VLOOKUP($B$11,TUKETIM,6,FALSE)</f>
        <v>4.6084500000000004</v>
      </c>
      <c r="G38" s="18">
        <f>VLOOKUP($B$11,TUKETIM,7,FALSE)</f>
        <v>0.32445416666666665</v>
      </c>
      <c r="H38" s="18">
        <f>VLOOKUP($B$11,TUKETIM,8,FALSE)</f>
        <v>4.9329041666666669</v>
      </c>
      <c r="I38" s="18">
        <f>VLOOKUP($B$11,TUKETIM,9,FALSE)</f>
        <v>12783.314541666667</v>
      </c>
      <c r="J38" s="18">
        <f>VLOOKUP($B$11,TUKETIM,10,FALSE)</f>
        <v>6356.4210833333336</v>
      </c>
      <c r="K38" s="18">
        <f>VLOOKUP($B$11,TUKETIM,11,FALSE)</f>
        <v>19139.735625000001</v>
      </c>
      <c r="L38" s="29">
        <f>VLOOKUP($B$11,TUKETIM,12,FALSE)</f>
        <v>298.67337499999996</v>
      </c>
      <c r="M38" s="29">
        <f>VLOOKUP($B$11,TUKETIM,13,FALSE)</f>
        <v>618.03612083333337</v>
      </c>
      <c r="N38" s="29">
        <f>VLOOKUP($B$11,TUKETIM,14,FALSE)</f>
        <v>916.70949583333334</v>
      </c>
      <c r="O38" s="29">
        <f>VLOOKUP($B$11,TUKETIM,15,FALSE)</f>
        <v>56515.986275000003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641721.06839999999</v>
      </c>
      <c r="D39" s="18">
        <f>VLOOKUP($B$11,ANLASMA,4,FALSE)</f>
        <v>1556.9759999999999</v>
      </c>
      <c r="E39" s="18">
        <f>VLOOKUP($B$11,ANLASMA,5,FALSE)</f>
        <v>643278.04440000001</v>
      </c>
      <c r="F39" s="18">
        <f>VLOOKUP($B$11,ANLASMA,6,FALSE)</f>
        <v>53.52</v>
      </c>
      <c r="G39" s="18">
        <f>VLOOKUP($B$11,ANLASMA,7,FALSE)</f>
        <v>21.1</v>
      </c>
      <c r="H39" s="18">
        <f>VLOOKUP($B$11,ANLASMA,8,FALSE)</f>
        <v>74.62</v>
      </c>
      <c r="I39" s="18">
        <f>VLOOKUP($B$11,ANLASMA,9,FALSE)</f>
        <v>113633.175</v>
      </c>
      <c r="J39" s="18">
        <f>VLOOKUP($B$11,ANLASMA,10,FALSE)</f>
        <v>27592</v>
      </c>
      <c r="K39" s="18">
        <f>VLOOKUP($B$11,ANLASMA,11,FALSE)</f>
        <v>141225.17499999999</v>
      </c>
      <c r="L39" s="29">
        <f>VLOOKUP($B$11,ANLASMA,12,FALSE)</f>
        <v>1093.4089999999999</v>
      </c>
      <c r="M39" s="29">
        <f>VLOOKUP($B$11,ANLASMA,13,FALSE)</f>
        <v>1609.49</v>
      </c>
      <c r="N39" s="29">
        <f>VLOOKUP($B$11,ANLASMA,14,FALSE)</f>
        <v>2702.8989999999999</v>
      </c>
      <c r="O39" s="29">
        <f>VLOOKUP($B$11,ANLASMA,15,FALSE)</f>
        <v>787280.73840000003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111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 t="e">
        <f t="shared" ref="G15:G24" si="4">(SUMIFS(TARIMSALOG2,KAYNAK,A15,SEBEP,B15,SÜRE,"Uzun",BİLDİRİM,"Bildirimsiz",İL,$B$10,İLÇE,$B$11)/VLOOKUP($B$11,ABONE2,7,FALSE))</f>
        <v>#DIV/0!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 t="e">
        <f t="shared" si="4"/>
        <v>#DIV/0!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</v>
      </c>
      <c r="D17" s="14">
        <f t="shared" si="1"/>
        <v>0</v>
      </c>
      <c r="E17" s="14">
        <f t="shared" si="2"/>
        <v>0</v>
      </c>
      <c r="F17" s="14">
        <f t="shared" si="3"/>
        <v>0</v>
      </c>
      <c r="G17" s="14" t="e">
        <f t="shared" si="4"/>
        <v>#DIV/0!</v>
      </c>
      <c r="H17" s="14">
        <f t="shared" si="5"/>
        <v>0</v>
      </c>
      <c r="I17" s="14">
        <f t="shared" si="6"/>
        <v>0</v>
      </c>
      <c r="J17" s="14">
        <f t="shared" si="7"/>
        <v>0</v>
      </c>
      <c r="K17" s="14">
        <f t="shared" si="8"/>
        <v>0</v>
      </c>
      <c r="L17" s="14">
        <f t="shared" si="9"/>
        <v>0</v>
      </c>
      <c r="M17" s="14">
        <f t="shared" si="10"/>
        <v>0</v>
      </c>
      <c r="N17" s="14">
        <f t="shared" si="11"/>
        <v>0</v>
      </c>
      <c r="O17" s="19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 t="e">
        <f t="shared" si="4"/>
        <v>#DIV/0!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 t="e">
        <f t="shared" si="4"/>
        <v>#DIV/0!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 t="e">
        <f t="shared" si="4"/>
        <v>#DIV/0!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1.7633097003443156E-2</v>
      </c>
      <c r="D21" s="14">
        <f t="shared" si="1"/>
        <v>0</v>
      </c>
      <c r="E21" s="14">
        <f t="shared" si="2"/>
        <v>1.7632625353707871E-2</v>
      </c>
      <c r="F21" s="14">
        <f t="shared" si="3"/>
        <v>8.2453945753957324E-3</v>
      </c>
      <c r="G21" s="14" t="e">
        <f t="shared" si="4"/>
        <v>#DIV/0!</v>
      </c>
      <c r="H21" s="14">
        <f t="shared" si="5"/>
        <v>8.2453945753957324E-3</v>
      </c>
      <c r="I21" s="14">
        <f t="shared" si="6"/>
        <v>7.7134292604066658E-3</v>
      </c>
      <c r="J21" s="14">
        <f t="shared" si="7"/>
        <v>0</v>
      </c>
      <c r="K21" s="14">
        <f t="shared" si="8"/>
        <v>7.6476991431471287E-3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1.6464498943974178E-2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1.0601379925721076E-2</v>
      </c>
      <c r="D22" s="14">
        <f t="shared" si="1"/>
        <v>0</v>
      </c>
      <c r="E22" s="14">
        <f t="shared" si="2"/>
        <v>1.0601096360217258E-2</v>
      </c>
      <c r="F22" s="14">
        <f t="shared" si="3"/>
        <v>2.2608687990435278E-2</v>
      </c>
      <c r="G22" s="14" t="e">
        <f t="shared" si="4"/>
        <v>#DIV/0!</v>
      </c>
      <c r="H22" s="14">
        <f t="shared" si="5"/>
        <v>2.2608687990435278E-2</v>
      </c>
      <c r="I22" s="14">
        <f t="shared" si="6"/>
        <v>2.9241296225436857E-2</v>
      </c>
      <c r="J22" s="14">
        <f t="shared" si="7"/>
        <v>0</v>
      </c>
      <c r="K22" s="14">
        <f t="shared" si="8"/>
        <v>2.8992116027520904E-2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1.2700290463447421E-2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 t="e">
        <f t="shared" si="4"/>
        <v>#DIV/0!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 t="e">
        <f t="shared" si="4"/>
        <v>#DIV/0!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2.8234476929164233E-2</v>
      </c>
      <c r="D25" s="14">
        <f t="shared" ref="D25:O25" si="13">SUM(D15:D24)</f>
        <v>0</v>
      </c>
      <c r="E25" s="14">
        <f t="shared" si="13"/>
        <v>2.8233721713925131E-2</v>
      </c>
      <c r="F25" s="14">
        <f t="shared" si="13"/>
        <v>3.0854082565831012E-2</v>
      </c>
      <c r="G25" s="14" t="e">
        <f t="shared" si="13"/>
        <v>#DIV/0!</v>
      </c>
      <c r="H25" s="14">
        <f t="shared" si="13"/>
        <v>3.0854082565831012E-2</v>
      </c>
      <c r="I25" s="14">
        <f t="shared" si="13"/>
        <v>3.6954725485843526E-2</v>
      </c>
      <c r="J25" s="14">
        <f t="shared" si="13"/>
        <v>0</v>
      </c>
      <c r="K25" s="14">
        <f t="shared" si="13"/>
        <v>3.6639815170668034E-2</v>
      </c>
      <c r="L25" s="14">
        <f t="shared" si="13"/>
        <v>0</v>
      </c>
      <c r="M25" s="14">
        <f t="shared" si="13"/>
        <v>0</v>
      </c>
      <c r="N25" s="14">
        <f t="shared" si="13"/>
        <v>0</v>
      </c>
      <c r="O25" s="14">
        <f t="shared" si="13"/>
        <v>2.91647894074216E-2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 t="e">
        <f>(SUMIFS(TARIMSALOG2,KAYNAK,A28,SEBEP,B28,SÜRE,"Uzun",BİLDİRİM,"Bildirimli",İL,$B$10,İLÇE,$B$11)/VLOOKUP($B$11,ABONE2,7,FALSE))</f>
        <v>#DIV/0!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</v>
      </c>
      <c r="D29" s="14">
        <f>(SUMIFS(MESKENOG2,KAYNAK,A29,SEBEP,B29,SÜRE,"Uzun",BİLDİRİM,"Bildirimli",İL,$B$10,İLÇE,$B$11)/VLOOKUP($B$11,ABONE2,4,FALSE))</f>
        <v>190.9753065527226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5.1082037808998712E-3</v>
      </c>
      <c r="F29" s="14">
        <f>(SUMIFS(TARIMSALAG2,KAYNAK,A29,SEBEP,B29,SÜRE,"Uzun",BİLDİRİM,"Bildirimli",İL,$B$10,İLÇE,$B$11)/VLOOKUP($B$11,ABONE2,6,FALSE))</f>
        <v>0</v>
      </c>
      <c r="G29" s="14" t="e">
        <f>(SUMIFS(TARIMSALOG2,KAYNAK,A29,SEBEP,B29,SÜRE,"Uzun",BİLDİRİM,"Bildirimli",İL,$B$10,İLÇE,$B$11)/VLOOKUP($B$11,ABONE2,7,FALSE))</f>
        <v>#DIV/0!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4">
        <f>(SUMIFS(TICARETHANEAG2,KAYNAK,A29,SEBEP,B29,SÜRE,"Uzun",BİLDİRİM,"Bildirimli",İL,$B$10,İLÇE,$B$11)/VLOOKUP($B$11,ABONE2,9,FALSE))</f>
        <v>0</v>
      </c>
      <c r="J29" s="14">
        <f>(SUMIFS(TICARETHANEOG2,KAYNAK,A29,SEBEP,B29,SÜRE,"Uzun",BİLDİRİM,"Bildirimli",İL,$B$10,İLÇE,$B$11)/VLOOKUP($B$11,ABONE2,10,FALSE))</f>
        <v>0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4.5110501134456738E-3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 t="e">
        <f>(SUMIFS(TARIMSALOG2,KAYNAK,A30,SEBEP,B30,SÜRE,"Uzun",BİLDİRİM,"Bildirimli",İL,$B$10,İLÇE,$B$11)/VLOOKUP($B$11,ABONE2,7,FALSE))</f>
        <v>#DIV/0!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3.0504383731925804E-2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3.0503567801263738E-2</v>
      </c>
      <c r="F31" s="14">
        <f>(SUMIFS(TARIMSALAG2,KAYNAK,A31,SEBEP,B31,SÜRE,"Uzun",BİLDİRİM,"Bildirimli",İL,$B$10,İLÇE,$B$11)/VLOOKUP($B$11,ABONE2,6,FALSE))</f>
        <v>0</v>
      </c>
      <c r="G31" s="14" t="e">
        <f>(SUMIFS(TARIMSALOG2,KAYNAK,A31,SEBEP,B31,SÜRE,"Uzun",BİLDİRİM,"Bildirimli",İL,$B$10,İLÇE,$B$11)/VLOOKUP($B$11,ABONE2,7,FALSE))</f>
        <v>#DIV/0!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0.25406434372302927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0.25189933014209165</v>
      </c>
      <c r="L31" s="14">
        <f>(SUMIFS(SANAYIAG2,KAYNAK,A31,SEBEP,B31,SÜRE,"Uzun",BİLDİRİM,"Bildirimli",İL,$B$10,İLÇE,$B$11)/VLOOKUP($B$11,ABONE2,12,FALSE))</f>
        <v>41.87211881634105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30.948957385991211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7.1681773033726748E-2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 t="e">
        <f>(SUMIFS(TARIMSALOG2,KAYNAK,A32,SEBEP,B32,SÜRE,"Uzun",BİLDİRİM,"Bildirimli",İL,$B$10,İLÇE,$B$11)/VLOOKUP($B$11,ABONE2,7,FALSE))</f>
        <v>#DIV/0!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3.0504383731925804E-2</v>
      </c>
      <c r="D33" s="14">
        <f t="shared" ref="D33:O33" si="14">SUM(D28:D32)</f>
        <v>190.9753065527226</v>
      </c>
      <c r="E33" s="14">
        <f t="shared" si="14"/>
        <v>3.5611771582163609E-2</v>
      </c>
      <c r="F33" s="14">
        <f t="shared" si="14"/>
        <v>0</v>
      </c>
      <c r="G33" s="14" t="e">
        <f t="shared" si="14"/>
        <v>#DIV/0!</v>
      </c>
      <c r="H33" s="14">
        <f t="shared" si="14"/>
        <v>0</v>
      </c>
      <c r="I33" s="14">
        <f t="shared" si="14"/>
        <v>0.25406434372302927</v>
      </c>
      <c r="J33" s="14">
        <f t="shared" si="14"/>
        <v>0</v>
      </c>
      <c r="K33" s="14">
        <f t="shared" si="14"/>
        <v>0.25189933014209165</v>
      </c>
      <c r="L33" s="14">
        <f t="shared" si="14"/>
        <v>41.87211881634105</v>
      </c>
      <c r="M33" s="14">
        <f t="shared" si="14"/>
        <v>0</v>
      </c>
      <c r="N33" s="14">
        <f t="shared" si="14"/>
        <v>30.948957385991211</v>
      </c>
      <c r="O33" s="14">
        <f t="shared" si="14"/>
        <v>7.619282314717242E-2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37385</v>
      </c>
      <c r="D37" s="18">
        <f>VLOOKUP($B$11,ABONE2,4,FALSE)</f>
        <v>1</v>
      </c>
      <c r="E37" s="18">
        <f>VLOOKUP($B$11,ABONE2,5,FALSE)</f>
        <v>37386</v>
      </c>
      <c r="F37" s="18">
        <f>VLOOKUP($B$11,ABONE2,6,FALSE)</f>
        <v>232</v>
      </c>
      <c r="G37" s="18">
        <f>VLOOKUP($B$11,ABONE2,7,FALSE)</f>
        <v>0</v>
      </c>
      <c r="H37" s="18">
        <f>VLOOKUP($B$11,ABONE2,8,FALSE)</f>
        <v>232</v>
      </c>
      <c r="I37" s="18">
        <f>VLOOKUP($B$11,ABONE2,9,FALSE)</f>
        <v>4654</v>
      </c>
      <c r="J37" s="18">
        <f>VLOOKUP($B$11,ABONE2,10,FALSE)</f>
        <v>40</v>
      </c>
      <c r="K37" s="18">
        <f>VLOOKUP($B$11,ABONE2,11,FALSE)</f>
        <v>4694</v>
      </c>
      <c r="L37" s="29">
        <f>VLOOKUP($B$11,ABONE2,12,FALSE)</f>
        <v>17</v>
      </c>
      <c r="M37" s="29">
        <f>VLOOKUP($B$11,ABONE2,13,FALSE)</f>
        <v>6</v>
      </c>
      <c r="N37" s="29">
        <f>VLOOKUP($B$11,ABONE2,14,FALSE)</f>
        <v>23</v>
      </c>
      <c r="O37" s="29">
        <f>VLOOKUP($B$11,ABONE2,15,FALSE)</f>
        <v>42335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10054.067091666668</v>
      </c>
      <c r="D38" s="18">
        <f>VLOOKUP($B$11,TUKETIM,4,FALSE)</f>
        <v>12.384545833333334</v>
      </c>
      <c r="E38" s="18">
        <f>VLOOKUP($B$11,TUKETIM,5,FALSE)</f>
        <v>10066.4516375</v>
      </c>
      <c r="F38" s="18">
        <f>VLOOKUP($B$11,TUKETIM,6,FALSE)</f>
        <v>138.75721666666666</v>
      </c>
      <c r="G38" s="18">
        <f>VLOOKUP($B$11,TUKETIM,7,FALSE)</f>
        <v>0</v>
      </c>
      <c r="H38" s="18">
        <f>VLOOKUP($B$11,TUKETIM,8,FALSE)</f>
        <v>138.75721666666666</v>
      </c>
      <c r="I38" s="18">
        <f>VLOOKUP($B$11,TUKETIM,9,FALSE)</f>
        <v>3989.6889791666663</v>
      </c>
      <c r="J38" s="18">
        <f>VLOOKUP($B$11,TUKETIM,10,FALSE)</f>
        <v>12004.655179166666</v>
      </c>
      <c r="K38" s="18">
        <f>VLOOKUP($B$11,TUKETIM,11,FALSE)</f>
        <v>15994.344158333333</v>
      </c>
      <c r="L38" s="29">
        <f>VLOOKUP($B$11,TUKETIM,12,FALSE)</f>
        <v>237.3632375</v>
      </c>
      <c r="M38" s="29">
        <f>VLOOKUP($B$11,TUKETIM,13,FALSE)</f>
        <v>417.13305833333334</v>
      </c>
      <c r="N38" s="29">
        <f>VLOOKUP($B$11,TUKETIM,14,FALSE)</f>
        <v>654.49629583333331</v>
      </c>
      <c r="O38" s="29">
        <f>VLOOKUP($B$11,TUKETIM,15,FALSE)</f>
        <v>26854.049308333335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173563.59160000001</v>
      </c>
      <c r="D39" s="18">
        <f>VLOOKUP($B$11,ANLASMA,4,FALSE)</f>
        <v>60</v>
      </c>
      <c r="E39" s="18">
        <f>VLOOKUP($B$11,ANLASMA,5,FALSE)</f>
        <v>173623.59160000001</v>
      </c>
      <c r="F39" s="18">
        <f>VLOOKUP($B$11,ANLASMA,6,FALSE)</f>
        <v>1283.98</v>
      </c>
      <c r="G39" s="18">
        <f>VLOOKUP($B$11,ANLASMA,7,FALSE)</f>
        <v>0</v>
      </c>
      <c r="H39" s="18">
        <f>VLOOKUP($B$11,ANLASMA,8,FALSE)</f>
        <v>1283.98</v>
      </c>
      <c r="I39" s="18">
        <f>VLOOKUP($B$11,ANLASMA,9,FALSE)</f>
        <v>29427.211000000003</v>
      </c>
      <c r="J39" s="18">
        <f>VLOOKUP($B$11,ANLASMA,10,FALSE)</f>
        <v>73300.800000000003</v>
      </c>
      <c r="K39" s="18">
        <f>VLOOKUP($B$11,ANLASMA,11,FALSE)</f>
        <v>102728.011</v>
      </c>
      <c r="L39" s="29">
        <f>VLOOKUP($B$11,ANLASMA,12,FALSE)</f>
        <v>1185.24</v>
      </c>
      <c r="M39" s="29">
        <f>VLOOKUP($B$11,ANLASMA,13,FALSE)</f>
        <v>2208</v>
      </c>
      <c r="N39" s="29">
        <f>VLOOKUP($B$11,ANLASMA,14,FALSE)</f>
        <v>3393.24</v>
      </c>
      <c r="O39" s="29">
        <f>VLOOKUP($B$11,ANLASMA,15,FALSE)</f>
        <v>281028.82260000001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112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0.15954019891325291</v>
      </c>
      <c r="D17" s="14">
        <f t="shared" si="1"/>
        <v>0.84407558346462075</v>
      </c>
      <c r="E17" s="14">
        <f t="shared" si="2"/>
        <v>0.15978562454041198</v>
      </c>
      <c r="F17" s="14">
        <f t="shared" si="3"/>
        <v>0.25865651341750079</v>
      </c>
      <c r="G17" s="14">
        <f t="shared" si="4"/>
        <v>0.71045654304830885</v>
      </c>
      <c r="H17" s="14">
        <f t="shared" si="5"/>
        <v>0.36662990445325788</v>
      </c>
      <c r="I17" s="14">
        <f t="shared" si="6"/>
        <v>0.2342266021459348</v>
      </c>
      <c r="J17" s="14">
        <f t="shared" si="7"/>
        <v>10.500987622847111</v>
      </c>
      <c r="K17" s="14">
        <f t="shared" si="8"/>
        <v>0.55184884939803358</v>
      </c>
      <c r="L17" s="14">
        <f t="shared" si="9"/>
        <v>42.979138568075335</v>
      </c>
      <c r="M17" s="14">
        <f t="shared" si="10"/>
        <v>89.449103542675147</v>
      </c>
      <c r="N17" s="14">
        <f t="shared" si="11"/>
        <v>69.72444215057881</v>
      </c>
      <c r="O17" s="19">
        <f t="shared" si="12"/>
        <v>0.31714271515318654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1.3482994356568913E-2</v>
      </c>
      <c r="D21" s="14">
        <f t="shared" si="1"/>
        <v>0</v>
      </c>
      <c r="E21" s="14">
        <f t="shared" si="2"/>
        <v>1.3478160315231354E-2</v>
      </c>
      <c r="F21" s="14">
        <f t="shared" si="3"/>
        <v>7.4372988716996892E-3</v>
      </c>
      <c r="G21" s="14">
        <f t="shared" si="4"/>
        <v>0</v>
      </c>
      <c r="H21" s="14">
        <f t="shared" si="5"/>
        <v>5.6598966435944184E-3</v>
      </c>
      <c r="I21" s="14">
        <f t="shared" si="6"/>
        <v>2.2992488141428291E-2</v>
      </c>
      <c r="J21" s="14">
        <f t="shared" si="7"/>
        <v>0</v>
      </c>
      <c r="K21" s="14">
        <f t="shared" si="8"/>
        <v>2.228117074164928E-2</v>
      </c>
      <c r="L21" s="14">
        <f t="shared" si="9"/>
        <v>0.54324732957089994</v>
      </c>
      <c r="M21" s="14">
        <f t="shared" si="10"/>
        <v>0</v>
      </c>
      <c r="N21" s="14">
        <f t="shared" si="11"/>
        <v>0.23058699600491436</v>
      </c>
      <c r="O21" s="19">
        <f t="shared" si="12"/>
        <v>1.4524797022174062E-2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3.9680728075080704E-4</v>
      </c>
      <c r="D22" s="14">
        <f t="shared" si="1"/>
        <v>0</v>
      </c>
      <c r="E22" s="14">
        <f t="shared" si="2"/>
        <v>3.9666501392583736E-4</v>
      </c>
      <c r="F22" s="14">
        <f t="shared" si="3"/>
        <v>2.3791854554060073E-5</v>
      </c>
      <c r="G22" s="14">
        <f t="shared" si="4"/>
        <v>0</v>
      </c>
      <c r="H22" s="14">
        <f t="shared" si="5"/>
        <v>1.8105960249602913E-5</v>
      </c>
      <c r="I22" s="14">
        <f t="shared" si="6"/>
        <v>4.1327729131824582E-4</v>
      </c>
      <c r="J22" s="14">
        <f t="shared" si="7"/>
        <v>0</v>
      </c>
      <c r="K22" s="14">
        <f t="shared" si="8"/>
        <v>4.004917534312641E-4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3.6661805290741915E-4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0.17342000055057263</v>
      </c>
      <c r="D25" s="14">
        <f t="shared" ref="D25:O25" si="13">SUM(D15:D24)</f>
        <v>0.84407558346462075</v>
      </c>
      <c r="E25" s="14">
        <f t="shared" si="13"/>
        <v>0.17366044986956919</v>
      </c>
      <c r="F25" s="14">
        <f t="shared" si="13"/>
        <v>0.26611760414375452</v>
      </c>
      <c r="G25" s="14">
        <f t="shared" si="13"/>
        <v>0.71045654304830885</v>
      </c>
      <c r="H25" s="14">
        <f t="shared" si="13"/>
        <v>0.37230790705710187</v>
      </c>
      <c r="I25" s="14">
        <f t="shared" si="13"/>
        <v>0.25763236757868135</v>
      </c>
      <c r="J25" s="14">
        <f t="shared" si="13"/>
        <v>10.500987622847111</v>
      </c>
      <c r="K25" s="14">
        <f t="shared" si="13"/>
        <v>0.5745305118931141</v>
      </c>
      <c r="L25" s="14">
        <f t="shared" si="13"/>
        <v>43.522385897646238</v>
      </c>
      <c r="M25" s="14">
        <f t="shared" si="13"/>
        <v>89.449103542675147</v>
      </c>
      <c r="N25" s="14">
        <f t="shared" si="13"/>
        <v>69.955029146583726</v>
      </c>
      <c r="O25" s="14">
        <f t="shared" si="13"/>
        <v>0.33203413022826805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0.17919700460734139</v>
      </c>
      <c r="D29" s="14">
        <f>(SUMIFS(MESKENOG2,KAYNAK,A29,SEBEP,B29,SÜRE,"Uzun",BİLDİRİM,"Bildirimli",İL,$B$10,İLÇE,$B$11)/VLOOKUP($B$11,ABONE2,4,FALSE))</f>
        <v>0.66974154951141618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0.17937287893801815</v>
      </c>
      <c r="F29" s="14">
        <f>(SUMIFS(TARIMSALAG2,KAYNAK,A29,SEBEP,B29,SÜRE,"Uzun",BİLDİRİM,"Bildirimli",İL,$B$10,İLÇE,$B$11)/VLOOKUP($B$11,ABONE2,6,FALSE))</f>
        <v>0.38664268176184985</v>
      </c>
      <c r="G29" s="14">
        <f>(SUMIFS(TARIMSALOG2,KAYNAK,A29,SEBEP,B29,SÜRE,"Uzun",BİLDİRİM,"Bildirimli",İL,$B$10,İLÇE,$B$11)/VLOOKUP($B$11,ABONE2,7,FALSE))</f>
        <v>1.5406486936311394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0.6624327087766706</v>
      </c>
      <c r="I29" s="14">
        <f>(SUMIFS(TICARETHANEAG2,KAYNAK,A29,SEBEP,B29,SÜRE,"Uzun",BİLDİRİM,"Bildirimli",İL,$B$10,İLÇE,$B$11)/VLOOKUP($B$11,ABONE2,9,FALSE))</f>
        <v>0.24441328508297436</v>
      </c>
      <c r="J29" s="14">
        <f>(SUMIFS(TICARETHANEOG2,KAYNAK,A29,SEBEP,B29,SÜRE,"Uzun",BİLDİRİM,"Bildirimli",İL,$B$10,İLÇE,$B$11)/VLOOKUP($B$11,ABONE2,10,FALSE))</f>
        <v>9.0361589417739658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0.5164030593765967</v>
      </c>
      <c r="L29" s="14">
        <f>(SUMIFS(SANAYIAG2,KAYNAK,A29,SEBEP,B29,SÜRE,"Uzun",BİLDİRİM,"Bildirimli",İL,$B$10,İLÇE,$B$11)/VLOOKUP($B$11,ABONE2,12,FALSE))</f>
        <v>20.506493905833562</v>
      </c>
      <c r="M29" s="14">
        <f>(SUMIFS(SANAYIOG2,KAYNAK,A29,SEBEP,B29,SÜRE,"Uzun",BİLDİRİM,"Bildirimli",İL,$B$10,İLÇE,$B$11)/VLOOKUP($B$11,ABONE2,13,FALSE))</f>
        <v>42.382119962097462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33.096782283539405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0.3092055660913392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4.1562398119842435E-2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4.1547496804505056E-2</v>
      </c>
      <c r="F31" s="14">
        <f>(SUMIFS(TARIMSALAG2,KAYNAK,A31,SEBEP,B31,SÜRE,"Uzun",BİLDİRİM,"Bildirimli",İL,$B$10,İLÇE,$B$11)/VLOOKUP($B$11,ABONE2,6,FALSE))</f>
        <v>5.2591426943767697E-4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4.0022869320679246E-4</v>
      </c>
      <c r="I31" s="14">
        <f>(SUMIFS(TICARETHANEAG2,KAYNAK,A31,SEBEP,B31,SÜRE,"Uzun",BİLDİRİM,"Bildirimli",İL,$B$10,İLÇE,$B$11)/VLOOKUP($B$11,ABONE2,9,FALSE))</f>
        <v>0.13078384775083743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0.12673779471199301</v>
      </c>
      <c r="L31" s="14">
        <f>(SUMIFS(SANAYIAG2,KAYNAK,A31,SEBEP,B31,SÜRE,"Uzun",BİLDİRİM,"Bildirimli",İL,$B$10,İLÇE,$B$11)/VLOOKUP($B$11,ABONE2,12,FALSE))</f>
        <v>0.24677988496918149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0.10474829649771013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5.2172314356357996E-2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0.22075940272718383</v>
      </c>
      <c r="D33" s="14">
        <f t="shared" ref="D33:O33" si="14">SUM(D28:D32)</f>
        <v>0.66974154951141618</v>
      </c>
      <c r="E33" s="14">
        <f t="shared" si="14"/>
        <v>0.22092037574252321</v>
      </c>
      <c r="F33" s="14">
        <f t="shared" si="14"/>
        <v>0.3871685960312875</v>
      </c>
      <c r="G33" s="14">
        <f t="shared" si="14"/>
        <v>1.5406486936311394</v>
      </c>
      <c r="H33" s="14">
        <f t="shared" si="14"/>
        <v>0.66283293746987737</v>
      </c>
      <c r="I33" s="14">
        <f t="shared" si="14"/>
        <v>0.37519713283381179</v>
      </c>
      <c r="J33" s="14">
        <f t="shared" si="14"/>
        <v>9.0361589417739658</v>
      </c>
      <c r="K33" s="14">
        <f t="shared" si="14"/>
        <v>0.64314085408858968</v>
      </c>
      <c r="L33" s="14">
        <f t="shared" si="14"/>
        <v>20.753273790802744</v>
      </c>
      <c r="M33" s="14">
        <f t="shared" si="14"/>
        <v>42.382119962097462</v>
      </c>
      <c r="N33" s="14">
        <f t="shared" si="14"/>
        <v>33.201530580037115</v>
      </c>
      <c r="O33" s="14">
        <f t="shared" si="14"/>
        <v>0.3613778804476972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94798</v>
      </c>
      <c r="D37" s="18">
        <f>VLOOKUP($B$11,ABONE2,4,FALSE)</f>
        <v>34</v>
      </c>
      <c r="E37" s="18">
        <f>VLOOKUP($B$11,ABONE2,5,FALSE)</f>
        <v>94832</v>
      </c>
      <c r="F37" s="18">
        <f>VLOOKUP($B$11,ABONE2,6,FALSE)</f>
        <v>7617</v>
      </c>
      <c r="G37" s="18">
        <f>VLOOKUP($B$11,ABONE2,7,FALSE)</f>
        <v>2392</v>
      </c>
      <c r="H37" s="18">
        <f>VLOOKUP($B$11,ABONE2,8,FALSE)</f>
        <v>10009</v>
      </c>
      <c r="I37" s="18">
        <f>VLOOKUP($B$11,ABONE2,9,FALSE)</f>
        <v>19734</v>
      </c>
      <c r="J37" s="18">
        <f>VLOOKUP($B$11,ABONE2,10,FALSE)</f>
        <v>630</v>
      </c>
      <c r="K37" s="18">
        <f>VLOOKUP($B$11,ABONE2,11,FALSE)</f>
        <v>20364</v>
      </c>
      <c r="L37" s="29">
        <f>VLOOKUP($B$11,ABONE2,12,FALSE)</f>
        <v>59</v>
      </c>
      <c r="M37" s="29">
        <f>VLOOKUP($B$11,ABONE2,13,FALSE)</f>
        <v>80</v>
      </c>
      <c r="N37" s="29">
        <f>VLOOKUP($B$11,ABONE2,14,FALSE)</f>
        <v>139</v>
      </c>
      <c r="O37" s="29">
        <f>VLOOKUP($B$11,ABONE2,15,FALSE)</f>
        <v>125344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14630.900241666668</v>
      </c>
      <c r="D38" s="18">
        <f>VLOOKUP($B$11,TUKETIM,4,FALSE)</f>
        <v>13.843979166666665</v>
      </c>
      <c r="E38" s="18">
        <f>VLOOKUP($B$11,TUKETIM,5,FALSE)</f>
        <v>14644.744220833334</v>
      </c>
      <c r="F38" s="18">
        <f>VLOOKUP($B$11,TUKETIM,6,FALSE)</f>
        <v>3740.8212333333331</v>
      </c>
      <c r="G38" s="18">
        <f>VLOOKUP($B$11,TUKETIM,7,FALSE)</f>
        <v>4488.6280333333325</v>
      </c>
      <c r="H38" s="18">
        <f>VLOOKUP($B$11,TUKETIM,8,FALSE)</f>
        <v>8229.4492666666665</v>
      </c>
      <c r="I38" s="18">
        <f>VLOOKUP($B$11,TUKETIM,9,FALSE)</f>
        <v>6752.5387374999991</v>
      </c>
      <c r="J38" s="18">
        <f>VLOOKUP($B$11,TUKETIM,10,FALSE)</f>
        <v>5822.3378916666661</v>
      </c>
      <c r="K38" s="18">
        <f>VLOOKUP($B$11,TUKETIM,11,FALSE)</f>
        <v>12574.876629166665</v>
      </c>
      <c r="L38" s="29">
        <f>VLOOKUP($B$11,TUKETIM,12,FALSE)</f>
        <v>429.6334500000001</v>
      </c>
      <c r="M38" s="29">
        <f>VLOOKUP($B$11,TUKETIM,13,FALSE)</f>
        <v>6792.3178833333332</v>
      </c>
      <c r="N38" s="29">
        <f>VLOOKUP($B$11,TUKETIM,14,FALSE)</f>
        <v>7221.9513333333334</v>
      </c>
      <c r="O38" s="29">
        <f>VLOOKUP($B$11,TUKETIM,15,FALSE)</f>
        <v>42671.02145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450393.04779999994</v>
      </c>
      <c r="D39" s="18">
        <f>VLOOKUP($B$11,ANLASMA,4,FALSE)</f>
        <v>216.32600000000002</v>
      </c>
      <c r="E39" s="18">
        <f>VLOOKUP($B$11,ANLASMA,5,FALSE)</f>
        <v>450609.37379999994</v>
      </c>
      <c r="F39" s="18">
        <f>VLOOKUP($B$11,ANLASMA,6,FALSE)</f>
        <v>38141.748</v>
      </c>
      <c r="G39" s="18">
        <f>VLOOKUP($B$11,ANLASMA,7,FALSE)</f>
        <v>41946.397000000004</v>
      </c>
      <c r="H39" s="18">
        <f>VLOOKUP($B$11,ANLASMA,8,FALSE)</f>
        <v>80088.145000000004</v>
      </c>
      <c r="I39" s="18">
        <f>VLOOKUP($B$11,ANLASMA,9,FALSE)</f>
        <v>101823.84600000002</v>
      </c>
      <c r="J39" s="18">
        <f>VLOOKUP($B$11,ANLASMA,10,FALSE)</f>
        <v>90944.21</v>
      </c>
      <c r="K39" s="18">
        <f>VLOOKUP($B$11,ANLASMA,11,FALSE)</f>
        <v>192768.05600000004</v>
      </c>
      <c r="L39" s="29">
        <f>VLOOKUP($B$11,ANLASMA,12,FALSE)</f>
        <v>1440.8380000000002</v>
      </c>
      <c r="M39" s="29">
        <f>VLOOKUP($B$11,ANLASMA,13,FALSE)</f>
        <v>33630.400000000001</v>
      </c>
      <c r="N39" s="29">
        <f>VLOOKUP($B$11,ANLASMA,14,FALSE)</f>
        <v>35071.238000000005</v>
      </c>
      <c r="O39" s="29">
        <f>VLOOKUP($B$11,ANLASMA,15,FALSE)</f>
        <v>758536.81279999996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113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9.6066256254879148E-2</v>
      </c>
      <c r="D17" s="14">
        <f t="shared" si="1"/>
        <v>2.1842067348180101</v>
      </c>
      <c r="E17" s="14">
        <f t="shared" si="2"/>
        <v>9.753199202567836E-2</v>
      </c>
      <c r="F17" s="14">
        <f t="shared" si="3"/>
        <v>0.36465233412548875</v>
      </c>
      <c r="G17" s="14">
        <f t="shared" si="4"/>
        <v>0.65957636662897434</v>
      </c>
      <c r="H17" s="14">
        <f t="shared" si="5"/>
        <v>0.42116830911873826</v>
      </c>
      <c r="I17" s="14">
        <f t="shared" si="6"/>
        <v>0.23385955241728992</v>
      </c>
      <c r="J17" s="14">
        <f t="shared" si="7"/>
        <v>7.3245487707949595</v>
      </c>
      <c r="K17" s="14">
        <f t="shared" si="8"/>
        <v>0.54291348412660512</v>
      </c>
      <c r="L17" s="14">
        <f t="shared" si="9"/>
        <v>5.1743834953799261</v>
      </c>
      <c r="M17" s="14">
        <f t="shared" si="10"/>
        <v>89.4255162424204</v>
      </c>
      <c r="N17" s="14">
        <f t="shared" si="11"/>
        <v>53.020705796168343</v>
      </c>
      <c r="O17" s="19">
        <f t="shared" si="12"/>
        <v>0.26471900314361668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3.7649790080050878E-2</v>
      </c>
      <c r="D21" s="14">
        <f t="shared" si="1"/>
        <v>0</v>
      </c>
      <c r="E21" s="14">
        <f t="shared" si="2"/>
        <v>3.7623362430833814E-2</v>
      </c>
      <c r="F21" s="14">
        <f t="shared" si="3"/>
        <v>2.3805867539585926E-2</v>
      </c>
      <c r="G21" s="14">
        <f t="shared" si="4"/>
        <v>0</v>
      </c>
      <c r="H21" s="14">
        <f t="shared" si="5"/>
        <v>1.9243974759471615E-2</v>
      </c>
      <c r="I21" s="14">
        <f t="shared" si="6"/>
        <v>0.11525009389451611</v>
      </c>
      <c r="J21" s="14">
        <f t="shared" si="7"/>
        <v>0</v>
      </c>
      <c r="K21" s="14">
        <f t="shared" si="8"/>
        <v>0.11022681709433542</v>
      </c>
      <c r="L21" s="14">
        <f t="shared" si="9"/>
        <v>0.35465589791532093</v>
      </c>
      <c r="M21" s="14">
        <f t="shared" si="10"/>
        <v>0</v>
      </c>
      <c r="N21" s="14">
        <f t="shared" si="11"/>
        <v>0.15324637564242261</v>
      </c>
      <c r="O21" s="19">
        <f t="shared" si="12"/>
        <v>4.6642673863467932E-2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2.1183345627309004E-3</v>
      </c>
      <c r="D22" s="14">
        <f t="shared" si="1"/>
        <v>0</v>
      </c>
      <c r="E22" s="14">
        <f t="shared" si="2"/>
        <v>2.1168476327206882E-3</v>
      </c>
      <c r="F22" s="14">
        <f t="shared" si="3"/>
        <v>9.2946522336895515E-4</v>
      </c>
      <c r="G22" s="14">
        <f t="shared" si="4"/>
        <v>0</v>
      </c>
      <c r="H22" s="14">
        <f t="shared" si="5"/>
        <v>7.5135280277334243E-4</v>
      </c>
      <c r="I22" s="14">
        <f t="shared" si="6"/>
        <v>2.1953738392063086E-3</v>
      </c>
      <c r="J22" s="14">
        <f t="shared" si="7"/>
        <v>0</v>
      </c>
      <c r="K22" s="14">
        <f t="shared" si="8"/>
        <v>2.0996865377772775E-3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1.9723288643278582E-3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0.13583438089766092</v>
      </c>
      <c r="D25" s="14">
        <f t="shared" ref="D25:O25" si="13">SUM(D15:D24)</f>
        <v>2.1842067348180101</v>
      </c>
      <c r="E25" s="14">
        <f t="shared" si="13"/>
        <v>0.13727220208923285</v>
      </c>
      <c r="F25" s="14">
        <f t="shared" si="13"/>
        <v>0.38938766688844362</v>
      </c>
      <c r="G25" s="14">
        <f t="shared" si="13"/>
        <v>0.65957636662897434</v>
      </c>
      <c r="H25" s="14">
        <f t="shared" si="13"/>
        <v>0.44116363668098318</v>
      </c>
      <c r="I25" s="14">
        <f t="shared" si="13"/>
        <v>0.35130502015101234</v>
      </c>
      <c r="J25" s="14">
        <f t="shared" si="13"/>
        <v>7.3245487707949595</v>
      </c>
      <c r="K25" s="14">
        <f t="shared" si="13"/>
        <v>0.65523998775871783</v>
      </c>
      <c r="L25" s="14">
        <f t="shared" si="13"/>
        <v>5.5290393932952471</v>
      </c>
      <c r="M25" s="14">
        <f t="shared" si="13"/>
        <v>89.4255162424204</v>
      </c>
      <c r="N25" s="14">
        <f t="shared" si="13"/>
        <v>53.173952171810768</v>
      </c>
      <c r="O25" s="14">
        <f t="shared" si="13"/>
        <v>0.31333400587141247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6.7134404998511477E-2</v>
      </c>
      <c r="D29" s="14">
        <f>(SUMIFS(MESKENOG2,KAYNAK,A29,SEBEP,B29,SÜRE,"Uzun",BİLDİRİM,"Bildirimli",İL,$B$10,İLÇE,$B$11)/VLOOKUP($B$11,ABONE2,4,FALSE))</f>
        <v>0.14410468532746412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6.7188433017375523E-2</v>
      </c>
      <c r="F29" s="14">
        <f>(SUMIFS(TARIMSALAG2,KAYNAK,A29,SEBEP,B29,SÜRE,"Uzun",BİLDİRİM,"Bildirimli",İL,$B$10,İLÇE,$B$11)/VLOOKUP($B$11,ABONE2,6,FALSE))</f>
        <v>0.30338342611814095</v>
      </c>
      <c r="G29" s="14">
        <f>(SUMIFS(TARIMSALOG2,KAYNAK,A29,SEBEP,B29,SÜRE,"Uzun",BİLDİRİM,"Bildirimli",İL,$B$10,İLÇE,$B$11)/VLOOKUP($B$11,ABONE2,7,FALSE))</f>
        <v>0.33261255840776788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0.30898457328655765</v>
      </c>
      <c r="I29" s="14">
        <f>(SUMIFS(TICARETHANEAG2,KAYNAK,A29,SEBEP,B29,SÜRE,"Uzun",BİLDİRİM,"Bildirimli",İL,$B$10,İLÇE,$B$11)/VLOOKUP($B$11,ABONE2,9,FALSE))</f>
        <v>0.23552462325308327</v>
      </c>
      <c r="J29" s="14">
        <f>(SUMIFS(TICARETHANEOG2,KAYNAK,A29,SEBEP,B29,SÜRE,"Uzun",BİLDİRİM,"Bildirimli",İL,$B$10,İLÇE,$B$11)/VLOOKUP($B$11,ABONE2,10,FALSE))</f>
        <v>9.7824329771926237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0.65163502826228614</v>
      </c>
      <c r="L29" s="14">
        <f>(SUMIFS(SANAYIAG2,KAYNAK,A29,SEBEP,B29,SÜRE,"Uzun",BİLDİRİM,"Bildirimli",İL,$B$10,İLÇE,$B$11)/VLOOKUP($B$11,ABONE2,12,FALSE))</f>
        <v>5.3884715152268878</v>
      </c>
      <c r="M29" s="14">
        <f>(SUMIFS(SANAYIOG2,KAYNAK,A29,SEBEP,B29,SÜRE,"Uzun",BİLDİRİM,"Bildirimli",İL,$B$10,İLÇE,$B$11)/VLOOKUP($B$11,ABONE2,13,FALSE))</f>
        <v>92.914795761102226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55.094779111649913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0.24932436915473266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9.1317503991704241E-2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9.1253405175808086E-2</v>
      </c>
      <c r="F31" s="14">
        <f>(SUMIFS(TARIMSALAG2,KAYNAK,A31,SEBEP,B31,SÜRE,"Uzun",BİLDİRİM,"Bildirimli",İL,$B$10,İLÇE,$B$11)/VLOOKUP($B$11,ABONE2,6,FALSE))</f>
        <v>3.4403271480102394E-2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2.7810609586289239E-2</v>
      </c>
      <c r="I31" s="14">
        <f>(SUMIFS(TICARETHANEAG2,KAYNAK,A31,SEBEP,B31,SÜRE,"Uzun",BİLDİRİM,"Bildirimli",İL,$B$10,İLÇE,$B$11)/VLOOKUP($B$11,ABONE2,9,FALSE))</f>
        <v>0.26491551935380669</v>
      </c>
      <c r="J31" s="14">
        <f>(SUMIFS(TICARETHANEOG2,KAYNAK,A31,SEBEP,B31,SÜRE,"Uzun",BİLDİRİM,"Bildirimli",İL,$B$10,İLÇE,$B$11)/VLOOKUP($B$11,ABONE2,10,FALSE))</f>
        <v>4.7031145217489714E-4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0.25338944216911435</v>
      </c>
      <c r="L31" s="14">
        <f>(SUMIFS(SANAYIAG2,KAYNAK,A31,SEBEP,B31,SÜRE,"Uzun",BİLDİRİM,"Bildirimli",İL,$B$10,İLÇE,$B$11)/VLOOKUP($B$11,ABONE2,12,FALSE))</f>
        <v>13.687012835267454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5.9141413485723566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0.11628960194589892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0.15845190899021572</v>
      </c>
      <c r="D33" s="14">
        <f t="shared" ref="D33:O33" si="14">SUM(D28:D32)</f>
        <v>0.14410468532746412</v>
      </c>
      <c r="E33" s="14">
        <f t="shared" si="14"/>
        <v>0.15844183819318361</v>
      </c>
      <c r="F33" s="14">
        <f t="shared" si="14"/>
        <v>0.33778669759824337</v>
      </c>
      <c r="G33" s="14">
        <f t="shared" si="14"/>
        <v>0.33261255840776788</v>
      </c>
      <c r="H33" s="14">
        <f t="shared" si="14"/>
        <v>0.33679518287284688</v>
      </c>
      <c r="I33" s="14">
        <f t="shared" si="14"/>
        <v>0.50044014260688996</v>
      </c>
      <c r="J33" s="14">
        <f t="shared" si="14"/>
        <v>9.782903288644798</v>
      </c>
      <c r="K33" s="14">
        <f t="shared" si="14"/>
        <v>0.90502447043140055</v>
      </c>
      <c r="L33" s="14">
        <f t="shared" si="14"/>
        <v>19.075484350494342</v>
      </c>
      <c r="M33" s="14">
        <f t="shared" si="14"/>
        <v>92.914795761102226</v>
      </c>
      <c r="N33" s="14">
        <f t="shared" si="14"/>
        <v>61.008920460222271</v>
      </c>
      <c r="O33" s="14">
        <f t="shared" si="14"/>
        <v>0.3656139711006316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46980</v>
      </c>
      <c r="D37" s="18">
        <f>VLOOKUP($B$11,ABONE2,4,FALSE)</f>
        <v>33</v>
      </c>
      <c r="E37" s="18">
        <f>VLOOKUP($B$11,ABONE2,5,FALSE)</f>
        <v>47013</v>
      </c>
      <c r="F37" s="18">
        <f>VLOOKUP($B$11,ABONE2,6,FALSE)</f>
        <v>5176</v>
      </c>
      <c r="G37" s="18">
        <f>VLOOKUP($B$11,ABONE2,7,FALSE)</f>
        <v>1227</v>
      </c>
      <c r="H37" s="18">
        <f>VLOOKUP($B$11,ABONE2,8,FALSE)</f>
        <v>6403</v>
      </c>
      <c r="I37" s="18">
        <f>VLOOKUP($B$11,ABONE2,9,FALSE)</f>
        <v>8887</v>
      </c>
      <c r="J37" s="18">
        <f>VLOOKUP($B$11,ABONE2,10,FALSE)</f>
        <v>405</v>
      </c>
      <c r="K37" s="18">
        <f>VLOOKUP($B$11,ABONE2,11,FALSE)</f>
        <v>9292</v>
      </c>
      <c r="L37" s="29">
        <f>VLOOKUP($B$11,ABONE2,12,FALSE)</f>
        <v>35</v>
      </c>
      <c r="M37" s="29">
        <f>VLOOKUP($B$11,ABONE2,13,FALSE)</f>
        <v>46</v>
      </c>
      <c r="N37" s="29">
        <f>VLOOKUP($B$11,ABONE2,14,FALSE)</f>
        <v>81</v>
      </c>
      <c r="O37" s="29">
        <f>VLOOKUP($B$11,ABONE2,15,FALSE)</f>
        <v>62789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9095.8087500000001</v>
      </c>
      <c r="D38" s="18">
        <f>VLOOKUP($B$11,TUKETIM,4,FALSE)</f>
        <v>16.627675</v>
      </c>
      <c r="E38" s="18">
        <f>VLOOKUP($B$11,TUKETIM,5,FALSE)</f>
        <v>9112.4364249999999</v>
      </c>
      <c r="F38" s="18">
        <f>VLOOKUP($B$11,TUKETIM,6,FALSE)</f>
        <v>4723.950312500001</v>
      </c>
      <c r="G38" s="18">
        <f>VLOOKUP($B$11,TUKETIM,7,FALSE)</f>
        <v>2081.91795</v>
      </c>
      <c r="H38" s="18">
        <f>VLOOKUP($B$11,TUKETIM,8,FALSE)</f>
        <v>6805.868262500001</v>
      </c>
      <c r="I38" s="18">
        <f>VLOOKUP($B$11,TUKETIM,9,FALSE)</f>
        <v>4536.873312499999</v>
      </c>
      <c r="J38" s="18">
        <f>VLOOKUP($B$11,TUKETIM,10,FALSE)</f>
        <v>3897.5743291666658</v>
      </c>
      <c r="K38" s="18">
        <f>VLOOKUP($B$11,TUKETIM,11,FALSE)</f>
        <v>8434.4476416666657</v>
      </c>
      <c r="L38" s="29">
        <f>VLOOKUP($B$11,TUKETIM,12,FALSE)</f>
        <v>162.10192500000002</v>
      </c>
      <c r="M38" s="29">
        <f>VLOOKUP($B$11,TUKETIM,13,FALSE)</f>
        <v>5019.6639000000005</v>
      </c>
      <c r="N38" s="29">
        <f>VLOOKUP($B$11,TUKETIM,14,FALSE)</f>
        <v>5181.7658250000004</v>
      </c>
      <c r="O38" s="29">
        <f>VLOOKUP($B$11,TUKETIM,15,FALSE)</f>
        <v>29534.518154166668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225875.31419999999</v>
      </c>
      <c r="D39" s="18">
        <f>VLOOKUP($B$11,ANLASMA,4,FALSE)</f>
        <v>286.02</v>
      </c>
      <c r="E39" s="18">
        <f>VLOOKUP($B$11,ANLASMA,5,FALSE)</f>
        <v>226161.33419999998</v>
      </c>
      <c r="F39" s="18">
        <f>VLOOKUP($B$11,ANLASMA,6,FALSE)</f>
        <v>44244.148000000001</v>
      </c>
      <c r="G39" s="18">
        <f>VLOOKUP($B$11,ANLASMA,7,FALSE)</f>
        <v>27560.026999999998</v>
      </c>
      <c r="H39" s="18">
        <f>VLOOKUP($B$11,ANLASMA,8,FALSE)</f>
        <v>71804.175000000003</v>
      </c>
      <c r="I39" s="18">
        <f>VLOOKUP($B$11,ANLASMA,9,FALSE)</f>
        <v>50298.346599999997</v>
      </c>
      <c r="J39" s="18">
        <f>VLOOKUP($B$11,ANLASMA,10,FALSE)</f>
        <v>65620.5</v>
      </c>
      <c r="K39" s="18">
        <f>VLOOKUP($B$11,ANLASMA,11,FALSE)</f>
        <v>115918.84659999999</v>
      </c>
      <c r="L39" s="29">
        <f>VLOOKUP($B$11,ANLASMA,12,FALSE)</f>
        <v>706.21500000000003</v>
      </c>
      <c r="M39" s="29">
        <f>VLOOKUP($B$11,ANLASMA,13,FALSE)</f>
        <v>58920.2</v>
      </c>
      <c r="N39" s="29">
        <f>VLOOKUP($B$11,ANLASMA,14,FALSE)</f>
        <v>59626.414999999994</v>
      </c>
      <c r="O39" s="29">
        <f>VLOOKUP($B$11,ANLASMA,15,FALSE)</f>
        <v>473510.77079999994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114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1.052548176289278E-2</v>
      </c>
      <c r="D17" s="14">
        <f t="shared" si="1"/>
        <v>0</v>
      </c>
      <c r="E17" s="14">
        <f t="shared" si="2"/>
        <v>1.0523421578558685E-2</v>
      </c>
      <c r="F17" s="14">
        <f t="shared" si="3"/>
        <v>1.5708508096940941E-2</v>
      </c>
      <c r="G17" s="14">
        <f t="shared" si="4"/>
        <v>4.5446668791382025E-2</v>
      </c>
      <c r="H17" s="14">
        <f t="shared" si="5"/>
        <v>1.6255531119748385E-2</v>
      </c>
      <c r="I17" s="14">
        <f t="shared" si="6"/>
        <v>1.9158544673004856E-2</v>
      </c>
      <c r="J17" s="14">
        <f t="shared" si="7"/>
        <v>0.29104446046870813</v>
      </c>
      <c r="K17" s="14">
        <f t="shared" si="8"/>
        <v>2.7628098633055969E-2</v>
      </c>
      <c r="L17" s="14">
        <f t="shared" si="9"/>
        <v>0.19450862518043904</v>
      </c>
      <c r="M17" s="14">
        <f t="shared" si="10"/>
        <v>1.1516444718101142</v>
      </c>
      <c r="N17" s="14">
        <f t="shared" si="11"/>
        <v>0.2721142343666289</v>
      </c>
      <c r="O17" s="19">
        <f t="shared" si="12"/>
        <v>1.3835168186808066E-2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4.2324603958182518E-3</v>
      </c>
      <c r="D21" s="14">
        <f t="shared" si="1"/>
        <v>0</v>
      </c>
      <c r="E21" s="14">
        <f t="shared" si="2"/>
        <v>4.2316319635622686E-3</v>
      </c>
      <c r="F21" s="14">
        <f t="shared" si="3"/>
        <v>0</v>
      </c>
      <c r="G21" s="14">
        <f t="shared" si="4"/>
        <v>0</v>
      </c>
      <c r="H21" s="14">
        <f t="shared" si="5"/>
        <v>0</v>
      </c>
      <c r="I21" s="14">
        <f t="shared" si="6"/>
        <v>1.3925258383594129E-3</v>
      </c>
      <c r="J21" s="14">
        <f t="shared" si="7"/>
        <v>0</v>
      </c>
      <c r="K21" s="14">
        <f t="shared" si="8"/>
        <v>1.3491470826256565E-3</v>
      </c>
      <c r="L21" s="14">
        <f t="shared" si="9"/>
        <v>5.1570943578137251E-4</v>
      </c>
      <c r="M21" s="14">
        <f t="shared" si="10"/>
        <v>0</v>
      </c>
      <c r="N21" s="14">
        <f t="shared" si="11"/>
        <v>4.7389515720450446E-4</v>
      </c>
      <c r="O21" s="19">
        <f t="shared" si="12"/>
        <v>3.6552347216316089E-3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1.3915650158204592E-4</v>
      </c>
      <c r="D22" s="14">
        <f t="shared" si="1"/>
        <v>0</v>
      </c>
      <c r="E22" s="14">
        <f t="shared" si="2"/>
        <v>1.391292640597163E-4</v>
      </c>
      <c r="F22" s="14">
        <f t="shared" si="3"/>
        <v>6.2950246731290549E-3</v>
      </c>
      <c r="G22" s="14">
        <f t="shared" si="4"/>
        <v>0</v>
      </c>
      <c r="H22" s="14">
        <f t="shared" si="5"/>
        <v>6.179229904894239E-3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2.5966739966048921E-4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1.4897098660293078E-2</v>
      </c>
      <c r="D25" s="14">
        <f t="shared" ref="D25:O25" si="13">SUM(D15:D24)</f>
        <v>0</v>
      </c>
      <c r="E25" s="14">
        <f t="shared" si="13"/>
        <v>1.489418280618067E-2</v>
      </c>
      <c r="F25" s="14">
        <f t="shared" si="13"/>
        <v>2.2003532770069997E-2</v>
      </c>
      <c r="G25" s="14">
        <f t="shared" si="13"/>
        <v>4.5446668791382025E-2</v>
      </c>
      <c r="H25" s="14">
        <f t="shared" si="13"/>
        <v>2.2434761024642626E-2</v>
      </c>
      <c r="I25" s="14">
        <f t="shared" si="13"/>
        <v>2.0551070511364268E-2</v>
      </c>
      <c r="J25" s="14">
        <f t="shared" si="13"/>
        <v>0.29104446046870813</v>
      </c>
      <c r="K25" s="14">
        <f t="shared" si="13"/>
        <v>2.8977245715681624E-2</v>
      </c>
      <c r="L25" s="14">
        <f t="shared" si="13"/>
        <v>0.19502433461622043</v>
      </c>
      <c r="M25" s="14">
        <f t="shared" si="13"/>
        <v>1.1516444718101142</v>
      </c>
      <c r="N25" s="14">
        <f t="shared" si="13"/>
        <v>0.27258812952383343</v>
      </c>
      <c r="O25" s="14">
        <f t="shared" si="13"/>
        <v>1.7750070308100163E-2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1.8095849097439763E-3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1.8092307142243552E-3</v>
      </c>
      <c r="F29" s="14">
        <f>(SUMIFS(TARIMSALAG2,KAYNAK,A29,SEBEP,B29,SÜRE,"Uzun",BİLDİRİM,"Bildirimli",İL,$B$10,İLÇE,$B$11)/VLOOKUP($B$11,ABONE2,6,FALSE))</f>
        <v>1.0573213551180769E-4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1.0378723000908212E-4</v>
      </c>
      <c r="I29" s="14">
        <f>(SUMIFS(TICARETHANEAG2,KAYNAK,A29,SEBEP,B29,SÜRE,"Uzun",BİLDİRİM,"Bildirimli",İL,$B$10,İLÇE,$B$11)/VLOOKUP($B$11,ABONE2,9,FALSE))</f>
        <v>2.0833120305168915E-3</v>
      </c>
      <c r="J29" s="14">
        <f>(SUMIFS(TICARETHANEOG2,KAYNAK,A29,SEBEP,B29,SÜRE,"Uzun",BİLDİRİM,"Bildirimli",İL,$B$10,İLÇE,$B$11)/VLOOKUP($B$11,ABONE2,10,FALSE))</f>
        <v>0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2.0184145031608043E-3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1.8002052753344757E-3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1.716446855665003E-2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1.7161108903379987E-2</v>
      </c>
      <c r="F31" s="14">
        <f>(SUMIFS(TARIMSALAG2,KAYNAK,A31,SEBEP,B31,SÜRE,"Uzun",BİLDİRİM,"Bildirimli",İL,$B$10,İLÇE,$B$11)/VLOOKUP($B$11,ABONE2,6,FALSE))</f>
        <v>8.1034072885498229E-3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7.9543479571550935E-3</v>
      </c>
      <c r="I31" s="14">
        <f>(SUMIFS(TICARETHANEAG2,KAYNAK,A31,SEBEP,B31,SÜRE,"Uzun",BİLDİRİM,"Bildirimli",İL,$B$10,İLÇE,$B$11)/VLOOKUP($B$11,ABONE2,9,FALSE))</f>
        <v>1.1948343262568998E-2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1.1576138848451491E-2</v>
      </c>
      <c r="L31" s="14">
        <f>(SUMIFS(SANAYIAG2,KAYNAK,A31,SEBEP,B31,SÜRE,"Uzun",BİLDİRİM,"Bildirimli",İL,$B$10,İLÇE,$B$11)/VLOOKUP($B$11,ABONE2,12,FALSE))</f>
        <v>1.3155237975891208E-2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1.2088597058927057E-2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1.6023620105135805E-2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1.8974053466394008E-2</v>
      </c>
      <c r="D33" s="14">
        <f t="shared" ref="D33:O33" si="14">SUM(D28:D32)</f>
        <v>0</v>
      </c>
      <c r="E33" s="14">
        <f t="shared" si="14"/>
        <v>1.8970339617604342E-2</v>
      </c>
      <c r="F33" s="14">
        <f t="shared" si="14"/>
        <v>8.2091394240616303E-3</v>
      </c>
      <c r="G33" s="14">
        <f t="shared" si="14"/>
        <v>0</v>
      </c>
      <c r="H33" s="14">
        <f t="shared" si="14"/>
        <v>8.0581351871641758E-3</v>
      </c>
      <c r="I33" s="14">
        <f t="shared" si="14"/>
        <v>1.4031655293085889E-2</v>
      </c>
      <c r="J33" s="14">
        <f t="shared" si="14"/>
        <v>0</v>
      </c>
      <c r="K33" s="14">
        <f t="shared" si="14"/>
        <v>1.3594553351612295E-2</v>
      </c>
      <c r="L33" s="14">
        <f t="shared" si="14"/>
        <v>1.3155237975891208E-2</v>
      </c>
      <c r="M33" s="14">
        <f t="shared" si="14"/>
        <v>0</v>
      </c>
      <c r="N33" s="14">
        <f t="shared" si="14"/>
        <v>1.2088597058927057E-2</v>
      </c>
      <c r="O33" s="14">
        <f t="shared" si="14"/>
        <v>1.7823825380470282E-2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20432</v>
      </c>
      <c r="D37" s="18">
        <f>VLOOKUP($B$11,ABONE2,4,FALSE)</f>
        <v>4</v>
      </c>
      <c r="E37" s="18">
        <f>VLOOKUP($B$11,ABONE2,5,FALSE)</f>
        <v>20436</v>
      </c>
      <c r="F37" s="18">
        <f>VLOOKUP($B$11,ABONE2,6,FALSE)</f>
        <v>587</v>
      </c>
      <c r="G37" s="18">
        <f>VLOOKUP($B$11,ABONE2,7,FALSE)</f>
        <v>11</v>
      </c>
      <c r="H37" s="18">
        <f>VLOOKUP($B$11,ABONE2,8,FALSE)</f>
        <v>598</v>
      </c>
      <c r="I37" s="18">
        <f>VLOOKUP($B$11,ABONE2,9,FALSE)</f>
        <v>3981</v>
      </c>
      <c r="J37" s="18">
        <f>VLOOKUP($B$11,ABONE2,10,FALSE)</f>
        <v>128</v>
      </c>
      <c r="K37" s="18">
        <f>VLOOKUP($B$11,ABONE2,11,FALSE)</f>
        <v>4109</v>
      </c>
      <c r="L37" s="29">
        <f>VLOOKUP($B$11,ABONE2,12,FALSE)</f>
        <v>34</v>
      </c>
      <c r="M37" s="29">
        <f>VLOOKUP($B$11,ABONE2,13,FALSE)</f>
        <v>3</v>
      </c>
      <c r="N37" s="29">
        <f>VLOOKUP($B$11,ABONE2,14,FALSE)</f>
        <v>37</v>
      </c>
      <c r="O37" s="29">
        <f>VLOOKUP($B$11,ABONE2,15,FALSE)</f>
        <v>25180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2227.5954666666662</v>
      </c>
      <c r="D38" s="18">
        <f>VLOOKUP($B$11,TUKETIM,4,FALSE)</f>
        <v>1.2263083333333333</v>
      </c>
      <c r="E38" s="18">
        <f>VLOOKUP($B$11,TUKETIM,5,FALSE)</f>
        <v>2228.8217749999994</v>
      </c>
      <c r="F38" s="18">
        <f>VLOOKUP($B$11,TUKETIM,6,FALSE)</f>
        <v>119.40427916666665</v>
      </c>
      <c r="G38" s="18">
        <f>VLOOKUP($B$11,TUKETIM,7,FALSE)</f>
        <v>18.627404166666668</v>
      </c>
      <c r="H38" s="18">
        <f>VLOOKUP($B$11,TUKETIM,8,FALSE)</f>
        <v>138.03168333333332</v>
      </c>
      <c r="I38" s="18">
        <f>VLOOKUP($B$11,TUKETIM,9,FALSE)</f>
        <v>1205.4650750000001</v>
      </c>
      <c r="J38" s="18">
        <f>VLOOKUP($B$11,TUKETIM,10,FALSE)</f>
        <v>479.33017499999994</v>
      </c>
      <c r="K38" s="18">
        <f>VLOOKUP($B$11,TUKETIM,11,FALSE)</f>
        <v>1684.7952500000001</v>
      </c>
      <c r="L38" s="29">
        <f>VLOOKUP($B$11,TUKETIM,12,FALSE)</f>
        <v>598.4451958333334</v>
      </c>
      <c r="M38" s="29">
        <f>VLOOKUP($B$11,TUKETIM,13,FALSE)</f>
        <v>7.5290291666666667</v>
      </c>
      <c r="N38" s="29">
        <f>VLOOKUP($B$11,TUKETIM,14,FALSE)</f>
        <v>605.97422500000005</v>
      </c>
      <c r="O38" s="29">
        <f>VLOOKUP($B$11,TUKETIM,15,FALSE)</f>
        <v>4657.6229333333322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85104.044200000004</v>
      </c>
      <c r="D39" s="18">
        <f>VLOOKUP($B$11,ANLASMA,4,FALSE)</f>
        <v>28.2</v>
      </c>
      <c r="E39" s="18">
        <f>VLOOKUP($B$11,ANLASMA,5,FALSE)</f>
        <v>85132.244200000001</v>
      </c>
      <c r="F39" s="18">
        <f>VLOOKUP($B$11,ANLASMA,6,FALSE)</f>
        <v>2467.1499999999996</v>
      </c>
      <c r="G39" s="18">
        <f>VLOOKUP($B$11,ANLASMA,7,FALSE)</f>
        <v>372.6</v>
      </c>
      <c r="H39" s="18">
        <f>VLOOKUP($B$11,ANLASMA,8,FALSE)</f>
        <v>2839.7499999999995</v>
      </c>
      <c r="I39" s="18">
        <f>VLOOKUP($B$11,ANLASMA,9,FALSE)</f>
        <v>21805.588000000003</v>
      </c>
      <c r="J39" s="18">
        <f>VLOOKUP($B$11,ANLASMA,10,FALSE)</f>
        <v>7633.22</v>
      </c>
      <c r="K39" s="18">
        <f>VLOOKUP($B$11,ANLASMA,11,FALSE)</f>
        <v>29438.808000000005</v>
      </c>
      <c r="L39" s="29">
        <f>VLOOKUP($B$11,ANLASMA,12,FALSE)</f>
        <v>2212.692</v>
      </c>
      <c r="M39" s="29">
        <f>VLOOKUP($B$11,ANLASMA,13,FALSE)</f>
        <v>70.8</v>
      </c>
      <c r="N39" s="29">
        <f>VLOOKUP($B$11,ANLASMA,14,FALSE)</f>
        <v>2283.4920000000002</v>
      </c>
      <c r="O39" s="29">
        <f>VLOOKUP($B$11,ANLASMA,15,FALSE)</f>
        <v>119694.2942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115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v>0</v>
      </c>
      <c r="E15" s="14">
        <f t="shared" ref="E15:E24" si="1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2">(SUMIFS(TARIMSALAG2,KAYNAK,A15,SEBEP,B15,SÜRE,"Uzun",BİLDİRİM,"Bildirimsiz",İL,$B$10,İLÇE,$B$11)/VLOOKUP($B$11,ABONE2,6,FALSE))</f>
        <v>0</v>
      </c>
      <c r="G15" s="14">
        <f t="shared" ref="G15:G24" si="3">(SUMIFS(TARIMSALOG2,KAYNAK,A15,SEBEP,B15,SÜRE,"Uzun",BİLDİRİM,"Bildirimsiz",İL,$B$10,İLÇE,$B$11)/VLOOKUP($B$11,ABONE2,7,FALSE))</f>
        <v>0</v>
      </c>
      <c r="H15" s="14">
        <f t="shared" ref="H15:H24" si="4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5">(SUMIFS(TICARETHANEAG2,KAYNAK,A15,SEBEP,B15,SÜRE,"Uzun",BİLDİRİM,"Bildirimsiz",İL,$B$10,İLÇE,$B$11)/VLOOKUP($B$11,ABONE2,9,FALSE))</f>
        <v>0</v>
      </c>
      <c r="J15" s="14">
        <f t="shared" ref="J15:J24" si="6">(SUMIFS(TICARETHANEOG2,KAYNAK,A15,SEBEP,B15,SÜRE,"Uzun",BİLDİRİM,"Bildirimsiz",İL,$B$10,İLÇE,$B$11)/VLOOKUP($B$11,ABONE2,10,FALSE))</f>
        <v>0</v>
      </c>
      <c r="K15" s="14">
        <f t="shared" ref="K15:K24" si="7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8">(SUMIFS(SANAYIAG2,KAYNAK,A15,SEBEP,B15,SÜRE,"Uzun",BİLDİRİM,"Bildirimsiz",İL,$B$10,İLÇE,$B$11)/VLOOKUP($B$11,ABONE2,12,FALSE))</f>
        <v>0</v>
      </c>
      <c r="M15" s="14">
        <f t="shared" ref="M15:M24" si="9">(SUMIFS(SANAYIOG2,KAYNAK,A15,SEBEP,B15,SÜRE,"Uzun",BİLDİRİM,"Bildirimsiz",İL,$B$10,İLÇE,$B$11)/VLOOKUP($B$11,ABONE2,13,FALSE))</f>
        <v>0</v>
      </c>
      <c r="N15" s="14">
        <f t="shared" ref="N15:N24" si="10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1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v>0</v>
      </c>
      <c r="E16" s="14">
        <f t="shared" si="1"/>
        <v>0</v>
      </c>
      <c r="F16" s="14">
        <f t="shared" si="2"/>
        <v>0</v>
      </c>
      <c r="G16" s="14">
        <f t="shared" si="3"/>
        <v>0</v>
      </c>
      <c r="H16" s="14">
        <f t="shared" si="4"/>
        <v>0</v>
      </c>
      <c r="I16" s="14">
        <f t="shared" si="5"/>
        <v>0</v>
      </c>
      <c r="J16" s="14">
        <f t="shared" si="6"/>
        <v>0</v>
      </c>
      <c r="K16" s="14">
        <f t="shared" si="7"/>
        <v>0</v>
      </c>
      <c r="L16" s="14">
        <f t="shared" si="8"/>
        <v>0</v>
      </c>
      <c r="M16" s="14">
        <f t="shared" si="9"/>
        <v>0</v>
      </c>
      <c r="N16" s="14">
        <f t="shared" si="10"/>
        <v>0</v>
      </c>
      <c r="O16" s="19">
        <f t="shared" si="11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4.9847002171167783E-2</v>
      </c>
      <c r="D17" s="14">
        <v>0</v>
      </c>
      <c r="E17" s="14">
        <f t="shared" si="1"/>
        <v>4.9844407729791047E-2</v>
      </c>
      <c r="F17" s="14">
        <f t="shared" si="2"/>
        <v>3.684683221711723E-2</v>
      </c>
      <c r="G17" s="14">
        <f t="shared" si="3"/>
        <v>0.87354146890394313</v>
      </c>
      <c r="H17" s="14">
        <f t="shared" si="4"/>
        <v>6.8720913614710583E-2</v>
      </c>
      <c r="I17" s="14">
        <f t="shared" si="5"/>
        <v>0.11772414550375439</v>
      </c>
      <c r="J17" s="14">
        <f t="shared" si="6"/>
        <v>0.82932037929814273</v>
      </c>
      <c r="K17" s="14">
        <f t="shared" si="7"/>
        <v>0.14755288569456393</v>
      </c>
      <c r="L17" s="14">
        <f t="shared" si="8"/>
        <v>0</v>
      </c>
      <c r="M17" s="14">
        <f t="shared" si="9"/>
        <v>14.162645341424575</v>
      </c>
      <c r="N17" s="14">
        <f t="shared" si="10"/>
        <v>9.4417635609497168</v>
      </c>
      <c r="O17" s="19">
        <f t="shared" si="11"/>
        <v>6.9842739025160999E-2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v>0</v>
      </c>
      <c r="E18" s="14">
        <f t="shared" si="1"/>
        <v>0</v>
      </c>
      <c r="F18" s="14">
        <f t="shared" si="2"/>
        <v>0</v>
      </c>
      <c r="G18" s="14">
        <f t="shared" si="3"/>
        <v>0</v>
      </c>
      <c r="H18" s="14">
        <f t="shared" si="4"/>
        <v>0</v>
      </c>
      <c r="I18" s="14">
        <f t="shared" si="5"/>
        <v>0</v>
      </c>
      <c r="J18" s="14">
        <f t="shared" si="6"/>
        <v>0</v>
      </c>
      <c r="K18" s="14">
        <f t="shared" si="7"/>
        <v>0</v>
      </c>
      <c r="L18" s="14">
        <f t="shared" si="8"/>
        <v>0</v>
      </c>
      <c r="M18" s="14">
        <f t="shared" si="9"/>
        <v>0</v>
      </c>
      <c r="N18" s="14">
        <f t="shared" si="10"/>
        <v>0</v>
      </c>
      <c r="O18" s="19">
        <f t="shared" si="11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v>0</v>
      </c>
      <c r="E19" s="14">
        <f t="shared" si="1"/>
        <v>0</v>
      </c>
      <c r="F19" s="14">
        <f t="shared" si="2"/>
        <v>0</v>
      </c>
      <c r="G19" s="14">
        <f t="shared" si="3"/>
        <v>0</v>
      </c>
      <c r="H19" s="14">
        <f t="shared" si="4"/>
        <v>0</v>
      </c>
      <c r="I19" s="14">
        <f t="shared" si="5"/>
        <v>0</v>
      </c>
      <c r="J19" s="14">
        <f t="shared" si="6"/>
        <v>0</v>
      </c>
      <c r="K19" s="14">
        <f t="shared" si="7"/>
        <v>0</v>
      </c>
      <c r="L19" s="14">
        <f t="shared" si="8"/>
        <v>0</v>
      </c>
      <c r="M19" s="14">
        <f t="shared" si="9"/>
        <v>0</v>
      </c>
      <c r="N19" s="14">
        <f t="shared" si="10"/>
        <v>0</v>
      </c>
      <c r="O19" s="19">
        <f t="shared" si="11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v>0</v>
      </c>
      <c r="E20" s="14">
        <f t="shared" si="1"/>
        <v>0</v>
      </c>
      <c r="F20" s="14">
        <f t="shared" si="2"/>
        <v>0</v>
      </c>
      <c r="G20" s="14">
        <f t="shared" si="3"/>
        <v>0</v>
      </c>
      <c r="H20" s="14">
        <f t="shared" si="4"/>
        <v>0</v>
      </c>
      <c r="I20" s="14">
        <f t="shared" si="5"/>
        <v>0</v>
      </c>
      <c r="J20" s="14">
        <f t="shared" si="6"/>
        <v>0</v>
      </c>
      <c r="K20" s="14">
        <f t="shared" si="7"/>
        <v>0</v>
      </c>
      <c r="L20" s="14">
        <f t="shared" si="8"/>
        <v>0</v>
      </c>
      <c r="M20" s="14">
        <f t="shared" si="9"/>
        <v>0</v>
      </c>
      <c r="N20" s="14">
        <f t="shared" si="10"/>
        <v>0</v>
      </c>
      <c r="O20" s="19">
        <f t="shared" si="11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1.2079827435768329E-2</v>
      </c>
      <c r="D21" s="14">
        <v>0</v>
      </c>
      <c r="E21" s="14">
        <f t="shared" si="1"/>
        <v>1.2079198703793323E-2</v>
      </c>
      <c r="F21" s="14">
        <f t="shared" si="2"/>
        <v>8.1100433108058315E-3</v>
      </c>
      <c r="G21" s="14">
        <f t="shared" si="3"/>
        <v>0</v>
      </c>
      <c r="H21" s="14">
        <f t="shared" si="4"/>
        <v>7.8010892799179896E-3</v>
      </c>
      <c r="I21" s="14">
        <f t="shared" si="5"/>
        <v>5.1403993404071334E-2</v>
      </c>
      <c r="J21" s="14">
        <f t="shared" si="6"/>
        <v>0</v>
      </c>
      <c r="K21" s="14">
        <f t="shared" si="7"/>
        <v>4.9249237249947037E-2</v>
      </c>
      <c r="L21" s="14">
        <f t="shared" si="8"/>
        <v>4.8174164753399999E-4</v>
      </c>
      <c r="M21" s="14">
        <f t="shared" si="9"/>
        <v>0</v>
      </c>
      <c r="N21" s="14">
        <f t="shared" si="10"/>
        <v>1.6058054917799999E-4</v>
      </c>
      <c r="O21" s="19">
        <f t="shared" si="11"/>
        <v>1.6916985287446382E-2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0</v>
      </c>
      <c r="D22" s="14">
        <v>0</v>
      </c>
      <c r="E22" s="14">
        <f t="shared" si="1"/>
        <v>0</v>
      </c>
      <c r="F22" s="14">
        <f t="shared" si="2"/>
        <v>0</v>
      </c>
      <c r="G22" s="14">
        <f t="shared" si="3"/>
        <v>0</v>
      </c>
      <c r="H22" s="14">
        <f t="shared" si="4"/>
        <v>0</v>
      </c>
      <c r="I22" s="14">
        <f t="shared" si="5"/>
        <v>0</v>
      </c>
      <c r="J22" s="14">
        <f t="shared" si="6"/>
        <v>0</v>
      </c>
      <c r="K22" s="14">
        <f t="shared" si="7"/>
        <v>0</v>
      </c>
      <c r="L22" s="14">
        <f t="shared" si="8"/>
        <v>0</v>
      </c>
      <c r="M22" s="14">
        <f t="shared" si="9"/>
        <v>0</v>
      </c>
      <c r="N22" s="14">
        <f t="shared" si="10"/>
        <v>0</v>
      </c>
      <c r="O22" s="19">
        <f t="shared" si="11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v>0</v>
      </c>
      <c r="E23" s="14">
        <f t="shared" si="1"/>
        <v>0</v>
      </c>
      <c r="F23" s="14">
        <f t="shared" si="2"/>
        <v>0</v>
      </c>
      <c r="G23" s="14">
        <f t="shared" si="3"/>
        <v>0</v>
      </c>
      <c r="H23" s="14">
        <f t="shared" si="4"/>
        <v>0</v>
      </c>
      <c r="I23" s="14">
        <f t="shared" si="5"/>
        <v>0</v>
      </c>
      <c r="J23" s="14">
        <f t="shared" si="6"/>
        <v>0</v>
      </c>
      <c r="K23" s="14">
        <f t="shared" si="7"/>
        <v>0</v>
      </c>
      <c r="L23" s="14">
        <f t="shared" si="8"/>
        <v>0</v>
      </c>
      <c r="M23" s="14">
        <f t="shared" si="9"/>
        <v>0</v>
      </c>
      <c r="N23" s="14">
        <f t="shared" si="10"/>
        <v>0</v>
      </c>
      <c r="O23" s="19">
        <f t="shared" si="11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v>0</v>
      </c>
      <c r="E24" s="14">
        <f t="shared" si="1"/>
        <v>0</v>
      </c>
      <c r="F24" s="14">
        <f t="shared" si="2"/>
        <v>0</v>
      </c>
      <c r="G24" s="14">
        <f t="shared" si="3"/>
        <v>0</v>
      </c>
      <c r="H24" s="14">
        <f t="shared" si="4"/>
        <v>0</v>
      </c>
      <c r="I24" s="14">
        <f t="shared" si="5"/>
        <v>0</v>
      </c>
      <c r="J24" s="14">
        <f t="shared" si="6"/>
        <v>0</v>
      </c>
      <c r="K24" s="14">
        <f t="shared" si="7"/>
        <v>0</v>
      </c>
      <c r="L24" s="14">
        <f t="shared" si="8"/>
        <v>0</v>
      </c>
      <c r="M24" s="14">
        <f t="shared" si="9"/>
        <v>0</v>
      </c>
      <c r="N24" s="14">
        <f t="shared" si="10"/>
        <v>0</v>
      </c>
      <c r="O24" s="19">
        <f t="shared" si="11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6.1926829606936115E-2</v>
      </c>
      <c r="D25" s="14">
        <f t="shared" ref="D25:O25" si="12">SUM(D15:D24)</f>
        <v>0</v>
      </c>
      <c r="E25" s="14">
        <f t="shared" si="12"/>
        <v>6.1923606433584369E-2</v>
      </c>
      <c r="F25" s="14">
        <f t="shared" si="12"/>
        <v>4.495687552792306E-2</v>
      </c>
      <c r="G25" s="14">
        <f t="shared" si="12"/>
        <v>0.87354146890394313</v>
      </c>
      <c r="H25" s="14">
        <f t="shared" si="12"/>
        <v>7.6522002894628571E-2</v>
      </c>
      <c r="I25" s="14">
        <f t="shared" si="12"/>
        <v>0.16912813890782571</v>
      </c>
      <c r="J25" s="14">
        <f t="shared" si="12"/>
        <v>0.82932037929814273</v>
      </c>
      <c r="K25" s="14">
        <f t="shared" si="12"/>
        <v>0.19680212294451097</v>
      </c>
      <c r="L25" s="14">
        <f t="shared" si="12"/>
        <v>4.8174164753399999E-4</v>
      </c>
      <c r="M25" s="14">
        <f t="shared" si="12"/>
        <v>14.162645341424575</v>
      </c>
      <c r="N25" s="14">
        <f t="shared" si="12"/>
        <v>9.4419241414988946</v>
      </c>
      <c r="O25" s="14">
        <f t="shared" si="12"/>
        <v>8.6759724312607381E-2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</v>
      </c>
      <c r="D29" s="14"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4">
        <f>(SUMIFS(TARIMSALAG2,KAYNAK,A29,SEBEP,B29,SÜRE,"Uzun",BİLDİRİM,"Bildirimli",İL,$B$10,İLÇE,$B$11)/VLOOKUP($B$11,ABONE2,6,FALSE))</f>
        <v>0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4">
        <f>(SUMIFS(TICARETHANEAG2,KAYNAK,A29,SEBEP,B29,SÜRE,"Uzun",BİLDİRİM,"Bildirimli",İL,$B$10,İLÇE,$B$11)/VLOOKUP($B$11,ABONE2,9,FALSE))</f>
        <v>0</v>
      </c>
      <c r="J29" s="14">
        <f>(SUMIFS(TICARETHANEOG2,KAYNAK,A29,SEBEP,B29,SÜRE,"Uzun",BİLDİRİM,"Bildirimli",İL,$B$10,İLÇE,$B$11)/VLOOKUP($B$11,ABONE2,10,FALSE))</f>
        <v>0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4.7072834585272914E-2</v>
      </c>
      <c r="D31" s="14"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4.7070384534027128E-2</v>
      </c>
      <c r="F31" s="14">
        <f>(SUMIFS(TARIMSALAG2,KAYNAK,A31,SEBEP,B31,SÜRE,"Uzun",BİLDİRİM,"Bildirimli",İL,$B$10,İLÇE,$B$11)/VLOOKUP($B$11,ABONE2,6,FALSE))</f>
        <v>1.8672218259593365E-2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1.7960895659227902E-2</v>
      </c>
      <c r="I31" s="14">
        <f>(SUMIFS(TICARETHANEAG2,KAYNAK,A31,SEBEP,B31,SÜRE,"Uzun",BİLDİRİM,"Bildirimli",İL,$B$10,İLÇE,$B$11)/VLOOKUP($B$11,ABONE2,9,FALSE))</f>
        <v>8.5418776398425211E-2</v>
      </c>
      <c r="J31" s="14">
        <f>(SUMIFS(TICARETHANEOG2,KAYNAK,A31,SEBEP,B31,SÜRE,"Uzun",BİLDİRİM,"Bildirimli",İL,$B$10,İLÇE,$B$11)/VLOOKUP($B$11,ABONE2,10,FALSE))</f>
        <v>5.4960271399741412E-2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8.4142014677299051E-2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5.0866115627692665E-2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4.7072834585272914E-2</v>
      </c>
      <c r="D33" s="14">
        <f t="shared" ref="D33:O33" si="13">SUM(D28:D32)</f>
        <v>0</v>
      </c>
      <c r="E33" s="14">
        <f t="shared" si="13"/>
        <v>4.7070384534027128E-2</v>
      </c>
      <c r="F33" s="14">
        <f t="shared" si="13"/>
        <v>1.8672218259593365E-2</v>
      </c>
      <c r="G33" s="14">
        <f t="shared" si="13"/>
        <v>0</v>
      </c>
      <c r="H33" s="14">
        <f t="shared" si="13"/>
        <v>1.7960895659227902E-2</v>
      </c>
      <c r="I33" s="14">
        <f t="shared" si="13"/>
        <v>8.5418776398425211E-2</v>
      </c>
      <c r="J33" s="14">
        <f t="shared" si="13"/>
        <v>5.4960271399741412E-2</v>
      </c>
      <c r="K33" s="14">
        <f t="shared" si="13"/>
        <v>8.4142014677299051E-2</v>
      </c>
      <c r="L33" s="14">
        <f t="shared" si="13"/>
        <v>0</v>
      </c>
      <c r="M33" s="14">
        <f t="shared" si="13"/>
        <v>0</v>
      </c>
      <c r="N33" s="14">
        <f t="shared" si="13"/>
        <v>0</v>
      </c>
      <c r="O33" s="14">
        <f t="shared" si="13"/>
        <v>5.0866115627692665E-2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19212</v>
      </c>
      <c r="D37" s="18">
        <f>VLOOKUP($B$11,ABONE2,4,FALSE)</f>
        <v>1</v>
      </c>
      <c r="E37" s="18">
        <f>VLOOKUP($B$11,ABONE2,5,FALSE)</f>
        <v>19213</v>
      </c>
      <c r="F37" s="18">
        <f>VLOOKUP($B$11,ABONE2,6,FALSE)</f>
        <v>909</v>
      </c>
      <c r="G37" s="18">
        <f>VLOOKUP($B$11,ABONE2,7,FALSE)</f>
        <v>36</v>
      </c>
      <c r="H37" s="18">
        <f>VLOOKUP($B$11,ABONE2,8,FALSE)</f>
        <v>945</v>
      </c>
      <c r="I37" s="18">
        <f>VLOOKUP($B$11,ABONE2,9,FALSE)</f>
        <v>3017</v>
      </c>
      <c r="J37" s="18">
        <f>VLOOKUP($B$11,ABONE2,10,FALSE)</f>
        <v>132</v>
      </c>
      <c r="K37" s="18">
        <f>VLOOKUP($B$11,ABONE2,11,FALSE)</f>
        <v>3149</v>
      </c>
      <c r="L37" s="29">
        <f>VLOOKUP($B$11,ABONE2,12,FALSE)</f>
        <v>5</v>
      </c>
      <c r="M37" s="29">
        <f>VLOOKUP($B$11,ABONE2,13,FALSE)</f>
        <v>10</v>
      </c>
      <c r="N37" s="29">
        <f>VLOOKUP($B$11,ABONE2,14,FALSE)</f>
        <v>15</v>
      </c>
      <c r="O37" s="29">
        <f>VLOOKUP($B$11,ABONE2,15,FALSE)</f>
        <v>23322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1818.5284666666669</v>
      </c>
      <c r="D38" s="18">
        <f>VLOOKUP($B$11,TUKETIM,4,FALSE)</f>
        <v>6.2800000000000009E-2</v>
      </c>
      <c r="E38" s="18">
        <f>VLOOKUP($B$11,TUKETIM,5,FALSE)</f>
        <v>1818.5912666666668</v>
      </c>
      <c r="F38" s="18">
        <f>VLOOKUP($B$11,TUKETIM,6,FALSE)</f>
        <v>384.3609166666667</v>
      </c>
      <c r="G38" s="18">
        <f>VLOOKUP($B$11,TUKETIM,7,FALSE)</f>
        <v>127.95712916666666</v>
      </c>
      <c r="H38" s="18">
        <f>VLOOKUP($B$11,TUKETIM,8,FALSE)</f>
        <v>512.31804583333337</v>
      </c>
      <c r="I38" s="18">
        <f>VLOOKUP($B$11,TUKETIM,9,FALSE)</f>
        <v>917.01411666666661</v>
      </c>
      <c r="J38" s="18">
        <f>VLOOKUP($B$11,TUKETIM,10,FALSE)</f>
        <v>514.46241666666674</v>
      </c>
      <c r="K38" s="18">
        <f>VLOOKUP($B$11,TUKETIM,11,FALSE)</f>
        <v>1431.4765333333335</v>
      </c>
      <c r="L38" s="29">
        <f>VLOOKUP($B$11,TUKETIM,12,FALSE)</f>
        <v>6.9632333333333341</v>
      </c>
      <c r="M38" s="29">
        <f>VLOOKUP($B$11,TUKETIM,13,FALSE)</f>
        <v>268.14049166666666</v>
      </c>
      <c r="N38" s="29">
        <f>VLOOKUP($B$11,TUKETIM,14,FALSE)</f>
        <v>275.103725</v>
      </c>
      <c r="O38" s="29">
        <f>VLOOKUP($B$11,TUKETIM,15,FALSE)</f>
        <v>4037.4895708333338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74021.761000000013</v>
      </c>
      <c r="D39" s="18">
        <f>VLOOKUP($B$11,ANLASMA,4,FALSE)</f>
        <v>5</v>
      </c>
      <c r="E39" s="18">
        <f>VLOOKUP($B$11,ANLASMA,5,FALSE)</f>
        <v>74026.761000000013</v>
      </c>
      <c r="F39" s="18">
        <f>VLOOKUP($B$11,ANLASMA,6,FALSE)</f>
        <v>4042.7900000000004</v>
      </c>
      <c r="G39" s="18">
        <f>VLOOKUP($B$11,ANLASMA,7,FALSE)</f>
        <v>1769.18</v>
      </c>
      <c r="H39" s="18">
        <f>VLOOKUP($B$11,ANLASMA,8,FALSE)</f>
        <v>5811.97</v>
      </c>
      <c r="I39" s="18">
        <f>VLOOKUP($B$11,ANLASMA,9,FALSE)</f>
        <v>14537.438000000002</v>
      </c>
      <c r="J39" s="18">
        <f>VLOOKUP($B$11,ANLASMA,10,FALSE)</f>
        <v>9587.08</v>
      </c>
      <c r="K39" s="18">
        <f>VLOOKUP($B$11,ANLASMA,11,FALSE)</f>
        <v>24124.518000000004</v>
      </c>
      <c r="L39" s="29">
        <f>VLOOKUP($B$11,ANLASMA,12,FALSE)</f>
        <v>30.436</v>
      </c>
      <c r="M39" s="29">
        <f>VLOOKUP($B$11,ANLASMA,13,FALSE)</f>
        <v>3516</v>
      </c>
      <c r="N39" s="29">
        <f>VLOOKUP($B$11,ANLASMA,14,FALSE)</f>
        <v>3546.4360000000001</v>
      </c>
      <c r="O39" s="29">
        <f>VLOOKUP($B$11,ANLASMA,15,FALSE)</f>
        <v>107509.68500000003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116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0.10210481338771718</v>
      </c>
      <c r="D17" s="14">
        <f t="shared" si="1"/>
        <v>2.398397976141153E-2</v>
      </c>
      <c r="E17" s="14">
        <f t="shared" si="2"/>
        <v>0.10166345274576065</v>
      </c>
      <c r="F17" s="14">
        <f t="shared" si="3"/>
        <v>0.1761643189273791</v>
      </c>
      <c r="G17" s="14">
        <f t="shared" si="4"/>
        <v>0.47340017176768046</v>
      </c>
      <c r="H17" s="14">
        <f t="shared" si="5"/>
        <v>0.33183188561334526</v>
      </c>
      <c r="I17" s="14">
        <f t="shared" si="6"/>
        <v>0.1001520124463734</v>
      </c>
      <c r="J17" s="14">
        <f t="shared" si="7"/>
        <v>2.9940528170261373</v>
      </c>
      <c r="K17" s="14">
        <f t="shared" si="8"/>
        <v>0.23355410339231414</v>
      </c>
      <c r="L17" s="14">
        <f t="shared" si="9"/>
        <v>0</v>
      </c>
      <c r="M17" s="14">
        <f t="shared" si="10"/>
        <v>18.383127416880967</v>
      </c>
      <c r="N17" s="14">
        <f t="shared" si="11"/>
        <v>12.577929285234346</v>
      </c>
      <c r="O17" s="19">
        <f t="shared" si="12"/>
        <v>0.15009737521732794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1.346914605219731E-2</v>
      </c>
      <c r="D21" s="14">
        <f t="shared" si="1"/>
        <v>0</v>
      </c>
      <c r="E21" s="14">
        <f t="shared" si="2"/>
        <v>1.3393049181845912E-2</v>
      </c>
      <c r="F21" s="14">
        <f t="shared" si="3"/>
        <v>1.625208784555288E-2</v>
      </c>
      <c r="G21" s="14">
        <f t="shared" si="4"/>
        <v>0</v>
      </c>
      <c r="H21" s="14">
        <f t="shared" si="5"/>
        <v>7.7405878218896589E-3</v>
      </c>
      <c r="I21" s="14">
        <f t="shared" si="6"/>
        <v>1.0305715089693246E-2</v>
      </c>
      <c r="J21" s="14">
        <f t="shared" si="7"/>
        <v>0</v>
      </c>
      <c r="K21" s="14">
        <f t="shared" si="8"/>
        <v>9.8306456127151467E-3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1.235935034363778E-2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0.1155739594399145</v>
      </c>
      <c r="D25" s="14">
        <f t="shared" ref="D25:O25" si="13">SUM(D15:D24)</f>
        <v>2.398397976141153E-2</v>
      </c>
      <c r="E25" s="14">
        <f t="shared" si="13"/>
        <v>0.11505650192760657</v>
      </c>
      <c r="F25" s="14">
        <f t="shared" si="13"/>
        <v>0.19241640677293198</v>
      </c>
      <c r="G25" s="14">
        <f t="shared" si="13"/>
        <v>0.47340017176768046</v>
      </c>
      <c r="H25" s="14">
        <f t="shared" si="13"/>
        <v>0.33957247343523489</v>
      </c>
      <c r="I25" s="14">
        <f t="shared" si="13"/>
        <v>0.11045772753606664</v>
      </c>
      <c r="J25" s="14">
        <f t="shared" si="13"/>
        <v>2.9940528170261373</v>
      </c>
      <c r="K25" s="14">
        <f t="shared" si="13"/>
        <v>0.24338474900502929</v>
      </c>
      <c r="L25" s="14">
        <f t="shared" si="13"/>
        <v>0</v>
      </c>
      <c r="M25" s="14">
        <f t="shared" si="13"/>
        <v>18.383127416880967</v>
      </c>
      <c r="N25" s="14">
        <f t="shared" si="13"/>
        <v>12.577929285234346</v>
      </c>
      <c r="O25" s="14">
        <f t="shared" si="13"/>
        <v>0.16245672556096571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7.3131572580911828E-3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7.2718399854465997E-3</v>
      </c>
      <c r="F29" s="14">
        <f>(SUMIFS(TARIMSALAG2,KAYNAK,A29,SEBEP,B29,SÜRE,"Uzun",BİLDİRİM,"Bildirimli",İL,$B$10,İLÇE,$B$11)/VLOOKUP($B$11,ABONE2,6,FALSE))</f>
        <v>2.6097547369108291E-2</v>
      </c>
      <c r="G29" s="14">
        <f>(SUMIFS(TARIMSALOG2,KAYNAK,A29,SEBEP,B29,SÜRE,"Uzun",BİLDİRİM,"Bildirimli",İL,$B$10,İLÇE,$B$11)/VLOOKUP($B$11,ABONE2,7,FALSE))</f>
        <v>7.5715787187739872E-2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5.2083479355439055E-2</v>
      </c>
      <c r="I29" s="14">
        <f>(SUMIFS(TICARETHANEAG2,KAYNAK,A29,SEBEP,B29,SÜRE,"Uzun",BİLDİRİM,"Bildirimli",İL,$B$10,İLÇE,$B$11)/VLOOKUP($B$11,ABONE2,9,FALSE))</f>
        <v>4.7059224474229671E-3</v>
      </c>
      <c r="J29" s="14">
        <f>(SUMIFS(TICARETHANEOG2,KAYNAK,A29,SEBEP,B29,SÜRE,"Uzun",BİLDİRİM,"Bildirimli",İL,$B$10,İLÇE,$B$11)/VLOOKUP($B$11,ABONE2,10,FALSE))</f>
        <v>0.2167833982763796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1.4482200429497188E-2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0.85386993275489231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0.58422679609545269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1.2343665490056254E-2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7.3131572580911828E-3</v>
      </c>
      <c r="D33" s="14">
        <f t="shared" ref="D33:O33" si="14">SUM(D28:D32)</f>
        <v>0</v>
      </c>
      <c r="E33" s="14">
        <f t="shared" si="14"/>
        <v>7.2718399854465997E-3</v>
      </c>
      <c r="F33" s="14">
        <f t="shared" si="14"/>
        <v>2.6097547369108291E-2</v>
      </c>
      <c r="G33" s="14">
        <f t="shared" si="14"/>
        <v>7.5715787187739872E-2</v>
      </c>
      <c r="H33" s="14">
        <f t="shared" si="14"/>
        <v>5.2083479355439055E-2</v>
      </c>
      <c r="I33" s="14">
        <f t="shared" si="14"/>
        <v>4.7059224474229671E-3</v>
      </c>
      <c r="J33" s="14">
        <f t="shared" si="14"/>
        <v>0.2167833982763796</v>
      </c>
      <c r="K33" s="14">
        <f t="shared" si="14"/>
        <v>1.4482200429497188E-2</v>
      </c>
      <c r="L33" s="14">
        <f t="shared" si="14"/>
        <v>0</v>
      </c>
      <c r="M33" s="14">
        <f t="shared" si="14"/>
        <v>0.85386993275489231</v>
      </c>
      <c r="N33" s="14">
        <f t="shared" si="14"/>
        <v>0.58422679609545269</v>
      </c>
      <c r="O33" s="14">
        <f t="shared" si="14"/>
        <v>1.2343665490056254E-2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20064</v>
      </c>
      <c r="D37" s="18">
        <f>VLOOKUP($B$11,ABONE2,4,FALSE)</f>
        <v>114</v>
      </c>
      <c r="E37" s="18">
        <f>VLOOKUP($B$11,ABONE2,5,FALSE)</f>
        <v>20178</v>
      </c>
      <c r="F37" s="18">
        <f>VLOOKUP($B$11,ABONE2,6,FALSE)</f>
        <v>984</v>
      </c>
      <c r="G37" s="18">
        <f>VLOOKUP($B$11,ABONE2,7,FALSE)</f>
        <v>1082</v>
      </c>
      <c r="H37" s="18">
        <f>VLOOKUP($B$11,ABONE2,8,FALSE)</f>
        <v>2066</v>
      </c>
      <c r="I37" s="18">
        <f>VLOOKUP($B$11,ABONE2,9,FALSE)</f>
        <v>4180</v>
      </c>
      <c r="J37" s="18">
        <f>VLOOKUP($B$11,ABONE2,10,FALSE)</f>
        <v>202</v>
      </c>
      <c r="K37" s="18">
        <f>VLOOKUP($B$11,ABONE2,11,FALSE)</f>
        <v>4382</v>
      </c>
      <c r="L37" s="29">
        <f>VLOOKUP($B$11,ABONE2,12,FALSE)</f>
        <v>6</v>
      </c>
      <c r="M37" s="29">
        <f>VLOOKUP($B$11,ABONE2,13,FALSE)</f>
        <v>13</v>
      </c>
      <c r="N37" s="29">
        <f>VLOOKUP($B$11,ABONE2,14,FALSE)</f>
        <v>19</v>
      </c>
      <c r="O37" s="29">
        <f>VLOOKUP($B$11,ABONE2,15,FALSE)</f>
        <v>26645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3071.2502791666666</v>
      </c>
      <c r="D38" s="18">
        <f>VLOOKUP($B$11,TUKETIM,4,FALSE)</f>
        <v>3.5213833333333335</v>
      </c>
      <c r="E38" s="18">
        <f>VLOOKUP($B$11,TUKETIM,5,FALSE)</f>
        <v>3074.7716624999998</v>
      </c>
      <c r="F38" s="18">
        <f>VLOOKUP($B$11,TUKETIM,6,FALSE)</f>
        <v>406.89204166666673</v>
      </c>
      <c r="G38" s="18">
        <f>VLOOKUP($B$11,TUKETIM,7,FALSE)</f>
        <v>1370.8166291666666</v>
      </c>
      <c r="H38" s="18">
        <f>VLOOKUP($B$11,TUKETIM,8,FALSE)</f>
        <v>1777.7086708333334</v>
      </c>
      <c r="I38" s="18">
        <f>VLOOKUP($B$11,TUKETIM,9,FALSE)</f>
        <v>1218.6808375000001</v>
      </c>
      <c r="J38" s="18">
        <f>VLOOKUP($B$11,TUKETIM,10,FALSE)</f>
        <v>1142.3703416666665</v>
      </c>
      <c r="K38" s="18">
        <f>VLOOKUP($B$11,TUKETIM,11,FALSE)</f>
        <v>2361.0511791666668</v>
      </c>
      <c r="L38" s="29">
        <f>VLOOKUP($B$11,TUKETIM,12,FALSE)</f>
        <v>18.564933333333332</v>
      </c>
      <c r="M38" s="29">
        <f>VLOOKUP($B$11,TUKETIM,13,FALSE)</f>
        <v>323.74094166666669</v>
      </c>
      <c r="N38" s="29">
        <f>VLOOKUP($B$11,TUKETIM,14,FALSE)</f>
        <v>342.30587500000001</v>
      </c>
      <c r="O38" s="29">
        <f>VLOOKUP($B$11,TUKETIM,15,FALSE)</f>
        <v>7555.8373874999997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86507.842999999993</v>
      </c>
      <c r="D39" s="18">
        <f>VLOOKUP($B$11,ANLASMA,4,FALSE)</f>
        <v>658.68299999999999</v>
      </c>
      <c r="E39" s="18">
        <f>VLOOKUP($B$11,ANLASMA,5,FALSE)</f>
        <v>87166.525999999998</v>
      </c>
      <c r="F39" s="18">
        <f>VLOOKUP($B$11,ANLASMA,6,FALSE)</f>
        <v>4581.4779999999992</v>
      </c>
      <c r="G39" s="18">
        <f>VLOOKUP($B$11,ANLASMA,7,FALSE)</f>
        <v>12495.526000000002</v>
      </c>
      <c r="H39" s="18">
        <f>VLOOKUP($B$11,ANLASMA,8,FALSE)</f>
        <v>17077.004000000001</v>
      </c>
      <c r="I39" s="18">
        <f>VLOOKUP($B$11,ANLASMA,9,FALSE)</f>
        <v>22108.151800000003</v>
      </c>
      <c r="J39" s="18">
        <f>VLOOKUP($B$11,ANLASMA,10,FALSE)</f>
        <v>16611.68</v>
      </c>
      <c r="K39" s="18">
        <f>VLOOKUP($B$11,ANLASMA,11,FALSE)</f>
        <v>38719.8318</v>
      </c>
      <c r="L39" s="29">
        <f>VLOOKUP($B$11,ANLASMA,12,FALSE)</f>
        <v>76</v>
      </c>
      <c r="M39" s="29">
        <f>VLOOKUP($B$11,ANLASMA,13,FALSE)</f>
        <v>22991</v>
      </c>
      <c r="N39" s="29">
        <f>VLOOKUP($B$11,ANLASMA,14,FALSE)</f>
        <v>23067</v>
      </c>
      <c r="O39" s="29">
        <f>VLOOKUP($B$11,ANLASMA,15,FALSE)</f>
        <v>166030.36180000001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A2" zoomScale="80" zoomScaleNormal="80" workbookViewId="0">
      <selection activeCell="B11" sqref="B11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5"/>
      <c r="B11" s="11"/>
      <c r="C11" s="11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(SUMIFS(MESKENAG2,KAYNAK,A15,SEBEP,B15,SÜRE,"Uzun",BİLDİRİM,"Bildirimsiz",İL,$B$10)/VLOOKUP($B$10,ABONE2,3,FALSE))</f>
        <v>0</v>
      </c>
      <c r="D15" s="14">
        <f t="shared" ref="D15:D24" si="1">(SUMIFS(MESKENOG2,KAYNAK,A15,SEBEP,B15,SÜRE,"Uzun",BİLDİRİM,"Bildirimsiz",İL,$B$10)/VLOOKUP($B$10,ABONE2,4,FALSE))</f>
        <v>0</v>
      </c>
      <c r="E15" s="14">
        <f t="shared" ref="E15:E24" si="2">(SUMIFS(MESKENAG2,KAYNAK,A15,SEBEP,B15,SÜRE,"Uzun",BİLDİRİM,"Bildirimsiz",İL,$B$10)+SUMIFS(MESKENOG2,KAYNAK,A15,SEBEP,B15,SÜRE,"Uzun",BİLDİRİM,"Bildirimsiz",İL,$B$10))/VLOOKUP($B$10,ABONE2,5,FALSE)</f>
        <v>0</v>
      </c>
      <c r="F15" s="14">
        <f t="shared" ref="F15:F24" si="3">(SUMIFS(TARIMSALAG2,KAYNAK,A15,SEBEP,B15,SÜRE,"Uzun",BİLDİRİM,"Bildirimsiz",İL,$B$10)/VLOOKUP($B$10,ABONE2,6,FALSE))</f>
        <v>0</v>
      </c>
      <c r="G15" s="14">
        <f t="shared" ref="G15:G24" si="4">(SUMIFS(TARIMSALOG2,KAYNAK,A15,SEBEP,B15,SÜRE,"Uzun",BİLDİRİM,"Bildirimsiz",İL,$B$10)/VLOOKUP($B$10,ABONE2,7,FALSE))</f>
        <v>0</v>
      </c>
      <c r="H15" s="14">
        <f t="shared" ref="H15:H24" si="5">(SUMIFS(TARIMSALAG2,KAYNAK,A15,SEBEP,B15,SÜRE,"Uzun",BİLDİRİM,"Bildirimsiz",İL,$B$10)+SUMIFS(TARIMSALOG2,KAYNAK,A15,SEBEP,B15,SÜRE,"Uzun",BİLDİRİM,"Bildirimsiz",İL,$B$10))/VLOOKUP($B$10,ABONE2,8,FALSE)</f>
        <v>0</v>
      </c>
      <c r="I15" s="14">
        <f t="shared" ref="I15:I24" si="6">(SUMIFS(TICARETHANEAG2,KAYNAK,A15,SEBEP,B15,SÜRE,"Uzun",BİLDİRİM,"Bildirimsiz",İL,$B$10)/VLOOKUP($B$10,ABONE2,9,FALSE))</f>
        <v>0</v>
      </c>
      <c r="J15" s="14">
        <f t="shared" ref="J15:J24" si="7">(SUMIFS(TICARETHANEOG2,KAYNAK,A15,SEBEP,B15,SÜRE,"Uzun",BİLDİRİM,"Bildirimsiz",İL,$B$10)/VLOOKUP($B$10,ABONE2,10,FALSE))</f>
        <v>0</v>
      </c>
      <c r="K15" s="14">
        <f t="shared" ref="K15:K24" si="8">(SUMIFS(TICARETHANEAG2,KAYNAK,A15,SEBEP,B15,SÜRE,"Uzun",BİLDİRİM,"Bildirimsiz",İL,$B$10)+SUMIFS(TICARETHANEOG2,KAYNAK,A15,SEBEP,B15,SÜRE,"Uzun",BİLDİRİM,"Bildirimsiz",İL,$B$10))/VLOOKUP($B$10,ABONE2,11,FALSE)</f>
        <v>0</v>
      </c>
      <c r="L15" s="14">
        <f t="shared" ref="L15:L24" si="9">(SUMIFS(SANAYIAG2,KAYNAK,A15,SEBEP,B15,SÜRE,"Uzun",BİLDİRİM,"Bildirimsiz",İL,$B$10)/VLOOKUP($B$10,ABONE2,12,FALSE))</f>
        <v>0</v>
      </c>
      <c r="M15" s="14">
        <f t="shared" ref="M15:M24" si="10">(SUMIFS(SANAYIOG2,KAYNAK,A15,SEBEP,B15,SÜRE,"Uzun",BİLDİRİM,"Bildirimsiz",İL,$B$10)/VLOOKUP($B$10,ABONE2,13,FALSE))</f>
        <v>0</v>
      </c>
      <c r="N15" s="14">
        <f t="shared" ref="N15:N24" si="11">(SUMIFS(SANAYIAG2,KAYNAK,A15,SEBEP,B15,SÜRE,"Uzun",BİLDİRİM,"Bildirimsiz",İL,$B$10)+SUMIFS(SANAYIOG2,KAYNAK,A15,SEBEP,B15,SÜRE,"Uzun",BİLDİRİM,"Bildirimsiz",İL,$B$10))/VLOOKUP($B$10,ABONE2,14,FALSE)</f>
        <v>0</v>
      </c>
      <c r="O15" s="19">
        <f t="shared" ref="O15:O24" si="12">(SUMIFS(MESKENAG2,KAYNAK,A15,SEBEP,B15,SÜRE,"Uzun",BİLDİRİM,"Bildirimsiz",İL,$B$10)+SUMIFS(MESKENOG2,KAYNAK,A15,SEBEP,B15,SÜRE,"Uzun",BİLDİRİM,"Bildirimsiz",İL,$B$10)+SUMIFS(TARIMSALAG2,KAYNAK,A15,SEBEP,B15,SÜRE,"Uzun",BİLDİRİM,"Bildirimsiz",İL,$B$10)+SUMIFS(TARIMSALOG2,KAYNAK,A15,SEBEP,B15,SÜRE,"Uzun",BİLDİRİM,"Bildirimsiz",İL,$B$10)+SUMIFS(TICARETHANEAG2,KAYNAK,A15,SEBEP,B15,SÜRE,"Uzun",BİLDİRİM,"Bildirimsiz",İL,$B$10)+SUMIFS(TICARETHANEOG2,KAYNAK,A15,SEBEP,B15,SÜRE,"Uzun",BİLDİRİM,"Bildirimsiz",İL,$B$10)+SUMIFS(SANAYIAG2,KAYNAK,A15,SEBEP,B15,SÜRE,"Uzun",BİLDİRİM,"Bildirimsiz",İL,$B$10)+SUMIFS(SANAYIOG2,KAYNAK,A15,SEBEP,B15,SÜRE,"Uzun",BİLDİRİM,"Bildirimsiz",İL,$B$10))/VLOOKUP($B$10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0.11046064619006492</v>
      </c>
      <c r="D17" s="14">
        <f t="shared" si="1"/>
        <v>0.56162170594870842</v>
      </c>
      <c r="E17" s="14">
        <f t="shared" si="2"/>
        <v>0.11093061358746591</v>
      </c>
      <c r="F17" s="14">
        <f t="shared" si="3"/>
        <v>0.38387769484230455</v>
      </c>
      <c r="G17" s="14">
        <f t="shared" si="4"/>
        <v>1.1026916369770232</v>
      </c>
      <c r="H17" s="14">
        <f t="shared" si="5"/>
        <v>0.60840039144504654</v>
      </c>
      <c r="I17" s="14">
        <f t="shared" si="6"/>
        <v>0.21662091799612435</v>
      </c>
      <c r="J17" s="14">
        <f t="shared" si="7"/>
        <v>8.4179393805990603</v>
      </c>
      <c r="K17" s="14">
        <f t="shared" si="8"/>
        <v>0.54502818373617923</v>
      </c>
      <c r="L17" s="14">
        <f t="shared" si="9"/>
        <v>33.2668088503275</v>
      </c>
      <c r="M17" s="14">
        <f t="shared" si="10"/>
        <v>149.1691870983058</v>
      </c>
      <c r="N17" s="14">
        <f t="shared" si="11"/>
        <v>100.05499922770657</v>
      </c>
      <c r="O17" s="19">
        <f t="shared" si="12"/>
        <v>0.35080816572546186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9.2812548711712298E-3</v>
      </c>
      <c r="D18" s="14">
        <f t="shared" si="1"/>
        <v>0</v>
      </c>
      <c r="E18" s="14">
        <f t="shared" si="2"/>
        <v>9.2715867335913752E-3</v>
      </c>
      <c r="F18" s="14">
        <f t="shared" si="3"/>
        <v>1.3206211186405289E-3</v>
      </c>
      <c r="G18" s="14">
        <f t="shared" si="4"/>
        <v>0</v>
      </c>
      <c r="H18" s="14">
        <f t="shared" si="5"/>
        <v>9.0812297779043123E-4</v>
      </c>
      <c r="I18" s="14">
        <f t="shared" si="6"/>
        <v>1.2780392738284335E-2</v>
      </c>
      <c r="J18" s="14">
        <f t="shared" si="7"/>
        <v>0.50357625981585286</v>
      </c>
      <c r="K18" s="14">
        <f t="shared" si="8"/>
        <v>3.2433443583514895E-2</v>
      </c>
      <c r="L18" s="14">
        <f t="shared" si="9"/>
        <v>0.36919692609448457</v>
      </c>
      <c r="M18" s="14">
        <f t="shared" si="10"/>
        <v>0.55056528621428558</v>
      </c>
      <c r="N18" s="14">
        <f t="shared" si="11"/>
        <v>0.47370957499110555</v>
      </c>
      <c r="O18" s="19">
        <f t="shared" si="12"/>
        <v>1.3088100938239403E-2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2.1083663324867177E-2</v>
      </c>
      <c r="D21" s="14">
        <f t="shared" si="1"/>
        <v>3.0376615921454378E-6</v>
      </c>
      <c r="E21" s="14">
        <f t="shared" si="2"/>
        <v>2.1061703967860938E-2</v>
      </c>
      <c r="F21" s="14">
        <f t="shared" si="3"/>
        <v>3.4410992135089788E-2</v>
      </c>
      <c r="G21" s="14">
        <f t="shared" si="4"/>
        <v>2.3919338372796979E-4</v>
      </c>
      <c r="H21" s="14">
        <f t="shared" si="5"/>
        <v>2.373737556522082E-2</v>
      </c>
      <c r="I21" s="14">
        <f t="shared" si="6"/>
        <v>5.1226488164641461E-2</v>
      </c>
      <c r="J21" s="14">
        <f t="shared" si="7"/>
        <v>6.7786455292315707E-3</v>
      </c>
      <c r="K21" s="14">
        <f t="shared" si="8"/>
        <v>4.9446653064407292E-2</v>
      </c>
      <c r="L21" s="14">
        <f t="shared" si="9"/>
        <v>0.89869063737718335</v>
      </c>
      <c r="M21" s="14">
        <f t="shared" si="10"/>
        <v>0</v>
      </c>
      <c r="N21" s="14">
        <f t="shared" si="11"/>
        <v>0.38082446166251521</v>
      </c>
      <c r="O21" s="19">
        <f t="shared" si="12"/>
        <v>2.6143502585925529E-2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2.0446327642684951E-4</v>
      </c>
      <c r="D22" s="14">
        <f t="shared" si="1"/>
        <v>0</v>
      </c>
      <c r="E22" s="14">
        <f t="shared" si="2"/>
        <v>2.0425029023974861E-4</v>
      </c>
      <c r="F22" s="14">
        <f t="shared" si="3"/>
        <v>2.5635369556842368E-4</v>
      </c>
      <c r="G22" s="14">
        <f t="shared" si="4"/>
        <v>0</v>
      </c>
      <c r="H22" s="14">
        <f t="shared" si="5"/>
        <v>1.7628120442813135E-4</v>
      </c>
      <c r="I22" s="14">
        <f t="shared" si="6"/>
        <v>2.0626338357775518E-4</v>
      </c>
      <c r="J22" s="14">
        <f t="shared" si="7"/>
        <v>0</v>
      </c>
      <c r="K22" s="14">
        <f t="shared" si="8"/>
        <v>1.9800393186496752E-4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2.0144908980515507E-4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0.14103002766253017</v>
      </c>
      <c r="D25" s="14">
        <f t="shared" ref="D25:O25" si="13">SUM(D15:D24)</f>
        <v>0.56162474361030057</v>
      </c>
      <c r="E25" s="14">
        <f t="shared" si="13"/>
        <v>0.14146815457915796</v>
      </c>
      <c r="F25" s="14">
        <f t="shared" si="13"/>
        <v>0.41986566179160328</v>
      </c>
      <c r="G25" s="14">
        <f t="shared" si="13"/>
        <v>1.1029308303607512</v>
      </c>
      <c r="H25" s="14">
        <f t="shared" si="13"/>
        <v>0.63322217119248592</v>
      </c>
      <c r="I25" s="14">
        <f t="shared" si="13"/>
        <v>0.28083406228262792</v>
      </c>
      <c r="J25" s="14">
        <f t="shared" si="13"/>
        <v>8.9282942859441441</v>
      </c>
      <c r="K25" s="14">
        <f t="shared" si="13"/>
        <v>0.62710628431596638</v>
      </c>
      <c r="L25" s="14">
        <f t="shared" si="13"/>
        <v>34.534696413799168</v>
      </c>
      <c r="M25" s="14">
        <f t="shared" si="13"/>
        <v>149.71975238452009</v>
      </c>
      <c r="N25" s="14">
        <f t="shared" si="13"/>
        <v>100.90953326436019</v>
      </c>
      <c r="O25" s="14">
        <f t="shared" si="13"/>
        <v>0.39024121833943193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(SUMIFS(MESKENAG2,KAYNAK,A28,SEBEP,B28,SÜRE,"Uzun",BİLDİRİM,"Bildirimli",İL,$B$10)/VLOOKUP($B$10,ABONE2,3,FALSE))</f>
        <v>0</v>
      </c>
      <c r="D28" s="14">
        <f>(SUMIFS(MESKENOG2,KAYNAK,A28,SEBEP,B28,SÜRE,"Uzun",BİLDİRİM,"Bildirimli",İL,$B$10)/VLOOKUP($B$10,ABONE2,4,FALSE))</f>
        <v>0</v>
      </c>
      <c r="E28" s="14">
        <f>(SUMIFS(MESKENAG2,KAYNAK,A28,SEBEP,B28,SÜRE,"Uzun",BİLDİRİM,"Bildirimli",İL,$B$10)+SUMIFS(MESKENOG2,KAYNAK,A28,SEBEP,B28,SÜRE,"Uzun",BİLDİRİM,"Bildirimli",İL,$B$10))/VLOOKUP($B$10,ABONE2,5,FALSE)</f>
        <v>0</v>
      </c>
      <c r="F28" s="14">
        <f>(SUMIFS(TARIMSALAG2,KAYNAK,A28,SEBEP,B28,SÜRE,"Uzun",BİLDİRİM,"Bildirimli",İL,$B$10)/VLOOKUP($B$10,ABONE2,6,FALSE))</f>
        <v>0</v>
      </c>
      <c r="G28" s="14">
        <f>(SUMIFS(TARIMSALOG2,KAYNAK,A28,SEBEP,B28,SÜRE,"Uzun",BİLDİRİM,"Bildirimli",İL,$B$10)/VLOOKUP($B$10,ABONE2,7,FALSE))</f>
        <v>0</v>
      </c>
      <c r="H28" s="14">
        <f>(SUMIFS(TARIMSALAG2,KAYNAK,A28,SEBEP,B28,SÜRE,"Uzun",BİLDİRİM,"Bildirimli",İL,$B$10)+SUMIFS(TARIMSALOG2,KAYNAK,A28,SEBEP,B28,SÜRE,"Uzun",BİLDİRİM,"Bildirimli",İL,$B$10))/VLOOKUP($B$10,ABONE2,8,FALSE)</f>
        <v>0</v>
      </c>
      <c r="I28" s="14">
        <f>(SUMIFS(TICARETHANEAG2,KAYNAK,A28,SEBEP,B28,SÜRE,"Uzun",BİLDİRİM,"Bildirimli",İL,$B$10)/VLOOKUP($B$10,ABONE2,9,FALSE))</f>
        <v>0</v>
      </c>
      <c r="J28" s="14">
        <f>(SUMIFS(TICARETHANEOG2,KAYNAK,A28,SEBEP,B28,SÜRE,"Uzun",BİLDİRİM,"Bildirimli",İL,$B$10)/VLOOKUP($B$10,ABONE2,10,FALSE))</f>
        <v>0</v>
      </c>
      <c r="K28" s="14">
        <f>(SUMIFS(TICARETHANEAG2,KAYNAK,A28,SEBEP,B28,SÜRE,"Uzun",BİLDİRİM,"Bildirimli",İL,$B$10)+SUMIFS(TICARETHANEOG2,KAYNAK,A28,SEBEP,B28,SÜRE,"Uzun",BİLDİRİM,"Bildirimli",İL,$B$10))/VLOOKUP($B$10,ABONE2,11,FALSE)</f>
        <v>0</v>
      </c>
      <c r="L28" s="14">
        <f>(SUMIFS(SANAYIAG2,KAYNAK,A28,SEBEP,B28,SÜRE,"Uzun",BİLDİRİM,"Bildirimli",İL,$B$10)/VLOOKUP($B$10,ABONE2,12,FALSE))</f>
        <v>0</v>
      </c>
      <c r="M28" s="14">
        <f>(SUMIFS(SANAYIOG2,KAYNAK,A28,SEBEP,B28,SÜRE,"Uzun",BİLDİRİM,"Bildirimli",İL,$B$10)/VLOOKUP($B$10,ABONE2,13,FALSE))</f>
        <v>0</v>
      </c>
      <c r="N28" s="14">
        <f>(SUMIFS(SANAYIAG2,KAYNAK,A28,SEBEP,B28,SÜRE,"Uzun",BİLDİRİM,"Bildirimli",İL,$B$10)+SUMIFS(SANAYIOG2,KAYNAK,A28,SEBEP,B28,SÜRE,"Uzun",BİLDİRİM,"Bildirimli",İL,$B$10))/VLOOKUP($B$10,ABONE2,14,FALSE)</f>
        <v>0</v>
      </c>
      <c r="O28" s="19">
        <f>(SUMIFS(MESKENAG2,KAYNAK,A28,SEBEP,B28,SÜRE,"Uzun",BİLDİRİM,"Bildirimli",İL,$B$10)+SUMIFS(MESKENOG2,KAYNAK,A28,SEBEP,B28,SÜRE,"Uzun",BİLDİRİM,"Bildirimli",İL,$B$10)+SUMIFS(TARIMSALAG2,KAYNAK,A28,SEBEP,B28,SÜRE,"Uzun",BİLDİRİM,"Bildirimli",İL,$B$10)+SUMIFS(TARIMSALOG2,KAYNAK,A28,SEBEP,B28,SÜRE,"Uzun",BİLDİRİM,"Bildirimli",İL,$B$10)+SUMIFS(TICARETHANEAG2,KAYNAK,A28,SEBEP,B28,SÜRE,"Uzun",BİLDİRİM,"Bildirimli",İL,$B$10)+SUMIFS(TICARETHANEOG2,KAYNAK,A28,SEBEP,B28,SÜRE,"Uzun",BİLDİRİM,"Bildirimli",İL,$B$10)+SUMIFS(SANAYIAG2,KAYNAK,A28,SEBEP,B28,SÜRE,"Uzun",BİLDİRİM,"Bildirimli",İL,$B$10)+SUMIFS(SANAYIOG2,KAYNAK,A28,SEBEP,B28,SÜRE,"Uzun",BİLDİRİM,"Bildirimli",İL,$B$10))/VLOOKUP($B$10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(SUMIFS(MESKENAG2,KAYNAK,A29,SEBEP,B29,SÜRE,"Uzun",BİLDİRİM,"Bildirimli",İL,$B$10)/VLOOKUP($B$10,ABONE2,3,FALSE))</f>
        <v>0.19095742412147582</v>
      </c>
      <c r="D29" s="14">
        <f>(SUMIFS(MESKENOG2,KAYNAK,A29,SEBEP,B29,SÜRE,"Uzun",BİLDİRİM,"Bildirimli",İL,$B$10)/VLOOKUP($B$10,ABONE2,4,FALSE))</f>
        <v>0.42411736904107949</v>
      </c>
      <c r="E29" s="14">
        <f>(SUMIFS(MESKENAG2,KAYNAK,A29,SEBEP,B29,SÜRE,"Uzun",BİLDİRİM,"Bildirimli",İL,$B$10)+SUMIFS(MESKENOG2,KAYNAK,A29,SEBEP,B29,SÜRE,"Uzun",BİLDİRİM,"Bildirimli",İL,$B$10))/VLOOKUP($B$10,ABONE2,5,FALSE)</f>
        <v>0.19120030317790557</v>
      </c>
      <c r="F29" s="14">
        <f>(SUMIFS(TARIMSALAG2,KAYNAK,A29,SEBEP,B29,SÜRE,"Uzun",BİLDİRİM,"Bildirimli",İL,$B$10)/VLOOKUP($B$10,ABONE2,6,FALSE))</f>
        <v>0.31817619024334148</v>
      </c>
      <c r="G29" s="14">
        <f>(SUMIFS(TARIMSALOG2,KAYNAK,A29,SEBEP,B29,SÜRE,"Uzun",BİLDİRİM,"Bildirimli",İL,$B$10)/VLOOKUP($B$10,ABONE2,7,FALSE))</f>
        <v>0.89429769018224869</v>
      </c>
      <c r="H29" s="14">
        <f>(SUMIFS(TARIMSALAG2,KAYNAK,A29,SEBEP,B29,SÜRE,"Uzun",BİLDİRİM,"Bildirimli",İL,$B$10)+SUMIFS(TARIMSALOG2,KAYNAK,A29,SEBEP,B29,SÜRE,"Uzun",BİLDİRİM,"Bildirimli",İL,$B$10))/VLOOKUP($B$10,ABONE2,8,FALSE)</f>
        <v>0.49812867190076726</v>
      </c>
      <c r="I29" s="14">
        <f>(SUMIFS(TICARETHANEAG2,KAYNAK,A29,SEBEP,B29,SÜRE,"Uzun",BİLDİRİM,"Bildirimli",İL,$B$10)/VLOOKUP($B$10,ABONE2,9,FALSE))</f>
        <v>0.31600875487155788</v>
      </c>
      <c r="J29" s="14">
        <f>(SUMIFS(TICARETHANEOG2,KAYNAK,A29,SEBEP,B29,SÜRE,"Uzun",BİLDİRİM,"Bildirimli",İL,$B$10)/VLOOKUP($B$10,ABONE2,10,FALSE))</f>
        <v>6.7012799510617738</v>
      </c>
      <c r="K29" s="14">
        <f>(SUMIFS(TICARETHANEAG2,KAYNAK,A29,SEBEP,B29,SÜRE,"Uzun",BİLDİRİM,"Bildirimli",İL,$B$10)+SUMIFS(TICARETHANEOG2,KAYNAK,A29,SEBEP,B29,SÜRE,"Uzun",BİLDİRİM,"Bildirimli",İL,$B$10))/VLOOKUP($B$10,ABONE2,11,FALSE)</f>
        <v>0.57169562572183608</v>
      </c>
      <c r="L29" s="14">
        <f>(SUMIFS(SANAYIAG2,KAYNAK,A29,SEBEP,B29,SÜRE,"Uzun",BİLDİRİM,"Bildirimli",İL,$B$10)/VLOOKUP($B$10,ABONE2,12,FALSE))</f>
        <v>8.0423512877531458</v>
      </c>
      <c r="M29" s="14">
        <f>(SUMIFS(SANAYIOG2,KAYNAK,A29,SEBEP,B29,SÜRE,"Uzun",BİLDİRİM,"Bildirimli",İL,$B$10)/VLOOKUP($B$10,ABONE2,13,FALSE))</f>
        <v>63.806478467186992</v>
      </c>
      <c r="N29" s="14">
        <f>(SUMIFS(SANAYIAG2,KAYNAK,A29,SEBEP,B29,SÜRE,"Uzun",BİLDİRİM,"Bildirimli",İL,$B$10)+SUMIFS(SANAYIOG2,KAYNAK,A29,SEBEP,B29,SÜRE,"Uzun",BİLDİRİM,"Bildirimli",İL,$B$10))/VLOOKUP($B$10,ABONE2,14,FALSE)</f>
        <v>40.176162505327284</v>
      </c>
      <c r="O29" s="19">
        <f>(SUMIFS(MESKENAG2,KAYNAK,A29,SEBEP,B29,SÜRE,"Uzun",BİLDİRİM,"Bildirimli",İL,$B$10)+SUMIFS(MESKENOG2,KAYNAK,A29,SEBEP,B29,SÜRE,"Uzun",BİLDİRİM,"Bildirimli",İL,$B$10)+SUMIFS(TARIMSALAG2,KAYNAK,A29,SEBEP,B29,SÜRE,"Uzun",BİLDİRİM,"Bildirimli",İL,$B$10)+SUMIFS(TARIMSALOG2,KAYNAK,A29,SEBEP,B29,SÜRE,"Uzun",BİLDİRİM,"Bildirimli",İL,$B$10)+SUMIFS(TICARETHANEAG2,KAYNAK,A29,SEBEP,B29,SÜRE,"Uzun",BİLDİRİM,"Bildirimli",İL,$B$10)+SUMIFS(TICARETHANEOG2,KAYNAK,A29,SEBEP,B29,SÜRE,"Uzun",BİLDİRİM,"Bildirimli",İL,$B$10)+SUMIFS(SANAYIAG2,KAYNAK,A29,SEBEP,B29,SÜRE,"Uzun",BİLDİRİM,"Bildirimli",İL,$B$10)+SUMIFS(SANAYIOG2,KAYNAK,A29,SEBEP,B29,SÜRE,"Uzun",BİLDİRİM,"Bildirimli",İL,$B$10))/VLOOKUP($B$10,ABONE2,15,FALSE)</f>
        <v>0.3252383426714896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(SUMIFS(MESKENAG2,KAYNAK,A30,SEBEP,B30,SÜRE,"Uzun",BİLDİRİM,"Bildirimli",İL,$B$10)/VLOOKUP($B$10,ABONE2,3,FALSE))</f>
        <v>0</v>
      </c>
      <c r="D30" s="14">
        <f>(SUMIFS(MESKENOG2,KAYNAK,A30,SEBEP,B30,SÜRE,"Uzun",BİLDİRİM,"Bildirimli",İL,$B$10)/VLOOKUP($B$10,ABONE2,4,FALSE))</f>
        <v>0</v>
      </c>
      <c r="E30" s="14">
        <f>(SUMIFS(MESKENAG2,KAYNAK,A30,SEBEP,B30,SÜRE,"Uzun",BİLDİRİM,"Bildirimli",İL,$B$10)+SUMIFS(MESKENOG2,KAYNAK,A30,SEBEP,B30,SÜRE,"Uzun",BİLDİRİM,"Bildirimli",İL,$B$10))/VLOOKUP($B$10,ABONE2,5,FALSE)</f>
        <v>0</v>
      </c>
      <c r="F30" s="14">
        <f>(SUMIFS(TARIMSALAG2,KAYNAK,A30,SEBEP,B30,SÜRE,"Uzun",BİLDİRİM,"Bildirimli",İL,$B$10)/VLOOKUP($B$10,ABONE2,6,FALSE))</f>
        <v>0</v>
      </c>
      <c r="G30" s="14">
        <f>(SUMIFS(TARIMSALOG2,KAYNAK,A30,SEBEP,B30,SÜRE,"Uzun",BİLDİRİM,"Bildirimli",İL,$B$10)/VLOOKUP($B$10,ABONE2,7,FALSE))</f>
        <v>0</v>
      </c>
      <c r="H30" s="14">
        <f>(SUMIFS(TARIMSALAG2,KAYNAK,A30,SEBEP,B30,SÜRE,"Uzun",BİLDİRİM,"Bildirimli",İL,$B$10)+SUMIFS(TARIMSALOG2,KAYNAK,A30,SEBEP,B30,SÜRE,"Uzun",BİLDİRİM,"Bildirimli",İL,$B$10))/VLOOKUP($B$10,ABONE2,8,FALSE)</f>
        <v>0</v>
      </c>
      <c r="I30" s="14">
        <f>(SUMIFS(TICARETHANEAG2,KAYNAK,A30,SEBEP,B30,SÜRE,"Uzun",BİLDİRİM,"Bildirimli",İL,$B$10)/VLOOKUP($B$10,ABONE2,9,FALSE))</f>
        <v>0</v>
      </c>
      <c r="J30" s="14">
        <f>(SUMIFS(TICARETHANEOG2,KAYNAK,A30,SEBEP,B30,SÜRE,"Uzun",BİLDİRİM,"Bildirimli",İL,$B$10)/VLOOKUP($B$10,ABONE2,10,FALSE))</f>
        <v>0</v>
      </c>
      <c r="K30" s="14">
        <f>(SUMIFS(TICARETHANEAG2,KAYNAK,A30,SEBEP,B30,SÜRE,"Uzun",BİLDİRİM,"Bildirimli",İL,$B$10)+SUMIFS(TICARETHANEOG2,KAYNAK,A30,SEBEP,B30,SÜRE,"Uzun",BİLDİRİM,"Bildirimli",İL,$B$10))/VLOOKUP($B$10,ABONE2,11,FALSE)</f>
        <v>0</v>
      </c>
      <c r="L30" s="14">
        <f>(SUMIFS(SANAYIAG2,KAYNAK,A30,SEBEP,B30,SÜRE,"Uzun",BİLDİRİM,"Bildirimli",İL,$B$10)/VLOOKUP($B$10,ABONE2,12,FALSE))</f>
        <v>0</v>
      </c>
      <c r="M30" s="14">
        <f>(SUMIFS(SANAYIOG2,KAYNAK,A30,SEBEP,B30,SÜRE,"Uzun",BİLDİRİM,"Bildirimli",İL,$B$10)/VLOOKUP($B$10,ABONE2,13,FALSE))</f>
        <v>0</v>
      </c>
      <c r="N30" s="14">
        <f>(SUMIFS(SANAYIAG2,KAYNAK,A30,SEBEP,B30,SÜRE,"Uzun",BİLDİRİM,"Bildirimli",İL,$B$10)+SUMIFS(SANAYIOG2,KAYNAK,A30,SEBEP,B30,SÜRE,"Uzun",BİLDİRİM,"Bildirimli",İL,$B$10))/VLOOKUP($B$10,ABONE2,14,FALSE)</f>
        <v>0</v>
      </c>
      <c r="O30" s="19">
        <f>(SUMIFS(MESKENAG2,KAYNAK,A30,SEBEP,B30,SÜRE,"Uzun",BİLDİRİM,"Bildirimli",İL,$B$10)+SUMIFS(MESKENOG2,KAYNAK,A30,SEBEP,B30,SÜRE,"Uzun",BİLDİRİM,"Bildirimli",İL,$B$10)+SUMIFS(TARIMSALAG2,KAYNAK,A30,SEBEP,B30,SÜRE,"Uzun",BİLDİRİM,"Bildirimli",İL,$B$10)+SUMIFS(TARIMSALOG2,KAYNAK,A30,SEBEP,B30,SÜRE,"Uzun",BİLDİRİM,"Bildirimli",İL,$B$10)+SUMIFS(TICARETHANEAG2,KAYNAK,A30,SEBEP,B30,SÜRE,"Uzun",BİLDİRİM,"Bildirimli",İL,$B$10)+SUMIFS(TICARETHANEOG2,KAYNAK,A30,SEBEP,B30,SÜRE,"Uzun",BİLDİRİM,"Bildirimli",İL,$B$10)+SUMIFS(SANAYIAG2,KAYNAK,A30,SEBEP,B30,SÜRE,"Uzun",BİLDİRİM,"Bildirimli",İL,$B$10)+SUMIFS(SANAYIOG2,KAYNAK,A30,SEBEP,B30,SÜRE,"Uzun",BİLDİRİM,"Bildirimli",İL,$B$10))/VLOOKUP($B$10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(SUMIFS(MESKENAG2,KAYNAK,A31,SEBEP,B31,SÜRE,"Uzun",BİLDİRİM,"Bildirimli",İL,$B$10)/VLOOKUP($B$10,ABONE2,3,FALSE))</f>
        <v>4.0052802962327279E-2</v>
      </c>
      <c r="D31" s="14">
        <f>(SUMIFS(MESKENOG2,KAYNAK,A31,SEBEP,B31,SÜRE,"Uzun",BİLDİRİM,"Bildirimli",İL,$B$10)/VLOOKUP($B$10,ABONE2,4,FALSE))</f>
        <v>0</v>
      </c>
      <c r="E31" s="14">
        <f>(SUMIFS(MESKENAG2,KAYNAK,A31,SEBEP,B31,SÜRE,"Uzun",BİLDİRİM,"Bildirimli",İL,$B$10)+SUMIFS(MESKENOG2,KAYNAK,A31,SEBEP,B31,SÜRE,"Uzun",BİLDİRİM,"Bildirimli",İL,$B$10))/VLOOKUP($B$10,ABONE2,5,FALSE)</f>
        <v>4.0011080585895038E-2</v>
      </c>
      <c r="F31" s="14">
        <f>(SUMIFS(TARIMSALAG2,KAYNAK,A31,SEBEP,B31,SÜRE,"Uzun",BİLDİRİM,"Bildirimli",İL,$B$10)/VLOOKUP($B$10,ABONE2,6,FALSE))</f>
        <v>8.8023685748611167E-3</v>
      </c>
      <c r="G31" s="14">
        <f>(SUMIFS(TARIMSALOG2,KAYNAK,A31,SEBEP,B31,SÜRE,"Uzun",BİLDİRİM,"Bildirimli",İL,$B$10)/VLOOKUP($B$10,ABONE2,7,FALSE))</f>
        <v>0</v>
      </c>
      <c r="H31" s="14">
        <f>(SUMIFS(TARIMSALAG2,KAYNAK,A31,SEBEP,B31,SÜRE,"Uzun",BİLDİRİM,"Bildirimli",İL,$B$10)+SUMIFS(TARIMSALOG2,KAYNAK,A31,SEBEP,B31,SÜRE,"Uzun",BİLDİRİM,"Bildirimli",İL,$B$10))/VLOOKUP($B$10,ABONE2,8,FALSE)</f>
        <v>6.052934523749387E-3</v>
      </c>
      <c r="I31" s="14">
        <f>(SUMIFS(TICARETHANEAG2,KAYNAK,A31,SEBEP,B31,SÜRE,"Uzun",BİLDİRİM,"Bildirimli",İL,$B$10)/VLOOKUP($B$10,ABONE2,9,FALSE))</f>
        <v>9.4333729100754701E-2</v>
      </c>
      <c r="J31" s="14">
        <f>(SUMIFS(TICARETHANEOG2,KAYNAK,A31,SEBEP,B31,SÜRE,"Uzun",BİLDİRİM,"Bildirimli",İL,$B$10)/VLOOKUP($B$10,ABONE2,10,FALSE))</f>
        <v>5.2674097896003589E-3</v>
      </c>
      <c r="K31" s="14">
        <f>(SUMIFS(TICARETHANEAG2,KAYNAK,A31,SEBEP,B31,SÜRE,"Uzun",BİLDİRİM,"Bildirimli",İL,$B$10)+SUMIFS(TICARETHANEOG2,KAYNAK,A31,SEBEP,B31,SÜRE,"Uzun",BİLDİRİM,"Bildirimli",İL,$B$10))/VLOOKUP($B$10,ABONE2,11,FALSE)</f>
        <v>9.0767226162491346E-2</v>
      </c>
      <c r="L31" s="14">
        <f>(SUMIFS(SANAYIAG2,KAYNAK,A31,SEBEP,B31,SÜRE,"Uzun",BİLDİRİM,"Bildirimli",İL,$B$10)/VLOOKUP($B$10,ABONE2,12,FALSE))</f>
        <v>1.4925859811318183</v>
      </c>
      <c r="M31" s="14">
        <f>(SUMIFS(SANAYIOG2,KAYNAK,A31,SEBEP,B31,SÜRE,"Uzun",BİLDİRİM,"Bildirimli",İL,$B$10)/VLOOKUP($B$10,ABONE2,13,FALSE))</f>
        <v>0</v>
      </c>
      <c r="N31" s="14">
        <f>(SUMIFS(SANAYIAG2,KAYNAK,A31,SEBEP,B31,SÜRE,"Uzun",BİLDİRİM,"Bildirimli",İL,$B$10)+SUMIFS(SANAYIOG2,KAYNAK,A31,SEBEP,B31,SÜRE,"Uzun",BİLDİRİM,"Bildirimli",İL,$B$10))/VLOOKUP($B$10,ABONE2,14,FALSE)</f>
        <v>0.63249045790490077</v>
      </c>
      <c r="O31" s="19">
        <f>(SUMIFS(MESKENAG2,KAYNAK,A31,SEBEP,B31,SÜRE,"Uzun",BİLDİRİM,"Bildirimli",İL,$B$10)+SUMIFS(MESKENOG2,KAYNAK,A31,SEBEP,B31,SÜRE,"Uzun",BİLDİRİM,"Bildirimli",İL,$B$10)+SUMIFS(TARIMSALAG2,KAYNAK,A31,SEBEP,B31,SÜRE,"Uzun",BİLDİRİM,"Bildirimli",İL,$B$10)+SUMIFS(TARIMSALOG2,KAYNAK,A31,SEBEP,B31,SÜRE,"Uzun",BİLDİRİM,"Bildirimli",İL,$B$10)+SUMIFS(TICARETHANEAG2,KAYNAK,A31,SEBEP,B31,SÜRE,"Uzun",BİLDİRİM,"Bildirimli",İL,$B$10)+SUMIFS(TICARETHANEOG2,KAYNAK,A31,SEBEP,B31,SÜRE,"Uzun",BİLDİRİM,"Bildirimli",İL,$B$10)+SUMIFS(SANAYIAG2,KAYNAK,A31,SEBEP,B31,SÜRE,"Uzun",BİLDİRİM,"Bildirimli",İL,$B$10)+SUMIFS(SANAYIOG2,KAYNAK,A31,SEBEP,B31,SÜRE,"Uzun",BİLDİRİM,"Bildirimli",İL,$B$10))/VLOOKUP($B$10,ABONE2,15,FALSE)</f>
        <v>4.6899929529524112E-2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(SUMIFS(MESKENAG2,KAYNAK,A32,SEBEP,B32,SÜRE,"Uzun",BİLDİRİM,"Bildirimli",İL,$B$10)/VLOOKUP($B$10,ABONE2,3,FALSE))</f>
        <v>0</v>
      </c>
      <c r="D32" s="14">
        <f>(SUMIFS(MESKENOG2,KAYNAK,A32,SEBEP,B32,SÜRE,"Uzun",BİLDİRİM,"Bildirimli",İL,$B$10)/VLOOKUP($B$10,ABONE2,4,FALSE))</f>
        <v>0</v>
      </c>
      <c r="E32" s="14">
        <f>(SUMIFS(MESKENAG2,KAYNAK,A32,SEBEP,B32,SÜRE,"Uzun",BİLDİRİM,"Bildirimli",İL,$B$10)+SUMIFS(MESKENOG2,KAYNAK,A32,SEBEP,B32,SÜRE,"Uzun",BİLDİRİM,"Bildirimli",İL,$B$10))/VLOOKUP($B$10,ABONE2,5,FALSE)</f>
        <v>0</v>
      </c>
      <c r="F32" s="14">
        <f>(SUMIFS(TARIMSALAG2,KAYNAK,A32,SEBEP,B32,SÜRE,"Uzun",BİLDİRİM,"Bildirimli",İL,$B$10)/VLOOKUP($B$10,ABONE2,6,FALSE))</f>
        <v>0</v>
      </c>
      <c r="G32" s="14">
        <f>(SUMIFS(TARIMSALOG2,KAYNAK,A32,SEBEP,B32,SÜRE,"Uzun",BİLDİRİM,"Bildirimli",İL,$B$10)/VLOOKUP($B$10,ABONE2,7,FALSE))</f>
        <v>0</v>
      </c>
      <c r="H32" s="14">
        <f>(SUMIFS(TARIMSALAG2,KAYNAK,A32,SEBEP,B32,SÜRE,"Uzun",BİLDİRİM,"Bildirimli",İL,$B$10)+SUMIFS(TARIMSALOG2,KAYNAK,A32,SEBEP,B32,SÜRE,"Uzun",BİLDİRİM,"Bildirimli",İL,$B$10))/VLOOKUP($B$10,ABONE2,8,FALSE)</f>
        <v>0</v>
      </c>
      <c r="I32" s="14">
        <f>(SUMIFS(TICARETHANEAG2,KAYNAK,A32,SEBEP,B32,SÜRE,"Uzun",BİLDİRİM,"Bildirimli",İL,$B$10)/VLOOKUP($B$10,ABONE2,9,FALSE))</f>
        <v>0</v>
      </c>
      <c r="J32" s="14">
        <f>(SUMIFS(TICARETHANEOG2,KAYNAK,A32,SEBEP,B32,SÜRE,"Uzun",BİLDİRİM,"Bildirimli",İL,$B$10)/VLOOKUP($B$10,ABONE2,10,FALSE))</f>
        <v>0</v>
      </c>
      <c r="K32" s="14">
        <f>(SUMIFS(TICARETHANEAG2,KAYNAK,A32,SEBEP,B32,SÜRE,"Uzun",BİLDİRİM,"Bildirimli",İL,$B$10)+SUMIFS(TICARETHANEOG2,KAYNAK,A32,SEBEP,B32,SÜRE,"Uzun",BİLDİRİM,"Bildirimli",İL,$B$10))/VLOOKUP($B$10,ABONE2,11,FALSE)</f>
        <v>0</v>
      </c>
      <c r="L32" s="14">
        <f>(SUMIFS(SANAYIAG2,KAYNAK,A32,SEBEP,B32,SÜRE,"Uzun",BİLDİRİM,"Bildirimli",İL,$B$10)/VLOOKUP($B$10,ABONE2,12,FALSE))</f>
        <v>0</v>
      </c>
      <c r="M32" s="14">
        <f>(SUMIFS(SANAYIOG2,KAYNAK,A32,SEBEP,B32,SÜRE,"Uzun",BİLDİRİM,"Bildirimli",İL,$B$10)/VLOOKUP($B$10,ABONE2,13,FALSE))</f>
        <v>0</v>
      </c>
      <c r="N32" s="14">
        <f>(SUMIFS(SANAYIAG2,KAYNAK,A32,SEBEP,B32,SÜRE,"Uzun",BİLDİRİM,"Bildirimli",İL,$B$10)+SUMIFS(SANAYIOG2,KAYNAK,A32,SEBEP,B32,SÜRE,"Uzun",BİLDİRİM,"Bildirimli",İL,$B$10))/VLOOKUP($B$10,ABONE2,14,FALSE)</f>
        <v>0</v>
      </c>
      <c r="O32" s="19">
        <f>(SUMIFS(MESKENAG2,KAYNAK,A32,SEBEP,B32,SÜRE,"Uzun",BİLDİRİM,"Bildirimli",İL,$B$10)+SUMIFS(MESKENOG2,KAYNAK,A32,SEBEP,B32,SÜRE,"Uzun",BİLDİRİM,"Bildirimli",İL,$B$10)+SUMIFS(TARIMSALAG2,KAYNAK,A32,SEBEP,B32,SÜRE,"Uzun",BİLDİRİM,"Bildirimli",İL,$B$10)+SUMIFS(TARIMSALOG2,KAYNAK,A32,SEBEP,B32,SÜRE,"Uzun",BİLDİRİM,"Bildirimli",İL,$B$10)+SUMIFS(TICARETHANEAG2,KAYNAK,A32,SEBEP,B32,SÜRE,"Uzun",BİLDİRİM,"Bildirimli",İL,$B$10)+SUMIFS(TICARETHANEOG2,KAYNAK,A32,SEBEP,B32,SÜRE,"Uzun",BİLDİRİM,"Bildirimli",İL,$B$10)+SUMIFS(SANAYIAG2,KAYNAK,A32,SEBEP,B32,SÜRE,"Uzun",BİLDİRİM,"Bildirimli",İL,$B$10)+SUMIFS(SANAYIOG2,KAYNAK,A32,SEBEP,B32,SÜRE,"Uzun",BİLDİRİM,"Bildirimli",İL,$B$10)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0.23101022708380309</v>
      </c>
      <c r="D33" s="14">
        <f t="shared" ref="D33:O33" si="14">SUM(D28:D32)</f>
        <v>0.42411736904107949</v>
      </c>
      <c r="E33" s="14">
        <f t="shared" si="14"/>
        <v>0.2312113837638006</v>
      </c>
      <c r="F33" s="14">
        <f t="shared" si="14"/>
        <v>0.32697855881820259</v>
      </c>
      <c r="G33" s="14">
        <f t="shared" si="14"/>
        <v>0.89429769018224869</v>
      </c>
      <c r="H33" s="14">
        <f t="shared" si="14"/>
        <v>0.50418160642451659</v>
      </c>
      <c r="I33" s="14">
        <f t="shared" si="14"/>
        <v>0.4103424839723126</v>
      </c>
      <c r="J33" s="14">
        <f t="shared" si="14"/>
        <v>6.7065473608513742</v>
      </c>
      <c r="K33" s="14">
        <f t="shared" si="14"/>
        <v>0.66246285188432741</v>
      </c>
      <c r="L33" s="14">
        <f t="shared" si="14"/>
        <v>9.5349372688849634</v>
      </c>
      <c r="M33" s="14">
        <f t="shared" si="14"/>
        <v>63.806478467186992</v>
      </c>
      <c r="N33" s="14">
        <f t="shared" si="14"/>
        <v>40.808652963232184</v>
      </c>
      <c r="O33" s="14">
        <f t="shared" si="14"/>
        <v>0.3721382722010137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VLOOKUP($B$10,ABONE2,3,FALSE)</f>
        <v>707730</v>
      </c>
      <c r="D37" s="18">
        <f>VLOOKUP($B$10,ABONE2,4,FALSE)</f>
        <v>738</v>
      </c>
      <c r="E37" s="18">
        <f>VLOOKUP($B$10,ABONE2,5,FALSE)</f>
        <v>708468</v>
      </c>
      <c r="F37" s="18">
        <f>VLOOKUP($B$10,ABONE2,6,FALSE)</f>
        <v>33888</v>
      </c>
      <c r="G37" s="18">
        <f>VLOOKUP($B$10,ABONE2,7,FALSE)</f>
        <v>15393</v>
      </c>
      <c r="H37" s="18">
        <f>VLOOKUP($B$10,ABONE2,8,FALSE)</f>
        <v>49281</v>
      </c>
      <c r="I37" s="18">
        <f>VLOOKUP($B$10,ABONE2,9,FALSE)</f>
        <v>134129</v>
      </c>
      <c r="J37" s="18">
        <f>VLOOKUP($B$10,ABONE2,10,FALSE)</f>
        <v>5595</v>
      </c>
      <c r="K37" s="18">
        <f>VLOOKUP($B$10,ABONE2,11,FALSE)</f>
        <v>139724</v>
      </c>
      <c r="L37" s="29">
        <f>VLOOKUP($B$10,ABONE2,12,FALSE)</f>
        <v>553</v>
      </c>
      <c r="M37" s="29">
        <f>VLOOKUP($B$10,ABONE2,13,FALSE)</f>
        <v>752</v>
      </c>
      <c r="N37" s="29">
        <f>VLOOKUP($B$10,ABONE2,14,FALSE)</f>
        <v>1305</v>
      </c>
      <c r="O37" s="29">
        <f>VLOOKUP($B$10,ABONE2,15,FALSE)</f>
        <v>898778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VLOOKUP($B$10,TUKETIM,3,FALSE)</f>
        <v>123249.2143125</v>
      </c>
      <c r="D38" s="18">
        <f>VLOOKUP($B$10,TUKETIM,4,FALSE)</f>
        <v>312.34792916666669</v>
      </c>
      <c r="E38" s="18">
        <f>VLOOKUP($B$10,TUKETIM,5,FALSE)</f>
        <v>123561.56224166667</v>
      </c>
      <c r="F38" s="18">
        <f>VLOOKUP($B$10,TUKETIM,6,FALSE)</f>
        <v>25413.832425000004</v>
      </c>
      <c r="G38" s="18">
        <f>VLOOKUP($B$10,TUKETIM,7,FALSE)</f>
        <v>28099.215058333331</v>
      </c>
      <c r="H38" s="18">
        <f>VLOOKUP($B$10,TUKETIM,8,FALSE)</f>
        <v>53513.047483333336</v>
      </c>
      <c r="I38" s="18">
        <f>VLOOKUP($B$10,TUKETIM,9,FALSE)</f>
        <v>57531.447087499997</v>
      </c>
      <c r="J38" s="18">
        <f>VLOOKUP($B$10,TUKETIM,10,FALSE)</f>
        <v>50956.757175000006</v>
      </c>
      <c r="K38" s="18">
        <f>VLOOKUP($B$10,TUKETIM,11,FALSE)</f>
        <v>108488.2042625</v>
      </c>
      <c r="L38" s="29">
        <f>VLOOKUP($B$10,TUKETIM,12,FALSE)</f>
        <v>4821.6067999999996</v>
      </c>
      <c r="M38" s="29">
        <f>VLOOKUP($B$10,TUKETIM,13,FALSE)</f>
        <v>102436.72409583334</v>
      </c>
      <c r="N38" s="29">
        <f>VLOOKUP($B$10,TUKETIM,14,FALSE)</f>
        <v>107258.33089583334</v>
      </c>
      <c r="O38" s="29">
        <f>VLOOKUP($B$10,TUKETIM,15,FALSE)</f>
        <v>392821.14488333336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VLOOKUP($B$10,ANLASMA,3,FALSE)</f>
        <v>3446788.7080000001</v>
      </c>
      <c r="D39" s="18">
        <f>VLOOKUP($B$10,ANLASMA,4,FALSE)</f>
        <v>6587.4650000000001</v>
      </c>
      <c r="E39" s="18">
        <f>VLOOKUP($B$10,ANLASMA,5,FALSE)</f>
        <v>3453376.173</v>
      </c>
      <c r="F39" s="18">
        <f>VLOOKUP($B$10,ANLASMA,6,FALSE)</f>
        <v>230980.62099999998</v>
      </c>
      <c r="G39" s="18">
        <f>VLOOKUP($B$10,ANLASMA,7,FALSE)</f>
        <v>309972.38</v>
      </c>
      <c r="H39" s="18">
        <f>VLOOKUP($B$10,ANLASMA,8,FALSE)</f>
        <v>540953.00099999993</v>
      </c>
      <c r="I39" s="18">
        <f>VLOOKUP($B$10,ANLASMA,9,FALSE)</f>
        <v>756417.37379999994</v>
      </c>
      <c r="J39" s="18">
        <f>VLOOKUP($B$10,ANLASMA,10,FALSE)</f>
        <v>903554.69499999995</v>
      </c>
      <c r="K39" s="18">
        <f>VLOOKUP($B$10,ANLASMA,11,FALSE)</f>
        <v>1659972.0688</v>
      </c>
      <c r="L39" s="29">
        <f>VLOOKUP($B$10,ANLASMA,12,FALSE)</f>
        <v>18933.323799999998</v>
      </c>
      <c r="M39" s="29">
        <f>VLOOKUP($B$10,ANLASMA,13,FALSE)</f>
        <v>556907.71000000008</v>
      </c>
      <c r="N39" s="29">
        <f>VLOOKUP($B$10,ANLASMA,14,FALSE)</f>
        <v>575841.03380000009</v>
      </c>
      <c r="O39" s="29">
        <f>VLOOKUP($B$10,ANLASMA,15,FALSE)</f>
        <v>6230142.2765999995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B7:C7"/>
    <mergeCell ref="B8:C8"/>
    <mergeCell ref="B9:C9"/>
    <mergeCell ref="B10:C10"/>
    <mergeCell ref="A13:B13"/>
    <mergeCell ref="C13:E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117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3.4219451848942692E-2</v>
      </c>
      <c r="D17" s="14">
        <f t="shared" si="1"/>
        <v>2.8368614628829739E-2</v>
      </c>
      <c r="E17" s="14">
        <f t="shared" si="2"/>
        <v>3.4203381799356662E-2</v>
      </c>
      <c r="F17" s="14">
        <f t="shared" si="3"/>
        <v>6.5075189289922022E-2</v>
      </c>
      <c r="G17" s="14">
        <f t="shared" si="4"/>
        <v>1.1117980222219022</v>
      </c>
      <c r="H17" s="14">
        <f t="shared" si="5"/>
        <v>0.36978783621012068</v>
      </c>
      <c r="I17" s="14">
        <f t="shared" si="6"/>
        <v>4.9420758175632691E-2</v>
      </c>
      <c r="J17" s="14">
        <f t="shared" si="7"/>
        <v>3.2374835015930592</v>
      </c>
      <c r="K17" s="14">
        <f t="shared" si="8"/>
        <v>0.15618104616056408</v>
      </c>
      <c r="L17" s="14">
        <f t="shared" si="9"/>
        <v>0.58543904978013617</v>
      </c>
      <c r="M17" s="14">
        <f t="shared" si="10"/>
        <v>10.970989776419589</v>
      </c>
      <c r="N17" s="14">
        <f t="shared" si="11"/>
        <v>4.8045690324774135</v>
      </c>
      <c r="O17" s="19">
        <f t="shared" si="12"/>
        <v>8.3660250727986774E-2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5.8930628951365249E-3</v>
      </c>
      <c r="D21" s="14">
        <f t="shared" si="1"/>
        <v>0</v>
      </c>
      <c r="E21" s="14">
        <f t="shared" si="2"/>
        <v>5.8768768675005354E-3</v>
      </c>
      <c r="F21" s="14">
        <f t="shared" si="3"/>
        <v>3.6078435780334309E-3</v>
      </c>
      <c r="G21" s="14">
        <f t="shared" si="4"/>
        <v>0</v>
      </c>
      <c r="H21" s="14">
        <f t="shared" si="5"/>
        <v>2.5575602253170323E-3</v>
      </c>
      <c r="I21" s="14">
        <f t="shared" si="6"/>
        <v>3.2389729208754671E-3</v>
      </c>
      <c r="J21" s="14">
        <f t="shared" si="7"/>
        <v>3.7432883446907553E-2</v>
      </c>
      <c r="K21" s="14">
        <f t="shared" si="8"/>
        <v>4.3840418950127124E-3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5.4259289672505895E-3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4.0112514744079217E-2</v>
      </c>
      <c r="D25" s="14">
        <f t="shared" ref="D25:O25" si="13">SUM(D15:D24)</f>
        <v>2.8368614628829739E-2</v>
      </c>
      <c r="E25" s="14">
        <f t="shared" si="13"/>
        <v>4.0080258666857195E-2</v>
      </c>
      <c r="F25" s="14">
        <f t="shared" si="13"/>
        <v>6.8683032867955449E-2</v>
      </c>
      <c r="G25" s="14">
        <f t="shared" si="13"/>
        <v>1.1117980222219022</v>
      </c>
      <c r="H25" s="14">
        <f t="shared" si="13"/>
        <v>0.37234539643543774</v>
      </c>
      <c r="I25" s="14">
        <f t="shared" si="13"/>
        <v>5.2659731096508157E-2</v>
      </c>
      <c r="J25" s="14">
        <f t="shared" si="13"/>
        <v>3.2749163850399667</v>
      </c>
      <c r="K25" s="14">
        <f t="shared" si="13"/>
        <v>0.16056508805557679</v>
      </c>
      <c r="L25" s="14">
        <f t="shared" si="13"/>
        <v>0.58543904978013617</v>
      </c>
      <c r="M25" s="14">
        <f t="shared" si="13"/>
        <v>10.970989776419589</v>
      </c>
      <c r="N25" s="14">
        <f t="shared" si="13"/>
        <v>4.8045690324774135</v>
      </c>
      <c r="O25" s="14">
        <f t="shared" si="13"/>
        <v>8.9086179695237369E-2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0.46373426965247921</v>
      </c>
      <c r="D29" s="14">
        <f>(SUMIFS(MESKENOG2,KAYNAK,A29,SEBEP,B29,SÜRE,"Uzun",BİLDİRİM,"Bildirimli",İL,$B$10,İLÇE,$B$11)/VLOOKUP($B$11,ABONE2,4,FALSE))</f>
        <v>0.39672013907884313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0.4635502070370332</v>
      </c>
      <c r="F29" s="14">
        <f>(SUMIFS(TARIMSALAG2,KAYNAK,A29,SEBEP,B29,SÜRE,"Uzun",BİLDİRİM,"Bildirimli",İL,$B$10,İLÇE,$B$11)/VLOOKUP($B$11,ABONE2,6,FALSE))</f>
        <v>0.48698790928026942</v>
      </c>
      <c r="G29" s="14">
        <f>(SUMIFS(TARIMSALOG2,KAYNAK,A29,SEBEP,B29,SÜRE,"Uzun",BİLDİRİM,"Bildirimli",İL,$B$10,İLÇE,$B$11)/VLOOKUP($B$11,ABONE2,7,FALSE))</f>
        <v>3.10023052609065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1.2477318710628469</v>
      </c>
      <c r="I29" s="14">
        <f>(SUMIFS(TICARETHANEAG2,KAYNAK,A29,SEBEP,B29,SÜRE,"Uzun",BİLDİRİM,"Bildirimli",İL,$B$10,İLÇE,$B$11)/VLOOKUP($B$11,ABONE2,9,FALSE))</f>
        <v>0.87471406645360861</v>
      </c>
      <c r="J29" s="14">
        <f>(SUMIFS(TICARETHANEOG2,KAYNAK,A29,SEBEP,B29,SÜRE,"Uzun",BİLDİRİM,"Bildirimli",İL,$B$10,İLÇE,$B$11)/VLOOKUP($B$11,ABONE2,10,FALSE))</f>
        <v>12.38668108079883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1.2602211949635966</v>
      </c>
      <c r="L29" s="14">
        <f>(SUMIFS(SANAYIAG2,KAYNAK,A29,SEBEP,B29,SÜRE,"Uzun",BİLDİRİM,"Bildirimli",İL,$B$10,İLÇE,$B$11)/VLOOKUP($B$11,ABONE2,12,FALSE))</f>
        <v>14.964074889142239</v>
      </c>
      <c r="M29" s="14">
        <f>(SUMIFS(SANAYIOG2,KAYNAK,A29,SEBEP,B29,SÜRE,"Uzun",BİLDİRİM,"Bildirimli",İL,$B$10,İLÇE,$B$11)/VLOOKUP($B$11,ABONE2,13,FALSE))</f>
        <v>84.894084452795497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43.373141274376373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0.74651370705404552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2.2367689271749324E-3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2.2306253640881619E-3</v>
      </c>
      <c r="F31" s="14">
        <f>(SUMIFS(TARIMSALAG2,KAYNAK,A31,SEBEP,B31,SÜRE,"Uzun",BİLDİRİM,"Bildirimli",İL,$B$10,İLÇE,$B$11)/VLOOKUP($B$11,ABONE2,6,FALSE))</f>
        <v>4.1997000977085051E-2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2.9771207359311401E-2</v>
      </c>
      <c r="I31" s="14">
        <f>(SUMIFS(TICARETHANEAG2,KAYNAK,A31,SEBEP,B31,SÜRE,"Uzun",BİLDİRİM,"Bildirimli",İL,$B$10,İLÇE,$B$11)/VLOOKUP($B$11,ABONE2,9,FALSE))</f>
        <v>4.4721740260893527E-3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4.3224120466772943E-3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3.9171706016559822E-3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0.46597103857965416</v>
      </c>
      <c r="D33" s="14">
        <f t="shared" ref="D33:O33" si="14">SUM(D28:D32)</f>
        <v>0.39672013907884313</v>
      </c>
      <c r="E33" s="14">
        <f t="shared" si="14"/>
        <v>0.46578083240112134</v>
      </c>
      <c r="F33" s="14">
        <f t="shared" si="14"/>
        <v>0.5289849102573545</v>
      </c>
      <c r="G33" s="14">
        <f t="shared" si="14"/>
        <v>3.10023052609065</v>
      </c>
      <c r="H33" s="14">
        <f t="shared" si="14"/>
        <v>1.2775030784221584</v>
      </c>
      <c r="I33" s="14">
        <f t="shared" si="14"/>
        <v>0.87918624047969796</v>
      </c>
      <c r="J33" s="14">
        <f t="shared" si="14"/>
        <v>12.38668108079883</v>
      </c>
      <c r="K33" s="14">
        <f t="shared" si="14"/>
        <v>1.264543607010274</v>
      </c>
      <c r="L33" s="14">
        <f t="shared" si="14"/>
        <v>14.964074889142239</v>
      </c>
      <c r="M33" s="14">
        <f t="shared" si="14"/>
        <v>84.894084452795497</v>
      </c>
      <c r="N33" s="14">
        <f t="shared" si="14"/>
        <v>43.373141274376373</v>
      </c>
      <c r="O33" s="14">
        <f t="shared" si="14"/>
        <v>0.75043087765570149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21785</v>
      </c>
      <c r="D37" s="18">
        <f>VLOOKUP($B$11,ABONE2,4,FALSE)</f>
        <v>60</v>
      </c>
      <c r="E37" s="18">
        <f>VLOOKUP($B$11,ABONE2,5,FALSE)</f>
        <v>21845</v>
      </c>
      <c r="F37" s="18">
        <f>VLOOKUP($B$11,ABONE2,6,FALSE)</f>
        <v>957</v>
      </c>
      <c r="G37" s="18">
        <f>VLOOKUP($B$11,ABONE2,7,FALSE)</f>
        <v>393</v>
      </c>
      <c r="H37" s="18">
        <f>VLOOKUP($B$11,ABONE2,8,FALSE)</f>
        <v>1350</v>
      </c>
      <c r="I37" s="18">
        <f>VLOOKUP($B$11,ABONE2,9,FALSE)</f>
        <v>5224</v>
      </c>
      <c r="J37" s="18">
        <f>VLOOKUP($B$11,ABONE2,10,FALSE)</f>
        <v>181</v>
      </c>
      <c r="K37" s="18">
        <f>VLOOKUP($B$11,ABONE2,11,FALSE)</f>
        <v>5405</v>
      </c>
      <c r="L37" s="29">
        <f>VLOOKUP($B$11,ABONE2,12,FALSE)</f>
        <v>38</v>
      </c>
      <c r="M37" s="29">
        <f>VLOOKUP($B$11,ABONE2,13,FALSE)</f>
        <v>26</v>
      </c>
      <c r="N37" s="29">
        <f>VLOOKUP($B$11,ABONE2,14,FALSE)</f>
        <v>64</v>
      </c>
      <c r="O37" s="29">
        <f>VLOOKUP($B$11,ABONE2,15,FALSE)</f>
        <v>28664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3083.7255958333335</v>
      </c>
      <c r="D38" s="18">
        <f>VLOOKUP($B$11,TUKETIM,4,FALSE)</f>
        <v>6.4978583333333333</v>
      </c>
      <c r="E38" s="18">
        <f>VLOOKUP($B$11,TUKETIM,5,FALSE)</f>
        <v>3090.2234541666667</v>
      </c>
      <c r="F38" s="18">
        <f>VLOOKUP($B$11,TUKETIM,6,FALSE)</f>
        <v>432.92553333333336</v>
      </c>
      <c r="G38" s="18">
        <f>VLOOKUP($B$11,TUKETIM,7,FALSE)</f>
        <v>934.21867916666667</v>
      </c>
      <c r="H38" s="18">
        <f>VLOOKUP($B$11,TUKETIM,8,FALSE)</f>
        <v>1367.1442125000001</v>
      </c>
      <c r="I38" s="18">
        <f>VLOOKUP($B$11,TUKETIM,9,FALSE)</f>
        <v>2077.7862749999999</v>
      </c>
      <c r="J38" s="18">
        <f>VLOOKUP($B$11,TUKETIM,10,FALSE)</f>
        <v>1542.5854333333332</v>
      </c>
      <c r="K38" s="18">
        <f>VLOOKUP($B$11,TUKETIM,11,FALSE)</f>
        <v>3620.3717083333331</v>
      </c>
      <c r="L38" s="29">
        <f>VLOOKUP($B$11,TUKETIM,12,FALSE)</f>
        <v>322.11557916666663</v>
      </c>
      <c r="M38" s="29">
        <f>VLOOKUP($B$11,TUKETIM,13,FALSE)</f>
        <v>1884.3608249999997</v>
      </c>
      <c r="N38" s="29">
        <f>VLOOKUP($B$11,TUKETIM,14,FALSE)</f>
        <v>2206.4764041666663</v>
      </c>
      <c r="O38" s="29">
        <f>VLOOKUP($B$11,TUKETIM,15,FALSE)</f>
        <v>10284.215779166667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93093.657999999996</v>
      </c>
      <c r="D39" s="18">
        <f>VLOOKUP($B$11,ANLASMA,4,FALSE)</f>
        <v>415.46</v>
      </c>
      <c r="E39" s="18">
        <f>VLOOKUP($B$11,ANLASMA,5,FALSE)</f>
        <v>93509.118000000002</v>
      </c>
      <c r="F39" s="18">
        <f>VLOOKUP($B$11,ANLASMA,6,FALSE)</f>
        <v>4325.9500000000007</v>
      </c>
      <c r="G39" s="18">
        <f>VLOOKUP($B$11,ANLASMA,7,FALSE)</f>
        <v>10675.041999999999</v>
      </c>
      <c r="H39" s="18">
        <f>VLOOKUP($B$11,ANLASMA,8,FALSE)</f>
        <v>15000.992</v>
      </c>
      <c r="I39" s="18">
        <f>VLOOKUP($B$11,ANLASMA,9,FALSE)</f>
        <v>31752.32</v>
      </c>
      <c r="J39" s="18">
        <f>VLOOKUP($B$11,ANLASMA,10,FALSE)</f>
        <v>56998.100000000006</v>
      </c>
      <c r="K39" s="18">
        <f>VLOOKUP($B$11,ANLASMA,11,FALSE)</f>
        <v>88750.420000000013</v>
      </c>
      <c r="L39" s="29">
        <f>VLOOKUP($B$11,ANLASMA,12,FALSE)</f>
        <v>1623.9079999999999</v>
      </c>
      <c r="M39" s="29">
        <f>VLOOKUP($B$11,ANLASMA,13,FALSE)</f>
        <v>26113.8</v>
      </c>
      <c r="N39" s="29">
        <f>VLOOKUP($B$11,ANLASMA,14,FALSE)</f>
        <v>27737.707999999999</v>
      </c>
      <c r="O39" s="29">
        <f>VLOOKUP($B$11,ANLASMA,15,FALSE)</f>
        <v>224998.23800000001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118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0.15646663703614339</v>
      </c>
      <c r="D17" s="14">
        <f t="shared" si="1"/>
        <v>0.47527187377912788</v>
      </c>
      <c r="E17" s="14">
        <f t="shared" si="2"/>
        <v>0.15703470635694164</v>
      </c>
      <c r="F17" s="14">
        <f t="shared" si="3"/>
        <v>0.67504584282261526</v>
      </c>
      <c r="G17" s="14">
        <f t="shared" si="4"/>
        <v>2.0460430414757957</v>
      </c>
      <c r="H17" s="14">
        <f t="shared" si="5"/>
        <v>1.1637362140704912</v>
      </c>
      <c r="I17" s="14">
        <f t="shared" si="6"/>
        <v>0.2296351256659824</v>
      </c>
      <c r="J17" s="14">
        <f t="shared" si="7"/>
        <v>8.2200168410816588</v>
      </c>
      <c r="K17" s="14">
        <f t="shared" si="8"/>
        <v>0.55887151117827705</v>
      </c>
      <c r="L17" s="14">
        <f t="shared" si="9"/>
        <v>5.7552167423260014</v>
      </c>
      <c r="M17" s="14">
        <f t="shared" si="10"/>
        <v>298.2017048068447</v>
      </c>
      <c r="N17" s="14">
        <f t="shared" si="11"/>
        <v>172.54110446662182</v>
      </c>
      <c r="O17" s="19">
        <f t="shared" si="12"/>
        <v>0.48901860309883594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7.6523485722403056E-2</v>
      </c>
      <c r="D18" s="14">
        <f t="shared" si="1"/>
        <v>0</v>
      </c>
      <c r="E18" s="14">
        <f t="shared" si="2"/>
        <v>7.6387130858839483E-2</v>
      </c>
      <c r="F18" s="14">
        <f t="shared" si="3"/>
        <v>1.1914149960938694E-2</v>
      </c>
      <c r="G18" s="14">
        <f t="shared" si="4"/>
        <v>0</v>
      </c>
      <c r="H18" s="14">
        <f t="shared" si="5"/>
        <v>7.6673649396172428E-3</v>
      </c>
      <c r="I18" s="14">
        <f t="shared" si="6"/>
        <v>9.3719707858274839E-2</v>
      </c>
      <c r="J18" s="14">
        <f t="shared" si="7"/>
        <v>3.7444092491313965</v>
      </c>
      <c r="K18" s="14">
        <f t="shared" si="8"/>
        <v>0.24414303830786049</v>
      </c>
      <c r="L18" s="14">
        <f t="shared" si="9"/>
        <v>2.7924280051094055</v>
      </c>
      <c r="M18" s="14">
        <f t="shared" si="10"/>
        <v>1.9819274485992149</v>
      </c>
      <c r="N18" s="14">
        <f t="shared" si="11"/>
        <v>2.3301894064746875</v>
      </c>
      <c r="O18" s="19">
        <f t="shared" si="12"/>
        <v>0.10481580831850577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8.3924013436547425E-3</v>
      </c>
      <c r="D21" s="14">
        <f t="shared" si="1"/>
        <v>0</v>
      </c>
      <c r="E21" s="14">
        <f t="shared" si="2"/>
        <v>8.3774471798528493E-3</v>
      </c>
      <c r="F21" s="14">
        <f t="shared" si="3"/>
        <v>1.7321769426771803E-2</v>
      </c>
      <c r="G21" s="14">
        <f t="shared" si="4"/>
        <v>0</v>
      </c>
      <c r="H21" s="14">
        <f t="shared" si="5"/>
        <v>1.1147444679679016E-2</v>
      </c>
      <c r="I21" s="14">
        <f t="shared" si="6"/>
        <v>9.6478783835232101E-3</v>
      </c>
      <c r="J21" s="14">
        <f t="shared" si="7"/>
        <v>0</v>
      </c>
      <c r="K21" s="14">
        <f t="shared" si="8"/>
        <v>9.2503463606506166E-3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8.6581026537531896E-3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0.24138252410220118</v>
      </c>
      <c r="D25" s="14">
        <f t="shared" ref="D25:O25" si="13">SUM(D15:D24)</f>
        <v>0.47527187377912788</v>
      </c>
      <c r="E25" s="14">
        <f t="shared" si="13"/>
        <v>0.24179928439563397</v>
      </c>
      <c r="F25" s="14">
        <f t="shared" si="13"/>
        <v>0.70428176221032568</v>
      </c>
      <c r="G25" s="14">
        <f t="shared" si="13"/>
        <v>2.0460430414757957</v>
      </c>
      <c r="H25" s="14">
        <f t="shared" si="13"/>
        <v>1.1825510236897876</v>
      </c>
      <c r="I25" s="14">
        <f t="shared" si="13"/>
        <v>0.33300271190778047</v>
      </c>
      <c r="J25" s="14">
        <f t="shared" si="13"/>
        <v>11.964426090213056</v>
      </c>
      <c r="K25" s="14">
        <f t="shared" si="13"/>
        <v>0.81226489584678818</v>
      </c>
      <c r="L25" s="14">
        <f t="shared" si="13"/>
        <v>8.547644747435406</v>
      </c>
      <c r="M25" s="14">
        <f t="shared" si="13"/>
        <v>300.18363225544391</v>
      </c>
      <c r="N25" s="14">
        <f t="shared" si="13"/>
        <v>174.8712938730965</v>
      </c>
      <c r="O25" s="14">
        <f t="shared" si="13"/>
        <v>0.60249251407109494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0.61745675675399592</v>
      </c>
      <c r="D29" s="14">
        <f>(SUMIFS(MESKENOG2,KAYNAK,A29,SEBEP,B29,SÜRE,"Uzun",BİLDİRİM,"Bildirimli",İL,$B$10,İLÇE,$B$11)/VLOOKUP($B$11,ABONE2,4,FALSE))</f>
        <v>0.87262090483016586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0.61791142596134818</v>
      </c>
      <c r="F29" s="14">
        <f>(SUMIFS(TARIMSALAG2,KAYNAK,A29,SEBEP,B29,SÜRE,"Uzun",BİLDİRİM,"Bildirimli",İL,$B$10,İLÇE,$B$11)/VLOOKUP($B$11,ABONE2,6,FALSE))</f>
        <v>1.0231588215319951</v>
      </c>
      <c r="G29" s="14">
        <f>(SUMIFS(TARIMSALOG2,KAYNAK,A29,SEBEP,B29,SÜRE,"Uzun",BİLDİRİM,"Bildirimli",İL,$B$10,İLÇE,$B$11)/VLOOKUP($B$11,ABONE2,7,FALSE))</f>
        <v>2.7649507739765067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1.6440185553905744</v>
      </c>
      <c r="I29" s="14">
        <f>(SUMIFS(TICARETHANEAG2,KAYNAK,A29,SEBEP,B29,SÜRE,"Uzun",BİLDİRİM,"Bildirimli",İL,$B$10,İLÇE,$B$11)/VLOOKUP($B$11,ABONE2,9,FALSE))</f>
        <v>1.0190761552234786</v>
      </c>
      <c r="J29" s="14">
        <f>(SUMIFS(TICARETHANEOG2,KAYNAK,A29,SEBEP,B29,SÜRE,"Uzun",BİLDİRİM,"Bildirimli",İL,$B$10,İLÇE,$B$11)/VLOOKUP($B$11,ABONE2,10,FALSE))</f>
        <v>16.414761876247894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1.6534413332342057</v>
      </c>
      <c r="L29" s="14">
        <f>(SUMIFS(SANAYIAG2,KAYNAK,A29,SEBEP,B29,SÜRE,"Uzun",BİLDİRİM,"Bildirimli",İL,$B$10,İLÇE,$B$11)/VLOOKUP($B$11,ABONE2,12,FALSE))</f>
        <v>32.54950259366445</v>
      </c>
      <c r="M29" s="14">
        <f>(SUMIFS(SANAYIOG2,KAYNAK,A29,SEBEP,B29,SÜRE,"Uzun",BİLDİRİM,"Bildirimli",İL,$B$10,İLÇE,$B$11)/VLOOKUP($B$11,ABONE2,13,FALSE))</f>
        <v>417.38076773193819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252.0235834928362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1.1578576493841934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2.4880226611820448E-3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2.4835893295413612E-3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1.1554705674046135E-3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1.1078604573088475E-3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2.1167312423979083E-3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0.619944779415178</v>
      </c>
      <c r="D33" s="14">
        <f t="shared" ref="D33:O33" si="14">SUM(D28:D32)</f>
        <v>0.87262090483016586</v>
      </c>
      <c r="E33" s="14">
        <f t="shared" si="14"/>
        <v>0.62039501529088958</v>
      </c>
      <c r="F33" s="14">
        <f t="shared" si="14"/>
        <v>1.0231588215319951</v>
      </c>
      <c r="G33" s="14">
        <f t="shared" si="14"/>
        <v>2.7649507739765067</v>
      </c>
      <c r="H33" s="14">
        <f t="shared" si="14"/>
        <v>1.6440185553905744</v>
      </c>
      <c r="I33" s="14">
        <f t="shared" si="14"/>
        <v>1.0202316257908832</v>
      </c>
      <c r="J33" s="14">
        <f t="shared" si="14"/>
        <v>16.414761876247894</v>
      </c>
      <c r="K33" s="14">
        <f t="shared" si="14"/>
        <v>1.6545491936915147</v>
      </c>
      <c r="L33" s="14">
        <f t="shared" si="14"/>
        <v>32.54950259366445</v>
      </c>
      <c r="M33" s="14">
        <f t="shared" si="14"/>
        <v>417.38076773193819</v>
      </c>
      <c r="N33" s="14">
        <f t="shared" si="14"/>
        <v>252.0235834928362</v>
      </c>
      <c r="O33" s="14">
        <f t="shared" si="14"/>
        <v>1.1599743806265914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80670</v>
      </c>
      <c r="D37" s="18">
        <f>VLOOKUP($B$11,ABONE2,4,FALSE)</f>
        <v>144</v>
      </c>
      <c r="E37" s="18">
        <f>VLOOKUP($B$11,ABONE2,5,FALSE)</f>
        <v>80814</v>
      </c>
      <c r="F37" s="18">
        <f>VLOOKUP($B$11,ABONE2,6,FALSE)</f>
        <v>3378</v>
      </c>
      <c r="G37" s="18">
        <f>VLOOKUP($B$11,ABONE2,7,FALSE)</f>
        <v>1871</v>
      </c>
      <c r="H37" s="18">
        <f>VLOOKUP($B$11,ABONE2,8,FALSE)</f>
        <v>5249</v>
      </c>
      <c r="I37" s="18">
        <f>VLOOKUP($B$11,ABONE2,9,FALSE)</f>
        <v>17359</v>
      </c>
      <c r="J37" s="18">
        <f>VLOOKUP($B$11,ABONE2,10,FALSE)</f>
        <v>746</v>
      </c>
      <c r="K37" s="18">
        <f>VLOOKUP($B$11,ABONE2,11,FALSE)</f>
        <v>18105</v>
      </c>
      <c r="L37" s="29">
        <f>VLOOKUP($B$11,ABONE2,12,FALSE)</f>
        <v>55</v>
      </c>
      <c r="M37" s="29">
        <f>VLOOKUP($B$11,ABONE2,13,FALSE)</f>
        <v>73</v>
      </c>
      <c r="N37" s="29">
        <f>VLOOKUP($B$11,ABONE2,14,FALSE)</f>
        <v>128</v>
      </c>
      <c r="O37" s="29">
        <f>VLOOKUP($B$11,ABONE2,15,FALSE)</f>
        <v>104296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15657.653741666663</v>
      </c>
      <c r="D38" s="18">
        <f>VLOOKUP($B$11,TUKETIM,4,FALSE)</f>
        <v>68.911641666666668</v>
      </c>
      <c r="E38" s="18">
        <f>VLOOKUP($B$11,TUKETIM,5,FALSE)</f>
        <v>15726.565383333331</v>
      </c>
      <c r="F38" s="18">
        <f>VLOOKUP($B$11,TUKETIM,6,FALSE)</f>
        <v>3536.4652874999997</v>
      </c>
      <c r="G38" s="18">
        <f>VLOOKUP($B$11,TUKETIM,7,FALSE)</f>
        <v>4797.0041333333338</v>
      </c>
      <c r="H38" s="18">
        <f>VLOOKUP($B$11,TUKETIM,8,FALSE)</f>
        <v>8333.4694208333331</v>
      </c>
      <c r="I38" s="18">
        <f>VLOOKUP($B$11,TUKETIM,9,FALSE)</f>
        <v>7295.4560791666672</v>
      </c>
      <c r="J38" s="18">
        <f>VLOOKUP($B$11,TUKETIM,10,FALSE)</f>
        <v>6060.3232124999995</v>
      </c>
      <c r="K38" s="18">
        <f>VLOOKUP($B$11,TUKETIM,11,FALSE)</f>
        <v>13355.779291666666</v>
      </c>
      <c r="L38" s="29">
        <f>VLOOKUP($B$11,TUKETIM,12,FALSE)</f>
        <v>301.18212499999998</v>
      </c>
      <c r="M38" s="29">
        <f>VLOOKUP($B$11,TUKETIM,13,FALSE)</f>
        <v>6436.8525541666659</v>
      </c>
      <c r="N38" s="29">
        <f>VLOOKUP($B$11,TUKETIM,14,FALSE)</f>
        <v>6738.0346791666661</v>
      </c>
      <c r="O38" s="29">
        <f>VLOOKUP($B$11,TUKETIM,15,FALSE)</f>
        <v>44153.848774999991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405716.66080000001</v>
      </c>
      <c r="D39" s="18">
        <f>VLOOKUP($B$11,ANLASMA,4,FALSE)</f>
        <v>1347.75</v>
      </c>
      <c r="E39" s="18">
        <f>VLOOKUP($B$11,ANLASMA,5,FALSE)</f>
        <v>407064.41080000001</v>
      </c>
      <c r="F39" s="18">
        <f>VLOOKUP($B$11,ANLASMA,6,FALSE)</f>
        <v>31301.902999999995</v>
      </c>
      <c r="G39" s="18">
        <f>VLOOKUP($B$11,ANLASMA,7,FALSE)</f>
        <v>52445.729999999996</v>
      </c>
      <c r="H39" s="18">
        <f>VLOOKUP($B$11,ANLASMA,8,FALSE)</f>
        <v>83747.632999999987</v>
      </c>
      <c r="I39" s="18">
        <f>VLOOKUP($B$11,ANLASMA,9,FALSE)</f>
        <v>95278.669400000013</v>
      </c>
      <c r="J39" s="18">
        <f>VLOOKUP($B$11,ANLASMA,10,FALSE)</f>
        <v>106481.77899999999</v>
      </c>
      <c r="K39" s="18">
        <f>VLOOKUP($B$11,ANLASMA,11,FALSE)</f>
        <v>201760.44839999999</v>
      </c>
      <c r="L39" s="29">
        <f>VLOOKUP($B$11,ANLASMA,12,FALSE)</f>
        <v>1414.0519999999999</v>
      </c>
      <c r="M39" s="29">
        <f>VLOOKUP($B$11,ANLASMA,13,FALSE)</f>
        <v>56406.48</v>
      </c>
      <c r="N39" s="29">
        <f>VLOOKUP($B$11,ANLASMA,14,FALSE)</f>
        <v>57820.532000000007</v>
      </c>
      <c r="O39" s="29">
        <f>VLOOKUP($B$11,ANLASMA,15,FALSE)</f>
        <v>750393.02419999999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119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0.16267127662203362</v>
      </c>
      <c r="D17" s="14">
        <f t="shared" si="1"/>
        <v>2.8574591930692894E-2</v>
      </c>
      <c r="E17" s="14">
        <f t="shared" si="2"/>
        <v>0.16259298570383457</v>
      </c>
      <c r="F17" s="14">
        <f t="shared" si="3"/>
        <v>0.49563949419020237</v>
      </c>
      <c r="G17" s="14">
        <f t="shared" si="4"/>
        <v>0.95883710159153002</v>
      </c>
      <c r="H17" s="14">
        <f t="shared" si="5"/>
        <v>0.61264999195690939</v>
      </c>
      <c r="I17" s="14">
        <f t="shared" si="6"/>
        <v>0.24030081570827383</v>
      </c>
      <c r="J17" s="14">
        <f t="shared" si="7"/>
        <v>3.1386398803500395</v>
      </c>
      <c r="K17" s="14">
        <f t="shared" si="8"/>
        <v>0.34472771606586294</v>
      </c>
      <c r="L17" s="14">
        <f t="shared" si="9"/>
        <v>10.233302970034321</v>
      </c>
      <c r="M17" s="14">
        <f t="shared" si="10"/>
        <v>10.997947830719328</v>
      </c>
      <c r="N17" s="14">
        <f t="shared" si="11"/>
        <v>10.441842477493868</v>
      </c>
      <c r="O17" s="19">
        <f t="shared" si="12"/>
        <v>0.26033236820918915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1.8475671139891035E-2</v>
      </c>
      <c r="D21" s="14">
        <f t="shared" si="1"/>
        <v>0</v>
      </c>
      <c r="E21" s="14">
        <f t="shared" si="2"/>
        <v>1.8464884316479142E-2</v>
      </c>
      <c r="F21" s="14">
        <f t="shared" si="3"/>
        <v>1.7664853221423516E-2</v>
      </c>
      <c r="G21" s="14">
        <f t="shared" si="4"/>
        <v>0</v>
      </c>
      <c r="H21" s="14">
        <f t="shared" si="5"/>
        <v>1.3202452648996336E-2</v>
      </c>
      <c r="I21" s="14">
        <f t="shared" si="6"/>
        <v>2.4204980965523912E-2</v>
      </c>
      <c r="J21" s="14">
        <f t="shared" si="7"/>
        <v>0</v>
      </c>
      <c r="K21" s="14">
        <f t="shared" si="8"/>
        <v>2.3332877640457449E-2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1.8233675368290125E-2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0.18114694776192466</v>
      </c>
      <c r="D25" s="14">
        <f t="shared" ref="D25:O25" si="13">SUM(D15:D24)</f>
        <v>2.8574591930692894E-2</v>
      </c>
      <c r="E25" s="14">
        <f t="shared" si="13"/>
        <v>0.1810578700203137</v>
      </c>
      <c r="F25" s="14">
        <f t="shared" si="13"/>
        <v>0.51330434741162589</v>
      </c>
      <c r="G25" s="14">
        <f t="shared" si="13"/>
        <v>0.95883710159153002</v>
      </c>
      <c r="H25" s="14">
        <f t="shared" si="13"/>
        <v>0.62585244460590572</v>
      </c>
      <c r="I25" s="14">
        <f t="shared" si="13"/>
        <v>0.26450579667379776</v>
      </c>
      <c r="J25" s="14">
        <f t="shared" si="13"/>
        <v>3.1386398803500395</v>
      </c>
      <c r="K25" s="14">
        <f t="shared" si="13"/>
        <v>0.36806059370632038</v>
      </c>
      <c r="L25" s="14">
        <f t="shared" si="13"/>
        <v>10.233302970034321</v>
      </c>
      <c r="M25" s="14">
        <f t="shared" si="13"/>
        <v>10.997947830719328</v>
      </c>
      <c r="N25" s="14">
        <f t="shared" si="13"/>
        <v>10.441842477493868</v>
      </c>
      <c r="O25" s="14">
        <f t="shared" si="13"/>
        <v>0.27856604357747927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0.15021021349534358</v>
      </c>
      <c r="D29" s="14">
        <f>(SUMIFS(MESKENOG2,KAYNAK,A29,SEBEP,B29,SÜRE,"Uzun",BİLDİRİM,"Bildirimli",İL,$B$10,İLÇE,$B$11)/VLOOKUP($B$11,ABONE2,4,FALSE))</f>
        <v>0.5454666259585248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0.15044097973335341</v>
      </c>
      <c r="F29" s="14">
        <f>(SUMIFS(TARIMSALAG2,KAYNAK,A29,SEBEP,B29,SÜRE,"Uzun",BİLDİRİM,"Bildirimli",İL,$B$10,İLÇE,$B$11)/VLOOKUP($B$11,ABONE2,6,FALSE))</f>
        <v>0.24106645582130951</v>
      </c>
      <c r="G29" s="14">
        <f>(SUMIFS(TARIMSALOG2,KAYNAK,A29,SEBEP,B29,SÜRE,"Uzun",BİLDİRİM,"Bildirimli",İL,$B$10,İLÇE,$B$11)/VLOOKUP($B$11,ABONE2,7,FALSE))</f>
        <v>0.12346665401042575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0.21135902398814982</v>
      </c>
      <c r="I29" s="14">
        <f>(SUMIFS(TICARETHANEAG2,KAYNAK,A29,SEBEP,B29,SÜRE,"Uzun",BİLDİRİM,"Bildirimli",İL,$B$10,İLÇE,$B$11)/VLOOKUP($B$11,ABONE2,9,FALSE))</f>
        <v>0.5161123153564765</v>
      </c>
      <c r="J29" s="14">
        <f>(SUMIFS(TICARETHANEOG2,KAYNAK,A29,SEBEP,B29,SÜRE,"Uzun",BİLDİRİM,"Bildirimli",İL,$B$10,İLÇE,$B$11)/VLOOKUP($B$11,ABONE2,10,FALSE))</f>
        <v>6.2306150181322746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0.72200534271685535</v>
      </c>
      <c r="L29" s="14">
        <f>(SUMIFS(SANAYIAG2,KAYNAK,A29,SEBEP,B29,SÜRE,"Uzun",BİLDİRİM,"Bildirimli",İL,$B$10,İLÇE,$B$11)/VLOOKUP($B$11,ABONE2,12,FALSE))</f>
        <v>8.3411587549733266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6.0662972763442378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0.23333808860300137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0.15021021349534358</v>
      </c>
      <c r="D33" s="14">
        <f t="shared" ref="D33:O33" si="14">SUM(D28:D32)</f>
        <v>0.5454666259585248</v>
      </c>
      <c r="E33" s="14">
        <f t="shared" si="14"/>
        <v>0.15044097973335341</v>
      </c>
      <c r="F33" s="14">
        <f t="shared" si="14"/>
        <v>0.24106645582130951</v>
      </c>
      <c r="G33" s="14">
        <f t="shared" si="14"/>
        <v>0.12346665401042575</v>
      </c>
      <c r="H33" s="14">
        <f t="shared" si="14"/>
        <v>0.21135902398814982</v>
      </c>
      <c r="I33" s="14">
        <f t="shared" si="14"/>
        <v>0.5161123153564765</v>
      </c>
      <c r="J33" s="14">
        <f t="shared" si="14"/>
        <v>6.2306150181322746</v>
      </c>
      <c r="K33" s="14">
        <f t="shared" si="14"/>
        <v>0.72200534271685535</v>
      </c>
      <c r="L33" s="14">
        <f t="shared" si="14"/>
        <v>8.3411587549733266</v>
      </c>
      <c r="M33" s="14">
        <f t="shared" si="14"/>
        <v>0</v>
      </c>
      <c r="N33" s="14">
        <f t="shared" si="14"/>
        <v>6.0662972763442378</v>
      </c>
      <c r="O33" s="14">
        <f t="shared" si="14"/>
        <v>0.23333808860300137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17118</v>
      </c>
      <c r="D37" s="18">
        <f>VLOOKUP($B$11,ABONE2,4,FALSE)</f>
        <v>10</v>
      </c>
      <c r="E37" s="18">
        <f>VLOOKUP($B$11,ABONE2,5,FALSE)</f>
        <v>17128</v>
      </c>
      <c r="F37" s="18">
        <f>VLOOKUP($B$11,ABONE2,6,FALSE)</f>
        <v>2787</v>
      </c>
      <c r="G37" s="18">
        <f>VLOOKUP($B$11,ABONE2,7,FALSE)</f>
        <v>942</v>
      </c>
      <c r="H37" s="18">
        <f>VLOOKUP($B$11,ABONE2,8,FALSE)</f>
        <v>3729</v>
      </c>
      <c r="I37" s="18">
        <f>VLOOKUP($B$11,ABONE2,9,FALSE)</f>
        <v>2836</v>
      </c>
      <c r="J37" s="18">
        <f>VLOOKUP($B$11,ABONE2,10,FALSE)</f>
        <v>106</v>
      </c>
      <c r="K37" s="18">
        <f>VLOOKUP($B$11,ABONE2,11,FALSE)</f>
        <v>2942</v>
      </c>
      <c r="L37" s="29">
        <f>VLOOKUP($B$11,ABONE2,12,FALSE)</f>
        <v>8</v>
      </c>
      <c r="M37" s="29">
        <f>VLOOKUP($B$11,ABONE2,13,FALSE)</f>
        <v>3</v>
      </c>
      <c r="N37" s="29">
        <f>VLOOKUP($B$11,ABONE2,14,FALSE)</f>
        <v>11</v>
      </c>
      <c r="O37" s="29">
        <f>VLOOKUP($B$11,ABONE2,15,FALSE)</f>
        <v>23810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2870.058066666666</v>
      </c>
      <c r="D38" s="18">
        <f>VLOOKUP($B$11,TUKETIM,4,FALSE)</f>
        <v>1.7538458333333333</v>
      </c>
      <c r="E38" s="18">
        <f>VLOOKUP($B$11,TUKETIM,5,FALSE)</f>
        <v>2871.8119124999994</v>
      </c>
      <c r="F38" s="18">
        <f>VLOOKUP($B$11,TUKETIM,6,FALSE)</f>
        <v>3709.1849999999999</v>
      </c>
      <c r="G38" s="18">
        <f>VLOOKUP($B$11,TUKETIM,7,FALSE)</f>
        <v>2007.3955708333335</v>
      </c>
      <c r="H38" s="18">
        <f>VLOOKUP($B$11,TUKETIM,8,FALSE)</f>
        <v>5716.5805708333337</v>
      </c>
      <c r="I38" s="18">
        <f>VLOOKUP($B$11,TUKETIM,9,FALSE)</f>
        <v>1494.6135125000001</v>
      </c>
      <c r="J38" s="18">
        <f>VLOOKUP($B$11,TUKETIM,10,FALSE)</f>
        <v>832.17067499999985</v>
      </c>
      <c r="K38" s="18">
        <f>VLOOKUP($B$11,TUKETIM,11,FALSE)</f>
        <v>2326.7841874999999</v>
      </c>
      <c r="L38" s="29">
        <f>VLOOKUP($B$11,TUKETIM,12,FALSE)</f>
        <v>50.943624999999997</v>
      </c>
      <c r="M38" s="29">
        <f>VLOOKUP($B$11,TUKETIM,13,FALSE)</f>
        <v>25.608454166666668</v>
      </c>
      <c r="N38" s="29">
        <f>VLOOKUP($B$11,TUKETIM,14,FALSE)</f>
        <v>76.552079166666658</v>
      </c>
      <c r="O38" s="29">
        <f>VLOOKUP($B$11,TUKETIM,15,FALSE)</f>
        <v>10991.72875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71868.436399999991</v>
      </c>
      <c r="D39" s="18">
        <f>VLOOKUP($B$11,ANLASMA,4,FALSE)</f>
        <v>64.399999999999991</v>
      </c>
      <c r="E39" s="18">
        <f>VLOOKUP($B$11,ANLASMA,5,FALSE)</f>
        <v>71932.836399999986</v>
      </c>
      <c r="F39" s="18">
        <f>VLOOKUP($B$11,ANLASMA,6,FALSE)</f>
        <v>25230.641</v>
      </c>
      <c r="G39" s="18">
        <f>VLOOKUP($B$11,ANLASMA,7,FALSE)</f>
        <v>19591.300000000003</v>
      </c>
      <c r="H39" s="18">
        <f>VLOOKUP($B$11,ANLASMA,8,FALSE)</f>
        <v>44821.941000000006</v>
      </c>
      <c r="I39" s="18">
        <f>VLOOKUP($B$11,ANLASMA,9,FALSE)</f>
        <v>18065.452000000001</v>
      </c>
      <c r="J39" s="18">
        <f>VLOOKUP($B$11,ANLASMA,10,FALSE)</f>
        <v>7347.1399999999994</v>
      </c>
      <c r="K39" s="18">
        <f>VLOOKUP($B$11,ANLASMA,11,FALSE)</f>
        <v>25412.592000000001</v>
      </c>
      <c r="L39" s="29">
        <f>VLOOKUP($B$11,ANLASMA,12,FALSE)</f>
        <v>137.99799999999999</v>
      </c>
      <c r="M39" s="29">
        <f>VLOOKUP($B$11,ANLASMA,13,FALSE)</f>
        <v>180</v>
      </c>
      <c r="N39" s="29">
        <f>VLOOKUP($B$11,ANLASMA,14,FALSE)</f>
        <v>317.99799999999999</v>
      </c>
      <c r="O39" s="29">
        <f>VLOOKUP($B$11,ANLASMA,15,FALSE)</f>
        <v>142485.36739999999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120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0.18962671696626873</v>
      </c>
      <c r="D17" s="14">
        <f t="shared" si="1"/>
        <v>8.4789297309718653E-2</v>
      </c>
      <c r="E17" s="14">
        <f t="shared" si="2"/>
        <v>0.18956135697895171</v>
      </c>
      <c r="F17" s="14">
        <f t="shared" si="3"/>
        <v>0.15529506929395387</v>
      </c>
      <c r="G17" s="14">
        <f t="shared" si="4"/>
        <v>0.4715363781235416</v>
      </c>
      <c r="H17" s="14">
        <f t="shared" si="5"/>
        <v>0.3194669301173006</v>
      </c>
      <c r="I17" s="14">
        <f t="shared" si="6"/>
        <v>0.76266404866254689</v>
      </c>
      <c r="J17" s="14">
        <f t="shared" si="7"/>
        <v>2.5916631714208553</v>
      </c>
      <c r="K17" s="14">
        <f t="shared" si="8"/>
        <v>0.85738374028527153</v>
      </c>
      <c r="L17" s="14">
        <f t="shared" si="9"/>
        <v>3.2128445305589541</v>
      </c>
      <c r="M17" s="14">
        <f t="shared" si="10"/>
        <v>23.396248506040806</v>
      </c>
      <c r="N17" s="14">
        <f t="shared" si="11"/>
        <v>17.052892970889367</v>
      </c>
      <c r="O17" s="19">
        <f t="shared" si="12"/>
        <v>0.33978154514509418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1.2302469595741022E-2</v>
      </c>
      <c r="D18" s="14">
        <f t="shared" si="1"/>
        <v>0</v>
      </c>
      <c r="E18" s="14">
        <f t="shared" si="2"/>
        <v>1.2294799726915748E-2</v>
      </c>
      <c r="F18" s="14">
        <f t="shared" si="3"/>
        <v>3.1191764016881224E-3</v>
      </c>
      <c r="G18" s="14">
        <f t="shared" si="4"/>
        <v>0</v>
      </c>
      <c r="H18" s="14">
        <f t="shared" si="5"/>
        <v>1.4999034610447045E-3</v>
      </c>
      <c r="I18" s="14">
        <f t="shared" si="6"/>
        <v>1.0739261173631552E-2</v>
      </c>
      <c r="J18" s="14">
        <f t="shared" si="7"/>
        <v>0</v>
      </c>
      <c r="K18" s="14">
        <f t="shared" si="8"/>
        <v>1.0183099339563411E-2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1.1077798507144559E-2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3.8426268047143761E-2</v>
      </c>
      <c r="D21" s="14">
        <f t="shared" si="1"/>
        <v>0</v>
      </c>
      <c r="E21" s="14">
        <f t="shared" si="2"/>
        <v>3.8402311520929829E-2</v>
      </c>
      <c r="F21" s="14">
        <f t="shared" si="3"/>
        <v>0.13070951873846814</v>
      </c>
      <c r="G21" s="14">
        <f t="shared" si="4"/>
        <v>3.4969695878205122E-7</v>
      </c>
      <c r="H21" s="14">
        <f t="shared" si="5"/>
        <v>6.2853843628732822E-2</v>
      </c>
      <c r="I21" s="14">
        <f t="shared" si="6"/>
        <v>0.47959667642100284</v>
      </c>
      <c r="J21" s="14">
        <f t="shared" si="7"/>
        <v>0</v>
      </c>
      <c r="K21" s="14">
        <f t="shared" si="8"/>
        <v>0.45475945877085311</v>
      </c>
      <c r="L21" s="14">
        <f t="shared" si="9"/>
        <v>0.61853072361098294</v>
      </c>
      <c r="M21" s="14">
        <f t="shared" si="10"/>
        <v>0</v>
      </c>
      <c r="N21" s="14">
        <f t="shared" si="11"/>
        <v>0.19439537027773748</v>
      </c>
      <c r="O21" s="19">
        <f t="shared" si="12"/>
        <v>0.10862062011863297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0.24035545460915353</v>
      </c>
      <c r="D25" s="14">
        <f t="shared" ref="D25:O25" si="13">SUM(D15:D24)</f>
        <v>8.4789297309718653E-2</v>
      </c>
      <c r="E25" s="14">
        <f t="shared" si="13"/>
        <v>0.24025846822679728</v>
      </c>
      <c r="F25" s="14">
        <f t="shared" si="13"/>
        <v>0.28912376443411014</v>
      </c>
      <c r="G25" s="14">
        <f t="shared" si="13"/>
        <v>0.47153672782050038</v>
      </c>
      <c r="H25" s="14">
        <f t="shared" si="13"/>
        <v>0.38382067720707813</v>
      </c>
      <c r="I25" s="14">
        <f t="shared" si="13"/>
        <v>1.2529999862571812</v>
      </c>
      <c r="J25" s="14">
        <f t="shared" si="13"/>
        <v>2.5916631714208553</v>
      </c>
      <c r="K25" s="14">
        <f t="shared" si="13"/>
        <v>1.322326298395688</v>
      </c>
      <c r="L25" s="14">
        <f t="shared" si="13"/>
        <v>3.8313752541699371</v>
      </c>
      <c r="M25" s="14">
        <f t="shared" si="13"/>
        <v>23.396248506040806</v>
      </c>
      <c r="N25" s="14">
        <f t="shared" si="13"/>
        <v>17.247288341167106</v>
      </c>
      <c r="O25" s="14">
        <f t="shared" si="13"/>
        <v>0.45947996377087175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0.22460305253153307</v>
      </c>
      <c r="D29" s="14">
        <f>(SUMIFS(MESKENOG2,KAYNAK,A29,SEBEP,B29,SÜRE,"Uzun",BİLDİRİM,"Bildirimli",İL,$B$10,İLÇE,$B$11)/VLOOKUP($B$11,ABONE2,4,FALSE))</f>
        <v>0.16176645834363734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0.22456387759750068</v>
      </c>
      <c r="F29" s="14">
        <f>(SUMIFS(TARIMSALAG2,KAYNAK,A29,SEBEP,B29,SÜRE,"Uzun",BİLDİRİM,"Bildirimli",İL,$B$10,İLÇE,$B$11)/VLOOKUP($B$11,ABONE2,6,FALSE))</f>
        <v>0.18508106316901923</v>
      </c>
      <c r="G29" s="14">
        <f>(SUMIFS(TARIMSALOG2,KAYNAK,A29,SEBEP,B29,SÜRE,"Uzun",BİLDİRİM,"Bildirimli",İL,$B$10,İLÇE,$B$11)/VLOOKUP($B$11,ABONE2,7,FALSE))</f>
        <v>0.53694688914845667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0.36774684970077381</v>
      </c>
      <c r="I29" s="14">
        <f>(SUMIFS(TICARETHANEAG2,KAYNAK,A29,SEBEP,B29,SÜRE,"Uzun",BİLDİRİM,"Bildirimli",İL,$B$10,İLÇE,$B$11)/VLOOKUP($B$11,ABONE2,9,FALSE))</f>
        <v>0.28195046047624878</v>
      </c>
      <c r="J29" s="14">
        <f>(SUMIFS(TICARETHANEOG2,KAYNAK,A29,SEBEP,B29,SÜRE,"Uzun",BİLDİRİM,"Bildirimli",İL,$B$10,İLÇE,$B$11)/VLOOKUP($B$11,ABONE2,10,FALSE))</f>
        <v>4.6616720784552585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0.50876625053672975</v>
      </c>
      <c r="L29" s="14">
        <f>(SUMIFS(SANAYIAG2,KAYNAK,A29,SEBEP,B29,SÜRE,"Uzun",BİLDİRİM,"Bildirimli",İL,$B$10,İLÇE,$B$11)/VLOOKUP($B$11,ABONE2,12,FALSE))</f>
        <v>0.74579140198511451</v>
      </c>
      <c r="M29" s="14">
        <f>(SUMIFS(SANAYIOG2,KAYNAK,A29,SEBEP,B29,SÜRE,"Uzun",BİLDİRİM,"Bildirimli",İL,$B$10,İLÇE,$B$11)/VLOOKUP($B$11,ABONE2,13,FALSE))</f>
        <v>17.116256425927379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11.97125313268838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0.30378824589439651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1.4353724892333117E-2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1.4344776186041139E-2</v>
      </c>
      <c r="F31" s="14">
        <f>(SUMIFS(TARIMSALAG2,KAYNAK,A31,SEBEP,B31,SÜRE,"Uzun",BİLDİRİM,"Bildirimli",İL,$B$10,İLÇE,$B$11)/VLOOKUP($B$11,ABONE2,6,FALSE))</f>
        <v>9.7643361076745726E-3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4.6953296757370235E-3</v>
      </c>
      <c r="I31" s="14">
        <f>(SUMIFS(TICARETHANEAG2,KAYNAK,A31,SEBEP,B31,SÜRE,"Uzun",BİLDİRİM,"Bildirimli",İL,$B$10,İLÇE,$B$11)/VLOOKUP($B$11,ABONE2,9,FALSE))</f>
        <v>2.1977223529961922E-2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2.0839073265383166E-2</v>
      </c>
      <c r="L31" s="14">
        <f>(SUMIFS(SANAYIAG2,KAYNAK,A31,SEBEP,B31,SÜRE,"Uzun",BİLDİRİM,"Bildirimli",İL,$B$10,İLÇE,$B$11)/VLOOKUP($B$11,ABONE2,12,FALSE))</f>
        <v>4.0232727139341415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1.2644571386650159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1.6937909684205832E-2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0.23895677742386617</v>
      </c>
      <c r="D33" s="14">
        <f t="shared" ref="D33:O33" si="14">SUM(D28:D32)</f>
        <v>0.16176645834363734</v>
      </c>
      <c r="E33" s="14">
        <f t="shared" si="14"/>
        <v>0.23890865378354181</v>
      </c>
      <c r="F33" s="14">
        <f t="shared" si="14"/>
        <v>0.19484539927669381</v>
      </c>
      <c r="G33" s="14">
        <f t="shared" si="14"/>
        <v>0.53694688914845667</v>
      </c>
      <c r="H33" s="14">
        <f t="shared" si="14"/>
        <v>0.37244217937651086</v>
      </c>
      <c r="I33" s="14">
        <f t="shared" si="14"/>
        <v>0.30392768400621067</v>
      </c>
      <c r="J33" s="14">
        <f t="shared" si="14"/>
        <v>4.6616720784552585</v>
      </c>
      <c r="K33" s="14">
        <f t="shared" si="14"/>
        <v>0.52960532380211289</v>
      </c>
      <c r="L33" s="14">
        <f t="shared" si="14"/>
        <v>4.7690641159192557</v>
      </c>
      <c r="M33" s="14">
        <f t="shared" si="14"/>
        <v>17.116256425927379</v>
      </c>
      <c r="N33" s="14">
        <f t="shared" si="14"/>
        <v>13.235710271353396</v>
      </c>
      <c r="O33" s="14">
        <f t="shared" si="14"/>
        <v>0.32072615557860235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28854</v>
      </c>
      <c r="D37" s="18">
        <f>VLOOKUP($B$11,ABONE2,4,FALSE)</f>
        <v>18</v>
      </c>
      <c r="E37" s="18">
        <f>VLOOKUP($B$11,ABONE2,5,FALSE)</f>
        <v>28872</v>
      </c>
      <c r="F37" s="18">
        <f>VLOOKUP($B$11,ABONE2,6,FALSE)</f>
        <v>1445</v>
      </c>
      <c r="G37" s="18">
        <f>VLOOKUP($B$11,ABONE2,7,FALSE)</f>
        <v>1560</v>
      </c>
      <c r="H37" s="18">
        <f>VLOOKUP($B$11,ABONE2,8,FALSE)</f>
        <v>3005</v>
      </c>
      <c r="I37" s="18">
        <f>VLOOKUP($B$11,ABONE2,9,FALSE)</f>
        <v>5914</v>
      </c>
      <c r="J37" s="18">
        <f>VLOOKUP($B$11,ABONE2,10,FALSE)</f>
        <v>323</v>
      </c>
      <c r="K37" s="18">
        <f>VLOOKUP($B$11,ABONE2,11,FALSE)</f>
        <v>6237</v>
      </c>
      <c r="L37" s="29">
        <f>VLOOKUP($B$11,ABONE2,12,FALSE)</f>
        <v>22</v>
      </c>
      <c r="M37" s="29">
        <f>VLOOKUP($B$11,ABONE2,13,FALSE)</f>
        <v>48</v>
      </c>
      <c r="N37" s="29">
        <f>VLOOKUP($B$11,ABONE2,14,FALSE)</f>
        <v>70</v>
      </c>
      <c r="O37" s="29">
        <f>VLOOKUP($B$11,ABONE2,15,FALSE)</f>
        <v>38184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5215.3536458333338</v>
      </c>
      <c r="D38" s="18">
        <f>VLOOKUP($B$11,TUKETIM,4,FALSE)</f>
        <v>29.240387500000001</v>
      </c>
      <c r="E38" s="18">
        <f>VLOOKUP($B$11,TUKETIM,5,FALSE)</f>
        <v>5244.5940333333338</v>
      </c>
      <c r="F38" s="18">
        <f>VLOOKUP($B$11,TUKETIM,6,FALSE)</f>
        <v>1851.3376625000003</v>
      </c>
      <c r="G38" s="18">
        <f>VLOOKUP($B$11,TUKETIM,7,FALSE)</f>
        <v>3868.3173583333337</v>
      </c>
      <c r="H38" s="18">
        <f>VLOOKUP($B$11,TUKETIM,8,FALSE)</f>
        <v>5719.6550208333338</v>
      </c>
      <c r="I38" s="18">
        <f>VLOOKUP($B$11,TUKETIM,9,FALSE)</f>
        <v>2253.4523875</v>
      </c>
      <c r="J38" s="18">
        <f>VLOOKUP($B$11,TUKETIM,10,FALSE)</f>
        <v>1420.4196041666667</v>
      </c>
      <c r="K38" s="18">
        <f>VLOOKUP($B$11,TUKETIM,11,FALSE)</f>
        <v>3673.8719916666669</v>
      </c>
      <c r="L38" s="29">
        <f>VLOOKUP($B$11,TUKETIM,12,FALSE)</f>
        <v>103.32849166666666</v>
      </c>
      <c r="M38" s="29">
        <f>VLOOKUP($B$11,TUKETIM,13,FALSE)</f>
        <v>5421.5071666666672</v>
      </c>
      <c r="N38" s="29">
        <f>VLOOKUP($B$11,TUKETIM,14,FALSE)</f>
        <v>5524.8356583333343</v>
      </c>
      <c r="O38" s="29">
        <f>VLOOKUP($B$11,TUKETIM,15,FALSE)</f>
        <v>20162.956704166667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131634.345</v>
      </c>
      <c r="D39" s="18">
        <f>VLOOKUP($B$11,ANLASMA,4,FALSE)</f>
        <v>347.33</v>
      </c>
      <c r="E39" s="18">
        <f>VLOOKUP($B$11,ANLASMA,5,FALSE)</f>
        <v>131981.67499999999</v>
      </c>
      <c r="F39" s="18">
        <f>VLOOKUP($B$11,ANLASMA,6,FALSE)</f>
        <v>15342.641</v>
      </c>
      <c r="G39" s="18">
        <f>VLOOKUP($B$11,ANLASMA,7,FALSE)</f>
        <v>39439.687999999995</v>
      </c>
      <c r="H39" s="18">
        <f>VLOOKUP($B$11,ANLASMA,8,FALSE)</f>
        <v>54782.328999999998</v>
      </c>
      <c r="I39" s="18">
        <f>VLOOKUP($B$11,ANLASMA,9,FALSE)</f>
        <v>30364.1054</v>
      </c>
      <c r="J39" s="18">
        <f>VLOOKUP($B$11,ANLASMA,10,FALSE)</f>
        <v>43061.840000000004</v>
      </c>
      <c r="K39" s="18">
        <f>VLOOKUP($B$11,ANLASMA,11,FALSE)</f>
        <v>73425.945399999997</v>
      </c>
      <c r="L39" s="29">
        <f>VLOOKUP($B$11,ANLASMA,12,FALSE)</f>
        <v>467.92</v>
      </c>
      <c r="M39" s="29">
        <f>VLOOKUP($B$11,ANLASMA,13,FALSE)</f>
        <v>18996.2</v>
      </c>
      <c r="N39" s="29">
        <f>VLOOKUP($B$11,ANLASMA,14,FALSE)</f>
        <v>19464.12</v>
      </c>
      <c r="O39" s="29">
        <f>VLOOKUP($B$11,ANLASMA,15,FALSE)</f>
        <v>279654.06939999998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121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0.15949315311638745</v>
      </c>
      <c r="D17" s="14">
        <f t="shared" si="1"/>
        <v>0</v>
      </c>
      <c r="E17" s="14">
        <f t="shared" si="2"/>
        <v>0.15930973182163782</v>
      </c>
      <c r="F17" s="14">
        <f t="shared" si="3"/>
        <v>5.5766712313325036E-2</v>
      </c>
      <c r="G17" s="14">
        <f t="shared" si="4"/>
        <v>0</v>
      </c>
      <c r="H17" s="14">
        <f t="shared" si="5"/>
        <v>5.4584901191453247E-2</v>
      </c>
      <c r="I17" s="14">
        <f t="shared" si="6"/>
        <v>0.34623629442744353</v>
      </c>
      <c r="J17" s="14">
        <f t="shared" si="7"/>
        <v>5.7130969865200312</v>
      </c>
      <c r="K17" s="14">
        <f t="shared" si="8"/>
        <v>0.70919739325682674</v>
      </c>
      <c r="L17" s="14">
        <f t="shared" si="9"/>
        <v>1.9677848894830583</v>
      </c>
      <c r="M17" s="14">
        <f t="shared" si="10"/>
        <v>19.111337532466223</v>
      </c>
      <c r="N17" s="14">
        <f t="shared" si="11"/>
        <v>5.3964954180796907</v>
      </c>
      <c r="O17" s="19">
        <f t="shared" si="12"/>
        <v>0.23597724956787894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2.4839294939378271E-2</v>
      </c>
      <c r="D21" s="14">
        <f t="shared" si="1"/>
        <v>0</v>
      </c>
      <c r="E21" s="14">
        <f t="shared" si="2"/>
        <v>2.4810729100974385E-2</v>
      </c>
      <c r="F21" s="14">
        <f t="shared" si="3"/>
        <v>1.32655398852291E-2</v>
      </c>
      <c r="G21" s="14">
        <f t="shared" si="4"/>
        <v>0</v>
      </c>
      <c r="H21" s="14">
        <f t="shared" si="5"/>
        <v>1.2984415861171265E-2</v>
      </c>
      <c r="I21" s="14">
        <f t="shared" si="6"/>
        <v>1.8141978593008784E-2</v>
      </c>
      <c r="J21" s="14">
        <f t="shared" si="7"/>
        <v>0</v>
      </c>
      <c r="K21" s="14">
        <f t="shared" si="8"/>
        <v>1.6915035532094315E-2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2.291715334133727E-2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0.18433244805576574</v>
      </c>
      <c r="D25" s="14">
        <f t="shared" ref="D25:O25" si="13">SUM(D15:D24)</f>
        <v>0</v>
      </c>
      <c r="E25" s="14">
        <f t="shared" si="13"/>
        <v>0.18412046092261219</v>
      </c>
      <c r="F25" s="14">
        <f t="shared" si="13"/>
        <v>6.9032252198554134E-2</v>
      </c>
      <c r="G25" s="14">
        <f t="shared" si="13"/>
        <v>0</v>
      </c>
      <c r="H25" s="14">
        <f t="shared" si="13"/>
        <v>6.7569317052624506E-2</v>
      </c>
      <c r="I25" s="14">
        <f t="shared" si="13"/>
        <v>0.36437827302045234</v>
      </c>
      <c r="J25" s="14">
        <f t="shared" si="13"/>
        <v>5.7130969865200312</v>
      </c>
      <c r="K25" s="14">
        <f t="shared" si="13"/>
        <v>0.72611242878892102</v>
      </c>
      <c r="L25" s="14">
        <f t="shared" si="13"/>
        <v>1.9677848894830583</v>
      </c>
      <c r="M25" s="14">
        <f t="shared" si="13"/>
        <v>19.111337532466223</v>
      </c>
      <c r="N25" s="14">
        <f t="shared" si="13"/>
        <v>5.3964954180796907</v>
      </c>
      <c r="O25" s="14">
        <f t="shared" si="13"/>
        <v>0.25889440290921623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0.11790180529039115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0.11776621513271271</v>
      </c>
      <c r="F29" s="14">
        <f>(SUMIFS(TARIMSALAG2,KAYNAK,A29,SEBEP,B29,SÜRE,"Uzun",BİLDİRİM,"Bildirimli",İL,$B$10,İLÇE,$B$11)/VLOOKUP($B$11,ABONE2,6,FALSE))</f>
        <v>7.9542935628859404E-2</v>
      </c>
      <c r="G29" s="14">
        <f>(SUMIFS(TARIMSALOG2,KAYNAK,A29,SEBEP,B29,SÜRE,"Uzun",BİLDİRİM,"Bildirimli",İL,$B$10,İLÇE,$B$11)/VLOOKUP($B$11,ABONE2,7,FALSE))</f>
        <v>0.37715067817854642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8.5849854676269988E-2</v>
      </c>
      <c r="I29" s="14">
        <f>(SUMIFS(TICARETHANEAG2,KAYNAK,A29,SEBEP,B29,SÜRE,"Uzun",BİLDİRİM,"Bildirimli",İL,$B$10,İLÇE,$B$11)/VLOOKUP($B$11,ABONE2,9,FALSE))</f>
        <v>0.30558011492074011</v>
      </c>
      <c r="J29" s="14">
        <f>(SUMIFS(TICARETHANEOG2,KAYNAK,A29,SEBEP,B29,SÜRE,"Uzun",BİLDİRİM,"Bildirimli",İL,$B$10,İLÇE,$B$11)/VLOOKUP($B$11,ABONE2,10,FALSE))</f>
        <v>4.1600949865893924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0.56626117849601887</v>
      </c>
      <c r="L29" s="14">
        <f>(SUMIFS(SANAYIAG2,KAYNAK,A29,SEBEP,B29,SÜRE,"Uzun",BİLDİRİM,"Bildirimli",İL,$B$10,İLÇE,$B$11)/VLOOKUP($B$11,ABONE2,12,FALSE))</f>
        <v>2.176557830835979</v>
      </c>
      <c r="M29" s="14">
        <f>(SUMIFS(SANAYIOG2,KAYNAK,A29,SEBEP,B29,SÜRE,"Uzun",BİLDİRİM,"Bildirimli",İL,$B$10,İLÇE,$B$11)/VLOOKUP($B$11,ABONE2,13,FALSE))</f>
        <v>22.440492617376592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6.2293447881441013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0.18517212062226654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3.2799858610396051E-3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3.2762137915705578E-3</v>
      </c>
      <c r="F31" s="14">
        <f>(SUMIFS(TARIMSALAG2,KAYNAK,A31,SEBEP,B31,SÜRE,"Uzun",BİLDİRİM,"Bildirimli",İL,$B$10,İLÇE,$B$11)/VLOOKUP($B$11,ABONE2,6,FALSE))</f>
        <v>1.627163193798728E-3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1.5926802651884239E-3</v>
      </c>
      <c r="I31" s="14">
        <f>(SUMIFS(TICARETHANEAG2,KAYNAK,A31,SEBEP,B31,SÜRE,"Uzun",BİLDİRİM,"Bildirimli",İL,$B$10,İLÇE,$B$11)/VLOOKUP($B$11,ABONE2,9,FALSE))</f>
        <v>2.9729720250252118E-4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2.7719097551246629E-4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2.7378937731530857E-3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0.12118179115143075</v>
      </c>
      <c r="D33" s="14">
        <f t="shared" ref="D33:O33" si="14">SUM(D28:D32)</f>
        <v>0</v>
      </c>
      <c r="E33" s="14">
        <f t="shared" si="14"/>
        <v>0.12104242892428327</v>
      </c>
      <c r="F33" s="14">
        <f t="shared" si="14"/>
        <v>8.1170098822658132E-2</v>
      </c>
      <c r="G33" s="14">
        <f t="shared" si="14"/>
        <v>0.37715067817854642</v>
      </c>
      <c r="H33" s="14">
        <f t="shared" si="14"/>
        <v>8.7442534941458414E-2</v>
      </c>
      <c r="I33" s="14">
        <f t="shared" si="14"/>
        <v>0.30587741212324265</v>
      </c>
      <c r="J33" s="14">
        <f t="shared" si="14"/>
        <v>4.1600949865893924</v>
      </c>
      <c r="K33" s="14">
        <f t="shared" si="14"/>
        <v>0.56653836947153136</v>
      </c>
      <c r="L33" s="14">
        <f t="shared" si="14"/>
        <v>2.176557830835979</v>
      </c>
      <c r="M33" s="14">
        <f t="shared" si="14"/>
        <v>22.440492617376592</v>
      </c>
      <c r="N33" s="14">
        <f t="shared" si="14"/>
        <v>6.2293447881441013</v>
      </c>
      <c r="O33" s="14">
        <f t="shared" si="14"/>
        <v>0.18791001439541963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9554</v>
      </c>
      <c r="D37" s="18">
        <f>VLOOKUP($B$11,ABONE2,4,FALSE)</f>
        <v>11</v>
      </c>
      <c r="E37" s="18">
        <f>VLOOKUP($B$11,ABONE2,5,FALSE)</f>
        <v>9565</v>
      </c>
      <c r="F37" s="18">
        <f>VLOOKUP($B$11,ABONE2,6,FALSE)</f>
        <v>739</v>
      </c>
      <c r="G37" s="18">
        <f>VLOOKUP($B$11,ABONE2,7,FALSE)</f>
        <v>16</v>
      </c>
      <c r="H37" s="18">
        <f>VLOOKUP($B$11,ABONE2,8,FALSE)</f>
        <v>755</v>
      </c>
      <c r="I37" s="18">
        <f>VLOOKUP($B$11,ABONE2,9,FALSE)</f>
        <v>1613</v>
      </c>
      <c r="J37" s="18">
        <f>VLOOKUP($B$11,ABONE2,10,FALSE)</f>
        <v>117</v>
      </c>
      <c r="K37" s="18">
        <f>VLOOKUP($B$11,ABONE2,11,FALSE)</f>
        <v>1730</v>
      </c>
      <c r="L37" s="29">
        <f>VLOOKUP($B$11,ABONE2,12,FALSE)</f>
        <v>8</v>
      </c>
      <c r="M37" s="29">
        <f>VLOOKUP($B$11,ABONE2,13,FALSE)</f>
        <v>2</v>
      </c>
      <c r="N37" s="29">
        <f>VLOOKUP($B$11,ABONE2,14,FALSE)</f>
        <v>10</v>
      </c>
      <c r="O37" s="29">
        <f>VLOOKUP($B$11,ABONE2,15,FALSE)</f>
        <v>12060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1134.4742166666667</v>
      </c>
      <c r="D38" s="18">
        <f>VLOOKUP($B$11,TUKETIM,4,FALSE)</f>
        <v>0</v>
      </c>
      <c r="E38" s="18">
        <f>VLOOKUP($B$11,TUKETIM,5,FALSE)</f>
        <v>1134.4742166666667</v>
      </c>
      <c r="F38" s="18">
        <f>VLOOKUP($B$11,TUKETIM,6,FALSE)</f>
        <v>172.33692916666666</v>
      </c>
      <c r="G38" s="18">
        <f>VLOOKUP($B$11,TUKETIM,7,FALSE)</f>
        <v>18.481874999999999</v>
      </c>
      <c r="H38" s="18">
        <f>VLOOKUP($B$11,TUKETIM,8,FALSE)</f>
        <v>190.81880416666667</v>
      </c>
      <c r="I38" s="18">
        <f>VLOOKUP($B$11,TUKETIM,9,FALSE)</f>
        <v>586.96804166666675</v>
      </c>
      <c r="J38" s="18">
        <f>VLOOKUP($B$11,TUKETIM,10,FALSE)</f>
        <v>469.26392083333326</v>
      </c>
      <c r="K38" s="18">
        <f>VLOOKUP($B$11,TUKETIM,11,FALSE)</f>
        <v>1056.2319625</v>
      </c>
      <c r="L38" s="29">
        <f>VLOOKUP($B$11,TUKETIM,12,FALSE)</f>
        <v>89.138237500000002</v>
      </c>
      <c r="M38" s="29">
        <f>VLOOKUP($B$11,TUKETIM,13,FALSE)</f>
        <v>8.0257000000000005</v>
      </c>
      <c r="N38" s="29">
        <f>VLOOKUP($B$11,TUKETIM,14,FALSE)</f>
        <v>97.163937500000003</v>
      </c>
      <c r="O38" s="29">
        <f>VLOOKUP($B$11,TUKETIM,15,FALSE)</f>
        <v>2478.6889208333332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39842.748999999996</v>
      </c>
      <c r="D39" s="18">
        <f>VLOOKUP($B$11,ANLASMA,4,FALSE)</f>
        <v>33</v>
      </c>
      <c r="E39" s="18">
        <f>VLOOKUP($B$11,ANLASMA,5,FALSE)</f>
        <v>39875.748999999996</v>
      </c>
      <c r="F39" s="18">
        <f>VLOOKUP($B$11,ANLASMA,6,FALSE)</f>
        <v>3185.4100000000003</v>
      </c>
      <c r="G39" s="18">
        <f>VLOOKUP($B$11,ANLASMA,7,FALSE)</f>
        <v>625.20000000000005</v>
      </c>
      <c r="H39" s="18">
        <f>VLOOKUP($B$11,ANLASMA,8,FALSE)</f>
        <v>3810.6100000000006</v>
      </c>
      <c r="I39" s="18">
        <f>VLOOKUP($B$11,ANLASMA,9,FALSE)</f>
        <v>8462.634</v>
      </c>
      <c r="J39" s="18">
        <f>VLOOKUP($B$11,ANLASMA,10,FALSE)</f>
        <v>3991.7599999999998</v>
      </c>
      <c r="K39" s="18">
        <f>VLOOKUP($B$11,ANLASMA,11,FALSE)</f>
        <v>12454.394</v>
      </c>
      <c r="L39" s="29">
        <f>VLOOKUP($B$11,ANLASMA,12,FALSE)</f>
        <v>249.72</v>
      </c>
      <c r="M39" s="29">
        <f>VLOOKUP($B$11,ANLASMA,13,FALSE)</f>
        <v>30</v>
      </c>
      <c r="N39" s="29">
        <f>VLOOKUP($B$11,ANLASMA,14,FALSE)</f>
        <v>279.72000000000003</v>
      </c>
      <c r="O39" s="29">
        <f>VLOOKUP($B$11,ANLASMA,15,FALSE)</f>
        <v>56420.472999999998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122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0.16322900671740162</v>
      </c>
      <c r="D17" s="14">
        <f t="shared" si="1"/>
        <v>0.67096099641184648</v>
      </c>
      <c r="E17" s="14">
        <f t="shared" si="2"/>
        <v>0.16376969308286207</v>
      </c>
      <c r="F17" s="14">
        <f t="shared" si="3"/>
        <v>0.59362334165102026</v>
      </c>
      <c r="G17" s="14">
        <f t="shared" si="4"/>
        <v>4.6474971145927917</v>
      </c>
      <c r="H17" s="14">
        <f t="shared" si="5"/>
        <v>2.3273555212739163</v>
      </c>
      <c r="I17" s="14">
        <f t="shared" si="6"/>
        <v>0.23133559570182236</v>
      </c>
      <c r="J17" s="14">
        <f t="shared" si="7"/>
        <v>14.663599160908563</v>
      </c>
      <c r="K17" s="14">
        <f t="shared" si="8"/>
        <v>0.7472162061799078</v>
      </c>
      <c r="L17" s="14">
        <f t="shared" si="9"/>
        <v>26.808967239650919</v>
      </c>
      <c r="M17" s="14">
        <f t="shared" si="10"/>
        <v>112.22402720796985</v>
      </c>
      <c r="N17" s="14">
        <f t="shared" si="11"/>
        <v>96.694016304639135</v>
      </c>
      <c r="O17" s="19">
        <f t="shared" si="12"/>
        <v>0.34906867744905712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1.1252191810323792E-2</v>
      </c>
      <c r="D21" s="14">
        <f t="shared" si="1"/>
        <v>0</v>
      </c>
      <c r="E21" s="14">
        <f t="shared" si="2"/>
        <v>1.1240209294317564E-2</v>
      </c>
      <c r="F21" s="14">
        <f t="shared" si="3"/>
        <v>1.8616296528547866E-3</v>
      </c>
      <c r="G21" s="14">
        <f t="shared" si="4"/>
        <v>0</v>
      </c>
      <c r="H21" s="14">
        <f t="shared" si="5"/>
        <v>1.0654609962879595E-3</v>
      </c>
      <c r="I21" s="14">
        <f t="shared" si="6"/>
        <v>2.4075508379657242E-2</v>
      </c>
      <c r="J21" s="14">
        <f t="shared" si="7"/>
        <v>0</v>
      </c>
      <c r="K21" s="14">
        <f t="shared" si="8"/>
        <v>2.3214930418040042E-2</v>
      </c>
      <c r="L21" s="14">
        <f t="shared" si="9"/>
        <v>0.6492821374880805</v>
      </c>
      <c r="M21" s="14">
        <f t="shared" si="10"/>
        <v>0</v>
      </c>
      <c r="N21" s="14">
        <f t="shared" si="11"/>
        <v>0.11805129772510554</v>
      </c>
      <c r="O21" s="19">
        <f t="shared" si="12"/>
        <v>1.293655963194801E-2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0.17448119852772542</v>
      </c>
      <c r="D25" s="14">
        <f t="shared" ref="D25:O25" si="13">SUM(D15:D24)</f>
        <v>0.67096099641184648</v>
      </c>
      <c r="E25" s="14">
        <f t="shared" si="13"/>
        <v>0.17500990237717964</v>
      </c>
      <c r="F25" s="14">
        <f t="shared" si="13"/>
        <v>0.59548497130387501</v>
      </c>
      <c r="G25" s="14">
        <f t="shared" si="13"/>
        <v>4.6474971145927917</v>
      </c>
      <c r="H25" s="14">
        <f t="shared" si="13"/>
        <v>2.3284209822702042</v>
      </c>
      <c r="I25" s="14">
        <f t="shared" si="13"/>
        <v>0.2554111040814796</v>
      </c>
      <c r="J25" s="14">
        <f t="shared" si="13"/>
        <v>14.663599160908563</v>
      </c>
      <c r="K25" s="14">
        <f t="shared" si="13"/>
        <v>0.77043113659794782</v>
      </c>
      <c r="L25" s="14">
        <f t="shared" si="13"/>
        <v>27.458249377138998</v>
      </c>
      <c r="M25" s="14">
        <f t="shared" si="13"/>
        <v>112.22402720796985</v>
      </c>
      <c r="N25" s="14">
        <f t="shared" si="13"/>
        <v>96.812067602364237</v>
      </c>
      <c r="O25" s="14">
        <f t="shared" si="13"/>
        <v>0.36200523708100513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0.13154171564324377</v>
      </c>
      <c r="D29" s="14">
        <f>(SUMIFS(MESKENOG2,KAYNAK,A29,SEBEP,B29,SÜRE,"Uzun",BİLDİRİM,"Bildirimli",İL,$B$10,İLÇE,$B$11)/VLOOKUP($B$11,ABONE2,4,FALSE))</f>
        <v>1.5573147854743981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0.13306002860115365</v>
      </c>
      <c r="F29" s="14">
        <f>(SUMIFS(TARIMSALAG2,KAYNAK,A29,SEBEP,B29,SÜRE,"Uzun",BİLDİRİM,"Bildirimli",İL,$B$10,İLÇE,$B$11)/VLOOKUP($B$11,ABONE2,6,FALSE))</f>
        <v>0.35443269072294714</v>
      </c>
      <c r="G29" s="14">
        <f>(SUMIFS(TARIMSALOG2,KAYNAK,A29,SEBEP,B29,SÜRE,"Uzun",BİLDİRİM,"Bildirimli",İL,$B$10,İLÇE,$B$11)/VLOOKUP($B$11,ABONE2,7,FALSE))</f>
        <v>0.78034793627157906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0.53658512278148152</v>
      </c>
      <c r="I29" s="14">
        <f>(SUMIFS(TICARETHANEAG2,KAYNAK,A29,SEBEP,B29,SÜRE,"Uzun",BİLDİRİM,"Bildirimli",İL,$B$10,İLÇE,$B$11)/VLOOKUP($B$11,ABONE2,9,FALSE))</f>
        <v>0.13668382471334292</v>
      </c>
      <c r="J29" s="14">
        <f>(SUMIFS(TICARETHANEOG2,KAYNAK,A29,SEBEP,B29,SÜRE,"Uzun",BİLDİRİM,"Bildirimli",İL,$B$10,İLÇE,$B$11)/VLOOKUP($B$11,ABONE2,10,FALSE))</f>
        <v>14.14341265343762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0.63735371522055462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7.2472394488317331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5.9295595490441446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0.21368025177568686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5.2827754237122814E-3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5.2771497694274099E-3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7.987838695270465E-3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7.7023137612295609E-3</v>
      </c>
      <c r="L31" s="14">
        <f>(SUMIFS(SANAYIAG2,KAYNAK,A31,SEBEP,B31,SÜRE,"Uzun",BİLDİRİM,"Bildirimli",İL,$B$10,İLÇE,$B$11)/VLOOKUP($B$11,ABONE2,12,FALSE))</f>
        <v>7.3829820682572891E-2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1.3423603760467797E-2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5.5780871570805602E-3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0.13682449106695604</v>
      </c>
      <c r="D33" s="14">
        <f t="shared" ref="D33:O33" si="14">SUM(D28:D32)</f>
        <v>1.5573147854743981</v>
      </c>
      <c r="E33" s="14">
        <f t="shared" si="14"/>
        <v>0.13833717837058107</v>
      </c>
      <c r="F33" s="14">
        <f t="shared" si="14"/>
        <v>0.35443269072294714</v>
      </c>
      <c r="G33" s="14">
        <f t="shared" si="14"/>
        <v>0.78034793627157906</v>
      </c>
      <c r="H33" s="14">
        <f t="shared" si="14"/>
        <v>0.53658512278148152</v>
      </c>
      <c r="I33" s="14">
        <f t="shared" si="14"/>
        <v>0.1446716634086134</v>
      </c>
      <c r="J33" s="14">
        <f t="shared" si="14"/>
        <v>14.14341265343762</v>
      </c>
      <c r="K33" s="14">
        <f t="shared" si="14"/>
        <v>0.64505602898178416</v>
      </c>
      <c r="L33" s="14">
        <f t="shared" si="14"/>
        <v>7.3829820682572891E-2</v>
      </c>
      <c r="M33" s="14">
        <f t="shared" si="14"/>
        <v>7.2472394488317331</v>
      </c>
      <c r="N33" s="14">
        <f t="shared" si="14"/>
        <v>5.9429831528046124</v>
      </c>
      <c r="O33" s="14">
        <f t="shared" si="14"/>
        <v>0.21925833893276742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55345</v>
      </c>
      <c r="D37" s="18">
        <f>VLOOKUP($B$11,ABONE2,4,FALSE)</f>
        <v>59</v>
      </c>
      <c r="E37" s="18">
        <f>VLOOKUP($B$11,ABONE2,5,FALSE)</f>
        <v>55404</v>
      </c>
      <c r="F37" s="18">
        <f>VLOOKUP($B$11,ABONE2,6,FALSE)</f>
        <v>364</v>
      </c>
      <c r="G37" s="18">
        <f>VLOOKUP($B$11,ABONE2,7,FALSE)</f>
        <v>272</v>
      </c>
      <c r="H37" s="18">
        <f>VLOOKUP($B$11,ABONE2,8,FALSE)</f>
        <v>636</v>
      </c>
      <c r="I37" s="18">
        <f>VLOOKUP($B$11,ABONE2,9,FALSE)</f>
        <v>8983</v>
      </c>
      <c r="J37" s="18">
        <f>VLOOKUP($B$11,ABONE2,10,FALSE)</f>
        <v>333</v>
      </c>
      <c r="K37" s="18">
        <f>VLOOKUP($B$11,ABONE2,11,FALSE)</f>
        <v>9316</v>
      </c>
      <c r="L37" s="29">
        <f>VLOOKUP($B$11,ABONE2,12,FALSE)</f>
        <v>10</v>
      </c>
      <c r="M37" s="29">
        <f>VLOOKUP($B$11,ABONE2,13,FALSE)</f>
        <v>45</v>
      </c>
      <c r="N37" s="29">
        <f>VLOOKUP($B$11,ABONE2,14,FALSE)</f>
        <v>55</v>
      </c>
      <c r="O37" s="29">
        <f>VLOOKUP($B$11,ABONE2,15,FALSE)</f>
        <v>65411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9781.4470458333326</v>
      </c>
      <c r="D38" s="18">
        <f>VLOOKUP($B$11,TUKETIM,4,FALSE)</f>
        <v>12.957762500000001</v>
      </c>
      <c r="E38" s="18">
        <f>VLOOKUP($B$11,TUKETIM,5,FALSE)</f>
        <v>9794.4048083333328</v>
      </c>
      <c r="F38" s="18">
        <f>VLOOKUP($B$11,TUKETIM,6,FALSE)</f>
        <v>125.62888333333333</v>
      </c>
      <c r="G38" s="18">
        <f>VLOOKUP($B$11,TUKETIM,7,FALSE)</f>
        <v>430.70062083333329</v>
      </c>
      <c r="H38" s="18">
        <f>VLOOKUP($B$11,TUKETIM,8,FALSE)</f>
        <v>556.32950416666665</v>
      </c>
      <c r="I38" s="18">
        <f>VLOOKUP($B$11,TUKETIM,9,FALSE)</f>
        <v>3692.3340083333337</v>
      </c>
      <c r="J38" s="18">
        <f>VLOOKUP($B$11,TUKETIM,10,FALSE)</f>
        <v>2943.9868666666662</v>
      </c>
      <c r="K38" s="18">
        <f>VLOOKUP($B$11,TUKETIM,11,FALSE)</f>
        <v>6636.3208749999994</v>
      </c>
      <c r="L38" s="29">
        <f>VLOOKUP($B$11,TUKETIM,12,FALSE)</f>
        <v>84.995237500000002</v>
      </c>
      <c r="M38" s="29">
        <f>VLOOKUP($B$11,TUKETIM,13,FALSE)</f>
        <v>27757.073900000003</v>
      </c>
      <c r="N38" s="29">
        <f>VLOOKUP($B$11,TUKETIM,14,FALSE)</f>
        <v>27842.069137500002</v>
      </c>
      <c r="O38" s="29">
        <f>VLOOKUP($B$11,TUKETIM,15,FALSE)</f>
        <v>44829.124324999997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261099.12460000001</v>
      </c>
      <c r="D39" s="18">
        <f>VLOOKUP($B$11,ANLASMA,4,FALSE)</f>
        <v>579.16800000000001</v>
      </c>
      <c r="E39" s="18">
        <f>VLOOKUP($B$11,ANLASMA,5,FALSE)</f>
        <v>261678.29260000002</v>
      </c>
      <c r="F39" s="18">
        <f>VLOOKUP($B$11,ANLASMA,6,FALSE)</f>
        <v>1730.3610000000001</v>
      </c>
      <c r="G39" s="18">
        <f>VLOOKUP($B$11,ANLASMA,7,FALSE)</f>
        <v>4168.6419999999998</v>
      </c>
      <c r="H39" s="18">
        <f>VLOOKUP($B$11,ANLASMA,8,FALSE)</f>
        <v>5899.0029999999997</v>
      </c>
      <c r="I39" s="18">
        <f>VLOOKUP($B$11,ANLASMA,9,FALSE)</f>
        <v>47383.201000000001</v>
      </c>
      <c r="J39" s="18">
        <f>VLOOKUP($B$11,ANLASMA,10,FALSE)</f>
        <v>122119.06199999999</v>
      </c>
      <c r="K39" s="18">
        <f>VLOOKUP($B$11,ANLASMA,11,FALSE)</f>
        <v>169502.26299999998</v>
      </c>
      <c r="L39" s="29">
        <f>VLOOKUP($B$11,ANLASMA,12,FALSE)</f>
        <v>372.57000000000005</v>
      </c>
      <c r="M39" s="29">
        <f>VLOOKUP($B$11,ANLASMA,13,FALSE)</f>
        <v>73422</v>
      </c>
      <c r="N39" s="29">
        <f>VLOOKUP($B$11,ANLASMA,14,FALSE)</f>
        <v>73794.570000000007</v>
      </c>
      <c r="O39" s="29">
        <f>VLOOKUP($B$11,ANLASMA,15,FALSE)</f>
        <v>510874.1286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123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9.0847154667586222E-2</v>
      </c>
      <c r="D17" s="14">
        <f t="shared" si="1"/>
        <v>0.73171915365641071</v>
      </c>
      <c r="E17" s="14">
        <f t="shared" si="2"/>
        <v>9.1408643252302108E-2</v>
      </c>
      <c r="F17" s="14">
        <f t="shared" si="3"/>
        <v>0.67259508151545855</v>
      </c>
      <c r="G17" s="14">
        <f t="shared" si="4"/>
        <v>1.9946563717448014</v>
      </c>
      <c r="H17" s="14">
        <f t="shared" si="5"/>
        <v>1.1436166805266723</v>
      </c>
      <c r="I17" s="14">
        <f t="shared" si="6"/>
        <v>0.16784692777353244</v>
      </c>
      <c r="J17" s="14">
        <f t="shared" si="7"/>
        <v>10.561751785556179</v>
      </c>
      <c r="K17" s="14">
        <f t="shared" si="8"/>
        <v>0.53485965270905955</v>
      </c>
      <c r="L17" s="14">
        <f t="shared" si="9"/>
        <v>7.2684062040124928</v>
      </c>
      <c r="M17" s="14">
        <f t="shared" si="10"/>
        <v>66.129435674897266</v>
      </c>
      <c r="N17" s="14">
        <f t="shared" si="11"/>
        <v>37.703865345055355</v>
      </c>
      <c r="O17" s="19">
        <f t="shared" si="12"/>
        <v>0.28082458011277933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1.070849003552252E-2</v>
      </c>
      <c r="D21" s="14">
        <f t="shared" si="1"/>
        <v>0</v>
      </c>
      <c r="E21" s="14">
        <f t="shared" si="2"/>
        <v>1.0699107982750707E-2</v>
      </c>
      <c r="F21" s="14">
        <f t="shared" si="3"/>
        <v>6.8766025488369062E-2</v>
      </c>
      <c r="G21" s="14">
        <f t="shared" si="4"/>
        <v>0</v>
      </c>
      <c r="H21" s="14">
        <f t="shared" si="5"/>
        <v>4.4266190630063353E-2</v>
      </c>
      <c r="I21" s="14">
        <f t="shared" si="6"/>
        <v>2.148413278409643E-2</v>
      </c>
      <c r="J21" s="14">
        <f t="shared" si="7"/>
        <v>0</v>
      </c>
      <c r="K21" s="14">
        <f t="shared" si="8"/>
        <v>2.0725519902426274E-2</v>
      </c>
      <c r="L21" s="14">
        <f t="shared" si="9"/>
        <v>4.9936204315559347E-2</v>
      </c>
      <c r="M21" s="14">
        <f t="shared" si="10"/>
        <v>0</v>
      </c>
      <c r="N21" s="14">
        <f t="shared" si="11"/>
        <v>2.4115532815806709E-2</v>
      </c>
      <c r="O21" s="19">
        <f t="shared" si="12"/>
        <v>1.3695486256805289E-2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5.8983983805031687E-6</v>
      </c>
      <c r="D22" s="14">
        <f t="shared" si="1"/>
        <v>0</v>
      </c>
      <c r="E22" s="14">
        <f t="shared" si="2"/>
        <v>5.8932306038426427E-6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4.71111965507438E-6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0.10156154310148924</v>
      </c>
      <c r="D25" s="14">
        <f t="shared" ref="D25:O25" si="13">SUM(D15:D24)</f>
        <v>0.73171915365641071</v>
      </c>
      <c r="E25" s="14">
        <f t="shared" si="13"/>
        <v>0.10211364446565666</v>
      </c>
      <c r="F25" s="14">
        <f t="shared" si="13"/>
        <v>0.74136110700382762</v>
      </c>
      <c r="G25" s="14">
        <f t="shared" si="13"/>
        <v>1.9946563717448014</v>
      </c>
      <c r="H25" s="14">
        <f t="shared" si="13"/>
        <v>1.1878828711567357</v>
      </c>
      <c r="I25" s="14">
        <f t="shared" si="13"/>
        <v>0.18933106055762888</v>
      </c>
      <c r="J25" s="14">
        <f t="shared" si="13"/>
        <v>10.561751785556179</v>
      </c>
      <c r="K25" s="14">
        <f t="shared" si="13"/>
        <v>0.55558517261148588</v>
      </c>
      <c r="L25" s="14">
        <f t="shared" si="13"/>
        <v>7.3183424083280526</v>
      </c>
      <c r="M25" s="14">
        <f t="shared" si="13"/>
        <v>66.129435674897266</v>
      </c>
      <c r="N25" s="14">
        <f t="shared" si="13"/>
        <v>37.727980877871161</v>
      </c>
      <c r="O25" s="14">
        <f t="shared" si="13"/>
        <v>0.29452477748923966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0.13962152640612674</v>
      </c>
      <c r="D29" s="14">
        <f>(SUMIFS(MESKENOG2,KAYNAK,A29,SEBEP,B29,SÜRE,"Uzun",BİLDİRİM,"Bildirimli",İL,$B$10,İLÇE,$B$11)/VLOOKUP($B$11,ABONE2,4,FALSE))</f>
        <v>0.24640524675974992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0.13971508306035199</v>
      </c>
      <c r="F29" s="14">
        <f>(SUMIFS(TARIMSALAG2,KAYNAK,A29,SEBEP,B29,SÜRE,"Uzun",BİLDİRİM,"Bildirimli",İL,$B$10,İLÇE,$B$11)/VLOOKUP($B$11,ABONE2,6,FALSE))</f>
        <v>0.16284616269791283</v>
      </c>
      <c r="G29" s="14">
        <f>(SUMIFS(TARIMSALOG2,KAYNAK,A29,SEBEP,B29,SÜRE,"Uzun",BİLDİRİM,"Bildirimli",İL,$B$10,İLÇE,$B$11)/VLOOKUP($B$11,ABONE2,7,FALSE))</f>
        <v>0.31837699694514798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0.21825840627852044</v>
      </c>
      <c r="I29" s="14">
        <f>(SUMIFS(TICARETHANEAG2,KAYNAK,A29,SEBEP,B29,SÜRE,"Uzun",BİLDİRİM,"Bildirimli",İL,$B$10,İLÇE,$B$11)/VLOOKUP($B$11,ABONE2,9,FALSE))</f>
        <v>0.1075263470666641</v>
      </c>
      <c r="J29" s="14">
        <f>(SUMIFS(TICARETHANEOG2,KAYNAK,A29,SEBEP,B29,SÜRE,"Uzun",BİLDİRİM,"Bildirimli",İL,$B$10,İLÇE,$B$11)/VLOOKUP($B$11,ABONE2,10,FALSE))</f>
        <v>4.9013088309216171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0.27679662577528963</v>
      </c>
      <c r="L29" s="14">
        <f>(SUMIFS(SANAYIAG2,KAYNAK,A29,SEBEP,B29,SÜRE,"Uzun",BİLDİRİM,"Bildirimli",İL,$B$10,İLÇE,$B$11)/VLOOKUP($B$11,ABONE2,12,FALSE))</f>
        <v>1.0061841274614265</v>
      </c>
      <c r="M29" s="14">
        <f>(SUMIFS(SANAYIOG2,KAYNAK,A29,SEBEP,B29,SÜRE,"Uzun",BİLDİRİM,"Bildirimli",İL,$B$10,İLÇE,$B$11)/VLOOKUP($B$11,ABONE2,13,FALSE))</f>
        <v>1.2123031750928961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1.1127627569684304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0.16646968618271563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5.1639363414357702E-2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5.1594120506062588E-2</v>
      </c>
      <c r="F31" s="14">
        <f>(SUMIFS(TARIMSALAG2,KAYNAK,A31,SEBEP,B31,SÜRE,"Uzun",BİLDİRİM,"Bildirimli",İL,$B$10,İLÇE,$B$11)/VLOOKUP($B$11,ABONE2,6,FALSE))</f>
        <v>3.9629680464265092E-3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2.5510489774290754E-3</v>
      </c>
      <c r="I31" s="14">
        <f>(SUMIFS(TICARETHANEAG2,KAYNAK,A31,SEBEP,B31,SÜRE,"Uzun",BİLDİRİM,"Bildirimli",İL,$B$10,İLÇE,$B$11)/VLOOKUP($B$11,ABONE2,9,FALSE))</f>
        <v>4.2934400035653554E-2</v>
      </c>
      <c r="J31" s="14">
        <f>(SUMIFS(TICARETHANEOG2,KAYNAK,A31,SEBEP,B31,SÜRE,"Uzun",BİLDİRİM,"Bildirimli",İL,$B$10,İLÇE,$B$11)/VLOOKUP($B$11,ABONE2,10,FALSE))</f>
        <v>3.9192038807682045E-2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4.2802255840496482E-2</v>
      </c>
      <c r="L31" s="14">
        <f>(SUMIFS(SANAYIAG2,KAYNAK,A31,SEBEP,B31,SÜRE,"Uzun",BİLDİRİM,"Bildirimli",İL,$B$10,İLÇE,$B$11)/VLOOKUP($B$11,ABONE2,12,FALSE))</f>
        <v>1.2634230545185852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0.61014088974312153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4.9305049651451001E-2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0.19126088982048445</v>
      </c>
      <c r="D33" s="14">
        <f t="shared" ref="D33:O33" si="14">SUM(D28:D32)</f>
        <v>0.24640524675974992</v>
      </c>
      <c r="E33" s="14">
        <f t="shared" si="14"/>
        <v>0.19130920356641457</v>
      </c>
      <c r="F33" s="14">
        <f t="shared" si="14"/>
        <v>0.16680913074433934</v>
      </c>
      <c r="G33" s="14">
        <f t="shared" si="14"/>
        <v>0.31837699694514798</v>
      </c>
      <c r="H33" s="14">
        <f t="shared" si="14"/>
        <v>0.22080945525594953</v>
      </c>
      <c r="I33" s="14">
        <f t="shared" si="14"/>
        <v>0.15046074710231766</v>
      </c>
      <c r="J33" s="14">
        <f t="shared" si="14"/>
        <v>4.9405008697292994</v>
      </c>
      <c r="K33" s="14">
        <f t="shared" si="14"/>
        <v>0.31959888161578609</v>
      </c>
      <c r="L33" s="14">
        <f t="shared" si="14"/>
        <v>2.2696071819800117</v>
      </c>
      <c r="M33" s="14">
        <f t="shared" si="14"/>
        <v>1.2123031750928961</v>
      </c>
      <c r="N33" s="14">
        <f t="shared" si="14"/>
        <v>1.7229036467115519</v>
      </c>
      <c r="O33" s="14">
        <f t="shared" si="14"/>
        <v>0.21577473583416662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80967</v>
      </c>
      <c r="D37" s="18">
        <f>VLOOKUP($B$11,ABONE2,4,FALSE)</f>
        <v>71</v>
      </c>
      <c r="E37" s="18">
        <f>VLOOKUP($B$11,ABONE2,5,FALSE)</f>
        <v>81038</v>
      </c>
      <c r="F37" s="18">
        <f>VLOOKUP($B$11,ABONE2,6,FALSE)</f>
        <v>2712</v>
      </c>
      <c r="G37" s="18">
        <f>VLOOKUP($B$11,ABONE2,7,FALSE)</f>
        <v>1501</v>
      </c>
      <c r="H37" s="18">
        <f>VLOOKUP($B$11,ABONE2,8,FALSE)</f>
        <v>4213</v>
      </c>
      <c r="I37" s="18">
        <f>VLOOKUP($B$11,ABONE2,9,FALSE)</f>
        <v>15354</v>
      </c>
      <c r="J37" s="18">
        <f>VLOOKUP($B$11,ABONE2,10,FALSE)</f>
        <v>562</v>
      </c>
      <c r="K37" s="18">
        <f>VLOOKUP($B$11,ABONE2,11,FALSE)</f>
        <v>15916</v>
      </c>
      <c r="L37" s="29">
        <f>VLOOKUP($B$11,ABONE2,12,FALSE)</f>
        <v>99</v>
      </c>
      <c r="M37" s="29">
        <f>VLOOKUP($B$11,ABONE2,13,FALSE)</f>
        <v>106</v>
      </c>
      <c r="N37" s="29">
        <f>VLOOKUP($B$11,ABONE2,14,FALSE)</f>
        <v>205</v>
      </c>
      <c r="O37" s="29">
        <f>VLOOKUP($B$11,ABONE2,15,FALSE)</f>
        <v>101372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14408.311304166666</v>
      </c>
      <c r="D38" s="18">
        <f>VLOOKUP($B$11,TUKETIM,4,FALSE)</f>
        <v>47.928983333333342</v>
      </c>
      <c r="E38" s="18">
        <f>VLOOKUP($B$11,TUKETIM,5,FALSE)</f>
        <v>14456.240287499999</v>
      </c>
      <c r="F38" s="18">
        <f>VLOOKUP($B$11,TUKETIM,6,FALSE)</f>
        <v>1774.5949375000002</v>
      </c>
      <c r="G38" s="18">
        <f>VLOOKUP($B$11,TUKETIM,7,FALSE)</f>
        <v>1586.5804124999997</v>
      </c>
      <c r="H38" s="18">
        <f>VLOOKUP($B$11,TUKETIM,8,FALSE)</f>
        <v>3361.17535</v>
      </c>
      <c r="I38" s="18">
        <f>VLOOKUP($B$11,TUKETIM,9,FALSE)</f>
        <v>6986.6540208333327</v>
      </c>
      <c r="J38" s="18">
        <f>VLOOKUP($B$11,TUKETIM,10,FALSE)</f>
        <v>3864.211129166667</v>
      </c>
      <c r="K38" s="18">
        <f>VLOOKUP($B$11,TUKETIM,11,FALSE)</f>
        <v>10850.86515</v>
      </c>
      <c r="L38" s="29">
        <f>VLOOKUP($B$11,TUKETIM,12,FALSE)</f>
        <v>673.43810416666679</v>
      </c>
      <c r="M38" s="29">
        <f>VLOOKUP($B$11,TUKETIM,13,FALSE)</f>
        <v>18430.755549999998</v>
      </c>
      <c r="N38" s="29">
        <f>VLOOKUP($B$11,TUKETIM,14,FALSE)</f>
        <v>19104.193654166666</v>
      </c>
      <c r="O38" s="29">
        <f>VLOOKUP($B$11,TUKETIM,15,FALSE)</f>
        <v>47772.474441666658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415215.72820000001</v>
      </c>
      <c r="D39" s="18">
        <f>VLOOKUP($B$11,ANLASMA,4,FALSE)</f>
        <v>486.94</v>
      </c>
      <c r="E39" s="18">
        <f>VLOOKUP($B$11,ANLASMA,5,FALSE)</f>
        <v>415702.66820000001</v>
      </c>
      <c r="F39" s="18">
        <f>VLOOKUP($B$11,ANLASMA,6,FALSE)</f>
        <v>15798.271000000001</v>
      </c>
      <c r="G39" s="18">
        <f>VLOOKUP($B$11,ANLASMA,7,FALSE)</f>
        <v>19458.630999999998</v>
      </c>
      <c r="H39" s="18">
        <f>VLOOKUP($B$11,ANLASMA,8,FALSE)</f>
        <v>35256.902000000002</v>
      </c>
      <c r="I39" s="18">
        <f>VLOOKUP($B$11,ANLASMA,9,FALSE)</f>
        <v>79508.827399999995</v>
      </c>
      <c r="J39" s="18">
        <f>VLOOKUP($B$11,ANLASMA,10,FALSE)</f>
        <v>66034.460000000006</v>
      </c>
      <c r="K39" s="18">
        <f>VLOOKUP($B$11,ANLASMA,11,FALSE)</f>
        <v>145543.2874</v>
      </c>
      <c r="L39" s="29">
        <f>VLOOKUP($B$11,ANLASMA,12,FALSE)</f>
        <v>1868.9739999999999</v>
      </c>
      <c r="M39" s="29">
        <f>VLOOKUP($B$11,ANLASMA,13,FALSE)</f>
        <v>50641</v>
      </c>
      <c r="N39" s="29">
        <f>VLOOKUP($B$11,ANLASMA,14,FALSE)</f>
        <v>52509.974000000002</v>
      </c>
      <c r="O39" s="29">
        <f>VLOOKUP($B$11,ANLASMA,15,FALSE)</f>
        <v>649012.83160000003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124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4.5221788538450602E-2</v>
      </c>
      <c r="D17" s="14">
        <f t="shared" si="1"/>
        <v>1.0303050999349337</v>
      </c>
      <c r="E17" s="14">
        <f t="shared" si="2"/>
        <v>4.7026176973750403E-2</v>
      </c>
      <c r="F17" s="14">
        <f t="shared" si="3"/>
        <v>0.21750060932029097</v>
      </c>
      <c r="G17" s="14">
        <f t="shared" si="4"/>
        <v>1.0518869280861978</v>
      </c>
      <c r="H17" s="14">
        <f t="shared" si="5"/>
        <v>0.64853102108742189</v>
      </c>
      <c r="I17" s="14">
        <f t="shared" si="6"/>
        <v>4.1570683415321899E-2</v>
      </c>
      <c r="J17" s="14">
        <f t="shared" si="7"/>
        <v>10.913070289274119</v>
      </c>
      <c r="K17" s="14">
        <f t="shared" si="8"/>
        <v>0.56000924843459987</v>
      </c>
      <c r="L17" s="14">
        <f t="shared" si="9"/>
        <v>0</v>
      </c>
      <c r="M17" s="14">
        <f t="shared" si="10"/>
        <v>1.3520613650965616</v>
      </c>
      <c r="N17" s="14">
        <f t="shared" si="11"/>
        <v>1.1267178042471346</v>
      </c>
      <c r="O17" s="19">
        <f t="shared" si="12"/>
        <v>0.19694088292446049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2.1109021034027637E-2</v>
      </c>
      <c r="D21" s="14">
        <f t="shared" si="1"/>
        <v>0</v>
      </c>
      <c r="E21" s="14">
        <f t="shared" si="2"/>
        <v>2.1070355397331077E-2</v>
      </c>
      <c r="F21" s="14">
        <f t="shared" si="3"/>
        <v>9.704894637821879E-3</v>
      </c>
      <c r="G21" s="14">
        <f t="shared" si="4"/>
        <v>0</v>
      </c>
      <c r="H21" s="14">
        <f t="shared" si="5"/>
        <v>4.6915037925789023E-3</v>
      </c>
      <c r="I21" s="14">
        <f t="shared" si="6"/>
        <v>5.7869783283888048E-3</v>
      </c>
      <c r="J21" s="14">
        <f t="shared" si="7"/>
        <v>0</v>
      </c>
      <c r="K21" s="14">
        <f t="shared" si="8"/>
        <v>5.5110097086824026E-3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1.6721952292356953E-2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6.6330809572478236E-2</v>
      </c>
      <c r="D25" s="14">
        <f t="shared" ref="D25:O25" si="13">SUM(D15:D24)</f>
        <v>1.0303050999349337</v>
      </c>
      <c r="E25" s="14">
        <f t="shared" si="13"/>
        <v>6.8096532371081486E-2</v>
      </c>
      <c r="F25" s="14">
        <f t="shared" si="13"/>
        <v>0.22720550395811284</v>
      </c>
      <c r="G25" s="14">
        <f t="shared" si="13"/>
        <v>1.0518869280861978</v>
      </c>
      <c r="H25" s="14">
        <f t="shared" si="13"/>
        <v>0.65322252488000077</v>
      </c>
      <c r="I25" s="14">
        <f t="shared" si="13"/>
        <v>4.7357661743710706E-2</v>
      </c>
      <c r="J25" s="14">
        <f t="shared" si="13"/>
        <v>10.913070289274119</v>
      </c>
      <c r="K25" s="14">
        <f t="shared" si="13"/>
        <v>0.56552025814328233</v>
      </c>
      <c r="L25" s="14">
        <f t="shared" si="13"/>
        <v>0</v>
      </c>
      <c r="M25" s="14">
        <f t="shared" si="13"/>
        <v>1.3520613650965616</v>
      </c>
      <c r="N25" s="14">
        <f t="shared" si="13"/>
        <v>1.1267178042471346</v>
      </c>
      <c r="O25" s="14">
        <f t="shared" si="13"/>
        <v>0.21366283521681745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2.7047888992316225E-2</v>
      </c>
      <c r="D29" s="14">
        <f>(SUMIFS(MESKENOG2,KAYNAK,A29,SEBEP,B29,SÜRE,"Uzun",BİLDİRİM,"Bildirimli",İL,$B$10,İLÇE,$B$11)/VLOOKUP($B$11,ABONE2,4,FALSE))</f>
        <v>8.4887820640346529E-2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2.7153835060589666E-2</v>
      </c>
      <c r="F29" s="14">
        <f>(SUMIFS(TARIMSALAG2,KAYNAK,A29,SEBEP,B29,SÜRE,"Uzun",BİLDİRİM,"Bildirimli",İL,$B$10,İLÇE,$B$11)/VLOOKUP($B$11,ABONE2,6,FALSE))</f>
        <v>0.11760027389418572</v>
      </c>
      <c r="G29" s="14">
        <f>(SUMIFS(TARIMSALOG2,KAYNAK,A29,SEBEP,B29,SÜRE,"Uzun",BİLDİRİM,"Bildirimli",İL,$B$10,İLÇE,$B$11)/VLOOKUP($B$11,ABONE2,7,FALSE))</f>
        <v>0.44091758941517994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0.28462074451572755</v>
      </c>
      <c r="I29" s="14">
        <f>(SUMIFS(TICARETHANEAG2,KAYNAK,A29,SEBEP,B29,SÜRE,"Uzun",BİLDİRİM,"Bildirimli",İL,$B$10,İLÇE,$B$11)/VLOOKUP($B$11,ABONE2,9,FALSE))</f>
        <v>3.4748946493379521E-2</v>
      </c>
      <c r="J29" s="14">
        <f>(SUMIFS(TICARETHANEOG2,KAYNAK,A29,SEBEP,B29,SÜRE,"Uzun",BİLDİRİM,"Bildirimli",İL,$B$10,İLÇE,$B$11)/VLOOKUP($B$11,ABONE2,10,FALSE))</f>
        <v>0.37866551837636808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5.114959226236597E-2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5.7081047524888996E-2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8.5369183126197748E-3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8.5212811411255664E-3</v>
      </c>
      <c r="F31" s="14">
        <f>(SUMIFS(TARIMSALAG2,KAYNAK,A31,SEBEP,B31,SÜRE,"Uzun",BİLDİRİM,"Bildirimli",İL,$B$10,İLÇE,$B$11)/VLOOKUP($B$11,ABONE2,6,FALSE))</f>
        <v>1.1673506893642797E-2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5.6431629510727615E-3</v>
      </c>
      <c r="I31" s="14">
        <f>(SUMIFS(TICARETHANEAG2,KAYNAK,A31,SEBEP,B31,SÜRE,"Uzun",BİLDİRİM,"Bildirimli",İL,$B$10,İLÇE,$B$11)/VLOOKUP($B$11,ABONE2,9,FALSE))</f>
        <v>1.1512127093783006E-2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1.0963138373992775E-2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8.6456497257573015E-3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3.5584807304936003E-2</v>
      </c>
      <c r="D33" s="14">
        <f t="shared" ref="D33:O33" si="14">SUM(D28:D32)</f>
        <v>8.4887820640346529E-2</v>
      </c>
      <c r="E33" s="14">
        <f t="shared" si="14"/>
        <v>3.5675116201715235E-2</v>
      </c>
      <c r="F33" s="14">
        <f t="shared" si="14"/>
        <v>0.1292737807878285</v>
      </c>
      <c r="G33" s="14">
        <f t="shared" si="14"/>
        <v>0.44091758941517994</v>
      </c>
      <c r="H33" s="14">
        <f t="shared" si="14"/>
        <v>0.29026390746680031</v>
      </c>
      <c r="I33" s="14">
        <f t="shared" si="14"/>
        <v>4.6261073587162527E-2</v>
      </c>
      <c r="J33" s="14">
        <f t="shared" si="14"/>
        <v>0.37866551837636808</v>
      </c>
      <c r="K33" s="14">
        <f t="shared" si="14"/>
        <v>6.2112730636358748E-2</v>
      </c>
      <c r="L33" s="14">
        <f t="shared" si="14"/>
        <v>0</v>
      </c>
      <c r="M33" s="14">
        <f t="shared" si="14"/>
        <v>0</v>
      </c>
      <c r="N33" s="14">
        <f t="shared" si="14"/>
        <v>0</v>
      </c>
      <c r="O33" s="14">
        <f t="shared" si="14"/>
        <v>6.5726697250646296E-2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8719</v>
      </c>
      <c r="D37" s="18">
        <f>VLOOKUP($B$11,ABONE2,4,FALSE)</f>
        <v>16</v>
      </c>
      <c r="E37" s="18">
        <f>VLOOKUP($B$11,ABONE2,5,FALSE)</f>
        <v>8735</v>
      </c>
      <c r="F37" s="18">
        <f>VLOOKUP($B$11,ABONE2,6,FALSE)</f>
        <v>583</v>
      </c>
      <c r="G37" s="18">
        <f>VLOOKUP($B$11,ABONE2,7,FALSE)</f>
        <v>623</v>
      </c>
      <c r="H37" s="18">
        <f>VLOOKUP($B$11,ABONE2,8,FALSE)</f>
        <v>1206</v>
      </c>
      <c r="I37" s="18">
        <f>VLOOKUP($B$11,ABONE2,9,FALSE)</f>
        <v>1977</v>
      </c>
      <c r="J37" s="18">
        <f>VLOOKUP($B$11,ABONE2,10,FALSE)</f>
        <v>99</v>
      </c>
      <c r="K37" s="18">
        <f>VLOOKUP($B$11,ABONE2,11,FALSE)</f>
        <v>2076</v>
      </c>
      <c r="L37" s="29">
        <f>VLOOKUP($B$11,ABONE2,12,FALSE)</f>
        <v>2</v>
      </c>
      <c r="M37" s="29">
        <f>VLOOKUP($B$11,ABONE2,13,FALSE)</f>
        <v>10</v>
      </c>
      <c r="N37" s="29">
        <f>VLOOKUP($B$11,ABONE2,14,FALSE)</f>
        <v>12</v>
      </c>
      <c r="O37" s="29">
        <f>VLOOKUP($B$11,ABONE2,15,FALSE)</f>
        <v>12029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1394.6393291666666</v>
      </c>
      <c r="D38" s="18">
        <f>VLOOKUP($B$11,TUKETIM,4,FALSE)</f>
        <v>14.466412500000001</v>
      </c>
      <c r="E38" s="18">
        <f>VLOOKUP($B$11,TUKETIM,5,FALSE)</f>
        <v>1409.1057416666665</v>
      </c>
      <c r="F38" s="18">
        <f>VLOOKUP($B$11,TUKETIM,6,FALSE)</f>
        <v>463.24317500000001</v>
      </c>
      <c r="G38" s="18">
        <f>VLOOKUP($B$11,TUKETIM,7,FALSE)</f>
        <v>970.49626250000006</v>
      </c>
      <c r="H38" s="18">
        <f>VLOOKUP($B$11,TUKETIM,8,FALSE)</f>
        <v>1433.7394375000001</v>
      </c>
      <c r="I38" s="18">
        <f>VLOOKUP($B$11,TUKETIM,9,FALSE)</f>
        <v>672.86697916666662</v>
      </c>
      <c r="J38" s="18">
        <f>VLOOKUP($B$11,TUKETIM,10,FALSE)</f>
        <v>470.87962083333338</v>
      </c>
      <c r="K38" s="18">
        <f>VLOOKUP($B$11,TUKETIM,11,FALSE)</f>
        <v>1143.7465999999999</v>
      </c>
      <c r="L38" s="29">
        <f>VLOOKUP($B$11,TUKETIM,12,FALSE)</f>
        <v>11.661637500000001</v>
      </c>
      <c r="M38" s="29">
        <f>VLOOKUP($B$11,TUKETIM,13,FALSE)</f>
        <v>1548.9431458333333</v>
      </c>
      <c r="N38" s="29">
        <f>VLOOKUP($B$11,TUKETIM,14,FALSE)</f>
        <v>1560.6047833333334</v>
      </c>
      <c r="O38" s="29">
        <f>VLOOKUP($B$11,TUKETIM,15,FALSE)</f>
        <v>5547.1965625000003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41714.748999999996</v>
      </c>
      <c r="D39" s="18">
        <f>VLOOKUP($B$11,ANLASMA,4,FALSE)</f>
        <v>109.92</v>
      </c>
      <c r="E39" s="18">
        <f>VLOOKUP($B$11,ANLASMA,5,FALSE)</f>
        <v>41824.668999999994</v>
      </c>
      <c r="F39" s="18">
        <f>VLOOKUP($B$11,ANLASMA,6,FALSE)</f>
        <v>3944.49</v>
      </c>
      <c r="G39" s="18">
        <f>VLOOKUP($B$11,ANLASMA,7,FALSE)</f>
        <v>11398.855</v>
      </c>
      <c r="H39" s="18">
        <f>VLOOKUP($B$11,ANLASMA,8,FALSE)</f>
        <v>15343.344999999999</v>
      </c>
      <c r="I39" s="18">
        <f>VLOOKUP($B$11,ANLASMA,9,FALSE)</f>
        <v>10361.162</v>
      </c>
      <c r="J39" s="18">
        <f>VLOOKUP($B$11,ANLASMA,10,FALSE)</f>
        <v>18535.476000000002</v>
      </c>
      <c r="K39" s="18">
        <f>VLOOKUP($B$11,ANLASMA,11,FALSE)</f>
        <v>28896.638000000003</v>
      </c>
      <c r="L39" s="29">
        <f>VLOOKUP($B$11,ANLASMA,12,FALSE)</f>
        <v>19.52</v>
      </c>
      <c r="M39" s="29">
        <f>VLOOKUP($B$11,ANLASMA,13,FALSE)</f>
        <v>7167.4</v>
      </c>
      <c r="N39" s="29">
        <f>VLOOKUP($B$11,ANLASMA,14,FALSE)</f>
        <v>7186.92</v>
      </c>
      <c r="O39" s="29">
        <f>VLOOKUP($B$11,ANLASMA,15,FALSE)</f>
        <v>93251.572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125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5.1246700066151299E-3</v>
      </c>
      <c r="D17" s="14">
        <f t="shared" si="1"/>
        <v>0</v>
      </c>
      <c r="E17" s="14">
        <f t="shared" si="2"/>
        <v>5.1168864859489462E-3</v>
      </c>
      <c r="F17" s="14">
        <f t="shared" si="3"/>
        <v>6.1917916591674643E-2</v>
      </c>
      <c r="G17" s="14">
        <f t="shared" si="4"/>
        <v>2.4986548373095156E-2</v>
      </c>
      <c r="H17" s="14">
        <f t="shared" si="5"/>
        <v>5.1182053737436423E-2</v>
      </c>
      <c r="I17" s="14">
        <f t="shared" si="6"/>
        <v>1.9001626733945102E-3</v>
      </c>
      <c r="J17" s="14">
        <f t="shared" si="7"/>
        <v>0</v>
      </c>
      <c r="K17" s="14">
        <f t="shared" si="8"/>
        <v>1.8281956081834781E-3</v>
      </c>
      <c r="L17" s="14">
        <f t="shared" si="9"/>
        <v>0</v>
      </c>
      <c r="M17" s="14">
        <f t="shared" si="10"/>
        <v>0</v>
      </c>
      <c r="N17" s="14">
        <f t="shared" si="11"/>
        <v>0</v>
      </c>
      <c r="O17" s="19">
        <f t="shared" si="12"/>
        <v>1.2532958422517825E-2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5.7809160446422792E-5</v>
      </c>
      <c r="D21" s="14">
        <f t="shared" si="1"/>
        <v>0</v>
      </c>
      <c r="E21" s="14">
        <f t="shared" si="2"/>
        <v>5.772135795485775E-5</v>
      </c>
      <c r="F21" s="14">
        <f t="shared" si="3"/>
        <v>6.2323547361142902E-4</v>
      </c>
      <c r="G21" s="14">
        <f t="shared" si="4"/>
        <v>0</v>
      </c>
      <c r="H21" s="14">
        <f t="shared" si="5"/>
        <v>4.4206237081740891E-4</v>
      </c>
      <c r="I21" s="14">
        <f t="shared" si="6"/>
        <v>8.6969161930341716E-4</v>
      </c>
      <c r="J21" s="14">
        <f t="shared" si="7"/>
        <v>0</v>
      </c>
      <c r="K21" s="14">
        <f t="shared" si="8"/>
        <v>8.3675277972075873E-4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2.5225092945267903E-4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5.1824791670615523E-3</v>
      </c>
      <c r="D25" s="14">
        <f t="shared" ref="D25:O25" si="13">SUM(D15:D24)</f>
        <v>0</v>
      </c>
      <c r="E25" s="14">
        <f t="shared" si="13"/>
        <v>5.1746078439038039E-3</v>
      </c>
      <c r="F25" s="14">
        <f t="shared" si="13"/>
        <v>6.2541152065286071E-2</v>
      </c>
      <c r="G25" s="14">
        <f t="shared" si="13"/>
        <v>2.4986548373095156E-2</v>
      </c>
      <c r="H25" s="14">
        <f t="shared" si="13"/>
        <v>5.1624116108253834E-2</v>
      </c>
      <c r="I25" s="14">
        <f t="shared" si="13"/>
        <v>2.7698542926979275E-3</v>
      </c>
      <c r="J25" s="14">
        <f t="shared" si="13"/>
        <v>0</v>
      </c>
      <c r="K25" s="14">
        <f t="shared" si="13"/>
        <v>2.6649483879042368E-3</v>
      </c>
      <c r="L25" s="14">
        <f t="shared" si="13"/>
        <v>0</v>
      </c>
      <c r="M25" s="14">
        <f t="shared" si="13"/>
        <v>0</v>
      </c>
      <c r="N25" s="14">
        <f t="shared" si="13"/>
        <v>0</v>
      </c>
      <c r="O25" s="14">
        <f t="shared" si="13"/>
        <v>1.2785209351970504E-2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7.1034648493539576E-2</v>
      </c>
      <c r="D29" s="14">
        <f>(SUMIFS(MESKENOG2,KAYNAK,A29,SEBEP,B29,SÜRE,"Uzun",BİLDİRİM,"Bildirimli",İL,$B$10,İLÇE,$B$11)/VLOOKUP($B$11,ABONE2,4,FALSE))</f>
        <v>0.21847540870627205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7.1258586464701082E-2</v>
      </c>
      <c r="F29" s="14">
        <f>(SUMIFS(TARIMSALAG2,KAYNAK,A29,SEBEP,B29,SÜRE,"Uzun",BİLDİRİM,"Bildirimli",İL,$B$10,İLÇE,$B$11)/VLOOKUP($B$11,ABONE2,6,FALSE))</f>
        <v>8.0401616373096091E-2</v>
      </c>
      <c r="G29" s="14">
        <f>(SUMIFS(TARIMSALOG2,KAYNAK,A29,SEBEP,B29,SÜRE,"Uzun",BİLDİRİM,"Bildirimli",İL,$B$10,İLÇE,$B$11)/VLOOKUP($B$11,ABONE2,7,FALSE))</f>
        <v>0.17088559925758307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0.10670509976974929</v>
      </c>
      <c r="I29" s="14">
        <f>(SUMIFS(TICARETHANEAG2,KAYNAK,A29,SEBEP,B29,SÜRE,"Uzun",BİLDİRİM,"Bildirimli",İL,$B$10,İLÇE,$B$11)/VLOOKUP($B$11,ABONE2,9,FALSE))</f>
        <v>0.19711917191971123</v>
      </c>
      <c r="J29" s="14">
        <f>(SUMIFS(TICARETHANEOG2,KAYNAK,A29,SEBEP,B29,SÜRE,"Uzun",BİLDİRİM,"Bildirimli",İL,$B$10,İLÇE,$B$11)/VLOOKUP($B$11,ABONE2,10,FALSE))</f>
        <v>1.4171545385184192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0.24332698665955235</v>
      </c>
      <c r="L29" s="14">
        <f>(SUMIFS(SANAYIAG2,KAYNAK,A29,SEBEP,B29,SÜRE,"Uzun",BİLDİRİM,"Bildirimli",İL,$B$10,İLÇE,$B$11)/VLOOKUP($B$11,ABONE2,12,FALSE))</f>
        <v>91.103223495840439</v>
      </c>
      <c r="M29" s="14">
        <f>(SUMIFS(SANAYIOG2,KAYNAK,A29,SEBEP,B29,SÜRE,"Uzun",BİLDİRİM,"Bildirimli",İL,$B$10,İLÇE,$B$11)/VLOOKUP($B$11,ABONE2,13,FALSE))</f>
        <v>108.34446423245588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103.17209201147125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0.20930022130076978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7.1034648493539576E-2</v>
      </c>
      <c r="D33" s="14">
        <f t="shared" ref="D33:O33" si="14">SUM(D28:D32)</f>
        <v>0.21847540870627205</v>
      </c>
      <c r="E33" s="14">
        <f t="shared" si="14"/>
        <v>7.1258586464701082E-2</v>
      </c>
      <c r="F33" s="14">
        <f t="shared" si="14"/>
        <v>8.0401616373096091E-2</v>
      </c>
      <c r="G33" s="14">
        <f t="shared" si="14"/>
        <v>0.17088559925758307</v>
      </c>
      <c r="H33" s="14">
        <f t="shared" si="14"/>
        <v>0.10670509976974929</v>
      </c>
      <c r="I33" s="14">
        <f t="shared" si="14"/>
        <v>0.19711917191971123</v>
      </c>
      <c r="J33" s="14">
        <f t="shared" si="14"/>
        <v>1.4171545385184192</v>
      </c>
      <c r="K33" s="14">
        <f t="shared" si="14"/>
        <v>0.24332698665955235</v>
      </c>
      <c r="L33" s="14">
        <f t="shared" si="14"/>
        <v>91.103223495840439</v>
      </c>
      <c r="M33" s="14">
        <f t="shared" si="14"/>
        <v>108.34446423245588</v>
      </c>
      <c r="N33" s="14">
        <f t="shared" si="14"/>
        <v>103.17209201147125</v>
      </c>
      <c r="O33" s="14">
        <f t="shared" si="14"/>
        <v>0.20930022130076978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6574</v>
      </c>
      <c r="D37" s="18">
        <f>VLOOKUP($B$11,ABONE2,4,FALSE)</f>
        <v>10</v>
      </c>
      <c r="E37" s="18">
        <f>VLOOKUP($B$11,ABONE2,5,FALSE)</f>
        <v>6584</v>
      </c>
      <c r="F37" s="18">
        <f>VLOOKUP($B$11,ABONE2,6,FALSE)</f>
        <v>1220</v>
      </c>
      <c r="G37" s="18">
        <f>VLOOKUP($B$11,ABONE2,7,FALSE)</f>
        <v>500</v>
      </c>
      <c r="H37" s="18">
        <f>VLOOKUP($B$11,ABONE2,8,FALSE)</f>
        <v>1720</v>
      </c>
      <c r="I37" s="18">
        <f>VLOOKUP($B$11,ABONE2,9,FALSE)</f>
        <v>1575</v>
      </c>
      <c r="J37" s="18">
        <f>VLOOKUP($B$11,ABONE2,10,FALSE)</f>
        <v>62</v>
      </c>
      <c r="K37" s="18">
        <f>VLOOKUP($B$11,ABONE2,11,FALSE)</f>
        <v>1637</v>
      </c>
      <c r="L37" s="29">
        <f>VLOOKUP($B$11,ABONE2,12,FALSE)</f>
        <v>3</v>
      </c>
      <c r="M37" s="29">
        <f>VLOOKUP($B$11,ABONE2,13,FALSE)</f>
        <v>7</v>
      </c>
      <c r="N37" s="29">
        <f>VLOOKUP($B$11,ABONE2,14,FALSE)</f>
        <v>10</v>
      </c>
      <c r="O37" s="29">
        <f>VLOOKUP($B$11,ABONE2,15,FALSE)</f>
        <v>9951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982.69561250000004</v>
      </c>
      <c r="D38" s="18">
        <f>VLOOKUP($B$11,TUKETIM,4,FALSE)</f>
        <v>13.260283333333334</v>
      </c>
      <c r="E38" s="18">
        <f>VLOOKUP($B$11,TUKETIM,5,FALSE)</f>
        <v>995.95589583333333</v>
      </c>
      <c r="F38" s="18">
        <f>VLOOKUP($B$11,TUKETIM,6,FALSE)</f>
        <v>1077.7871166666666</v>
      </c>
      <c r="G38" s="18">
        <f>VLOOKUP($B$11,TUKETIM,7,FALSE)</f>
        <v>1046.2750958333334</v>
      </c>
      <c r="H38" s="18">
        <f>VLOOKUP($B$11,TUKETIM,8,FALSE)</f>
        <v>2124.0622125</v>
      </c>
      <c r="I38" s="18">
        <f>VLOOKUP($B$11,TUKETIM,9,FALSE)</f>
        <v>562.42265833333329</v>
      </c>
      <c r="J38" s="18">
        <f>VLOOKUP($B$11,TUKETIM,10,FALSE)</f>
        <v>354.35894166666668</v>
      </c>
      <c r="K38" s="18">
        <f>VLOOKUP($B$11,TUKETIM,11,FALSE)</f>
        <v>916.78160000000003</v>
      </c>
      <c r="L38" s="29">
        <f>VLOOKUP($B$11,TUKETIM,12,FALSE)</f>
        <v>31.915141666666667</v>
      </c>
      <c r="M38" s="29">
        <f>VLOOKUP($B$11,TUKETIM,13,FALSE)</f>
        <v>412.63886666666667</v>
      </c>
      <c r="N38" s="29">
        <f>VLOOKUP($B$11,TUKETIM,14,FALSE)</f>
        <v>444.55400833333334</v>
      </c>
      <c r="O38" s="29">
        <f>VLOOKUP($B$11,TUKETIM,15,FALSE)</f>
        <v>4481.3537166666665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28253.772400000002</v>
      </c>
      <c r="D39" s="18">
        <f>VLOOKUP($B$11,ANLASMA,4,FALSE)</f>
        <v>42.5</v>
      </c>
      <c r="E39" s="18">
        <f>VLOOKUP($B$11,ANLASMA,5,FALSE)</f>
        <v>28296.272400000002</v>
      </c>
      <c r="F39" s="18">
        <f>VLOOKUP($B$11,ANLASMA,6,FALSE)</f>
        <v>8491.1299999999992</v>
      </c>
      <c r="G39" s="18">
        <f>VLOOKUP($B$11,ANLASMA,7,FALSE)</f>
        <v>8103.7740000000003</v>
      </c>
      <c r="H39" s="18">
        <f>VLOOKUP($B$11,ANLASMA,8,FALSE)</f>
        <v>16594.903999999999</v>
      </c>
      <c r="I39" s="18">
        <f>VLOOKUP($B$11,ANLASMA,9,FALSE)</f>
        <v>7821.7464</v>
      </c>
      <c r="J39" s="18">
        <f>VLOOKUP($B$11,ANLASMA,10,FALSE)</f>
        <v>21442.83</v>
      </c>
      <c r="K39" s="18">
        <f>VLOOKUP($B$11,ANLASMA,11,FALSE)</f>
        <v>29264.576400000002</v>
      </c>
      <c r="L39" s="29">
        <f>VLOOKUP($B$11,ANLASMA,12,FALSE)</f>
        <v>167</v>
      </c>
      <c r="M39" s="29">
        <f>VLOOKUP($B$11,ANLASMA,13,FALSE)</f>
        <v>4126</v>
      </c>
      <c r="N39" s="29">
        <f>VLOOKUP($B$11,ANLASMA,14,FALSE)</f>
        <v>4293</v>
      </c>
      <c r="O39" s="29">
        <f>VLOOKUP($B$11,ANLASMA,15,FALSE)</f>
        <v>78448.752800000002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126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0.14393821699287124</v>
      </c>
      <c r="D17" s="14">
        <f t="shared" si="1"/>
        <v>0.15786665841625</v>
      </c>
      <c r="E17" s="14">
        <f t="shared" si="2"/>
        <v>0.14394186556953745</v>
      </c>
      <c r="F17" s="14">
        <f t="shared" si="3"/>
        <v>7.5178273170543999E-2</v>
      </c>
      <c r="G17" s="14">
        <f t="shared" si="4"/>
        <v>2.5819873044551036</v>
      </c>
      <c r="H17" s="14">
        <f t="shared" si="5"/>
        <v>0.33974914718474553</v>
      </c>
      <c r="I17" s="14">
        <f t="shared" si="6"/>
        <v>0.24255277055586166</v>
      </c>
      <c r="J17" s="14">
        <f t="shared" si="7"/>
        <v>3.412390517120186</v>
      </c>
      <c r="K17" s="14">
        <f t="shared" si="8"/>
        <v>0.4058233077532703</v>
      </c>
      <c r="L17" s="14">
        <f t="shared" si="9"/>
        <v>0.78184083245313307</v>
      </c>
      <c r="M17" s="14">
        <f t="shared" si="10"/>
        <v>7.0095654197861608</v>
      </c>
      <c r="N17" s="14">
        <f t="shared" si="11"/>
        <v>3.4508656555958592</v>
      </c>
      <c r="O17" s="19">
        <f t="shared" si="12"/>
        <v>0.2145987427607178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6.0761901598208505E-3</v>
      </c>
      <c r="D21" s="14">
        <f t="shared" si="1"/>
        <v>0</v>
      </c>
      <c r="E21" s="14">
        <f t="shared" si="2"/>
        <v>6.0745984924574399E-3</v>
      </c>
      <c r="F21" s="14">
        <f t="shared" si="3"/>
        <v>1.3135403587607791E-3</v>
      </c>
      <c r="G21" s="14">
        <f t="shared" si="4"/>
        <v>0</v>
      </c>
      <c r="H21" s="14">
        <f t="shared" si="5"/>
        <v>1.1749081309232298E-3</v>
      </c>
      <c r="I21" s="14">
        <f t="shared" si="6"/>
        <v>7.6269071420594506E-3</v>
      </c>
      <c r="J21" s="14">
        <f t="shared" si="7"/>
        <v>0</v>
      </c>
      <c r="K21" s="14">
        <f t="shared" si="8"/>
        <v>7.2340639349935745E-3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5.5477688947570825E-3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0.1500144071526921</v>
      </c>
      <c r="D25" s="14">
        <f t="shared" ref="D25:O25" si="13">SUM(D15:D24)</f>
        <v>0.15786665841625</v>
      </c>
      <c r="E25" s="14">
        <f t="shared" si="13"/>
        <v>0.1500164640619949</v>
      </c>
      <c r="F25" s="14">
        <f t="shared" si="13"/>
        <v>7.6491813529304772E-2</v>
      </c>
      <c r="G25" s="14">
        <f t="shared" si="13"/>
        <v>2.5819873044551036</v>
      </c>
      <c r="H25" s="14">
        <f t="shared" si="13"/>
        <v>0.34092405531566877</v>
      </c>
      <c r="I25" s="14">
        <f t="shared" si="13"/>
        <v>0.2501796776979211</v>
      </c>
      <c r="J25" s="14">
        <f t="shared" si="13"/>
        <v>3.412390517120186</v>
      </c>
      <c r="K25" s="14">
        <f t="shared" si="13"/>
        <v>0.4130573716882639</v>
      </c>
      <c r="L25" s="14">
        <f t="shared" si="13"/>
        <v>0.78184083245313307</v>
      </c>
      <c r="M25" s="14">
        <f t="shared" si="13"/>
        <v>7.0095654197861608</v>
      </c>
      <c r="N25" s="14">
        <f t="shared" si="13"/>
        <v>3.4508656555958592</v>
      </c>
      <c r="O25" s="14">
        <f t="shared" si="13"/>
        <v>0.22014651165547489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0.26698248971633864</v>
      </c>
      <c r="D29" s="14">
        <f>(SUMIFS(MESKENOG2,KAYNAK,A29,SEBEP,B29,SÜRE,"Uzun",BİLDİRİM,"Bildirimli",İL,$B$10,İLÇE,$B$11)/VLOOKUP($B$11,ABONE2,4,FALSE))</f>
        <v>2.6857737028238939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0.26761609579704787</v>
      </c>
      <c r="F29" s="14">
        <f>(SUMIFS(TARIMSALAG2,KAYNAK,A29,SEBEP,B29,SÜRE,"Uzun",BİLDİRİM,"Bildirimli",İL,$B$10,İLÇE,$B$11)/VLOOKUP($B$11,ABONE2,6,FALSE))</f>
        <v>0.3564294188940102</v>
      </c>
      <c r="G29" s="14">
        <f>(SUMIFS(TARIMSALOG2,KAYNAK,A29,SEBEP,B29,SÜRE,"Uzun",BİLDİRİM,"Bildirimli",İL,$B$10,İLÇE,$B$11)/VLOOKUP($B$11,ABONE2,7,FALSE))</f>
        <v>6.3025893326401832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0.98399247047671967</v>
      </c>
      <c r="I29" s="14">
        <f>(SUMIFS(TICARETHANEAG2,KAYNAK,A29,SEBEP,B29,SÜRE,"Uzun",BİLDİRİM,"Bildirimli",İL,$B$10,İLÇE,$B$11)/VLOOKUP($B$11,ABONE2,9,FALSE))</f>
        <v>1.1521867863310198</v>
      </c>
      <c r="J29" s="14">
        <f>(SUMIFS(TICARETHANEOG2,KAYNAK,A29,SEBEP,B29,SÜRE,"Uzun",BİLDİRİM,"Bildirimli",İL,$B$10,İLÇE,$B$11)/VLOOKUP($B$11,ABONE2,10,FALSE))</f>
        <v>6.7766881421638718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1.4418910018952746</v>
      </c>
      <c r="L29" s="14">
        <f>(SUMIFS(SANAYIAG2,KAYNAK,A29,SEBEP,B29,SÜRE,"Uzun",BİLDİRİM,"Bildirimli",İL,$B$10,İLÇE,$B$11)/VLOOKUP($B$11,ABONE2,12,FALSE))</f>
        <v>4.6250806768814003</v>
      </c>
      <c r="M29" s="14">
        <f>(SUMIFS(SANAYIOG2,KAYNAK,A29,SEBEP,B29,SÜRE,"Uzun",BİLDİRİM,"Bildirimli",İL,$B$10,İLÇE,$B$11)/VLOOKUP($B$11,ABONE2,13,FALSE))</f>
        <v>1.294564787261905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3.1977167241873308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0.54617830118146959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9.1883405931150713E-2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9.1859336931561675E-2</v>
      </c>
      <c r="F31" s="14">
        <f>(SUMIFS(TARIMSALAG2,KAYNAK,A31,SEBEP,B31,SÜRE,"Uzun",BİLDİRİM,"Bildirimli",İL,$B$10,İLÇE,$B$11)/VLOOKUP($B$11,ABONE2,6,FALSE))</f>
        <v>7.0766022820810256E-3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6.3297313288270913E-3</v>
      </c>
      <c r="I31" s="14">
        <f>(SUMIFS(TICARETHANEAG2,KAYNAK,A31,SEBEP,B31,SÜRE,"Uzun",BİLDİRİM,"Bildirimli",İL,$B$10,İLÇE,$B$11)/VLOOKUP($B$11,ABONE2,9,FALSE))</f>
        <v>0.6906675839306976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0.65509299732120185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0.16304266634771114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0.35886589564748939</v>
      </c>
      <c r="D33" s="14">
        <f t="shared" ref="D33:O33" si="14">SUM(D28:D32)</f>
        <v>2.6857737028238939</v>
      </c>
      <c r="E33" s="14">
        <f t="shared" si="14"/>
        <v>0.35947543272860955</v>
      </c>
      <c r="F33" s="14">
        <f t="shared" si="14"/>
        <v>0.36350602117609121</v>
      </c>
      <c r="G33" s="14">
        <f t="shared" si="14"/>
        <v>6.3025893326401832</v>
      </c>
      <c r="H33" s="14">
        <f t="shared" si="14"/>
        <v>0.99032220180554675</v>
      </c>
      <c r="I33" s="14">
        <f t="shared" si="14"/>
        <v>1.8428543702617173</v>
      </c>
      <c r="J33" s="14">
        <f t="shared" si="14"/>
        <v>6.7766881421638718</v>
      </c>
      <c r="K33" s="14">
        <f t="shared" si="14"/>
        <v>2.0969839992164765</v>
      </c>
      <c r="L33" s="14">
        <f t="shared" si="14"/>
        <v>4.6250806768814003</v>
      </c>
      <c r="M33" s="14">
        <f t="shared" si="14"/>
        <v>1.294564787261905</v>
      </c>
      <c r="N33" s="14">
        <f t="shared" si="14"/>
        <v>3.1977167241873308</v>
      </c>
      <c r="O33" s="14">
        <f t="shared" si="14"/>
        <v>0.70922096752918073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7633</v>
      </c>
      <c r="D37" s="18">
        <f>VLOOKUP($B$11,ABONE2,4,FALSE)</f>
        <v>2</v>
      </c>
      <c r="E37" s="18">
        <f>VLOOKUP($B$11,ABONE2,5,FALSE)</f>
        <v>7635</v>
      </c>
      <c r="F37" s="18">
        <f>VLOOKUP($B$11,ABONE2,6,FALSE)</f>
        <v>1356</v>
      </c>
      <c r="G37" s="18">
        <f>VLOOKUP($B$11,ABONE2,7,FALSE)</f>
        <v>160</v>
      </c>
      <c r="H37" s="18">
        <f>VLOOKUP($B$11,ABONE2,8,FALSE)</f>
        <v>1516</v>
      </c>
      <c r="I37" s="18">
        <f>VLOOKUP($B$11,ABONE2,9,FALSE)</f>
        <v>1510</v>
      </c>
      <c r="J37" s="18">
        <f>VLOOKUP($B$11,ABONE2,10,FALSE)</f>
        <v>82</v>
      </c>
      <c r="K37" s="18">
        <f>VLOOKUP($B$11,ABONE2,11,FALSE)</f>
        <v>1592</v>
      </c>
      <c r="L37" s="29">
        <f>VLOOKUP($B$11,ABONE2,12,FALSE)</f>
        <v>8</v>
      </c>
      <c r="M37" s="29">
        <f>VLOOKUP($B$11,ABONE2,13,FALSE)</f>
        <v>6</v>
      </c>
      <c r="N37" s="29">
        <f>VLOOKUP($B$11,ABONE2,14,FALSE)</f>
        <v>14</v>
      </c>
      <c r="O37" s="29">
        <f>VLOOKUP($B$11,ABONE2,15,FALSE)</f>
        <v>10757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861.606675</v>
      </c>
      <c r="D38" s="18">
        <f>VLOOKUP($B$11,TUKETIM,4,FALSE)</f>
        <v>0.59876249999999998</v>
      </c>
      <c r="E38" s="18">
        <f>VLOOKUP($B$11,TUKETIM,5,FALSE)</f>
        <v>862.20543750000002</v>
      </c>
      <c r="F38" s="18">
        <f>VLOOKUP($B$11,TUKETIM,6,FALSE)</f>
        <v>511.51788333333332</v>
      </c>
      <c r="G38" s="18">
        <f>VLOOKUP($B$11,TUKETIM,7,FALSE)</f>
        <v>797.34433333333322</v>
      </c>
      <c r="H38" s="18">
        <f>VLOOKUP($B$11,TUKETIM,8,FALSE)</f>
        <v>1308.8622166666664</v>
      </c>
      <c r="I38" s="18">
        <f>VLOOKUP($B$11,TUKETIM,9,FALSE)</f>
        <v>730.65852083333334</v>
      </c>
      <c r="J38" s="18">
        <f>VLOOKUP($B$11,TUKETIM,10,FALSE)</f>
        <v>278.13792083333334</v>
      </c>
      <c r="K38" s="18">
        <f>VLOOKUP($B$11,TUKETIM,11,FALSE)</f>
        <v>1008.7964416666666</v>
      </c>
      <c r="L38" s="29">
        <f>VLOOKUP($B$11,TUKETIM,12,FALSE)</f>
        <v>21.726487499999998</v>
      </c>
      <c r="M38" s="29">
        <f>VLOOKUP($B$11,TUKETIM,13,FALSE)</f>
        <v>28.478345833333332</v>
      </c>
      <c r="N38" s="29">
        <f>VLOOKUP($B$11,TUKETIM,14,FALSE)</f>
        <v>50.204833333333326</v>
      </c>
      <c r="O38" s="29">
        <f>VLOOKUP($B$11,TUKETIM,15,FALSE)</f>
        <v>3230.0689291666658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30293.952399999998</v>
      </c>
      <c r="D39" s="18">
        <f>VLOOKUP($B$11,ANLASMA,4,FALSE)</f>
        <v>9</v>
      </c>
      <c r="E39" s="18">
        <f>VLOOKUP($B$11,ANLASMA,5,FALSE)</f>
        <v>30302.952399999998</v>
      </c>
      <c r="F39" s="18">
        <f>VLOOKUP($B$11,ANLASMA,6,FALSE)</f>
        <v>5711.5709999999999</v>
      </c>
      <c r="G39" s="18">
        <f>VLOOKUP($B$11,ANLASMA,7,FALSE)</f>
        <v>9804.4</v>
      </c>
      <c r="H39" s="18">
        <f>VLOOKUP($B$11,ANLASMA,8,FALSE)</f>
        <v>15515.971</v>
      </c>
      <c r="I39" s="18">
        <f>VLOOKUP($B$11,ANLASMA,9,FALSE)</f>
        <v>8211.3420000000006</v>
      </c>
      <c r="J39" s="18">
        <f>VLOOKUP($B$11,ANLASMA,10,FALSE)</f>
        <v>8303.1</v>
      </c>
      <c r="K39" s="18">
        <f>VLOOKUP($B$11,ANLASMA,11,FALSE)</f>
        <v>16514.442000000003</v>
      </c>
      <c r="L39" s="29">
        <f>VLOOKUP($B$11,ANLASMA,12,FALSE)</f>
        <v>61.129999999999995</v>
      </c>
      <c r="M39" s="29">
        <f>VLOOKUP($B$11,ANLASMA,13,FALSE)</f>
        <v>405</v>
      </c>
      <c r="N39" s="29">
        <f>VLOOKUP($B$11,ANLASMA,14,FALSE)</f>
        <v>466.13</v>
      </c>
      <c r="O39" s="29">
        <f>VLOOKUP($B$11,ANLASMA,15,FALSE)</f>
        <v>62799.4954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2"/>
  <dimension ref="A1:AC70"/>
  <sheetViews>
    <sheetView topLeftCell="A3"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82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16" t="s">
        <v>18</v>
      </c>
      <c r="B14" s="16" t="s">
        <v>19</v>
      </c>
      <c r="C14" s="17" t="s">
        <v>20</v>
      </c>
      <c r="D14" s="17" t="s">
        <v>2</v>
      </c>
      <c r="E14" s="17" t="s">
        <v>64</v>
      </c>
      <c r="F14" s="17" t="s">
        <v>20</v>
      </c>
      <c r="G14" s="17" t="s">
        <v>2</v>
      </c>
      <c r="H14" s="17" t="s">
        <v>64</v>
      </c>
      <c r="I14" s="17" t="s">
        <v>20</v>
      </c>
      <c r="J14" s="17" t="s">
        <v>2</v>
      </c>
      <c r="K14" s="17" t="s">
        <v>64</v>
      </c>
      <c r="L14" s="17" t="s">
        <v>20</v>
      </c>
      <c r="M14" s="17" t="s">
        <v>2</v>
      </c>
      <c r="N14" s="17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16" t="s">
        <v>26</v>
      </c>
      <c r="B15" s="1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16" t="s">
        <v>26</v>
      </c>
      <c r="B16" s="1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16" t="s">
        <v>129</v>
      </c>
      <c r="B17" s="16" t="s">
        <v>27</v>
      </c>
      <c r="C17" s="14">
        <f t="shared" si="0"/>
        <v>1.9475225240504625E-2</v>
      </c>
      <c r="D17" s="14">
        <f t="shared" si="1"/>
        <v>1.0196285915E-2</v>
      </c>
      <c r="E17" s="14">
        <f t="shared" si="2"/>
        <v>1.947384917089252E-2</v>
      </c>
      <c r="F17" s="14">
        <f t="shared" si="3"/>
        <v>0</v>
      </c>
      <c r="G17" s="14">
        <f t="shared" si="4"/>
        <v>0</v>
      </c>
      <c r="H17" s="14">
        <f t="shared" si="5"/>
        <v>0</v>
      </c>
      <c r="I17" s="14">
        <f t="shared" si="6"/>
        <v>3.8816122279247009E-2</v>
      </c>
      <c r="J17" s="14">
        <f t="shared" si="7"/>
        <v>0.89692341252373853</v>
      </c>
      <c r="K17" s="14">
        <f t="shared" si="8"/>
        <v>4.5611939518099928E-2</v>
      </c>
      <c r="L17" s="14">
        <f t="shared" si="9"/>
        <v>2.5497312022096033</v>
      </c>
      <c r="M17" s="14">
        <f t="shared" si="10"/>
        <v>0.13486622100828946</v>
      </c>
      <c r="N17" s="14">
        <f t="shared" si="11"/>
        <v>1.8699914297233076</v>
      </c>
      <c r="O17" s="19">
        <f t="shared" si="12"/>
        <v>2.9201897955911282E-2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16" t="s">
        <v>129</v>
      </c>
      <c r="B18" s="1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16" t="s">
        <v>129</v>
      </c>
      <c r="B19" s="1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16" t="s">
        <v>129</v>
      </c>
      <c r="B20" s="1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16" t="s">
        <v>130</v>
      </c>
      <c r="B21" s="16" t="s">
        <v>27</v>
      </c>
      <c r="C21" s="14">
        <f t="shared" si="0"/>
        <v>4.1211528471223342E-2</v>
      </c>
      <c r="D21" s="14">
        <f t="shared" si="1"/>
        <v>0.17772510911904668</v>
      </c>
      <c r="E21" s="14">
        <f t="shared" si="2"/>
        <v>4.1231773478047858E-2</v>
      </c>
      <c r="F21" s="14">
        <f t="shared" si="3"/>
        <v>0</v>
      </c>
      <c r="G21" s="14">
        <f t="shared" si="4"/>
        <v>0</v>
      </c>
      <c r="H21" s="14">
        <f t="shared" si="5"/>
        <v>0</v>
      </c>
      <c r="I21" s="14">
        <f t="shared" si="6"/>
        <v>6.1797706018343258E-2</v>
      </c>
      <c r="J21" s="14">
        <f t="shared" si="7"/>
        <v>3.149908613102728E-4</v>
      </c>
      <c r="K21" s="14">
        <f t="shared" si="8"/>
        <v>6.1310791036608747E-2</v>
      </c>
      <c r="L21" s="14">
        <f t="shared" si="9"/>
        <v>2.5143997753695877</v>
      </c>
      <c r="M21" s="14">
        <f t="shared" si="10"/>
        <v>0</v>
      </c>
      <c r="N21" s="14">
        <f t="shared" si="11"/>
        <v>1.8066428015618519</v>
      </c>
      <c r="O21" s="19">
        <f t="shared" si="12"/>
        <v>4.9061045780891384E-2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16" t="s">
        <v>130</v>
      </c>
      <c r="B22" s="16" t="s">
        <v>3</v>
      </c>
      <c r="C22" s="14">
        <f t="shared" si="0"/>
        <v>2.6952056226597961E-5</v>
      </c>
      <c r="D22" s="14">
        <f t="shared" si="1"/>
        <v>0</v>
      </c>
      <c r="E22" s="14">
        <f t="shared" si="2"/>
        <v>2.6948059228206646E-5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1.8870388917045145E-5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16" t="s">
        <v>130</v>
      </c>
      <c r="B23" s="1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16" t="s">
        <v>130</v>
      </c>
      <c r="B24" s="1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6.0713705767954561E-2</v>
      </c>
      <c r="D25" s="14">
        <f t="shared" ref="D25:O25" si="13">SUM(D15:D24)</f>
        <v>0.18792139503404667</v>
      </c>
      <c r="E25" s="14">
        <f t="shared" si="13"/>
        <v>6.0732570708168579E-2</v>
      </c>
      <c r="F25" s="14">
        <f t="shared" si="13"/>
        <v>0</v>
      </c>
      <c r="G25" s="14">
        <f t="shared" si="13"/>
        <v>0</v>
      </c>
      <c r="H25" s="14">
        <f t="shared" si="13"/>
        <v>0</v>
      </c>
      <c r="I25" s="14">
        <f t="shared" si="13"/>
        <v>0.10061382829759027</v>
      </c>
      <c r="J25" s="14">
        <f t="shared" si="13"/>
        <v>0.89723840338504879</v>
      </c>
      <c r="K25" s="14">
        <f t="shared" si="13"/>
        <v>0.10692273055470868</v>
      </c>
      <c r="L25" s="14">
        <f t="shared" si="13"/>
        <v>5.0641309775791914</v>
      </c>
      <c r="M25" s="14">
        <f t="shared" si="13"/>
        <v>0.13486622100828946</v>
      </c>
      <c r="N25" s="14">
        <f t="shared" si="13"/>
        <v>3.6766342312851594</v>
      </c>
      <c r="O25" s="14">
        <f t="shared" si="13"/>
        <v>7.8281814125719704E-2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16" t="s">
        <v>18</v>
      </c>
      <c r="B27" s="16" t="s">
        <v>19</v>
      </c>
      <c r="C27" s="17" t="s">
        <v>1</v>
      </c>
      <c r="D27" s="17" t="s">
        <v>2</v>
      </c>
      <c r="E27" s="17" t="s">
        <v>64</v>
      </c>
      <c r="F27" s="17" t="s">
        <v>1</v>
      </c>
      <c r="G27" s="17" t="s">
        <v>2</v>
      </c>
      <c r="H27" s="17" t="s">
        <v>64</v>
      </c>
      <c r="I27" s="17" t="s">
        <v>1</v>
      </c>
      <c r="J27" s="17" t="s">
        <v>2</v>
      </c>
      <c r="K27" s="17" t="s">
        <v>64</v>
      </c>
      <c r="L27" s="17" t="s">
        <v>1</v>
      </c>
      <c r="M27" s="17" t="s">
        <v>2</v>
      </c>
      <c r="N27" s="17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16" t="s">
        <v>26</v>
      </c>
      <c r="B28" s="1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16" t="s">
        <v>129</v>
      </c>
      <c r="B29" s="16" t="s">
        <v>27</v>
      </c>
      <c r="C29" s="14">
        <f>(SUMIFS(MESKENAG2,KAYNAK,A29,SEBEP,B29,SÜRE,"Uzun",BİLDİRİM,"Bildirimli",İL,$B$10,İLÇE,$B$11)/VLOOKUP($B$11,ABONE2,3,FALSE))</f>
        <v>4.5389614972067421E-3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4.5382883677931619E-3</v>
      </c>
      <c r="F29" s="14">
        <f>(SUMIFS(TARIMSALAG2,KAYNAK,A29,SEBEP,B29,SÜRE,"Uzun",BİLDİRİM,"Bildirimli",İL,$B$10,İLÇE,$B$11)/VLOOKUP($B$11,ABONE2,6,FALSE))</f>
        <v>0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4">
        <f>(SUMIFS(TICARETHANEAG2,KAYNAK,A29,SEBEP,B29,SÜRE,"Uzun",BİLDİRİM,"Bildirimli",İL,$B$10,İLÇE,$B$11)/VLOOKUP($B$11,ABONE2,9,FALSE))</f>
        <v>3.7438130932416565E-3</v>
      </c>
      <c r="J29" s="14">
        <f>(SUMIFS(TICARETHANEOG2,KAYNAK,A29,SEBEP,B29,SÜRE,"Uzun",BİLDİRİM,"Bildirimli",İL,$B$10,İLÇE,$B$11)/VLOOKUP($B$11,ABONE2,10,FALSE))</f>
        <v>0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3.7141638059703108E-3</v>
      </c>
      <c r="L29" s="14">
        <f>(SUMIFS(SANAYIAG2,KAYNAK,A29,SEBEP,B29,SÜRE,"Uzun",BİLDİRİM,"Bildirimli",İL,$B$10,İLÇE,$B$11)/VLOOKUP($B$11,ABONE2,12,FALSE))</f>
        <v>5.0311067619145024E-3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3.614943377079309E-3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4.291040028668671E-3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16" t="s">
        <v>129</v>
      </c>
      <c r="B30" s="1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16" t="s">
        <v>130</v>
      </c>
      <c r="B31" s="16" t="s">
        <v>27</v>
      </c>
      <c r="C31" s="14">
        <f>(SUMIFS(MESKENAG2,KAYNAK,A31,SEBEP,B31,SÜRE,"Uzun",BİLDİRİM,"Bildirimli",İL,$B$10,İLÇE,$B$11)/VLOOKUP($B$11,ABONE2,3,FALSE))</f>
        <v>1.1772121504732639E-2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1.1770375695421425E-2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1.1543267792380251E-2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1.145185039137693E-2</v>
      </c>
      <c r="L31" s="14">
        <f>(SUMIFS(SANAYIAG2,KAYNAK,A31,SEBEP,B31,SÜRE,"Uzun",BİLDİRİM,"Bildirimli",İL,$B$10,İLÇE,$B$11)/VLOOKUP($B$11,ABONE2,12,FALSE))</f>
        <v>0.14570167973086073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0.10468935506587772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1.1771370170025289E-2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16" t="s">
        <v>130</v>
      </c>
      <c r="B32" s="1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1.6311083001939383E-2</v>
      </c>
      <c r="D33" s="14">
        <f t="shared" ref="D33:O33" si="14">SUM(D28:D32)</f>
        <v>0</v>
      </c>
      <c r="E33" s="14">
        <f t="shared" si="14"/>
        <v>1.6308664063214587E-2</v>
      </c>
      <c r="F33" s="14">
        <f t="shared" si="14"/>
        <v>0</v>
      </c>
      <c r="G33" s="14">
        <f t="shared" si="14"/>
        <v>0</v>
      </c>
      <c r="H33" s="14">
        <f t="shared" si="14"/>
        <v>0</v>
      </c>
      <c r="I33" s="14">
        <f t="shared" si="14"/>
        <v>1.5287080885621907E-2</v>
      </c>
      <c r="J33" s="14">
        <f t="shared" si="14"/>
        <v>0</v>
      </c>
      <c r="K33" s="14">
        <f t="shared" si="14"/>
        <v>1.5166014197347241E-2</v>
      </c>
      <c r="L33" s="14">
        <f t="shared" si="14"/>
        <v>0.15073278649277524</v>
      </c>
      <c r="M33" s="14">
        <f t="shared" si="14"/>
        <v>0</v>
      </c>
      <c r="N33" s="14">
        <f t="shared" si="14"/>
        <v>0.10830429844295703</v>
      </c>
      <c r="O33" s="14">
        <f t="shared" si="14"/>
        <v>1.606241019869396E-2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182036</v>
      </c>
      <c r="D37" s="18">
        <f>VLOOKUP($B$11,ABONE2,4,FALSE)</f>
        <v>27</v>
      </c>
      <c r="E37" s="18">
        <f>VLOOKUP($B$11,ABONE2,5,FALSE)</f>
        <v>182063</v>
      </c>
      <c r="F37" s="18">
        <f>VLOOKUP($B$11,ABONE2,6,FALSE)</f>
        <v>6</v>
      </c>
      <c r="G37" s="18">
        <f>VLOOKUP($B$11,ABONE2,7,FALSE)</f>
        <v>2</v>
      </c>
      <c r="H37" s="18">
        <f>VLOOKUP($B$11,ABONE2,8,FALSE)</f>
        <v>8</v>
      </c>
      <c r="I37" s="18">
        <f>VLOOKUP($B$11,ABONE2,9,FALSE)</f>
        <v>77041</v>
      </c>
      <c r="J37" s="18">
        <f>VLOOKUP($B$11,ABONE2,10,FALSE)</f>
        <v>615</v>
      </c>
      <c r="K37" s="18">
        <f>VLOOKUP($B$11,ABONE2,11,FALSE)</f>
        <v>77656</v>
      </c>
      <c r="L37" s="29">
        <f>VLOOKUP($B$11,ABONE2,12,FALSE)</f>
        <v>194</v>
      </c>
      <c r="M37" s="29">
        <f>VLOOKUP($B$11,ABONE2,13,FALSE)</f>
        <v>76</v>
      </c>
      <c r="N37" s="29">
        <f>VLOOKUP($B$11,ABONE2,14,FALSE)</f>
        <v>270</v>
      </c>
      <c r="O37" s="29">
        <f>VLOOKUP($B$11,ABONE2,15,FALSE)</f>
        <v>259997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45539.11114999999</v>
      </c>
      <c r="D38" s="18">
        <f>VLOOKUP($B$11,TUKETIM,4,FALSE)</f>
        <v>113.77550416666666</v>
      </c>
      <c r="E38" s="18">
        <f>VLOOKUP($B$11,TUKETIM,5,FALSE)</f>
        <v>45652.886654166658</v>
      </c>
      <c r="F38" s="18">
        <f>VLOOKUP($B$11,TUKETIM,6,FALSE)</f>
        <v>0.35621249999999999</v>
      </c>
      <c r="G38" s="18">
        <f>VLOOKUP($B$11,TUKETIM,7,FALSE)</f>
        <v>0</v>
      </c>
      <c r="H38" s="18">
        <f>VLOOKUP($B$11,TUKETIM,8,FALSE)</f>
        <v>0.35621249999999999</v>
      </c>
      <c r="I38" s="18">
        <f>VLOOKUP($B$11,TUKETIM,9,FALSE)</f>
        <v>38807.842275000003</v>
      </c>
      <c r="J38" s="18">
        <f>VLOOKUP($B$11,TUKETIM,10,FALSE)</f>
        <v>26417.783583333334</v>
      </c>
      <c r="K38" s="18">
        <f>VLOOKUP($B$11,TUKETIM,11,FALSE)</f>
        <v>65225.62585833334</v>
      </c>
      <c r="L38" s="29">
        <f>VLOOKUP($B$11,TUKETIM,12,FALSE)</f>
        <v>1234.8314958333335</v>
      </c>
      <c r="M38" s="29">
        <f>VLOOKUP($B$11,TUKETIM,13,FALSE)</f>
        <v>1038.5827750000001</v>
      </c>
      <c r="N38" s="29">
        <f>VLOOKUP($B$11,TUKETIM,14,FALSE)</f>
        <v>2273.4142708333338</v>
      </c>
      <c r="O38" s="29">
        <f>VLOOKUP($B$11,TUKETIM,15,FALSE)</f>
        <v>113152.28299583335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726963.897</v>
      </c>
      <c r="D39" s="18">
        <f>VLOOKUP($B$11,ANLASMA,4,FALSE)</f>
        <v>11329.43</v>
      </c>
      <c r="E39" s="18">
        <f>VLOOKUP($B$11,ANLASMA,5,FALSE)</f>
        <v>738293.32700000005</v>
      </c>
      <c r="F39" s="18">
        <f>VLOOKUP($B$11,ANLASMA,6,FALSE)</f>
        <v>20</v>
      </c>
      <c r="G39" s="18">
        <f>VLOOKUP($B$11,ANLASMA,7,FALSE)</f>
        <v>1004</v>
      </c>
      <c r="H39" s="18">
        <f>VLOOKUP($B$11,ANLASMA,8,FALSE)</f>
        <v>1024</v>
      </c>
      <c r="I39" s="18">
        <f>VLOOKUP($B$11,ANLASMA,9,FALSE)</f>
        <v>512764.56455700006</v>
      </c>
      <c r="J39" s="18">
        <f>VLOOKUP($B$11,ANLASMA,10,FALSE)</f>
        <v>576984.52559999994</v>
      </c>
      <c r="K39" s="18">
        <f>VLOOKUP($B$11,ANLASMA,11,FALSE)</f>
        <v>1089749.0901569999</v>
      </c>
      <c r="L39" s="29">
        <f>VLOOKUP($B$11,ANLASMA,12,FALSE)</f>
        <v>4461.7969999999996</v>
      </c>
      <c r="M39" s="29">
        <f>VLOOKUP($B$11,ANLASMA,13,FALSE)</f>
        <v>101173.54</v>
      </c>
      <c r="N39" s="29">
        <f>VLOOKUP($B$11,ANLASMA,14,FALSE)</f>
        <v>105635.337</v>
      </c>
      <c r="O39" s="29">
        <f>VLOOKUP($B$11,ANLASMA,15,FALSE)</f>
        <v>1934701.754157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C35:E35"/>
    <mergeCell ref="F35:H35"/>
    <mergeCell ref="I35:K35"/>
    <mergeCell ref="L35:N35"/>
    <mergeCell ref="O35:O36"/>
    <mergeCell ref="I26:K26"/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B42:K42"/>
    <mergeCell ref="B43:K43"/>
    <mergeCell ref="B44:K44"/>
    <mergeCell ref="B11:C11"/>
    <mergeCell ref="O26:O27"/>
    <mergeCell ref="A33:B33"/>
    <mergeCell ref="B35:B36"/>
    <mergeCell ref="F13:H13"/>
    <mergeCell ref="I13:K13"/>
    <mergeCell ref="L13:N13"/>
    <mergeCell ref="O13:O14"/>
    <mergeCell ref="L26:N26"/>
    <mergeCell ref="A25:B25"/>
    <mergeCell ref="A26:B26"/>
    <mergeCell ref="C26:E26"/>
    <mergeCell ref="F26:H2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127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8.7624592806836668E-2</v>
      </c>
      <c r="D17" s="14">
        <f t="shared" si="1"/>
        <v>0.438145327099349</v>
      </c>
      <c r="E17" s="14">
        <f t="shared" si="2"/>
        <v>8.7867938072889076E-2</v>
      </c>
      <c r="F17" s="14">
        <f t="shared" si="3"/>
        <v>1.2339301686285598</v>
      </c>
      <c r="G17" s="14">
        <f t="shared" si="4"/>
        <v>1.2389943973629405</v>
      </c>
      <c r="H17" s="14">
        <f t="shared" si="5"/>
        <v>1.2364050866839746</v>
      </c>
      <c r="I17" s="14">
        <f t="shared" si="6"/>
        <v>0.11815408539786401</v>
      </c>
      <c r="J17" s="14">
        <f t="shared" si="7"/>
        <v>9.7686729740632074</v>
      </c>
      <c r="K17" s="14">
        <f t="shared" si="8"/>
        <v>0.37727479305020473</v>
      </c>
      <c r="L17" s="14">
        <f t="shared" si="9"/>
        <v>1.4655483528310995</v>
      </c>
      <c r="M17" s="14">
        <f t="shared" si="10"/>
        <v>84.097072724007489</v>
      </c>
      <c r="N17" s="14">
        <f t="shared" si="11"/>
        <v>51.714448308276204</v>
      </c>
      <c r="O17" s="19">
        <f t="shared" si="12"/>
        <v>0.22540699052458907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3.0908318599114016E-2</v>
      </c>
      <c r="D21" s="14">
        <f t="shared" si="1"/>
        <v>4.7697750106453901E-5</v>
      </c>
      <c r="E21" s="14">
        <f t="shared" si="2"/>
        <v>3.0886893943576302E-2</v>
      </c>
      <c r="F21" s="14">
        <f t="shared" si="3"/>
        <v>0.20814615098838982</v>
      </c>
      <c r="G21" s="14">
        <f t="shared" si="4"/>
        <v>2.0018261166225878E-3</v>
      </c>
      <c r="H21" s="14">
        <f t="shared" si="5"/>
        <v>0.10740221969974248</v>
      </c>
      <c r="I21" s="14">
        <f t="shared" si="6"/>
        <v>4.7414824780445862E-2</v>
      </c>
      <c r="J21" s="14">
        <f t="shared" si="7"/>
        <v>0.1038372327738679</v>
      </c>
      <c r="K21" s="14">
        <f t="shared" si="8"/>
        <v>4.892979143201899E-2</v>
      </c>
      <c r="L21" s="14">
        <f t="shared" si="9"/>
        <v>8.3291257675570815E-2</v>
      </c>
      <c r="M21" s="14">
        <f t="shared" si="10"/>
        <v>0</v>
      </c>
      <c r="N21" s="14">
        <f t="shared" si="11"/>
        <v>3.2641168548534508E-2</v>
      </c>
      <c r="O21" s="19">
        <f t="shared" si="12"/>
        <v>3.6806979553292062E-2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0.11853291140595068</v>
      </c>
      <c r="D25" s="14">
        <f t="shared" ref="D25:O25" si="13">SUM(D15:D24)</f>
        <v>0.43819302484945544</v>
      </c>
      <c r="E25" s="14">
        <f t="shared" si="13"/>
        <v>0.11875483201646538</v>
      </c>
      <c r="F25" s="14">
        <f t="shared" si="13"/>
        <v>1.4420763196169495</v>
      </c>
      <c r="G25" s="14">
        <f t="shared" si="13"/>
        <v>1.2409962234795631</v>
      </c>
      <c r="H25" s="14">
        <f t="shared" si="13"/>
        <v>1.343807306383717</v>
      </c>
      <c r="I25" s="14">
        <f t="shared" si="13"/>
        <v>0.16556891017830988</v>
      </c>
      <c r="J25" s="14">
        <f t="shared" si="13"/>
        <v>9.8725102068370756</v>
      </c>
      <c r="K25" s="14">
        <f t="shared" si="13"/>
        <v>0.4262045844822237</v>
      </c>
      <c r="L25" s="14">
        <f t="shared" si="13"/>
        <v>1.5488396105066704</v>
      </c>
      <c r="M25" s="14">
        <f t="shared" si="13"/>
        <v>84.097072724007489</v>
      </c>
      <c r="N25" s="14">
        <f t="shared" si="13"/>
        <v>51.74708947682474</v>
      </c>
      <c r="O25" s="14">
        <f t="shared" si="13"/>
        <v>0.26221397007788111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0.11176269526022554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0.11168510520590899</v>
      </c>
      <c r="F29" s="14">
        <f>(SUMIFS(TARIMSALAG2,KAYNAK,A29,SEBEP,B29,SÜRE,"Uzun",BİLDİRİM,"Bildirimli",İL,$B$10,İLÇE,$B$11)/VLOOKUP($B$11,ABONE2,6,FALSE))</f>
        <v>9.1685818049419224E-3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4.6878425173287955E-3</v>
      </c>
      <c r="I29" s="14">
        <f>(SUMIFS(TICARETHANEAG2,KAYNAK,A29,SEBEP,B29,SÜRE,"Uzun",BİLDİRİM,"Bildirimli",İL,$B$10,İLÇE,$B$11)/VLOOKUP($B$11,ABONE2,9,FALSE))</f>
        <v>0.15034511004365878</v>
      </c>
      <c r="J29" s="14">
        <f>(SUMIFS(TICARETHANEOG2,KAYNAK,A29,SEBEP,B29,SÜRE,"Uzun",BİLDİRİM,"Bildirimli",İL,$B$10,İLÇE,$B$11)/VLOOKUP($B$11,ABONE2,10,FALSE))</f>
        <v>0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0.14630827723124512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0.11139432179104641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3.1579120326016036E-2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3.1557196859910826E-2</v>
      </c>
      <c r="F31" s="14">
        <f>(SUMIFS(TARIMSALAG2,KAYNAK,A31,SEBEP,B31,SÜRE,"Uzun",BİLDİRİM,"Bildirimli",İL,$B$10,İLÇE,$B$11)/VLOOKUP($B$11,ABONE2,6,FALSE))</f>
        <v>4.9030136932036884E-3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2.5068823666553005E-3</v>
      </c>
      <c r="I31" s="14">
        <f>(SUMIFS(TICARETHANEAG2,KAYNAK,A31,SEBEP,B31,SÜRE,"Uzun",BİLDİRİM,"Bildirimli",İL,$B$10,İLÇE,$B$11)/VLOOKUP($B$11,ABONE2,9,FALSE))</f>
        <v>3.5952613738209474E-2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3.4987270131169035E-2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3.0670637104790698E-2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0.14334181558624159</v>
      </c>
      <c r="D33" s="14">
        <f t="shared" ref="D33:O33" si="14">SUM(D28:D32)</f>
        <v>0</v>
      </c>
      <c r="E33" s="14">
        <f t="shared" si="14"/>
        <v>0.14324230206581981</v>
      </c>
      <c r="F33" s="14">
        <f t="shared" si="14"/>
        <v>1.4071595498145611E-2</v>
      </c>
      <c r="G33" s="14">
        <f t="shared" si="14"/>
        <v>0</v>
      </c>
      <c r="H33" s="14">
        <f t="shared" si="14"/>
        <v>7.1947248839840956E-3</v>
      </c>
      <c r="I33" s="14">
        <f t="shared" si="14"/>
        <v>0.18629772378186826</v>
      </c>
      <c r="J33" s="14">
        <f t="shared" si="14"/>
        <v>0</v>
      </c>
      <c r="K33" s="14">
        <f t="shared" si="14"/>
        <v>0.18129554736241416</v>
      </c>
      <c r="L33" s="14">
        <f t="shared" si="14"/>
        <v>0</v>
      </c>
      <c r="M33" s="14">
        <f t="shared" si="14"/>
        <v>0</v>
      </c>
      <c r="N33" s="14">
        <f t="shared" si="14"/>
        <v>0</v>
      </c>
      <c r="O33" s="14">
        <f t="shared" si="14"/>
        <v>0.14206495889583712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67653</v>
      </c>
      <c r="D37" s="18">
        <f>VLOOKUP($B$11,ABONE2,4,FALSE)</f>
        <v>47</v>
      </c>
      <c r="E37" s="18">
        <f>VLOOKUP($B$11,ABONE2,5,FALSE)</f>
        <v>67700</v>
      </c>
      <c r="F37" s="18">
        <f>VLOOKUP($B$11,ABONE2,6,FALSE)</f>
        <v>1924</v>
      </c>
      <c r="G37" s="18">
        <f>VLOOKUP($B$11,ABONE2,7,FALSE)</f>
        <v>1839</v>
      </c>
      <c r="H37" s="18">
        <f>VLOOKUP($B$11,ABONE2,8,FALSE)</f>
        <v>3763</v>
      </c>
      <c r="I37" s="18">
        <f>VLOOKUP($B$11,ABONE2,9,FALSE)</f>
        <v>10873</v>
      </c>
      <c r="J37" s="18">
        <f>VLOOKUP($B$11,ABONE2,10,FALSE)</f>
        <v>300</v>
      </c>
      <c r="K37" s="18">
        <f>VLOOKUP($B$11,ABONE2,11,FALSE)</f>
        <v>11173</v>
      </c>
      <c r="L37" s="29">
        <f>VLOOKUP($B$11,ABONE2,12,FALSE)</f>
        <v>29</v>
      </c>
      <c r="M37" s="29">
        <f>VLOOKUP($B$11,ABONE2,13,FALSE)</f>
        <v>45</v>
      </c>
      <c r="N37" s="29">
        <f>VLOOKUP($B$11,ABONE2,14,FALSE)</f>
        <v>74</v>
      </c>
      <c r="O37" s="29">
        <f>VLOOKUP($B$11,ABONE2,15,FALSE)</f>
        <v>82710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14106.369033333332</v>
      </c>
      <c r="D38" s="18">
        <f>VLOOKUP($B$11,TUKETIM,4,FALSE)</f>
        <v>18.469733333333334</v>
      </c>
      <c r="E38" s="18">
        <f>VLOOKUP($B$11,TUKETIM,5,FALSE)</f>
        <v>14124.838766666666</v>
      </c>
      <c r="F38" s="18">
        <f>VLOOKUP($B$11,TUKETIM,6,FALSE)</f>
        <v>1885.2744958333333</v>
      </c>
      <c r="G38" s="18">
        <f>VLOOKUP($B$11,TUKETIM,7,FALSE)</f>
        <v>2669.7396791666665</v>
      </c>
      <c r="H38" s="18">
        <f>VLOOKUP($B$11,TUKETIM,8,FALSE)</f>
        <v>4555.0141750000003</v>
      </c>
      <c r="I38" s="18">
        <f>VLOOKUP($B$11,TUKETIM,9,FALSE)</f>
        <v>6557.1592875000006</v>
      </c>
      <c r="J38" s="18">
        <f>VLOOKUP($B$11,TUKETIM,10,FALSE)</f>
        <v>6998.9611708333332</v>
      </c>
      <c r="K38" s="18">
        <f>VLOOKUP($B$11,TUKETIM,11,FALSE)</f>
        <v>13556.120458333335</v>
      </c>
      <c r="L38" s="29">
        <f>VLOOKUP($B$11,TUKETIM,12,FALSE)</f>
        <v>191.45497083333331</v>
      </c>
      <c r="M38" s="29">
        <f>VLOOKUP($B$11,TUKETIM,13,FALSE)</f>
        <v>3373.9643375000005</v>
      </c>
      <c r="N38" s="29">
        <f>VLOOKUP($B$11,TUKETIM,14,FALSE)</f>
        <v>3565.4193083333339</v>
      </c>
      <c r="O38" s="29">
        <f>VLOOKUP($B$11,TUKETIM,15,FALSE)</f>
        <v>35801.392708333333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324872.65379999997</v>
      </c>
      <c r="D39" s="18">
        <f>VLOOKUP($B$11,ANLASMA,4,FALSE)</f>
        <v>328.26</v>
      </c>
      <c r="E39" s="18">
        <f>VLOOKUP($B$11,ANLASMA,5,FALSE)</f>
        <v>325200.91379999998</v>
      </c>
      <c r="F39" s="18">
        <f>VLOOKUP($B$11,ANLASMA,6,FALSE)</f>
        <v>16205.660999999998</v>
      </c>
      <c r="G39" s="18">
        <f>VLOOKUP($B$11,ANLASMA,7,FALSE)</f>
        <v>31677.808000000005</v>
      </c>
      <c r="H39" s="18">
        <f>VLOOKUP($B$11,ANLASMA,8,FALSE)</f>
        <v>47883.469000000005</v>
      </c>
      <c r="I39" s="18">
        <f>VLOOKUP($B$11,ANLASMA,9,FALSE)</f>
        <v>62989.032200000009</v>
      </c>
      <c r="J39" s="18">
        <f>VLOOKUP($B$11,ANLASMA,10,FALSE)</f>
        <v>54426.847000000002</v>
      </c>
      <c r="K39" s="18">
        <f>VLOOKUP($B$11,ANLASMA,11,FALSE)</f>
        <v>117415.87920000001</v>
      </c>
      <c r="L39" s="29">
        <f>VLOOKUP($B$11,ANLASMA,12,FALSE)</f>
        <v>859.65499999999997</v>
      </c>
      <c r="M39" s="29">
        <f>VLOOKUP($B$11,ANLASMA,13,FALSE)</f>
        <v>17273.34</v>
      </c>
      <c r="N39" s="29">
        <f>VLOOKUP($B$11,ANLASMA,14,FALSE)</f>
        <v>18132.994999999999</v>
      </c>
      <c r="O39" s="29">
        <f>VLOOKUP($B$11,ANLASMA,15,FALSE)</f>
        <v>508633.25699999998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128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6.8598160687691312E-2</v>
      </c>
      <c r="D17" s="14">
        <f t="shared" si="1"/>
        <v>1.0584598966383045</v>
      </c>
      <c r="E17" s="14">
        <f t="shared" si="2"/>
        <v>6.9445617144430621E-2</v>
      </c>
      <c r="F17" s="14">
        <f t="shared" si="3"/>
        <v>0.19747383592074425</v>
      </c>
      <c r="G17" s="14">
        <f t="shared" si="4"/>
        <v>0.41260676152899062</v>
      </c>
      <c r="H17" s="14">
        <f t="shared" si="5"/>
        <v>0.29579709937153864</v>
      </c>
      <c r="I17" s="14">
        <f t="shared" si="6"/>
        <v>0.2424413182860419</v>
      </c>
      <c r="J17" s="14">
        <f t="shared" si="7"/>
        <v>11.035329718760966</v>
      </c>
      <c r="K17" s="14">
        <f t="shared" si="8"/>
        <v>0.81695849535065179</v>
      </c>
      <c r="L17" s="14">
        <f t="shared" si="9"/>
        <v>107.04217424520257</v>
      </c>
      <c r="M17" s="14">
        <f t="shared" si="10"/>
        <v>268.0074685918342</v>
      </c>
      <c r="N17" s="14">
        <f t="shared" si="11"/>
        <v>209.15035265345364</v>
      </c>
      <c r="O17" s="19">
        <f t="shared" si="12"/>
        <v>0.70277126670331558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3.3366393428671792E-4</v>
      </c>
      <c r="D18" s="14">
        <f t="shared" si="1"/>
        <v>0</v>
      </c>
      <c r="E18" s="14">
        <f t="shared" si="2"/>
        <v>3.333782725167731E-4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1.1286897641478648E-3</v>
      </c>
      <c r="J18" s="14">
        <f t="shared" si="7"/>
        <v>2.037057608902668E-2</v>
      </c>
      <c r="K18" s="14">
        <f t="shared" si="8"/>
        <v>2.1529562813742496E-3</v>
      </c>
      <c r="L18" s="14">
        <f t="shared" si="9"/>
        <v>0.38319969582752039</v>
      </c>
      <c r="M18" s="14">
        <f t="shared" si="10"/>
        <v>1.1761763820323146</v>
      </c>
      <c r="N18" s="14">
        <f t="shared" si="11"/>
        <v>0.88622368790756989</v>
      </c>
      <c r="O18" s="19">
        <f t="shared" si="12"/>
        <v>2.7926277741822077E-3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4.1248625678732304E-2</v>
      </c>
      <c r="D21" s="14">
        <f t="shared" si="1"/>
        <v>0</v>
      </c>
      <c r="E21" s="14">
        <f t="shared" si="2"/>
        <v>4.1213311237438648E-2</v>
      </c>
      <c r="F21" s="14">
        <f t="shared" si="3"/>
        <v>4.9710185624050239E-2</v>
      </c>
      <c r="G21" s="14">
        <f t="shared" si="4"/>
        <v>0</v>
      </c>
      <c r="H21" s="14">
        <f t="shared" si="5"/>
        <v>2.6990893988506976E-2</v>
      </c>
      <c r="I21" s="14">
        <f t="shared" si="6"/>
        <v>4.6638954112068053E-2</v>
      </c>
      <c r="J21" s="14">
        <f t="shared" si="7"/>
        <v>0</v>
      </c>
      <c r="K21" s="14">
        <f t="shared" si="8"/>
        <v>4.4156311906990479E-2</v>
      </c>
      <c r="L21" s="14">
        <f t="shared" si="9"/>
        <v>3.2199378998079884</v>
      </c>
      <c r="M21" s="14">
        <f t="shared" si="10"/>
        <v>0</v>
      </c>
      <c r="N21" s="14">
        <f t="shared" si="11"/>
        <v>1.1773734148882395</v>
      </c>
      <c r="O21" s="19">
        <f t="shared" si="12"/>
        <v>4.4260453124942846E-2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3.5000486157128115E-5</v>
      </c>
      <c r="D22" s="14">
        <f t="shared" si="1"/>
        <v>0</v>
      </c>
      <c r="E22" s="14">
        <f t="shared" si="2"/>
        <v>3.4970520974208515E-5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2.9045899639414672E-5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0.11021545078686745</v>
      </c>
      <c r="D25" s="14">
        <f t="shared" ref="D25:O25" si="13">SUM(D15:D24)</f>
        <v>1.0584598966383045</v>
      </c>
      <c r="E25" s="14">
        <f t="shared" si="13"/>
        <v>0.11102727717536023</v>
      </c>
      <c r="F25" s="14">
        <f t="shared" si="13"/>
        <v>0.24718402154479449</v>
      </c>
      <c r="G25" s="14">
        <f t="shared" si="13"/>
        <v>0.41260676152899062</v>
      </c>
      <c r="H25" s="14">
        <f t="shared" si="13"/>
        <v>0.3227879933600456</v>
      </c>
      <c r="I25" s="14">
        <f t="shared" si="13"/>
        <v>0.29020896216225783</v>
      </c>
      <c r="J25" s="14">
        <f t="shared" si="13"/>
        <v>11.055700294849993</v>
      </c>
      <c r="K25" s="14">
        <f t="shared" si="13"/>
        <v>0.86326776353901646</v>
      </c>
      <c r="L25" s="14">
        <f t="shared" si="13"/>
        <v>110.64531184083808</v>
      </c>
      <c r="M25" s="14">
        <f t="shared" si="13"/>
        <v>269.18364497386654</v>
      </c>
      <c r="N25" s="14">
        <f t="shared" si="13"/>
        <v>211.21394975624946</v>
      </c>
      <c r="O25" s="14">
        <f t="shared" si="13"/>
        <v>0.74985339350208002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0.13053505829516551</v>
      </c>
      <c r="D29" s="14">
        <f>(SUMIFS(MESKENOG2,KAYNAK,A29,SEBEP,B29,SÜRE,"Uzun",BİLDİRİM,"Bildirimli",İL,$B$10,İLÇE,$B$11)/VLOOKUP($B$11,ABONE2,4,FALSE))</f>
        <v>8.9942484780666992E-2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0.13050030552387318</v>
      </c>
      <c r="F29" s="14">
        <f>(SUMIFS(TARIMSALAG2,KAYNAK,A29,SEBEP,B29,SÜRE,"Uzun",BİLDİRİM,"Bildirimli",İL,$B$10,İLÇE,$B$11)/VLOOKUP($B$11,ABONE2,6,FALSE))</f>
        <v>7.184903382303312E-2</v>
      </c>
      <c r="G29" s="14">
        <f>(SUMIFS(TARIMSALOG2,KAYNAK,A29,SEBEP,B29,SÜRE,"Uzun",BİLDİRİM,"Bildirimli",İL,$B$10,İLÇE,$B$11)/VLOOKUP($B$11,ABONE2,7,FALSE))</f>
        <v>0.18633747510831922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0.12417425155870684</v>
      </c>
      <c r="I29" s="14">
        <f>(SUMIFS(TICARETHANEAG2,KAYNAK,A29,SEBEP,B29,SÜRE,"Uzun",BİLDİRİM,"Bildirimli",İL,$B$10,İLÇE,$B$11)/VLOOKUP($B$11,ABONE2,9,FALSE))</f>
        <v>0.13856854432058646</v>
      </c>
      <c r="J29" s="14">
        <f>(SUMIFS(TICARETHANEOG2,KAYNAK,A29,SEBEP,B29,SÜRE,"Uzun",BİLDİRİM,"Bildirimli",İL,$B$10,İLÇE,$B$11)/VLOOKUP($B$11,ABONE2,10,FALSE))</f>
        <v>2.1142170991753342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0.24373446362694934</v>
      </c>
      <c r="L29" s="14">
        <f>(SUMIFS(SANAYIAG2,KAYNAK,A29,SEBEP,B29,SÜRE,"Uzun",BİLDİRİM,"Bildirimli",İL,$B$10,İLÇE,$B$11)/VLOOKUP($B$11,ABONE2,12,FALSE))</f>
        <v>1.3606927436365053</v>
      </c>
      <c r="M29" s="14">
        <f>(SUMIFS(SANAYIOG2,KAYNAK,A29,SEBEP,B29,SÜRE,"Uzun",BİLDİRİM,"Bildirimli",İL,$B$10,İLÇE,$B$11)/VLOOKUP($B$11,ABONE2,13,FALSE))</f>
        <v>24.207027127636884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15.853242809941456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0.18648181682159506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8.8824247810561113E-2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8.8748202157326747E-2</v>
      </c>
      <c r="F31" s="14">
        <f>(SUMIFS(TARIMSALAG2,KAYNAK,A31,SEBEP,B31,SÜRE,"Uzun",BİLDİRİM,"Bildirimli",İL,$B$10,İLÇE,$B$11)/VLOOKUP($B$11,ABONE2,6,FALSE))</f>
        <v>2.0888117436713739E-3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1.1341517966109917E-3</v>
      </c>
      <c r="I31" s="14">
        <f>(SUMIFS(TICARETHANEAG2,KAYNAK,A31,SEBEP,B31,SÜRE,"Uzun",BİLDİRİM,"Bildirimli",İL,$B$10,İLÇE,$B$11)/VLOOKUP($B$11,ABONE2,9,FALSE))</f>
        <v>0.23924773376574626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0.22651231693181018</v>
      </c>
      <c r="L31" s="14">
        <f>(SUMIFS(SANAYIAG2,KAYNAK,A31,SEBEP,B31,SÜRE,"Uzun",BİLDİRİM,"Bildirimli",İL,$B$10,İLÇE,$B$11)/VLOOKUP($B$11,ABONE2,12,FALSE))</f>
        <v>0.8865009599731507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0.32414993550264792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0.10906501716703498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0.21935930610572663</v>
      </c>
      <c r="D33" s="14">
        <f t="shared" ref="D33:O33" si="14">SUM(D28:D32)</f>
        <v>8.9942484780666992E-2</v>
      </c>
      <c r="E33" s="14">
        <f t="shared" si="14"/>
        <v>0.21924850768119991</v>
      </c>
      <c r="F33" s="14">
        <f t="shared" si="14"/>
        <v>7.3937845566704491E-2</v>
      </c>
      <c r="G33" s="14">
        <f t="shared" si="14"/>
        <v>0.18633747510831922</v>
      </c>
      <c r="H33" s="14">
        <f t="shared" si="14"/>
        <v>0.12530840335531784</v>
      </c>
      <c r="I33" s="14">
        <f t="shared" si="14"/>
        <v>0.37781627808633272</v>
      </c>
      <c r="J33" s="14">
        <f t="shared" si="14"/>
        <v>2.1142170991753342</v>
      </c>
      <c r="K33" s="14">
        <f t="shared" si="14"/>
        <v>0.47024678055875951</v>
      </c>
      <c r="L33" s="14">
        <f t="shared" si="14"/>
        <v>2.2471937036096561</v>
      </c>
      <c r="M33" s="14">
        <f t="shared" si="14"/>
        <v>24.207027127636884</v>
      </c>
      <c r="N33" s="14">
        <f t="shared" si="14"/>
        <v>16.177392745444102</v>
      </c>
      <c r="O33" s="14">
        <f t="shared" si="14"/>
        <v>0.29554683398863002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121372</v>
      </c>
      <c r="D37" s="18">
        <f>VLOOKUP($B$11,ABONE2,4,FALSE)</f>
        <v>104</v>
      </c>
      <c r="E37" s="18">
        <f>VLOOKUP($B$11,ABONE2,5,FALSE)</f>
        <v>121476</v>
      </c>
      <c r="F37" s="18">
        <f>VLOOKUP($B$11,ABONE2,6,FALSE)</f>
        <v>1150</v>
      </c>
      <c r="G37" s="18">
        <f>VLOOKUP($B$11,ABONE2,7,FALSE)</f>
        <v>968</v>
      </c>
      <c r="H37" s="18">
        <f>VLOOKUP($B$11,ABONE2,8,FALSE)</f>
        <v>2118</v>
      </c>
      <c r="I37" s="18">
        <f>VLOOKUP($B$11,ABONE2,9,FALSE)</f>
        <v>21112</v>
      </c>
      <c r="J37" s="18">
        <f>VLOOKUP($B$11,ABONE2,10,FALSE)</f>
        <v>1187</v>
      </c>
      <c r="K37" s="18">
        <f>VLOOKUP($B$11,ABONE2,11,FALSE)</f>
        <v>22299</v>
      </c>
      <c r="L37" s="29">
        <f>VLOOKUP($B$11,ABONE2,12,FALSE)</f>
        <v>132</v>
      </c>
      <c r="M37" s="29">
        <f>VLOOKUP($B$11,ABONE2,13,FALSE)</f>
        <v>229</v>
      </c>
      <c r="N37" s="29">
        <f>VLOOKUP($B$11,ABONE2,14,FALSE)</f>
        <v>361</v>
      </c>
      <c r="O37" s="29">
        <f>VLOOKUP($B$11,ABONE2,15,FALSE)</f>
        <v>146254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22908.79684166667</v>
      </c>
      <c r="D38" s="18">
        <f>VLOOKUP($B$11,TUKETIM,4,FALSE)</f>
        <v>62.980112500000004</v>
      </c>
      <c r="E38" s="18">
        <f>VLOOKUP($B$11,TUKETIM,5,FALSE)</f>
        <v>22971.776954166671</v>
      </c>
      <c r="F38" s="18">
        <f>VLOOKUP($B$11,TUKETIM,6,FALSE)</f>
        <v>498.10673750000001</v>
      </c>
      <c r="G38" s="18">
        <f>VLOOKUP($B$11,TUKETIM,7,FALSE)</f>
        <v>884.71389166666665</v>
      </c>
      <c r="H38" s="18">
        <f>VLOOKUP($B$11,TUKETIM,8,FALSE)</f>
        <v>1382.8206291666665</v>
      </c>
      <c r="I38" s="18">
        <f>VLOOKUP($B$11,TUKETIM,9,FALSE)</f>
        <v>9990.503237500001</v>
      </c>
      <c r="J38" s="18">
        <f>VLOOKUP($B$11,TUKETIM,10,FALSE)</f>
        <v>13865.383525000001</v>
      </c>
      <c r="K38" s="18">
        <f>VLOOKUP($B$11,TUKETIM,11,FALSE)</f>
        <v>23855.886762500002</v>
      </c>
      <c r="L38" s="29">
        <f>VLOOKUP($B$11,TUKETIM,12,FALSE)</f>
        <v>1723.998425</v>
      </c>
      <c r="M38" s="29">
        <f>VLOOKUP($B$11,TUKETIM,13,FALSE)</f>
        <v>24697.123004166668</v>
      </c>
      <c r="N38" s="29">
        <f>VLOOKUP($B$11,TUKETIM,14,FALSE)</f>
        <v>26421.121429166669</v>
      </c>
      <c r="O38" s="29">
        <f>VLOOKUP($B$11,TUKETIM,15,FALSE)</f>
        <v>74631.605775000004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681280.86819999991</v>
      </c>
      <c r="D39" s="18">
        <f>VLOOKUP($B$11,ANLASMA,4,FALSE)</f>
        <v>1629.5079999999998</v>
      </c>
      <c r="E39" s="18">
        <f>VLOOKUP($B$11,ANLASMA,5,FALSE)</f>
        <v>682910.37619999994</v>
      </c>
      <c r="F39" s="18">
        <f>VLOOKUP($B$11,ANLASMA,6,FALSE)</f>
        <v>6235.2780000000002</v>
      </c>
      <c r="G39" s="18">
        <f>VLOOKUP($B$11,ANLASMA,7,FALSE)</f>
        <v>18439.580000000002</v>
      </c>
      <c r="H39" s="18">
        <f>VLOOKUP($B$11,ANLASMA,8,FALSE)</f>
        <v>24674.858</v>
      </c>
      <c r="I39" s="18">
        <f>VLOOKUP($B$11,ANLASMA,9,FALSE)</f>
        <v>145645.51160000003</v>
      </c>
      <c r="J39" s="18">
        <f>VLOOKUP($B$11,ANLASMA,10,FALSE)</f>
        <v>204415.611</v>
      </c>
      <c r="K39" s="18">
        <f>VLOOKUP($B$11,ANLASMA,11,FALSE)</f>
        <v>350061.1226</v>
      </c>
      <c r="L39" s="29">
        <f>VLOOKUP($B$11,ANLASMA,12,FALSE)</f>
        <v>7224.6957999999995</v>
      </c>
      <c r="M39" s="29">
        <f>VLOOKUP($B$11,ANLASMA,13,FALSE)</f>
        <v>183018.09</v>
      </c>
      <c r="N39" s="29">
        <f>VLOOKUP($B$11,ANLASMA,14,FALSE)</f>
        <v>190242.78579999998</v>
      </c>
      <c r="O39" s="29">
        <f>VLOOKUP($B$11,ANLASMA,15,FALSE)</f>
        <v>1247889.1425999999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5"/>
  <dimension ref="A1:O55"/>
  <sheetViews>
    <sheetView zoomScale="85" zoomScaleNormal="85" workbookViewId="0">
      <selection sqref="A1:O52"/>
    </sheetView>
  </sheetViews>
  <sheetFormatPr defaultColWidth="8.85546875" defaultRowHeight="15" x14ac:dyDescent="0.25"/>
  <cols>
    <col min="1" max="1" width="27.7109375" bestFit="1" customWidth="1"/>
    <col min="2" max="2" width="16.140625" customWidth="1"/>
    <col min="3" max="15" width="14.42578125" customWidth="1"/>
  </cols>
  <sheetData>
    <row r="1" spans="1:15" ht="30" customHeight="1" x14ac:dyDescent="0.25">
      <c r="C1" t="s">
        <v>68</v>
      </c>
      <c r="F1" t="s">
        <v>69</v>
      </c>
      <c r="I1" t="s">
        <v>70</v>
      </c>
      <c r="L1" t="s">
        <v>71</v>
      </c>
      <c r="O1" t="s">
        <v>17</v>
      </c>
    </row>
    <row r="2" spans="1:15" ht="15" customHeight="1" x14ac:dyDescent="0.25">
      <c r="C2" t="s">
        <v>20</v>
      </c>
      <c r="D2" t="s">
        <v>131</v>
      </c>
      <c r="E2" t="s">
        <v>25</v>
      </c>
      <c r="F2" t="s">
        <v>20</v>
      </c>
      <c r="G2" t="s">
        <v>131</v>
      </c>
      <c r="H2" t="s">
        <v>25</v>
      </c>
      <c r="I2" t="s">
        <v>1</v>
      </c>
      <c r="J2" t="s">
        <v>2</v>
      </c>
      <c r="K2" t="s">
        <v>25</v>
      </c>
      <c r="L2" t="s">
        <v>1</v>
      </c>
      <c r="M2" t="s">
        <v>2</v>
      </c>
      <c r="N2" t="s">
        <v>25</v>
      </c>
    </row>
    <row r="3" spans="1:15" x14ac:dyDescent="0.25">
      <c r="A3" t="s">
        <v>21</v>
      </c>
      <c r="B3" t="s">
        <v>21</v>
      </c>
      <c r="C3">
        <v>2922635</v>
      </c>
      <c r="D3">
        <v>2497</v>
      </c>
      <c r="E3">
        <v>2925132</v>
      </c>
      <c r="F3">
        <v>82126</v>
      </c>
      <c r="G3">
        <v>22170</v>
      </c>
      <c r="H3">
        <v>104296</v>
      </c>
      <c r="I3">
        <v>571531</v>
      </c>
      <c r="J3">
        <v>15238</v>
      </c>
      <c r="K3">
        <v>586769</v>
      </c>
      <c r="L3">
        <v>2448</v>
      </c>
      <c r="M3">
        <v>2470</v>
      </c>
      <c r="N3">
        <v>4918</v>
      </c>
      <c r="O3">
        <v>3621115</v>
      </c>
    </row>
    <row r="4" spans="1:15" x14ac:dyDescent="0.25">
      <c r="A4" t="s">
        <v>80</v>
      </c>
      <c r="B4" t="s">
        <v>22</v>
      </c>
      <c r="C4">
        <v>2214905</v>
      </c>
      <c r="D4">
        <v>1759</v>
      </c>
      <c r="E4">
        <v>2216664</v>
      </c>
      <c r="F4">
        <v>48238</v>
      </c>
      <c r="G4">
        <v>6777</v>
      </c>
      <c r="H4">
        <v>55015</v>
      </c>
      <c r="I4">
        <v>437402</v>
      </c>
      <c r="J4">
        <v>9643</v>
      </c>
      <c r="K4">
        <v>447045</v>
      </c>
      <c r="L4">
        <v>1895</v>
      </c>
      <c r="M4">
        <v>1718</v>
      </c>
      <c r="N4">
        <v>3613</v>
      </c>
      <c r="O4">
        <v>2722337</v>
      </c>
    </row>
    <row r="5" spans="1:15" x14ac:dyDescent="0.25">
      <c r="A5" t="s">
        <v>81</v>
      </c>
      <c r="B5" t="s">
        <v>23</v>
      </c>
      <c r="C5">
        <v>707730</v>
      </c>
      <c r="D5">
        <v>738</v>
      </c>
      <c r="E5">
        <v>708468</v>
      </c>
      <c r="F5">
        <v>33888</v>
      </c>
      <c r="G5">
        <v>15393</v>
      </c>
      <c r="H5">
        <v>49281</v>
      </c>
      <c r="I5">
        <v>134129</v>
      </c>
      <c r="J5">
        <v>5595</v>
      </c>
      <c r="K5">
        <v>139724</v>
      </c>
      <c r="L5">
        <v>553</v>
      </c>
      <c r="M5">
        <v>752</v>
      </c>
      <c r="N5">
        <v>1305</v>
      </c>
      <c r="O5">
        <v>898778</v>
      </c>
    </row>
    <row r="6" spans="1:15" x14ac:dyDescent="0.25">
      <c r="A6" t="s">
        <v>95</v>
      </c>
      <c r="B6" t="s">
        <v>80</v>
      </c>
      <c r="C6">
        <v>42704</v>
      </c>
      <c r="D6">
        <v>56</v>
      </c>
      <c r="E6">
        <v>42760</v>
      </c>
      <c r="F6">
        <v>209</v>
      </c>
      <c r="G6">
        <v>100</v>
      </c>
      <c r="H6">
        <v>309</v>
      </c>
      <c r="I6">
        <v>8028</v>
      </c>
      <c r="J6">
        <v>452</v>
      </c>
      <c r="K6">
        <v>8480</v>
      </c>
      <c r="L6">
        <v>11</v>
      </c>
      <c r="M6">
        <v>72</v>
      </c>
      <c r="N6">
        <v>83</v>
      </c>
      <c r="O6">
        <v>51632</v>
      </c>
    </row>
    <row r="7" spans="1:15" x14ac:dyDescent="0.25">
      <c r="A7" t="s">
        <v>111</v>
      </c>
      <c r="B7" t="s">
        <v>80</v>
      </c>
      <c r="C7">
        <v>37385</v>
      </c>
      <c r="D7">
        <v>1</v>
      </c>
      <c r="E7">
        <v>37386</v>
      </c>
      <c r="F7">
        <v>232</v>
      </c>
      <c r="G7">
        <v>0</v>
      </c>
      <c r="H7">
        <v>232</v>
      </c>
      <c r="I7">
        <v>4654</v>
      </c>
      <c r="J7">
        <v>40</v>
      </c>
      <c r="K7">
        <v>4694</v>
      </c>
      <c r="L7">
        <v>17</v>
      </c>
      <c r="M7">
        <v>6</v>
      </c>
      <c r="N7">
        <v>23</v>
      </c>
      <c r="O7">
        <v>42335</v>
      </c>
    </row>
    <row r="8" spans="1:15" x14ac:dyDescent="0.25">
      <c r="A8" t="s">
        <v>98</v>
      </c>
      <c r="B8" t="s">
        <v>80</v>
      </c>
      <c r="C8">
        <v>19667</v>
      </c>
      <c r="D8">
        <v>11</v>
      </c>
      <c r="E8">
        <v>19678</v>
      </c>
      <c r="F8">
        <v>4344</v>
      </c>
      <c r="G8">
        <v>288</v>
      </c>
      <c r="H8">
        <v>4632</v>
      </c>
      <c r="I8">
        <v>6062</v>
      </c>
      <c r="J8">
        <v>209</v>
      </c>
      <c r="K8">
        <v>6271</v>
      </c>
      <c r="L8">
        <v>1</v>
      </c>
      <c r="M8">
        <v>16</v>
      </c>
      <c r="N8">
        <v>17</v>
      </c>
      <c r="O8">
        <v>30598</v>
      </c>
    </row>
    <row r="9" spans="1:15" x14ac:dyDescent="0.25">
      <c r="A9" t="s">
        <v>110</v>
      </c>
      <c r="B9" t="s">
        <v>80</v>
      </c>
      <c r="C9">
        <v>128011</v>
      </c>
      <c r="D9">
        <v>7</v>
      </c>
      <c r="E9">
        <v>128018</v>
      </c>
      <c r="F9">
        <v>13</v>
      </c>
      <c r="G9">
        <v>3</v>
      </c>
      <c r="H9">
        <v>16</v>
      </c>
      <c r="I9">
        <v>16109</v>
      </c>
      <c r="J9">
        <v>57</v>
      </c>
      <c r="K9">
        <v>16166</v>
      </c>
      <c r="L9">
        <v>29</v>
      </c>
      <c r="M9">
        <v>4</v>
      </c>
      <c r="N9">
        <v>33</v>
      </c>
      <c r="O9">
        <v>144233</v>
      </c>
    </row>
    <row r="10" spans="1:15" x14ac:dyDescent="0.25">
      <c r="A10" t="s">
        <v>94</v>
      </c>
      <c r="B10" t="s">
        <v>80</v>
      </c>
      <c r="C10">
        <v>55663</v>
      </c>
      <c r="D10">
        <v>22</v>
      </c>
      <c r="E10">
        <v>55685</v>
      </c>
      <c r="F10">
        <v>3373</v>
      </c>
      <c r="G10">
        <v>651</v>
      </c>
      <c r="H10">
        <v>4024</v>
      </c>
      <c r="I10">
        <v>11200</v>
      </c>
      <c r="J10">
        <v>368</v>
      </c>
      <c r="K10">
        <v>11568</v>
      </c>
      <c r="L10">
        <v>14</v>
      </c>
      <c r="M10">
        <v>69</v>
      </c>
      <c r="N10">
        <v>83</v>
      </c>
      <c r="O10">
        <v>71360</v>
      </c>
    </row>
    <row r="11" spans="1:15" x14ac:dyDescent="0.25">
      <c r="A11" t="s">
        <v>109</v>
      </c>
      <c r="B11" t="s">
        <v>80</v>
      </c>
      <c r="C11">
        <v>7299</v>
      </c>
      <c r="D11">
        <v>2</v>
      </c>
      <c r="E11">
        <v>7301</v>
      </c>
      <c r="F11">
        <v>1100</v>
      </c>
      <c r="G11">
        <v>8</v>
      </c>
      <c r="H11">
        <v>1108</v>
      </c>
      <c r="I11">
        <v>1939</v>
      </c>
      <c r="J11">
        <v>37</v>
      </c>
      <c r="K11">
        <v>1976</v>
      </c>
      <c r="L11">
        <v>4</v>
      </c>
      <c r="M11">
        <v>6</v>
      </c>
      <c r="N11">
        <v>10</v>
      </c>
      <c r="O11">
        <v>10395</v>
      </c>
    </row>
    <row r="12" spans="1:15" x14ac:dyDescent="0.25">
      <c r="A12" t="s">
        <v>83</v>
      </c>
      <c r="B12" t="s">
        <v>80</v>
      </c>
      <c r="C12">
        <v>207505</v>
      </c>
      <c r="D12">
        <v>40</v>
      </c>
      <c r="E12">
        <v>207545</v>
      </c>
      <c r="F12">
        <v>382</v>
      </c>
      <c r="G12">
        <v>43</v>
      </c>
      <c r="H12">
        <v>425</v>
      </c>
      <c r="I12">
        <v>51717</v>
      </c>
      <c r="J12">
        <v>866</v>
      </c>
      <c r="K12">
        <v>52583</v>
      </c>
      <c r="L12">
        <v>640</v>
      </c>
      <c r="M12">
        <v>239</v>
      </c>
      <c r="N12">
        <v>879</v>
      </c>
      <c r="O12">
        <v>261432</v>
      </c>
    </row>
    <row r="13" spans="1:15" x14ac:dyDescent="0.25">
      <c r="A13" t="s">
        <v>84</v>
      </c>
      <c r="B13" t="s">
        <v>80</v>
      </c>
      <c r="C13">
        <v>243273</v>
      </c>
      <c r="D13">
        <v>50</v>
      </c>
      <c r="E13">
        <v>243323</v>
      </c>
      <c r="F13">
        <v>838</v>
      </c>
      <c r="G13">
        <v>44</v>
      </c>
      <c r="H13">
        <v>882</v>
      </c>
      <c r="I13">
        <v>35791</v>
      </c>
      <c r="J13">
        <v>208</v>
      </c>
      <c r="K13">
        <v>35999</v>
      </c>
      <c r="L13">
        <v>105</v>
      </c>
      <c r="M13">
        <v>14</v>
      </c>
      <c r="N13">
        <v>119</v>
      </c>
      <c r="O13">
        <v>280323</v>
      </c>
    </row>
    <row r="14" spans="1:15" x14ac:dyDescent="0.25">
      <c r="A14" t="s">
        <v>96</v>
      </c>
      <c r="B14" t="s">
        <v>80</v>
      </c>
      <c r="C14">
        <v>49877</v>
      </c>
      <c r="D14">
        <v>125</v>
      </c>
      <c r="E14">
        <v>50002</v>
      </c>
      <c r="F14">
        <v>849</v>
      </c>
      <c r="G14">
        <v>85</v>
      </c>
      <c r="H14">
        <v>934</v>
      </c>
      <c r="I14">
        <v>10969</v>
      </c>
      <c r="J14">
        <v>332</v>
      </c>
      <c r="K14">
        <v>11301</v>
      </c>
      <c r="L14">
        <v>10</v>
      </c>
      <c r="M14">
        <v>15</v>
      </c>
      <c r="N14">
        <v>25</v>
      </c>
      <c r="O14">
        <v>62262</v>
      </c>
    </row>
    <row r="15" spans="1:15" x14ac:dyDescent="0.25">
      <c r="A15" t="s">
        <v>88</v>
      </c>
      <c r="B15" t="s">
        <v>80</v>
      </c>
      <c r="C15">
        <v>95942</v>
      </c>
      <c r="D15">
        <v>19</v>
      </c>
      <c r="E15">
        <v>95961</v>
      </c>
      <c r="F15">
        <v>37</v>
      </c>
      <c r="G15">
        <v>2</v>
      </c>
      <c r="H15">
        <v>39</v>
      </c>
      <c r="I15">
        <v>13907</v>
      </c>
      <c r="J15">
        <v>129</v>
      </c>
      <c r="K15">
        <v>14036</v>
      </c>
      <c r="L15">
        <v>33</v>
      </c>
      <c r="M15">
        <v>19</v>
      </c>
      <c r="N15">
        <v>52</v>
      </c>
      <c r="O15">
        <v>110088</v>
      </c>
    </row>
    <row r="16" spans="1:15" x14ac:dyDescent="0.25">
      <c r="A16" t="s">
        <v>107</v>
      </c>
      <c r="B16" t="s">
        <v>80</v>
      </c>
      <c r="C16">
        <v>51224</v>
      </c>
      <c r="D16">
        <v>144</v>
      </c>
      <c r="E16">
        <v>51368</v>
      </c>
      <c r="F16">
        <v>966</v>
      </c>
      <c r="G16">
        <v>319</v>
      </c>
      <c r="H16">
        <v>1285</v>
      </c>
      <c r="I16">
        <v>7557</v>
      </c>
      <c r="J16">
        <v>266</v>
      </c>
      <c r="K16">
        <v>7823</v>
      </c>
      <c r="L16">
        <v>31</v>
      </c>
      <c r="M16">
        <v>9</v>
      </c>
      <c r="N16">
        <v>40</v>
      </c>
      <c r="O16">
        <v>60516</v>
      </c>
    </row>
    <row r="17" spans="1:15" x14ac:dyDescent="0.25">
      <c r="A17" t="s">
        <v>101</v>
      </c>
      <c r="B17" t="s">
        <v>80</v>
      </c>
      <c r="C17">
        <v>27076</v>
      </c>
      <c r="D17">
        <v>122</v>
      </c>
      <c r="E17">
        <v>27198</v>
      </c>
      <c r="F17">
        <v>343</v>
      </c>
      <c r="G17">
        <v>115</v>
      </c>
      <c r="H17">
        <v>458</v>
      </c>
      <c r="I17">
        <v>4099</v>
      </c>
      <c r="J17">
        <v>251</v>
      </c>
      <c r="K17">
        <v>4350</v>
      </c>
      <c r="L17">
        <v>2</v>
      </c>
      <c r="M17">
        <v>17</v>
      </c>
      <c r="N17">
        <v>19</v>
      </c>
      <c r="O17">
        <v>32025</v>
      </c>
    </row>
    <row r="18" spans="1:15" x14ac:dyDescent="0.25">
      <c r="A18" t="s">
        <v>87</v>
      </c>
      <c r="B18" t="s">
        <v>80</v>
      </c>
      <c r="C18">
        <v>57439</v>
      </c>
      <c r="D18">
        <v>1</v>
      </c>
      <c r="E18">
        <v>57440</v>
      </c>
      <c r="F18">
        <v>12</v>
      </c>
      <c r="G18">
        <v>1</v>
      </c>
      <c r="H18">
        <v>13</v>
      </c>
      <c r="I18">
        <v>9450</v>
      </c>
      <c r="J18">
        <v>233</v>
      </c>
      <c r="K18">
        <v>9683</v>
      </c>
      <c r="L18">
        <v>128</v>
      </c>
      <c r="M18">
        <v>76</v>
      </c>
      <c r="N18">
        <v>204</v>
      </c>
      <c r="O18">
        <v>67340</v>
      </c>
    </row>
    <row r="19" spans="1:15" x14ac:dyDescent="0.25">
      <c r="A19" t="s">
        <v>89</v>
      </c>
      <c r="B19" t="s">
        <v>80</v>
      </c>
      <c r="C19">
        <v>17184</v>
      </c>
      <c r="D19">
        <v>17</v>
      </c>
      <c r="E19">
        <v>17201</v>
      </c>
      <c r="F19">
        <v>410</v>
      </c>
      <c r="G19">
        <v>6</v>
      </c>
      <c r="H19">
        <v>416</v>
      </c>
      <c r="I19">
        <v>3408</v>
      </c>
      <c r="J19">
        <v>77</v>
      </c>
      <c r="K19">
        <v>3485</v>
      </c>
      <c r="L19">
        <v>3</v>
      </c>
      <c r="M19">
        <v>9</v>
      </c>
      <c r="N19">
        <v>12</v>
      </c>
      <c r="O19">
        <v>21114</v>
      </c>
    </row>
    <row r="20" spans="1:15" x14ac:dyDescent="0.25">
      <c r="A20" t="s">
        <v>90</v>
      </c>
      <c r="B20" t="s">
        <v>80</v>
      </c>
      <c r="C20">
        <v>216294</v>
      </c>
      <c r="D20">
        <v>3</v>
      </c>
      <c r="E20">
        <v>216297</v>
      </c>
      <c r="F20">
        <v>10</v>
      </c>
      <c r="G20">
        <v>1</v>
      </c>
      <c r="H20">
        <v>11</v>
      </c>
      <c r="I20">
        <v>31105</v>
      </c>
      <c r="J20">
        <v>53</v>
      </c>
      <c r="K20">
        <v>31158</v>
      </c>
      <c r="L20">
        <v>104</v>
      </c>
      <c r="M20">
        <v>1</v>
      </c>
      <c r="N20">
        <v>105</v>
      </c>
      <c r="O20">
        <v>247571</v>
      </c>
    </row>
    <row r="21" spans="1:15" x14ac:dyDescent="0.25">
      <c r="A21" t="s">
        <v>99</v>
      </c>
      <c r="B21" t="s">
        <v>80</v>
      </c>
      <c r="C21">
        <v>13526</v>
      </c>
      <c r="D21">
        <v>48</v>
      </c>
      <c r="E21">
        <v>13574</v>
      </c>
      <c r="F21">
        <v>432</v>
      </c>
      <c r="G21">
        <v>19</v>
      </c>
      <c r="H21">
        <v>451</v>
      </c>
      <c r="I21">
        <v>2471</v>
      </c>
      <c r="J21">
        <v>121</v>
      </c>
      <c r="K21">
        <v>2592</v>
      </c>
      <c r="L21">
        <v>24</v>
      </c>
      <c r="M21">
        <v>6</v>
      </c>
      <c r="N21">
        <v>30</v>
      </c>
      <c r="O21">
        <v>16647</v>
      </c>
    </row>
    <row r="22" spans="1:15" x14ac:dyDescent="0.25">
      <c r="A22" t="s">
        <v>85</v>
      </c>
      <c r="B22" t="s">
        <v>80</v>
      </c>
      <c r="C22">
        <v>195209</v>
      </c>
      <c r="D22">
        <v>3</v>
      </c>
      <c r="E22">
        <v>195212</v>
      </c>
      <c r="F22">
        <v>55</v>
      </c>
      <c r="G22">
        <v>6</v>
      </c>
      <c r="H22">
        <v>61</v>
      </c>
      <c r="I22">
        <v>32122</v>
      </c>
      <c r="J22">
        <v>109</v>
      </c>
      <c r="K22">
        <v>32231</v>
      </c>
      <c r="L22">
        <v>24</v>
      </c>
      <c r="M22">
        <v>6</v>
      </c>
      <c r="N22">
        <v>30</v>
      </c>
      <c r="O22">
        <v>227534</v>
      </c>
    </row>
    <row r="23" spans="1:15" x14ac:dyDescent="0.25">
      <c r="A23" t="s">
        <v>104</v>
      </c>
      <c r="B23" t="s">
        <v>80</v>
      </c>
      <c r="C23">
        <v>52935</v>
      </c>
      <c r="D23">
        <v>344</v>
      </c>
      <c r="E23">
        <v>53279</v>
      </c>
      <c r="F23">
        <v>4022</v>
      </c>
      <c r="G23">
        <v>1095</v>
      </c>
      <c r="H23">
        <v>5117</v>
      </c>
      <c r="I23">
        <v>9511</v>
      </c>
      <c r="J23">
        <v>1349</v>
      </c>
      <c r="K23">
        <v>10860</v>
      </c>
      <c r="L23">
        <v>31</v>
      </c>
      <c r="M23">
        <v>249</v>
      </c>
      <c r="N23">
        <v>280</v>
      </c>
      <c r="O23">
        <v>69536</v>
      </c>
    </row>
    <row r="24" spans="1:15" x14ac:dyDescent="0.25">
      <c r="A24" t="s">
        <v>102</v>
      </c>
      <c r="B24" t="s">
        <v>80</v>
      </c>
      <c r="C24">
        <v>12397</v>
      </c>
      <c r="D24">
        <v>6</v>
      </c>
      <c r="E24">
        <v>12403</v>
      </c>
      <c r="F24">
        <v>1681</v>
      </c>
      <c r="G24">
        <v>127</v>
      </c>
      <c r="H24">
        <v>1808</v>
      </c>
      <c r="I24">
        <v>2539</v>
      </c>
      <c r="J24">
        <v>91</v>
      </c>
      <c r="K24">
        <v>2630</v>
      </c>
      <c r="L24">
        <v>1</v>
      </c>
      <c r="M24">
        <v>22</v>
      </c>
      <c r="N24">
        <v>23</v>
      </c>
      <c r="O24">
        <v>16864</v>
      </c>
    </row>
    <row r="25" spans="1:15" x14ac:dyDescent="0.25">
      <c r="A25" t="s">
        <v>108</v>
      </c>
      <c r="B25" t="s">
        <v>80</v>
      </c>
      <c r="C25">
        <v>18923</v>
      </c>
      <c r="D25">
        <v>1</v>
      </c>
      <c r="E25">
        <v>18924</v>
      </c>
      <c r="F25">
        <v>3829</v>
      </c>
      <c r="G25">
        <v>22</v>
      </c>
      <c r="H25">
        <v>3851</v>
      </c>
      <c r="I25">
        <v>4315</v>
      </c>
      <c r="J25">
        <v>104</v>
      </c>
      <c r="K25">
        <v>4419</v>
      </c>
      <c r="L25">
        <v>2</v>
      </c>
      <c r="M25">
        <v>8</v>
      </c>
      <c r="N25">
        <v>10</v>
      </c>
      <c r="O25">
        <v>27204</v>
      </c>
    </row>
    <row r="26" spans="1:15" x14ac:dyDescent="0.25">
      <c r="A26" t="s">
        <v>82</v>
      </c>
      <c r="B26" t="s">
        <v>80</v>
      </c>
      <c r="C26">
        <v>182036</v>
      </c>
      <c r="D26">
        <v>27</v>
      </c>
      <c r="E26">
        <v>182063</v>
      </c>
      <c r="F26">
        <v>6</v>
      </c>
      <c r="G26">
        <v>2</v>
      </c>
      <c r="H26">
        <v>8</v>
      </c>
      <c r="I26">
        <v>77041</v>
      </c>
      <c r="J26">
        <v>615</v>
      </c>
      <c r="K26">
        <v>77656</v>
      </c>
      <c r="L26">
        <v>194</v>
      </c>
      <c r="M26">
        <v>76</v>
      </c>
      <c r="N26">
        <v>270</v>
      </c>
      <c r="O26">
        <v>259997</v>
      </c>
    </row>
    <row r="27" spans="1:15" x14ac:dyDescent="0.25">
      <c r="A27" t="s">
        <v>100</v>
      </c>
      <c r="B27" t="s">
        <v>80</v>
      </c>
      <c r="C27">
        <v>61134</v>
      </c>
      <c r="D27">
        <v>120</v>
      </c>
      <c r="E27">
        <v>61254</v>
      </c>
      <c r="F27">
        <v>3756</v>
      </c>
      <c r="G27">
        <v>563</v>
      </c>
      <c r="H27">
        <v>4319</v>
      </c>
      <c r="I27">
        <v>12437</v>
      </c>
      <c r="J27">
        <v>540</v>
      </c>
      <c r="K27">
        <v>12977</v>
      </c>
      <c r="L27">
        <v>203</v>
      </c>
      <c r="M27">
        <v>83</v>
      </c>
      <c r="N27">
        <v>286</v>
      </c>
      <c r="O27">
        <v>78836</v>
      </c>
    </row>
    <row r="28" spans="1:15" x14ac:dyDescent="0.25">
      <c r="A28" t="s">
        <v>105</v>
      </c>
      <c r="B28" t="s">
        <v>80</v>
      </c>
      <c r="C28">
        <v>83116</v>
      </c>
      <c r="D28">
        <v>132</v>
      </c>
      <c r="E28">
        <v>83248</v>
      </c>
      <c r="F28">
        <v>1959</v>
      </c>
      <c r="G28">
        <v>156</v>
      </c>
      <c r="H28">
        <v>2115</v>
      </c>
      <c r="I28">
        <v>12093</v>
      </c>
      <c r="J28">
        <v>585</v>
      </c>
      <c r="K28">
        <v>12678</v>
      </c>
      <c r="L28">
        <v>115</v>
      </c>
      <c r="M28">
        <v>128</v>
      </c>
      <c r="N28">
        <v>243</v>
      </c>
      <c r="O28">
        <v>98284</v>
      </c>
    </row>
    <row r="29" spans="1:15" x14ac:dyDescent="0.25">
      <c r="A29" t="s">
        <v>86</v>
      </c>
      <c r="B29" t="s">
        <v>80</v>
      </c>
      <c r="C29">
        <v>33227</v>
      </c>
      <c r="D29">
        <v>4</v>
      </c>
      <c r="E29">
        <v>33231</v>
      </c>
      <c r="F29">
        <v>390</v>
      </c>
      <c r="G29">
        <v>0</v>
      </c>
      <c r="H29">
        <v>390</v>
      </c>
      <c r="I29">
        <v>7012</v>
      </c>
      <c r="J29">
        <v>65</v>
      </c>
      <c r="K29">
        <v>7077</v>
      </c>
      <c r="L29">
        <v>9</v>
      </c>
      <c r="M29">
        <v>1</v>
      </c>
      <c r="N29">
        <v>10</v>
      </c>
      <c r="O29">
        <v>40708</v>
      </c>
    </row>
    <row r="30" spans="1:15" x14ac:dyDescent="0.25">
      <c r="A30" t="s">
        <v>93</v>
      </c>
      <c r="B30" t="s">
        <v>80</v>
      </c>
      <c r="C30">
        <v>70352</v>
      </c>
      <c r="D30">
        <v>37</v>
      </c>
      <c r="E30">
        <v>70389</v>
      </c>
      <c r="F30">
        <v>7396</v>
      </c>
      <c r="G30">
        <v>984</v>
      </c>
      <c r="H30">
        <v>8380</v>
      </c>
      <c r="I30">
        <v>16689</v>
      </c>
      <c r="J30">
        <v>438</v>
      </c>
      <c r="K30">
        <v>17127</v>
      </c>
      <c r="L30">
        <v>35</v>
      </c>
      <c r="M30">
        <v>43</v>
      </c>
      <c r="N30">
        <v>78</v>
      </c>
      <c r="O30">
        <v>95974</v>
      </c>
    </row>
    <row r="31" spans="1:15" x14ac:dyDescent="0.25">
      <c r="A31" t="s">
        <v>92</v>
      </c>
      <c r="B31" t="s">
        <v>80</v>
      </c>
      <c r="C31">
        <v>43477</v>
      </c>
      <c r="D31">
        <v>59</v>
      </c>
      <c r="E31">
        <v>43536</v>
      </c>
      <c r="F31">
        <v>1948</v>
      </c>
      <c r="G31">
        <v>43</v>
      </c>
      <c r="H31">
        <v>1991</v>
      </c>
      <c r="I31">
        <v>6027</v>
      </c>
      <c r="J31">
        <v>196</v>
      </c>
      <c r="K31">
        <v>6223</v>
      </c>
      <c r="L31">
        <v>17</v>
      </c>
      <c r="M31">
        <v>11</v>
      </c>
      <c r="N31">
        <v>28</v>
      </c>
      <c r="O31">
        <v>51778</v>
      </c>
    </row>
    <row r="32" spans="1:15" x14ac:dyDescent="0.25">
      <c r="A32" t="s">
        <v>91</v>
      </c>
      <c r="B32" t="s">
        <v>80</v>
      </c>
      <c r="C32">
        <v>19647</v>
      </c>
      <c r="D32">
        <v>93</v>
      </c>
      <c r="E32">
        <v>19740</v>
      </c>
      <c r="F32">
        <v>913</v>
      </c>
      <c r="G32">
        <v>254</v>
      </c>
      <c r="H32">
        <v>1167</v>
      </c>
      <c r="I32">
        <v>4411</v>
      </c>
      <c r="J32">
        <v>225</v>
      </c>
      <c r="K32">
        <v>4636</v>
      </c>
      <c r="L32">
        <v>8</v>
      </c>
      <c r="M32">
        <v>12</v>
      </c>
      <c r="N32">
        <v>20</v>
      </c>
      <c r="O32">
        <v>25563</v>
      </c>
    </row>
    <row r="33" spans="1:15" x14ac:dyDescent="0.25">
      <c r="A33" t="s">
        <v>106</v>
      </c>
      <c r="B33" t="s">
        <v>80</v>
      </c>
      <c r="C33">
        <v>44921</v>
      </c>
      <c r="D33">
        <v>47</v>
      </c>
      <c r="E33">
        <v>44968</v>
      </c>
      <c r="F33">
        <v>3483</v>
      </c>
      <c r="G33">
        <v>915</v>
      </c>
      <c r="H33">
        <v>4398</v>
      </c>
      <c r="I33">
        <v>9130</v>
      </c>
      <c r="J33">
        <v>377</v>
      </c>
      <c r="K33">
        <v>9507</v>
      </c>
      <c r="L33">
        <v>12</v>
      </c>
      <c r="M33">
        <v>31</v>
      </c>
      <c r="N33">
        <v>43</v>
      </c>
      <c r="O33">
        <v>58916</v>
      </c>
    </row>
    <row r="34" spans="1:15" x14ac:dyDescent="0.25">
      <c r="A34" t="s">
        <v>103</v>
      </c>
      <c r="B34" t="s">
        <v>80</v>
      </c>
      <c r="C34">
        <v>86396</v>
      </c>
      <c r="D34">
        <v>67</v>
      </c>
      <c r="E34">
        <v>86463</v>
      </c>
      <c r="F34">
        <v>2434</v>
      </c>
      <c r="G34">
        <v>833</v>
      </c>
      <c r="H34">
        <v>3267</v>
      </c>
      <c r="I34">
        <v>17427</v>
      </c>
      <c r="J34">
        <v>934</v>
      </c>
      <c r="K34">
        <v>18361</v>
      </c>
      <c r="L34">
        <v>77</v>
      </c>
      <c r="M34">
        <v>458</v>
      </c>
      <c r="N34">
        <v>535</v>
      </c>
      <c r="O34">
        <v>108626</v>
      </c>
    </row>
    <row r="35" spans="1:15" x14ac:dyDescent="0.25">
      <c r="A35" t="s">
        <v>97</v>
      </c>
      <c r="B35" t="s">
        <v>80</v>
      </c>
      <c r="C35">
        <v>41066</v>
      </c>
      <c r="D35">
        <v>151</v>
      </c>
      <c r="E35">
        <v>41217</v>
      </c>
      <c r="F35">
        <v>2816</v>
      </c>
      <c r="G35">
        <v>92</v>
      </c>
      <c r="H35">
        <v>2908</v>
      </c>
      <c r="I35">
        <v>8182</v>
      </c>
      <c r="J35">
        <v>316</v>
      </c>
      <c r="K35">
        <v>8498</v>
      </c>
      <c r="L35">
        <v>11</v>
      </c>
      <c r="M35">
        <v>12</v>
      </c>
      <c r="N35">
        <v>23</v>
      </c>
      <c r="O35">
        <v>52646</v>
      </c>
    </row>
    <row r="36" spans="1:15" x14ac:dyDescent="0.25">
      <c r="A36" t="s">
        <v>124</v>
      </c>
      <c r="B36" t="s">
        <v>81</v>
      </c>
      <c r="C36">
        <v>8719</v>
      </c>
      <c r="D36">
        <v>16</v>
      </c>
      <c r="E36">
        <v>8735</v>
      </c>
      <c r="F36">
        <v>583</v>
      </c>
      <c r="G36">
        <v>623</v>
      </c>
      <c r="H36">
        <v>1206</v>
      </c>
      <c r="I36">
        <v>1977</v>
      </c>
      <c r="J36">
        <v>99</v>
      </c>
      <c r="K36">
        <v>2076</v>
      </c>
      <c r="L36">
        <v>2</v>
      </c>
      <c r="M36">
        <v>10</v>
      </c>
      <c r="N36">
        <v>12</v>
      </c>
      <c r="O36">
        <v>12029</v>
      </c>
    </row>
    <row r="37" spans="1:15" x14ac:dyDescent="0.25">
      <c r="A37" t="s">
        <v>112</v>
      </c>
      <c r="B37" t="s">
        <v>81</v>
      </c>
      <c r="C37">
        <v>94798</v>
      </c>
      <c r="D37">
        <v>34</v>
      </c>
      <c r="E37">
        <v>94832</v>
      </c>
      <c r="F37">
        <v>7617</v>
      </c>
      <c r="G37">
        <v>2392</v>
      </c>
      <c r="H37">
        <v>10009</v>
      </c>
      <c r="I37">
        <v>19734</v>
      </c>
      <c r="J37">
        <v>630</v>
      </c>
      <c r="K37">
        <v>20364</v>
      </c>
      <c r="L37">
        <v>59</v>
      </c>
      <c r="M37">
        <v>80</v>
      </c>
      <c r="N37">
        <v>139</v>
      </c>
      <c r="O37">
        <v>125344</v>
      </c>
    </row>
    <row r="38" spans="1:15" x14ac:dyDescent="0.25">
      <c r="A38" t="s">
        <v>113</v>
      </c>
      <c r="B38" t="s">
        <v>81</v>
      </c>
      <c r="C38">
        <v>46980</v>
      </c>
      <c r="D38">
        <v>33</v>
      </c>
      <c r="E38">
        <v>47013</v>
      </c>
      <c r="F38">
        <v>5176</v>
      </c>
      <c r="G38">
        <v>1227</v>
      </c>
      <c r="H38">
        <v>6403</v>
      </c>
      <c r="I38">
        <v>8887</v>
      </c>
      <c r="J38">
        <v>405</v>
      </c>
      <c r="K38">
        <v>9292</v>
      </c>
      <c r="L38">
        <v>35</v>
      </c>
      <c r="M38">
        <v>46</v>
      </c>
      <c r="N38">
        <v>81</v>
      </c>
      <c r="O38">
        <v>62789</v>
      </c>
    </row>
    <row r="39" spans="1:15" x14ac:dyDescent="0.25">
      <c r="A39" t="s">
        <v>114</v>
      </c>
      <c r="B39" t="s">
        <v>81</v>
      </c>
      <c r="C39">
        <v>20432</v>
      </c>
      <c r="D39">
        <v>4</v>
      </c>
      <c r="E39">
        <v>20436</v>
      </c>
      <c r="F39">
        <v>587</v>
      </c>
      <c r="G39">
        <v>11</v>
      </c>
      <c r="H39">
        <v>598</v>
      </c>
      <c r="I39">
        <v>3981</v>
      </c>
      <c r="J39">
        <v>128</v>
      </c>
      <c r="K39">
        <v>4109</v>
      </c>
      <c r="L39">
        <v>34</v>
      </c>
      <c r="M39">
        <v>3</v>
      </c>
      <c r="N39">
        <v>37</v>
      </c>
      <c r="O39">
        <v>25180</v>
      </c>
    </row>
    <row r="40" spans="1:15" x14ac:dyDescent="0.25">
      <c r="A40" t="s">
        <v>125</v>
      </c>
      <c r="B40" t="s">
        <v>81</v>
      </c>
      <c r="C40">
        <v>6574</v>
      </c>
      <c r="D40">
        <v>10</v>
      </c>
      <c r="E40">
        <v>6584</v>
      </c>
      <c r="F40">
        <v>1220</v>
      </c>
      <c r="G40">
        <v>500</v>
      </c>
      <c r="H40">
        <v>1720</v>
      </c>
      <c r="I40">
        <v>1575</v>
      </c>
      <c r="J40">
        <v>62</v>
      </c>
      <c r="K40">
        <v>1637</v>
      </c>
      <c r="L40">
        <v>3</v>
      </c>
      <c r="M40">
        <v>7</v>
      </c>
      <c r="N40">
        <v>10</v>
      </c>
      <c r="O40">
        <v>9951</v>
      </c>
    </row>
    <row r="41" spans="1:15" x14ac:dyDescent="0.25">
      <c r="A41" t="s">
        <v>115</v>
      </c>
      <c r="B41" t="s">
        <v>81</v>
      </c>
      <c r="C41">
        <v>19212</v>
      </c>
      <c r="D41">
        <v>1</v>
      </c>
      <c r="E41">
        <v>19213</v>
      </c>
      <c r="F41">
        <v>909</v>
      </c>
      <c r="G41">
        <v>36</v>
      </c>
      <c r="H41">
        <v>945</v>
      </c>
      <c r="I41">
        <v>3017</v>
      </c>
      <c r="J41">
        <v>132</v>
      </c>
      <c r="K41">
        <v>3149</v>
      </c>
      <c r="L41">
        <v>5</v>
      </c>
      <c r="M41">
        <v>10</v>
      </c>
      <c r="N41">
        <v>15</v>
      </c>
      <c r="O41">
        <v>23322</v>
      </c>
    </row>
    <row r="42" spans="1:15" x14ac:dyDescent="0.25">
      <c r="A42" t="s">
        <v>116</v>
      </c>
      <c r="B42" t="s">
        <v>81</v>
      </c>
      <c r="C42">
        <v>20064</v>
      </c>
      <c r="D42">
        <v>114</v>
      </c>
      <c r="E42">
        <v>20178</v>
      </c>
      <c r="F42">
        <v>984</v>
      </c>
      <c r="G42">
        <v>1082</v>
      </c>
      <c r="H42">
        <v>2066</v>
      </c>
      <c r="I42">
        <v>4180</v>
      </c>
      <c r="J42">
        <v>202</v>
      </c>
      <c r="K42">
        <v>4382</v>
      </c>
      <c r="L42">
        <v>6</v>
      </c>
      <c r="M42">
        <v>13</v>
      </c>
      <c r="N42">
        <v>19</v>
      </c>
      <c r="O42">
        <v>26645</v>
      </c>
    </row>
    <row r="43" spans="1:15" x14ac:dyDescent="0.25">
      <c r="A43" t="s">
        <v>126</v>
      </c>
      <c r="B43" t="s">
        <v>81</v>
      </c>
      <c r="C43">
        <v>7633</v>
      </c>
      <c r="D43">
        <v>2</v>
      </c>
      <c r="E43">
        <v>7635</v>
      </c>
      <c r="F43">
        <v>1356</v>
      </c>
      <c r="G43">
        <v>160</v>
      </c>
      <c r="H43">
        <v>1516</v>
      </c>
      <c r="I43">
        <v>1510</v>
      </c>
      <c r="J43">
        <v>82</v>
      </c>
      <c r="K43">
        <v>1592</v>
      </c>
      <c r="L43">
        <v>8</v>
      </c>
      <c r="M43">
        <v>6</v>
      </c>
      <c r="N43">
        <v>14</v>
      </c>
      <c r="O43">
        <v>10757</v>
      </c>
    </row>
    <row r="44" spans="1:15" x14ac:dyDescent="0.25">
      <c r="A44" t="s">
        <v>117</v>
      </c>
      <c r="B44" t="s">
        <v>81</v>
      </c>
      <c r="C44">
        <v>21785</v>
      </c>
      <c r="D44">
        <v>60</v>
      </c>
      <c r="E44">
        <v>21845</v>
      </c>
      <c r="F44">
        <v>957</v>
      </c>
      <c r="G44">
        <v>393</v>
      </c>
      <c r="H44">
        <v>1350</v>
      </c>
      <c r="I44">
        <v>5224</v>
      </c>
      <c r="J44">
        <v>181</v>
      </c>
      <c r="K44">
        <v>5405</v>
      </c>
      <c r="L44">
        <v>38</v>
      </c>
      <c r="M44">
        <v>26</v>
      </c>
      <c r="N44">
        <v>64</v>
      </c>
      <c r="O44">
        <v>28664</v>
      </c>
    </row>
    <row r="45" spans="1:15" x14ac:dyDescent="0.25">
      <c r="A45" t="s">
        <v>118</v>
      </c>
      <c r="B45" t="s">
        <v>81</v>
      </c>
      <c r="C45">
        <v>80670</v>
      </c>
      <c r="D45">
        <v>144</v>
      </c>
      <c r="E45">
        <v>80814</v>
      </c>
      <c r="F45">
        <v>3378</v>
      </c>
      <c r="G45">
        <v>1871</v>
      </c>
      <c r="H45">
        <v>5249</v>
      </c>
      <c r="I45">
        <v>17359</v>
      </c>
      <c r="J45">
        <v>746</v>
      </c>
      <c r="K45">
        <v>18105</v>
      </c>
      <c r="L45">
        <v>55</v>
      </c>
      <c r="M45">
        <v>73</v>
      </c>
      <c r="N45">
        <v>128</v>
      </c>
      <c r="O45">
        <v>104296</v>
      </c>
    </row>
    <row r="46" spans="1:15" x14ac:dyDescent="0.25">
      <c r="A46" t="s">
        <v>119</v>
      </c>
      <c r="B46" t="s">
        <v>81</v>
      </c>
      <c r="C46">
        <v>17118</v>
      </c>
      <c r="D46">
        <v>10</v>
      </c>
      <c r="E46">
        <v>17128</v>
      </c>
      <c r="F46">
        <v>2787</v>
      </c>
      <c r="G46">
        <v>942</v>
      </c>
      <c r="H46">
        <v>3729</v>
      </c>
      <c r="I46">
        <v>2836</v>
      </c>
      <c r="J46">
        <v>106</v>
      </c>
      <c r="K46">
        <v>2942</v>
      </c>
      <c r="L46">
        <v>8</v>
      </c>
      <c r="M46">
        <v>3</v>
      </c>
      <c r="N46">
        <v>11</v>
      </c>
      <c r="O46">
        <v>23810</v>
      </c>
    </row>
    <row r="47" spans="1:15" x14ac:dyDescent="0.25">
      <c r="A47" t="s">
        <v>120</v>
      </c>
      <c r="B47" t="s">
        <v>81</v>
      </c>
      <c r="C47">
        <v>28854</v>
      </c>
      <c r="D47">
        <v>18</v>
      </c>
      <c r="E47">
        <v>28872</v>
      </c>
      <c r="F47">
        <v>1445</v>
      </c>
      <c r="G47">
        <v>1560</v>
      </c>
      <c r="H47">
        <v>3005</v>
      </c>
      <c r="I47">
        <v>5914</v>
      </c>
      <c r="J47">
        <v>323</v>
      </c>
      <c r="K47">
        <v>6237</v>
      </c>
      <c r="L47">
        <v>22</v>
      </c>
      <c r="M47">
        <v>48</v>
      </c>
      <c r="N47">
        <v>70</v>
      </c>
      <c r="O47">
        <v>38184</v>
      </c>
    </row>
    <row r="48" spans="1:15" x14ac:dyDescent="0.25">
      <c r="A48" t="s">
        <v>121</v>
      </c>
      <c r="B48" t="s">
        <v>81</v>
      </c>
      <c r="C48">
        <v>9554</v>
      </c>
      <c r="D48">
        <v>11</v>
      </c>
      <c r="E48">
        <v>9565</v>
      </c>
      <c r="F48">
        <v>739</v>
      </c>
      <c r="G48">
        <v>16</v>
      </c>
      <c r="H48">
        <v>755</v>
      </c>
      <c r="I48">
        <v>1613</v>
      </c>
      <c r="J48">
        <v>117</v>
      </c>
      <c r="K48">
        <v>1730</v>
      </c>
      <c r="L48">
        <v>8</v>
      </c>
      <c r="M48">
        <v>2</v>
      </c>
      <c r="N48">
        <v>10</v>
      </c>
      <c r="O48">
        <v>12060</v>
      </c>
    </row>
    <row r="49" spans="1:15" x14ac:dyDescent="0.25">
      <c r="A49" t="s">
        <v>122</v>
      </c>
      <c r="B49" t="s">
        <v>81</v>
      </c>
      <c r="C49">
        <v>55345</v>
      </c>
      <c r="D49">
        <v>59</v>
      </c>
      <c r="E49">
        <v>55404</v>
      </c>
      <c r="F49">
        <v>364</v>
      </c>
      <c r="G49">
        <v>272</v>
      </c>
      <c r="H49">
        <v>636</v>
      </c>
      <c r="I49">
        <v>8983</v>
      </c>
      <c r="J49">
        <v>333</v>
      </c>
      <c r="K49">
        <v>9316</v>
      </c>
      <c r="L49">
        <v>10</v>
      </c>
      <c r="M49">
        <v>45</v>
      </c>
      <c r="N49">
        <v>55</v>
      </c>
      <c r="O49">
        <v>65411</v>
      </c>
    </row>
    <row r="50" spans="1:15" x14ac:dyDescent="0.25">
      <c r="A50" t="s">
        <v>127</v>
      </c>
      <c r="B50" t="s">
        <v>81</v>
      </c>
      <c r="C50">
        <v>67653</v>
      </c>
      <c r="D50">
        <v>47</v>
      </c>
      <c r="E50">
        <v>67700</v>
      </c>
      <c r="F50">
        <v>1924</v>
      </c>
      <c r="G50">
        <v>1839</v>
      </c>
      <c r="H50">
        <v>3763</v>
      </c>
      <c r="I50">
        <v>10873</v>
      </c>
      <c r="J50">
        <v>300</v>
      </c>
      <c r="K50">
        <v>11173</v>
      </c>
      <c r="L50">
        <v>29</v>
      </c>
      <c r="M50">
        <v>45</v>
      </c>
      <c r="N50">
        <v>74</v>
      </c>
      <c r="O50">
        <v>82710</v>
      </c>
    </row>
    <row r="51" spans="1:15" x14ac:dyDescent="0.25">
      <c r="A51" t="s">
        <v>123</v>
      </c>
      <c r="B51" t="s">
        <v>81</v>
      </c>
      <c r="C51">
        <v>80967</v>
      </c>
      <c r="D51">
        <v>71</v>
      </c>
      <c r="E51">
        <v>81038</v>
      </c>
      <c r="F51">
        <v>2712</v>
      </c>
      <c r="G51">
        <v>1501</v>
      </c>
      <c r="H51">
        <v>4213</v>
      </c>
      <c r="I51">
        <v>15354</v>
      </c>
      <c r="J51">
        <v>562</v>
      </c>
      <c r="K51">
        <v>15916</v>
      </c>
      <c r="L51">
        <v>99</v>
      </c>
      <c r="M51">
        <v>106</v>
      </c>
      <c r="N51">
        <v>205</v>
      </c>
      <c r="O51">
        <v>101372</v>
      </c>
    </row>
    <row r="52" spans="1:15" x14ac:dyDescent="0.25">
      <c r="A52" t="s">
        <v>128</v>
      </c>
      <c r="B52" t="s">
        <v>81</v>
      </c>
      <c r="C52">
        <v>121372</v>
      </c>
      <c r="D52">
        <v>104</v>
      </c>
      <c r="E52">
        <v>121476</v>
      </c>
      <c r="F52">
        <v>1150</v>
      </c>
      <c r="G52">
        <v>968</v>
      </c>
      <c r="H52">
        <v>2118</v>
      </c>
      <c r="I52">
        <v>21112</v>
      </c>
      <c r="J52">
        <v>1187</v>
      </c>
      <c r="K52">
        <v>22299</v>
      </c>
      <c r="L52">
        <v>132</v>
      </c>
      <c r="M52">
        <v>229</v>
      </c>
      <c r="N52">
        <v>361</v>
      </c>
      <c r="O52">
        <v>146254</v>
      </c>
    </row>
    <row r="55" spans="1:15" x14ac:dyDescent="0.25">
      <c r="J55" s="12"/>
    </row>
  </sheetData>
  <pageMargins left="0.7" right="0.7" top="0.75" bottom="0.75" header="0.3" footer="0.3"/>
  <pageSetup paperSize="9" orientation="portrait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"/>
  <dimension ref="A1:O52"/>
  <sheetViews>
    <sheetView zoomScale="80" zoomScaleNormal="80" workbookViewId="0">
      <selection activeCell="J33" sqref="J33"/>
    </sheetView>
  </sheetViews>
  <sheetFormatPr defaultColWidth="8.85546875" defaultRowHeight="15" x14ac:dyDescent="0.25"/>
  <cols>
    <col min="1" max="1" width="17.7109375" bestFit="1" customWidth="1"/>
    <col min="2" max="2" width="19" customWidth="1"/>
    <col min="3" max="15" width="18.42578125" customWidth="1"/>
  </cols>
  <sheetData>
    <row r="1" spans="1:15" ht="15" customHeight="1" x14ac:dyDescent="0.25">
      <c r="C1" t="s">
        <v>68</v>
      </c>
      <c r="F1" t="s">
        <v>69</v>
      </c>
      <c r="I1" t="s">
        <v>70</v>
      </c>
      <c r="L1" t="s">
        <v>71</v>
      </c>
      <c r="O1" t="s">
        <v>17</v>
      </c>
    </row>
    <row r="2" spans="1:15" x14ac:dyDescent="0.25">
      <c r="C2" t="s">
        <v>20</v>
      </c>
      <c r="D2" t="s">
        <v>131</v>
      </c>
      <c r="E2" t="s">
        <v>25</v>
      </c>
      <c r="F2" t="s">
        <v>20</v>
      </c>
      <c r="G2" t="s">
        <v>131</v>
      </c>
      <c r="H2" t="s">
        <v>25</v>
      </c>
      <c r="I2" t="s">
        <v>1</v>
      </c>
      <c r="J2" t="s">
        <v>2</v>
      </c>
      <c r="K2" t="s">
        <v>25</v>
      </c>
      <c r="L2" t="s">
        <v>1</v>
      </c>
      <c r="M2" t="s">
        <v>2</v>
      </c>
      <c r="N2" t="s">
        <v>25</v>
      </c>
    </row>
    <row r="3" spans="1:15" x14ac:dyDescent="0.25">
      <c r="A3" t="s">
        <v>21</v>
      </c>
      <c r="B3" t="s">
        <v>21</v>
      </c>
      <c r="C3">
        <v>665691.2012458333</v>
      </c>
      <c r="D3">
        <v>6608.6196291666656</v>
      </c>
      <c r="E3">
        <v>672299.82087500009</v>
      </c>
      <c r="F3">
        <v>63579.669133333344</v>
      </c>
      <c r="G3">
        <v>54015.671620833324</v>
      </c>
      <c r="H3">
        <v>117595.34075416667</v>
      </c>
      <c r="I3">
        <v>324972.07550833334</v>
      </c>
      <c r="J3">
        <v>249453.65854166669</v>
      </c>
      <c r="K3">
        <v>574425.73405000009</v>
      </c>
      <c r="L3">
        <v>25731.344787499998</v>
      </c>
      <c r="M3">
        <v>448430.7123916666</v>
      </c>
      <c r="N3">
        <v>474162.05717916659</v>
      </c>
      <c r="O3">
        <v>1838482.9528583335</v>
      </c>
    </row>
    <row r="4" spans="1:15" x14ac:dyDescent="0.25">
      <c r="A4" t="s">
        <v>80</v>
      </c>
      <c r="B4" t="s">
        <v>22</v>
      </c>
      <c r="C4">
        <v>542441.98693333333</v>
      </c>
      <c r="D4">
        <v>6296.2716999999993</v>
      </c>
      <c r="E4">
        <v>548738.25863333337</v>
      </c>
      <c r="F4">
        <v>38165.836708333336</v>
      </c>
      <c r="G4">
        <v>25916.456562499996</v>
      </c>
      <c r="H4">
        <v>64082.293270833332</v>
      </c>
      <c r="I4">
        <v>267440.62842083332</v>
      </c>
      <c r="J4">
        <v>198496.90136666669</v>
      </c>
      <c r="K4">
        <v>465937.52978750004</v>
      </c>
      <c r="L4">
        <v>20909.737987500001</v>
      </c>
      <c r="M4">
        <v>345993.98829583329</v>
      </c>
      <c r="N4">
        <v>366903.72628333326</v>
      </c>
      <c r="O4">
        <v>1445661.807975</v>
      </c>
    </row>
    <row r="5" spans="1:15" x14ac:dyDescent="0.25">
      <c r="A5" t="s">
        <v>81</v>
      </c>
      <c r="B5" t="s">
        <v>23</v>
      </c>
      <c r="C5">
        <v>123249.2143125</v>
      </c>
      <c r="D5">
        <v>312.34792916666669</v>
      </c>
      <c r="E5">
        <v>123561.56224166667</v>
      </c>
      <c r="F5">
        <v>25413.832425000004</v>
      </c>
      <c r="G5">
        <v>28099.215058333331</v>
      </c>
      <c r="H5">
        <v>53513.047483333336</v>
      </c>
      <c r="I5">
        <v>57531.447087499997</v>
      </c>
      <c r="J5">
        <v>50956.757175000006</v>
      </c>
      <c r="K5">
        <v>108488.2042625</v>
      </c>
      <c r="L5">
        <v>4821.6067999999996</v>
      </c>
      <c r="M5">
        <v>102436.72409583334</v>
      </c>
      <c r="N5">
        <v>107258.33089583334</v>
      </c>
      <c r="O5">
        <v>392821.14488333336</v>
      </c>
    </row>
    <row r="6" spans="1:15" x14ac:dyDescent="0.25">
      <c r="A6" t="s">
        <v>95</v>
      </c>
      <c r="B6" t="s">
        <v>80</v>
      </c>
      <c r="C6">
        <v>9016.6125875000016</v>
      </c>
      <c r="D6">
        <v>53.630095833333336</v>
      </c>
      <c r="E6">
        <v>9070.2426833333357</v>
      </c>
      <c r="F6">
        <v>66.752145833333316</v>
      </c>
      <c r="G6">
        <v>400.87761666666665</v>
      </c>
      <c r="H6">
        <v>467.62976249999997</v>
      </c>
      <c r="I6">
        <v>5795.7588999999998</v>
      </c>
      <c r="J6">
        <v>9238.7249499999998</v>
      </c>
      <c r="K6">
        <v>15034.483850000001</v>
      </c>
      <c r="L6">
        <v>82.407712500000017</v>
      </c>
      <c r="M6">
        <v>69602.856908333328</v>
      </c>
      <c r="N6">
        <v>69685.264620833332</v>
      </c>
      <c r="O6">
        <v>94257.620916666667</v>
      </c>
    </row>
    <row r="7" spans="1:15" x14ac:dyDescent="0.25">
      <c r="A7" t="s">
        <v>111</v>
      </c>
      <c r="B7" t="s">
        <v>80</v>
      </c>
      <c r="C7">
        <v>10054.067091666668</v>
      </c>
      <c r="D7">
        <v>12.384545833333334</v>
      </c>
      <c r="E7">
        <v>10066.4516375</v>
      </c>
      <c r="F7">
        <v>138.75721666666666</v>
      </c>
      <c r="G7">
        <v>0</v>
      </c>
      <c r="H7">
        <v>138.75721666666666</v>
      </c>
      <c r="I7">
        <v>3989.6889791666663</v>
      </c>
      <c r="J7">
        <v>12004.655179166666</v>
      </c>
      <c r="K7">
        <v>15994.344158333333</v>
      </c>
      <c r="L7">
        <v>237.3632375</v>
      </c>
      <c r="M7">
        <v>417.13305833333334</v>
      </c>
      <c r="N7">
        <v>654.49629583333331</v>
      </c>
      <c r="O7">
        <v>26854.049308333335</v>
      </c>
    </row>
    <row r="8" spans="1:15" x14ac:dyDescent="0.25">
      <c r="A8" t="s">
        <v>98</v>
      </c>
      <c r="B8" t="s">
        <v>80</v>
      </c>
      <c r="C8">
        <v>3837.6277208333331</v>
      </c>
      <c r="D8">
        <v>4.7075666666666667</v>
      </c>
      <c r="E8">
        <v>3842.3352874999996</v>
      </c>
      <c r="F8">
        <v>4172.9182791666663</v>
      </c>
      <c r="G8">
        <v>795.78460416666667</v>
      </c>
      <c r="H8">
        <v>4968.7028833333334</v>
      </c>
      <c r="I8">
        <v>3605.7781208333331</v>
      </c>
      <c r="J8">
        <v>1249.6032416666669</v>
      </c>
      <c r="K8">
        <v>4855.3813625000003</v>
      </c>
      <c r="L8">
        <v>0</v>
      </c>
      <c r="M8">
        <v>1446.0088458333332</v>
      </c>
      <c r="N8">
        <v>1446.0088458333332</v>
      </c>
      <c r="O8">
        <v>15112.428379166666</v>
      </c>
    </row>
    <row r="9" spans="1:15" x14ac:dyDescent="0.25">
      <c r="A9" t="s">
        <v>110</v>
      </c>
      <c r="B9" t="s">
        <v>80</v>
      </c>
      <c r="C9">
        <v>36303.373495833337</v>
      </c>
      <c r="D9">
        <v>151.23475416666668</v>
      </c>
      <c r="E9">
        <v>36454.608250000005</v>
      </c>
      <c r="F9">
        <v>4.6084500000000004</v>
      </c>
      <c r="G9">
        <v>0.32445416666666665</v>
      </c>
      <c r="H9">
        <v>4.9329041666666669</v>
      </c>
      <c r="I9">
        <v>12783.314541666667</v>
      </c>
      <c r="J9">
        <v>6356.4210833333336</v>
      </c>
      <c r="K9">
        <v>19139.735625000001</v>
      </c>
      <c r="L9">
        <v>298.67337499999996</v>
      </c>
      <c r="M9">
        <v>618.03612083333337</v>
      </c>
      <c r="N9">
        <v>916.70949583333334</v>
      </c>
      <c r="O9">
        <v>56515.986275000003</v>
      </c>
    </row>
    <row r="10" spans="1:15" x14ac:dyDescent="0.25">
      <c r="A10" t="s">
        <v>94</v>
      </c>
      <c r="B10" t="s">
        <v>80</v>
      </c>
      <c r="C10">
        <v>10184.402395833333</v>
      </c>
      <c r="D10">
        <v>11.926495833333332</v>
      </c>
      <c r="E10">
        <v>10196.328891666666</v>
      </c>
      <c r="F10">
        <v>2811.6663874999999</v>
      </c>
      <c r="G10">
        <v>2021.4039499999997</v>
      </c>
      <c r="H10">
        <v>4833.0703374999994</v>
      </c>
      <c r="I10">
        <v>5004.661187499999</v>
      </c>
      <c r="J10">
        <v>5019.5007208333336</v>
      </c>
      <c r="K10">
        <v>10024.161908333332</v>
      </c>
      <c r="L10">
        <v>93.355270833333321</v>
      </c>
      <c r="M10">
        <v>9008.0111458333322</v>
      </c>
      <c r="N10">
        <v>9101.3664166666658</v>
      </c>
      <c r="O10">
        <v>34154.927554166665</v>
      </c>
    </row>
    <row r="11" spans="1:15" x14ac:dyDescent="0.25">
      <c r="A11" t="s">
        <v>109</v>
      </c>
      <c r="B11" t="s">
        <v>80</v>
      </c>
      <c r="C11">
        <v>1012.6892333333335</v>
      </c>
      <c r="D11">
        <v>0</v>
      </c>
      <c r="E11">
        <v>1012.6892333333335</v>
      </c>
      <c r="F11">
        <v>595.82381666666674</v>
      </c>
      <c r="G11">
        <v>7.3923916666666658</v>
      </c>
      <c r="H11">
        <v>603.21620833333338</v>
      </c>
      <c r="I11">
        <v>724.87164583333345</v>
      </c>
      <c r="J11">
        <v>360.38308333333333</v>
      </c>
      <c r="K11">
        <v>1085.2547291666667</v>
      </c>
      <c r="L11">
        <v>102.16839166666666</v>
      </c>
      <c r="M11">
        <v>440.50616666666662</v>
      </c>
      <c r="N11">
        <v>542.67455833333327</v>
      </c>
      <c r="O11">
        <v>3243.8347291666669</v>
      </c>
    </row>
    <row r="12" spans="1:15" x14ac:dyDescent="0.25">
      <c r="A12" t="s">
        <v>83</v>
      </c>
      <c r="B12" t="s">
        <v>80</v>
      </c>
      <c r="C12">
        <v>53164.871700000003</v>
      </c>
      <c r="D12">
        <v>128.82419166666668</v>
      </c>
      <c r="E12">
        <v>53293.69589166667</v>
      </c>
      <c r="F12">
        <v>150.22692083333334</v>
      </c>
      <c r="G12">
        <v>209.32718333333332</v>
      </c>
      <c r="H12">
        <v>359.55410416666666</v>
      </c>
      <c r="I12">
        <v>38673.977429166676</v>
      </c>
      <c r="J12">
        <v>24531.816287499998</v>
      </c>
      <c r="K12">
        <v>63205.793716666674</v>
      </c>
      <c r="L12">
        <v>7429.7050708333336</v>
      </c>
      <c r="M12">
        <v>55046.936795833331</v>
      </c>
      <c r="N12">
        <v>62476.641866666665</v>
      </c>
      <c r="O12">
        <v>179335.68557916669</v>
      </c>
    </row>
    <row r="13" spans="1:15" x14ac:dyDescent="0.25">
      <c r="A13" t="s">
        <v>84</v>
      </c>
      <c r="B13" t="s">
        <v>80</v>
      </c>
      <c r="C13">
        <v>54454.018575000002</v>
      </c>
      <c r="D13">
        <v>35.841870833333331</v>
      </c>
      <c r="E13">
        <v>54489.860445833336</v>
      </c>
      <c r="F13">
        <v>463.13167500000003</v>
      </c>
      <c r="G13">
        <v>146.26726666666664</v>
      </c>
      <c r="H13">
        <v>609.3989416666667</v>
      </c>
      <c r="I13">
        <v>22193.537245833337</v>
      </c>
      <c r="J13">
        <v>5644.7103541666665</v>
      </c>
      <c r="K13">
        <v>27838.247600000002</v>
      </c>
      <c r="L13">
        <v>1115.9358875</v>
      </c>
      <c r="M13">
        <v>903.01940833333344</v>
      </c>
      <c r="N13">
        <v>2018.9552958333334</v>
      </c>
      <c r="O13">
        <v>84956.462283333341</v>
      </c>
    </row>
    <row r="14" spans="1:15" x14ac:dyDescent="0.25">
      <c r="A14" t="s">
        <v>96</v>
      </c>
      <c r="B14" t="s">
        <v>80</v>
      </c>
      <c r="C14">
        <v>20074.517091666668</v>
      </c>
      <c r="D14">
        <v>445.90917083333335</v>
      </c>
      <c r="E14">
        <v>20520.426262500001</v>
      </c>
      <c r="F14">
        <v>485.17985833333336</v>
      </c>
      <c r="G14">
        <v>883.47458333333338</v>
      </c>
      <c r="H14">
        <v>1368.6544416666668</v>
      </c>
      <c r="I14">
        <v>9724.1847083333323</v>
      </c>
      <c r="J14">
        <v>6611.9219000000003</v>
      </c>
      <c r="K14">
        <v>16336.106608333332</v>
      </c>
      <c r="L14">
        <v>63.498066666666666</v>
      </c>
      <c r="M14">
        <v>908.4300833333333</v>
      </c>
      <c r="N14">
        <v>971.92814999999996</v>
      </c>
      <c r="O14">
        <v>39197.115462499998</v>
      </c>
    </row>
    <row r="15" spans="1:15" x14ac:dyDescent="0.25">
      <c r="A15" t="s">
        <v>88</v>
      </c>
      <c r="B15" t="s">
        <v>80</v>
      </c>
      <c r="C15">
        <v>24251.211350000001</v>
      </c>
      <c r="D15">
        <v>104.65242916666666</v>
      </c>
      <c r="E15">
        <v>24355.86377916667</v>
      </c>
      <c r="F15">
        <v>3.0282416666666663</v>
      </c>
      <c r="G15">
        <v>0.29496666666666665</v>
      </c>
      <c r="H15">
        <v>3.3232083333333331</v>
      </c>
      <c r="I15">
        <v>9396.6807083333333</v>
      </c>
      <c r="J15">
        <v>7778.1609333333327</v>
      </c>
      <c r="K15">
        <v>17174.841641666666</v>
      </c>
      <c r="L15">
        <v>552.85107500000004</v>
      </c>
      <c r="M15">
        <v>12156.881695833334</v>
      </c>
      <c r="N15">
        <v>12709.732770833334</v>
      </c>
      <c r="O15">
        <v>54243.761400000003</v>
      </c>
    </row>
    <row r="16" spans="1:15" x14ac:dyDescent="0.25">
      <c r="A16" t="s">
        <v>107</v>
      </c>
      <c r="B16" t="s">
        <v>80</v>
      </c>
      <c r="C16">
        <v>10609.942254166666</v>
      </c>
      <c r="D16">
        <v>348.61422916666663</v>
      </c>
      <c r="E16">
        <v>10958.556483333334</v>
      </c>
      <c r="F16">
        <v>586.59185000000002</v>
      </c>
      <c r="G16">
        <v>1424.0932041666665</v>
      </c>
      <c r="H16">
        <v>2010.6850541666665</v>
      </c>
      <c r="I16">
        <v>3374.4996500000002</v>
      </c>
      <c r="J16">
        <v>1744.1876791666668</v>
      </c>
      <c r="K16">
        <v>5118.687329166667</v>
      </c>
      <c r="L16">
        <v>124.5293875</v>
      </c>
      <c r="M16">
        <v>4326.0034208333336</v>
      </c>
      <c r="N16">
        <v>4450.5328083333334</v>
      </c>
      <c r="O16">
        <v>22538.461674999999</v>
      </c>
    </row>
    <row r="17" spans="1:15" x14ac:dyDescent="0.25">
      <c r="A17" t="s">
        <v>101</v>
      </c>
      <c r="B17" t="s">
        <v>80</v>
      </c>
      <c r="C17">
        <v>6968.2152208333337</v>
      </c>
      <c r="D17">
        <v>93.301045833333333</v>
      </c>
      <c r="E17">
        <v>7061.5162666666674</v>
      </c>
      <c r="F17">
        <v>92.963841666666667</v>
      </c>
      <c r="G17">
        <v>811.20512916666667</v>
      </c>
      <c r="H17">
        <v>904.16897083333333</v>
      </c>
      <c r="I17">
        <v>2495.1011000000003</v>
      </c>
      <c r="J17">
        <v>5528.4778749999996</v>
      </c>
      <c r="K17">
        <v>8023.5789750000004</v>
      </c>
      <c r="L17">
        <v>1.4902166666666667</v>
      </c>
      <c r="M17">
        <v>966.84250000000009</v>
      </c>
      <c r="N17">
        <v>968.33271666666678</v>
      </c>
      <c r="O17">
        <v>16957.59692916667</v>
      </c>
    </row>
    <row r="18" spans="1:15" x14ac:dyDescent="0.25">
      <c r="A18" t="s">
        <v>87</v>
      </c>
      <c r="B18" t="s">
        <v>80</v>
      </c>
      <c r="C18">
        <v>14588.357050000002</v>
      </c>
      <c r="D18">
        <v>67.448270833333325</v>
      </c>
      <c r="E18">
        <v>14655.805320833335</v>
      </c>
      <c r="F18">
        <v>7.6941458333333337</v>
      </c>
      <c r="G18">
        <v>0</v>
      </c>
      <c r="H18">
        <v>7.6941458333333337</v>
      </c>
      <c r="I18">
        <v>8892.9753833333325</v>
      </c>
      <c r="J18">
        <v>11676.611933333335</v>
      </c>
      <c r="K18">
        <v>20569.587316666668</v>
      </c>
      <c r="L18">
        <v>1935.5784916666667</v>
      </c>
      <c r="M18">
        <v>46597.700270833331</v>
      </c>
      <c r="N18">
        <v>48533.278762499998</v>
      </c>
      <c r="O18">
        <v>83766.365545833323</v>
      </c>
    </row>
    <row r="19" spans="1:15" x14ac:dyDescent="0.25">
      <c r="A19" t="s">
        <v>89</v>
      </c>
      <c r="B19" t="s">
        <v>80</v>
      </c>
      <c r="C19">
        <v>7419.5296000000008</v>
      </c>
      <c r="D19">
        <v>245.60577499999999</v>
      </c>
      <c r="E19">
        <v>7665.1353750000007</v>
      </c>
      <c r="F19">
        <v>103.391775</v>
      </c>
      <c r="G19">
        <v>17.336554166666666</v>
      </c>
      <c r="H19">
        <v>120.72832916666667</v>
      </c>
      <c r="I19">
        <v>2691.3782999999999</v>
      </c>
      <c r="J19">
        <v>915.62154583333324</v>
      </c>
      <c r="K19">
        <v>3606.999845833333</v>
      </c>
      <c r="L19">
        <v>115.57351249999999</v>
      </c>
      <c r="M19">
        <v>5862.8875750000007</v>
      </c>
      <c r="N19">
        <v>5978.4610875000008</v>
      </c>
      <c r="O19">
        <v>17371.324637500002</v>
      </c>
    </row>
    <row r="20" spans="1:15" x14ac:dyDescent="0.25">
      <c r="A20" t="s">
        <v>90</v>
      </c>
      <c r="B20" t="s">
        <v>80</v>
      </c>
      <c r="C20">
        <v>52741.933287500004</v>
      </c>
      <c r="D20">
        <v>24.70999583333333</v>
      </c>
      <c r="E20">
        <v>52766.643283333338</v>
      </c>
      <c r="F20">
        <v>2.9408624999999997</v>
      </c>
      <c r="G20">
        <v>0</v>
      </c>
      <c r="H20">
        <v>2.9408624999999997</v>
      </c>
      <c r="I20">
        <v>16993.372812500002</v>
      </c>
      <c r="J20">
        <v>5546.5562250000003</v>
      </c>
      <c r="K20">
        <v>22539.929037500002</v>
      </c>
      <c r="L20">
        <v>784.35513333333324</v>
      </c>
      <c r="M20">
        <v>18.017770833333334</v>
      </c>
      <c r="N20">
        <v>802.37290416666656</v>
      </c>
      <c r="O20">
        <v>76111.88608750001</v>
      </c>
    </row>
    <row r="21" spans="1:15" x14ac:dyDescent="0.25">
      <c r="A21" t="s">
        <v>99</v>
      </c>
      <c r="B21" t="s">
        <v>80</v>
      </c>
      <c r="C21">
        <v>3111.5862083333332</v>
      </c>
      <c r="D21">
        <v>296.89662916666668</v>
      </c>
      <c r="E21">
        <v>3408.4828374999997</v>
      </c>
      <c r="F21">
        <v>105.28056666666666</v>
      </c>
      <c r="G21">
        <v>42.813970833333336</v>
      </c>
      <c r="H21">
        <v>148.0945375</v>
      </c>
      <c r="I21">
        <v>1292.4270833333333</v>
      </c>
      <c r="J21">
        <v>1091.2762874999999</v>
      </c>
      <c r="K21">
        <v>2383.7033708333329</v>
      </c>
      <c r="L21">
        <v>48.510912500000003</v>
      </c>
      <c r="M21">
        <v>129.8320875</v>
      </c>
      <c r="N21">
        <v>178.34300000000002</v>
      </c>
      <c r="O21">
        <v>6118.6237458333326</v>
      </c>
    </row>
    <row r="22" spans="1:15" x14ac:dyDescent="0.25">
      <c r="A22" t="s">
        <v>85</v>
      </c>
      <c r="B22" t="s">
        <v>80</v>
      </c>
      <c r="C22">
        <v>46369.799341666665</v>
      </c>
      <c r="D22">
        <v>156.8153125</v>
      </c>
      <c r="E22">
        <v>46526.614654166668</v>
      </c>
      <c r="F22">
        <v>3.6594291666666665</v>
      </c>
      <c r="G22">
        <v>1734.8496958333333</v>
      </c>
      <c r="H22">
        <v>1738.509125</v>
      </c>
      <c r="I22">
        <v>18215.82985416667</v>
      </c>
      <c r="J22">
        <v>7653.9027166666674</v>
      </c>
      <c r="K22">
        <v>25869.732570833337</v>
      </c>
      <c r="L22">
        <v>289.7063541666667</v>
      </c>
      <c r="M22">
        <v>1385.6371750000001</v>
      </c>
      <c r="N22">
        <v>1675.3435291666667</v>
      </c>
      <c r="O22">
        <v>75810.19987916667</v>
      </c>
    </row>
    <row r="23" spans="1:15" x14ac:dyDescent="0.25">
      <c r="A23" t="s">
        <v>104</v>
      </c>
      <c r="B23" t="s">
        <v>80</v>
      </c>
      <c r="C23">
        <v>11114.464979166667</v>
      </c>
      <c r="D23">
        <v>285.12057083333332</v>
      </c>
      <c r="E23">
        <v>11399.58555</v>
      </c>
      <c r="F23">
        <v>1717.6439500000001</v>
      </c>
      <c r="G23">
        <v>1471.2327791666664</v>
      </c>
      <c r="H23">
        <v>3188.8767291666663</v>
      </c>
      <c r="I23">
        <v>5888.1388999999999</v>
      </c>
      <c r="J23">
        <v>8559.6030291666684</v>
      </c>
      <c r="K23">
        <v>14447.741929166668</v>
      </c>
      <c r="L23">
        <v>369.28998750000005</v>
      </c>
      <c r="M23">
        <v>26117.854958333333</v>
      </c>
      <c r="N23">
        <v>26487.144945833334</v>
      </c>
      <c r="O23">
        <v>55523.349154166674</v>
      </c>
    </row>
    <row r="24" spans="1:15" x14ac:dyDescent="0.25">
      <c r="A24" t="s">
        <v>102</v>
      </c>
      <c r="B24" t="s">
        <v>80</v>
      </c>
      <c r="C24">
        <v>2080.1995416666664</v>
      </c>
      <c r="D24">
        <v>1.7475750000000001</v>
      </c>
      <c r="E24">
        <v>2081.9471166666663</v>
      </c>
      <c r="F24">
        <v>1669.8065458333333</v>
      </c>
      <c r="G24">
        <v>296.2752375</v>
      </c>
      <c r="H24">
        <v>1966.0817833333333</v>
      </c>
      <c r="I24">
        <v>1241.4071041666668</v>
      </c>
      <c r="J24">
        <v>792.05939166666667</v>
      </c>
      <c r="K24">
        <v>2033.4664958333335</v>
      </c>
      <c r="L24">
        <v>36.569179166666665</v>
      </c>
      <c r="M24">
        <v>10573.283091666668</v>
      </c>
      <c r="N24">
        <v>10609.852270833335</v>
      </c>
      <c r="O24">
        <v>16691.347666666668</v>
      </c>
    </row>
    <row r="25" spans="1:15" x14ac:dyDescent="0.25">
      <c r="A25" t="s">
        <v>108</v>
      </c>
      <c r="B25" t="s">
        <v>80</v>
      </c>
      <c r="C25">
        <v>3124.466183333333</v>
      </c>
      <c r="D25">
        <v>0</v>
      </c>
      <c r="E25">
        <v>3124.466183333333</v>
      </c>
      <c r="F25">
        <v>2967.0338291666667</v>
      </c>
      <c r="G25">
        <v>83.749487499999987</v>
      </c>
      <c r="H25">
        <v>3050.7833166666669</v>
      </c>
      <c r="I25">
        <v>2574.3779458333338</v>
      </c>
      <c r="J25">
        <v>815.33930833333329</v>
      </c>
      <c r="K25">
        <v>3389.7172541666669</v>
      </c>
      <c r="L25">
        <v>8.3561041666666664</v>
      </c>
      <c r="M25">
        <v>345.42778750000002</v>
      </c>
      <c r="N25">
        <v>353.7838916666667</v>
      </c>
      <c r="O25">
        <v>9918.7506458333337</v>
      </c>
    </row>
    <row r="26" spans="1:15" x14ac:dyDescent="0.25">
      <c r="A26" t="s">
        <v>82</v>
      </c>
      <c r="B26" t="s">
        <v>80</v>
      </c>
      <c r="C26">
        <v>45539.11114999999</v>
      </c>
      <c r="D26">
        <v>113.77550416666666</v>
      </c>
      <c r="E26">
        <v>45652.886654166658</v>
      </c>
      <c r="F26">
        <v>0.35621249999999999</v>
      </c>
      <c r="G26">
        <v>0</v>
      </c>
      <c r="H26">
        <v>0.35621249999999999</v>
      </c>
      <c r="I26">
        <v>38807.842275000003</v>
      </c>
      <c r="J26">
        <v>26417.783583333334</v>
      </c>
      <c r="K26">
        <v>65225.62585833334</v>
      </c>
      <c r="L26">
        <v>1234.8314958333335</v>
      </c>
      <c r="M26">
        <v>1038.5827750000001</v>
      </c>
      <c r="N26">
        <v>2273.4142708333338</v>
      </c>
      <c r="O26">
        <v>113152.28299583335</v>
      </c>
    </row>
    <row r="27" spans="1:15" x14ac:dyDescent="0.25">
      <c r="A27" t="s">
        <v>100</v>
      </c>
      <c r="B27" t="s">
        <v>80</v>
      </c>
      <c r="C27">
        <v>14838.888970833334</v>
      </c>
      <c r="D27">
        <v>304.04025416666667</v>
      </c>
      <c r="E27">
        <v>15142.929225</v>
      </c>
      <c r="F27">
        <v>2599.8515041666665</v>
      </c>
      <c r="G27">
        <v>1578.9499958333333</v>
      </c>
      <c r="H27">
        <v>4178.8014999999996</v>
      </c>
      <c r="I27">
        <v>7575.4071875000009</v>
      </c>
      <c r="J27">
        <v>5092.7665416666678</v>
      </c>
      <c r="K27">
        <v>12668.173729166669</v>
      </c>
      <c r="L27">
        <v>2216.1088833333333</v>
      </c>
      <c r="M27">
        <v>7475.7858666666652</v>
      </c>
      <c r="N27">
        <v>9691.8947499999995</v>
      </c>
      <c r="O27">
        <v>41681.799204166666</v>
      </c>
    </row>
    <row r="28" spans="1:15" x14ac:dyDescent="0.25">
      <c r="A28" t="s">
        <v>105</v>
      </c>
      <c r="B28" t="s">
        <v>80</v>
      </c>
      <c r="C28">
        <v>19424.954583333336</v>
      </c>
      <c r="D28">
        <v>143.25357499999998</v>
      </c>
      <c r="E28">
        <v>19568.208158333335</v>
      </c>
      <c r="F28">
        <v>492.32284583333336</v>
      </c>
      <c r="G28">
        <v>700.54034166666679</v>
      </c>
      <c r="H28">
        <v>1192.8631875000001</v>
      </c>
      <c r="I28">
        <v>7581.5224791666669</v>
      </c>
      <c r="J28">
        <v>9281.0433458333355</v>
      </c>
      <c r="K28">
        <v>16862.565825000001</v>
      </c>
      <c r="L28">
        <v>1398.7257416666666</v>
      </c>
      <c r="M28">
        <v>16057.546558333335</v>
      </c>
      <c r="N28">
        <v>17456.272300000001</v>
      </c>
      <c r="O28">
        <v>55079.909470833336</v>
      </c>
    </row>
    <row r="29" spans="1:15" x14ac:dyDescent="0.25">
      <c r="A29" t="s">
        <v>86</v>
      </c>
      <c r="B29" t="s">
        <v>80</v>
      </c>
      <c r="C29">
        <v>9484.6856875000012</v>
      </c>
      <c r="D29">
        <v>11.576633333333334</v>
      </c>
      <c r="E29">
        <v>9496.2623208333353</v>
      </c>
      <c r="F29">
        <v>104.65277083333335</v>
      </c>
      <c r="G29">
        <v>0</v>
      </c>
      <c r="H29">
        <v>104.65277083333335</v>
      </c>
      <c r="I29">
        <v>2955.9766</v>
      </c>
      <c r="J29">
        <v>2726.4929708333334</v>
      </c>
      <c r="K29">
        <v>5682.4695708333329</v>
      </c>
      <c r="L29">
        <v>145.59307916666666</v>
      </c>
      <c r="M29">
        <v>333.22455833333333</v>
      </c>
      <c r="N29">
        <v>478.81763749999999</v>
      </c>
      <c r="O29">
        <v>15762.202300000001</v>
      </c>
    </row>
    <row r="30" spans="1:15" x14ac:dyDescent="0.25">
      <c r="A30" t="s">
        <v>93</v>
      </c>
      <c r="B30" t="s">
        <v>80</v>
      </c>
      <c r="C30">
        <v>13134.239816666668</v>
      </c>
      <c r="D30">
        <v>55.812220833333328</v>
      </c>
      <c r="E30">
        <v>13190.052037500001</v>
      </c>
      <c r="F30">
        <v>8049.3255916666676</v>
      </c>
      <c r="G30">
        <v>4359.1252166666654</v>
      </c>
      <c r="H30">
        <v>12408.450808333333</v>
      </c>
      <c r="I30">
        <v>9198.0370624999996</v>
      </c>
      <c r="J30">
        <v>4332.4618250000003</v>
      </c>
      <c r="K30">
        <v>13530.4988875</v>
      </c>
      <c r="L30">
        <v>239.35720416666666</v>
      </c>
      <c r="M30">
        <v>3385.4286208333324</v>
      </c>
      <c r="N30">
        <v>3624.785824999999</v>
      </c>
      <c r="O30">
        <v>42753.787558333337</v>
      </c>
    </row>
    <row r="31" spans="1:15" x14ac:dyDescent="0.25">
      <c r="A31" t="s">
        <v>92</v>
      </c>
      <c r="B31" t="s">
        <v>80</v>
      </c>
      <c r="C31">
        <v>10538.4578</v>
      </c>
      <c r="D31">
        <v>804.29197083333338</v>
      </c>
      <c r="E31">
        <v>11342.749770833334</v>
      </c>
      <c r="F31">
        <v>616.98772083333336</v>
      </c>
      <c r="G31">
        <v>131.89504166666666</v>
      </c>
      <c r="H31">
        <v>748.88276250000001</v>
      </c>
      <c r="I31">
        <v>3679.6503999999995</v>
      </c>
      <c r="J31">
        <v>2446.513375</v>
      </c>
      <c r="K31">
        <v>6126.1637749999991</v>
      </c>
      <c r="L31">
        <v>38.026429166666667</v>
      </c>
      <c r="M31">
        <v>670.22427500000003</v>
      </c>
      <c r="N31">
        <v>708.25070416666665</v>
      </c>
      <c r="O31">
        <v>18926.047012499999</v>
      </c>
    </row>
    <row r="32" spans="1:15" x14ac:dyDescent="0.25">
      <c r="A32" t="s">
        <v>91</v>
      </c>
      <c r="B32" t="s">
        <v>80</v>
      </c>
      <c r="C32">
        <v>4154.1387624999998</v>
      </c>
      <c r="D32">
        <v>99.077295833333338</v>
      </c>
      <c r="E32">
        <v>4253.2160583333334</v>
      </c>
      <c r="F32">
        <v>559.7352166666667</v>
      </c>
      <c r="G32">
        <v>316.83388333333335</v>
      </c>
      <c r="H32">
        <v>876.56910000000005</v>
      </c>
      <c r="I32">
        <v>2358.2898874999996</v>
      </c>
      <c r="J32">
        <v>3132.4331874999998</v>
      </c>
      <c r="K32">
        <v>5490.7230749999999</v>
      </c>
      <c r="L32">
        <v>77.313383333333334</v>
      </c>
      <c r="M32">
        <v>167.59246249999998</v>
      </c>
      <c r="N32">
        <v>244.90584583333333</v>
      </c>
      <c r="O32">
        <v>10865.414079166665</v>
      </c>
    </row>
    <row r="33" spans="1:15" x14ac:dyDescent="0.25">
      <c r="A33" t="s">
        <v>106</v>
      </c>
      <c r="B33" t="s">
        <v>80</v>
      </c>
      <c r="C33">
        <v>8511.5911291666671</v>
      </c>
      <c r="D33">
        <v>8.7151499999999995</v>
      </c>
      <c r="E33">
        <v>8520.3062791666671</v>
      </c>
      <c r="F33">
        <v>5661.6015083333332</v>
      </c>
      <c r="G33">
        <v>3946.3102374999994</v>
      </c>
      <c r="H33">
        <v>9607.911745833333</v>
      </c>
      <c r="I33">
        <v>5325.990520833333</v>
      </c>
      <c r="J33">
        <v>2565.8107458333334</v>
      </c>
      <c r="K33">
        <v>7891.8012666666664</v>
      </c>
      <c r="L33">
        <v>60.131416666666667</v>
      </c>
      <c r="M33">
        <v>7774.6282291666666</v>
      </c>
      <c r="N33">
        <v>7834.7596458333337</v>
      </c>
      <c r="O33">
        <v>33854.778937499999</v>
      </c>
    </row>
    <row r="34" spans="1:15" x14ac:dyDescent="0.25">
      <c r="A34" t="s">
        <v>103</v>
      </c>
      <c r="B34" t="s">
        <v>80</v>
      </c>
      <c r="C34">
        <v>20199.063733333329</v>
      </c>
      <c r="D34">
        <v>52.808891666666661</v>
      </c>
      <c r="E34">
        <v>20251.872624999996</v>
      </c>
      <c r="F34">
        <v>2796.8750124999997</v>
      </c>
      <c r="G34">
        <v>4024.9573541666673</v>
      </c>
      <c r="H34">
        <v>6821.8323666666674</v>
      </c>
      <c r="I34">
        <v>9284.7589541666694</v>
      </c>
      <c r="J34">
        <v>12796.0334375</v>
      </c>
      <c r="K34">
        <v>22080.79239166667</v>
      </c>
      <c r="L34">
        <v>1761.7245666666665</v>
      </c>
      <c r="M34">
        <v>61614.080458333337</v>
      </c>
      <c r="N34">
        <v>63375.805025000001</v>
      </c>
      <c r="O34">
        <v>112530.30240833334</v>
      </c>
    </row>
    <row r="35" spans="1:15" x14ac:dyDescent="0.25">
      <c r="A35" t="s">
        <v>97</v>
      </c>
      <c r="B35" t="s">
        <v>80</v>
      </c>
      <c r="C35">
        <v>16134.970391666669</v>
      </c>
      <c r="D35">
        <v>2233.5496791666669</v>
      </c>
      <c r="E35">
        <v>18368.520070833336</v>
      </c>
      <c r="F35">
        <v>1135.0285374999999</v>
      </c>
      <c r="G35">
        <v>511.14141666666666</v>
      </c>
      <c r="H35">
        <v>1646.1699541666665</v>
      </c>
      <c r="I35">
        <v>5121.1914541666665</v>
      </c>
      <c r="J35">
        <v>6586.028629166668</v>
      </c>
      <c r="K35">
        <v>11707.220083333334</v>
      </c>
      <c r="L35">
        <v>48.008420833333325</v>
      </c>
      <c r="M35">
        <v>605.587625</v>
      </c>
      <c r="N35">
        <v>653.59604583333328</v>
      </c>
      <c r="O35">
        <v>32375.506154166669</v>
      </c>
    </row>
    <row r="36" spans="1:15" x14ac:dyDescent="0.25">
      <c r="A36" t="s">
        <v>124</v>
      </c>
      <c r="B36" t="s">
        <v>81</v>
      </c>
      <c r="C36">
        <v>1394.6393291666666</v>
      </c>
      <c r="D36">
        <v>14.466412500000001</v>
      </c>
      <c r="E36">
        <v>1409.1057416666665</v>
      </c>
      <c r="F36">
        <v>463.24317500000001</v>
      </c>
      <c r="G36">
        <v>970.49626250000006</v>
      </c>
      <c r="H36">
        <v>1433.7394375000001</v>
      </c>
      <c r="I36">
        <v>672.86697916666662</v>
      </c>
      <c r="J36">
        <v>470.87962083333338</v>
      </c>
      <c r="K36">
        <v>1143.7465999999999</v>
      </c>
      <c r="L36">
        <v>11.661637500000001</v>
      </c>
      <c r="M36">
        <v>1548.9431458333333</v>
      </c>
      <c r="N36">
        <v>1560.6047833333334</v>
      </c>
      <c r="O36">
        <v>5547.1965625000003</v>
      </c>
    </row>
    <row r="37" spans="1:15" x14ac:dyDescent="0.25">
      <c r="A37" t="s">
        <v>112</v>
      </c>
      <c r="B37" t="s">
        <v>81</v>
      </c>
      <c r="C37">
        <v>14630.900241666668</v>
      </c>
      <c r="D37">
        <v>13.843979166666665</v>
      </c>
      <c r="E37">
        <v>14644.744220833334</v>
      </c>
      <c r="F37">
        <v>3740.8212333333331</v>
      </c>
      <c r="G37">
        <v>4488.6280333333325</v>
      </c>
      <c r="H37">
        <v>8229.4492666666665</v>
      </c>
      <c r="I37">
        <v>6752.5387374999991</v>
      </c>
      <c r="J37">
        <v>5822.3378916666661</v>
      </c>
      <c r="K37">
        <v>12574.876629166665</v>
      </c>
      <c r="L37">
        <v>429.6334500000001</v>
      </c>
      <c r="M37">
        <v>6792.3178833333332</v>
      </c>
      <c r="N37">
        <v>7221.9513333333334</v>
      </c>
      <c r="O37">
        <v>42671.02145</v>
      </c>
    </row>
    <row r="38" spans="1:15" x14ac:dyDescent="0.25">
      <c r="A38" t="s">
        <v>113</v>
      </c>
      <c r="B38" t="s">
        <v>81</v>
      </c>
      <c r="C38">
        <v>9095.8087500000001</v>
      </c>
      <c r="D38">
        <v>16.627675</v>
      </c>
      <c r="E38">
        <v>9112.4364249999999</v>
      </c>
      <c r="F38">
        <v>4723.950312500001</v>
      </c>
      <c r="G38">
        <v>2081.91795</v>
      </c>
      <c r="H38">
        <v>6805.868262500001</v>
      </c>
      <c r="I38">
        <v>4536.873312499999</v>
      </c>
      <c r="J38">
        <v>3897.5743291666658</v>
      </c>
      <c r="K38">
        <v>8434.4476416666657</v>
      </c>
      <c r="L38">
        <v>162.10192500000002</v>
      </c>
      <c r="M38">
        <v>5019.6639000000005</v>
      </c>
      <c r="N38">
        <v>5181.7658250000004</v>
      </c>
      <c r="O38">
        <v>29534.518154166668</v>
      </c>
    </row>
    <row r="39" spans="1:15" x14ac:dyDescent="0.25">
      <c r="A39" t="s">
        <v>114</v>
      </c>
      <c r="B39" t="s">
        <v>81</v>
      </c>
      <c r="C39">
        <v>2227.5954666666662</v>
      </c>
      <c r="D39">
        <v>1.2263083333333333</v>
      </c>
      <c r="E39">
        <v>2228.8217749999994</v>
      </c>
      <c r="F39">
        <v>119.40427916666665</v>
      </c>
      <c r="G39">
        <v>18.627404166666668</v>
      </c>
      <c r="H39">
        <v>138.03168333333332</v>
      </c>
      <c r="I39">
        <v>1205.4650750000001</v>
      </c>
      <c r="J39">
        <v>479.33017499999994</v>
      </c>
      <c r="K39">
        <v>1684.7952500000001</v>
      </c>
      <c r="L39">
        <v>598.4451958333334</v>
      </c>
      <c r="M39">
        <v>7.5290291666666667</v>
      </c>
      <c r="N39">
        <v>605.97422500000005</v>
      </c>
      <c r="O39">
        <v>4657.6229333333322</v>
      </c>
    </row>
    <row r="40" spans="1:15" x14ac:dyDescent="0.25">
      <c r="A40" t="s">
        <v>125</v>
      </c>
      <c r="B40" t="s">
        <v>81</v>
      </c>
      <c r="C40">
        <v>982.69561250000004</v>
      </c>
      <c r="D40">
        <v>13.260283333333334</v>
      </c>
      <c r="E40">
        <v>995.95589583333333</v>
      </c>
      <c r="F40">
        <v>1077.7871166666666</v>
      </c>
      <c r="G40">
        <v>1046.2750958333334</v>
      </c>
      <c r="H40">
        <v>2124.0622125</v>
      </c>
      <c r="I40">
        <v>562.42265833333329</v>
      </c>
      <c r="J40">
        <v>354.35894166666668</v>
      </c>
      <c r="K40">
        <v>916.78160000000003</v>
      </c>
      <c r="L40">
        <v>31.915141666666667</v>
      </c>
      <c r="M40">
        <v>412.63886666666667</v>
      </c>
      <c r="N40">
        <v>444.55400833333334</v>
      </c>
      <c r="O40">
        <v>4481.3537166666665</v>
      </c>
    </row>
    <row r="41" spans="1:15" x14ac:dyDescent="0.25">
      <c r="A41" t="s">
        <v>115</v>
      </c>
      <c r="B41" t="s">
        <v>81</v>
      </c>
      <c r="C41">
        <v>1818.5284666666669</v>
      </c>
      <c r="D41">
        <v>6.2800000000000009E-2</v>
      </c>
      <c r="E41">
        <v>1818.5912666666668</v>
      </c>
      <c r="F41">
        <v>384.3609166666667</v>
      </c>
      <c r="G41">
        <v>127.95712916666666</v>
      </c>
      <c r="H41">
        <v>512.31804583333337</v>
      </c>
      <c r="I41">
        <v>917.01411666666661</v>
      </c>
      <c r="J41">
        <v>514.46241666666674</v>
      </c>
      <c r="K41">
        <v>1431.4765333333335</v>
      </c>
      <c r="L41">
        <v>6.9632333333333341</v>
      </c>
      <c r="M41">
        <v>268.14049166666666</v>
      </c>
      <c r="N41">
        <v>275.103725</v>
      </c>
      <c r="O41">
        <v>4037.4895708333338</v>
      </c>
    </row>
    <row r="42" spans="1:15" x14ac:dyDescent="0.25">
      <c r="A42" t="s">
        <v>116</v>
      </c>
      <c r="B42" t="s">
        <v>81</v>
      </c>
      <c r="C42">
        <v>3071.2502791666666</v>
      </c>
      <c r="D42">
        <v>3.5213833333333335</v>
      </c>
      <c r="E42">
        <v>3074.7716624999998</v>
      </c>
      <c r="F42">
        <v>406.89204166666673</v>
      </c>
      <c r="G42">
        <v>1370.8166291666666</v>
      </c>
      <c r="H42">
        <v>1777.7086708333334</v>
      </c>
      <c r="I42">
        <v>1218.6808375000001</v>
      </c>
      <c r="J42">
        <v>1142.3703416666665</v>
      </c>
      <c r="K42">
        <v>2361.0511791666668</v>
      </c>
      <c r="L42">
        <v>18.564933333333332</v>
      </c>
      <c r="M42">
        <v>323.74094166666669</v>
      </c>
      <c r="N42">
        <v>342.30587500000001</v>
      </c>
      <c r="O42">
        <v>7555.8373874999997</v>
      </c>
    </row>
    <row r="43" spans="1:15" x14ac:dyDescent="0.25">
      <c r="A43" t="s">
        <v>126</v>
      </c>
      <c r="B43" t="s">
        <v>81</v>
      </c>
      <c r="C43">
        <v>861.606675</v>
      </c>
      <c r="D43">
        <v>0.59876249999999998</v>
      </c>
      <c r="E43">
        <v>862.20543750000002</v>
      </c>
      <c r="F43">
        <v>511.51788333333332</v>
      </c>
      <c r="G43">
        <v>797.34433333333322</v>
      </c>
      <c r="H43">
        <v>1308.8622166666664</v>
      </c>
      <c r="I43">
        <v>730.65852083333334</v>
      </c>
      <c r="J43">
        <v>278.13792083333334</v>
      </c>
      <c r="K43">
        <v>1008.7964416666666</v>
      </c>
      <c r="L43">
        <v>21.726487499999998</v>
      </c>
      <c r="M43">
        <v>28.478345833333332</v>
      </c>
      <c r="N43">
        <v>50.204833333333326</v>
      </c>
      <c r="O43">
        <v>3230.0689291666658</v>
      </c>
    </row>
    <row r="44" spans="1:15" x14ac:dyDescent="0.25">
      <c r="A44" t="s">
        <v>117</v>
      </c>
      <c r="B44" t="s">
        <v>81</v>
      </c>
      <c r="C44">
        <v>3083.7255958333335</v>
      </c>
      <c r="D44">
        <v>6.4978583333333333</v>
      </c>
      <c r="E44">
        <v>3090.2234541666667</v>
      </c>
      <c r="F44">
        <v>432.92553333333336</v>
      </c>
      <c r="G44">
        <v>934.21867916666667</v>
      </c>
      <c r="H44">
        <v>1367.1442125000001</v>
      </c>
      <c r="I44">
        <v>2077.7862749999999</v>
      </c>
      <c r="J44">
        <v>1542.5854333333332</v>
      </c>
      <c r="K44">
        <v>3620.3717083333331</v>
      </c>
      <c r="L44">
        <v>322.11557916666663</v>
      </c>
      <c r="M44">
        <v>1884.3608249999997</v>
      </c>
      <c r="N44">
        <v>2206.4764041666663</v>
      </c>
      <c r="O44">
        <v>10284.215779166667</v>
      </c>
    </row>
    <row r="45" spans="1:15" x14ac:dyDescent="0.25">
      <c r="A45" t="s">
        <v>118</v>
      </c>
      <c r="B45" t="s">
        <v>81</v>
      </c>
      <c r="C45">
        <v>15657.653741666663</v>
      </c>
      <c r="D45">
        <v>68.911641666666668</v>
      </c>
      <c r="E45">
        <v>15726.565383333331</v>
      </c>
      <c r="F45">
        <v>3536.4652874999997</v>
      </c>
      <c r="G45">
        <v>4797.0041333333338</v>
      </c>
      <c r="H45">
        <v>8333.4694208333331</v>
      </c>
      <c r="I45">
        <v>7295.4560791666672</v>
      </c>
      <c r="J45">
        <v>6060.3232124999995</v>
      </c>
      <c r="K45">
        <v>13355.779291666666</v>
      </c>
      <c r="L45">
        <v>301.18212499999998</v>
      </c>
      <c r="M45">
        <v>6436.8525541666659</v>
      </c>
      <c r="N45">
        <v>6738.0346791666661</v>
      </c>
      <c r="O45">
        <v>44153.848774999991</v>
      </c>
    </row>
    <row r="46" spans="1:15" x14ac:dyDescent="0.25">
      <c r="A46" t="s">
        <v>119</v>
      </c>
      <c r="B46" t="s">
        <v>81</v>
      </c>
      <c r="C46">
        <v>2870.058066666666</v>
      </c>
      <c r="D46">
        <v>1.7538458333333333</v>
      </c>
      <c r="E46">
        <v>2871.8119124999994</v>
      </c>
      <c r="F46">
        <v>3709.1849999999999</v>
      </c>
      <c r="G46">
        <v>2007.3955708333335</v>
      </c>
      <c r="H46">
        <v>5716.5805708333337</v>
      </c>
      <c r="I46">
        <v>1494.6135125000001</v>
      </c>
      <c r="J46">
        <v>832.17067499999985</v>
      </c>
      <c r="K46">
        <v>2326.7841874999999</v>
      </c>
      <c r="L46">
        <v>50.943624999999997</v>
      </c>
      <c r="M46">
        <v>25.608454166666668</v>
      </c>
      <c r="N46">
        <v>76.552079166666658</v>
      </c>
      <c r="O46">
        <v>10991.72875</v>
      </c>
    </row>
    <row r="47" spans="1:15" x14ac:dyDescent="0.25">
      <c r="A47" t="s">
        <v>120</v>
      </c>
      <c r="B47" t="s">
        <v>81</v>
      </c>
      <c r="C47">
        <v>5215.3536458333338</v>
      </c>
      <c r="D47">
        <v>29.240387500000001</v>
      </c>
      <c r="E47">
        <v>5244.5940333333338</v>
      </c>
      <c r="F47">
        <v>1851.3376625000003</v>
      </c>
      <c r="G47">
        <v>3868.3173583333337</v>
      </c>
      <c r="H47">
        <v>5719.6550208333338</v>
      </c>
      <c r="I47">
        <v>2253.4523875</v>
      </c>
      <c r="J47">
        <v>1420.4196041666667</v>
      </c>
      <c r="K47">
        <v>3673.8719916666669</v>
      </c>
      <c r="L47">
        <v>103.32849166666666</v>
      </c>
      <c r="M47">
        <v>5421.5071666666672</v>
      </c>
      <c r="N47">
        <v>5524.8356583333343</v>
      </c>
      <c r="O47">
        <v>20162.956704166667</v>
      </c>
    </row>
    <row r="48" spans="1:15" x14ac:dyDescent="0.25">
      <c r="A48" t="s">
        <v>121</v>
      </c>
      <c r="B48" t="s">
        <v>81</v>
      </c>
      <c r="C48">
        <v>1134.4742166666667</v>
      </c>
      <c r="D48">
        <v>0</v>
      </c>
      <c r="E48">
        <v>1134.4742166666667</v>
      </c>
      <c r="F48">
        <v>172.33692916666666</v>
      </c>
      <c r="G48">
        <v>18.481874999999999</v>
      </c>
      <c r="H48">
        <v>190.81880416666667</v>
      </c>
      <c r="I48">
        <v>586.96804166666675</v>
      </c>
      <c r="J48">
        <v>469.26392083333326</v>
      </c>
      <c r="K48">
        <v>1056.2319625</v>
      </c>
      <c r="L48">
        <v>89.138237500000002</v>
      </c>
      <c r="M48">
        <v>8.0257000000000005</v>
      </c>
      <c r="N48">
        <v>97.163937500000003</v>
      </c>
      <c r="O48">
        <v>2478.6889208333332</v>
      </c>
    </row>
    <row r="49" spans="1:15" x14ac:dyDescent="0.25">
      <c r="A49" t="s">
        <v>122</v>
      </c>
      <c r="B49" t="s">
        <v>81</v>
      </c>
      <c r="C49">
        <v>9781.4470458333326</v>
      </c>
      <c r="D49">
        <v>12.957762500000001</v>
      </c>
      <c r="E49">
        <v>9794.4048083333328</v>
      </c>
      <c r="F49">
        <v>125.62888333333333</v>
      </c>
      <c r="G49">
        <v>430.70062083333329</v>
      </c>
      <c r="H49">
        <v>556.32950416666665</v>
      </c>
      <c r="I49">
        <v>3692.3340083333337</v>
      </c>
      <c r="J49">
        <v>2943.9868666666662</v>
      </c>
      <c r="K49">
        <v>6636.3208749999994</v>
      </c>
      <c r="L49">
        <v>84.995237500000002</v>
      </c>
      <c r="M49">
        <v>27757.073900000003</v>
      </c>
      <c r="N49">
        <v>27842.069137500002</v>
      </c>
      <c r="O49">
        <v>44829.124324999997</v>
      </c>
    </row>
    <row r="50" spans="1:15" x14ac:dyDescent="0.25">
      <c r="A50" t="s">
        <v>127</v>
      </c>
      <c r="B50" t="s">
        <v>81</v>
      </c>
      <c r="C50">
        <v>14106.369033333332</v>
      </c>
      <c r="D50">
        <v>18.469733333333334</v>
      </c>
      <c r="E50">
        <v>14124.838766666666</v>
      </c>
      <c r="F50">
        <v>1885.2744958333333</v>
      </c>
      <c r="G50">
        <v>2669.7396791666665</v>
      </c>
      <c r="H50">
        <v>4555.0141750000003</v>
      </c>
      <c r="I50">
        <v>6557.1592875000006</v>
      </c>
      <c r="J50">
        <v>6998.9611708333332</v>
      </c>
      <c r="K50">
        <v>13556.120458333335</v>
      </c>
      <c r="L50">
        <v>191.45497083333331</v>
      </c>
      <c r="M50">
        <v>3373.9643375000005</v>
      </c>
      <c r="N50">
        <v>3565.4193083333339</v>
      </c>
      <c r="O50">
        <v>35801.392708333333</v>
      </c>
    </row>
    <row r="51" spans="1:15" x14ac:dyDescent="0.25">
      <c r="A51" t="s">
        <v>123</v>
      </c>
      <c r="B51" t="s">
        <v>81</v>
      </c>
      <c r="C51">
        <v>14408.311304166666</v>
      </c>
      <c r="D51">
        <v>47.928983333333342</v>
      </c>
      <c r="E51">
        <v>14456.240287499999</v>
      </c>
      <c r="F51">
        <v>1774.5949375000002</v>
      </c>
      <c r="G51">
        <v>1586.5804124999997</v>
      </c>
      <c r="H51">
        <v>3361.17535</v>
      </c>
      <c r="I51">
        <v>6986.6540208333327</v>
      </c>
      <c r="J51">
        <v>3864.211129166667</v>
      </c>
      <c r="K51">
        <v>10850.86515</v>
      </c>
      <c r="L51">
        <v>673.43810416666679</v>
      </c>
      <c r="M51">
        <v>18430.755549999998</v>
      </c>
      <c r="N51">
        <v>19104.193654166666</v>
      </c>
      <c r="O51">
        <v>47772.474441666658</v>
      </c>
    </row>
    <row r="52" spans="1:15" x14ac:dyDescent="0.25">
      <c r="A52" t="s">
        <v>128</v>
      </c>
      <c r="B52" t="s">
        <v>81</v>
      </c>
      <c r="C52">
        <v>22908.79684166667</v>
      </c>
      <c r="D52">
        <v>62.980112500000004</v>
      </c>
      <c r="E52">
        <v>22971.776954166671</v>
      </c>
      <c r="F52">
        <v>498.10673750000001</v>
      </c>
      <c r="G52">
        <v>884.71389166666665</v>
      </c>
      <c r="H52">
        <v>1382.8206291666665</v>
      </c>
      <c r="I52">
        <v>9990.503237500001</v>
      </c>
      <c r="J52">
        <v>13865.383525000001</v>
      </c>
      <c r="K52">
        <v>23855.886762500002</v>
      </c>
      <c r="L52">
        <v>1723.998425</v>
      </c>
      <c r="M52">
        <v>24697.123004166668</v>
      </c>
      <c r="N52">
        <v>26421.121429166669</v>
      </c>
      <c r="O52">
        <v>74631.605775000004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"/>
  <dimension ref="A1:O52"/>
  <sheetViews>
    <sheetView zoomScale="80" zoomScaleNormal="80" workbookViewId="0">
      <selection activeCell="G22" sqref="G22"/>
    </sheetView>
  </sheetViews>
  <sheetFormatPr defaultColWidth="8.85546875" defaultRowHeight="15" x14ac:dyDescent="0.25"/>
  <cols>
    <col min="1" max="1" width="18.7109375" bestFit="1" customWidth="1"/>
    <col min="2" max="2" width="12.140625" bestFit="1" customWidth="1"/>
    <col min="3" max="15" width="20.28515625" customWidth="1"/>
  </cols>
  <sheetData>
    <row r="1" spans="1:15" ht="15" customHeight="1" x14ac:dyDescent="0.25">
      <c r="C1" t="s">
        <v>68</v>
      </c>
      <c r="F1" t="s">
        <v>69</v>
      </c>
      <c r="I1" t="s">
        <v>70</v>
      </c>
      <c r="L1" t="s">
        <v>71</v>
      </c>
      <c r="O1" t="s">
        <v>17</v>
      </c>
    </row>
    <row r="2" spans="1:15" x14ac:dyDescent="0.25">
      <c r="C2" t="s">
        <v>20</v>
      </c>
      <c r="D2" t="s">
        <v>131</v>
      </c>
      <c r="E2" t="s">
        <v>25</v>
      </c>
      <c r="F2" t="s">
        <v>20</v>
      </c>
      <c r="G2" t="s">
        <v>131</v>
      </c>
      <c r="H2" t="s">
        <v>25</v>
      </c>
      <c r="I2" t="s">
        <v>1</v>
      </c>
      <c r="J2" t="s">
        <v>2</v>
      </c>
      <c r="K2" t="s">
        <v>25</v>
      </c>
      <c r="L2" t="s">
        <v>1</v>
      </c>
      <c r="M2" t="s">
        <v>2</v>
      </c>
      <c r="N2" t="s">
        <v>25</v>
      </c>
    </row>
    <row r="3" spans="1:15" x14ac:dyDescent="0.25">
      <c r="A3" t="s">
        <v>21</v>
      </c>
      <c r="B3" t="s">
        <v>21</v>
      </c>
      <c r="C3">
        <v>14838527.612399999</v>
      </c>
      <c r="D3">
        <v>117517.42300000001</v>
      </c>
      <c r="E3">
        <v>14956045.035399999</v>
      </c>
      <c r="F3">
        <v>537583.89799999993</v>
      </c>
      <c r="G3">
        <v>547610.58400000003</v>
      </c>
      <c r="H3">
        <v>1085194.4819999998</v>
      </c>
      <c r="I3">
        <v>3608353.9520569993</v>
      </c>
      <c r="J3">
        <v>4048927.543599999</v>
      </c>
      <c r="K3">
        <v>7657281.4956569988</v>
      </c>
      <c r="L3">
        <v>100350.87880000001</v>
      </c>
      <c r="M3">
        <v>2682172.4550000001</v>
      </c>
      <c r="N3">
        <v>2782523.3338000001</v>
      </c>
      <c r="O3">
        <v>26481044.346857</v>
      </c>
    </row>
    <row r="4" spans="1:15" x14ac:dyDescent="0.25">
      <c r="A4" t="s">
        <v>80</v>
      </c>
      <c r="B4" t="s">
        <v>22</v>
      </c>
      <c r="C4">
        <v>11391738.904399998</v>
      </c>
      <c r="D4">
        <v>110929.95800000001</v>
      </c>
      <c r="E4">
        <v>11502668.862399999</v>
      </c>
      <c r="F4">
        <v>306603.27699999994</v>
      </c>
      <c r="G4">
        <v>237638.204</v>
      </c>
      <c r="H4">
        <v>544241.48099999991</v>
      </c>
      <c r="I4">
        <v>2851936.5782569996</v>
      </c>
      <c r="J4">
        <v>3145372.8485999992</v>
      </c>
      <c r="K4">
        <v>5997309.4268569984</v>
      </c>
      <c r="L4">
        <v>81417.555000000008</v>
      </c>
      <c r="M4">
        <v>2125264.7450000001</v>
      </c>
      <c r="N4">
        <v>2206682.3000000003</v>
      </c>
      <c r="O4">
        <v>20250902.070257001</v>
      </c>
    </row>
    <row r="5" spans="1:15" x14ac:dyDescent="0.25">
      <c r="A5" t="s">
        <v>81</v>
      </c>
      <c r="B5" t="s">
        <v>23</v>
      </c>
      <c r="C5">
        <v>3446788.7080000001</v>
      </c>
      <c r="D5">
        <v>6587.4650000000001</v>
      </c>
      <c r="E5">
        <v>3453376.173</v>
      </c>
      <c r="F5">
        <v>230980.62099999998</v>
      </c>
      <c r="G5">
        <v>309972.38</v>
      </c>
      <c r="H5">
        <v>540953.00099999993</v>
      </c>
      <c r="I5">
        <v>756417.37379999994</v>
      </c>
      <c r="J5">
        <v>903554.69499999995</v>
      </c>
      <c r="K5">
        <v>1659972.0688</v>
      </c>
      <c r="L5">
        <v>18933.323799999998</v>
      </c>
      <c r="M5">
        <v>556907.71000000008</v>
      </c>
      <c r="N5">
        <v>575841.03380000009</v>
      </c>
      <c r="O5">
        <v>6230142.2765999995</v>
      </c>
    </row>
    <row r="6" spans="1:15" x14ac:dyDescent="0.25">
      <c r="A6" t="s">
        <v>95</v>
      </c>
      <c r="B6" t="s">
        <v>80</v>
      </c>
      <c r="C6">
        <v>249927.057</v>
      </c>
      <c r="D6">
        <v>1784.51</v>
      </c>
      <c r="E6">
        <v>251711.56700000001</v>
      </c>
      <c r="F6">
        <v>1127.0350000000001</v>
      </c>
      <c r="G6">
        <v>3642.8</v>
      </c>
      <c r="H6">
        <v>4769.835</v>
      </c>
      <c r="I6">
        <v>51101.521000000001</v>
      </c>
      <c r="J6">
        <v>440240.72700000001</v>
      </c>
      <c r="K6">
        <v>491342.24800000002</v>
      </c>
      <c r="L6">
        <v>527.35</v>
      </c>
      <c r="M6">
        <v>229957.91699999999</v>
      </c>
      <c r="N6">
        <v>230485.26699999999</v>
      </c>
      <c r="O6">
        <v>978308.91700000002</v>
      </c>
    </row>
    <row r="7" spans="1:15" x14ac:dyDescent="0.25">
      <c r="A7" t="s">
        <v>111</v>
      </c>
      <c r="B7" t="s">
        <v>80</v>
      </c>
      <c r="C7">
        <v>173563.59160000001</v>
      </c>
      <c r="D7">
        <v>60</v>
      </c>
      <c r="E7">
        <v>173623.59160000001</v>
      </c>
      <c r="F7">
        <v>1283.98</v>
      </c>
      <c r="G7">
        <v>0</v>
      </c>
      <c r="H7">
        <v>1283.98</v>
      </c>
      <c r="I7">
        <v>29427.211000000003</v>
      </c>
      <c r="J7">
        <v>73300.800000000003</v>
      </c>
      <c r="K7">
        <v>102728.011</v>
      </c>
      <c r="L7">
        <v>1185.24</v>
      </c>
      <c r="M7">
        <v>2208</v>
      </c>
      <c r="N7">
        <v>3393.24</v>
      </c>
      <c r="O7">
        <v>281028.82260000001</v>
      </c>
    </row>
    <row r="8" spans="1:15" x14ac:dyDescent="0.25">
      <c r="A8" t="s">
        <v>98</v>
      </c>
      <c r="B8" t="s">
        <v>80</v>
      </c>
      <c r="C8">
        <v>77573.588999999993</v>
      </c>
      <c r="D8">
        <v>159.79999999999998</v>
      </c>
      <c r="E8">
        <v>77733.388999999996</v>
      </c>
      <c r="F8">
        <v>23405.050999999999</v>
      </c>
      <c r="G8">
        <v>8488.75</v>
      </c>
      <c r="H8">
        <v>31893.800999999999</v>
      </c>
      <c r="I8">
        <v>32449.119600000002</v>
      </c>
      <c r="J8">
        <v>15724.91</v>
      </c>
      <c r="K8">
        <v>48174.029600000002</v>
      </c>
      <c r="L8">
        <v>5</v>
      </c>
      <c r="M8">
        <v>5652</v>
      </c>
      <c r="N8">
        <v>5657</v>
      </c>
      <c r="O8">
        <v>163458.21960000001</v>
      </c>
    </row>
    <row r="9" spans="1:15" x14ac:dyDescent="0.25">
      <c r="A9" t="s">
        <v>110</v>
      </c>
      <c r="B9" t="s">
        <v>80</v>
      </c>
      <c r="C9">
        <v>641721.06839999999</v>
      </c>
      <c r="D9">
        <v>1556.9759999999999</v>
      </c>
      <c r="E9">
        <v>643278.04440000001</v>
      </c>
      <c r="F9">
        <v>53.52</v>
      </c>
      <c r="G9">
        <v>21.1</v>
      </c>
      <c r="H9">
        <v>74.62</v>
      </c>
      <c r="I9">
        <v>113633.175</v>
      </c>
      <c r="J9">
        <v>27592</v>
      </c>
      <c r="K9">
        <v>141225.17499999999</v>
      </c>
      <c r="L9">
        <v>1093.4089999999999</v>
      </c>
      <c r="M9">
        <v>1609.49</v>
      </c>
      <c r="N9">
        <v>2702.8989999999999</v>
      </c>
      <c r="O9">
        <v>787280.73840000003</v>
      </c>
    </row>
    <row r="10" spans="1:15" x14ac:dyDescent="0.25">
      <c r="A10" t="s">
        <v>94</v>
      </c>
      <c r="B10" t="s">
        <v>80</v>
      </c>
      <c r="C10">
        <v>242474.2904</v>
      </c>
      <c r="D10">
        <v>619.21</v>
      </c>
      <c r="E10">
        <v>243093.50039999999</v>
      </c>
      <c r="F10">
        <v>31042.725000000002</v>
      </c>
      <c r="G10">
        <v>23719.89</v>
      </c>
      <c r="H10">
        <v>54762.615000000005</v>
      </c>
      <c r="I10">
        <v>62152.125399999997</v>
      </c>
      <c r="J10">
        <v>97003.075999999986</v>
      </c>
      <c r="K10">
        <v>159155.20139999999</v>
      </c>
      <c r="L10">
        <v>808.51900000000001</v>
      </c>
      <c r="M10">
        <v>65779.740000000005</v>
      </c>
      <c r="N10">
        <v>66588.259000000005</v>
      </c>
      <c r="O10">
        <v>523599.57579999999</v>
      </c>
    </row>
    <row r="11" spans="1:15" x14ac:dyDescent="0.25">
      <c r="A11" t="s">
        <v>109</v>
      </c>
      <c r="B11" t="s">
        <v>80</v>
      </c>
      <c r="C11">
        <v>29790.596600000001</v>
      </c>
      <c r="D11">
        <v>155</v>
      </c>
      <c r="E11">
        <v>29945.596600000001</v>
      </c>
      <c r="F11">
        <v>4630.0810000000001</v>
      </c>
      <c r="G11">
        <v>315.3</v>
      </c>
      <c r="H11">
        <v>4945.3810000000003</v>
      </c>
      <c r="I11">
        <v>9998.2119999999995</v>
      </c>
      <c r="J11">
        <v>4999.8999999999996</v>
      </c>
      <c r="K11">
        <v>14998.111999999999</v>
      </c>
      <c r="L11">
        <v>181.05</v>
      </c>
      <c r="M11">
        <v>1990</v>
      </c>
      <c r="N11">
        <v>2171.0500000000002</v>
      </c>
      <c r="O11">
        <v>52060.139600000002</v>
      </c>
    </row>
    <row r="12" spans="1:15" x14ac:dyDescent="0.25">
      <c r="A12" t="s">
        <v>83</v>
      </c>
      <c r="B12" t="s">
        <v>80</v>
      </c>
      <c r="C12">
        <v>980452.39799999993</v>
      </c>
      <c r="D12">
        <v>1332.912</v>
      </c>
      <c r="E12">
        <v>981785.30999999994</v>
      </c>
      <c r="F12">
        <v>1657.4349999999999</v>
      </c>
      <c r="G12">
        <v>1321</v>
      </c>
      <c r="H12">
        <v>2978.4349999999999</v>
      </c>
      <c r="I12">
        <v>405607.62759999995</v>
      </c>
      <c r="J12">
        <v>333887.34399999998</v>
      </c>
      <c r="K12">
        <v>739494.97159999993</v>
      </c>
      <c r="L12">
        <v>25926.317000000003</v>
      </c>
      <c r="M12">
        <v>182798.5</v>
      </c>
      <c r="N12">
        <v>208724.81700000001</v>
      </c>
      <c r="O12">
        <v>1932983.5336</v>
      </c>
    </row>
    <row r="13" spans="1:15" x14ac:dyDescent="0.25">
      <c r="A13" t="s">
        <v>84</v>
      </c>
      <c r="B13" t="s">
        <v>80</v>
      </c>
      <c r="C13">
        <v>1229292.3934000002</v>
      </c>
      <c r="D13">
        <v>986.80000000000007</v>
      </c>
      <c r="E13">
        <v>1230279.1934000002</v>
      </c>
      <c r="F13">
        <v>4079.058</v>
      </c>
      <c r="G13">
        <v>1970.6000000000001</v>
      </c>
      <c r="H13">
        <v>6049.6580000000004</v>
      </c>
      <c r="I13">
        <v>208583.58799999999</v>
      </c>
      <c r="J13">
        <v>54237.590000000004</v>
      </c>
      <c r="K13">
        <v>262821.17800000001</v>
      </c>
      <c r="L13">
        <v>2923.1929999999998</v>
      </c>
      <c r="M13">
        <v>18822.400000000001</v>
      </c>
      <c r="N13">
        <v>21745.593000000001</v>
      </c>
      <c r="O13">
        <v>1520895.6224000002</v>
      </c>
    </row>
    <row r="14" spans="1:15" x14ac:dyDescent="0.25">
      <c r="A14" t="s">
        <v>96</v>
      </c>
      <c r="B14" t="s">
        <v>80</v>
      </c>
      <c r="C14">
        <v>319812.05560000008</v>
      </c>
      <c r="D14">
        <v>13476.410000000002</v>
      </c>
      <c r="E14">
        <v>333288.46560000005</v>
      </c>
      <c r="F14">
        <v>3854.3040000000001</v>
      </c>
      <c r="G14">
        <v>3866.01</v>
      </c>
      <c r="H14">
        <v>7720.3140000000003</v>
      </c>
      <c r="I14">
        <v>82820.388399999996</v>
      </c>
      <c r="J14">
        <v>74929.280000000013</v>
      </c>
      <c r="K14">
        <v>157749.66840000002</v>
      </c>
      <c r="L14">
        <v>301.85199999999998</v>
      </c>
      <c r="M14">
        <v>5596</v>
      </c>
      <c r="N14">
        <v>5897.8519999999999</v>
      </c>
      <c r="O14">
        <v>504656.3000000001</v>
      </c>
    </row>
    <row r="15" spans="1:15" x14ac:dyDescent="0.25">
      <c r="A15" t="s">
        <v>88</v>
      </c>
      <c r="B15" t="s">
        <v>80</v>
      </c>
      <c r="C15">
        <v>572187.75340000005</v>
      </c>
      <c r="D15">
        <v>1002.51</v>
      </c>
      <c r="E15">
        <v>573190.26340000005</v>
      </c>
      <c r="F15">
        <v>266.94</v>
      </c>
      <c r="G15">
        <v>45</v>
      </c>
      <c r="H15">
        <v>311.94</v>
      </c>
      <c r="I15">
        <v>100771.03019999999</v>
      </c>
      <c r="J15">
        <v>48467.149999999994</v>
      </c>
      <c r="K15">
        <v>149238.1802</v>
      </c>
      <c r="L15">
        <v>2131.6019999999999</v>
      </c>
      <c r="M15">
        <v>48826</v>
      </c>
      <c r="N15">
        <v>50957.601999999999</v>
      </c>
      <c r="O15">
        <v>773697.98560000001</v>
      </c>
    </row>
    <row r="16" spans="1:15" x14ac:dyDescent="0.25">
      <c r="A16" t="s">
        <v>107</v>
      </c>
      <c r="B16" t="s">
        <v>80</v>
      </c>
      <c r="C16">
        <v>275251.43280000001</v>
      </c>
      <c r="D16">
        <v>16630.400000000001</v>
      </c>
      <c r="E16">
        <v>291881.83280000003</v>
      </c>
      <c r="F16">
        <v>8579.5099999999984</v>
      </c>
      <c r="G16">
        <v>13626.188000000002</v>
      </c>
      <c r="H16">
        <v>22205.698</v>
      </c>
      <c r="I16">
        <v>41983.907200000001</v>
      </c>
      <c r="J16">
        <v>46690.969999999994</v>
      </c>
      <c r="K16">
        <v>88674.877199999988</v>
      </c>
      <c r="L16">
        <v>537.91</v>
      </c>
      <c r="M16">
        <v>10988.4</v>
      </c>
      <c r="N16">
        <v>11526.31</v>
      </c>
      <c r="O16">
        <v>414288.71799999999</v>
      </c>
    </row>
    <row r="17" spans="1:15" x14ac:dyDescent="0.25">
      <c r="A17" t="s">
        <v>101</v>
      </c>
      <c r="B17" t="s">
        <v>80</v>
      </c>
      <c r="C17">
        <v>155342.52779999998</v>
      </c>
      <c r="D17">
        <v>3497.5</v>
      </c>
      <c r="E17">
        <v>158840.02779999998</v>
      </c>
      <c r="F17">
        <v>1828.886</v>
      </c>
      <c r="G17">
        <v>5629.2</v>
      </c>
      <c r="H17">
        <v>7458.0859999999993</v>
      </c>
      <c r="I17">
        <v>23497.923200000001</v>
      </c>
      <c r="J17">
        <v>68826.34</v>
      </c>
      <c r="K17">
        <v>92324.263200000001</v>
      </c>
      <c r="L17">
        <v>41.6</v>
      </c>
      <c r="M17">
        <v>5670.6</v>
      </c>
      <c r="N17">
        <v>5712.2000000000007</v>
      </c>
      <c r="O17">
        <v>264334.57699999999</v>
      </c>
    </row>
    <row r="18" spans="1:15" x14ac:dyDescent="0.25">
      <c r="A18" t="s">
        <v>87</v>
      </c>
      <c r="B18" t="s">
        <v>80</v>
      </c>
      <c r="C18">
        <v>302366.91479999997</v>
      </c>
      <c r="D18">
        <v>1950</v>
      </c>
      <c r="E18">
        <v>304316.91479999997</v>
      </c>
      <c r="F18">
        <v>58.290000000000006</v>
      </c>
      <c r="G18">
        <v>100</v>
      </c>
      <c r="H18">
        <v>158.29000000000002</v>
      </c>
      <c r="I18">
        <v>83682.805400000012</v>
      </c>
      <c r="J18">
        <v>110915.598</v>
      </c>
      <c r="K18">
        <v>194598.40340000001</v>
      </c>
      <c r="L18">
        <v>8090.259</v>
      </c>
      <c r="M18">
        <v>55829.567999999999</v>
      </c>
      <c r="N18">
        <v>63919.826999999997</v>
      </c>
      <c r="O18">
        <v>562993.43519999995</v>
      </c>
    </row>
    <row r="19" spans="1:15" x14ac:dyDescent="0.25">
      <c r="A19" t="s">
        <v>89</v>
      </c>
      <c r="B19" t="s">
        <v>80</v>
      </c>
      <c r="C19">
        <v>128867.46460000001</v>
      </c>
      <c r="D19">
        <v>2310</v>
      </c>
      <c r="E19">
        <v>131177.46460000001</v>
      </c>
      <c r="F19">
        <v>2025.65</v>
      </c>
      <c r="G19">
        <v>454</v>
      </c>
      <c r="H19">
        <v>2479.65</v>
      </c>
      <c r="I19">
        <v>25455.335999999999</v>
      </c>
      <c r="J19">
        <v>12040.1</v>
      </c>
      <c r="K19">
        <v>37495.436000000002</v>
      </c>
      <c r="L19">
        <v>283.10700000000003</v>
      </c>
      <c r="M19">
        <v>8016</v>
      </c>
      <c r="N19">
        <v>8299.107</v>
      </c>
      <c r="O19">
        <v>179451.65760000001</v>
      </c>
    </row>
    <row r="20" spans="1:15" x14ac:dyDescent="0.25">
      <c r="A20" t="s">
        <v>90</v>
      </c>
      <c r="B20" t="s">
        <v>80</v>
      </c>
      <c r="C20">
        <v>995030.88780000003</v>
      </c>
      <c r="D20">
        <v>498</v>
      </c>
      <c r="E20">
        <v>995528.88780000003</v>
      </c>
      <c r="F20">
        <v>53.87</v>
      </c>
      <c r="G20">
        <v>30</v>
      </c>
      <c r="H20">
        <v>83.87</v>
      </c>
      <c r="I20">
        <v>169783.79240000001</v>
      </c>
      <c r="J20">
        <v>25138.44</v>
      </c>
      <c r="K20">
        <v>194922.23240000001</v>
      </c>
      <c r="L20">
        <v>2609.6860000000001</v>
      </c>
      <c r="M20">
        <v>240</v>
      </c>
      <c r="N20">
        <v>2849.6860000000001</v>
      </c>
      <c r="O20">
        <v>1193384.6762000001</v>
      </c>
    </row>
    <row r="21" spans="1:15" x14ac:dyDescent="0.25">
      <c r="A21" t="s">
        <v>99</v>
      </c>
      <c r="B21" t="s">
        <v>80</v>
      </c>
      <c r="C21">
        <v>69979.599800000011</v>
      </c>
      <c r="D21">
        <v>5649.13</v>
      </c>
      <c r="E21">
        <v>75628.729800000016</v>
      </c>
      <c r="F21">
        <v>2402.8830000000003</v>
      </c>
      <c r="G21">
        <v>1073.0999999999999</v>
      </c>
      <c r="H21">
        <v>3475.9830000000002</v>
      </c>
      <c r="I21">
        <v>14320.321</v>
      </c>
      <c r="J21">
        <v>61214.5</v>
      </c>
      <c r="K21">
        <v>75534.820999999996</v>
      </c>
      <c r="L21">
        <v>168.09999999999997</v>
      </c>
      <c r="M21">
        <v>25102.32</v>
      </c>
      <c r="N21">
        <v>25270.42</v>
      </c>
      <c r="O21">
        <v>179909.95380000002</v>
      </c>
    </row>
    <row r="22" spans="1:15" x14ac:dyDescent="0.25">
      <c r="A22" t="s">
        <v>85</v>
      </c>
      <c r="B22" t="s">
        <v>80</v>
      </c>
      <c r="C22">
        <v>1072917.5512000001</v>
      </c>
      <c r="D22">
        <v>1020</v>
      </c>
      <c r="E22">
        <v>1073937.5512000001</v>
      </c>
      <c r="F22">
        <v>229</v>
      </c>
      <c r="G22">
        <v>7092.4</v>
      </c>
      <c r="H22">
        <v>7321.4</v>
      </c>
      <c r="I22">
        <v>193325.30360000001</v>
      </c>
      <c r="J22">
        <v>54001.46</v>
      </c>
      <c r="K22">
        <v>247326.76360000001</v>
      </c>
      <c r="L22">
        <v>794.48199999999997</v>
      </c>
      <c r="M22">
        <v>3679.2</v>
      </c>
      <c r="N22">
        <v>4473.6819999999998</v>
      </c>
      <c r="O22">
        <v>1333059.3968000002</v>
      </c>
    </row>
    <row r="23" spans="1:15" x14ac:dyDescent="0.25">
      <c r="A23" t="s">
        <v>104</v>
      </c>
      <c r="B23" t="s">
        <v>80</v>
      </c>
      <c r="C23">
        <v>277799.01360000001</v>
      </c>
      <c r="D23">
        <v>4940.21</v>
      </c>
      <c r="E23">
        <v>282739.22360000003</v>
      </c>
      <c r="F23">
        <v>32878.925999999999</v>
      </c>
      <c r="G23">
        <v>28143.487000000001</v>
      </c>
      <c r="H23">
        <v>61022.413</v>
      </c>
      <c r="I23">
        <v>54673.6031</v>
      </c>
      <c r="J23">
        <v>252343.45</v>
      </c>
      <c r="K23">
        <v>307017.05310000002</v>
      </c>
      <c r="L23">
        <v>1096.933</v>
      </c>
      <c r="M23">
        <v>121586.65</v>
      </c>
      <c r="N23">
        <v>122683.583</v>
      </c>
      <c r="O23">
        <v>773462.27270000009</v>
      </c>
    </row>
    <row r="24" spans="1:15" x14ac:dyDescent="0.25">
      <c r="A24" t="s">
        <v>102</v>
      </c>
      <c r="B24" t="s">
        <v>80</v>
      </c>
      <c r="C24">
        <v>52462.219800000006</v>
      </c>
      <c r="D24">
        <v>90</v>
      </c>
      <c r="E24">
        <v>52552.219800000006</v>
      </c>
      <c r="F24">
        <v>13127.791000000001</v>
      </c>
      <c r="G24">
        <v>5913.42</v>
      </c>
      <c r="H24">
        <v>19041.211000000003</v>
      </c>
      <c r="I24">
        <v>14490.156400000002</v>
      </c>
      <c r="J24">
        <v>40470</v>
      </c>
      <c r="K24">
        <v>54960.1564</v>
      </c>
      <c r="L24">
        <v>599.99900000000002</v>
      </c>
      <c r="M24">
        <v>739778</v>
      </c>
      <c r="N24">
        <v>740377.99899999995</v>
      </c>
      <c r="O24">
        <v>866931.5861999999</v>
      </c>
    </row>
    <row r="25" spans="1:15" x14ac:dyDescent="0.25">
      <c r="A25" t="s">
        <v>108</v>
      </c>
      <c r="B25" t="s">
        <v>80</v>
      </c>
      <c r="C25">
        <v>75564.005600000004</v>
      </c>
      <c r="D25">
        <v>750</v>
      </c>
      <c r="E25">
        <v>76314.005600000004</v>
      </c>
      <c r="F25">
        <v>18503.328000000001</v>
      </c>
      <c r="G25">
        <v>632.6</v>
      </c>
      <c r="H25">
        <v>19135.928</v>
      </c>
      <c r="I25">
        <v>23289.142</v>
      </c>
      <c r="J25">
        <v>25123.4</v>
      </c>
      <c r="K25">
        <v>48412.542000000001</v>
      </c>
      <c r="L25">
        <v>30</v>
      </c>
      <c r="M25">
        <v>1128</v>
      </c>
      <c r="N25">
        <v>1158</v>
      </c>
      <c r="O25">
        <v>145020.47560000001</v>
      </c>
    </row>
    <row r="26" spans="1:15" x14ac:dyDescent="0.25">
      <c r="A26" t="s">
        <v>82</v>
      </c>
      <c r="B26" t="s">
        <v>80</v>
      </c>
      <c r="C26">
        <v>726963.897</v>
      </c>
      <c r="D26">
        <v>11329.43</v>
      </c>
      <c r="E26">
        <v>738293.32700000005</v>
      </c>
      <c r="F26">
        <v>20</v>
      </c>
      <c r="G26">
        <v>1004</v>
      </c>
      <c r="H26">
        <v>1024</v>
      </c>
      <c r="I26">
        <v>512764.56455700006</v>
      </c>
      <c r="J26">
        <v>576984.52559999994</v>
      </c>
      <c r="K26">
        <v>1089749.0901569999</v>
      </c>
      <c r="L26">
        <v>4461.7969999999996</v>
      </c>
      <c r="M26">
        <v>101173.54</v>
      </c>
      <c r="N26">
        <v>105635.337</v>
      </c>
      <c r="O26">
        <v>1934701.754157</v>
      </c>
    </row>
    <row r="27" spans="1:15" x14ac:dyDescent="0.25">
      <c r="A27" t="s">
        <v>100</v>
      </c>
      <c r="B27" t="s">
        <v>80</v>
      </c>
      <c r="C27">
        <v>337681.36780000001</v>
      </c>
      <c r="D27">
        <v>6925.58</v>
      </c>
      <c r="E27">
        <v>344606.94780000002</v>
      </c>
      <c r="F27">
        <v>21154.111000000001</v>
      </c>
      <c r="G27">
        <v>18162.87</v>
      </c>
      <c r="H27">
        <v>39316.981</v>
      </c>
      <c r="I27">
        <v>95225.209399999992</v>
      </c>
      <c r="J27">
        <v>87286.04</v>
      </c>
      <c r="K27">
        <v>182511.24939999997</v>
      </c>
      <c r="L27">
        <v>8025.1840000000002</v>
      </c>
      <c r="M27">
        <v>39918.53</v>
      </c>
      <c r="N27">
        <v>47943.714</v>
      </c>
      <c r="O27">
        <v>614378.8922</v>
      </c>
    </row>
    <row r="28" spans="1:15" x14ac:dyDescent="0.25">
      <c r="A28" t="s">
        <v>105</v>
      </c>
      <c r="B28" t="s">
        <v>80</v>
      </c>
      <c r="C28">
        <v>496950.3652</v>
      </c>
      <c r="D28">
        <v>3348.6</v>
      </c>
      <c r="E28">
        <v>500298.96519999998</v>
      </c>
      <c r="F28">
        <v>8536.2160000000003</v>
      </c>
      <c r="G28">
        <v>6719.5999999999995</v>
      </c>
      <c r="H28">
        <v>15255.815999999999</v>
      </c>
      <c r="I28">
        <v>80485.729000000007</v>
      </c>
      <c r="J28">
        <v>126172.204</v>
      </c>
      <c r="K28">
        <v>206657.93300000002</v>
      </c>
      <c r="L28">
        <v>7470.2610000000004</v>
      </c>
      <c r="M28">
        <v>101161.97</v>
      </c>
      <c r="N28">
        <v>108632.231</v>
      </c>
      <c r="O28">
        <v>830844.94519999996</v>
      </c>
    </row>
    <row r="29" spans="1:15" x14ac:dyDescent="0.25">
      <c r="A29" t="s">
        <v>86</v>
      </c>
      <c r="B29" t="s">
        <v>80</v>
      </c>
      <c r="C29">
        <v>195405.5344</v>
      </c>
      <c r="D29">
        <v>711.96</v>
      </c>
      <c r="E29">
        <v>196117.4944</v>
      </c>
      <c r="F29">
        <v>2180.4300000000003</v>
      </c>
      <c r="G29">
        <v>0</v>
      </c>
      <c r="H29">
        <v>2180.4300000000003</v>
      </c>
      <c r="I29">
        <v>42007.850000000006</v>
      </c>
      <c r="J29">
        <v>27641.05</v>
      </c>
      <c r="K29">
        <v>69648.900000000009</v>
      </c>
      <c r="L29">
        <v>869.84799999999996</v>
      </c>
      <c r="M29">
        <v>600</v>
      </c>
      <c r="N29">
        <v>1469.848</v>
      </c>
      <c r="O29">
        <v>269416.67240000004</v>
      </c>
    </row>
    <row r="30" spans="1:15" x14ac:dyDescent="0.25">
      <c r="A30" t="s">
        <v>93</v>
      </c>
      <c r="B30" t="s">
        <v>80</v>
      </c>
      <c r="C30">
        <v>334684.25940000004</v>
      </c>
      <c r="D30">
        <v>788.7</v>
      </c>
      <c r="E30">
        <v>335472.95940000005</v>
      </c>
      <c r="F30">
        <v>46533.697</v>
      </c>
      <c r="G30">
        <v>31398.951000000001</v>
      </c>
      <c r="H30">
        <v>77932.648000000001</v>
      </c>
      <c r="I30">
        <v>94986.904399999999</v>
      </c>
      <c r="J30">
        <v>60938.501000000004</v>
      </c>
      <c r="K30">
        <v>155925.40539999999</v>
      </c>
      <c r="L30">
        <v>1278.048</v>
      </c>
      <c r="M30">
        <v>59730</v>
      </c>
      <c r="N30">
        <v>61008.048000000003</v>
      </c>
      <c r="O30">
        <v>630339.06080000009</v>
      </c>
    </row>
    <row r="31" spans="1:15" x14ac:dyDescent="0.25">
      <c r="A31" t="s">
        <v>92</v>
      </c>
      <c r="B31" t="s">
        <v>80</v>
      </c>
      <c r="C31">
        <v>260253.14500000002</v>
      </c>
      <c r="D31">
        <v>11469.94</v>
      </c>
      <c r="E31">
        <v>271723.08500000002</v>
      </c>
      <c r="F31">
        <v>10181.11</v>
      </c>
      <c r="G31">
        <v>1863.9</v>
      </c>
      <c r="H31">
        <v>12045.01</v>
      </c>
      <c r="I31">
        <v>36277.205599999994</v>
      </c>
      <c r="J31">
        <v>52906.320999999996</v>
      </c>
      <c r="K31">
        <v>89183.526599999983</v>
      </c>
      <c r="L31">
        <v>253.20299999999997</v>
      </c>
      <c r="M31">
        <v>10423</v>
      </c>
      <c r="N31">
        <v>10676.203</v>
      </c>
      <c r="O31">
        <v>383627.82459999999</v>
      </c>
    </row>
    <row r="32" spans="1:15" x14ac:dyDescent="0.25">
      <c r="A32" t="s">
        <v>91</v>
      </c>
      <c r="B32" t="s">
        <v>80</v>
      </c>
      <c r="C32">
        <v>103646.26039999998</v>
      </c>
      <c r="D32">
        <v>2215.44</v>
      </c>
      <c r="E32">
        <v>105861.70039999999</v>
      </c>
      <c r="F32">
        <v>9595.5740000000005</v>
      </c>
      <c r="G32">
        <v>6655.66</v>
      </c>
      <c r="H32">
        <v>16251.234</v>
      </c>
      <c r="I32">
        <v>29279.362399999998</v>
      </c>
      <c r="J32">
        <v>25789.420000000002</v>
      </c>
      <c r="K32">
        <v>55068.782399999996</v>
      </c>
      <c r="L32">
        <v>234.27700000000002</v>
      </c>
      <c r="M32">
        <v>1992</v>
      </c>
      <c r="N32">
        <v>2226.277</v>
      </c>
      <c r="O32">
        <v>179407.9938</v>
      </c>
    </row>
    <row r="33" spans="1:15" x14ac:dyDescent="0.25">
      <c r="A33" t="s">
        <v>106</v>
      </c>
      <c r="B33" t="s">
        <v>80</v>
      </c>
      <c r="C33">
        <v>236105.44160000002</v>
      </c>
      <c r="D33">
        <v>314.7</v>
      </c>
      <c r="E33">
        <v>236420.14160000003</v>
      </c>
      <c r="F33">
        <v>28364.946</v>
      </c>
      <c r="G33">
        <v>29126.6</v>
      </c>
      <c r="H33">
        <v>57491.546000000002</v>
      </c>
      <c r="I33">
        <v>57785.731999999996</v>
      </c>
      <c r="J33">
        <v>65308.486000000004</v>
      </c>
      <c r="K33">
        <v>123094.21799999999</v>
      </c>
      <c r="L33">
        <v>700.67200000000003</v>
      </c>
      <c r="M33">
        <v>19890.8</v>
      </c>
      <c r="N33">
        <v>20591.471999999998</v>
      </c>
      <c r="O33">
        <v>437597.37760000001</v>
      </c>
    </row>
    <row r="34" spans="1:15" x14ac:dyDescent="0.25">
      <c r="A34" t="s">
        <v>103</v>
      </c>
      <c r="B34" t="s">
        <v>80</v>
      </c>
      <c r="C34">
        <v>530662.87780000013</v>
      </c>
      <c r="D34">
        <v>1776.79</v>
      </c>
      <c r="E34">
        <v>532439.66780000017</v>
      </c>
      <c r="F34">
        <v>18209.339999999997</v>
      </c>
      <c r="G34">
        <v>33246.998</v>
      </c>
      <c r="H34">
        <v>51456.337999999996</v>
      </c>
      <c r="I34">
        <v>113811.27679999998</v>
      </c>
      <c r="J34">
        <v>182168.06999999998</v>
      </c>
      <c r="K34">
        <v>295979.34679999994</v>
      </c>
      <c r="L34">
        <v>8649.273000000001</v>
      </c>
      <c r="M34">
        <v>239624.12000000002</v>
      </c>
      <c r="N34">
        <v>248273.39300000004</v>
      </c>
      <c r="O34">
        <v>1128148.7456</v>
      </c>
    </row>
    <row r="35" spans="1:15" x14ac:dyDescent="0.25">
      <c r="A35" t="s">
        <v>97</v>
      </c>
      <c r="B35" t="s">
        <v>80</v>
      </c>
      <c r="C35">
        <v>247009.34460000001</v>
      </c>
      <c r="D35">
        <v>13579.449999999999</v>
      </c>
      <c r="E35">
        <v>260588.79460000002</v>
      </c>
      <c r="F35">
        <v>10739.59</v>
      </c>
      <c r="G35">
        <v>3374.78</v>
      </c>
      <c r="H35">
        <v>14114.37</v>
      </c>
      <c r="I35">
        <v>48266.455600000001</v>
      </c>
      <c r="J35">
        <v>73031.195999999996</v>
      </c>
      <c r="K35">
        <v>121297.6516</v>
      </c>
      <c r="L35">
        <v>139.38399999999999</v>
      </c>
      <c r="M35">
        <v>15492</v>
      </c>
      <c r="N35">
        <v>15631.384</v>
      </c>
      <c r="O35">
        <v>411632.20020000002</v>
      </c>
    </row>
    <row r="36" spans="1:15" x14ac:dyDescent="0.25">
      <c r="A36" t="s">
        <v>124</v>
      </c>
      <c r="B36" t="s">
        <v>81</v>
      </c>
      <c r="C36">
        <v>41714.748999999996</v>
      </c>
      <c r="D36">
        <v>109.92</v>
      </c>
      <c r="E36">
        <v>41824.668999999994</v>
      </c>
      <c r="F36">
        <v>3944.49</v>
      </c>
      <c r="G36">
        <v>11398.855</v>
      </c>
      <c r="H36">
        <v>15343.344999999999</v>
      </c>
      <c r="I36">
        <v>10361.162</v>
      </c>
      <c r="J36">
        <v>18535.476000000002</v>
      </c>
      <c r="K36">
        <v>28896.638000000003</v>
      </c>
      <c r="L36">
        <v>19.52</v>
      </c>
      <c r="M36">
        <v>7167.4</v>
      </c>
      <c r="N36">
        <v>7186.92</v>
      </c>
      <c r="O36">
        <v>93251.572</v>
      </c>
    </row>
    <row r="37" spans="1:15" x14ac:dyDescent="0.25">
      <c r="A37" t="s">
        <v>112</v>
      </c>
      <c r="B37" t="s">
        <v>81</v>
      </c>
      <c r="C37">
        <v>450393.04779999994</v>
      </c>
      <c r="D37">
        <v>216.32600000000002</v>
      </c>
      <c r="E37">
        <v>450609.37379999994</v>
      </c>
      <c r="F37">
        <v>38141.748</v>
      </c>
      <c r="G37">
        <v>41946.397000000004</v>
      </c>
      <c r="H37">
        <v>80088.145000000004</v>
      </c>
      <c r="I37">
        <v>101823.84600000002</v>
      </c>
      <c r="J37">
        <v>90944.21</v>
      </c>
      <c r="K37">
        <v>192768.05600000004</v>
      </c>
      <c r="L37">
        <v>1440.8380000000002</v>
      </c>
      <c r="M37">
        <v>33630.400000000001</v>
      </c>
      <c r="N37">
        <v>35071.238000000005</v>
      </c>
      <c r="O37">
        <v>758536.81279999996</v>
      </c>
    </row>
    <row r="38" spans="1:15" x14ac:dyDescent="0.25">
      <c r="A38" t="s">
        <v>113</v>
      </c>
      <c r="B38" t="s">
        <v>81</v>
      </c>
      <c r="C38">
        <v>225875.31419999999</v>
      </c>
      <c r="D38">
        <v>286.02</v>
      </c>
      <c r="E38">
        <v>226161.33419999998</v>
      </c>
      <c r="F38">
        <v>44244.148000000001</v>
      </c>
      <c r="G38">
        <v>27560.026999999998</v>
      </c>
      <c r="H38">
        <v>71804.175000000003</v>
      </c>
      <c r="I38">
        <v>50298.346599999997</v>
      </c>
      <c r="J38">
        <v>65620.5</v>
      </c>
      <c r="K38">
        <v>115918.84659999999</v>
      </c>
      <c r="L38">
        <v>706.21500000000003</v>
      </c>
      <c r="M38">
        <v>58920.2</v>
      </c>
      <c r="N38">
        <v>59626.414999999994</v>
      </c>
      <c r="O38">
        <v>473510.77079999994</v>
      </c>
    </row>
    <row r="39" spans="1:15" x14ac:dyDescent="0.25">
      <c r="A39" t="s">
        <v>114</v>
      </c>
      <c r="B39" t="s">
        <v>81</v>
      </c>
      <c r="C39">
        <v>85104.044200000004</v>
      </c>
      <c r="D39">
        <v>28.2</v>
      </c>
      <c r="E39">
        <v>85132.244200000001</v>
      </c>
      <c r="F39">
        <v>2467.1499999999996</v>
      </c>
      <c r="G39">
        <v>372.6</v>
      </c>
      <c r="H39">
        <v>2839.7499999999995</v>
      </c>
      <c r="I39">
        <v>21805.588000000003</v>
      </c>
      <c r="J39">
        <v>7633.22</v>
      </c>
      <c r="K39">
        <v>29438.808000000005</v>
      </c>
      <c r="L39">
        <v>2212.692</v>
      </c>
      <c r="M39">
        <v>70.8</v>
      </c>
      <c r="N39">
        <v>2283.4920000000002</v>
      </c>
      <c r="O39">
        <v>119694.2942</v>
      </c>
    </row>
    <row r="40" spans="1:15" x14ac:dyDescent="0.25">
      <c r="A40" t="s">
        <v>125</v>
      </c>
      <c r="B40" t="s">
        <v>81</v>
      </c>
      <c r="C40">
        <v>28253.772400000002</v>
      </c>
      <c r="D40">
        <v>42.5</v>
      </c>
      <c r="E40">
        <v>28296.272400000002</v>
      </c>
      <c r="F40">
        <v>8491.1299999999992</v>
      </c>
      <c r="G40">
        <v>8103.7740000000003</v>
      </c>
      <c r="H40">
        <v>16594.903999999999</v>
      </c>
      <c r="I40">
        <v>7821.7464</v>
      </c>
      <c r="J40">
        <v>21442.83</v>
      </c>
      <c r="K40">
        <v>29264.576400000002</v>
      </c>
      <c r="L40">
        <v>167</v>
      </c>
      <c r="M40">
        <v>4126</v>
      </c>
      <c r="N40">
        <v>4293</v>
      </c>
      <c r="O40">
        <v>78448.752800000002</v>
      </c>
    </row>
    <row r="41" spans="1:15" x14ac:dyDescent="0.25">
      <c r="A41" t="s">
        <v>115</v>
      </c>
      <c r="B41" t="s">
        <v>81</v>
      </c>
      <c r="C41">
        <v>74021.761000000013</v>
      </c>
      <c r="D41">
        <v>5</v>
      </c>
      <c r="E41">
        <v>74026.761000000013</v>
      </c>
      <c r="F41">
        <v>4042.7900000000004</v>
      </c>
      <c r="G41">
        <v>1769.18</v>
      </c>
      <c r="H41">
        <v>5811.97</v>
      </c>
      <c r="I41">
        <v>14537.438000000002</v>
      </c>
      <c r="J41">
        <v>9587.08</v>
      </c>
      <c r="K41">
        <v>24124.518000000004</v>
      </c>
      <c r="L41">
        <v>30.436</v>
      </c>
      <c r="M41">
        <v>3516</v>
      </c>
      <c r="N41">
        <v>3546.4360000000001</v>
      </c>
      <c r="O41">
        <v>107509.68500000003</v>
      </c>
    </row>
    <row r="42" spans="1:15" x14ac:dyDescent="0.25">
      <c r="A42" t="s">
        <v>116</v>
      </c>
      <c r="B42" t="s">
        <v>81</v>
      </c>
      <c r="C42">
        <v>86507.842999999993</v>
      </c>
      <c r="D42">
        <v>658.68299999999999</v>
      </c>
      <c r="E42">
        <v>87166.525999999998</v>
      </c>
      <c r="F42">
        <v>4581.4779999999992</v>
      </c>
      <c r="G42">
        <v>12495.526000000002</v>
      </c>
      <c r="H42">
        <v>17077.004000000001</v>
      </c>
      <c r="I42">
        <v>22108.151800000003</v>
      </c>
      <c r="J42">
        <v>16611.68</v>
      </c>
      <c r="K42">
        <v>38719.8318</v>
      </c>
      <c r="L42">
        <v>76</v>
      </c>
      <c r="M42">
        <v>22991</v>
      </c>
      <c r="N42">
        <v>23067</v>
      </c>
      <c r="O42">
        <v>166030.36180000001</v>
      </c>
    </row>
    <row r="43" spans="1:15" x14ac:dyDescent="0.25">
      <c r="A43" t="s">
        <v>126</v>
      </c>
      <c r="B43" t="s">
        <v>81</v>
      </c>
      <c r="C43">
        <v>30293.952399999998</v>
      </c>
      <c r="D43">
        <v>9</v>
      </c>
      <c r="E43">
        <v>30302.952399999998</v>
      </c>
      <c r="F43">
        <v>5711.5709999999999</v>
      </c>
      <c r="G43">
        <v>9804.4</v>
      </c>
      <c r="H43">
        <v>15515.971</v>
      </c>
      <c r="I43">
        <v>8211.3420000000006</v>
      </c>
      <c r="J43">
        <v>8303.1</v>
      </c>
      <c r="K43">
        <v>16514.442000000003</v>
      </c>
      <c r="L43">
        <v>61.129999999999995</v>
      </c>
      <c r="M43">
        <v>405</v>
      </c>
      <c r="N43">
        <v>466.13</v>
      </c>
      <c r="O43">
        <v>62799.4954</v>
      </c>
    </row>
    <row r="44" spans="1:15" x14ac:dyDescent="0.25">
      <c r="A44" t="s">
        <v>117</v>
      </c>
      <c r="B44" t="s">
        <v>81</v>
      </c>
      <c r="C44">
        <v>93093.657999999996</v>
      </c>
      <c r="D44">
        <v>415.46</v>
      </c>
      <c r="E44">
        <v>93509.118000000002</v>
      </c>
      <c r="F44">
        <v>4325.9500000000007</v>
      </c>
      <c r="G44">
        <v>10675.041999999999</v>
      </c>
      <c r="H44">
        <v>15000.992</v>
      </c>
      <c r="I44">
        <v>31752.32</v>
      </c>
      <c r="J44">
        <v>56998.100000000006</v>
      </c>
      <c r="K44">
        <v>88750.420000000013</v>
      </c>
      <c r="L44">
        <v>1623.9079999999999</v>
      </c>
      <c r="M44">
        <v>26113.8</v>
      </c>
      <c r="N44">
        <v>27737.707999999999</v>
      </c>
      <c r="O44">
        <v>224998.23800000001</v>
      </c>
    </row>
    <row r="45" spans="1:15" x14ac:dyDescent="0.25">
      <c r="A45" t="s">
        <v>118</v>
      </c>
      <c r="B45" t="s">
        <v>81</v>
      </c>
      <c r="C45">
        <v>405716.66080000001</v>
      </c>
      <c r="D45">
        <v>1347.75</v>
      </c>
      <c r="E45">
        <v>407064.41080000001</v>
      </c>
      <c r="F45">
        <v>31301.902999999995</v>
      </c>
      <c r="G45">
        <v>52445.729999999996</v>
      </c>
      <c r="H45">
        <v>83747.632999999987</v>
      </c>
      <c r="I45">
        <v>95278.669400000013</v>
      </c>
      <c r="J45">
        <v>106481.77899999999</v>
      </c>
      <c r="K45">
        <v>201760.44839999999</v>
      </c>
      <c r="L45">
        <v>1414.0519999999999</v>
      </c>
      <c r="M45">
        <v>56406.48</v>
      </c>
      <c r="N45">
        <v>57820.532000000007</v>
      </c>
      <c r="O45">
        <v>750393.02419999999</v>
      </c>
    </row>
    <row r="46" spans="1:15" x14ac:dyDescent="0.25">
      <c r="A46" t="s">
        <v>119</v>
      </c>
      <c r="B46" t="s">
        <v>81</v>
      </c>
      <c r="C46">
        <v>71868.436399999991</v>
      </c>
      <c r="D46">
        <v>64.399999999999991</v>
      </c>
      <c r="E46">
        <v>71932.836399999986</v>
      </c>
      <c r="F46">
        <v>25230.641</v>
      </c>
      <c r="G46">
        <v>19591.300000000003</v>
      </c>
      <c r="H46">
        <v>44821.941000000006</v>
      </c>
      <c r="I46">
        <v>18065.452000000001</v>
      </c>
      <c r="J46">
        <v>7347.1399999999994</v>
      </c>
      <c r="K46">
        <v>25412.592000000001</v>
      </c>
      <c r="L46">
        <v>137.99799999999999</v>
      </c>
      <c r="M46">
        <v>180</v>
      </c>
      <c r="N46">
        <v>317.99799999999999</v>
      </c>
      <c r="O46">
        <v>142485.36739999999</v>
      </c>
    </row>
    <row r="47" spans="1:15" x14ac:dyDescent="0.25">
      <c r="A47" t="s">
        <v>120</v>
      </c>
      <c r="B47" t="s">
        <v>81</v>
      </c>
      <c r="C47">
        <v>131634.345</v>
      </c>
      <c r="D47">
        <v>347.33</v>
      </c>
      <c r="E47">
        <v>131981.67499999999</v>
      </c>
      <c r="F47">
        <v>15342.641</v>
      </c>
      <c r="G47">
        <v>39439.687999999995</v>
      </c>
      <c r="H47">
        <v>54782.328999999998</v>
      </c>
      <c r="I47">
        <v>30364.1054</v>
      </c>
      <c r="J47">
        <v>43061.840000000004</v>
      </c>
      <c r="K47">
        <v>73425.945399999997</v>
      </c>
      <c r="L47">
        <v>467.92</v>
      </c>
      <c r="M47">
        <v>18996.2</v>
      </c>
      <c r="N47">
        <v>19464.12</v>
      </c>
      <c r="O47">
        <v>279654.06939999998</v>
      </c>
    </row>
    <row r="48" spans="1:15" x14ac:dyDescent="0.25">
      <c r="A48" t="s">
        <v>121</v>
      </c>
      <c r="B48" t="s">
        <v>81</v>
      </c>
      <c r="C48">
        <v>39842.748999999996</v>
      </c>
      <c r="D48">
        <v>33</v>
      </c>
      <c r="E48">
        <v>39875.748999999996</v>
      </c>
      <c r="F48">
        <v>3185.4100000000003</v>
      </c>
      <c r="G48">
        <v>625.20000000000005</v>
      </c>
      <c r="H48">
        <v>3810.6100000000006</v>
      </c>
      <c r="I48">
        <v>8462.634</v>
      </c>
      <c r="J48">
        <v>3991.7599999999998</v>
      </c>
      <c r="K48">
        <v>12454.394</v>
      </c>
      <c r="L48">
        <v>249.72</v>
      </c>
      <c r="M48">
        <v>30</v>
      </c>
      <c r="N48">
        <v>279.72000000000003</v>
      </c>
      <c r="O48">
        <v>56420.472999999998</v>
      </c>
    </row>
    <row r="49" spans="1:15" x14ac:dyDescent="0.25">
      <c r="A49" t="s">
        <v>122</v>
      </c>
      <c r="B49" t="s">
        <v>81</v>
      </c>
      <c r="C49">
        <v>261099.12460000001</v>
      </c>
      <c r="D49">
        <v>579.16800000000001</v>
      </c>
      <c r="E49">
        <v>261678.29260000002</v>
      </c>
      <c r="F49">
        <v>1730.3610000000001</v>
      </c>
      <c r="G49">
        <v>4168.6419999999998</v>
      </c>
      <c r="H49">
        <v>5899.0029999999997</v>
      </c>
      <c r="I49">
        <v>47383.201000000001</v>
      </c>
      <c r="J49">
        <v>122119.06199999999</v>
      </c>
      <c r="K49">
        <v>169502.26299999998</v>
      </c>
      <c r="L49">
        <v>372.57000000000005</v>
      </c>
      <c r="M49">
        <v>73422</v>
      </c>
      <c r="N49">
        <v>73794.570000000007</v>
      </c>
      <c r="O49">
        <v>510874.1286</v>
      </c>
    </row>
    <row r="50" spans="1:15" x14ac:dyDescent="0.25">
      <c r="A50" t="s">
        <v>127</v>
      </c>
      <c r="B50" t="s">
        <v>81</v>
      </c>
      <c r="C50">
        <v>324872.65379999997</v>
      </c>
      <c r="D50">
        <v>328.26</v>
      </c>
      <c r="E50">
        <v>325200.91379999998</v>
      </c>
      <c r="F50">
        <v>16205.660999999998</v>
      </c>
      <c r="G50">
        <v>31677.808000000005</v>
      </c>
      <c r="H50">
        <v>47883.469000000005</v>
      </c>
      <c r="I50">
        <v>62989.032200000009</v>
      </c>
      <c r="J50">
        <v>54426.847000000002</v>
      </c>
      <c r="K50">
        <v>117415.87920000001</v>
      </c>
      <c r="L50">
        <v>859.65499999999997</v>
      </c>
      <c r="M50">
        <v>17273.34</v>
      </c>
      <c r="N50">
        <v>18132.994999999999</v>
      </c>
      <c r="O50">
        <v>508633.25699999998</v>
      </c>
    </row>
    <row r="51" spans="1:15" x14ac:dyDescent="0.25">
      <c r="A51" t="s">
        <v>123</v>
      </c>
      <c r="B51" t="s">
        <v>81</v>
      </c>
      <c r="C51">
        <v>415215.72820000001</v>
      </c>
      <c r="D51">
        <v>486.94</v>
      </c>
      <c r="E51">
        <v>415702.66820000001</v>
      </c>
      <c r="F51">
        <v>15798.271000000001</v>
      </c>
      <c r="G51">
        <v>19458.630999999998</v>
      </c>
      <c r="H51">
        <v>35256.902000000002</v>
      </c>
      <c r="I51">
        <v>79508.827399999995</v>
      </c>
      <c r="J51">
        <v>66034.460000000006</v>
      </c>
      <c r="K51">
        <v>145543.2874</v>
      </c>
      <c r="L51">
        <v>1868.9739999999999</v>
      </c>
      <c r="M51">
        <v>50641</v>
      </c>
      <c r="N51">
        <v>52509.974000000002</v>
      </c>
      <c r="O51">
        <v>649012.83160000003</v>
      </c>
    </row>
    <row r="52" spans="1:15" x14ac:dyDescent="0.25">
      <c r="A52" t="s">
        <v>128</v>
      </c>
      <c r="B52" t="s">
        <v>81</v>
      </c>
      <c r="C52">
        <v>681280.86819999991</v>
      </c>
      <c r="D52">
        <v>1629.5079999999998</v>
      </c>
      <c r="E52">
        <v>682910.37619999994</v>
      </c>
      <c r="F52">
        <v>6235.2780000000002</v>
      </c>
      <c r="G52">
        <v>18439.580000000002</v>
      </c>
      <c r="H52">
        <v>24674.858</v>
      </c>
      <c r="I52">
        <v>145645.51160000003</v>
      </c>
      <c r="J52">
        <v>204415.611</v>
      </c>
      <c r="K52">
        <v>350061.1226</v>
      </c>
      <c r="L52">
        <v>7224.6957999999995</v>
      </c>
      <c r="M52">
        <v>183018.09</v>
      </c>
      <c r="N52">
        <v>190242.78579999998</v>
      </c>
      <c r="O52">
        <v>1247889.1425999999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3"/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83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16" t="s">
        <v>18</v>
      </c>
      <c r="B14" s="16" t="s">
        <v>19</v>
      </c>
      <c r="C14" s="17" t="s">
        <v>20</v>
      </c>
      <c r="D14" s="17" t="s">
        <v>2</v>
      </c>
      <c r="E14" s="17" t="s">
        <v>64</v>
      </c>
      <c r="F14" s="17" t="s">
        <v>20</v>
      </c>
      <c r="G14" s="17" t="s">
        <v>2</v>
      </c>
      <c r="H14" s="17" t="s">
        <v>64</v>
      </c>
      <c r="I14" s="17" t="s">
        <v>20</v>
      </c>
      <c r="J14" s="17" t="s">
        <v>2</v>
      </c>
      <c r="K14" s="17" t="s">
        <v>64</v>
      </c>
      <c r="L14" s="17" t="s">
        <v>20</v>
      </c>
      <c r="M14" s="17" t="s">
        <v>2</v>
      </c>
      <c r="N14" s="17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16" t="s">
        <v>26</v>
      </c>
      <c r="B15" s="1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16" t="s">
        <v>26</v>
      </c>
      <c r="B16" s="1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16" t="s">
        <v>129</v>
      </c>
      <c r="B17" s="16" t="s">
        <v>27</v>
      </c>
      <c r="C17" s="14">
        <f t="shared" si="0"/>
        <v>5.8789616217204604E-2</v>
      </c>
      <c r="D17" s="14">
        <f t="shared" si="1"/>
        <v>2.7015493205080041</v>
      </c>
      <c r="E17" s="14">
        <f t="shared" si="2"/>
        <v>5.9298953412374962E-2</v>
      </c>
      <c r="F17" s="14">
        <f t="shared" si="3"/>
        <v>0.83069761091203509</v>
      </c>
      <c r="G17" s="14">
        <f t="shared" si="4"/>
        <v>6.9230541576606175</v>
      </c>
      <c r="H17" s="14">
        <f t="shared" si="5"/>
        <v>1.4471007438771857</v>
      </c>
      <c r="I17" s="14">
        <f t="shared" si="6"/>
        <v>0.38287344159174352</v>
      </c>
      <c r="J17" s="14">
        <f t="shared" si="7"/>
        <v>7.4276587009119872</v>
      </c>
      <c r="K17" s="14">
        <f t="shared" si="8"/>
        <v>0.49889542654070673</v>
      </c>
      <c r="L17" s="14">
        <f t="shared" si="9"/>
        <v>16.469874073265608</v>
      </c>
      <c r="M17" s="14">
        <f t="shared" si="10"/>
        <v>77.043643550434723</v>
      </c>
      <c r="N17" s="14">
        <f t="shared" si="11"/>
        <v>32.939875102894071</v>
      </c>
      <c r="O17" s="19">
        <f t="shared" si="12"/>
        <v>0.26052582519107464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16" t="s">
        <v>129</v>
      </c>
      <c r="B18" s="16" t="s">
        <v>3</v>
      </c>
      <c r="C18" s="14">
        <f t="shared" si="0"/>
        <v>1.9953296294151025E-2</v>
      </c>
      <c r="D18" s="14">
        <f t="shared" si="1"/>
        <v>0</v>
      </c>
      <c r="E18" s="14">
        <f t="shared" si="2"/>
        <v>1.9949450709570497E-2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1.9271798344872193E-2</v>
      </c>
      <c r="J18" s="14">
        <f t="shared" si="7"/>
        <v>0.29780029806145264</v>
      </c>
      <c r="K18" s="14">
        <f t="shared" si="8"/>
        <v>2.3858940211151387E-2</v>
      </c>
      <c r="L18" s="14">
        <f t="shared" si="9"/>
        <v>0.35272729993223856</v>
      </c>
      <c r="M18" s="14">
        <f t="shared" si="10"/>
        <v>1.4493572428859918</v>
      </c>
      <c r="N18" s="14">
        <f t="shared" si="11"/>
        <v>0.65090085666255371</v>
      </c>
      <c r="O18" s="19">
        <f t="shared" si="12"/>
        <v>2.2824769935000943E-2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16" t="s">
        <v>129</v>
      </c>
      <c r="B19" s="1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16" t="s">
        <v>129</v>
      </c>
      <c r="B20" s="1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16" t="s">
        <v>130</v>
      </c>
      <c r="B21" s="16" t="s">
        <v>27</v>
      </c>
      <c r="C21" s="14">
        <f t="shared" si="0"/>
        <v>3.9557460846247672E-2</v>
      </c>
      <c r="D21" s="14">
        <f t="shared" si="1"/>
        <v>0</v>
      </c>
      <c r="E21" s="14">
        <f t="shared" si="2"/>
        <v>3.9549836964998551E-2</v>
      </c>
      <c r="F21" s="14">
        <f t="shared" si="3"/>
        <v>7.897586388970948E-2</v>
      </c>
      <c r="G21" s="14">
        <f t="shared" si="4"/>
        <v>0</v>
      </c>
      <c r="H21" s="14">
        <f t="shared" si="5"/>
        <v>7.0985364719691815E-2</v>
      </c>
      <c r="I21" s="14">
        <f t="shared" si="6"/>
        <v>0.10134757084308144</v>
      </c>
      <c r="J21" s="14">
        <f t="shared" si="7"/>
        <v>0</v>
      </c>
      <c r="K21" s="14">
        <f t="shared" si="8"/>
        <v>9.9678457320648159E-2</v>
      </c>
      <c r="L21" s="14">
        <f t="shared" si="9"/>
        <v>1.514489545499931</v>
      </c>
      <c r="M21" s="14">
        <f t="shared" si="10"/>
        <v>0</v>
      </c>
      <c r="N21" s="14">
        <f t="shared" si="11"/>
        <v>1.1027000103753763</v>
      </c>
      <c r="O21" s="19">
        <f t="shared" si="12"/>
        <v>5.5269459451475308E-2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16" t="s">
        <v>130</v>
      </c>
      <c r="B22" s="16" t="s">
        <v>3</v>
      </c>
      <c r="C22" s="14">
        <f t="shared" si="0"/>
        <v>6.478283519296614E-3</v>
      </c>
      <c r="D22" s="14">
        <f t="shared" si="1"/>
        <v>0</v>
      </c>
      <c r="E22" s="14">
        <f t="shared" si="2"/>
        <v>6.4770349643289114E-3</v>
      </c>
      <c r="F22" s="14">
        <f t="shared" si="3"/>
        <v>7.4921568400296956E-2</v>
      </c>
      <c r="G22" s="14">
        <f t="shared" si="4"/>
        <v>0</v>
      </c>
      <c r="H22" s="14">
        <f t="shared" si="5"/>
        <v>6.7341268538619853E-2</v>
      </c>
      <c r="I22" s="14">
        <f t="shared" si="6"/>
        <v>8.4866842082486245E-3</v>
      </c>
      <c r="J22" s="14">
        <f t="shared" si="7"/>
        <v>0</v>
      </c>
      <c r="K22" s="14">
        <f t="shared" si="8"/>
        <v>8.3469152995834048E-3</v>
      </c>
      <c r="L22" s="14">
        <f t="shared" si="9"/>
        <v>0.27359349186294618</v>
      </c>
      <c r="M22" s="14">
        <f t="shared" si="10"/>
        <v>0</v>
      </c>
      <c r="N22" s="14">
        <f t="shared" si="11"/>
        <v>0.19920345255095057</v>
      </c>
      <c r="O22" s="19">
        <f t="shared" si="12"/>
        <v>7.6000716927952083E-3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16" t="s">
        <v>130</v>
      </c>
      <c r="B23" s="1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16" t="s">
        <v>130</v>
      </c>
      <c r="B24" s="1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0.1247786568768999</v>
      </c>
      <c r="D25" s="14">
        <f t="shared" ref="D25:O25" si="13">SUM(D15:D24)</f>
        <v>2.7015493205080041</v>
      </c>
      <c r="E25" s="14">
        <f t="shared" si="13"/>
        <v>0.12527527605127292</v>
      </c>
      <c r="F25" s="14">
        <f t="shared" si="13"/>
        <v>0.9845950432020415</v>
      </c>
      <c r="G25" s="14">
        <f t="shared" si="13"/>
        <v>6.9230541576606175</v>
      </c>
      <c r="H25" s="14">
        <f t="shared" si="13"/>
        <v>1.5854273771354974</v>
      </c>
      <c r="I25" s="14">
        <f t="shared" si="13"/>
        <v>0.51197949498794582</v>
      </c>
      <c r="J25" s="14">
        <f t="shared" si="13"/>
        <v>7.7254589989734397</v>
      </c>
      <c r="K25" s="14">
        <f t="shared" si="13"/>
        <v>0.63077973937208975</v>
      </c>
      <c r="L25" s="14">
        <f t="shared" si="13"/>
        <v>18.610684410560722</v>
      </c>
      <c r="M25" s="14">
        <f t="shared" si="13"/>
        <v>78.493000793320718</v>
      </c>
      <c r="N25" s="14">
        <f t="shared" si="13"/>
        <v>34.892679422482956</v>
      </c>
      <c r="O25" s="14">
        <f t="shared" si="13"/>
        <v>0.3462201262703461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16" t="s">
        <v>18</v>
      </c>
      <c r="B27" s="16" t="s">
        <v>19</v>
      </c>
      <c r="C27" s="17" t="s">
        <v>1</v>
      </c>
      <c r="D27" s="17" t="s">
        <v>2</v>
      </c>
      <c r="E27" s="17" t="s">
        <v>64</v>
      </c>
      <c r="F27" s="17" t="s">
        <v>1</v>
      </c>
      <c r="G27" s="17" t="s">
        <v>2</v>
      </c>
      <c r="H27" s="17" t="s">
        <v>64</v>
      </c>
      <c r="I27" s="17" t="s">
        <v>1</v>
      </c>
      <c r="J27" s="17" t="s">
        <v>2</v>
      </c>
      <c r="K27" s="17" t="s">
        <v>64</v>
      </c>
      <c r="L27" s="17" t="s">
        <v>1</v>
      </c>
      <c r="M27" s="17" t="s">
        <v>2</v>
      </c>
      <c r="N27" s="17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16" t="s">
        <v>26</v>
      </c>
      <c r="B28" s="1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16" t="s">
        <v>129</v>
      </c>
      <c r="B29" s="16" t="s">
        <v>27</v>
      </c>
      <c r="C29" s="14">
        <f>(SUMIFS(MESKENAG2,KAYNAK,A29,SEBEP,B29,SÜRE,"Uzun",BİLDİRİM,"Bildirimli",İL,$B$10,İLÇE,$B$11)/VLOOKUP($B$11,ABONE2,3,FALSE))</f>
        <v>7.925928933958935E-3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7.9244013753217313E-3</v>
      </c>
      <c r="F29" s="14">
        <f>(SUMIFS(TARIMSALAG2,KAYNAK,A29,SEBEP,B29,SÜRE,"Uzun",BİLDİRİM,"Bildirimli",İL,$B$10,İLÇE,$B$11)/VLOOKUP($B$11,ABONE2,6,FALSE))</f>
        <v>1.8722711845016874E-4</v>
      </c>
      <c r="G29" s="14">
        <f>(SUMIFS(TARIMSALOG2,KAYNAK,A29,SEBEP,B29,SÜRE,"Uzun",BİLDİRİM,"Bildirimli",İL,$B$10,İLÇE,$B$11)/VLOOKUP($B$11,ABONE2,7,FALSE))</f>
        <v>0.22968751855518765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2.3407256604990666E-2</v>
      </c>
      <c r="I29" s="14">
        <f>(SUMIFS(TICARETHANEAG2,KAYNAK,A29,SEBEP,B29,SÜRE,"Uzun",BİLDİRİM,"Bildirimli",İL,$B$10,İLÇE,$B$11)/VLOOKUP($B$11,ABONE2,9,FALSE))</f>
        <v>6.0709773271596816E-2</v>
      </c>
      <c r="J29" s="14">
        <f>(SUMIFS(TICARETHANEOG2,KAYNAK,A29,SEBEP,B29,SÜRE,"Uzun",BİLDİRİM,"Bildirimli",İL,$B$10,İLÇE,$B$11)/VLOOKUP($B$11,ABONE2,10,FALSE))</f>
        <v>3.3250996496517926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0.11447166652502948</v>
      </c>
      <c r="L29" s="14">
        <f>(SUMIFS(SANAYIAG2,KAYNAK,A29,SEBEP,B29,SÜRE,"Uzun",BİLDİRİM,"Bildirimli",İL,$B$10,İLÇE,$B$11)/VLOOKUP($B$11,ABONE2,12,FALSE))</f>
        <v>1.7514892589713971</v>
      </c>
      <c r="M29" s="14">
        <f>(SUMIFS(SANAYIOG2,KAYNAK,A29,SEBEP,B29,SÜRE,"Uzun",BİLDİRİM,"Bildirimli",İL,$B$10,İLÇE,$B$11)/VLOOKUP($B$11,ABONE2,13,FALSE))</f>
        <v>78.320758693477927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22.570664907261566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0.10524150089456077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16" t="s">
        <v>129</v>
      </c>
      <c r="B30" s="1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16" t="s">
        <v>130</v>
      </c>
      <c r="B31" s="16" t="s">
        <v>27</v>
      </c>
      <c r="C31" s="14">
        <f>(SUMIFS(MESKENAG2,KAYNAK,A31,SEBEP,B31,SÜRE,"Uzun",BİLDİRİM,"Bildirimli",İL,$B$10,İLÇE,$B$11)/VLOOKUP($B$11,ABONE2,3,FALSE))</f>
        <v>8.9504273006160793E-3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8.9487022911384981E-3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4.6119470008962347E-2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4.5359919184023462E-2</v>
      </c>
      <c r="L31" s="14">
        <f>(SUMIFS(SANAYIAG2,KAYNAK,A31,SEBEP,B31,SÜRE,"Uzun",BİLDİRİM,"Bildirimli",İL,$B$10,İLÇE,$B$11)/VLOOKUP($B$11,ABONE2,12,FALSE))</f>
        <v>0.77978348911116602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0.56776044713440987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1.8136572724452217E-2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16" t="s">
        <v>130</v>
      </c>
      <c r="B32" s="1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1.6876356234575014E-2</v>
      </c>
      <c r="D33" s="14">
        <f t="shared" ref="D33:O33" si="14">SUM(D28:D32)</f>
        <v>0</v>
      </c>
      <c r="E33" s="14">
        <f t="shared" si="14"/>
        <v>1.6873103666460228E-2</v>
      </c>
      <c r="F33" s="14">
        <f t="shared" si="14"/>
        <v>1.8722711845016874E-4</v>
      </c>
      <c r="G33" s="14">
        <f t="shared" si="14"/>
        <v>0.22968751855518765</v>
      </c>
      <c r="H33" s="14">
        <f t="shared" si="14"/>
        <v>2.3407256604990666E-2</v>
      </c>
      <c r="I33" s="14">
        <f t="shared" si="14"/>
        <v>0.10682924328055916</v>
      </c>
      <c r="J33" s="14">
        <f t="shared" si="14"/>
        <v>3.3250996496517926</v>
      </c>
      <c r="K33" s="14">
        <f t="shared" si="14"/>
        <v>0.15983158570905293</v>
      </c>
      <c r="L33" s="14">
        <f t="shared" si="14"/>
        <v>2.531272748082563</v>
      </c>
      <c r="M33" s="14">
        <f t="shared" si="14"/>
        <v>78.320758693477927</v>
      </c>
      <c r="N33" s="14">
        <f t="shared" si="14"/>
        <v>23.138425354395977</v>
      </c>
      <c r="O33" s="14">
        <f t="shared" si="14"/>
        <v>0.12337807361901298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207505</v>
      </c>
      <c r="D37" s="18">
        <f>VLOOKUP($B$11,ABONE2,4,FALSE)</f>
        <v>40</v>
      </c>
      <c r="E37" s="18">
        <f>VLOOKUP($B$11,ABONE2,5,FALSE)</f>
        <v>207545</v>
      </c>
      <c r="F37" s="18">
        <f>VLOOKUP($B$11,ABONE2,6,FALSE)</f>
        <v>382</v>
      </c>
      <c r="G37" s="18">
        <f>VLOOKUP($B$11,ABONE2,7,FALSE)</f>
        <v>43</v>
      </c>
      <c r="H37" s="18">
        <f>VLOOKUP($B$11,ABONE2,8,FALSE)</f>
        <v>425</v>
      </c>
      <c r="I37" s="18">
        <f>VLOOKUP($B$11,ABONE2,9,FALSE)</f>
        <v>51717</v>
      </c>
      <c r="J37" s="18">
        <f>VLOOKUP($B$11,ABONE2,10,FALSE)</f>
        <v>866</v>
      </c>
      <c r="K37" s="18">
        <f>VLOOKUP($B$11,ABONE2,11,FALSE)</f>
        <v>52583</v>
      </c>
      <c r="L37" s="29">
        <f>VLOOKUP($B$11,ABONE2,12,FALSE)</f>
        <v>640</v>
      </c>
      <c r="M37" s="29">
        <f>VLOOKUP($B$11,ABONE2,13,FALSE)</f>
        <v>239</v>
      </c>
      <c r="N37" s="29">
        <f>VLOOKUP($B$11,ABONE2,14,FALSE)</f>
        <v>879</v>
      </c>
      <c r="O37" s="29">
        <f>VLOOKUP($B$11,ABONE2,15,FALSE)</f>
        <v>261432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53164.871700000003</v>
      </c>
      <c r="D38" s="18">
        <f>VLOOKUP($B$11,TUKETIM,4,FALSE)</f>
        <v>128.82419166666668</v>
      </c>
      <c r="E38" s="18">
        <f>VLOOKUP($B$11,TUKETIM,5,FALSE)</f>
        <v>53293.69589166667</v>
      </c>
      <c r="F38" s="18">
        <f>VLOOKUP($B$11,TUKETIM,6,FALSE)</f>
        <v>150.22692083333334</v>
      </c>
      <c r="G38" s="18">
        <f>VLOOKUP($B$11,TUKETIM,7,FALSE)</f>
        <v>209.32718333333332</v>
      </c>
      <c r="H38" s="18">
        <f>VLOOKUP($B$11,TUKETIM,8,FALSE)</f>
        <v>359.55410416666666</v>
      </c>
      <c r="I38" s="18">
        <f>VLOOKUP($B$11,TUKETIM,9,FALSE)</f>
        <v>38673.977429166676</v>
      </c>
      <c r="J38" s="18">
        <f>VLOOKUP($B$11,TUKETIM,10,FALSE)</f>
        <v>24531.816287499998</v>
      </c>
      <c r="K38" s="18">
        <f>VLOOKUP($B$11,TUKETIM,11,FALSE)</f>
        <v>63205.793716666674</v>
      </c>
      <c r="L38" s="29">
        <f>VLOOKUP($B$11,TUKETIM,12,FALSE)</f>
        <v>7429.7050708333336</v>
      </c>
      <c r="M38" s="29">
        <f>VLOOKUP($B$11,TUKETIM,13,FALSE)</f>
        <v>55046.936795833331</v>
      </c>
      <c r="N38" s="29">
        <f>VLOOKUP($B$11,TUKETIM,14,FALSE)</f>
        <v>62476.641866666665</v>
      </c>
      <c r="O38" s="29">
        <f>VLOOKUP($B$11,TUKETIM,15,FALSE)</f>
        <v>179335.68557916669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980452.39799999993</v>
      </c>
      <c r="D39" s="18">
        <f>VLOOKUP($B$11,ANLASMA,4,FALSE)</f>
        <v>1332.912</v>
      </c>
      <c r="E39" s="18">
        <f>VLOOKUP($B$11,ANLASMA,5,FALSE)</f>
        <v>981785.30999999994</v>
      </c>
      <c r="F39" s="18">
        <f>VLOOKUP($B$11,ANLASMA,6,FALSE)</f>
        <v>1657.4349999999999</v>
      </c>
      <c r="G39" s="18">
        <f>VLOOKUP($B$11,ANLASMA,7,FALSE)</f>
        <v>1321</v>
      </c>
      <c r="H39" s="18">
        <f>VLOOKUP($B$11,ANLASMA,8,FALSE)</f>
        <v>2978.4349999999999</v>
      </c>
      <c r="I39" s="18">
        <f>VLOOKUP($B$11,ANLASMA,9,FALSE)</f>
        <v>405607.62759999995</v>
      </c>
      <c r="J39" s="18">
        <f>VLOOKUP($B$11,ANLASMA,10,FALSE)</f>
        <v>333887.34399999998</v>
      </c>
      <c r="K39" s="18">
        <f>VLOOKUP($B$11,ANLASMA,11,FALSE)</f>
        <v>739494.97159999993</v>
      </c>
      <c r="L39" s="29">
        <f>VLOOKUP($B$11,ANLASMA,12,FALSE)</f>
        <v>25926.317000000003</v>
      </c>
      <c r="M39" s="29">
        <f>VLOOKUP($B$11,ANLASMA,13,FALSE)</f>
        <v>182798.5</v>
      </c>
      <c r="N39" s="29">
        <f>VLOOKUP($B$11,ANLASMA,14,FALSE)</f>
        <v>208724.81700000001</v>
      </c>
      <c r="O39" s="29">
        <f>VLOOKUP($B$11,ANLASMA,15,FALSE)</f>
        <v>1932983.5336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4"/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84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16" t="s">
        <v>18</v>
      </c>
      <c r="B14" s="16" t="s">
        <v>19</v>
      </c>
      <c r="C14" s="17" t="s">
        <v>20</v>
      </c>
      <c r="D14" s="17" t="s">
        <v>2</v>
      </c>
      <c r="E14" s="17" t="s">
        <v>64</v>
      </c>
      <c r="F14" s="17" t="s">
        <v>20</v>
      </c>
      <c r="G14" s="17" t="s">
        <v>2</v>
      </c>
      <c r="H14" s="17" t="s">
        <v>64</v>
      </c>
      <c r="I14" s="17" t="s">
        <v>20</v>
      </c>
      <c r="J14" s="17" t="s">
        <v>2</v>
      </c>
      <c r="K14" s="17" t="s">
        <v>64</v>
      </c>
      <c r="L14" s="17" t="s">
        <v>20</v>
      </c>
      <c r="M14" s="17" t="s">
        <v>2</v>
      </c>
      <c r="N14" s="17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16" t="s">
        <v>26</v>
      </c>
      <c r="B15" s="1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16" t="s">
        <v>26</v>
      </c>
      <c r="B16" s="1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16" t="s">
        <v>129</v>
      </c>
      <c r="B17" s="16" t="s">
        <v>27</v>
      </c>
      <c r="C17" s="14">
        <f t="shared" si="0"/>
        <v>4.1884753726256045E-2</v>
      </c>
      <c r="D17" s="14">
        <f t="shared" si="1"/>
        <v>0.77855536651508817</v>
      </c>
      <c r="E17" s="14">
        <f t="shared" si="2"/>
        <v>4.2036130828459459E-2</v>
      </c>
      <c r="F17" s="14">
        <f t="shared" si="3"/>
        <v>0.41302059404125629</v>
      </c>
      <c r="G17" s="14">
        <f t="shared" si="4"/>
        <v>1.5342669948708147</v>
      </c>
      <c r="H17" s="14">
        <f t="shared" si="5"/>
        <v>0.46895578864046328</v>
      </c>
      <c r="I17" s="14">
        <f t="shared" si="6"/>
        <v>0.11153887054436143</v>
      </c>
      <c r="J17" s="14">
        <f t="shared" si="7"/>
        <v>2.713083273663043</v>
      </c>
      <c r="K17" s="14">
        <f t="shared" si="8"/>
        <v>0.12657043352801892</v>
      </c>
      <c r="L17" s="14">
        <f t="shared" si="9"/>
        <v>3.6079601595242852</v>
      </c>
      <c r="M17" s="14">
        <f t="shared" si="10"/>
        <v>37.056376443674807</v>
      </c>
      <c r="N17" s="14">
        <f t="shared" si="11"/>
        <v>7.5430679576596402</v>
      </c>
      <c r="O17" s="19">
        <f t="shared" si="12"/>
        <v>5.7419514598127101E-2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16" t="s">
        <v>129</v>
      </c>
      <c r="B18" s="16" t="s">
        <v>3</v>
      </c>
      <c r="C18" s="14">
        <f t="shared" si="0"/>
        <v>1.4829458585434569E-2</v>
      </c>
      <c r="D18" s="14">
        <f t="shared" si="1"/>
        <v>0</v>
      </c>
      <c r="E18" s="14">
        <f t="shared" si="2"/>
        <v>1.4826411307005192E-2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8.9747260327153577E-2</v>
      </c>
      <c r="J18" s="14">
        <f t="shared" si="7"/>
        <v>1.2531174168023436E-2</v>
      </c>
      <c r="K18" s="14">
        <f t="shared" si="8"/>
        <v>8.9301110547406942E-2</v>
      </c>
      <c r="L18" s="14">
        <f t="shared" si="9"/>
        <v>0.660721895159465</v>
      </c>
      <c r="M18" s="14">
        <f t="shared" si="10"/>
        <v>0</v>
      </c>
      <c r="N18" s="14">
        <f t="shared" si="11"/>
        <v>0.58298990749364554</v>
      </c>
      <c r="O18" s="19">
        <f t="shared" si="12"/>
        <v>2.4584972892136108E-2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16" t="s">
        <v>129</v>
      </c>
      <c r="B19" s="1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16" t="s">
        <v>129</v>
      </c>
      <c r="B20" s="1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16" t="s">
        <v>130</v>
      </c>
      <c r="B21" s="16" t="s">
        <v>27</v>
      </c>
      <c r="C21" s="14">
        <f t="shared" si="0"/>
        <v>2.5470890491435864E-2</v>
      </c>
      <c r="D21" s="14">
        <f t="shared" si="1"/>
        <v>0</v>
      </c>
      <c r="E21" s="14">
        <f t="shared" si="2"/>
        <v>2.546565652454999E-2</v>
      </c>
      <c r="F21" s="14">
        <f t="shared" si="3"/>
        <v>2.094611073286046E-2</v>
      </c>
      <c r="G21" s="14">
        <f t="shared" si="4"/>
        <v>0</v>
      </c>
      <c r="H21" s="14">
        <f t="shared" si="5"/>
        <v>1.9901180038704155E-2</v>
      </c>
      <c r="I21" s="14">
        <f t="shared" si="6"/>
        <v>3.7907867544754899E-2</v>
      </c>
      <c r="J21" s="14">
        <f t="shared" si="7"/>
        <v>0</v>
      </c>
      <c r="K21" s="14">
        <f t="shared" si="8"/>
        <v>3.7688838225904124E-2</v>
      </c>
      <c r="L21" s="14">
        <f t="shared" si="9"/>
        <v>0.79741621830853693</v>
      </c>
      <c r="M21" s="14">
        <f t="shared" si="10"/>
        <v>0</v>
      </c>
      <c r="N21" s="14">
        <f t="shared" si="11"/>
        <v>0.70360254556635615</v>
      </c>
      <c r="O21" s="19">
        <f t="shared" si="12"/>
        <v>2.7305722233045213E-2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16" t="s">
        <v>130</v>
      </c>
      <c r="B22" s="16" t="s">
        <v>3</v>
      </c>
      <c r="C22" s="14">
        <f t="shared" si="0"/>
        <v>1.5180435204023943E-3</v>
      </c>
      <c r="D22" s="14">
        <f t="shared" si="1"/>
        <v>0</v>
      </c>
      <c r="E22" s="14">
        <f t="shared" si="2"/>
        <v>1.5177315804048596E-3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8.5275517247298191E-3</v>
      </c>
      <c r="J22" s="14">
        <f t="shared" si="7"/>
        <v>0</v>
      </c>
      <c r="K22" s="14">
        <f t="shared" si="8"/>
        <v>8.4782800572183944E-3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2.406183599343103E-3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16" t="s">
        <v>130</v>
      </c>
      <c r="B23" s="1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16" t="s">
        <v>130</v>
      </c>
      <c r="B24" s="1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8.3703146323528876E-2</v>
      </c>
      <c r="D25" s="14">
        <f t="shared" ref="D25:O25" si="13">SUM(D15:D24)</f>
        <v>0.77855536651508817</v>
      </c>
      <c r="E25" s="14">
        <f t="shared" si="13"/>
        <v>8.3845930240419503E-2</v>
      </c>
      <c r="F25" s="14">
        <f t="shared" si="13"/>
        <v>0.43396670477411675</v>
      </c>
      <c r="G25" s="14">
        <f t="shared" si="13"/>
        <v>1.5342669948708147</v>
      </c>
      <c r="H25" s="14">
        <f t="shared" si="13"/>
        <v>0.48885696867916745</v>
      </c>
      <c r="I25" s="14">
        <f t="shared" si="13"/>
        <v>0.24772155014099972</v>
      </c>
      <c r="J25" s="14">
        <f t="shared" si="13"/>
        <v>2.7256144478310667</v>
      </c>
      <c r="K25" s="14">
        <f t="shared" si="13"/>
        <v>0.26203866235854839</v>
      </c>
      <c r="L25" s="14">
        <f t="shared" si="13"/>
        <v>5.0660982729922868</v>
      </c>
      <c r="M25" s="14">
        <f t="shared" si="13"/>
        <v>37.056376443674807</v>
      </c>
      <c r="N25" s="14">
        <f t="shared" si="13"/>
        <v>8.8296604107196419</v>
      </c>
      <c r="O25" s="14">
        <f t="shared" si="13"/>
        <v>0.11171639332265153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16" t="s">
        <v>18</v>
      </c>
      <c r="B27" s="16" t="s">
        <v>19</v>
      </c>
      <c r="C27" s="17" t="s">
        <v>1</v>
      </c>
      <c r="D27" s="17" t="s">
        <v>2</v>
      </c>
      <c r="E27" s="17" t="s">
        <v>64</v>
      </c>
      <c r="F27" s="17" t="s">
        <v>1</v>
      </c>
      <c r="G27" s="17" t="s">
        <v>2</v>
      </c>
      <c r="H27" s="17" t="s">
        <v>64</v>
      </c>
      <c r="I27" s="17" t="s">
        <v>1</v>
      </c>
      <c r="J27" s="17" t="s">
        <v>2</v>
      </c>
      <c r="K27" s="17" t="s">
        <v>64</v>
      </c>
      <c r="L27" s="17" t="s">
        <v>1</v>
      </c>
      <c r="M27" s="17" t="s">
        <v>2</v>
      </c>
      <c r="N27" s="17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16" t="s">
        <v>26</v>
      </c>
      <c r="B28" s="1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16" t="s">
        <v>129</v>
      </c>
      <c r="B29" s="16" t="s">
        <v>27</v>
      </c>
      <c r="C29" s="14">
        <f>(SUMIFS(MESKENAG2,KAYNAK,A29,SEBEP,B29,SÜRE,"Uzun",BİLDİRİM,"Bildirimli",İL,$B$10,İLÇE,$B$11)/VLOOKUP($B$11,ABONE2,3,FALSE))</f>
        <v>1.3195819465059475E-2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1.3193107880156884E-2</v>
      </c>
      <c r="F29" s="14">
        <f>(SUMIFS(TARIMSALAG2,KAYNAK,A29,SEBEP,B29,SÜRE,"Uzun",BİLDİRİM,"Bildirimli",İL,$B$10,İLÇE,$B$11)/VLOOKUP($B$11,ABONE2,6,FALSE))</f>
        <v>0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4">
        <f>(SUMIFS(TICARETHANEAG2,KAYNAK,A29,SEBEP,B29,SÜRE,"Uzun",BİLDİRİM,"Bildirimli",İL,$B$10,İLÇE,$B$11)/VLOOKUP($B$11,ABONE2,9,FALSE))</f>
        <v>5.7145310263860404E-2</v>
      </c>
      <c r="J29" s="14">
        <f>(SUMIFS(TICARETHANEOG2,KAYNAK,A29,SEBEP,B29,SÜRE,"Uzun",BİLDİRİM,"Bildirimli",İL,$B$10,İLÇE,$B$11)/VLOOKUP($B$11,ABONE2,10,FALSE))</f>
        <v>0.10164276958025752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5.7402413837232186E-2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1.8823343373358357E-2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16" t="s">
        <v>129</v>
      </c>
      <c r="B30" s="1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16" t="s">
        <v>130</v>
      </c>
      <c r="B31" s="16" t="s">
        <v>27</v>
      </c>
      <c r="C31" s="14">
        <f>(SUMIFS(MESKENAG2,KAYNAK,A31,SEBEP,B31,SÜRE,"Uzun",BİLDİRİM,"Bildirimli",İL,$B$10,İLÇE,$B$11)/VLOOKUP($B$11,ABONE2,3,FALSE))</f>
        <v>4.0237495124010557E-2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4.0229226794439576E-2</v>
      </c>
      <c r="F31" s="14">
        <f>(SUMIFS(TARIMSALAG2,KAYNAK,A31,SEBEP,B31,SÜRE,"Uzun",BİLDİRİM,"Bildirimli",İL,$B$10,İLÇE,$B$11)/VLOOKUP($B$11,ABONE2,6,FALSE))</f>
        <v>3.268161399274587E-2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3.105123869152045E-2</v>
      </c>
      <c r="I31" s="14">
        <f>(SUMIFS(TICARETHANEAG2,KAYNAK,A31,SEBEP,B31,SÜRE,"Uzun",BİLDİRİM,"Bildirimli",İL,$B$10,İLÇE,$B$11)/VLOOKUP($B$11,ABONE2,9,FALSE))</f>
        <v>6.5949529730732398E-2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6.5568477418612825E-2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4.3437331087431225E-2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16" t="s">
        <v>130</v>
      </c>
      <c r="B32" s="1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5.3433314589070031E-2</v>
      </c>
      <c r="D33" s="14">
        <f t="shared" ref="D33:O33" si="14">SUM(D28:D32)</f>
        <v>0</v>
      </c>
      <c r="E33" s="14">
        <f t="shared" si="14"/>
        <v>5.3422334674596464E-2</v>
      </c>
      <c r="F33" s="14">
        <f t="shared" si="14"/>
        <v>3.268161399274587E-2</v>
      </c>
      <c r="G33" s="14">
        <f t="shared" si="14"/>
        <v>0</v>
      </c>
      <c r="H33" s="14">
        <f t="shared" si="14"/>
        <v>3.105123869152045E-2</v>
      </c>
      <c r="I33" s="14">
        <f t="shared" si="14"/>
        <v>0.12309483999459281</v>
      </c>
      <c r="J33" s="14">
        <f t="shared" si="14"/>
        <v>0.10164276958025752</v>
      </c>
      <c r="K33" s="14">
        <f t="shared" si="14"/>
        <v>0.12297089125584501</v>
      </c>
      <c r="L33" s="14">
        <f t="shared" si="14"/>
        <v>0</v>
      </c>
      <c r="M33" s="14">
        <f t="shared" si="14"/>
        <v>0</v>
      </c>
      <c r="N33" s="14">
        <f t="shared" si="14"/>
        <v>0</v>
      </c>
      <c r="O33" s="14">
        <f t="shared" si="14"/>
        <v>6.2260674460789582E-2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243273</v>
      </c>
      <c r="D37" s="18">
        <f>VLOOKUP($B$11,ABONE2,4,FALSE)</f>
        <v>50</v>
      </c>
      <c r="E37" s="18">
        <f>VLOOKUP($B$11,ABONE2,5,FALSE)</f>
        <v>243323</v>
      </c>
      <c r="F37" s="18">
        <f>VLOOKUP($B$11,ABONE2,6,FALSE)</f>
        <v>838</v>
      </c>
      <c r="G37" s="18">
        <f>VLOOKUP($B$11,ABONE2,7,FALSE)</f>
        <v>44</v>
      </c>
      <c r="H37" s="18">
        <f>VLOOKUP($B$11,ABONE2,8,FALSE)</f>
        <v>882</v>
      </c>
      <c r="I37" s="18">
        <f>VLOOKUP($B$11,ABONE2,9,FALSE)</f>
        <v>35791</v>
      </c>
      <c r="J37" s="18">
        <f>VLOOKUP($B$11,ABONE2,10,FALSE)</f>
        <v>208</v>
      </c>
      <c r="K37" s="18">
        <f>VLOOKUP($B$11,ABONE2,11,FALSE)</f>
        <v>35999</v>
      </c>
      <c r="L37" s="29">
        <f>VLOOKUP($B$11,ABONE2,12,FALSE)</f>
        <v>105</v>
      </c>
      <c r="M37" s="29">
        <f>VLOOKUP($B$11,ABONE2,13,FALSE)</f>
        <v>14</v>
      </c>
      <c r="N37" s="29">
        <f>VLOOKUP($B$11,ABONE2,14,FALSE)</f>
        <v>119</v>
      </c>
      <c r="O37" s="29">
        <f>VLOOKUP($B$11,ABONE2,15,FALSE)</f>
        <v>280323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54454.018575000002</v>
      </c>
      <c r="D38" s="18">
        <f>VLOOKUP($B$11,TUKETIM,4,FALSE)</f>
        <v>35.841870833333331</v>
      </c>
      <c r="E38" s="18">
        <f>VLOOKUP($B$11,TUKETIM,5,FALSE)</f>
        <v>54489.860445833336</v>
      </c>
      <c r="F38" s="18">
        <f>VLOOKUP($B$11,TUKETIM,6,FALSE)</f>
        <v>463.13167500000003</v>
      </c>
      <c r="G38" s="18">
        <f>VLOOKUP($B$11,TUKETIM,7,FALSE)</f>
        <v>146.26726666666664</v>
      </c>
      <c r="H38" s="18">
        <f>VLOOKUP($B$11,TUKETIM,8,FALSE)</f>
        <v>609.3989416666667</v>
      </c>
      <c r="I38" s="18">
        <f>VLOOKUP($B$11,TUKETIM,9,FALSE)</f>
        <v>22193.537245833337</v>
      </c>
      <c r="J38" s="18">
        <f>VLOOKUP($B$11,TUKETIM,10,FALSE)</f>
        <v>5644.7103541666665</v>
      </c>
      <c r="K38" s="18">
        <f>VLOOKUP($B$11,TUKETIM,11,FALSE)</f>
        <v>27838.247600000002</v>
      </c>
      <c r="L38" s="29">
        <f>VLOOKUP($B$11,TUKETIM,12,FALSE)</f>
        <v>1115.9358875</v>
      </c>
      <c r="M38" s="29">
        <f>VLOOKUP($B$11,TUKETIM,13,FALSE)</f>
        <v>903.01940833333344</v>
      </c>
      <c r="N38" s="29">
        <f>VLOOKUP($B$11,TUKETIM,14,FALSE)</f>
        <v>2018.9552958333334</v>
      </c>
      <c r="O38" s="29">
        <f>VLOOKUP($B$11,TUKETIM,15,FALSE)</f>
        <v>84956.462283333341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1229292.3934000002</v>
      </c>
      <c r="D39" s="18">
        <f>VLOOKUP($B$11,ANLASMA,4,FALSE)</f>
        <v>986.80000000000007</v>
      </c>
      <c r="E39" s="18">
        <f>VLOOKUP($B$11,ANLASMA,5,FALSE)</f>
        <v>1230279.1934000002</v>
      </c>
      <c r="F39" s="18">
        <f>VLOOKUP($B$11,ANLASMA,6,FALSE)</f>
        <v>4079.058</v>
      </c>
      <c r="G39" s="18">
        <f>VLOOKUP($B$11,ANLASMA,7,FALSE)</f>
        <v>1970.6000000000001</v>
      </c>
      <c r="H39" s="18">
        <f>VLOOKUP($B$11,ANLASMA,8,FALSE)</f>
        <v>6049.6580000000004</v>
      </c>
      <c r="I39" s="18">
        <f>VLOOKUP($B$11,ANLASMA,9,FALSE)</f>
        <v>208583.58799999999</v>
      </c>
      <c r="J39" s="18">
        <f>VLOOKUP($B$11,ANLASMA,10,FALSE)</f>
        <v>54237.590000000004</v>
      </c>
      <c r="K39" s="18">
        <f>VLOOKUP($B$11,ANLASMA,11,FALSE)</f>
        <v>262821.17800000001</v>
      </c>
      <c r="L39" s="29">
        <f>VLOOKUP($B$11,ANLASMA,12,FALSE)</f>
        <v>2923.1929999999998</v>
      </c>
      <c r="M39" s="29">
        <f>VLOOKUP($B$11,ANLASMA,13,FALSE)</f>
        <v>18822.400000000001</v>
      </c>
      <c r="N39" s="29">
        <f>VLOOKUP($B$11,ANLASMA,14,FALSE)</f>
        <v>21745.593000000001</v>
      </c>
      <c r="O39" s="29">
        <f>VLOOKUP($B$11,ANLASMA,15,FALSE)</f>
        <v>1520895.6224000002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5"/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85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16" t="s">
        <v>18</v>
      </c>
      <c r="B14" s="16" t="s">
        <v>19</v>
      </c>
      <c r="C14" s="17" t="s">
        <v>20</v>
      </c>
      <c r="D14" s="17" t="s">
        <v>2</v>
      </c>
      <c r="E14" s="17" t="s">
        <v>64</v>
      </c>
      <c r="F14" s="17" t="s">
        <v>20</v>
      </c>
      <c r="G14" s="17" t="s">
        <v>2</v>
      </c>
      <c r="H14" s="17" t="s">
        <v>64</v>
      </c>
      <c r="I14" s="17" t="s">
        <v>20</v>
      </c>
      <c r="J14" s="17" t="s">
        <v>2</v>
      </c>
      <c r="K14" s="17" t="s">
        <v>64</v>
      </c>
      <c r="L14" s="17" t="s">
        <v>20</v>
      </c>
      <c r="M14" s="17" t="s">
        <v>2</v>
      </c>
      <c r="N14" s="17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16" t="s">
        <v>26</v>
      </c>
      <c r="B15" s="1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16" t="s">
        <v>26</v>
      </c>
      <c r="B16" s="1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16" t="s">
        <v>129</v>
      </c>
      <c r="B17" s="16" t="s">
        <v>27</v>
      </c>
      <c r="C17" s="14">
        <f t="shared" si="0"/>
        <v>2.1218241770955111E-2</v>
      </c>
      <c r="D17" s="14">
        <f t="shared" si="1"/>
        <v>0</v>
      </c>
      <c r="E17" s="14">
        <f t="shared" si="2"/>
        <v>2.1217915690973792E-2</v>
      </c>
      <c r="F17" s="14">
        <f t="shared" si="3"/>
        <v>9.4218609723755158E-3</v>
      </c>
      <c r="G17" s="14">
        <f t="shared" si="4"/>
        <v>0</v>
      </c>
      <c r="H17" s="14">
        <f t="shared" si="5"/>
        <v>8.4951205488631703E-3</v>
      </c>
      <c r="I17" s="14">
        <f t="shared" si="6"/>
        <v>3.876646261355355E-2</v>
      </c>
      <c r="J17" s="14">
        <f t="shared" si="7"/>
        <v>1.4002516757861974</v>
      </c>
      <c r="K17" s="14">
        <f t="shared" si="8"/>
        <v>4.3370784174653683E-2</v>
      </c>
      <c r="L17" s="14">
        <f t="shared" si="9"/>
        <v>8.8051597385439717E-2</v>
      </c>
      <c r="M17" s="14">
        <f t="shared" si="10"/>
        <v>0</v>
      </c>
      <c r="N17" s="14">
        <f t="shared" si="11"/>
        <v>7.0441277908351779E-2</v>
      </c>
      <c r="O17" s="19">
        <f t="shared" si="12"/>
        <v>2.4359027412564144E-2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16" t="s">
        <v>129</v>
      </c>
      <c r="B18" s="1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16" t="s">
        <v>129</v>
      </c>
      <c r="B19" s="1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16" t="s">
        <v>129</v>
      </c>
      <c r="B20" s="1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16" t="s">
        <v>130</v>
      </c>
      <c r="B21" s="16" t="s">
        <v>27</v>
      </c>
      <c r="C21" s="14">
        <f t="shared" si="0"/>
        <v>3.3717244042758443E-2</v>
      </c>
      <c r="D21" s="14">
        <f t="shared" si="1"/>
        <v>0</v>
      </c>
      <c r="E21" s="14">
        <f t="shared" si="2"/>
        <v>3.3716725879263741E-2</v>
      </c>
      <c r="F21" s="14">
        <f t="shared" si="3"/>
        <v>0</v>
      </c>
      <c r="G21" s="14">
        <f t="shared" si="4"/>
        <v>0</v>
      </c>
      <c r="H21" s="14">
        <f t="shared" si="5"/>
        <v>0</v>
      </c>
      <c r="I21" s="14">
        <f t="shared" si="6"/>
        <v>6.0400911727519414E-2</v>
      </c>
      <c r="J21" s="14">
        <f t="shared" si="7"/>
        <v>0</v>
      </c>
      <c r="K21" s="14">
        <f t="shared" si="8"/>
        <v>6.0196645667567827E-2</v>
      </c>
      <c r="L21" s="14">
        <f t="shared" si="9"/>
        <v>1.2012798745438913</v>
      </c>
      <c r="M21" s="14">
        <f t="shared" si="10"/>
        <v>0</v>
      </c>
      <c r="N21" s="14">
        <f t="shared" si="11"/>
        <v>0.96102389963511314</v>
      </c>
      <c r="O21" s="19">
        <f t="shared" si="12"/>
        <v>3.7580925469790298E-2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16" t="s">
        <v>130</v>
      </c>
      <c r="B22" s="16" t="s">
        <v>3</v>
      </c>
      <c r="C22" s="14">
        <f t="shared" si="0"/>
        <v>4.4667207560436002E-4</v>
      </c>
      <c r="D22" s="14">
        <f t="shared" si="1"/>
        <v>0</v>
      </c>
      <c r="E22" s="14">
        <f t="shared" si="2"/>
        <v>4.4666521118912522E-4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1.3323273866270723E-3</v>
      </c>
      <c r="J22" s="14">
        <f t="shared" si="7"/>
        <v>0</v>
      </c>
      <c r="K22" s="14">
        <f t="shared" si="8"/>
        <v>1.3278216720931655E-3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5.7130551706508186E-4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16" t="s">
        <v>130</v>
      </c>
      <c r="B23" s="1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16" t="s">
        <v>130</v>
      </c>
      <c r="B24" s="1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5.5382157889317912E-2</v>
      </c>
      <c r="D25" s="14">
        <f t="shared" ref="D25:O25" si="13">SUM(D15:D24)</f>
        <v>0</v>
      </c>
      <c r="E25" s="14">
        <f t="shared" si="13"/>
        <v>5.5381306781426658E-2</v>
      </c>
      <c r="F25" s="14">
        <f t="shared" si="13"/>
        <v>9.4218609723755158E-3</v>
      </c>
      <c r="G25" s="14">
        <f t="shared" si="13"/>
        <v>0</v>
      </c>
      <c r="H25" s="14">
        <f t="shared" si="13"/>
        <v>8.4951205488631703E-3</v>
      </c>
      <c r="I25" s="14">
        <f t="shared" si="13"/>
        <v>0.10049970172770004</v>
      </c>
      <c r="J25" s="14">
        <f t="shared" si="13"/>
        <v>1.4002516757861974</v>
      </c>
      <c r="K25" s="14">
        <f t="shared" si="13"/>
        <v>0.10489525151431467</v>
      </c>
      <c r="L25" s="14">
        <f t="shared" si="13"/>
        <v>1.289331471929331</v>
      </c>
      <c r="M25" s="14">
        <f t="shared" si="13"/>
        <v>0</v>
      </c>
      <c r="N25" s="14">
        <f t="shared" si="13"/>
        <v>1.0314651775434649</v>
      </c>
      <c r="O25" s="14">
        <f t="shared" si="13"/>
        <v>6.2511258399419525E-2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16" t="s">
        <v>18</v>
      </c>
      <c r="B27" s="16" t="s">
        <v>19</v>
      </c>
      <c r="C27" s="17" t="s">
        <v>1</v>
      </c>
      <c r="D27" s="17" t="s">
        <v>2</v>
      </c>
      <c r="E27" s="17" t="s">
        <v>64</v>
      </c>
      <c r="F27" s="17" t="s">
        <v>1</v>
      </c>
      <c r="G27" s="17" t="s">
        <v>2</v>
      </c>
      <c r="H27" s="17" t="s">
        <v>64</v>
      </c>
      <c r="I27" s="17" t="s">
        <v>1</v>
      </c>
      <c r="J27" s="17" t="s">
        <v>2</v>
      </c>
      <c r="K27" s="17" t="s">
        <v>64</v>
      </c>
      <c r="L27" s="17" t="s">
        <v>1</v>
      </c>
      <c r="M27" s="17" t="s">
        <v>2</v>
      </c>
      <c r="N27" s="17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16" t="s">
        <v>26</v>
      </c>
      <c r="B28" s="1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16" t="s">
        <v>129</v>
      </c>
      <c r="B29" s="16" t="s">
        <v>27</v>
      </c>
      <c r="C29" s="14">
        <f>(SUMIFS(MESKENAG2,KAYNAK,A29,SEBEP,B29,SÜRE,"Uzun",BİLDİRİM,"Bildirimli",İL,$B$10,İLÇE,$B$11)/VLOOKUP($B$11,ABONE2,3,FALSE))</f>
        <v>9.9236125532018446E-4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9.9234600480399711E-4</v>
      </c>
      <c r="F29" s="14">
        <f>(SUMIFS(TARIMSALAG2,KAYNAK,A29,SEBEP,B29,SÜRE,"Uzun",BİLDİRİM,"Bildirimli",İL,$B$10,İLÇE,$B$11)/VLOOKUP($B$11,ABONE2,6,FALSE))</f>
        <v>0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4">
        <f>(SUMIFS(TICARETHANEAG2,KAYNAK,A29,SEBEP,B29,SÜRE,"Uzun",BİLDİRİM,"Bildirimli",İL,$B$10,İLÇE,$B$11)/VLOOKUP($B$11,ABONE2,9,FALSE))</f>
        <v>9.635496596259621E-4</v>
      </c>
      <c r="J29" s="14">
        <f>(SUMIFS(TICARETHANEOG2,KAYNAK,A29,SEBEP,B29,SÜRE,"Uzun",BİLDİRİM,"Bildirimli",İL,$B$10,İLÇE,$B$11)/VLOOKUP($B$11,ABONE2,10,FALSE))</f>
        <v>0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9.6029109138733373E-4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9.874084332728429E-4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16" t="s">
        <v>129</v>
      </c>
      <c r="B30" s="1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16" t="s">
        <v>130</v>
      </c>
      <c r="B31" s="16" t="s">
        <v>27</v>
      </c>
      <c r="C31" s="14">
        <f>(SUMIFS(MESKENAG2,KAYNAK,A31,SEBEP,B31,SÜRE,"Uzun",BİLDİRİM,"Bildirimli",İL,$B$10,İLÇE,$B$11)/VLOOKUP($B$11,ABONE2,3,FALSE))</f>
        <v>3.4204422904243359E-2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3.4203897253828872E-2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7.2509618707496962E-2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7.2264402969880473E-2</v>
      </c>
      <c r="L31" s="14">
        <f>(SUMIFS(SANAYIAG2,KAYNAK,A31,SEBEP,B31,SÜRE,"Uzun",BİLDİRİM,"Bildirimli",İL,$B$10,İLÇE,$B$11)/VLOOKUP($B$11,ABONE2,12,FALSE))</f>
        <v>0.14917143624007431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0.11933714899205945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3.9597358097279621E-2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16" t="s">
        <v>130</v>
      </c>
      <c r="B32" s="1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3.5196784159563545E-2</v>
      </c>
      <c r="D33" s="14">
        <f t="shared" ref="D33:O33" si="14">SUM(D28:D32)</f>
        <v>0</v>
      </c>
      <c r="E33" s="14">
        <f t="shared" si="14"/>
        <v>3.5196243258632867E-2</v>
      </c>
      <c r="F33" s="14">
        <f t="shared" si="14"/>
        <v>0</v>
      </c>
      <c r="G33" s="14">
        <f t="shared" si="14"/>
        <v>0</v>
      </c>
      <c r="H33" s="14">
        <f t="shared" si="14"/>
        <v>0</v>
      </c>
      <c r="I33" s="14">
        <f t="shared" si="14"/>
        <v>7.3473168367122921E-2</v>
      </c>
      <c r="J33" s="14">
        <f t="shared" si="14"/>
        <v>0</v>
      </c>
      <c r="K33" s="14">
        <f t="shared" si="14"/>
        <v>7.3224694061267803E-2</v>
      </c>
      <c r="L33" s="14">
        <f t="shared" si="14"/>
        <v>0.14917143624007431</v>
      </c>
      <c r="M33" s="14">
        <f t="shared" si="14"/>
        <v>0</v>
      </c>
      <c r="N33" s="14">
        <f t="shared" si="14"/>
        <v>0.11933714899205945</v>
      </c>
      <c r="O33" s="14">
        <f t="shared" si="14"/>
        <v>4.0584766530552464E-2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195209</v>
      </c>
      <c r="D37" s="18">
        <f>VLOOKUP($B$11,ABONE2,4,FALSE)</f>
        <v>3</v>
      </c>
      <c r="E37" s="18">
        <f>VLOOKUP($B$11,ABONE2,5,FALSE)</f>
        <v>195212</v>
      </c>
      <c r="F37" s="18">
        <f>VLOOKUP($B$11,ABONE2,6,FALSE)</f>
        <v>55</v>
      </c>
      <c r="G37" s="18">
        <f>VLOOKUP($B$11,ABONE2,7,FALSE)</f>
        <v>6</v>
      </c>
      <c r="H37" s="18">
        <f>VLOOKUP($B$11,ABONE2,8,FALSE)</f>
        <v>61</v>
      </c>
      <c r="I37" s="18">
        <f>VLOOKUP($B$11,ABONE2,9,FALSE)</f>
        <v>32122</v>
      </c>
      <c r="J37" s="18">
        <f>VLOOKUP($B$11,ABONE2,10,FALSE)</f>
        <v>109</v>
      </c>
      <c r="K37" s="18">
        <f>VLOOKUP($B$11,ABONE2,11,FALSE)</f>
        <v>32231</v>
      </c>
      <c r="L37" s="29">
        <f>VLOOKUP($B$11,ABONE2,12,FALSE)</f>
        <v>24</v>
      </c>
      <c r="M37" s="29">
        <f>VLOOKUP($B$11,ABONE2,13,FALSE)</f>
        <v>6</v>
      </c>
      <c r="N37" s="29">
        <f>VLOOKUP($B$11,ABONE2,14,FALSE)</f>
        <v>30</v>
      </c>
      <c r="O37" s="29">
        <f>VLOOKUP($B$11,ABONE2,15,FALSE)</f>
        <v>227534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46369.799341666665</v>
      </c>
      <c r="D38" s="18">
        <f>VLOOKUP($B$11,TUKETIM,4,FALSE)</f>
        <v>156.8153125</v>
      </c>
      <c r="E38" s="18">
        <f>VLOOKUP($B$11,TUKETIM,5,FALSE)</f>
        <v>46526.614654166668</v>
      </c>
      <c r="F38" s="18">
        <f>VLOOKUP($B$11,TUKETIM,6,FALSE)</f>
        <v>3.6594291666666665</v>
      </c>
      <c r="G38" s="18">
        <f>VLOOKUP($B$11,TUKETIM,7,FALSE)</f>
        <v>1734.8496958333333</v>
      </c>
      <c r="H38" s="18">
        <f>VLOOKUP($B$11,TUKETIM,8,FALSE)</f>
        <v>1738.509125</v>
      </c>
      <c r="I38" s="18">
        <f>VLOOKUP($B$11,TUKETIM,9,FALSE)</f>
        <v>18215.82985416667</v>
      </c>
      <c r="J38" s="18">
        <f>VLOOKUP($B$11,TUKETIM,10,FALSE)</f>
        <v>7653.9027166666674</v>
      </c>
      <c r="K38" s="18">
        <f>VLOOKUP($B$11,TUKETIM,11,FALSE)</f>
        <v>25869.732570833337</v>
      </c>
      <c r="L38" s="29">
        <f>VLOOKUP($B$11,TUKETIM,12,FALSE)</f>
        <v>289.7063541666667</v>
      </c>
      <c r="M38" s="29">
        <f>VLOOKUP($B$11,TUKETIM,13,FALSE)</f>
        <v>1385.6371750000001</v>
      </c>
      <c r="N38" s="29">
        <f>VLOOKUP($B$11,TUKETIM,14,FALSE)</f>
        <v>1675.3435291666667</v>
      </c>
      <c r="O38" s="29">
        <f>VLOOKUP($B$11,TUKETIM,15,FALSE)</f>
        <v>75810.19987916667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1072917.5512000001</v>
      </c>
      <c r="D39" s="18">
        <f>VLOOKUP($B$11,ANLASMA,4,FALSE)</f>
        <v>1020</v>
      </c>
      <c r="E39" s="18">
        <f>VLOOKUP($B$11,ANLASMA,5,FALSE)</f>
        <v>1073937.5512000001</v>
      </c>
      <c r="F39" s="18">
        <f>VLOOKUP($B$11,ANLASMA,6,FALSE)</f>
        <v>229</v>
      </c>
      <c r="G39" s="18">
        <f>VLOOKUP($B$11,ANLASMA,7,FALSE)</f>
        <v>7092.4</v>
      </c>
      <c r="H39" s="18">
        <f>VLOOKUP($B$11,ANLASMA,8,FALSE)</f>
        <v>7321.4</v>
      </c>
      <c r="I39" s="18">
        <f>VLOOKUP($B$11,ANLASMA,9,FALSE)</f>
        <v>193325.30360000001</v>
      </c>
      <c r="J39" s="18">
        <f>VLOOKUP($B$11,ANLASMA,10,FALSE)</f>
        <v>54001.46</v>
      </c>
      <c r="K39" s="18">
        <f>VLOOKUP($B$11,ANLASMA,11,FALSE)</f>
        <v>247326.76360000001</v>
      </c>
      <c r="L39" s="29">
        <f>VLOOKUP($B$11,ANLASMA,12,FALSE)</f>
        <v>794.48199999999997</v>
      </c>
      <c r="M39" s="29">
        <f>VLOOKUP($B$11,ANLASMA,13,FALSE)</f>
        <v>3679.2</v>
      </c>
      <c r="N39" s="29">
        <f>VLOOKUP($B$11,ANLASMA,14,FALSE)</f>
        <v>4473.6819999999998</v>
      </c>
      <c r="O39" s="29">
        <f>VLOOKUP($B$11,ANLASMA,15,FALSE)</f>
        <v>1333059.3968000002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86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v>0</v>
      </c>
      <c r="H15" s="14">
        <f t="shared" ref="H15:H24" si="4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5">(SUMIFS(TICARETHANEAG2,KAYNAK,A15,SEBEP,B15,SÜRE,"Uzun",BİLDİRİM,"Bildirimsiz",İL,$B$10,İLÇE,$B$11)/VLOOKUP($B$11,ABONE2,9,FALSE))</f>
        <v>0</v>
      </c>
      <c r="J15" s="14">
        <f t="shared" ref="J15:J24" si="6">(SUMIFS(TICARETHANEOG2,KAYNAK,A15,SEBEP,B15,SÜRE,"Uzun",BİLDİRİM,"Bildirimsiz",İL,$B$10,İLÇE,$B$11)/VLOOKUP($B$11,ABONE2,10,FALSE))</f>
        <v>0</v>
      </c>
      <c r="K15" s="14">
        <f t="shared" ref="K15:K24" si="7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8">(SUMIFS(SANAYIAG2,KAYNAK,A15,SEBEP,B15,SÜRE,"Uzun",BİLDİRİM,"Bildirimsiz",İL,$B$10,İLÇE,$B$11)/VLOOKUP($B$11,ABONE2,12,FALSE))</f>
        <v>0</v>
      </c>
      <c r="M15" s="14">
        <f t="shared" ref="M15:M24" si="9">(SUMIFS(SANAYIOG2,KAYNAK,A15,SEBEP,B15,SÜRE,"Uzun",BİLDİRİM,"Bildirimsiz",İL,$B$10,İLÇE,$B$11)/VLOOKUP($B$11,ABONE2,13,FALSE))</f>
        <v>0</v>
      </c>
      <c r="N15" s="14">
        <f t="shared" ref="N15:N24" si="10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1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v>0</v>
      </c>
      <c r="H16" s="14">
        <f t="shared" si="4"/>
        <v>0</v>
      </c>
      <c r="I16" s="14">
        <f t="shared" si="5"/>
        <v>0</v>
      </c>
      <c r="J16" s="14">
        <f t="shared" si="6"/>
        <v>0</v>
      </c>
      <c r="K16" s="14">
        <f t="shared" si="7"/>
        <v>0</v>
      </c>
      <c r="L16" s="14">
        <f t="shared" si="8"/>
        <v>0</v>
      </c>
      <c r="M16" s="14">
        <f t="shared" si="9"/>
        <v>0</v>
      </c>
      <c r="N16" s="14">
        <f t="shared" si="10"/>
        <v>0</v>
      </c>
      <c r="O16" s="19">
        <f t="shared" si="11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1.9539431989452601E-3</v>
      </c>
      <c r="D17" s="14">
        <f t="shared" si="1"/>
        <v>0</v>
      </c>
      <c r="E17" s="14">
        <f t="shared" si="2"/>
        <v>1.9537080037120209E-3</v>
      </c>
      <c r="F17" s="14">
        <f t="shared" si="3"/>
        <v>5.2098617221538455E-6</v>
      </c>
      <c r="G17" s="14">
        <v>0</v>
      </c>
      <c r="H17" s="14">
        <f t="shared" si="4"/>
        <v>5.2098617221538455E-6</v>
      </c>
      <c r="I17" s="14">
        <f t="shared" si="5"/>
        <v>1.6915792140830294E-3</v>
      </c>
      <c r="J17" s="14">
        <f t="shared" si="6"/>
        <v>1.1686537735038556</v>
      </c>
      <c r="K17" s="14">
        <f t="shared" si="7"/>
        <v>1.2409756779270994E-2</v>
      </c>
      <c r="L17" s="14">
        <f t="shared" si="8"/>
        <v>0</v>
      </c>
      <c r="M17" s="14">
        <f t="shared" si="9"/>
        <v>0</v>
      </c>
      <c r="N17" s="14">
        <f t="shared" si="10"/>
        <v>0</v>
      </c>
      <c r="O17" s="19">
        <f t="shared" si="11"/>
        <v>3.7523226698517888E-3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2.9767662360676121E-2</v>
      </c>
      <c r="D18" s="14">
        <f t="shared" si="1"/>
        <v>0</v>
      </c>
      <c r="E18" s="14">
        <f t="shared" si="2"/>
        <v>2.9764079241015484E-2</v>
      </c>
      <c r="F18" s="14">
        <f t="shared" si="3"/>
        <v>0</v>
      </c>
      <c r="G18" s="14">
        <v>0</v>
      </c>
      <c r="H18" s="14">
        <f t="shared" si="4"/>
        <v>0</v>
      </c>
      <c r="I18" s="14">
        <f t="shared" si="5"/>
        <v>2.84970766502237E-3</v>
      </c>
      <c r="J18" s="14">
        <f t="shared" si="6"/>
        <v>0</v>
      </c>
      <c r="K18" s="14">
        <f t="shared" si="7"/>
        <v>2.8235340041171202E-3</v>
      </c>
      <c r="L18" s="14">
        <f t="shared" si="8"/>
        <v>0</v>
      </c>
      <c r="M18" s="14">
        <f t="shared" si="9"/>
        <v>0</v>
      </c>
      <c r="N18" s="14">
        <f t="shared" si="10"/>
        <v>0</v>
      </c>
      <c r="O18" s="19">
        <f t="shared" si="11"/>
        <v>2.4788058057515043E-2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v>0</v>
      </c>
      <c r="H19" s="14">
        <f t="shared" si="4"/>
        <v>0</v>
      </c>
      <c r="I19" s="14">
        <f t="shared" si="5"/>
        <v>0</v>
      </c>
      <c r="J19" s="14">
        <f t="shared" si="6"/>
        <v>0</v>
      </c>
      <c r="K19" s="14">
        <f t="shared" si="7"/>
        <v>0</v>
      </c>
      <c r="L19" s="14">
        <f t="shared" si="8"/>
        <v>0</v>
      </c>
      <c r="M19" s="14">
        <f t="shared" si="9"/>
        <v>0</v>
      </c>
      <c r="N19" s="14">
        <f t="shared" si="10"/>
        <v>0</v>
      </c>
      <c r="O19" s="19">
        <f t="shared" si="11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v>0</v>
      </c>
      <c r="H20" s="14">
        <f t="shared" si="4"/>
        <v>0</v>
      </c>
      <c r="I20" s="14">
        <f t="shared" si="5"/>
        <v>0</v>
      </c>
      <c r="J20" s="14">
        <f t="shared" si="6"/>
        <v>0</v>
      </c>
      <c r="K20" s="14">
        <f t="shared" si="7"/>
        <v>0</v>
      </c>
      <c r="L20" s="14">
        <f t="shared" si="8"/>
        <v>0</v>
      </c>
      <c r="M20" s="14">
        <f t="shared" si="9"/>
        <v>0</v>
      </c>
      <c r="N20" s="14">
        <f t="shared" si="10"/>
        <v>0</v>
      </c>
      <c r="O20" s="19">
        <f t="shared" si="11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1.0019563506699728E-2</v>
      </c>
      <c r="D21" s="14">
        <f t="shared" si="1"/>
        <v>0</v>
      </c>
      <c r="E21" s="14">
        <f t="shared" si="2"/>
        <v>1.0018357456504826E-2</v>
      </c>
      <c r="F21" s="14">
        <f t="shared" si="3"/>
        <v>1.9388348247692305E-6</v>
      </c>
      <c r="G21" s="14">
        <v>0</v>
      </c>
      <c r="H21" s="14">
        <f t="shared" si="4"/>
        <v>1.9388348247692305E-6</v>
      </c>
      <c r="I21" s="14">
        <f t="shared" si="5"/>
        <v>4.9030381592267787E-3</v>
      </c>
      <c r="J21" s="14">
        <f t="shared" si="6"/>
        <v>0</v>
      </c>
      <c r="K21" s="14">
        <f t="shared" si="7"/>
        <v>4.8580053090996429E-3</v>
      </c>
      <c r="L21" s="14">
        <f t="shared" si="8"/>
        <v>0</v>
      </c>
      <c r="M21" s="14">
        <f t="shared" si="9"/>
        <v>0</v>
      </c>
      <c r="N21" s="14">
        <f t="shared" si="10"/>
        <v>0</v>
      </c>
      <c r="O21" s="19">
        <f t="shared" si="11"/>
        <v>9.0228185210570813E-3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7.3973726250607568E-3</v>
      </c>
      <c r="D22" s="14">
        <f t="shared" si="1"/>
        <v>0</v>
      </c>
      <c r="E22" s="14">
        <f t="shared" si="2"/>
        <v>7.3964822067615708E-3</v>
      </c>
      <c r="F22" s="14">
        <f t="shared" si="3"/>
        <v>0</v>
      </c>
      <c r="G22" s="14">
        <v>0</v>
      </c>
      <c r="H22" s="14">
        <f t="shared" si="4"/>
        <v>0</v>
      </c>
      <c r="I22" s="14">
        <f t="shared" si="5"/>
        <v>1.8884410032282598E-2</v>
      </c>
      <c r="J22" s="14">
        <f t="shared" si="6"/>
        <v>0</v>
      </c>
      <c r="K22" s="14">
        <f t="shared" si="7"/>
        <v>1.871096271673952E-2</v>
      </c>
      <c r="L22" s="14">
        <f t="shared" si="8"/>
        <v>0</v>
      </c>
      <c r="M22" s="14">
        <f t="shared" si="9"/>
        <v>0</v>
      </c>
      <c r="N22" s="14">
        <f t="shared" si="10"/>
        <v>0</v>
      </c>
      <c r="O22" s="19">
        <f t="shared" si="11"/>
        <v>9.2908023818232127E-3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v>0</v>
      </c>
      <c r="H23" s="14">
        <f t="shared" si="4"/>
        <v>0</v>
      </c>
      <c r="I23" s="14">
        <f t="shared" si="5"/>
        <v>0</v>
      </c>
      <c r="J23" s="14">
        <f t="shared" si="6"/>
        <v>0</v>
      </c>
      <c r="K23" s="14">
        <f t="shared" si="7"/>
        <v>0</v>
      </c>
      <c r="L23" s="14">
        <f t="shared" si="8"/>
        <v>0</v>
      </c>
      <c r="M23" s="14">
        <f t="shared" si="9"/>
        <v>0</v>
      </c>
      <c r="N23" s="14">
        <f t="shared" si="10"/>
        <v>0</v>
      </c>
      <c r="O23" s="19">
        <f t="shared" si="11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v>0</v>
      </c>
      <c r="H24" s="14">
        <f t="shared" si="4"/>
        <v>0</v>
      </c>
      <c r="I24" s="14">
        <f t="shared" si="5"/>
        <v>0</v>
      </c>
      <c r="J24" s="14">
        <f t="shared" si="6"/>
        <v>0</v>
      </c>
      <c r="K24" s="14">
        <f t="shared" si="7"/>
        <v>0</v>
      </c>
      <c r="L24" s="14">
        <f t="shared" si="8"/>
        <v>0</v>
      </c>
      <c r="M24" s="14">
        <f t="shared" si="9"/>
        <v>0</v>
      </c>
      <c r="N24" s="14">
        <f t="shared" si="10"/>
        <v>0</v>
      </c>
      <c r="O24" s="19">
        <f t="shared" si="11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4.9138541691381869E-2</v>
      </c>
      <c r="D25" s="14">
        <f t="shared" ref="D25:O25" si="12">SUM(D15:D24)</f>
        <v>0</v>
      </c>
      <c r="E25" s="14">
        <f t="shared" si="12"/>
        <v>4.9132626907993901E-2</v>
      </c>
      <c r="F25" s="14">
        <f t="shared" si="12"/>
        <v>7.148696546923076E-6</v>
      </c>
      <c r="G25" s="14">
        <f t="shared" si="12"/>
        <v>0</v>
      </c>
      <c r="H25" s="14">
        <f t="shared" si="12"/>
        <v>7.148696546923076E-6</v>
      </c>
      <c r="I25" s="14">
        <f t="shared" si="12"/>
        <v>2.8328735070614775E-2</v>
      </c>
      <c r="J25" s="14">
        <f t="shared" si="12"/>
        <v>1.1686537735038556</v>
      </c>
      <c r="K25" s="14">
        <f t="shared" si="12"/>
        <v>3.8802258809227275E-2</v>
      </c>
      <c r="L25" s="14">
        <f t="shared" si="12"/>
        <v>0</v>
      </c>
      <c r="M25" s="14">
        <f t="shared" si="12"/>
        <v>0</v>
      </c>
      <c r="N25" s="14">
        <f t="shared" si="12"/>
        <v>0</v>
      </c>
      <c r="O25" s="14">
        <f t="shared" si="12"/>
        <v>4.6854001630247125E-2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1.0766347041924241E-3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1.0765051101742852E-3</v>
      </c>
      <c r="F29" s="14">
        <f>(SUMIFS(TARIMSALAG2,KAYNAK,A29,SEBEP,B29,SÜRE,"Uzun",BİLDİRİM,"Bildirimli",İL,$B$10,İLÇE,$B$11)/VLOOKUP($B$11,ABONE2,6,FALSE))</f>
        <v>7.7828190344000027E-3</v>
      </c>
      <c r="G29" s="14"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7.7828190344000027E-3</v>
      </c>
      <c r="I29" s="14">
        <f>(SUMIFS(TICARETHANEAG2,KAYNAK,A29,SEBEP,B29,SÜRE,"Uzun",BİLDİRİM,"Bildirimli",İL,$B$10,İLÇE,$B$11)/VLOOKUP($B$11,ABONE2,9,FALSE))</f>
        <v>2.5933403645183582E-3</v>
      </c>
      <c r="J29" s="14">
        <f>(SUMIFS(TICARETHANEOG2,KAYNAK,A29,SEBEP,B29,SÜRE,"Uzun",BİLDİRİM,"Bildirimli",İL,$B$10,İLÇE,$B$11)/VLOOKUP($B$11,ABONE2,10,FALSE))</f>
        <v>5.6772781894393332E-2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3.090961347907064E-3</v>
      </c>
      <c r="L29" s="14">
        <f>(SUMIFS(SANAYIAG2,KAYNAK,A29,SEBEP,B29,SÜRE,"Uzun",BİLDİRİM,"Bildirimli",İL,$B$10,İLÇE,$B$11)/VLOOKUP($B$11,ABONE2,12,FALSE))</f>
        <v>2.0361699791853329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1.8325529812667998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1.9408692151769668E-3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1.0766347041924241E-3</v>
      </c>
      <c r="D33" s="14">
        <f t="shared" ref="D33:O33" si="13">SUM(D28:D32)</f>
        <v>0</v>
      </c>
      <c r="E33" s="14">
        <f t="shared" si="13"/>
        <v>1.0765051101742852E-3</v>
      </c>
      <c r="F33" s="14">
        <f t="shared" si="13"/>
        <v>7.7828190344000027E-3</v>
      </c>
      <c r="G33" s="14">
        <f t="shared" si="13"/>
        <v>0</v>
      </c>
      <c r="H33" s="14">
        <f t="shared" si="13"/>
        <v>7.7828190344000027E-3</v>
      </c>
      <c r="I33" s="14">
        <f t="shared" si="13"/>
        <v>2.5933403645183582E-3</v>
      </c>
      <c r="J33" s="14">
        <f t="shared" si="13"/>
        <v>5.6772781894393332E-2</v>
      </c>
      <c r="K33" s="14">
        <f t="shared" si="13"/>
        <v>3.090961347907064E-3</v>
      </c>
      <c r="L33" s="14">
        <f t="shared" si="13"/>
        <v>2.0361699791853329</v>
      </c>
      <c r="M33" s="14">
        <f t="shared" si="13"/>
        <v>0</v>
      </c>
      <c r="N33" s="14">
        <f t="shared" si="13"/>
        <v>1.8325529812667998</v>
      </c>
      <c r="O33" s="14">
        <f t="shared" si="13"/>
        <v>1.9408692151769668E-3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33227</v>
      </c>
      <c r="D37" s="18">
        <f>VLOOKUP($B$11,ABONE2,4,FALSE)</f>
        <v>4</v>
      </c>
      <c r="E37" s="18">
        <f>VLOOKUP($B$11,ABONE2,5,FALSE)</f>
        <v>33231</v>
      </c>
      <c r="F37" s="18">
        <f>VLOOKUP($B$11,ABONE2,6,FALSE)</f>
        <v>390</v>
      </c>
      <c r="G37" s="18">
        <f>VLOOKUP($B$11,ABONE2,7,FALSE)</f>
        <v>0</v>
      </c>
      <c r="H37" s="18">
        <f>VLOOKUP($B$11,ABONE2,8,FALSE)</f>
        <v>390</v>
      </c>
      <c r="I37" s="18">
        <f>VLOOKUP($B$11,ABONE2,9,FALSE)</f>
        <v>7012</v>
      </c>
      <c r="J37" s="18">
        <f>VLOOKUP($B$11,ABONE2,10,FALSE)</f>
        <v>65</v>
      </c>
      <c r="K37" s="18">
        <f>VLOOKUP($B$11,ABONE2,11,FALSE)</f>
        <v>7077</v>
      </c>
      <c r="L37" s="29">
        <f>VLOOKUP($B$11,ABONE2,12,FALSE)</f>
        <v>9</v>
      </c>
      <c r="M37" s="29">
        <f>VLOOKUP($B$11,ABONE2,13,FALSE)</f>
        <v>1</v>
      </c>
      <c r="N37" s="29">
        <f>VLOOKUP($B$11,ABONE2,14,FALSE)</f>
        <v>10</v>
      </c>
      <c r="O37" s="29">
        <f>VLOOKUP($B$11,ABONE2,15,FALSE)</f>
        <v>40708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9484.6856875000012</v>
      </c>
      <c r="D38" s="18">
        <f>VLOOKUP($B$11,TUKETIM,4,FALSE)</f>
        <v>11.576633333333334</v>
      </c>
      <c r="E38" s="18">
        <f>VLOOKUP($B$11,TUKETIM,5,FALSE)</f>
        <v>9496.2623208333353</v>
      </c>
      <c r="F38" s="18">
        <f>VLOOKUP($B$11,TUKETIM,6,FALSE)</f>
        <v>104.65277083333335</v>
      </c>
      <c r="G38" s="18">
        <f>VLOOKUP($B$11,TUKETIM,7,FALSE)</f>
        <v>0</v>
      </c>
      <c r="H38" s="18">
        <f>VLOOKUP($B$11,TUKETIM,8,FALSE)</f>
        <v>104.65277083333335</v>
      </c>
      <c r="I38" s="18">
        <f>VLOOKUP($B$11,TUKETIM,9,FALSE)</f>
        <v>2955.9766</v>
      </c>
      <c r="J38" s="18">
        <f>VLOOKUP($B$11,TUKETIM,10,FALSE)</f>
        <v>2726.4929708333334</v>
      </c>
      <c r="K38" s="18">
        <f>VLOOKUP($B$11,TUKETIM,11,FALSE)</f>
        <v>5682.4695708333329</v>
      </c>
      <c r="L38" s="29">
        <f>VLOOKUP($B$11,TUKETIM,12,FALSE)</f>
        <v>145.59307916666666</v>
      </c>
      <c r="M38" s="29">
        <f>VLOOKUP($B$11,TUKETIM,13,FALSE)</f>
        <v>333.22455833333333</v>
      </c>
      <c r="N38" s="29">
        <f>VLOOKUP($B$11,TUKETIM,14,FALSE)</f>
        <v>478.81763749999999</v>
      </c>
      <c r="O38" s="29">
        <f>VLOOKUP($B$11,TUKETIM,15,FALSE)</f>
        <v>15762.202300000001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195405.5344</v>
      </c>
      <c r="D39" s="18">
        <f>VLOOKUP($B$11,ANLASMA,4,FALSE)</f>
        <v>711.96</v>
      </c>
      <c r="E39" s="18">
        <f>VLOOKUP($B$11,ANLASMA,5,FALSE)</f>
        <v>196117.4944</v>
      </c>
      <c r="F39" s="18">
        <f>VLOOKUP($B$11,ANLASMA,6,FALSE)</f>
        <v>2180.4300000000003</v>
      </c>
      <c r="G39" s="18">
        <f>VLOOKUP($B$11,ANLASMA,7,FALSE)</f>
        <v>0</v>
      </c>
      <c r="H39" s="18">
        <f>VLOOKUP($B$11,ANLASMA,8,FALSE)</f>
        <v>2180.4300000000003</v>
      </c>
      <c r="I39" s="18">
        <f>VLOOKUP($B$11,ANLASMA,9,FALSE)</f>
        <v>42007.850000000006</v>
      </c>
      <c r="J39" s="18">
        <f>VLOOKUP($B$11,ANLASMA,10,FALSE)</f>
        <v>27641.05</v>
      </c>
      <c r="K39" s="18">
        <f>VLOOKUP($B$11,ANLASMA,11,FALSE)</f>
        <v>69648.900000000009</v>
      </c>
      <c r="L39" s="29">
        <f>VLOOKUP($B$11,ANLASMA,12,FALSE)</f>
        <v>869.84799999999996</v>
      </c>
      <c r="M39" s="29">
        <f>VLOOKUP($B$11,ANLASMA,13,FALSE)</f>
        <v>600</v>
      </c>
      <c r="N39" s="29">
        <f>VLOOKUP($B$11,ANLASMA,14,FALSE)</f>
        <v>1469.848</v>
      </c>
      <c r="O39" s="29">
        <f>VLOOKUP($B$11,ANLASMA,15,FALSE)</f>
        <v>269416.67240000004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54</vt:i4>
      </vt:variant>
      <vt:variant>
        <vt:lpstr>Adlandırılmış Aralıklar</vt:lpstr>
      </vt:variant>
      <vt:variant>
        <vt:i4>30</vt:i4>
      </vt:variant>
    </vt:vector>
  </HeadingPairs>
  <TitlesOfParts>
    <vt:vector size="84" baseType="lpstr">
      <vt:lpstr>TABLO-3</vt:lpstr>
      <vt:lpstr>TÜM BÖLGE</vt:lpstr>
      <vt:lpstr>İZMİR</vt:lpstr>
      <vt:lpstr>MANİSA</vt:lpstr>
      <vt:lpstr>İZMİR - KONAK</vt:lpstr>
      <vt:lpstr>İZMİR - BORNOVA</vt:lpstr>
      <vt:lpstr>İZMİR - BUCA</vt:lpstr>
      <vt:lpstr>İZMİR - KARŞIYAKA</vt:lpstr>
      <vt:lpstr>İZMİR - NARLIDERE</vt:lpstr>
      <vt:lpstr>İZMİR - GAZİEMİR</vt:lpstr>
      <vt:lpstr>İZMİR - ÇİĞLİ</vt:lpstr>
      <vt:lpstr>İZMİR - GÜZELBAHÇE</vt:lpstr>
      <vt:lpstr>İZMİR - KARABAĞLAR</vt:lpstr>
      <vt:lpstr>İZMİR - SELÇUK</vt:lpstr>
      <vt:lpstr>İZMİR - SEFERİHİSAR</vt:lpstr>
      <vt:lpstr>İZMİR - ÖDEMİŞ</vt:lpstr>
      <vt:lpstr>İZMİR - BERGAMA</vt:lpstr>
      <vt:lpstr>İZMİR - ALİAĞA</vt:lpstr>
      <vt:lpstr>İZMİR - ÇEŞME</vt:lpstr>
      <vt:lpstr>İZMİR - URLA</vt:lpstr>
      <vt:lpstr>İZMİR - BAYINDIR</vt:lpstr>
      <vt:lpstr>İZMİR - KARABURUN</vt:lpstr>
      <vt:lpstr>İZMİR - MENDERES</vt:lpstr>
      <vt:lpstr>İZMİR - FOÇA</vt:lpstr>
      <vt:lpstr>İZMİR - KINIK</vt:lpstr>
      <vt:lpstr>İZMİR - TORBALI</vt:lpstr>
      <vt:lpstr>İZMİR - KEMALPAŞA</vt:lpstr>
      <vt:lpstr>İZMİR - MENEMEN</vt:lpstr>
      <vt:lpstr>İZMİR - TİRE</vt:lpstr>
      <vt:lpstr>İZMİR - DİKİLİ</vt:lpstr>
      <vt:lpstr>İZMİR - KİRAZ</vt:lpstr>
      <vt:lpstr>İZMİR - BEYDAĞ</vt:lpstr>
      <vt:lpstr>İZMİR - BAYRAKLI</vt:lpstr>
      <vt:lpstr>İZMİR - BALÇOVA</vt:lpstr>
      <vt:lpstr>MANİSA - AKHİSAR</vt:lpstr>
      <vt:lpstr>MANİSA - ALAŞEHİR</vt:lpstr>
      <vt:lpstr>MANİSA - DEMİRCİ</vt:lpstr>
      <vt:lpstr>MANİSA - GÖRDES</vt:lpstr>
      <vt:lpstr>MANİSA - KIRKAĞAÇ</vt:lpstr>
      <vt:lpstr>MANİSA - KULA</vt:lpstr>
      <vt:lpstr>MANİSA - SALİHLİ</vt:lpstr>
      <vt:lpstr>MANİSA - SARIGÖL</vt:lpstr>
      <vt:lpstr>MANİSA - SARUHANLI</vt:lpstr>
      <vt:lpstr>MANİSA - SELENDİ</vt:lpstr>
      <vt:lpstr>MANİSA - SOMA</vt:lpstr>
      <vt:lpstr>MANİSA - TURGUTLU</vt:lpstr>
      <vt:lpstr>MANİSA - AHMETLİ</vt:lpstr>
      <vt:lpstr>MANİSA - GÖLMARMARA</vt:lpstr>
      <vt:lpstr>MANİSA - KÖPRÜBAŞI</vt:lpstr>
      <vt:lpstr>MANİSA - ŞEHZADELER</vt:lpstr>
      <vt:lpstr>MANİSA - YUNUSEMRE</vt:lpstr>
      <vt:lpstr>ABONE SAYILARI</vt:lpstr>
      <vt:lpstr>ORTALAMA TÜKETİM</vt:lpstr>
      <vt:lpstr>ANLAŞMA GÜÇLERİ</vt:lpstr>
      <vt:lpstr>ABONE</vt:lpstr>
      <vt:lpstr>ABONE1</vt:lpstr>
      <vt:lpstr>ABONE2</vt:lpstr>
      <vt:lpstr>ANLASMA</vt:lpstr>
      <vt:lpstr>BİLDİRİM</vt:lpstr>
      <vt:lpstr>İL</vt:lpstr>
      <vt:lpstr>İLÇE</vt:lpstr>
      <vt:lpstr>KAYNAK</vt:lpstr>
      <vt:lpstr>MESKENAG1</vt:lpstr>
      <vt:lpstr>MESKENAG2</vt:lpstr>
      <vt:lpstr>MESKENOG1</vt:lpstr>
      <vt:lpstr>MESKENOG2</vt:lpstr>
      <vt:lpstr>SANAYIAG1</vt:lpstr>
      <vt:lpstr>SANAYIAG2</vt:lpstr>
      <vt:lpstr>SANAYIOG1</vt:lpstr>
      <vt:lpstr>SANAYIOG2</vt:lpstr>
      <vt:lpstr>SEBEP</vt:lpstr>
      <vt:lpstr>SÜRE</vt:lpstr>
      <vt:lpstr>TARIMSALAG1</vt:lpstr>
      <vt:lpstr>TARIMSALAG2</vt:lpstr>
      <vt:lpstr>TARIMSALOG1</vt:lpstr>
      <vt:lpstr>TARIMSALOG2</vt:lpstr>
      <vt:lpstr>TICARETHANEAG1</vt:lpstr>
      <vt:lpstr>TICARETHANEAG2</vt:lpstr>
      <vt:lpstr>TICARETHANEOG1</vt:lpstr>
      <vt:lpstr>TICARETHANEOG2</vt:lpstr>
      <vt:lpstr>TOPLAM</vt:lpstr>
      <vt:lpstr>TOPLAM1</vt:lpstr>
      <vt:lpstr>TOPLAM2</vt:lpstr>
      <vt:lpstr>TUKETIM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Kemal ÖZKAN</dc:creator>
  <cp:lastModifiedBy>Crm Takım Lideri</cp:lastModifiedBy>
  <dcterms:created xsi:type="dcterms:W3CDTF">2018-03-07T06:32:47Z</dcterms:created>
  <dcterms:modified xsi:type="dcterms:W3CDTF">2023-08-01T12:09:59Z</dcterms:modified>
</cp:coreProperties>
</file>